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38400" windowHeight="17740" activeTab="3"/>
  </bookViews>
  <sheets>
    <sheet name="Põhitabel" sheetId="8" r:id="rId1"/>
    <sheet name="Antavad toetused osakonnad" sheetId="9" r:id="rId2"/>
    <sheet name="Tööjõukulude muudatus (osakonna" sheetId="10" r:id="rId3"/>
    <sheet name="Maj kulu muudat(osak)" sheetId="12" r:id="rId4"/>
    <sheet name="investeeringud" sheetId="13" r:id="rId5"/>
    <sheet name="Leht4" sheetId="7" r:id="rId6"/>
    <sheet name="A  2025 a. III LISAEELARVE KOKK" sheetId="1" r:id="rId7"/>
    <sheet name="kontoplaan" sheetId="4" r:id="rId8"/>
    <sheet name="kontogrupp" sheetId="5" r:id="rId9"/>
    <sheet name="B  Täitmine" sheetId="2" r:id="rId10"/>
    <sheet name="C   2025 II LISAEELARVE KOKKU" sheetId="3" r:id="rId11"/>
    <sheet name="3. lisaeelarve muutmine" sheetId="6" r:id="rId12"/>
  </sheets>
  <definedNames>
    <definedName name="_xlnm._FilterDatabase" localSheetId="11" hidden="1">'3. lisaeelarve muutmine'!$A$1:$R$1004</definedName>
    <definedName name="_xlnm._FilterDatabase" localSheetId="6" hidden="1">'A  2025 a. III LISAEELARVE KOKK'!$A$1:$R$4459</definedName>
    <definedName name="_xlnm._FilterDatabase" localSheetId="8" hidden="1">kontogrupp!$A$1:$C$1395</definedName>
    <definedName name="_xlnm._FilterDatabase" localSheetId="3" hidden="1">'Maj kulu muudat(osak)'!$A$1:$N$36</definedName>
    <definedName name="_xlnm._FilterDatabase" localSheetId="2" hidden="1">'Tööjõukulude muudatus (osakonna'!$A$1:$H$36</definedName>
    <definedName name="_xlnm.Print_Area" localSheetId="4">investeeringud!$A$1:$D$31</definedName>
  </definedNames>
  <calcPr calcId="162913"/>
  <pivotCaches>
    <pivotCache cacheId="0" r:id="rId13"/>
  </pivotCaches>
</workbook>
</file>

<file path=xl/calcChain.xml><?xml version="1.0" encoding="utf-8"?>
<calcChain xmlns="http://schemas.openxmlformats.org/spreadsheetml/2006/main">
  <c r="B27" i="12" l="1"/>
  <c r="B29" i="12"/>
  <c r="C27" i="12"/>
  <c r="C29" i="12"/>
  <c r="G26" i="8" l="1"/>
  <c r="G28" i="8"/>
  <c r="B34" i="12" l="1"/>
  <c r="B31" i="12"/>
  <c r="B25" i="12"/>
  <c r="B17" i="12"/>
  <c r="B13" i="12"/>
  <c r="C12" i="8"/>
  <c r="E11" i="8"/>
  <c r="E6" i="8"/>
  <c r="E7" i="8"/>
  <c r="E8" i="8"/>
  <c r="E5" i="8"/>
  <c r="C10" i="13" l="1"/>
  <c r="D10" i="13" s="1"/>
  <c r="C15" i="13"/>
  <c r="D15" i="13" s="1"/>
  <c r="C26" i="13"/>
  <c r="C21" i="13" s="1"/>
  <c r="D25" i="13"/>
  <c r="B21" i="13"/>
  <c r="B27" i="13"/>
  <c r="C27" i="13"/>
  <c r="D27" i="13"/>
  <c r="F27" i="13"/>
  <c r="C12" i="13"/>
  <c r="D12" i="13" s="1"/>
  <c r="D1005" i="6"/>
  <c r="C17" i="13"/>
  <c r="B17" i="13"/>
  <c r="C20" i="13"/>
  <c r="D20" i="13" s="1"/>
  <c r="D16" i="13"/>
  <c r="E32" i="13"/>
  <c r="E34" i="13" s="1"/>
  <c r="D3" i="13"/>
  <c r="D4" i="13"/>
  <c r="D6" i="13"/>
  <c r="D7" i="13"/>
  <c r="D8" i="13"/>
  <c r="D9" i="13"/>
  <c r="D11" i="13"/>
  <c r="D13" i="13"/>
  <c r="D14" i="13"/>
  <c r="D18" i="13"/>
  <c r="D19" i="13"/>
  <c r="D22" i="13"/>
  <c r="D23" i="13"/>
  <c r="D24" i="13"/>
  <c r="D28" i="13"/>
  <c r="D29" i="13"/>
  <c r="D30" i="13"/>
  <c r="H30" i="8"/>
  <c r="G30" i="8"/>
  <c r="D26" i="13" l="1"/>
  <c r="C5" i="13"/>
  <c r="D5" i="13" s="1"/>
  <c r="F17" i="13"/>
  <c r="F21" i="13"/>
  <c r="C2" i="13"/>
  <c r="B5" i="13"/>
  <c r="B2" i="13"/>
  <c r="D4" i="12"/>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2" i="12"/>
  <c r="B35" i="12"/>
  <c r="D3"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2" i="12"/>
  <c r="C19" i="9"/>
  <c r="C25" i="9" s="1"/>
  <c r="C27" i="9" s="1"/>
  <c r="H34" i="10"/>
  <c r="D2" i="10"/>
  <c r="D3" i="10"/>
  <c r="D4" i="10"/>
  <c r="D5" i="10"/>
  <c r="D9" i="10"/>
  <c r="D11" i="10"/>
  <c r="D13" i="10"/>
  <c r="D15" i="10"/>
  <c r="D16" i="10"/>
  <c r="D17" i="10"/>
  <c r="D19" i="10"/>
  <c r="D20" i="10"/>
  <c r="D21" i="10"/>
  <c r="D25" i="10"/>
  <c r="D27" i="10"/>
  <c r="D28" i="10"/>
  <c r="D29" i="10"/>
  <c r="D30" i="10"/>
  <c r="D32" i="10"/>
  <c r="D33" i="10"/>
  <c r="D6" i="10"/>
  <c r="D7" i="10"/>
  <c r="D8" i="10"/>
  <c r="D10" i="10"/>
  <c r="D12" i="10"/>
  <c r="D14" i="10"/>
  <c r="D18" i="10"/>
  <c r="D22" i="10"/>
  <c r="D23" i="10"/>
  <c r="D24" i="10"/>
  <c r="D26" i="10"/>
  <c r="D31" i="10"/>
  <c r="B34" i="10"/>
  <c r="D3" i="9"/>
  <c r="D4" i="9"/>
  <c r="D5" i="9"/>
  <c r="D6" i="9"/>
  <c r="D7" i="9"/>
  <c r="D8" i="9"/>
  <c r="D9" i="9"/>
  <c r="D10" i="9"/>
  <c r="D11" i="9"/>
  <c r="D12" i="9"/>
  <c r="D13" i="9"/>
  <c r="D14" i="9"/>
  <c r="D15" i="9"/>
  <c r="D16" i="9"/>
  <c r="D17" i="9"/>
  <c r="D18" i="9"/>
  <c r="D20" i="9"/>
  <c r="D21" i="9"/>
  <c r="D22" i="9"/>
  <c r="D23" i="9"/>
  <c r="D24" i="9"/>
  <c r="D2" i="9"/>
  <c r="B25" i="9"/>
  <c r="B27" i="9" s="1"/>
  <c r="H33" i="8"/>
  <c r="G33" i="8"/>
  <c r="H24" i="8"/>
  <c r="D24" i="8"/>
  <c r="G24" i="8"/>
  <c r="D16" i="8"/>
  <c r="E16" i="8" s="1"/>
  <c r="D19" i="8"/>
  <c r="E19" i="8" s="1"/>
  <c r="D13" i="8"/>
  <c r="E13" i="8" s="1"/>
  <c r="D4460" i="1"/>
  <c r="H4" i="8"/>
  <c r="C43" i="8"/>
  <c r="C42" i="8"/>
  <c r="D35" i="8"/>
  <c r="H35" i="8" s="1"/>
  <c r="C39" i="8"/>
  <c r="C35" i="8"/>
  <c r="C33" i="8"/>
  <c r="C24" i="8"/>
  <c r="E32" i="8"/>
  <c r="E26" i="8"/>
  <c r="E37" i="8"/>
  <c r="E36" i="8"/>
  <c r="E27" i="8"/>
  <c r="E28" i="8"/>
  <c r="E29" i="8"/>
  <c r="E30" i="8"/>
  <c r="E31" i="8"/>
  <c r="E25" i="8"/>
  <c r="E21" i="8"/>
  <c r="E20" i="8"/>
  <c r="E18" i="8"/>
  <c r="E17" i="8"/>
  <c r="E15" i="8"/>
  <c r="E14" i="8"/>
  <c r="D12" i="8"/>
  <c r="E12" i="8" s="1"/>
  <c r="D11" i="8"/>
  <c r="C22" i="8"/>
  <c r="G12" i="8"/>
  <c r="G11" i="8"/>
  <c r="C11" i="8"/>
  <c r="C19" i="8"/>
  <c r="C16" i="8"/>
  <c r="D4" i="8"/>
  <c r="C4" i="8"/>
  <c r="E40" i="8"/>
  <c r="N35" i="12" l="1"/>
  <c r="B36" i="10"/>
  <c r="B31" i="13"/>
  <c r="B33" i="13" s="1"/>
  <c r="D17" i="13"/>
  <c r="F2" i="13"/>
  <c r="D2" i="13"/>
  <c r="F5" i="13"/>
  <c r="D21" i="13"/>
  <c r="C31" i="13"/>
  <c r="C35" i="12"/>
  <c r="D35" i="12" s="1"/>
  <c r="D29" i="9" s="1"/>
  <c r="D19" i="9"/>
  <c r="D25" i="9" s="1"/>
  <c r="C34" i="10"/>
  <c r="H12" i="8"/>
  <c r="D10" i="8"/>
  <c r="H11" i="8"/>
  <c r="E4" i="8"/>
  <c r="E35" i="8"/>
  <c r="E24" i="8"/>
  <c r="C10" i="8"/>
  <c r="G10" i="8" s="1"/>
  <c r="C33" i="13" l="1"/>
  <c r="D31" i="13"/>
  <c r="C36" i="12"/>
  <c r="C36" i="10"/>
  <c r="D34" i="10"/>
  <c r="H10" i="8"/>
  <c r="J10" i="8"/>
  <c r="E10" i="8"/>
  <c r="B4434" i="1" l="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3440"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261"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27" i="1"/>
  <c r="B1228" i="1"/>
  <c r="B1229"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103"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009"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2" i="1"/>
  <c r="A4446" i="1"/>
  <c r="A4447" i="1"/>
  <c r="A4448" i="1"/>
  <c r="A4449" i="1"/>
  <c r="A4450" i="1"/>
  <c r="A4451" i="1"/>
  <c r="A4452" i="1"/>
  <c r="A4453" i="1"/>
  <c r="A4454" i="1"/>
  <c r="A4455" i="1"/>
  <c r="A4456" i="1"/>
  <c r="A4457" i="1"/>
  <c r="A4458" i="1"/>
  <c r="A4459" i="1"/>
  <c r="A444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195"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3588"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015"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2269"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1626"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005"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790"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509"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2" i="1"/>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3" i="6"/>
  <c r="B34" i="6"/>
  <c r="B9" i="6"/>
  <c r="B10" i="6"/>
  <c r="B11" i="6"/>
  <c r="B12" i="6"/>
  <c r="B13" i="6"/>
  <c r="B14" i="6"/>
  <c r="B15" i="6"/>
  <c r="B16" i="6"/>
  <c r="B17" i="6"/>
  <c r="B18" i="6"/>
  <c r="B19" i="6"/>
  <c r="B20" i="6"/>
  <c r="B21" i="6"/>
  <c r="B22" i="6"/>
  <c r="B23" i="6"/>
  <c r="B24" i="6"/>
  <c r="B25" i="6"/>
  <c r="B26" i="6"/>
  <c r="B27" i="6"/>
  <c r="B28" i="6"/>
  <c r="B29" i="6"/>
  <c r="B30" i="6"/>
  <c r="B31" i="6"/>
  <c r="B32" i="6"/>
  <c r="B8" i="6"/>
  <c r="B7" i="6"/>
  <c r="B3" i="6" l="1"/>
  <c r="B4" i="6"/>
  <c r="B5" i="6"/>
  <c r="B6" i="6"/>
  <c r="B2"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790"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509"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2" i="6"/>
  <c r="D42" i="8" l="1"/>
  <c r="E42" i="8" s="1"/>
  <c r="C13" i="8"/>
  <c r="D22" i="8"/>
  <c r="E22" i="8" l="1"/>
  <c r="D33" i="8"/>
  <c r="D39" i="8" s="1"/>
  <c r="E39" i="8" s="1"/>
  <c r="E33" i="8" l="1"/>
  <c r="D43" i="8"/>
  <c r="E43" i="8" s="1"/>
</calcChain>
</file>

<file path=xl/sharedStrings.xml><?xml version="1.0" encoding="utf-8"?>
<sst xmlns="http://schemas.openxmlformats.org/spreadsheetml/2006/main" count="102748" uniqueCount="4089">
  <si>
    <t>Kirje</t>
  </si>
  <si>
    <t>Summa</t>
  </si>
  <si>
    <t>Kontoplaan</t>
  </si>
  <si>
    <t>Kontoplaan nimetus</t>
  </si>
  <si>
    <t>Osakonnad</t>
  </si>
  <si>
    <t>Osakonnad nimetus</t>
  </si>
  <si>
    <t>Tegevusalad</t>
  </si>
  <si>
    <t>Tegevusalad nimetus</t>
  </si>
  <si>
    <t>Kuluobjektid</t>
  </si>
  <si>
    <t>Kuluobjektid nimetus</t>
  </si>
  <si>
    <t>Projekt</t>
  </si>
  <si>
    <t>Projekt nimetus</t>
  </si>
  <si>
    <t>Tegevussuunad</t>
  </si>
  <si>
    <t>Tegevussuunad nimetus</t>
  </si>
  <si>
    <t>Subjektid</t>
  </si>
  <si>
    <t>Subjektid nimetus</t>
  </si>
  <si>
    <t>Tuua personaliteenuste pealt (550052) palgafondi (500140), maksud eraldatud õigetele ridadele</t>
  </si>
  <si>
    <t>506040</t>
  </si>
  <si>
    <t>Töötuskindlustusmakse</t>
  </si>
  <si>
    <t>L1170</t>
  </si>
  <si>
    <t>Kantselei</t>
  </si>
  <si>
    <t>01112</t>
  </si>
  <si>
    <t>Viljandi Linnavalitsus</t>
  </si>
  <si>
    <t>KU049</t>
  </si>
  <si>
    <t>Teenistujate tasud ja maksud</t>
  </si>
  <si>
    <t>013</t>
  </si>
  <si>
    <t>Linnasekretär</t>
  </si>
  <si>
    <t>506000</t>
  </si>
  <si>
    <t>Sotsiaalmaks töötasudelt ja toetustelt</t>
  </si>
  <si>
    <t>Tuuld olid eelarves vale märgiga</t>
  </si>
  <si>
    <t>304700</t>
  </si>
  <si>
    <t>Parkimistasu</t>
  </si>
  <si>
    <t>04510</t>
  </si>
  <si>
    <t>Maanteetransport</t>
  </si>
  <si>
    <t>Kulud olid eelarves TA01112</t>
  </si>
  <si>
    <t>413840</t>
  </si>
  <si>
    <t>Kutsehaiguste ja tööõnnetustega seotud kahjuhüvitised kannatanutele</t>
  </si>
  <si>
    <t>10121</t>
  </si>
  <si>
    <t>Muu puuetega inimeste sotsiaalne kaitse</t>
  </si>
  <si>
    <t>Kulud valel tegevusalal, peavad olema 10121</t>
  </si>
  <si>
    <t>413823</t>
  </si>
  <si>
    <t>Ravitoetused</t>
  </si>
  <si>
    <t>TF01-01</t>
  </si>
  <si>
    <t>Rahvastikutoimingute kulude hüvitis</t>
  </si>
  <si>
    <t>Ei laeku,  kate vee erikasutustasu arvelt</t>
  </si>
  <si>
    <t>323700</t>
  </si>
  <si>
    <t>Hoonestusõiguse seadmise tasu</t>
  </si>
  <si>
    <t>L1192</t>
  </si>
  <si>
    <t>Haldusamet</t>
  </si>
  <si>
    <t>06605</t>
  </si>
  <si>
    <t>Muud elamu- ja kommunaalmajanduse tegevus</t>
  </si>
  <si>
    <t>Tasu vee erikasutusest</t>
  </si>
  <si>
    <t>382540</t>
  </si>
  <si>
    <t>9609</t>
  </si>
  <si>
    <t>KVHA  Laidoneri Plats 5/5A  LV</t>
  </si>
  <si>
    <t>Kate volikogu poolt ostetavate teenuste kulude katteks</t>
  </si>
  <si>
    <t>550490</t>
  </si>
  <si>
    <t>Muud koolitusega seotud kulud</t>
  </si>
  <si>
    <t>L1180</t>
  </si>
  <si>
    <t>Viljandi Linnavolikogu</t>
  </si>
  <si>
    <t>01111</t>
  </si>
  <si>
    <t>KU026</t>
  </si>
  <si>
    <t>Volikogu personalikoolitus</t>
  </si>
  <si>
    <t>550060</t>
  </si>
  <si>
    <t>Info- ja PR teenused</t>
  </si>
  <si>
    <t>KU022</t>
  </si>
  <si>
    <t>Volikogu poolt ostetud teenused</t>
  </si>
  <si>
    <t>506030</t>
  </si>
  <si>
    <t>Tulumaks erisoodustustelt</t>
  </si>
  <si>
    <t>KU015</t>
  </si>
  <si>
    <t>Volikogu liikmete toitlustamine jm erisoodustused</t>
  </si>
  <si>
    <t>506010</t>
  </si>
  <si>
    <t>Sotsiaalmaks erisoodustustelt</t>
  </si>
  <si>
    <t>505099</t>
  </si>
  <si>
    <t>Muud erisoodustused</t>
  </si>
  <si>
    <t>550040</t>
  </si>
  <si>
    <t>Esindus- ja vastuvõtukulud (va kingitused ja auhinnad)</t>
  </si>
  <si>
    <t>KU009</t>
  </si>
  <si>
    <t>Volikogu komisjonide kulud</t>
  </si>
  <si>
    <t>Preemiad enam ei jagata 2025, kate volikogu poolt ostetavate teenuste peale KU022</t>
  </si>
  <si>
    <t>413900</t>
  </si>
  <si>
    <t>Preemiad, stipendiumid</t>
  </si>
  <si>
    <t>KU001</t>
  </si>
  <si>
    <t>Noortevolikogu kulud</t>
  </si>
  <si>
    <t>Muud administreerimiskulud, paranduskanne</t>
  </si>
  <si>
    <t>550099</t>
  </si>
  <si>
    <t>Muud administreerimiskulud</t>
  </si>
  <si>
    <t>04730</t>
  </si>
  <si>
    <t>Turism</t>
  </si>
  <si>
    <t>0005</t>
  </si>
  <si>
    <t>CRV programme</t>
  </si>
  <si>
    <t>KU212</t>
  </si>
  <si>
    <t>Suhted sõpruslinnadega</t>
  </si>
  <si>
    <t>015</t>
  </si>
  <si>
    <t>Kommunikatsioon</t>
  </si>
  <si>
    <t>Tuua 1700€ realt 500250.</t>
  </si>
  <si>
    <t>500500</t>
  </si>
  <si>
    <t>Töötasud võlaõiguslike lepingute alusel</t>
  </si>
  <si>
    <t>KU053</t>
  </si>
  <si>
    <t>Ajutiste lepinguliste töötajate kulud</t>
  </si>
  <si>
    <t>Viia 1700€ reale 500500.</t>
  </si>
  <si>
    <t>500250</t>
  </si>
  <si>
    <t>Põhipalk ja kokkulepitud tasud (TLS keskastme spetsialisti brutopalk)</t>
  </si>
  <si>
    <t>Tuua palgafondist 500140 käsunduslepingule 506040 (töötus) 16€ (LK)</t>
  </si>
  <si>
    <t>Tuua palgafondist 500140 käsunduslepingule 506000 (sots) 660€ (LK)</t>
  </si>
  <si>
    <t>Tuua palgafondist 500140 käsunduslepingule 500500 (töötasu) 2000€ (LK)</t>
  </si>
  <si>
    <t>Viia käsunduslepingu reale 506040 (töötus) 16€ (LK)</t>
  </si>
  <si>
    <t>500140</t>
  </si>
  <si>
    <t>Põhipalk ja kokkulepitud tasud (ATS keskastme spetsialisti brutopalk)</t>
  </si>
  <si>
    <t>Viia käsunduslepingu reale 506000 (sots) 660€ (LK)</t>
  </si>
  <si>
    <t>Viia käsunduslepingu reale 500500 (töötasu) 2000€ (LK)</t>
  </si>
  <si>
    <t>Tuua rentide realt 551483 käsunduslepingu tarbeks reale 506040 (töötus) 9€</t>
  </si>
  <si>
    <t>Tuua rentide realt 551483 käsunduslepingu tarbeks reale 506000 (sots) 376€</t>
  </si>
  <si>
    <t>Tuua rentide realt 551483 käsunduslepingu tarbeks reale 500500 (töötasu) 1139€</t>
  </si>
  <si>
    <t>Viia rentide realt 551483 käsunduslepingu tarbeks reale 506040 (töötus) 9€</t>
  </si>
  <si>
    <t>551483</t>
  </si>
  <si>
    <t>Kulud riist- ja tarkvara rendile</t>
  </si>
  <si>
    <t>09212</t>
  </si>
  <si>
    <t>Põhi- ja üldkeskharidus</t>
  </si>
  <si>
    <t>3000</t>
  </si>
  <si>
    <t>IKT kulud</t>
  </si>
  <si>
    <t>Viia rentide realt 551483 käsunduslepingu tarbeks reale 506000 (sots) 376€</t>
  </si>
  <si>
    <t>Viia rentide realt 551483 käsunduslepingu tarbeks reale 500500 (töötasu) 1139€</t>
  </si>
  <si>
    <t>Tulumaksu prognoosi vähendamine,  maamaksu  laekumise  kasvu arvelt</t>
  </si>
  <si>
    <t>300000</t>
  </si>
  <si>
    <t>Tulumaks füüsilise isiku tulult</t>
  </si>
  <si>
    <t>L1100</t>
  </si>
  <si>
    <t>Linnapea</t>
  </si>
  <si>
    <t>Maamaksu on laekunud   rohkem</t>
  </si>
  <si>
    <t>303000</t>
  </si>
  <si>
    <t>Maamaks</t>
  </si>
  <si>
    <t xml:space="preserve">Haridus- ja kultuuriameti eelarvest. Ülelinnalise õppimiskohustuse ea seminari korraldamise kulud. </t>
  </si>
  <si>
    <t>505090</t>
  </si>
  <si>
    <t>Esindus ja vastuvõtukulud</t>
  </si>
  <si>
    <t>47</t>
  </si>
  <si>
    <t>Viljandi Jakobsoni Kool</t>
  </si>
  <si>
    <t>Tõhustatud ja eritoe tegevuskulude toetus Paalalinna Koolile</t>
  </si>
  <si>
    <t>552450</t>
  </si>
  <si>
    <t>Koolitusteenused</t>
  </si>
  <si>
    <t>L1150</t>
  </si>
  <si>
    <t>Haridus- ja kultuuriamet</t>
  </si>
  <si>
    <t>TF02-07</t>
  </si>
  <si>
    <t>Tõhustatud ja eritoe tegevuskuludeks</t>
  </si>
  <si>
    <t>KU625</t>
  </si>
  <si>
    <t>Haridusvaldkonna kulu</t>
  </si>
  <si>
    <t>Tõhustatud ja eritoe tegevuskulude toetus Kaare Koolile 3737 eurot</t>
  </si>
  <si>
    <t>Tõhustatud ja eritoe tegevuskulude toetu Jakobsoni Koolile</t>
  </si>
  <si>
    <t>Kultuuriranitsa toetus Kaare Koolile 112 eurot</t>
  </si>
  <si>
    <t>552590</t>
  </si>
  <si>
    <t>Muud kommunikatsiooni-, kultuuri- ja vaba aja sisustamise kulud</t>
  </si>
  <si>
    <t>TF02-08</t>
  </si>
  <si>
    <t>Kultuuriranits</t>
  </si>
  <si>
    <t>Kultuuriranitsa toetus, Kesklinna Koolile 221 eurot</t>
  </si>
  <si>
    <t>HTM-lt keeleõppeks</t>
  </si>
  <si>
    <t>20</t>
  </si>
  <si>
    <t>Viljandi Kaare Kool</t>
  </si>
  <si>
    <t>500260</t>
  </si>
  <si>
    <t>Põhipalk ja kokkulepitud tasud (õpetajate brutopalk)</t>
  </si>
  <si>
    <t>48</t>
  </si>
  <si>
    <t>Viljandi Kesklinna Kool</t>
  </si>
  <si>
    <t>HTM-lt keeleõppeks vastavalt jaotusele</t>
  </si>
  <si>
    <t>350000</t>
  </si>
  <si>
    <t>Kodumaine sihtfinantseerimine tegevuskuludeks</t>
  </si>
  <si>
    <t>KU21K</t>
  </si>
  <si>
    <t>Vastuvõttude kulud</t>
  </si>
  <si>
    <t>KU220</t>
  </si>
  <si>
    <t>Turism trükised, sümboolika</t>
  </si>
  <si>
    <t>Invetari kulu ja selle tarvikud tuleb KU336</t>
  </si>
  <si>
    <t>551500</t>
  </si>
  <si>
    <t>Inventar ja selle tarvikud</t>
  </si>
  <si>
    <t xml:space="preserve">LV invetari katteks </t>
  </si>
  <si>
    <t>551240</t>
  </si>
  <si>
    <t>Korrashoiuteenused</t>
  </si>
  <si>
    <t>KU336</t>
  </si>
  <si>
    <t>Mänguväljakud ja välijõusaalid</t>
  </si>
  <si>
    <t xml:space="preserve">Pinkide katteks samale projektile </t>
  </si>
  <si>
    <t>155109</t>
  </si>
  <si>
    <t>Muud rajatised soetusmaksumuses</t>
  </si>
  <si>
    <t>04740</t>
  </si>
  <si>
    <t>Üldmajanduslikud arendusprojektid</t>
  </si>
  <si>
    <t>0006</t>
  </si>
  <si>
    <t>Trepimäe rekonstrueerimine</t>
  </si>
  <si>
    <t>Remondi- ja hooldusteenused</t>
  </si>
  <si>
    <t>551560</t>
  </si>
  <si>
    <t>Rent</t>
  </si>
  <si>
    <t>551308</t>
  </si>
  <si>
    <t>Reklaamikulud</t>
  </si>
  <si>
    <t>552580</t>
  </si>
  <si>
    <t>Tervishoiuteenused</t>
  </si>
  <si>
    <t>552230</t>
  </si>
  <si>
    <t>Bürootarbed</t>
  </si>
  <si>
    <t>550000</t>
  </si>
  <si>
    <t>trükised ja teavikud</t>
  </si>
  <si>
    <t>550001</t>
  </si>
  <si>
    <t>Trükised ja muud teavikud</t>
  </si>
  <si>
    <t>Laekunud Holstre-Polli ja valgehobusemäe arve alusel</t>
  </si>
  <si>
    <t>322090</t>
  </si>
  <si>
    <t>Muud tulud haridusalasest tegevusest</t>
  </si>
  <si>
    <t>Kuluprognoosi vähendamine vähem laekunud tulu arvelt</t>
  </si>
  <si>
    <t xml:space="preserve">Annetuste vähemlaekumine </t>
  </si>
  <si>
    <t>350200</t>
  </si>
  <si>
    <t>Kodumaine sihtfinantseerimine põhivara soetuseks</t>
  </si>
  <si>
    <t>Inventar ja selle tarvikud- KU 308 tuleb</t>
  </si>
  <si>
    <t>Inventarikulud, lisaraha haridusametilt täiendava inventari soetamiseks</t>
  </si>
  <si>
    <t>Linna LTT huvitegevuse toetus</t>
  </si>
  <si>
    <t>500240</t>
  </si>
  <si>
    <t>Põhipalk ja kokkulepitud tasud (TLS tippspetsialisti brutopalk)</t>
  </si>
  <si>
    <t>Kulud muudele õppevahenditele HUV projektid sügis 2025</t>
  </si>
  <si>
    <t>552440</t>
  </si>
  <si>
    <t>Muud õppevahendid</t>
  </si>
  <si>
    <t>PR202</t>
  </si>
  <si>
    <t>Kaare Kool - huviharidus</t>
  </si>
  <si>
    <t>huviringi juhendaja töötuskindlustusmaks töötasult</t>
  </si>
  <si>
    <t>Huviringi juhendaja sotsiaalmaks töötasult</t>
  </si>
  <si>
    <t>Huviringi juhendaja töötasu</t>
  </si>
  <si>
    <t>Kaare kooli HUV toetus sügis 2025</t>
  </si>
  <si>
    <t>Ridadevaheline ümbertõstmine. Reale 500240</t>
  </si>
  <si>
    <t>Ridadevaheline ümbertõstmine. Realt 500500</t>
  </si>
  <si>
    <t xml:space="preserve"> summa peaks olema kululiigis 50021</t>
  </si>
  <si>
    <t>500210</t>
  </si>
  <si>
    <t>Põhipalk ja kokkulepitud tasud (TLS juhtide brutopalgad)</t>
  </si>
  <si>
    <t>53</t>
  </si>
  <si>
    <t>Viljandi Linnaraamatukogu</t>
  </si>
  <si>
    <t>08201</t>
  </si>
  <si>
    <t>Raamatukogud</t>
  </si>
  <si>
    <t>summa peaks olema kululiigis 50021</t>
  </si>
  <si>
    <t>500280</t>
  </si>
  <si>
    <t>Põhipalk ja kokkulepitud tasud (TLS tööliste brutopalk)</t>
  </si>
  <si>
    <t xml:space="preserve">Trepimäe pinkide tööd </t>
  </si>
  <si>
    <t>551590</t>
  </si>
  <si>
    <t>Muud inventari majandamiskulud</t>
  </si>
  <si>
    <t xml:space="preserve">Trepimäe pingid </t>
  </si>
  <si>
    <t xml:space="preserve">Avamisürituseks Kantsleilele </t>
  </si>
  <si>
    <t>Järveotsa arendusala-Puudele</t>
  </si>
  <si>
    <t>KU23K</t>
  </si>
  <si>
    <t>Järveotsa arendusala tänavad ja tehnovõrgud</t>
  </si>
  <si>
    <t>Ridadevaheline ümbertõstmine. Realt 500270.</t>
  </si>
  <si>
    <t>500270</t>
  </si>
  <si>
    <t>Põhipalk ja kokkulepitud tasud (TLS nooremspetsialisti brutopalk)</t>
  </si>
  <si>
    <t>Ridadevaheline ümbertõstmine. Realt 500270</t>
  </si>
  <si>
    <t xml:space="preserve">Ridadevaheline ümbertõstmine. Reale 500240. </t>
  </si>
  <si>
    <t>Ridadevaheline ümbertõstmine. Reale 500280.</t>
  </si>
  <si>
    <t>Suurendan 1267 eurot KU415 ja vähendan vastavalt KU614 (tegevusala o9800)</t>
  </si>
  <si>
    <t>552490</t>
  </si>
  <si>
    <t>Muud koolituse kulud</t>
  </si>
  <si>
    <t>09800</t>
  </si>
  <si>
    <t>Muu haridus</t>
  </si>
  <si>
    <t>KU614</t>
  </si>
  <si>
    <t>Üldhariduse valdkonna kulud</t>
  </si>
  <si>
    <t>Suurendan 1267 eurot ja vähendan vastavalt KU614 (tegevusala o9800)</t>
  </si>
  <si>
    <t>09510</t>
  </si>
  <si>
    <t>Noorte huviharidus ja huvitegevus</t>
  </si>
  <si>
    <t>KU415</t>
  </si>
  <si>
    <t>Huviharidusteenuse eest tasumine</t>
  </si>
  <si>
    <t>Tulumaksu prognoosi vähendamine, kate VTG TA09212 kasutamata vahendid</t>
  </si>
  <si>
    <t>Ridadevaheline ümbertõstmine</t>
  </si>
  <si>
    <t>551417</t>
  </si>
  <si>
    <t>Veebipõhine tarkvara ja infosüsteem</t>
  </si>
  <si>
    <t>30</t>
  </si>
  <si>
    <t>Viljandi Täiskasvanute Gümnaasium</t>
  </si>
  <si>
    <t>550011</t>
  </si>
  <si>
    <t>Postiteenused</t>
  </si>
  <si>
    <t>550402</t>
  </si>
  <si>
    <t>Koolitusruumide ja -inventari rent</t>
  </si>
  <si>
    <t>554090</t>
  </si>
  <si>
    <t>Muud mitmesugused majanduskulud</t>
  </si>
  <si>
    <t>550400</t>
  </si>
  <si>
    <t>TF02-04</t>
  </si>
  <si>
    <t>Õpetajate, direktorite ja õppealajuhatajate täienduskoolituseks</t>
  </si>
  <si>
    <t>Vahendeid rohkem ei kulu</t>
  </si>
  <si>
    <t xml:space="preserve"> Ridadevaheline ümbertõstmine</t>
  </si>
  <si>
    <t>552451</t>
  </si>
  <si>
    <t>Koolitusteenused õppekava täitmiseks</t>
  </si>
  <si>
    <t>550420</t>
  </si>
  <si>
    <t>Sõidukulud</t>
  </si>
  <si>
    <t>550410</t>
  </si>
  <si>
    <t>Majutuskulud</t>
  </si>
  <si>
    <t>Vahendeid rohkem ei kasutata</t>
  </si>
  <si>
    <t>Tulumaksu prognoosi vähendamine, kate VTG  TA09213 kasutamata vahendid</t>
  </si>
  <si>
    <t>Palgavahendeid rohkem ei kulu</t>
  </si>
  <si>
    <t>09213</t>
  </si>
  <si>
    <t>Üldkeskhariduse õpetajate tööjõukulud</t>
  </si>
  <si>
    <t>TF02-02</t>
  </si>
  <si>
    <t>Gümnaasiumi õpetajate tööjõukuludeks</t>
  </si>
  <si>
    <t xml:space="preserve">Palgavahendeid rohkem ei kulu </t>
  </si>
  <si>
    <t>Haridusametilt täiendavad vahendid õpetajate palgaks</t>
  </si>
  <si>
    <t>TF02-01</t>
  </si>
  <si>
    <t>Põhikooli õpetajate tööjõukuludeks</t>
  </si>
  <si>
    <t>49</t>
  </si>
  <si>
    <t>Viljandi Paalalinna Kool</t>
  </si>
  <si>
    <t>Haridusametilt täiendav töötasu</t>
  </si>
  <si>
    <t xml:space="preserve">Projektijuhi palk </t>
  </si>
  <si>
    <t>04900</t>
  </si>
  <si>
    <t>Muu majandus (sh majanduse haldus)</t>
  </si>
  <si>
    <t>Tähtajalise lepinguga abiõpetaja töötasuks</t>
  </si>
  <si>
    <t>Haridusametilt tõhustatud ja eritoe täiendav toetus</t>
  </si>
  <si>
    <t>Haridusametilt kultuuriranitsa täiendav toetus</t>
  </si>
  <si>
    <t>Ürituste ja näituste korraldamise kulud</t>
  </si>
  <si>
    <t>552520</t>
  </si>
  <si>
    <t>KU124</t>
  </si>
  <si>
    <t>Arengukava</t>
  </si>
  <si>
    <t>Eraldan Kaare Koolile toidukuluks</t>
  </si>
  <si>
    <t xml:space="preserve">Toiduraha tulude  ja kulude  täitmise prognoos on  väiksem </t>
  </si>
  <si>
    <t>552110</t>
  </si>
  <si>
    <t>Toitlustusteenused</t>
  </si>
  <si>
    <t>14</t>
  </si>
  <si>
    <t>Viljandi Lasteaed Karlsson</t>
  </si>
  <si>
    <t>09110</t>
  </si>
  <si>
    <t>Alusharidus</t>
  </si>
  <si>
    <t>322040</t>
  </si>
  <si>
    <t>Tasu toitlustamiskuludeks</t>
  </si>
  <si>
    <t>Toiduraha suurendus haridusameti vahenditest</t>
  </si>
  <si>
    <t>09601</t>
  </si>
  <si>
    <t>Koolitoit</t>
  </si>
  <si>
    <t>Suurendus Jakobsoni Kooli ülejäägi arvelt</t>
  </si>
  <si>
    <t>lIsatud vahendeid Jakobsoni kooli ülejäägi arvelt</t>
  </si>
  <si>
    <t>Toitlustusele sel aastal nii palju ei kulu</t>
  </si>
  <si>
    <t>Kulud Viiratsi  kooli laste õpetamiseks, tulude arvelt</t>
  </si>
  <si>
    <t>552400</t>
  </si>
  <si>
    <t>Õpikud, tööraamatud ja -vihikud, töölehed</t>
  </si>
  <si>
    <t xml:space="preserve"> Haridus- ja kultuuriameti eelarvest. Õpetate töötasufondi reserv. </t>
  </si>
  <si>
    <t xml:space="preserve"> Haridus- ja kultuuriameti eelarvest. HTM raha tõhustatud ja eritoe õpilaste toetuseks.</t>
  </si>
  <si>
    <t>Haridus- ja kultuuriameti eelarvest. HTM raha tõhustatud ja eritoe õpilaste toetuseks.</t>
  </si>
  <si>
    <t>Viiratsi õpilaste laekumise arvelt toidukulule suurendus</t>
  </si>
  <si>
    <t>KU21T</t>
  </si>
  <si>
    <t>Linna turundus</t>
  </si>
  <si>
    <t xml:space="preserve">Vähendan kooliminekutoetus ülejäägi arvelt KU550 7150 eurot ja suurendan vastavalt lasteaiateenuse eest tasumise kulurida KU556 </t>
  </si>
  <si>
    <t>413050</t>
  </si>
  <si>
    <t>Lapse koolitoetus</t>
  </si>
  <si>
    <t>KU550</t>
  </si>
  <si>
    <t>Kooliminekutoetus</t>
  </si>
  <si>
    <t>osaline ümbertõstmine rendi kontolt muude inventari majandamiskulude kontole</t>
  </si>
  <si>
    <t>L1200</t>
  </si>
  <si>
    <t>Arhitektuuriamet</t>
  </si>
  <si>
    <t>Täiendav raha</t>
  </si>
  <si>
    <t>Täiendav töötasu</t>
  </si>
  <si>
    <t>Kulurea täpsustamine</t>
  </si>
  <si>
    <t>26</t>
  </si>
  <si>
    <t>Viljandi Spordikool</t>
  </si>
  <si>
    <t>08102</t>
  </si>
  <si>
    <t>Sporditegevus</t>
  </si>
  <si>
    <t>Õppekorraldaja töötasu õigele reale</t>
  </si>
  <si>
    <t>Töötuskindlustusmakse tõsta ümber õigesse kohta õigele eelarve reale</t>
  </si>
  <si>
    <t>Sotsiaalmaks töötasudelt ja toetustelt tõsta ümber õigesse kohta õigele eelarve reale</t>
  </si>
  <si>
    <t>Põhipalk ja kokkulepitud tasud (TLS keskastme spetsialisti brutopalk) tõsta ümber õigesse kohta õigele eelarve reale</t>
  </si>
  <si>
    <t xml:space="preserve">KU23K realt </t>
  </si>
  <si>
    <t>551290</t>
  </si>
  <si>
    <t>Muud rajatiste majandamisega seotud kulud</t>
  </si>
  <si>
    <t>05101</t>
  </si>
  <si>
    <t>Avalike alade puhastus</t>
  </si>
  <si>
    <t>KU279</t>
  </si>
  <si>
    <t>Puude kujunduslõikus</t>
  </si>
  <si>
    <t xml:space="preserve">LV invetarile </t>
  </si>
  <si>
    <t>551210</t>
  </si>
  <si>
    <t>Elekter</t>
  </si>
  <si>
    <t>06400</t>
  </si>
  <si>
    <t>Tänavavalgustus</t>
  </si>
  <si>
    <t>KU308</t>
  </si>
  <si>
    <t>Tänavavalgustuse elekter</t>
  </si>
  <si>
    <t>Ordulinnuse konserveerimise tulude poole vähendamine vastavalt tegelikkusele</t>
  </si>
  <si>
    <t>KU206</t>
  </si>
  <si>
    <t>Lossivaremete ja teiste mälestiste konserveerimine</t>
  </si>
  <si>
    <t>Kultuuriministeeriumilt taotletud tulu vähendamine (Ordulinnuse konserveerimine vastavalt tegelikkusele)</t>
  </si>
  <si>
    <t>35000006</t>
  </si>
  <si>
    <t>Kultuuriministeerium</t>
  </si>
  <si>
    <t>KU279 Puude kujunduslõikus katteks</t>
  </si>
  <si>
    <t>allasutuste kulude katmiseks 551290</t>
  </si>
  <si>
    <t>Tehnohooldus</t>
  </si>
  <si>
    <t>5511046</t>
  </si>
  <si>
    <t>05100</t>
  </si>
  <si>
    <t>Jäätmekäitlus</t>
  </si>
  <si>
    <t>9322</t>
  </si>
  <si>
    <t>KVHA  Väiketuru 1 WC</t>
  </si>
  <si>
    <t>KU254</t>
  </si>
  <si>
    <t>Avalikud WC'd</t>
  </si>
  <si>
    <t>Vesi ja kanalisatsioon</t>
  </si>
  <si>
    <t>551102</t>
  </si>
  <si>
    <t>551101</t>
  </si>
  <si>
    <t>Kindlustusmaksed</t>
  </si>
  <si>
    <t>551107</t>
  </si>
  <si>
    <t>29</t>
  </si>
  <si>
    <t>Viljandi Huvikool</t>
  </si>
  <si>
    <t>9653</t>
  </si>
  <si>
    <t>KVHA  Vikerkaare 2 Huvikool Motoring</t>
  </si>
  <si>
    <t>58</t>
  </si>
  <si>
    <t>Viljandi Spordikeskus</t>
  </si>
  <si>
    <t>9645</t>
  </si>
  <si>
    <t>KVHA Vaksali 4 Spordihoone vana osa</t>
  </si>
  <si>
    <t>Küte ja soojusenergia</t>
  </si>
  <si>
    <t>551100</t>
  </si>
  <si>
    <t>9631</t>
  </si>
  <si>
    <t>KVHA  Vaksali 4 Spordihoone uus osa</t>
  </si>
  <si>
    <t>9630</t>
  </si>
  <si>
    <t>KVHA  Uus 26A Kesklinna Kool garaaž</t>
  </si>
  <si>
    <t>9647</t>
  </si>
  <si>
    <t>KVHA  Uueveski 1-1 Keeltemaja</t>
  </si>
  <si>
    <t>9638</t>
  </si>
  <si>
    <t>KVHA  Uueveski 1 Kesklinna Kooli võimla</t>
  </si>
  <si>
    <t>9629</t>
  </si>
  <si>
    <t>KVHA  Uueveski 1 Kesklinna Kool</t>
  </si>
  <si>
    <t>Remont, restaureerimine, lammutamine</t>
  </si>
  <si>
    <t>551106</t>
  </si>
  <si>
    <t>9303</t>
  </si>
  <si>
    <t>KVHA  Tüma loomade varjupaik</t>
  </si>
  <si>
    <t>16</t>
  </si>
  <si>
    <t>Viljandi Kesklinna Lasteaed</t>
  </si>
  <si>
    <t>9628</t>
  </si>
  <si>
    <t>KVHA  Tehnika 12 Kesklinna Lasteaed</t>
  </si>
  <si>
    <t>9627</t>
  </si>
  <si>
    <t>KVHA  Tallinna 7-11/1 Linnaraamatukogu</t>
  </si>
  <si>
    <t>54</t>
  </si>
  <si>
    <t>Sakala Keskus - Kultuuritöö</t>
  </si>
  <si>
    <t>08202</t>
  </si>
  <si>
    <t>Rahvakultuur</t>
  </si>
  <si>
    <t>9626</t>
  </si>
  <si>
    <t>KVHA  Tallinna 5 Sakala Keskus</t>
  </si>
  <si>
    <t>9625</t>
  </si>
  <si>
    <t>KVHA  Suur-Kaare 33A Spordihall</t>
  </si>
  <si>
    <t>9800</t>
  </si>
  <si>
    <t>KVHA Männimäe jalgpallihall</t>
  </si>
  <si>
    <t>9624</t>
  </si>
  <si>
    <t>KVHA  Aerubaasi 1</t>
  </si>
  <si>
    <t>15</t>
  </si>
  <si>
    <t>Viljandi Lasteaed Männimäe</t>
  </si>
  <si>
    <t>9623</t>
  </si>
  <si>
    <t>KVHA  Riia 93 Lasteaed Männimäe</t>
  </si>
  <si>
    <t>9622</t>
  </si>
  <si>
    <t>KVHA  Riia 91 Jakobsoni Kool</t>
  </si>
  <si>
    <t>13</t>
  </si>
  <si>
    <t>Viljandi Lasteaed Krõllipesa</t>
  </si>
  <si>
    <t>9621</t>
  </si>
  <si>
    <t>KVHA  Riia 30 Lasteaed Krõllipesa</t>
  </si>
  <si>
    <t>Kasutatud inventari müügi tulud</t>
  </si>
  <si>
    <t>381830</t>
  </si>
  <si>
    <t>Kasutatud varude müük</t>
  </si>
  <si>
    <t>Spordikoolituse ja Teabe SA toetusi on vähem</t>
  </si>
  <si>
    <t>350003</t>
  </si>
  <si>
    <t>Toetused valitsussektorisse kuuluvatelt sihtasutustelt (sh KIK)</t>
  </si>
  <si>
    <t>Reale 552590</t>
  </si>
  <si>
    <t>551320</t>
  </si>
  <si>
    <t>Kütus</t>
  </si>
  <si>
    <t>Kaare Koolile õpetajate töötasu (jäägist toetusele 87 töötuskindlustus)</t>
  </si>
  <si>
    <t>Kaare Koolile õpetajate töötasu (jäägist toetusele 3589 sotsiaalmaks)</t>
  </si>
  <si>
    <t>Kaare Koolile õpetajate töötasu (jäägist toetus 10875 bruto)</t>
  </si>
  <si>
    <t>Jakobsoni koolile õpetajate töötasu (jäägist toetus 148 töötuskindlustus)</t>
  </si>
  <si>
    <t xml:space="preserve"> Laulupeo juhendaja tööjõukulu tagasimakse</t>
  </si>
  <si>
    <t>PR211</t>
  </si>
  <si>
    <t>Kaare Kooli laulu- ja tantsupeo kollektiivide palgatoetus</t>
  </si>
  <si>
    <t>Jakobsoni koolile õpetajate töötasu (jäägist toetus 6108 sotsmaks)</t>
  </si>
  <si>
    <t>Jakobsoni koolile õpetajate töötasu (jäägist toetus 18511 bruto)</t>
  </si>
  <si>
    <t>Laulupeo juhendaja tööjõukulu tagasimakse</t>
  </si>
  <si>
    <t>Kesklinna Koolile õpetajate töötasu (puudujääk 93+jäägist toetusele 156 töötuskindlustus)</t>
  </si>
  <si>
    <t>Kesklinna Koolile õpetajate töötasu (puudujääk 3844+jäägist toetusele 6461 sotsmaks)</t>
  </si>
  <si>
    <t>Kesklinna Koolile õpetajate töötasu (puudujääk 11648+jäägist toetus 19580 bruto)</t>
  </si>
  <si>
    <t>Viljandi Paalalinna Koolile õpetajate töötasu (puudujääk 35+jäägist toetusele 99 töötuskindlustus)</t>
  </si>
  <si>
    <t>9620</t>
  </si>
  <si>
    <t>KVHA  Ranna 13 Sõudeelling</t>
  </si>
  <si>
    <t>LH liiklusmärkide pesuri ost</t>
  </si>
  <si>
    <t>82</t>
  </si>
  <si>
    <t>Viljandi Linnahooldus</t>
  </si>
  <si>
    <t>Viljandi Paalalinna Koolile õpetajate töötasu (puudujääk 1438+jäägist toetusele 4106 sotsmaks)</t>
  </si>
  <si>
    <t>Viljandi Paalalinna Koolile õpetajate töötasu (puudujääk 4357+jäägist toetus 12442 bruto)</t>
  </si>
  <si>
    <t>9618</t>
  </si>
  <si>
    <t>KVHA  Ranna 11 Vetelpääste</t>
  </si>
  <si>
    <t>Lisada reale 601060 700€</t>
  </si>
  <si>
    <t>9617</t>
  </si>
  <si>
    <t>KVHA  Ranna 1 Staadion</t>
  </si>
  <si>
    <t>Koristusteenus</t>
  </si>
  <si>
    <t>5511043</t>
  </si>
  <si>
    <t>Kanda realt 552440 90€</t>
  </si>
  <si>
    <t>Kanda reale 552200 500€ ja reale 552230 90€</t>
  </si>
  <si>
    <t>9616</t>
  </si>
  <si>
    <t>KVHA  Posti 20a Kesklinna Lasteaed</t>
  </si>
  <si>
    <t>Lisada realt 552440 500€</t>
  </si>
  <si>
    <t>552200</t>
  </si>
  <si>
    <t>Meditsiini- ja hügieenitarbed</t>
  </si>
  <si>
    <t>Lisada reale 551307</t>
  </si>
  <si>
    <t>551326</t>
  </si>
  <si>
    <t>Remont ja hooldus</t>
  </si>
  <si>
    <t>Lisada realt 551326 108€</t>
  </si>
  <si>
    <t>551307</t>
  </si>
  <si>
    <t>Kindlustus</t>
  </si>
  <si>
    <t>27</t>
  </si>
  <si>
    <t>Viljandi Kunstikool</t>
  </si>
  <si>
    <t>9651</t>
  </si>
  <si>
    <t>KVHA Posti 11 Kunstikool</t>
  </si>
  <si>
    <t>Lisada 551320 realt 120€</t>
  </si>
  <si>
    <t>551303</t>
  </si>
  <si>
    <t>Korrashoiu- ja remondimaterjalid, lisaseadmed ja -tarvikud</t>
  </si>
  <si>
    <t>Lisada 5513230realt 400€ ja 551320 340€</t>
  </si>
  <si>
    <t>55</t>
  </si>
  <si>
    <t>Sakala Keskus - Kondase Keskus</t>
  </si>
  <si>
    <t>08203</t>
  </si>
  <si>
    <t>Muuseumid</t>
  </si>
  <si>
    <t>9634</t>
  </si>
  <si>
    <t>KVHA  Pikk 8 Kondase Keskus</t>
  </si>
  <si>
    <t>Lisada realt 551108 250€</t>
  </si>
  <si>
    <t>551109</t>
  </si>
  <si>
    <t>Muud kinnistute, hoonete, ruumide kulud</t>
  </si>
  <si>
    <t>Lisada realt 551308</t>
  </si>
  <si>
    <t>551306</t>
  </si>
  <si>
    <t>Reale 551309 2260 ja reale 551306 1000€</t>
  </si>
  <si>
    <t>Lisada 551308 2260€</t>
  </si>
  <si>
    <t>551309</t>
  </si>
  <si>
    <t>Muud maismaasõidukite majandamiskulud</t>
  </si>
  <si>
    <t>Lisada realt 552440 700€</t>
  </si>
  <si>
    <t>601060</t>
  </si>
  <si>
    <t>Muud maksud</t>
  </si>
  <si>
    <t>Kanda reale 552520 4800</t>
  </si>
  <si>
    <t>Lisada realt 550400</t>
  </si>
  <si>
    <t>Reale 552490</t>
  </si>
  <si>
    <t>9615</t>
  </si>
  <si>
    <t>KVHA  Paala46 Paalalinna Kool</t>
  </si>
  <si>
    <t>Reale 550010</t>
  </si>
  <si>
    <t>550302</t>
  </si>
  <si>
    <t>Kanda reale 550302</t>
  </si>
  <si>
    <t>550010</t>
  </si>
  <si>
    <t>Sideteenused</t>
  </si>
  <si>
    <t>Kanda reale 550060</t>
  </si>
  <si>
    <t>550309</t>
  </si>
  <si>
    <t>Muud lähetuste kulud</t>
  </si>
  <si>
    <t>Kanda realt 550309</t>
  </si>
  <si>
    <t>Kanda reale 5500001</t>
  </si>
  <si>
    <t>550002</t>
  </si>
  <si>
    <t>Paljundus- ja printimiskulud</t>
  </si>
  <si>
    <t>Lisada 5500002 117€</t>
  </si>
  <si>
    <t>Projektlaagri toetus real 350000</t>
  </si>
  <si>
    <t>35000002</t>
  </si>
  <si>
    <t>Haridus- ja Teadusministeerium</t>
  </si>
  <si>
    <t>9209</t>
  </si>
  <si>
    <t>KVHA  Musta tee 30 Linnahooldus</t>
  </si>
  <si>
    <t>44</t>
  </si>
  <si>
    <t>Viljandi Hoolekandekeskus</t>
  </si>
  <si>
    <t>10200</t>
  </si>
  <si>
    <t>Väljaspool kodu osutatav üldhooldusteenus</t>
  </si>
  <si>
    <t>9660</t>
  </si>
  <si>
    <t>KVHA  Lastekodu 6 Viiratsi</t>
  </si>
  <si>
    <t>551104</t>
  </si>
  <si>
    <t>37</t>
  </si>
  <si>
    <t>Viljandi Nukuteater</t>
  </si>
  <si>
    <t>08234</t>
  </si>
  <si>
    <t>Teatrid</t>
  </si>
  <si>
    <t>9614</t>
  </si>
  <si>
    <t>KVHA  Lossi 31 Nukuteater</t>
  </si>
  <si>
    <t>9611</t>
  </si>
  <si>
    <t>KVHA  Linnu 2 LV Raekoda</t>
  </si>
  <si>
    <t>9217</t>
  </si>
  <si>
    <t>KVHA  Leola 18 garaazid</t>
  </si>
  <si>
    <t>42</t>
  </si>
  <si>
    <t>Viljandi Päevakeskus</t>
  </si>
  <si>
    <t>10201</t>
  </si>
  <si>
    <t>Muu eakate sotsiaalne kaitse</t>
  </si>
  <si>
    <t>9211</t>
  </si>
  <si>
    <t>KVHA  Leola 12A  Sotsiaalmaja</t>
  </si>
  <si>
    <t>94</t>
  </si>
  <si>
    <t>Sakala Keskus - Vana Veetorn</t>
  </si>
  <si>
    <t>9610</t>
  </si>
  <si>
    <t>KVHA  Laidoneri 5C Vana Veetorn</t>
  </si>
  <si>
    <t>9608</t>
  </si>
  <si>
    <t>KVHA  Kesk-Kaare 19 Lasteaed Karlsson</t>
  </si>
  <si>
    <t>9607</t>
  </si>
  <si>
    <t>KVHA  Kesk-Kaare 17 Kaare Kool</t>
  </si>
  <si>
    <t>Koolitused</t>
  </si>
  <si>
    <t>43</t>
  </si>
  <si>
    <t>Viljandi Laste ja Perede Tugikeskus</t>
  </si>
  <si>
    <t>10402</t>
  </si>
  <si>
    <t>Muu perekondade ja laste sotsiaalne kaitse</t>
  </si>
  <si>
    <t>Koolitused oma töötajatele</t>
  </si>
  <si>
    <t>09609</t>
  </si>
  <si>
    <t>Muud hariduse abiteenused</t>
  </si>
  <si>
    <t>Töötuskindlustusmakse töötasult</t>
  </si>
  <si>
    <t>Sõidukulud Erasmus+ PR203</t>
  </si>
  <si>
    <t>PR203</t>
  </si>
  <si>
    <t>Kaare Kooli Erasmus+ KA-210A</t>
  </si>
  <si>
    <t>SM töötasult</t>
  </si>
  <si>
    <t>Esindus- ja vastuvõtukulud Erasmus+ PR203</t>
  </si>
  <si>
    <t>Töötasu</t>
  </si>
  <si>
    <t>500290</t>
  </si>
  <si>
    <t>Põhipalk ja kokkulepitud tasud (TLS tugispetsialistide brutopalk)</t>
  </si>
  <si>
    <t>Koolitusteenused/Erasmus+ 20001</t>
  </si>
  <si>
    <t>20001</t>
  </si>
  <si>
    <t>Kaare Kool Erasmus+</t>
  </si>
  <si>
    <t>Sõidukulud/Erasmus+ 20001</t>
  </si>
  <si>
    <t>Töötasudelt töötuskindlustusmakse</t>
  </si>
  <si>
    <t>SM töötasudelt</t>
  </si>
  <si>
    <t xml:space="preserve">Töötasu </t>
  </si>
  <si>
    <t>9606</t>
  </si>
  <si>
    <t>KVHA  Kagu 9 Lasteaed Krõllipesa</t>
  </si>
  <si>
    <t>9636</t>
  </si>
  <si>
    <t>KVHA  Kaalu 9 Saun</t>
  </si>
  <si>
    <t>9644</t>
  </si>
  <si>
    <t>KVHA Viljandi järve ranna WC</t>
  </si>
  <si>
    <t>9605</t>
  </si>
  <si>
    <t>KVHA  Jakobsoni 51  Kesklinna Kool</t>
  </si>
  <si>
    <t>9604</t>
  </si>
  <si>
    <t>KVHA  Jakobsoni 47C  Huvikool</t>
  </si>
  <si>
    <t>9602</t>
  </si>
  <si>
    <t>KVHA  Jakobsoni 42/42A  Kesklinna Kool</t>
  </si>
  <si>
    <t>Õppevahendite kulud</t>
  </si>
  <si>
    <t>PR4202</t>
  </si>
  <si>
    <t>Vanemlusprogramm Imelised aastad</t>
  </si>
  <si>
    <t>Ruumi rent koolitusele</t>
  </si>
  <si>
    <t>Imeliste aastate lapsehoid</t>
  </si>
  <si>
    <t>552690</t>
  </si>
  <si>
    <t>Muud sotsiaalteenused</t>
  </si>
  <si>
    <t>Imeliste aastate osalejate toitlustamine</t>
  </si>
  <si>
    <t>Koolitajate töötasu töötuskindlustusmakse</t>
  </si>
  <si>
    <t>Koolitajate töötasu sotsiaalmaks</t>
  </si>
  <si>
    <t>Koolitajate töötasu</t>
  </si>
  <si>
    <t>28</t>
  </si>
  <si>
    <t>Viljandi Muusikakool</t>
  </si>
  <si>
    <t>9601</t>
  </si>
  <si>
    <t>KVHA  Jakobsoni 16 Muusikakool</t>
  </si>
  <si>
    <t>56</t>
  </si>
  <si>
    <t>Sakala Keskus - Noorsootöö</t>
  </si>
  <si>
    <t>08107</t>
  </si>
  <si>
    <t>Noorsootöö ja noortekeskused</t>
  </si>
  <si>
    <t>9635</t>
  </si>
  <si>
    <t>KVHA  Hariduse 12a Lennukitehas</t>
  </si>
  <si>
    <t>Imelised aastad</t>
  </si>
  <si>
    <t>Pildikaustade koolitus</t>
  </si>
  <si>
    <t>OV - HUVIKOOLI eelarvest kontserdite tehnilise teenindamise katteks</t>
  </si>
  <si>
    <t>Kontolt 550052</t>
  </si>
  <si>
    <t>Kontole 550010</t>
  </si>
  <si>
    <t>550052</t>
  </si>
  <si>
    <t>Personaliteenused</t>
  </si>
  <si>
    <t>Kontole 550400</t>
  </si>
  <si>
    <t>Kontole 552590</t>
  </si>
  <si>
    <t>Kontole 551306</t>
  </si>
  <si>
    <t>Cleveroni raamatukapi lisamoodul</t>
  </si>
  <si>
    <t>551300</t>
  </si>
  <si>
    <t>Hüvitised ja toetused (TLS tööliste palgaosa)</t>
  </si>
  <si>
    <t>500287</t>
  </si>
  <si>
    <t>10202</t>
  </si>
  <si>
    <t>Eakate koduteenus</t>
  </si>
  <si>
    <t>Restaureerimistoetused ja -preemiad vahendite tõstmine õigele kontole</t>
  </si>
  <si>
    <t>452100</t>
  </si>
  <si>
    <t>Antud tegevustoetused</t>
  </si>
  <si>
    <t>KU342</t>
  </si>
  <si>
    <t>Restaureerimistoetused ja -preemiad</t>
  </si>
  <si>
    <t>Kasvatajaklubi toetus 350000 laekumine</t>
  </si>
  <si>
    <t>Esindus- ja vastuvõtukulud/Erasmus+ 20001</t>
  </si>
  <si>
    <t>Võrkpalli kasvatajaklubi toetus</t>
  </si>
  <si>
    <t>Pangateenused</t>
  </si>
  <si>
    <t>550012</t>
  </si>
  <si>
    <t>10700</t>
  </si>
  <si>
    <t>Varjupaigateenus</t>
  </si>
  <si>
    <t>Kanda reale 550490 200</t>
  </si>
  <si>
    <t>Lisada reale 550490 200€ ja reale 550480 50€</t>
  </si>
  <si>
    <t xml:space="preserve">Kulka laekumine </t>
  </si>
  <si>
    <t>Lastevanemate laekumine 322290</t>
  </si>
  <si>
    <t>Lastevanemate võistluste osalustasud</t>
  </si>
  <si>
    <t>322290</t>
  </si>
  <si>
    <t>Muud tulud spordi- ja puhkealasest tegevusest</t>
  </si>
  <si>
    <t xml:space="preserve">322210 ülelaekumine </t>
  </si>
  <si>
    <t>Investeeringutegevuse kulude vahendite jäägi ümbertõstmine õigele kontole (Ilm Arhitekt OÜ projekti arve katteks)</t>
  </si>
  <si>
    <t>155910</t>
  </si>
  <si>
    <t>Lõpetamata ehitused ja etapiviisilised soetused</t>
  </si>
  <si>
    <t>0001</t>
  </si>
  <si>
    <t>Raamatukogu põhiprojekt ja eskiis</t>
  </si>
  <si>
    <t>Lisada reale 550301</t>
  </si>
  <si>
    <t xml:space="preserve">Investeeringutegevuse kulude vahendite jäägi ümbertõstmine õigele kontole (Ilm Arhitekt OÜ projekti arve katteks) </t>
  </si>
  <si>
    <t>155100</t>
  </si>
  <si>
    <t>Hooned (v.a eluhooned) soetusmaksumuses</t>
  </si>
  <si>
    <t>Kanda realt 551108 6200€ ja realt 552440 4800€</t>
  </si>
  <si>
    <t>Kanda realt 553314</t>
  </si>
  <si>
    <t>550304</t>
  </si>
  <si>
    <t>Päevarahad</t>
  </si>
  <si>
    <t>LH liiklusmärkide pesuri ostuks</t>
  </si>
  <si>
    <t>9640</t>
  </si>
  <si>
    <t>KVHA  Üldkulud</t>
  </si>
  <si>
    <t>KU241</t>
  </si>
  <si>
    <t>Ettenägemata tööd</t>
  </si>
  <si>
    <t>Osaline ümbertõstmine Geodata Arenduse tarbeks siia kontole</t>
  </si>
  <si>
    <t>551480</t>
  </si>
  <si>
    <t>Info- ja kommunikatsioonitehnoloogilise riist-ja tarkvara rent ja majutusteenus</t>
  </si>
  <si>
    <t>Osaline ümbertõstmine Geodata Arenduse tarbeks teisele kontole</t>
  </si>
  <si>
    <t>551410</t>
  </si>
  <si>
    <t>Info- ja kommunikatsioonitehnoloogiline tarkvara</t>
  </si>
  <si>
    <t>osaline ümbertõstmine rendi kontolt riigilõivude kontole</t>
  </si>
  <si>
    <t>601070</t>
  </si>
  <si>
    <t>Riigilõivud</t>
  </si>
  <si>
    <t>Viljandi Jakobsoni Koolile alates 1.11.2025 korrigeeritud eelkooli õpetajaametikoha töötasu (2 kuud= 111 eurot + maksud=222)</t>
  </si>
  <si>
    <t>Laagrite ülelaekumine</t>
  </si>
  <si>
    <t>322210</t>
  </si>
  <si>
    <t>Spordikoolide tulud</t>
  </si>
  <si>
    <t>osaline ümbertõstmine rendi kontolt päevarahade kontole</t>
  </si>
  <si>
    <t>Valveteenused</t>
  </si>
  <si>
    <t>551105</t>
  </si>
  <si>
    <t>KULKA toetused</t>
  </si>
  <si>
    <t>350002</t>
  </si>
  <si>
    <t>Toetused valitsussektorisse kuuluvatelt avalik-õiguslikelt juriidilistelt isikutelt (KULKA)</t>
  </si>
  <si>
    <t>Info- ja PR teenused (ümbertõstmine KU225 -lt KU226-le samale kontole)</t>
  </si>
  <si>
    <t>KU226</t>
  </si>
  <si>
    <t>Detailplaneeringute koostamine</t>
  </si>
  <si>
    <t>Pangateenused/Erasmus+ PR203</t>
  </si>
  <si>
    <t>KU225</t>
  </si>
  <si>
    <t>Üldplaneeringu koostamine</t>
  </si>
  <si>
    <t>Vähendan KU552 10 eurot ja suurendan vastavalt KOV teenistujate 09800 tegevusala KU049 teenistujate töötuskindlustuse osa osa  (tulemustasu)</t>
  </si>
  <si>
    <t>KU552</t>
  </si>
  <si>
    <t>Parimate õpilaste tunnustamine</t>
  </si>
  <si>
    <t>Vähendan KU552 396 eurot ja suurendan vastavalt KOV teenistujate 09800 tegevusala KU049 teenistujate sotsiaalmaksu osa  (tulemustasu)</t>
  </si>
  <si>
    <t>Vähendan KU552 1200 eurot ja suurendan vastavalt KOV teenistujate 09800 tegevusala KU049 teenistujate palga osa  (tulemustasu)</t>
  </si>
  <si>
    <t>Haridus- ja Kultuuriametilt infopäeva korralduseks</t>
  </si>
  <si>
    <t>Tuua jur.teenuste realt 550400 tööriiete ostuks reale 5532 summas 400.-</t>
  </si>
  <si>
    <t>Eri- ja vormiriietus (va kaitseotstarbelised kulud)</t>
  </si>
  <si>
    <t>018</t>
  </si>
  <si>
    <t>Õigusteenistuse juht</t>
  </si>
  <si>
    <t>Tänavatakete taastusremont</t>
  </si>
  <si>
    <t>KU175</t>
  </si>
  <si>
    <t>Tänavakatete taastusremont</t>
  </si>
  <si>
    <t>Viia õigusteenistuse tööriiete ostuks reale 5532 summas 400.-</t>
  </si>
  <si>
    <t>550050</t>
  </si>
  <si>
    <t>Juriidilised teenused</t>
  </si>
  <si>
    <t xml:space="preserve"> Hariduse ja Reinu tee</t>
  </si>
  <si>
    <t>155106</t>
  </si>
  <si>
    <t>Teed soetusmaksumuses</t>
  </si>
  <si>
    <t>KU17H</t>
  </si>
  <si>
    <t>Hariduse tn ja Reinu tee projekteerimine ja ehitus</t>
  </si>
  <si>
    <t>Tuua riigikaitsele (02500) kulureale 550400) summas 5952.-</t>
  </si>
  <si>
    <t>02500</t>
  </si>
  <si>
    <t>Muu riigikaitse</t>
  </si>
  <si>
    <t>Viia riigikaitsele (02500) kulureale 550400) summas 5952.-</t>
  </si>
  <si>
    <t>Järveotsa arendusala</t>
  </si>
  <si>
    <t xml:space="preserve"> Kõnniteede rekonstrueerimine</t>
  </si>
  <si>
    <t>KU19T</t>
  </si>
  <si>
    <t>Kõnniteede rekonstrueerimine</t>
  </si>
  <si>
    <t xml:space="preserve">Tänavatakete taastusremont </t>
  </si>
  <si>
    <t>Tuua koolituste realt (550400) Persona kallinemiseks reale 551410 summas 5000.-</t>
  </si>
  <si>
    <t>016</t>
  </si>
  <si>
    <t>Personalispetsialist</t>
  </si>
  <si>
    <t>Liikluskorralduse muud kulud</t>
  </si>
  <si>
    <t>KU201</t>
  </si>
  <si>
    <t>Liikluskorralduse lepinguline hooldus</t>
  </si>
  <si>
    <t>Viia koolituste realt (550400) Persona tarkvara kallinemise jaoks reale 551410 summas 5000.-</t>
  </si>
  <si>
    <t>Viia koolituste realt (550400) Seilale 3000.-</t>
  </si>
  <si>
    <t xml:space="preserve">Tuua admin realt (550099) reale 550001 summa 1500.- </t>
  </si>
  <si>
    <t>014</t>
  </si>
  <si>
    <t>Asjaajamisteenistuse juht</t>
  </si>
  <si>
    <t>Viia trükiste reale (550001) 1500.-</t>
  </si>
  <si>
    <t>Kontolt 350000</t>
  </si>
  <si>
    <t>500247</t>
  </si>
  <si>
    <t>Hüvitised ja toetused (TLS tippspetsialisti palgaosa)</t>
  </si>
  <si>
    <t>Viia personaliteenuste pealt kantselei palgafondi (500140)</t>
  </si>
  <si>
    <t>Kontole 506000 maksud</t>
  </si>
  <si>
    <t>Kontole 500247 ringijuhendaja töötasu</t>
  </si>
  <si>
    <t>Viljandi vallalt Kesklinna Koolile (lisaklassi avamine)</t>
  </si>
  <si>
    <t>322000</t>
  </si>
  <si>
    <t>Tulu koolitusteenuse osutamisest</t>
  </si>
  <si>
    <t>TU020</t>
  </si>
  <si>
    <t>Haridusteenus teistelt KOVidelt</t>
  </si>
  <si>
    <t>Tulu suurendamine lasteaia kohatasu</t>
  </si>
  <si>
    <t>322020</t>
  </si>
  <si>
    <t>Koolieelsete lasteasutuste kohatasu</t>
  </si>
  <si>
    <t>Tulu meenete müügist</t>
  </si>
  <si>
    <t>323890</t>
  </si>
  <si>
    <t>Muu toodete ja teenuste müük</t>
  </si>
  <si>
    <t>Ternopili annetused tuluks</t>
  </si>
  <si>
    <t>352900</t>
  </si>
  <si>
    <t>Annetused</t>
  </si>
  <si>
    <t>Lisataotlusega juurde antud õpetaja töökoht. Väikeklassi õpetaja töötasufond Haridus- ja kultuuriameti eelarvest.</t>
  </si>
  <si>
    <t>Eelkooli õpetaja kinnitatud töötasu alammäära lisavahendid Haridus- ja kultuuriameti eelarvest</t>
  </si>
  <si>
    <t>Purskkaev Tüdruk tuvidega (tõstmine õigele reale)</t>
  </si>
  <si>
    <t>KU338</t>
  </si>
  <si>
    <t>Linnakujundus Väikevormid</t>
  </si>
  <si>
    <t>Mitteamortiseeruv materiaalne põhivara (tüdruk tuvidega ümbertõstmiseks õigele reale)</t>
  </si>
  <si>
    <t>155700</t>
  </si>
  <si>
    <t>Mitteamortiseeruv materiaalne põhivara</t>
  </si>
  <si>
    <t>Purskkaev Tüdruk tuvidega</t>
  </si>
  <si>
    <t>Seminari korraldamise kulud, haridusametilt</t>
  </si>
  <si>
    <t>II lisaeelarvega jäid tulud kuluks kandmata</t>
  </si>
  <si>
    <t>08109</t>
  </si>
  <si>
    <t>Vaba aja tegevused</t>
  </si>
  <si>
    <t>II lisaeelarvega tuluks võetud summa korrektuurkorrektuur</t>
  </si>
  <si>
    <t>322110</t>
  </si>
  <si>
    <t>Rahva-ja kultuurimajade tasulised teenused</t>
  </si>
  <si>
    <t>Tulukontode korrektuur vastavalt laekumistele</t>
  </si>
  <si>
    <t>322130</t>
  </si>
  <si>
    <t>Etendus- ja kontserdiasutuste tasulised teenused</t>
  </si>
  <si>
    <t>322190</t>
  </si>
  <si>
    <t>Muud kultuuri- ja kunstiasutuste tulud</t>
  </si>
  <si>
    <t>Kontolt 500430 kontole 500240</t>
  </si>
  <si>
    <t>500430</t>
  </si>
  <si>
    <t>Põhipalk (kõrgharidusega kultuuritöötajad)</t>
  </si>
  <si>
    <t>Kontolt 500430 kontole 500250</t>
  </si>
  <si>
    <t>Kontolt 552520 kontole 500250</t>
  </si>
  <si>
    <t>Kontolt 506010 kontole 506000</t>
  </si>
  <si>
    <t>Kontolt 550010 kontole 550011</t>
  </si>
  <si>
    <t>Kontolt 550010 kontole 550060</t>
  </si>
  <si>
    <t>Kontolt 550400 kontole 550309</t>
  </si>
  <si>
    <t>Kontolt 551300 kontole 5511046</t>
  </si>
  <si>
    <t>Kontolt 551500 kontole 551290</t>
  </si>
  <si>
    <t>Kontolt 551500 kontole 554090</t>
  </si>
  <si>
    <t>Kontolt 552520 kontole 554090</t>
  </si>
  <si>
    <t>Kulude jaotus</t>
  </si>
  <si>
    <t>Kontolt 550099</t>
  </si>
  <si>
    <t>Toetusfondi summa täpsustamine</t>
  </si>
  <si>
    <t>TF01-04</t>
  </si>
  <si>
    <t>Huvihariduse ja -tegevuse toetus</t>
  </si>
  <si>
    <t>KU42R</t>
  </si>
  <si>
    <t>Riigi poolt toetatav huvitegevus</t>
  </si>
  <si>
    <t>Tulu kuluks</t>
  </si>
  <si>
    <t>Laekumine tuluks</t>
  </si>
  <si>
    <t>322120</t>
  </si>
  <si>
    <t>Muuseumide ja näituste tasulised teenused</t>
  </si>
  <si>
    <t>352000</t>
  </si>
  <si>
    <t>Kohaliku omavalitsuse toetusfond</t>
  </si>
  <si>
    <t>Kontolt 500500</t>
  </si>
  <si>
    <t>500253</t>
  </si>
  <si>
    <t>Muutuvpalk (TLS keskastme spetsialisti palgaosa)</t>
  </si>
  <si>
    <t>Palgakontode korrektuur</t>
  </si>
  <si>
    <t>500243</t>
  </si>
  <si>
    <t>Muutuvpalk (TLS tippspetsialisti palgaosa)</t>
  </si>
  <si>
    <t>Kontolt 500500 kontole 500240</t>
  </si>
  <si>
    <t>Kontolt 500210 kontole 500240</t>
  </si>
  <si>
    <t>Laekumised tuluks</t>
  </si>
  <si>
    <t>350020</t>
  </si>
  <si>
    <t>Välismaine sihtfinantseerimine tegevuskuludeks</t>
  </si>
  <si>
    <t>Kontolt 552200 kontole 554090</t>
  </si>
  <si>
    <t>Kontolt 550040 kontole 552590</t>
  </si>
  <si>
    <t>Kontolt 552200 kontole 552520</t>
  </si>
  <si>
    <t>Kontolt 551500 kontole 552590</t>
  </si>
  <si>
    <t>Kontolt 550301 kontole 552590</t>
  </si>
  <si>
    <t>550301</t>
  </si>
  <si>
    <t>Vähendan  KU563 eelarvet 2000 euro võrra ja suurendan vastavalt lasteaiateenuse eest tasumise kontot KU556</t>
  </si>
  <si>
    <t>552460</t>
  </si>
  <si>
    <t>Lasteaiateenused</t>
  </si>
  <si>
    <t>KU556</t>
  </si>
  <si>
    <t>Lasteaia teenuse eest tasumine</t>
  </si>
  <si>
    <t>413410</t>
  </si>
  <si>
    <t>Stipendiumid</t>
  </si>
  <si>
    <t>09400</t>
  </si>
  <si>
    <t>Kolmanda taseme haridus</t>
  </si>
  <si>
    <t>KU563</t>
  </si>
  <si>
    <t>Linna stipendium kutseõppeks</t>
  </si>
  <si>
    <t>Vähendan KU482 (tegevusala 08109) 552520 kontot  10000 võrra ja suurendan vastavalt lasteaiateenuse eest tasumist</t>
  </si>
  <si>
    <t>KU482</t>
  </si>
  <si>
    <t>Kultuurivaldkonna  kulu</t>
  </si>
  <si>
    <t>Vähendan 7506 euro võrra KU433 kulurida ja suurendan vastavalt lasteaiateenuse eest tasumise kulueelarvet KU556</t>
  </si>
  <si>
    <t>08600</t>
  </si>
  <si>
    <t>Muu vaba aeg, kultuur, religioon</t>
  </si>
  <si>
    <t>KU433</t>
  </si>
  <si>
    <t>Laulu- ja tantsupeol osalemine</t>
  </si>
  <si>
    <t>Vähendan 1500 euro võrra KU384 kulurida ja suurendan vastavalt KU556 lasteaiateenuse eest tasumise kulurida</t>
  </si>
  <si>
    <t>KU384</t>
  </si>
  <si>
    <t>Spordivaldkonna kulud</t>
  </si>
  <si>
    <t>Vähendan kooliminekutoetus ülejäägi arvelt KU550 7150 eurot ja suurendan vastavalt lasteaiateenuse eest tasumise kulurida KU556</t>
  </si>
  <si>
    <t>Vähendan 10000 võrra ja suurendan lasteaiateenuse eest tasumise kulurida</t>
  </si>
  <si>
    <t>Suurendan 10000 võrra KU556 eelarverida ja vähendan vastavalt  KU482 (konto 552520)</t>
  </si>
  <si>
    <t>Kontolt 550040 kontole 550060</t>
  </si>
  <si>
    <t>Kontolt 500280 kontole 500240</t>
  </si>
  <si>
    <t>Kontolt 500280 kontole 500250</t>
  </si>
  <si>
    <t>Lasteaia kohatasu ülelaekumise arvelt suurendan KU556 32357 eurot</t>
  </si>
  <si>
    <t>Kontolt 500210 kontole 500217</t>
  </si>
  <si>
    <t>500217</t>
  </si>
  <si>
    <t>Hüvitised ja toetused (TLS juhtide palgaosa)</t>
  </si>
  <si>
    <t>Suurendan 10000 euro võrra KU556 ja vähendan vastavalt KU554</t>
  </si>
  <si>
    <t>Vähendan KU554 eealrvet 10000 ja suurendan vastavalt KU556 eelarvet</t>
  </si>
  <si>
    <t>KU554</t>
  </si>
  <si>
    <t>Lapsehoiuteenus</t>
  </si>
  <si>
    <t>Eraldan Paalalinna Koolile abiõpetaja töötasustamiseks käsunduslepinguga (3 kuud töötasumääraga 1275) kokku 5118 eurot</t>
  </si>
  <si>
    <t>Vähendan Ku614 kontot 552490 kokku 50000 ja suurendan vastavalt (tegevusala 09212) KU557 kontot 552490</t>
  </si>
  <si>
    <t>KU557</t>
  </si>
  <si>
    <t>Kooliteenuse eest tasumine</t>
  </si>
  <si>
    <t>Vähendan  tegevussuund KU415 ja suurendan vastavalt sama tegevusuund kontot 552540</t>
  </si>
  <si>
    <t>Vähendan tegevussuund KU415 ja suurendan vastavalt sama tegevusuund kontot 552540</t>
  </si>
  <si>
    <t>Kontole 322090</t>
  </si>
  <si>
    <t>Kontole 551500</t>
  </si>
  <si>
    <t>Kontole 550040</t>
  </si>
  <si>
    <t>Kontole 550001</t>
  </si>
  <si>
    <t>Tervise edendamise kulud</t>
  </si>
  <si>
    <t>554031</t>
  </si>
  <si>
    <t>Lähetatute kindlustus</t>
  </si>
  <si>
    <t>550303</t>
  </si>
  <si>
    <t>Müügikasum tuluks</t>
  </si>
  <si>
    <t>381820</t>
  </si>
  <si>
    <t>Müügi eesmärgil soetatud kaupade müük</t>
  </si>
  <si>
    <t>Toetused tuluks</t>
  </si>
  <si>
    <t xml:space="preserve"> 300 € inventari alla 320 eurot kontserdi helindusteenus0 eurot </t>
  </si>
  <si>
    <t>Töötasud võlaõiguslike lepingute alusel (õpetajate palgaosa)</t>
  </si>
  <si>
    <t>500268</t>
  </si>
  <si>
    <t>Kahjutasud, viivised (v.a maksuintressid ja finantskulud)</t>
  </si>
  <si>
    <t>608010</t>
  </si>
  <si>
    <t>Muud teavikute ja kunstiesemetega seotud kulud</t>
  </si>
  <si>
    <t>552390</t>
  </si>
  <si>
    <t>551103</t>
  </si>
  <si>
    <t>06300</t>
  </si>
  <si>
    <t>Veevarustus</t>
  </si>
  <si>
    <t>Töömasinate ja seadmete tarvikud</t>
  </si>
  <si>
    <t>551600</t>
  </si>
  <si>
    <t>551660</t>
  </si>
  <si>
    <t>Eri- ja vormiriietus</t>
  </si>
  <si>
    <t>553200</t>
  </si>
  <si>
    <t>551230</t>
  </si>
  <si>
    <t>Eelarve muutmine  vastavalt tegelikule vajadusele</t>
  </si>
  <si>
    <t>Eelarve sisemiste ridade ümbertõstmine</t>
  </si>
  <si>
    <t>Vajalik suurendada seoses  ametikoha (tugiteenuste koordinaator) kabineti mööbli ostuga</t>
  </si>
  <si>
    <t>Seoses kaupade kallinemisega, on eelarve tegelik kulu suurem</t>
  </si>
  <si>
    <t>Eelarve ridade  sisemine ümbertõstmine</t>
  </si>
  <si>
    <t>550041</t>
  </si>
  <si>
    <t>Kingitused ja auhinnad (va oma töötajatele)</t>
  </si>
  <si>
    <t>Eelarve muutmine vastavalt tegelikule vajadusele</t>
  </si>
  <si>
    <t>Kanda 6200€ reale 552520 ja 551109 250€</t>
  </si>
  <si>
    <t>551108</t>
  </si>
  <si>
    <t>Üür ja rent</t>
  </si>
  <si>
    <t>Lisada realt 550012 juurde 430€</t>
  </si>
  <si>
    <t>Lisada realt 35000002 ülelaekumine 7898€ ja realt 350002 laekumine 3266€</t>
  </si>
  <si>
    <t>Kontolt 551308</t>
  </si>
  <si>
    <t>Kontole 550420</t>
  </si>
  <si>
    <t>Üle laekumine 7898 ja EVF 2. makse 3266€</t>
  </si>
  <si>
    <t>KOVide lepinguline turunduskulu (Mulgi-, Põhja-Sakala ja Viljandi vald)</t>
  </si>
  <si>
    <t>322100</t>
  </si>
  <si>
    <t>Raamatukogude tasulised teenused</t>
  </si>
  <si>
    <t>KOVide lepinguline koolituskulu (Mulgi-, Põhja-Sakala ja Viljandi vald)</t>
  </si>
  <si>
    <t>KOVide lepinguline transpordikulu (Mulgi-, Põhja-Sakala ja Viljandi vald)</t>
  </si>
  <si>
    <t>Lisada juurde 450€ realt 550420 250€ ja realt 550410 200€</t>
  </si>
  <si>
    <t>Kanda realt 550420 juurde 50€</t>
  </si>
  <si>
    <t>550480</t>
  </si>
  <si>
    <t>Ridadevaheline ümbertõstmine ridadele 506000, 506040, 500280</t>
  </si>
  <si>
    <t>Kantselei  eelarvesse dressipluuside kulud</t>
  </si>
  <si>
    <t>Ridadevaheline ümbertõstmine ridadelt 550060, 550010 ja 552230</t>
  </si>
  <si>
    <t>Volikogu liikmete tasu tuleb kajastada real 500009</t>
  </si>
  <si>
    <t>500009</t>
  </si>
  <si>
    <t>Tööajaarvestuseta tasud</t>
  </si>
  <si>
    <t>KU010</t>
  </si>
  <si>
    <t>Volikogu tasu</t>
  </si>
  <si>
    <t>Volikogu liikmete  tasu tuleb kajastada real 500009</t>
  </si>
  <si>
    <t>500007</t>
  </si>
  <si>
    <t>Hüvitised ja toetused</t>
  </si>
  <si>
    <t>Pipa linnalaagri osalustasud</t>
  </si>
  <si>
    <t>Ahrensburgi toetus laste- ja noorte tegevusteks</t>
  </si>
  <si>
    <t>Kanda 1500€ reale 550304</t>
  </si>
  <si>
    <t>550314</t>
  </si>
  <si>
    <t>sündmuste reklaam Sakalas ja 1Lehes</t>
  </si>
  <si>
    <t>päevarahad planeeritud kululiiki 550400</t>
  </si>
  <si>
    <t>Jakobsoni koolile 200€ tulu võistluste korraldamise eest</t>
  </si>
  <si>
    <t>koolitus- ja lähetuskulud planeeritud kululiiki 550400</t>
  </si>
  <si>
    <t>seaduse järgne koduteeninduse kohustus ja ükssarvikute vahendite transport (päevakeskuse autot ei ole võimalik enam kasutada)</t>
  </si>
  <si>
    <t xml:space="preserve"> prillide kompensatsioon planeeritud kululiiki 552230</t>
  </si>
  <si>
    <t>prillide kompensatsioon planeeritud kululiiki 552230</t>
  </si>
  <si>
    <t>Sõiduki müügi arvelt kulud  jäid I lisaeelarves arvestamata</t>
  </si>
  <si>
    <t>summa peaks olema EA kulureal 554090, sest ei ole ainult teavikute transport</t>
  </si>
  <si>
    <t>554020</t>
  </si>
  <si>
    <t>Transporditeenused</t>
  </si>
  <si>
    <t>KULKA projekt M14-25/0130 transpordikulu</t>
  </si>
  <si>
    <t>ürituste kulude arved peaks olema kõik 552520 kululiigis</t>
  </si>
  <si>
    <t>2024 ületoodud KOVide reklaamikulud 2025 reklaamikuludega kokku tõsta</t>
  </si>
  <si>
    <t>Ameerika teabepunkti Canva litsents</t>
  </si>
  <si>
    <t>552510</t>
  </si>
  <si>
    <t>Autoriõiguse- ja litsentsitasud</t>
  </si>
  <si>
    <t>Avant 760i soetamine liisinguga</t>
  </si>
  <si>
    <t>Transpordivahendid soetusmaksumuses</t>
  </si>
  <si>
    <t>Avant 760i liisingu intressid 2025</t>
  </si>
  <si>
    <t>650200</t>
  </si>
  <si>
    <t>Intressi-, viivise- ja kohustistasu kulu kapitalirendilt</t>
  </si>
  <si>
    <t>01700</t>
  </si>
  <si>
    <t>Valitsussektori võla teenindamine</t>
  </si>
  <si>
    <t>Avant 760i liisingu tagasimaksed 2025</t>
  </si>
  <si>
    <t>2586</t>
  </si>
  <si>
    <t>Kohustiste tasumine</t>
  </si>
  <si>
    <t>Avant 760i liisingu  kohustis</t>
  </si>
  <si>
    <t>2585</t>
  </si>
  <si>
    <t>Kohustiste võtmine</t>
  </si>
  <si>
    <t>KU208</t>
  </si>
  <si>
    <t>Linna veebileht</t>
  </si>
  <si>
    <t>KU915</t>
  </si>
  <si>
    <t>Reklaam (ajaleheartiklid, meediaväljaanded)</t>
  </si>
  <si>
    <t>Info- ja PR kulud</t>
  </si>
  <si>
    <t>552570</t>
  </si>
  <si>
    <t>KU214</t>
  </si>
  <si>
    <t>Giidituur</t>
  </si>
  <si>
    <t>KU213</t>
  </si>
  <si>
    <t>Rahvusvahelised Hansapäevad</t>
  </si>
  <si>
    <t>KU211</t>
  </si>
  <si>
    <t>Linnaleht</t>
  </si>
  <si>
    <t>KU210</t>
  </si>
  <si>
    <t>Linna Raadiosaated</t>
  </si>
  <si>
    <t>KU209</t>
  </si>
  <si>
    <t>Foto-video ja muud kulud</t>
  </si>
  <si>
    <t>Kodumaine sihtfinantseerimise vahendamine tegevuskuludeks</t>
  </si>
  <si>
    <t>450010</t>
  </si>
  <si>
    <t>KU244</t>
  </si>
  <si>
    <t>Ettevõtlusega seotud üritused</t>
  </si>
  <si>
    <t>Ridadevaheline ümbertõstmine. Realt 552230.</t>
  </si>
  <si>
    <t xml:space="preserve">Ridadevaheline ümbertõstmine. Reale 550041 </t>
  </si>
  <si>
    <t xml:space="preserve"> Erasmus+ projekti päevarahad. Kanda realt 552590</t>
  </si>
  <si>
    <t>CR61</t>
  </si>
  <si>
    <t>Erasmus+ õpilaste õpiränne</t>
  </si>
  <si>
    <t>Erasmus+ projekti päevarahad. Kanda reale 550304</t>
  </si>
  <si>
    <t>Infotehnoloogiline riistvara ja tarvikud</t>
  </si>
  <si>
    <t>551400</t>
  </si>
  <si>
    <t>Muud eri- ja vormiriietusega seotud kulud</t>
  </si>
  <si>
    <t>553290</t>
  </si>
  <si>
    <t>Muutuvpalk (õpetajate palgaosa)</t>
  </si>
  <si>
    <t>500263</t>
  </si>
  <si>
    <t>Muutuvpalk (TLS juhtide palgaosa)</t>
  </si>
  <si>
    <t>500213</t>
  </si>
  <si>
    <t>Kulkalt</t>
  </si>
  <si>
    <t>2024 ületoodud KOVide koolituskulud 2025 koolituskuludega kokku tõsta</t>
  </si>
  <si>
    <t>kulka leping M14-25/0176</t>
  </si>
  <si>
    <t xml:space="preserve">Kultuuriministeeriumi palgatoetus dirigentidele </t>
  </si>
  <si>
    <t>KOVide koolituse ruumirent</t>
  </si>
  <si>
    <t>kitarrikoolitus + muud projektid</t>
  </si>
  <si>
    <t>kaardimaksetasudeks</t>
  </si>
  <si>
    <t>kaardimaksetasud</t>
  </si>
  <si>
    <t>Vähendan KU559 48 000 ja suurendan lasteaiateenuse eest tasumise kulurida KU556</t>
  </si>
  <si>
    <t>KU559</t>
  </si>
  <si>
    <t>Alushariduse kulud</t>
  </si>
  <si>
    <t>Vähendan 16901 euro võrra ja suunan kontole 452100 (Tartu 2024 liikmemaks; KU48L)</t>
  </si>
  <si>
    <t>KU48L</t>
  </si>
  <si>
    <t>Tartu 2024 liikmemaks</t>
  </si>
  <si>
    <t xml:space="preserve"> Vähendan KU614 konto rida 552490 (lepingud võlaõiguslikud +maksud read) 352+117+6=475 eurot</t>
  </si>
  <si>
    <t xml:space="preserve"> Suurendan 117 euro võrra ja vähendan KU614 konto rida 552490</t>
  </si>
  <si>
    <t xml:space="preserve"> Suurendan 6 euro võrra ja vähendan KU614 konto rida 552490</t>
  </si>
  <si>
    <t xml:space="preserve">Suurendan 352 euro võrra ja vähendan KU614 konto rida 552490 </t>
  </si>
  <si>
    <t>katan päevaraha</t>
  </si>
  <si>
    <t>L1220</t>
  </si>
  <si>
    <t>Sotsiaalamet</t>
  </si>
  <si>
    <t>10900</t>
  </si>
  <si>
    <t>Muu sotsiaalne kaitse, sh sotsiaalse kaitse haldus</t>
  </si>
  <si>
    <t xml:space="preserve"> katan spetsialisti toetust</t>
  </si>
  <si>
    <t>KU692</t>
  </si>
  <si>
    <t>Sotsiaalvaldkonna sündmused</t>
  </si>
  <si>
    <t>katan koolitusteenuse kulud ja päevaraha</t>
  </si>
  <si>
    <t>Vähendan kulurida 8000 euro võrra ja suurendan konto 551480 konto kulurida (et oleks õigel kontoreal kulud - ARNO keskkond))</t>
  </si>
  <si>
    <t>Vähendan kulurida 8000 euro võrra ja suurendan konto 551480 konto kulurida (et oleks õigel kontoreal kulud)</t>
  </si>
  <si>
    <t>KU050</t>
  </si>
  <si>
    <t>Teenistujate toetused</t>
  </si>
  <si>
    <t>katan spetsialisti toetust</t>
  </si>
  <si>
    <t>500143</t>
  </si>
  <si>
    <t>Muutuvpalk (ATS keskastme spetsialisti palgaosa)</t>
  </si>
  <si>
    <t>katan  haigushüvitist</t>
  </si>
  <si>
    <t>500147</t>
  </si>
  <si>
    <t>Hüvitised ja toetused (ATS keskastme spetsialisti palgaosa)</t>
  </si>
  <si>
    <t>Suurendan spordistipendiume 2500 euro võrra vähendan vastavalt saavutussportlaste tunnustamise rida ( (LV prot otsus D. Meinbeki paat)</t>
  </si>
  <si>
    <t>KU352</t>
  </si>
  <si>
    <t>Spordistipendiumid</t>
  </si>
  <si>
    <t>KU39S</t>
  </si>
  <si>
    <t>Saavutussportlaste tunnustamine</t>
  </si>
  <si>
    <t xml:space="preserve"> Viljandi Jakobsoni Koolile täiendava õpetaja ametikoha töötasult töötuskindlustus</t>
  </si>
  <si>
    <t xml:space="preserve">Viljandi Jakobsoni Koolile täiendava õpetaja ametikoha töötasult sotsiaalmaks </t>
  </si>
  <si>
    <t xml:space="preserve"> katan haigushüvitist</t>
  </si>
  <si>
    <t>500107</t>
  </si>
  <si>
    <t>Hüvitised ja toetused (ATS juhtide palgaosa)</t>
  </si>
  <si>
    <t>katan haigushüvitist ja spetsialisti toetust</t>
  </si>
  <si>
    <t>500100</t>
  </si>
  <si>
    <t>Põhipalk ja kokkulepitud tasud (ATS juhtide brutopalgad)</t>
  </si>
  <si>
    <t>Viljandi Jakobsoni Koolile täiendava õpetaja ametikoha töötasu (2 kuud, taotlus lisatud)</t>
  </si>
  <si>
    <t xml:space="preserve"> Tõstan õigele reale</t>
  </si>
  <si>
    <t>413820</t>
  </si>
  <si>
    <t>Toetused teistele sotsiaalabi vajavatele isikutele</t>
  </si>
  <si>
    <t>10702</t>
  </si>
  <si>
    <t>Muu sotsiaalsete riskirühmade kaitse</t>
  </si>
  <si>
    <t>KU680</t>
  </si>
  <si>
    <t>Sotsiaaltoetus abivajajatele</t>
  </si>
  <si>
    <t>Tõstan õigele reale</t>
  </si>
  <si>
    <t>413899</t>
  </si>
  <si>
    <t>Eespool nimetamata sotsiaalabitoetused ja hüvitised</t>
  </si>
  <si>
    <t>kontolt 500243</t>
  </si>
  <si>
    <t>550051</t>
  </si>
  <si>
    <t>Arvestus- ja auditeerimisteenused</t>
  </si>
  <si>
    <t>kontole 550051</t>
  </si>
  <si>
    <t>kontole 452800 TAle 01800</t>
  </si>
  <si>
    <t>452800</t>
  </si>
  <si>
    <t>Liikmemaksud</t>
  </si>
  <si>
    <t>01800</t>
  </si>
  <si>
    <t>Üldiseloomuga ülekanded valitsussektoris</t>
  </si>
  <si>
    <t>KU141</t>
  </si>
  <si>
    <t>Viljandimaa Omavalitsuste Liidu liikmemaks</t>
  </si>
  <si>
    <t>Ridadevaheline ümbertõstmine. Realt 553290</t>
  </si>
  <si>
    <t>Ridadevaheline ümbertõstmine. Reale 554090</t>
  </si>
  <si>
    <t xml:space="preserve">Täiendava tulu arvelt. </t>
  </si>
  <si>
    <t xml:space="preserve">Spordikooli eelarvest (realt 551108), koolimajas väljaspool tavapärast lahtiolekuaega toimunud võrkpallivõistluse tööjõukulu katteks. </t>
  </si>
  <si>
    <t>Tõsta raha IT-le</t>
  </si>
  <si>
    <t>44002</t>
  </si>
  <si>
    <t>Õendusteenus hooldekodus</t>
  </si>
  <si>
    <t>Jakobsoni kooli täiendavate tulude arvelt õuesõppeklassi varjualuse ehitamine</t>
  </si>
  <si>
    <t>551260</t>
  </si>
  <si>
    <t xml:space="preserve">Täiendavad tulud. Sellest summast 9840€ kanda KVHA reale 551106. Õuesõppeklassi varjualuse ehitamiseks. </t>
  </si>
  <si>
    <t>Haridus- ja kultuuriameti poolne rahastus õpetajate koolitamiseks</t>
  </si>
  <si>
    <t>Eraldan 3450 eurot IKT eelarvesse (Kaare Kooli esitlustehnika) L1170-09212-551400</t>
  </si>
  <si>
    <t>Eraldan Jakobsoni Koolile 200 eurot seoses ülelinnaliste haridusasutuse ühisseminaride korraldamisega koolis</t>
  </si>
  <si>
    <t>Eraldan Kaare Koolile inventari  soetamiseks (seoses VTG välja kolimisega) 2324 eurot</t>
  </si>
  <si>
    <t>Eraldan Männimäe lasteaiale linna  lasteaedade juhtidele koolituspäeva korraldamise kulude katteks</t>
  </si>
  <si>
    <t>Eraldan Karlssoni lasteaiale 150 eurot seoses linna lasteaedadele toimunud HTM infopäeva korraldamiseks</t>
  </si>
  <si>
    <t>Krõllipesa lasteaiale õpetajate koolituskulude katteks eraldan 2430 eurot</t>
  </si>
  <si>
    <t>Toitlustuskulud ja toiduraha hüvitised</t>
  </si>
  <si>
    <t>505091</t>
  </si>
  <si>
    <t>Katan laste turvakodu kulurida</t>
  </si>
  <si>
    <t>413120</t>
  </si>
  <si>
    <t>Sissetulekust sõltumatud sotsiaalhoolekande toetused ja hüvitised</t>
  </si>
  <si>
    <t>10403</t>
  </si>
  <si>
    <t>Lapse tugiisikuteenus</t>
  </si>
  <si>
    <t>KU667</t>
  </si>
  <si>
    <t>Tugipered, tugiisikud</t>
  </si>
  <si>
    <t>Tulumaksu  prognoosi vähendamine, kate  kaasava hariduse projekti kulude vähendamisest 2025, kulud jäid 2024</t>
  </si>
  <si>
    <t>Projekti  kulud tehti  tegelikult  2024,  kuid tulud laekusid  2025,    kate tulumaksu laekumise  prognoosi vähenemisele</t>
  </si>
  <si>
    <t>0002</t>
  </si>
  <si>
    <t>Kaasava hariduse põhimõtete rakendamine Viljandi linna haridusasutustes</t>
  </si>
  <si>
    <t>Linnapealt lisatasud seoses parkimise korraldamisega</t>
  </si>
  <si>
    <t>500103</t>
  </si>
  <si>
    <t>Muutuvpalk (ATS juhtide palgaosa)</t>
  </si>
  <si>
    <t>Kantsleile lisatasud seoses parkimise korraldamisega</t>
  </si>
  <si>
    <t>Kulu on eeldatust suurem, tõstan KU667, 413120-lt</t>
  </si>
  <si>
    <t>10404</t>
  </si>
  <si>
    <t>Turvakoduteenus</t>
  </si>
  <si>
    <t>KU660</t>
  </si>
  <si>
    <t>Lasteturvakodu</t>
  </si>
  <si>
    <t>katan õppepuhkuse tasu, millega ei olnud arvestanud</t>
  </si>
  <si>
    <t>10120</t>
  </si>
  <si>
    <t>Puudega inimese erihoolekandeteenus</t>
  </si>
  <si>
    <t>0004</t>
  </si>
  <si>
    <t xml:space="preserve">Isikukeskse erihoolekande teenusmudeli rakendamine </t>
  </si>
  <si>
    <t>KU743</t>
  </si>
  <si>
    <t>Isikukeskse erihoolekande teenusmudeli rakendamine</t>
  </si>
  <si>
    <t>LP kontolt 506040 finantsisti TK</t>
  </si>
  <si>
    <t>L1210</t>
  </si>
  <si>
    <t>Rahandusamet</t>
  </si>
  <si>
    <t>LP kontolt 506000 finantsisti SM</t>
  </si>
  <si>
    <t>LP  kontolt 500243 finantsisti TT</t>
  </si>
  <si>
    <t>500120</t>
  </si>
  <si>
    <t>Põhipalk ja kokkulepitud tasud (ATS tippspetsialisti brutopalk)</t>
  </si>
  <si>
    <t xml:space="preserve"> kontolt 500243 TK</t>
  </si>
  <si>
    <t>Rahandusele finantsisti TK</t>
  </si>
  <si>
    <t xml:space="preserve"> kontolt 500243 SM</t>
  </si>
  <si>
    <t>Rahandusele Finantsisti SM</t>
  </si>
  <si>
    <t xml:space="preserve"> Rahandusele Finantsisti töötasuks 2 kuud</t>
  </si>
  <si>
    <t xml:space="preserve"> SM Kontole 506000</t>
  </si>
  <si>
    <t xml:space="preserve"> TK kontole 506040</t>
  </si>
  <si>
    <t>Laenu võtmine korrigeerimine</t>
  </si>
  <si>
    <t>Koolitusteenused,VTK jääk</t>
  </si>
  <si>
    <t>Inventar ja selle tarvikud, VTK jääk</t>
  </si>
  <si>
    <t>Koolitusteenused, VTK jääk</t>
  </si>
  <si>
    <t>Õpikud, tööraamatud ja -vihikud, töölehed,VTK jääk</t>
  </si>
  <si>
    <t>TF02-05</t>
  </si>
  <si>
    <t>Õppekirjanduseks</t>
  </si>
  <si>
    <t>Töötuskindlustusmakse, VTG jääk</t>
  </si>
  <si>
    <t>Sotsiaalmaks töötasudelt ja toetustelt VTG SM jääk</t>
  </si>
  <si>
    <t>Põhipalk ja kokkulepitud tasud (õpetajate brutopalk),VTG jääk</t>
  </si>
  <si>
    <t>Haldusametile tagasi keskastme spetsialisti TK makse 4 kuud</t>
  </si>
  <si>
    <t>Haldusametile tagasi keskastme Spetsialisti sots maks 4 kuud</t>
  </si>
  <si>
    <t>Haldusametile tagasi keskastme spetsialisti brutopalk 4 kuud</t>
  </si>
  <si>
    <t>Viia E-ITSi projekti töötasu TA 01800-550052 pealt L1170-01112-506040-KU049 peale, töötus (28€)</t>
  </si>
  <si>
    <t>0010</t>
  </si>
  <si>
    <t>Linnavalitsuse projektid</t>
  </si>
  <si>
    <t>Viia E-ITSi projekti töötasu TA 01800-550052 pealt L1170-01112-506000-KU049 peale, sotsmaks (1143€)</t>
  </si>
  <si>
    <t>Viia E-ITSi projekti töötasu TA 01800-550052 pealt L1170-01112-500250-KU049 peale, põhipalk (3465€)</t>
  </si>
  <si>
    <t>Tuua E-ITSi projekti töötasu TA 01800-550052 pealt L1170-01112-506040-KU049 peale, töötus (28€)</t>
  </si>
  <si>
    <t>Tuua E-ITSi projekti töötasu TA 01800-550052 pealt L1170-01112-506000-KU049 peale, sotsmaks (1143€)</t>
  </si>
  <si>
    <t>Tuua E-ITSi projekti töötasu TA 01800-550052 pealt L1170-01112-500250-KU049 peale, põhipalk (3465€)</t>
  </si>
  <si>
    <t>Arvelduskontod pankades</t>
  </si>
  <si>
    <t>100100</t>
  </si>
  <si>
    <t>Intresside korrigeerimine</t>
  </si>
  <si>
    <t>650100</t>
  </si>
  <si>
    <t>Intressi-, viivise- ja kohustistasu kulu võetud laenudelt</t>
  </si>
  <si>
    <t>Laenumaksete korrigeerimine</t>
  </si>
  <si>
    <t>Vastavalt LV 25.08.2025 toiminud protokollilisele otsusele vähendada summat</t>
  </si>
  <si>
    <t xml:space="preserve">Leola 12 a tulekahju katteks </t>
  </si>
  <si>
    <t>Tuua parkimislahenduse püsikulude katteks TA 04510 realt L1170-04510-551104 peale (2460€)</t>
  </si>
  <si>
    <t>Viia parkimislahenduse püsikulude katteks TA 04510 realt L1170-04510-551104 peale (2460€)</t>
  </si>
  <si>
    <t>Viia K. Naelso aug-dets töötasu TA 04510 pealt L1170-01112-500250-KU049 peale, töötus (33€)</t>
  </si>
  <si>
    <t>Viia K. Naelso aug-dets töötasu TA 04510 pealt L1170-01112-500250-KU049 peale, sotsmaks (1357€)</t>
  </si>
  <si>
    <t>Viia K. Naelso aug-dets töötasu TA 04510 pealt L1170-01112-500250-KU049 peale, põhipalk (4110€)</t>
  </si>
  <si>
    <t>Tuua K. Naelso aug-dets töötasu TA 04510 pealt L1170-01112-506040-KU049 peale, töötus (33€)</t>
  </si>
  <si>
    <t>Tuua K. Naelso aug-dets töötasu TA 04510 pealt L1170-01112-506000-KU049 peale, sotsmaks (1357€)</t>
  </si>
  <si>
    <t>Tuua K. Naelso aug-dets töötasu TA 04510 pealt L1170-01112-500250-KU049 peale, põhipalk (4110€)</t>
  </si>
  <si>
    <t xml:space="preserve">Linnu 2 päästeamet ettekirjutuse katteks </t>
  </si>
  <si>
    <t>KU233</t>
  </si>
  <si>
    <t>Investeeringute reserv</t>
  </si>
  <si>
    <t xml:space="preserve">Päästeameti ettekirjutuse katteks </t>
  </si>
  <si>
    <t>Kaasav eelarve  objekti kajastamine õigel tegevusalal ja kulukontol</t>
  </si>
  <si>
    <t>08103</t>
  </si>
  <si>
    <t>Puhkepargid ja -baasid</t>
  </si>
  <si>
    <t>KU790</t>
  </si>
  <si>
    <t>Kaasava eelarve menetluse tulemusel rajatav objekt</t>
  </si>
  <si>
    <t xml:space="preserve">ulukonto ja tegevusala täpsustamine -   peab olema põhivara soetamine ja  puhkepark </t>
  </si>
  <si>
    <t>450200</t>
  </si>
  <si>
    <t>9639</t>
  </si>
  <si>
    <t>KVHA kulu liik 5511 kulude reserv</t>
  </si>
  <si>
    <t>Projekti kuludeks</t>
  </si>
  <si>
    <t>54002</t>
  </si>
  <si>
    <t>Kondase tegevustoetus KULKA</t>
  </si>
  <si>
    <t>Projekti kuludeks 552520 kontole</t>
  </si>
  <si>
    <t>Toetusfondi projektitunnusega  summa taastamine</t>
  </si>
  <si>
    <t>Kontolt 552520</t>
  </si>
  <si>
    <t>Toetusfondi täiendav eraldis</t>
  </si>
  <si>
    <t>Toetusfondi  täiendav eraldis</t>
  </si>
  <si>
    <t>Töötasud õigele reale</t>
  </si>
  <si>
    <t xml:space="preserve">kanda LV inventari alla </t>
  </si>
  <si>
    <t>KU250</t>
  </si>
  <si>
    <t>Videovalve linnas</t>
  </si>
  <si>
    <t>551250</t>
  </si>
  <si>
    <t>KULKA toetus kuludeks  M14-25/0049</t>
  </si>
  <si>
    <t>37001</t>
  </si>
  <si>
    <t>Teater Kohvris</t>
  </si>
  <si>
    <t>KULKA toetus kuludeks S07-25/0317</t>
  </si>
  <si>
    <t xml:space="preserve">KULKA laekumised tuluks </t>
  </si>
  <si>
    <t>Haridusametilt kaasava hariduse projekti kulude katteks, omaosalus KU614 arvelt</t>
  </si>
  <si>
    <t>Paalalinna Koolile kaasava hariduse projekti raames kulude katteks  1786 eurot</t>
  </si>
  <si>
    <t>Haridusameti eelarvest projekti kulude katteks 0002 kaasav haridus KU614 arvelt</t>
  </si>
  <si>
    <t>Kaasava Hariduse projekti raames IT inventar Jakobsoni Koolil reale 47-09212-551400 (15 774€) omafin</t>
  </si>
  <si>
    <t>Haridusametilt projekti kulude katteks</t>
  </si>
  <si>
    <t xml:space="preserve">Haridusameti eelarvest projekti kulude katteks </t>
  </si>
  <si>
    <t>Haridusameti eelarvest projekti kulude katteks</t>
  </si>
  <si>
    <t>Haridusameti eelarvest projekti kulude kulude katteks</t>
  </si>
  <si>
    <t>Jakobsoni Koolile kaasava hariduse projekti kuludeks  24676</t>
  </si>
  <si>
    <t>Kaasava hariduse projekti raames Viljandi Huvikool IT vahendid 2624 eurot</t>
  </si>
  <si>
    <t xml:space="preserve">Kaasava Hariduse projekti raames IT inventar Jakobsoni Koolil reale 47-09212-551400 (15 774€) </t>
  </si>
  <si>
    <t>Kaasava hardiuse projekti raame IT inventar Paalalinna Kooli reale 47-09212-551400 (10 404€)</t>
  </si>
  <si>
    <t xml:space="preserve">Liivaalade täitmine </t>
  </si>
  <si>
    <t>Paalalinna Koolile Kaasava hariduse projektile 3400</t>
  </si>
  <si>
    <t>Kesklinna Koolile kaasava hardiuse projekti kuludeks 35844</t>
  </si>
  <si>
    <t>Hariduse reservist</t>
  </si>
  <si>
    <t xml:space="preserve">Laulu- ja tantsupeol osalemise transpordikulude katteks - Haridusametilt ja  VOL-lt </t>
  </si>
  <si>
    <t>Viljandimaa Omavalitsuste Liidult Laulu ja tantsupeol osalemise transpordikompensatsioon</t>
  </si>
  <si>
    <t>Haridusametilt täiendava töö läbiviimiseks</t>
  </si>
  <si>
    <t>Haridusametilt  täiendava töö läbiviimiseks</t>
  </si>
  <si>
    <t>Kindlustushüvitised</t>
  </si>
  <si>
    <t>388800</t>
  </si>
  <si>
    <t>Haridusameti eelarvest kuulutuste kulude katteks</t>
  </si>
  <si>
    <t>Puudega lapse toetus</t>
  </si>
  <si>
    <t>413300</t>
  </si>
  <si>
    <t>KU639</t>
  </si>
  <si>
    <t>Puuetega laste hooldajatoetus</t>
  </si>
  <si>
    <t>Haridusameti eelarvest lisaklassi  IT seadmete soetuseks</t>
  </si>
  <si>
    <t>Viia realt L1170-09212-551483 reale L1170-08201-551401 (560€) (RN11)</t>
  </si>
  <si>
    <t>Eraldan Kaare Koolile 400 eurot  (ja PR-teenuste ning reklaamikulu rea katteks, seoses planeeritust suurema hulga värbamisega)</t>
  </si>
  <si>
    <t>Täiendavad eraldised</t>
  </si>
  <si>
    <t>413100</t>
  </si>
  <si>
    <t>Toimetulekutoetus</t>
  </si>
  <si>
    <t>10701</t>
  </si>
  <si>
    <t>Riiklik toimetulekutoetus</t>
  </si>
  <si>
    <t>TF01-06</t>
  </si>
  <si>
    <t>Toimetulekutoetuse maksmise hüvitis</t>
  </si>
  <si>
    <t>KU675</t>
  </si>
  <si>
    <t>Kindlustuselt saadud summa tulekahju järgseks remondiks</t>
  </si>
  <si>
    <t>KU174</t>
  </si>
  <si>
    <t>Tänavate rekonstrueerimine</t>
  </si>
  <si>
    <t>Eelarvesisene ümbertõstmine</t>
  </si>
  <si>
    <t>Eelarve subjektiga 3000 reale, IT teenistusele</t>
  </si>
  <si>
    <t>Projektikoodi muutmine, summade täpsustamine</t>
  </si>
  <si>
    <t>KLK03</t>
  </si>
  <si>
    <t>Andekuse Projekt</t>
  </si>
  <si>
    <t>Projektikoodi muutmine</t>
  </si>
  <si>
    <t>48002</t>
  </si>
  <si>
    <t>Õpiandekuse toetamine</t>
  </si>
  <si>
    <t>Üleviimine õigele kulureale</t>
  </si>
  <si>
    <t>551317</t>
  </si>
  <si>
    <t>551316</t>
  </si>
  <si>
    <t>552270</t>
  </si>
  <si>
    <t>Toiduained</t>
  </si>
  <si>
    <t>552100</t>
  </si>
  <si>
    <t>Suurendan KU614 kontot 506040 (töötuskindlustus) 6 euro võrra vähendan vastavalt  kontot 552490</t>
  </si>
  <si>
    <t>Suurendan kontot 506000 (sots.maks) 231 euro võrra  ja vähendan vastavalt kontot 552490</t>
  </si>
  <si>
    <t xml:space="preserve">Suurendan KU614 kontot 500500 kokku 700 euro võrra ja vähendan vastavalt kontot 552490t </t>
  </si>
  <si>
    <t>Kesklinna koolile lisaklassile vajalikud IT- seadmed</t>
  </si>
  <si>
    <t>Palgad õigele reale</t>
  </si>
  <si>
    <t>Kultuuriministeerium laulu- ja tantsupeoks</t>
  </si>
  <si>
    <t>Kultuuriministeeriumilt laulu- ja tantsupeoks</t>
  </si>
  <si>
    <t>Jalgrattakoolitus</t>
  </si>
  <si>
    <t>Viia realt L1170-09212-551483 reale L1170-08234-551401 (100€) (RN12)</t>
  </si>
  <si>
    <t>Tuua realt L1170-09212-551483 reale L1170-08234-551401 (100€) (RN12)</t>
  </si>
  <si>
    <t>35000005</t>
  </si>
  <si>
    <t>Kliimaministeerium</t>
  </si>
  <si>
    <t>Tuua realt L1170-09212-551483 reale L1170-08201-551401 (560€) (RN11)</t>
  </si>
  <si>
    <t>551401</t>
  </si>
  <si>
    <t>Kommunikatsioonitehnoloogiline riistvara ja tarvikud</t>
  </si>
  <si>
    <t>Eelarve tõstmine kontolt 323390 kontole 322190</t>
  </si>
  <si>
    <t>323390</t>
  </si>
  <si>
    <t>Muu tulu üüri ja rendiga kaasnevast tegevusest</t>
  </si>
  <si>
    <t>59</t>
  </si>
  <si>
    <t>Sakala Keskus - Lauluväljak</t>
  </si>
  <si>
    <t>Viia realt L1170-09212-551483 reale 53-08201-551400 (400€) (RN10)</t>
  </si>
  <si>
    <t>Albumite kulude katteks täiendavate laekumiste arvelt</t>
  </si>
  <si>
    <t>Tuua realt L1170-09212-551483 reale 53-08201-551400 (400€) (RN10)</t>
  </si>
  <si>
    <t>Kontolt 552520 kontole 552590</t>
  </si>
  <si>
    <t>Kontolt 551500 kontole 551490</t>
  </si>
  <si>
    <t>551490</t>
  </si>
  <si>
    <t>Muud info- ja kommunikatsioonitehnoloogilised kulud</t>
  </si>
  <si>
    <t>SK kontolt 506000 Kondase kontole 506000 (2025 palgatõus)</t>
  </si>
  <si>
    <t>SK kontolt 506000 Kondase kontole 506000 (Mari preemia sm)</t>
  </si>
  <si>
    <t xml:space="preserve">I lisaeelarvega jäi tehnilistel põhjustel eelarve tasakaalust välja </t>
  </si>
  <si>
    <t>552500</t>
  </si>
  <si>
    <t>Materjalikulu</t>
  </si>
  <si>
    <t>Kondase kontole 552230</t>
  </si>
  <si>
    <t>SK 08202 kontolt 551300</t>
  </si>
  <si>
    <t>Kontolt 551500</t>
  </si>
  <si>
    <t>Kontole 551590</t>
  </si>
  <si>
    <t>Kontole 551103 380,-; 551417 150,-; 552500 311,-; 552570 462,-; 554031 20,-</t>
  </si>
  <si>
    <t>Kontolt 550302</t>
  </si>
  <si>
    <t xml:space="preserve">Kontolt 550302 </t>
  </si>
  <si>
    <t>Kontodele 550301  390,-; 550303 33,-; 550304 270,-, 550400 67,-;  550420 130,-</t>
  </si>
  <si>
    <t>kontolt 550302 kontole 550301</t>
  </si>
  <si>
    <t>550011-lt 550000-le</t>
  </si>
  <si>
    <t>Töötasu kontodele</t>
  </si>
  <si>
    <t>08109 kontolt 552520 Elise Hansapäevade lisatasu ttk Kondase eelarvesse</t>
  </si>
  <si>
    <t>08109 kontolt 552520 Elise Hansapäevade lisatasu sm Kondase eelarvesse</t>
  </si>
  <si>
    <t>Kondase Keskuse eelarvesse Elise Hansapäevade lisatasu</t>
  </si>
  <si>
    <t>08109 kontolt 552520 Kondase kontole 500240 (Elise Hansapäevade lisatasu)</t>
  </si>
  <si>
    <t>SK kontolt 500500 Kondase kontole 500213</t>
  </si>
  <si>
    <t>SK kontolt 500500 Kondase kontole</t>
  </si>
  <si>
    <t>Sotsiaalmaks töötasudelt ja toetustelt Kaare Koolile</t>
  </si>
  <si>
    <t>Töötuskindlustusmakse, Kaare Koolile</t>
  </si>
  <si>
    <t>Põhipalk ja kokkulepitud tasud (õpetajate brutopalk). lisavahendid Kaare Kooli õpetajate töötasufondi vastavalt kujunenud vajadusele (2,15 ametikohta)</t>
  </si>
  <si>
    <t>Viljandimaa Omavalitsuste Liidult Laulu ja tantsupeol osalemise transpordikompensatsiooni toetuse eraldamine Muusikakool vastavalt osalejate arvule</t>
  </si>
  <si>
    <t>Viljandimaa Omavalitsuste Liidult Laulu ja tantsupeol osalemise transpordikompensatsiooni toetuse eraldamine Kaare Kool vastavalt osalejate arvule</t>
  </si>
  <si>
    <t>Viljandimaa Omavalitsuste Liidult Laulu ja tantsupeol osalemise transpordikompensatsiooni toetuse eraldamine Paalalinna Kool vastavalt osalejate arvule</t>
  </si>
  <si>
    <t>Viljandimaa Omavalitsuste Liidult Laulu ja tantsupeol osalemise transpordikompensatsiooni toetuse eraldamine Kesklinna Kool vastavalt osalejate arvule</t>
  </si>
  <si>
    <t>Viljandimaa Omavalitsuste Liidult Laulu ja tantsupeol osalemise transpordikompensatsiooni toetuse  eraldamine Jakobsoni Kool  vastavalt  osalejate arvule</t>
  </si>
  <si>
    <t>Õppekavavälisest tegevusest saadud tulud</t>
  </si>
  <si>
    <t>322050</t>
  </si>
  <si>
    <t>Eraldan Laste- ja Perede Tugikeskusele töötasufondi kokku 5000 eurot täiendava töö läbiviimiseks</t>
  </si>
  <si>
    <t>Projektide tulude arvelt raha kulude eelarvesse</t>
  </si>
  <si>
    <t>Projektide laekumised tuluks</t>
  </si>
  <si>
    <t>SK kontolt 506040 VANT kontole 506040 (2025 palgatõus)</t>
  </si>
  <si>
    <t>SK kontolt 506040 Kondase kontole 506040 (2025 palgatõus)</t>
  </si>
  <si>
    <t>SK kontolt 506000 VANT kontole 506000 (2025 palgatõus)</t>
  </si>
  <si>
    <t>SK kontolt 500500 VANT kontole 500250 (2025 palgatõus)</t>
  </si>
  <si>
    <t>SK kontolt 500500 VANT kontole 500210 (2025 palgatõus)</t>
  </si>
  <si>
    <t>SK kontolt 500500 Kondase Keskuse kontole 500240 (2025 palgatõus)</t>
  </si>
  <si>
    <t>SK kontolt 500500 Kondase Keskuse kontole 500430 (2025 palgatõus)</t>
  </si>
  <si>
    <t>SK kontolt 500500 Kondase Keskuse kontole 500210 (2025 palgatõus)</t>
  </si>
  <si>
    <t>SK kontolt 500500 kontole 500250 (palgatõus)</t>
  </si>
  <si>
    <t>SK kontolt 500500 kontole 500430 (palgatõus)</t>
  </si>
  <si>
    <t>SK kontolt 500500 kontole 500240 (palgatõus)</t>
  </si>
  <si>
    <t>Viia realt L1170-09212-551483 reale L1170-09609-551483 (850€) (RN09)</t>
  </si>
  <si>
    <t>Tuua realt L1170-09212-551483 reale L1170-09609-551483 (850€) (RN09)</t>
  </si>
  <si>
    <t>Viia realt L1170-09609-551484 reale L1170-09609-551460 (2928€) (RN08)</t>
  </si>
  <si>
    <t>551484</t>
  </si>
  <si>
    <t>Kulud andmesidele</t>
  </si>
  <si>
    <t>Tuua realt L1170-09609-551484 reale L1170-09609-551460 (2928€) (RN08)</t>
  </si>
  <si>
    <t>551460</t>
  </si>
  <si>
    <t>Viia realt L1170-09212-551483 reale 43-09609-550010 (1000€) (RN07)</t>
  </si>
  <si>
    <t>Tuua realt L1170-09212-551483 reale 43-09609-550010 (1000€) (RN07)</t>
  </si>
  <si>
    <t>Viia realt 42-10201-551460 reale 42-10201-550010 (615€) (RN06)</t>
  </si>
  <si>
    <t>Tuua realt 42-10201-551460 reale 42-10201-550010 (615€) (RN06)</t>
  </si>
  <si>
    <t>Viia realt L1170-09110-551483 reale 14-09110-550010 (650€) (RN02)</t>
  </si>
  <si>
    <t>Tuua realt L1170-09110-551483 reale 14-09110-550010 (650€) (RN02)</t>
  </si>
  <si>
    <t>Viia realt L1170-09110-551483 reale 13-09110-550010 (1140€) (RN01)</t>
  </si>
  <si>
    <t>Tuua realt L1170-09110-551483 reale 13-09110-550010 (1140€) (RN01)</t>
  </si>
  <si>
    <t>Tulud uussisserändajate projketist</t>
  </si>
  <si>
    <t>35000007</t>
  </si>
  <si>
    <t>Majandus- ja Kommunikatsiooniministeerium</t>
  </si>
  <si>
    <t>53007</t>
  </si>
  <si>
    <t>Pererändega saabunud uussisserändajate ja rahvusvahelise kaitse saajate tööle saamise ja tööl püsimise toetamine Viljandi linnas</t>
  </si>
  <si>
    <t>USR projekti muud kululd</t>
  </si>
  <si>
    <t>USR projekti lisatasu</t>
  </si>
  <si>
    <t>USR projekti keelekohvikute korraldamine</t>
  </si>
  <si>
    <t>USR projekti ettevõtlus- ja kutsevaliku õpe</t>
  </si>
  <si>
    <t>USR projektijuhi ja tugiisiku töötuskindlustusmaks</t>
  </si>
  <si>
    <t>USR projektijuhi ja tugiisiku sotsiaalmaks</t>
  </si>
  <si>
    <t>USR projektijuhi ja tugiisiku palk</t>
  </si>
  <si>
    <t>Koolitusteenused: KiVa meeskonna tunnusmärgid  jms</t>
  </si>
  <si>
    <t>413990</t>
  </si>
  <si>
    <t>Muud autasud</t>
  </si>
  <si>
    <t>Kasutatud varude müügi tulud</t>
  </si>
  <si>
    <t>Ridadevaheline ümbertõstmine realt 553290</t>
  </si>
  <si>
    <t>Ridadevaheline ümbertõstmine reale 550040</t>
  </si>
  <si>
    <t>Eelarve ületäitmine</t>
  </si>
  <si>
    <t>Omatulu ületäitumise arvelt</t>
  </si>
  <si>
    <t>Viia M. Magnuse juuni käsunduslepingu töötasu KU049 pealt KU053 peale, töötus (8€)</t>
  </si>
  <si>
    <t>Tuua M. Magnuse juuni käsunduslepingu töötasu KU049 pealt KU053 peale, töötus (8€)</t>
  </si>
  <si>
    <t>Viia M. Magnuse juuni käsunduslepingu töötasu KU049 pealt KU053 peale, sotsmaks (330€)</t>
  </si>
  <si>
    <t>Tuua M. Magnuse juuni käsunduslepingu töötasu KU049 pealt KU053 peale, sotsmaks (330€)</t>
  </si>
  <si>
    <t>Viia M. Magnuse juuni käsunduslepingu töötasu KU049 pealt KU053 peale, põhipalk (1000€)</t>
  </si>
  <si>
    <t>Tuua M. Magnuse juuni käsunduslepingu töötasu KU049 pealt KU053 peale, põhipalk (1000€)</t>
  </si>
  <si>
    <t>20002</t>
  </si>
  <si>
    <t>Kaare Kool Erasmus+ KA122SCH-000341507  Uued võimalused õpilastele ja õpetajatele</t>
  </si>
  <si>
    <t>Kulud laagri tulude arvelt</t>
  </si>
  <si>
    <t>Muud tulud haridusalasest tegevusest: laagritulu</t>
  </si>
  <si>
    <t>Maleva tulud kuludeks</t>
  </si>
  <si>
    <t>54001</t>
  </si>
  <si>
    <t>Malev</t>
  </si>
  <si>
    <t>Muud tulud haridusalasest tegevusest: TÜ praktika juhendamine</t>
  </si>
  <si>
    <t>TÜ praktika juhendamine</t>
  </si>
  <si>
    <t>VANT-i eelarvesse</t>
  </si>
  <si>
    <t>Malevaga seotud laekumised tuluks</t>
  </si>
  <si>
    <t>Maleva laekumised tuluks</t>
  </si>
  <si>
    <t>Meie eelarvesse kontolt 552590, KU21T Linna Turundus (flaierite jagamise kulude katteks)</t>
  </si>
  <si>
    <t>Muusikakoolile juhendajate tasudeks Hansapäevade esinemise eest</t>
  </si>
  <si>
    <t>CR60 Õpilaste õppekäigud PRIA</t>
  </si>
  <si>
    <t>Meenete müük, turism</t>
  </si>
  <si>
    <t>Teavikud Viljandi linnaraamatukogule</t>
  </si>
  <si>
    <t>552300</t>
  </si>
  <si>
    <t>Teavikud ja kunstiesemed</t>
  </si>
  <si>
    <t>CR44 Jalgratturite koolitamine</t>
  </si>
  <si>
    <t>Teavikud maakonna raamatukogudele</t>
  </si>
  <si>
    <t>KULTUURIMIN 7-8/7380 2025022 20.02.2025 taotleja Viljan­?di Linnavalitsus, taotlus nr 7-8/73 - raamatukapi lisamoodul 50%. Makstud kululiigist 554090</t>
  </si>
  <si>
    <t>Kultuurimin. 7-8/7350 2025021 18.02.2025 - maakonna raamatukogutöötajate koolitus (vastutaja Ülle Rüütel)</t>
  </si>
  <si>
    <t>Transport. Mulgi-, Põhja-Sakala, Viljandi vald (Lepingud 25/1, 25/2, 25/3)</t>
  </si>
  <si>
    <t>Ahrensburgi sihtfin laste- ja noorteüritused</t>
  </si>
  <si>
    <t>KULKA Sakala Kalender 2026 projekt 1-9/25/5, M14-25/0032</t>
  </si>
  <si>
    <t>KULKA Lugemisisu projekt 1-9/25/4, M14-25/0062</t>
  </si>
  <si>
    <t>Info- ja PR teenused - Mulgi-, Põhja-Sakala, Viljandi vald (Lepingud 25/1, 25/2, 25/3)</t>
  </si>
  <si>
    <t>Koolitus Viljandi Linnaraamatukogus - Mulgi-, Põhja-Sakala, Viljandi vald (Lepingud 25/1, 25/2, 25/3)</t>
  </si>
  <si>
    <t>Lugemisöö sihtfinantseering</t>
  </si>
  <si>
    <t>ERÜ Uue Mõtte töörühma mõttetalgud Viljandis 22.05.2025 sihtfin</t>
  </si>
  <si>
    <t>Pipa linnalaagri sihtfinantseering. 20 last x 35,00€</t>
  </si>
  <si>
    <t>Kultuuriministeeriumi teavikute toetus (Mulgi-, Põhja-Sakala-, Viljandi vald ja Viljandi linn)</t>
  </si>
  <si>
    <t>Muud sõidukulud</t>
  </si>
  <si>
    <t>505092</t>
  </si>
  <si>
    <t>Hüvitised ja toetused (õpetajate palgaosa)</t>
  </si>
  <si>
    <t>500267</t>
  </si>
  <si>
    <t>Hüvitised ja toetused (TLS keskastme spetsialisti palgaosa)</t>
  </si>
  <si>
    <t>500257</t>
  </si>
  <si>
    <t>Eelarve ridade sisemine ümbertõstmine</t>
  </si>
  <si>
    <t>Eelarve ridade sisemine ümbertõstmine vastavalt vajadusel</t>
  </si>
  <si>
    <t>Eelarve muutmine vastavalt tegelikule vajadusele, eripedagoogiline kursus väga kallis (II osa makse)</t>
  </si>
  <si>
    <t>Lisatasud praktikate juhendamise eest</t>
  </si>
  <si>
    <t>Praktikate juhendamise tasud erinevatelt õppeasutustelt</t>
  </si>
  <si>
    <t>Toetuse andmine läbi LV lõppes. Edaspidi annab toetuse SKA (SKA kattis siiani meile ka kulu)</t>
  </si>
  <si>
    <t>10600</t>
  </si>
  <si>
    <t>Eluasemeteenused sotsiaalsetele riskirühmadele</t>
  </si>
  <si>
    <t>KU68P</t>
  </si>
  <si>
    <t>Kulud sõjapõgenikele</t>
  </si>
  <si>
    <t>Senine eelarve täitmine lubab oletada, et kulu on planeeritust väiksem.</t>
  </si>
  <si>
    <t>10110</t>
  </si>
  <si>
    <t>Haigete sotsiaalne kaitse</t>
  </si>
  <si>
    <t>KU685</t>
  </si>
  <si>
    <t>Ravimid ja muud kulud (sh linna arst)</t>
  </si>
  <si>
    <t>552600</t>
  </si>
  <si>
    <t>Nõustamisteenused</t>
  </si>
  <si>
    <t>10704</t>
  </si>
  <si>
    <t>Võlanõustamisteenus</t>
  </si>
  <si>
    <t>KU68V</t>
  </si>
  <si>
    <t>Võlanõustamine</t>
  </si>
  <si>
    <t>Katan puuduoleva summa asendushoolduse (KU66H) rea arvelt</t>
  </si>
  <si>
    <t>10126</t>
  </si>
  <si>
    <t>Puudega lapse lapsehoiuteenus</t>
  </si>
  <si>
    <t>KU670</t>
  </si>
  <si>
    <t>Lapsehoiuteenus puuetega lastele</t>
  </si>
  <si>
    <t>413890</t>
  </si>
  <si>
    <t>Matusetoetused</t>
  </si>
  <si>
    <t>KU66M</t>
  </si>
  <si>
    <t>Matusetoetus</t>
  </si>
  <si>
    <t>Katan lapsehoiuteenuse puudujäägi</t>
  </si>
  <si>
    <t>10400</t>
  </si>
  <si>
    <t>Asendus- ja järelhooldus</t>
  </si>
  <si>
    <t>KU66H</t>
  </si>
  <si>
    <t>Asendushooldusteenus</t>
  </si>
  <si>
    <t>413000</t>
  </si>
  <si>
    <t>Sünnitoetus</t>
  </si>
  <si>
    <t>KU665</t>
  </si>
  <si>
    <t>10125</t>
  </si>
  <si>
    <t>Puudega inimese isikliku abistaja teenus</t>
  </si>
  <si>
    <t>KU64I</t>
  </si>
  <si>
    <t>Isikliku abistaja teenus</t>
  </si>
  <si>
    <t>10123</t>
  </si>
  <si>
    <t>Puudega inimese tugiisikuteenus</t>
  </si>
  <si>
    <t>KU64H</t>
  </si>
  <si>
    <t>Täiskasvanute tugiisikuteenus</t>
  </si>
  <si>
    <t>KU63A</t>
  </si>
  <si>
    <t>Igapäevaelu toetamise teenuse ruumide kulud</t>
  </si>
  <si>
    <t>Järvejooksu kulud</t>
  </si>
  <si>
    <t>552560</t>
  </si>
  <si>
    <t>Tootmis-tehnilised ja salvestuskulud</t>
  </si>
  <si>
    <t>Järvejooksu kulud on kajastatud real 552590 projektikoodita</t>
  </si>
  <si>
    <t>Järvejooksu kulud on kajastatud real 552590 projketikoodita</t>
  </si>
  <si>
    <t>58001</t>
  </si>
  <si>
    <t>Viljandi Järvejooks</t>
  </si>
  <si>
    <t>Järvejooksu kulud on kajastatud real 552590</t>
  </si>
  <si>
    <t xml:space="preserve">Järvejooksu autasud maksutõusu võrra suuremad </t>
  </si>
  <si>
    <t>Järvejooksu kuludeks</t>
  </si>
  <si>
    <t>Täiendavad tulud särkidelt, aasta albumidest jne</t>
  </si>
  <si>
    <t>Tõstetud kontolt 323320</t>
  </si>
  <si>
    <t>Tõstame kontole 322090</t>
  </si>
  <si>
    <t>323320</t>
  </si>
  <si>
    <t>Mitteeluruumidelt</t>
  </si>
  <si>
    <t xml:space="preserve">Õigele tegevusalale  TA 01112 -lt ületõstmine </t>
  </si>
  <si>
    <t>Viia teisele tegevusalale - valitsussektori võla teenindamine</t>
  </si>
  <si>
    <t>Investeeringuid tehakse vähem, laenu võetakse vähem</t>
  </si>
  <si>
    <t>Eraldise üleandmine haridus-  ja kultuuriameti eelarvesse,  ülekandmiseks HTM-le</t>
  </si>
  <si>
    <t>450000</t>
  </si>
  <si>
    <t>VTG eraldise üleandmine haridus- ja kultuuriameti eelarvesse, ülekandmiseks HTM-le</t>
  </si>
  <si>
    <t>TF02-03</t>
  </si>
  <si>
    <t>Direktorite ja õppealajuhatajate tööjõukuludeks</t>
  </si>
  <si>
    <t>Eraldise üleandmine haridus- ja kultuuriameti eelarvesse, ülekandmiseks HTM-le</t>
  </si>
  <si>
    <t>Projekti maht väiksem, kulusid vähendatud samaväärselt toetusega</t>
  </si>
  <si>
    <t>0007</t>
  </si>
  <si>
    <t>Turu ja Kaalu tänav ja Kaalu tänava parkla rekonstrueerimine</t>
  </si>
  <si>
    <t>Projekti maht väiksem, kulusid vähendatud  samaväärselt toetusega</t>
  </si>
  <si>
    <t>KU191</t>
  </si>
  <si>
    <t>Teede investeeringud</t>
  </si>
  <si>
    <t>Kulud on suuremad</t>
  </si>
  <si>
    <t>Põhitegevuse tuludest investeerimistegevuse tuludesse üleviimine</t>
  </si>
  <si>
    <t>Euribori määrad on langenud, intressikulu ei ole nii suur</t>
  </si>
  <si>
    <t>Tulusid ei laeku nii palju</t>
  </si>
  <si>
    <t>655000</t>
  </si>
  <si>
    <t>Intressitulud deposiitidelt</t>
  </si>
  <si>
    <t>Konto korrigeerimine, et täitmine oleks paremini eristatav</t>
  </si>
  <si>
    <t>208200</t>
  </si>
  <si>
    <t>Kapitalirendikohustised</t>
  </si>
  <si>
    <t>Maamaksu prognoos on suurem</t>
  </si>
  <si>
    <t xml:space="preserve">Silla avariiremont </t>
  </si>
  <si>
    <t xml:space="preserve">Ranna 13 silla avariiremont </t>
  </si>
  <si>
    <t>Tulud õigetele ridadele</t>
  </si>
  <si>
    <t>TU079</t>
  </si>
  <si>
    <t>Huvikooli teenus teistelt KOVidelt</t>
  </si>
  <si>
    <t>322220</t>
  </si>
  <si>
    <t>Laste spordi-, tehnika-, loodus-, loome- ja huvialakoolide tulud</t>
  </si>
  <si>
    <t>TU070</t>
  </si>
  <si>
    <t>Muusikakooli teenus teistelt KOVidelt</t>
  </si>
  <si>
    <t>TU064</t>
  </si>
  <si>
    <t>Kunstikooli teenus teistelt KOVidelt</t>
  </si>
  <si>
    <t>Tulude prognoos on eelarvestatust suurem</t>
  </si>
  <si>
    <t>Tulude prognoos on eelarvestatust väiksem</t>
  </si>
  <si>
    <t>Tulusid ei laeku eelarves kavandatud määras</t>
  </si>
  <si>
    <t>TU080</t>
  </si>
  <si>
    <t>Spordikooli teenus teistelt KOVidelt</t>
  </si>
  <si>
    <t>Haldusameti eelarvest malevlaste palgaks</t>
  </si>
  <si>
    <t>9502</t>
  </si>
  <si>
    <t>KVHA  Talli 2 Lauluväljak</t>
  </si>
  <si>
    <t>Kodumaine sihtfinantseerimine tegevuskuludeks - korrigeerimine</t>
  </si>
  <si>
    <t>05400</t>
  </si>
  <si>
    <t>Bioloogilise mitmekesisuse ja maastiku kaitse</t>
  </si>
  <si>
    <t>0012</t>
  </si>
  <si>
    <t xml:space="preserve">Võõrliigi verev lemmmalts tõrjemeetmed Viljandi linnas 2025. aastal. </t>
  </si>
  <si>
    <t>KU268</t>
  </si>
  <si>
    <t>Viljandi maastikukaitseala</t>
  </si>
  <si>
    <t>Kululiik peab olema maismaasõidukite hooldus</t>
  </si>
  <si>
    <t>Kululiik peab olema maismaasõidukite  hooldus</t>
  </si>
  <si>
    <t>Kululiik peab olema maismaasõidukite kütus</t>
  </si>
  <si>
    <t>551310</t>
  </si>
  <si>
    <t>Hariduse reservist täiendavaks õppeks</t>
  </si>
  <si>
    <t>Hariduse reservist täindavaks õppeks</t>
  </si>
  <si>
    <t>Mitteamortiseeruv materiaalne põhivara (tüdruk tuvidega)</t>
  </si>
  <si>
    <t>Haridusameti eelarvest malevlaste palgaks</t>
  </si>
  <si>
    <t xml:space="preserve">Haridusameti eelarvest malevlaste palgaks  </t>
  </si>
  <si>
    <t>Haridusametilt - lisatasu Arukate akadeemia</t>
  </si>
  <si>
    <t xml:space="preserve">Haridusametilt - lisatasu  Arukate akadeemia </t>
  </si>
  <si>
    <t>Haridusametilt raamatukapi lisamooduli omaosalus</t>
  </si>
  <si>
    <t>Viia kutsehaigushüvitis tegevusalale 10121</t>
  </si>
  <si>
    <t xml:space="preserve">Toodud TA 01112 alt </t>
  </si>
  <si>
    <t>Keskerakonna fraktsiooni eelarvest Sakala Kesksuse eelarvesse</t>
  </si>
  <si>
    <t>KU007</t>
  </si>
  <si>
    <t>Eesti Keskerakond</t>
  </si>
  <si>
    <t>Volikogu eelarvest Sakala  Keskusele</t>
  </si>
  <si>
    <t>Kriisivõimekuse suurendamise projekt</t>
  </si>
  <si>
    <t>35000010</t>
  </si>
  <si>
    <t>Siseministeerium</t>
  </si>
  <si>
    <t>0015</t>
  </si>
  <si>
    <t>Viljandi linna kriisivalmiduse suurendamine</t>
  </si>
  <si>
    <t>Haridusameti KU614-lt lisaklassi õppevahenditeks</t>
  </si>
  <si>
    <t>Haridusameti KU614-lt lisaklassi mööbliks</t>
  </si>
  <si>
    <t>Kingitus vilistlaste vanematelt</t>
  </si>
  <si>
    <t>Haridusameti reservist lisaklassiks</t>
  </si>
  <si>
    <t>Haridusameti reservist  lisaklassiks</t>
  </si>
  <si>
    <t>Muud koolituse kulud, Raamatukogu ruumi rent õpilase õpetamiseks</t>
  </si>
  <si>
    <t xml:space="preserve">Linnahooldusele tegelemaks tulevikus Puude kujunduslõikus </t>
  </si>
  <si>
    <t>Kontolt 552520 kontole 551103</t>
  </si>
  <si>
    <t>Kontolt 552520 kontole 551104</t>
  </si>
  <si>
    <t>Kontolt 551303 kontole 551306</t>
  </si>
  <si>
    <t>Kontolt 552520 kontole 551490</t>
  </si>
  <si>
    <t>Kontolt 551500 kontole 553290</t>
  </si>
  <si>
    <t>Kontolt 552520 kontole 552510</t>
  </si>
  <si>
    <t>Kontolt 552520 kontole 554031</t>
  </si>
  <si>
    <t>Kontolt 552520 kontole 552570</t>
  </si>
  <si>
    <t>Viljandi Muusikakoolile kingitus 80.juubeliks Kunstikoolilt</t>
  </si>
  <si>
    <t>Tuua M. Magnuse käsunduslepingu töötasu KU049 pealt KU053 peale, töötus (6€)</t>
  </si>
  <si>
    <t>Viia M. Magnuse käsunduslepingu töötasu KU049 pealt KU053 peale, töötus (6€)</t>
  </si>
  <si>
    <t>Tuua M. Magnuse käsunduslepingu töötasu KU049 pealt KU053 peale, sotsmaks (231€)</t>
  </si>
  <si>
    <t>Viia M. Magnuse käsunduslepingu töötasu KU049 pealt KU053 peale, sotsmaks (231€)</t>
  </si>
  <si>
    <t>Tuua M. Magnuse käsunduslepingu töötasu KU049 pealt KU053 peale, põhipalk (700€)</t>
  </si>
  <si>
    <t>Viia M. Magnuse käsunduslepingu töötasu KU049 pealt KU053 peale, põhipalk (700€)</t>
  </si>
  <si>
    <t>Raamatukogude tasulised teenused, Kaare kooli ruumikasutus jaanuar-aprill 2025</t>
  </si>
  <si>
    <t>Jakobsoni kooli eelarvest  sõiduki kasutamisega seotud kulud</t>
  </si>
  <si>
    <t>Tuua kontolt L1192-04900-551290 kriisivalmiduse spetsialisti töötuskindlustusmakseks 115€</t>
  </si>
  <si>
    <t>Tuua kontolt L1192-04900-551290 kriisivalmiduse spetsialisti sotsiaalmaksuks 4735€</t>
  </si>
  <si>
    <t>Tuua kontolt L1192-04900-551290 kriisivalmiduse spetsialisti palgakuluks 14 350€</t>
  </si>
  <si>
    <t>Summade eraldamine  tegevuskulude alt eraldiseks  HTM-le seoses üleminekuga HTM alla</t>
  </si>
  <si>
    <t>Summade toomine tegevuskuludest  eraldisteks,  HTM-le seoses üleminekuga HTM alla</t>
  </si>
  <si>
    <t>Summade toomine tegevuskuludest eraldisteks, HTM-le seoses üleminekuga HTM alla</t>
  </si>
  <si>
    <t>Töötuskindlustusmakse/(S.Krupp haridusameti koosseisus, vahendid kantseleilt)</t>
  </si>
  <si>
    <t>Sotsiaalmaks töötasudelt ja toetustelt (S.Krupp haridusameti koosseisus, vahendid Kantseleilt)</t>
  </si>
  <si>
    <t>Põhipalk ja kokkulepitud tasud (S. Krupp, haridusameti koosseisus, vahendid kantselei eelarvest)</t>
  </si>
  <si>
    <t>Mobiilse noorsootöö käivitamine (sots. ameti eelarvest)</t>
  </si>
  <si>
    <t>Sept-dets mobiilse noorsootöötaja töötuskindlustus (sots. ameti eelarvest)</t>
  </si>
  <si>
    <t>Sept-dets mobiilse noorsootöötaja sots maks (sots. ameti eelarvest)</t>
  </si>
  <si>
    <t>Sept-dets mobiilne noorsootöötaja (sots. ameti eelarvest)</t>
  </si>
  <si>
    <t xml:space="preserve">Uueveski basseinide juurde võrkpalliväljak </t>
  </si>
  <si>
    <t xml:space="preserve">Viljandi linnas asuvate liivaalade täitmine uue liivaga </t>
  </si>
  <si>
    <t>Viia Sylvia Krupp töötasu kantseleist haridusametile, töötuskindlustusmakse 112€</t>
  </si>
  <si>
    <t>Viia Sylvia Krupp töötasu kantseleist haridusametile, sotsmaks 4594€</t>
  </si>
  <si>
    <t>Viia Sylvia Krupp töötasu kantseleist haridusametile, põhipalk 13920€</t>
  </si>
  <si>
    <t>Kodumaine sihtfinantseerimise vahendamine tegevuskuludeks/kaasava hariduse projekti eraldis  Waldorfile</t>
  </si>
  <si>
    <t xml:space="preserve">Uue klassi avamine remonttööd </t>
  </si>
  <si>
    <t xml:space="preserve">Arkaadia aia see osa mis jääb treppidest Tartu tänava poole uuendamine </t>
  </si>
  <si>
    <t>05200</t>
  </si>
  <si>
    <t>Heitveekäitlus</t>
  </si>
  <si>
    <t>KU265</t>
  </si>
  <si>
    <t>Sadevete kanalisatsiooni hooldus</t>
  </si>
  <si>
    <t xml:space="preserve">Arkaadia aia selle osa mis jääb trepist Tartu täna poole korrastamine </t>
  </si>
  <si>
    <t>Tuua Siseministeeriumi toetusmeetme "Kriisivõimekuse suurendamise" töötasu 57€</t>
  </si>
  <si>
    <t xml:space="preserve">TÜMA uue hoone hoolduskulud niikaua kui anname objekti üle </t>
  </si>
  <si>
    <t xml:space="preserve">Karlssoni heki rajamine </t>
  </si>
  <si>
    <t xml:space="preserve">Heki rajamine </t>
  </si>
  <si>
    <t>Tuua Siseministeeriumi toetusmeetme "Kriisivõimekuse suurendamise" töötasu 2341€</t>
  </si>
  <si>
    <t>Tuua Siseministeeriumi toetusmeetme "Kriisivõimekuse suurendamise" töötasu 7095€</t>
  </si>
  <si>
    <t>Praktika juhendamistasud</t>
  </si>
  <si>
    <t>Töötuskindlustusmakse, Lisatasu endisele turvakodu töötajale, päevakeskuse eelarvest</t>
  </si>
  <si>
    <t>Sotsiaalmaks töötasudelt ja toetustelt, Lisatasu endisele turvakodu töötajale, päevakeskuse eelarvest</t>
  </si>
  <si>
    <t>Põhipalk ja kokkulepitud tasud (TLS tippspetsialisti brutopalk),Lisatasu endisele turvakodu töötajale,  päevakeskuse eelarvest</t>
  </si>
  <si>
    <t>E-ITS personaliteenused (katet ei ole)</t>
  </si>
  <si>
    <t>Tuua 7000€ kontolt 388090</t>
  </si>
  <si>
    <t>Viia 7000€ kontole 550060</t>
  </si>
  <si>
    <t>388090</t>
  </si>
  <si>
    <t>Muud trahvid ja varalised karistused</t>
  </si>
  <si>
    <t>9324</t>
  </si>
  <si>
    <t>KVHA Musta tee 22 aiandihoone</t>
  </si>
  <si>
    <t>Haldusametilt tulev keskastme spetsialisti brutopalk 7-ks kuuks.Töötuskindlustusmakse</t>
  </si>
  <si>
    <t>Haldusametilt tulev keskastme spetsialisti brutopalk 7-ks kuuks.</t>
  </si>
  <si>
    <t>Viia reale "L1170-04730-550010" -700€ (L1160)</t>
  </si>
  <si>
    <t>Tuua realt "L1170-04730-551484" +700€ (L1160)</t>
  </si>
  <si>
    <t>Viia reale "L1170-01112-550010" -14450€ (L1160)</t>
  </si>
  <si>
    <t>Tuua realt "L1170-01112-551484" +14450€ (L1160)</t>
  </si>
  <si>
    <t>Viia reale "82-550010" -1204€ (L1160)</t>
  </si>
  <si>
    <t>Tuua realt "82-551484" +1204€ (L1160)</t>
  </si>
  <si>
    <t>Viia reale "58-550010" -1000€ (L1160)</t>
  </si>
  <si>
    <t>Tuua realt "58-551484" +1000€ (L1160)</t>
  </si>
  <si>
    <t>Viia reale "53-550010" -773€ (L1160)</t>
  </si>
  <si>
    <t>Tuua realt "53-551484" +773€ (L1160)</t>
  </si>
  <si>
    <t>Viia reale "49-550010" -914€ (L1160)</t>
  </si>
  <si>
    <t>Tuua realt "49-551484" +914€ (L1160)</t>
  </si>
  <si>
    <t>Viia reale "47-550010" -773€ (L1160)</t>
  </si>
  <si>
    <t>Tuua realt "47-551484" +773€ (L1160)</t>
  </si>
  <si>
    <t>Viia reale "43-09609-550010" -146€ (L1160)</t>
  </si>
  <si>
    <t>Tuua realt "43-09609-551484" +146€ (L1160)</t>
  </si>
  <si>
    <t>Viia reale "42-10404-550010" -228€ (L1160)</t>
  </si>
  <si>
    <t>Tuua realt "42-10404-551484" +228€ (L1160)</t>
  </si>
  <si>
    <t>Viia reale "42-10201-550010" -589€ (L1160)</t>
  </si>
  <si>
    <t>Tuua realt "42-10201-551484" +589€ (L1160)</t>
  </si>
  <si>
    <t>Viia reale "37-550010" -654€ (L1160)</t>
  </si>
  <si>
    <t>Tuua realt "37-551484" +654€ (L1160)</t>
  </si>
  <si>
    <t>Viia reale "30-550010" -75€ (L1160)</t>
  </si>
  <si>
    <t>Tuua realt "30-551484" +75€ (L1160)</t>
  </si>
  <si>
    <t>Viia reale "29-550010" -383€ (L1160)</t>
  </si>
  <si>
    <t>Tuua realt "29-551484" +383€ (L1160)</t>
  </si>
  <si>
    <t>Viia reale "28-550010" -70€ (L1160)</t>
  </si>
  <si>
    <t>Tuua realt "28-551484" +70€ (L1160)</t>
  </si>
  <si>
    <t>Viia reale "27-550010" -481€ (L1160)</t>
  </si>
  <si>
    <t>Tuua realt "27-551484" +481€ (L1160)</t>
  </si>
  <si>
    <t>Viia reale "26-550010" -800€ (L1160)</t>
  </si>
  <si>
    <t>Tuua realt "26-551484" +800€ (L1160)</t>
  </si>
  <si>
    <t>Viia reale "20-550010" -290€ (L1160)</t>
  </si>
  <si>
    <t>Tuua realt "20-551484" +290€ (L1160)</t>
  </si>
  <si>
    <t>Viia reale "16-550010" -1806€ (L1160)</t>
  </si>
  <si>
    <t>Tuua realt "16-551484" +1806€ (L1160)</t>
  </si>
  <si>
    <t>Viia reale "15-550010" -868€ (L1160)</t>
  </si>
  <si>
    <t>Tuua realt "15-551484" +868€ (L1160)</t>
  </si>
  <si>
    <t>Viia reale "14-550010" -1490€ (L1160)</t>
  </si>
  <si>
    <t>Tuua realt "14-551484" +897€ (L1160)</t>
  </si>
  <si>
    <t>Viia reale "13-550010" -1490€ (L1160)</t>
  </si>
  <si>
    <t>Tuua realt "13-551484" +1490€ (L1160)</t>
  </si>
  <si>
    <t>Muud koolituse kulud/ S. Krupp lisatasu/LA veebilehe platvormi üle tõstmine</t>
  </si>
  <si>
    <t>Põhipalk ja kokkulepitud tasud (AT (S. Grupp lisatasu)S keskastme spetsialisti brutopalk)</t>
  </si>
  <si>
    <t>Inventar ja selle tarvikud/kaasava hardius</t>
  </si>
  <si>
    <t>Kaasava hariduse projekt</t>
  </si>
  <si>
    <t>29004</t>
  </si>
  <si>
    <t>Noorte Heaks</t>
  </si>
  <si>
    <t>Laste muusika- ja kunstikoolide tulud</t>
  </si>
  <si>
    <t>322150</t>
  </si>
  <si>
    <t>2025 esimese 5 kuu kulu on olnud eeldustest väiksem, vähendan eelarvet</t>
  </si>
  <si>
    <t>Üliõpilaste sotsiaaltoetuse taotlusi I voorus ei olnud, aastas on 2 taotlusvooru (vähendan poole võrra)</t>
  </si>
  <si>
    <t>413400</t>
  </si>
  <si>
    <t>Põhitoetused</t>
  </si>
  <si>
    <t>KU619</t>
  </si>
  <si>
    <t>Vähekindlustatud perede üliõpilaste toetus</t>
  </si>
  <si>
    <t>Käesoleval aastal ei ole kulu olnud, vähendan eelarvet</t>
  </si>
  <si>
    <t>Katame kulu vajadusel täiendava toetusega ja siit kaotame ära</t>
  </si>
  <si>
    <t>10127</t>
  </si>
  <si>
    <t>Puudega inimese sotsiaaltransporditeenus</t>
  </si>
  <si>
    <t>KU637</t>
  </si>
  <si>
    <t>Sotsiaaltransport ameti tellimisel</t>
  </si>
  <si>
    <t>Eelarve toomine kontolt 322110 õigele kontole</t>
  </si>
  <si>
    <t>Eelarve kontol õigele kontole liigutamine</t>
  </si>
  <si>
    <t>Töötuskindlustusmakse, tugispetsialisti töötasu</t>
  </si>
  <si>
    <t>Sotsiaalmaks töötasudelt ja toetustelt, tugispetsialisti töötasu</t>
  </si>
  <si>
    <t>Põhipalk ja kokkulepitud tasud (TLS tippspetsialisti brutopalk), tugispetsialisti töötasu</t>
  </si>
  <si>
    <t>Töötuskindlustusmakse, kogukonna psühholoogi töötasu, sotsiaalameti eelarvest</t>
  </si>
  <si>
    <t xml:space="preserve">Sotsiaalmaks töötasudelt ja toetustelt, kogukonna psühholoogi töötasu,sotsiaalameti eelarvest </t>
  </si>
  <si>
    <t>Põhipalk ja kokkulepitud tasud (TLS tippspetsialisti brutopalk), kogukonna psühholoogi töötasu, sotsiaalameti eelarvest</t>
  </si>
  <si>
    <t>Inventar ja selle tarvikud, päevakesksuse eelarvest</t>
  </si>
  <si>
    <t>Muud õppevahendid, päevakesksuse eelarvest</t>
  </si>
  <si>
    <t>Bürootarbed, päevakeskuse eelarvest</t>
  </si>
  <si>
    <t>Toiduained, päevakeskuse eelarvest</t>
  </si>
  <si>
    <t>Töötuskindlustusmakse, päevakeskuse eelarvest</t>
  </si>
  <si>
    <t>Sotsiaalmaks töötasudelt ja toetustelt, päevakeskuse eelarvest</t>
  </si>
  <si>
    <t xml:space="preserve">Põhipalk ja kokkulepitud tasud (TLS tippspetsialisti brutopalk, ) päevakeskuse eelarvest </t>
  </si>
  <si>
    <t>Muud koolituse kulud/ Lisan Viljandi Jakobsoni kooli eelarvesse direktoril lisatasu (arukate akadeemia)</t>
  </si>
  <si>
    <t>Vähendan 320 eurot ja lisan KU488 kontole 413900</t>
  </si>
  <si>
    <t>KU491</t>
  </si>
  <si>
    <t>Teatripreemia</t>
  </si>
  <si>
    <t>Suurendan 320 eurot ja vähendan vastavalt KU491 kontot 413900</t>
  </si>
  <si>
    <t>KU488</t>
  </si>
  <si>
    <t>Elutöö preemia</t>
  </si>
  <si>
    <t>Vähendan 48 eurot ja lisan KU492 kontole 413900</t>
  </si>
  <si>
    <t>KU487</t>
  </si>
  <si>
    <t>Kultuuri- ja spordipreemia</t>
  </si>
  <si>
    <t>Suurendan 48 eurot ja vähendan vastavalt KU487 kontot 413900</t>
  </si>
  <si>
    <t>KU492</t>
  </si>
  <si>
    <t>Aasta noore preemia</t>
  </si>
  <si>
    <t>Suurendan 80 eurot ja vähendan vastavalt  KU487 kontot 413900</t>
  </si>
  <si>
    <t>KU490</t>
  </si>
  <si>
    <t>Aastapreemia</t>
  </si>
  <si>
    <t>Vähendan 80 eurot ja lisan KU490 kontole 413900</t>
  </si>
  <si>
    <t xml:space="preserve">Töötasud võlaõiguslike lepingute alusel/ suurendan 25 euro võrra ja vähendan vastavalt KU584 kontot 552490 </t>
  </si>
  <si>
    <t>KU584</t>
  </si>
  <si>
    <t>Maramaa olümpiaad</t>
  </si>
  <si>
    <t>vähendan 25 euro võrra ja suurendan vastavalt KU584 kontot 500500 (töötasud lepingute alusel))</t>
  </si>
  <si>
    <t>Omavahelised - kunstikoolile emadepäeva dekoratsioonide materjalid</t>
  </si>
  <si>
    <t>Tõstan õigele kontole (enne oli 413300)</t>
  </si>
  <si>
    <t>10124</t>
  </si>
  <si>
    <t>Puudega täisealise isiku hooldus</t>
  </si>
  <si>
    <t>KU642</t>
  </si>
  <si>
    <t>Hooldajatoetus</t>
  </si>
  <si>
    <t>Parandan kontot</t>
  </si>
  <si>
    <t>täpsustan kontot (enne 450000)</t>
  </si>
  <si>
    <t>KU63T</t>
  </si>
  <si>
    <t>Sotsiaalvaldkonna tegevustoetus</t>
  </si>
  <si>
    <t>täpsustan kontot</t>
  </si>
  <si>
    <t>KU63P</t>
  </si>
  <si>
    <t>Sotsiaalvaldkonna projektitoetused</t>
  </si>
  <si>
    <t>Arh ametisse koondatud projektijuhi palgafond</t>
  </si>
  <si>
    <t>KU17H Hariduse tn ja Reinu tee projekteerimine-katteks (-PR007)</t>
  </si>
  <si>
    <t>Ukrainlaste üüritoetust ei saanud tulude ossa kirja (hetkel laekumine 4223). 30.06.2025 seisuga võtab sotsiaalkindlustusamet, seega rohkem tulu-kulu ei tohiks eriti olla. Lisan siiani riigilt laekunud summa eelarvesse (kulu=tulu)</t>
  </si>
  <si>
    <t>KU17H Hariduse tn ja Reinu tee projekteerimine-katteks (-KU19T)</t>
  </si>
  <si>
    <t>KU17H Hariduse tn ja Reinu tee projekteerimine-katteks (PR007)</t>
  </si>
  <si>
    <t>KU17H Hariduse tn ja Reinu tee projekteerimine-katteks (KU19T)</t>
  </si>
  <si>
    <t>KU17H Hariduse tn ja Reinu tee projekteerimine-katteks</t>
  </si>
  <si>
    <t>KU17H Hariduse tn ja Reinu tee projekteerimine-katteks  (KU174)</t>
  </si>
  <si>
    <t>Koolitusteenused, sponsorlus eraisikult</t>
  </si>
  <si>
    <t>Kodumaine sihtfinantseerimine tegevuskuludeks, sponsorlus eraisikult</t>
  </si>
  <si>
    <t>Nõustamisteenused Sotsiaalministeeriumile Mobiilse perepesa projekt</t>
  </si>
  <si>
    <t>PR4302</t>
  </si>
  <si>
    <t>Mobiilne Perepesa</t>
  </si>
  <si>
    <t>Töötuskindlustusmakse Sotsiaalministeeriumile Mobiilse perepesa projekt</t>
  </si>
  <si>
    <t>Sotsiaalmaks töötasudelt ja toetustelt Sotsiaalministeeriumile Mobiilse perepesa projekt</t>
  </si>
  <si>
    <t>Põhipalk ja kokkulepitud tasud (TLS tippspetsialisti brutopalk) Sotsiaalministeeriumile Mobiilse perepesa projekt</t>
  </si>
  <si>
    <t>Töötuskindlustusmakse, Integratsiooni SA projekt</t>
  </si>
  <si>
    <t>Sotsiaalmaks töötasudelt ja toetustelt, Integratsiooni SA projekt</t>
  </si>
  <si>
    <t>Töötasud võlaõiguslike lepingute alusel Integratsiooni SA projekt</t>
  </si>
  <si>
    <t>Raamatukogude tasulised teenused, Integratsiooni SA projekt summas 1228,50 tõsta kuluridadele</t>
  </si>
  <si>
    <t>Sotsiaalministeeriumile Mobiilse perepesa projekt</t>
  </si>
  <si>
    <t>35000011</t>
  </si>
  <si>
    <t>Sotsiaalministeerium</t>
  </si>
  <si>
    <t>Planeerisime teisele kontole (350001, aga tuli 350003 kontole). Tõstan õigesse kohta ja lisan kaotatud TU asemel oleva "-" asemel KU, et eelarve jookseks paremini kokku ja oleks kergemini haaratav</t>
  </si>
  <si>
    <t>PR548</t>
  </si>
  <si>
    <t>NGTS jätkusuutlikkuse arendamine. „Valga maakonna ja Viljandi maakonnas"</t>
  </si>
  <si>
    <t>KU66N</t>
  </si>
  <si>
    <t>Noortegarantii tugisüsteem</t>
  </si>
  <si>
    <t>Riigilt on laekunud teise kontoga. Tõstan õigesse kohta ja lisan kaotatud TU asemel oleva "-" asemel KU, et eelarve jookseks paremini kokku ja oleks kergemini haaratav</t>
  </si>
  <si>
    <t>350001</t>
  </si>
  <si>
    <t>Toetused kohaliku omavalitsuse üksustelt ja omavalitsusasutustelt</t>
  </si>
  <si>
    <t>vähendan  7 euro võrra ja suurendan vastavalt KU584 kontot 506040 (töötuskindlustusmakse)</t>
  </si>
  <si>
    <t>Töötuskindlustusmakse/suurendan 7 euro võrra ja vähendan vastavalt KU584 kontot 552490</t>
  </si>
  <si>
    <t>Uueveski kergliiklustee (lõigus Uus tn-Oja tee)</t>
  </si>
  <si>
    <t>0008</t>
  </si>
  <si>
    <t>Uueveski kergliiklustee (lõigus Uus tänav - Oja tee)</t>
  </si>
  <si>
    <t>0008 Uueveski kergliiklustee (lõigus Uus tn-Oja tee)</t>
  </si>
  <si>
    <t>Sotsiaalmaks töötasudelt ja toetustelt/ suurendan 224 euro võrra ja vähendan vastavalt KU584 kontot 552490</t>
  </si>
  <si>
    <t>Koolieelsete lasteasutuste kohatasu/ vähendan kontot 150000 euro võrra ja suurendan vastavalt kontot 552460  tegevussuund KU556</t>
  </si>
  <si>
    <t>Muud kommunikatsiooni-, kultuuri- ja vaba aja sisustamise kulud vähendan kontot 7000 euro võrra ja suurendan vastavalt  ku415 kontot 552450</t>
  </si>
  <si>
    <t>Eraldan Sakala Keskuse VANT eelarves õpilasmaleva korraldamise kuludeks vahendeid  3112 eurot (projektikood 54001 Malev)</t>
  </si>
  <si>
    <t>vähendan 5128 võrra ja suurendan spordipreemia osa tegevusala 08102/konto 413900/ ku487</t>
  </si>
  <si>
    <t>Preemiad, stipendiumid/Suurendan 5128 võrra (vähendan 08600 KU482 konto 552520)</t>
  </si>
  <si>
    <t>Töötuskindlustusmakse. lisavahendid Kaare Kooli õpetajate töötasufondi</t>
  </si>
  <si>
    <t>Sotsiaalmaks töötasudelt ja toetustelt, lisavahendid Kaare Koolile vastavalt taotlusele</t>
  </si>
  <si>
    <t>Põhipalk ja kokkulepitud tasud (õpetajate brutopalk). lisavahendid  Kaare Kooli õpetajate töötasufondi vastavalt taotlusele</t>
  </si>
  <si>
    <t>Eraldan Viljandi Linnaraamatukogule 2852 eurot laenutuskapi lisamooduli omafinantseeringu tagamiseks</t>
  </si>
  <si>
    <t>Eraldan Laste- ja Perede Tugikeskusele töötasufondi kokku 4870 eurot täiendava töö läbiviimiseks</t>
  </si>
  <si>
    <t>Sotsiaalmaks töötasudelt ja toetustelt/Põhipalk ja kokkulepitud tasud (õpetajate brutopalk). Kesklinna Kooli I lisaklassi õpetaja tööjõukulud 7836+ tööandaja maksud</t>
  </si>
  <si>
    <t>Põhipalk ja kokkulepitud tasud (õpetajate brutopalk). Kesklinna Kooli I lisaklassi õpetaja tööjõukulud 7836+ tööandaja maksud</t>
  </si>
  <si>
    <t>Tõstan tulud ühele reale kokku ja viin eelarve vähendamisega tasakaalu (ISTE arvestulik kulu-tulu hetke prognoosi järgi 243177)</t>
  </si>
  <si>
    <t>Tõstan tulud ühele reale kokku</t>
  </si>
  <si>
    <t>Eraldan Kesklinna Koolile I lisaõppeklassi jaoks mööbel 4000 eurot,551500 Inventar ja selle tarvikud</t>
  </si>
  <si>
    <t xml:space="preserve">Eraldan Kesklinna Koolile I lisaõppeklassi jaoks õppevahendite vahendid 2400 eurot, KLK eelarves 552440 Muud õppevahendid   </t>
  </si>
  <si>
    <t>Projekt "Kodud Tuleohutuks" I voorust vahendeid ei saanud, sügisel otsustatakse kas jääk läheb ümberjagamisele või mitte, täna ei ole ka teada kas jääki üldse tekib ja kuna on tekkinud juba ka taotluste järjekord, siis lootus on kaduvväike</t>
  </si>
  <si>
    <t>0003</t>
  </si>
  <si>
    <t>Kodud Tuleohutuks</t>
  </si>
  <si>
    <t>KU690</t>
  </si>
  <si>
    <t>Riskirühmad</t>
  </si>
  <si>
    <t>Projektist on kliente väljunud, kulu ei ole nii suur, kui esialgu planeeritud</t>
  </si>
  <si>
    <t xml:space="preserve">Üle viia KU254 eelarvele </t>
  </si>
  <si>
    <t xml:space="preserve">Viia üle KU254 eelarvele </t>
  </si>
  <si>
    <t xml:space="preserve">Malevlaste palgafondi suurendamine </t>
  </si>
  <si>
    <t>Kriisivalmiduse spetsialisti ametikoha loomise palgakulu kanitselei kooseisus</t>
  </si>
  <si>
    <t xml:space="preserve">Kaardimakse lahenduse lisamine maksevahendisse </t>
  </si>
  <si>
    <t>Muud õppevahendid. Erasmus+ projekti 224 2023-KA122SCH-25 jääkmakse arvelt</t>
  </si>
  <si>
    <t>Inventar ja selle tarvikud. Erasmus+ projekti 224 2023-KA122SCH-25 jääkmakse arvelt</t>
  </si>
  <si>
    <t>Kodumaine sihtfinantseerimine tegevuskuludeks. Erasmus+ projekti 224 2023-KA122SCH-25, jääkmakse</t>
  </si>
  <si>
    <t>Arkaadia aia kõnniteeosa rekk- summa täpsustus peale hankemenetlust</t>
  </si>
  <si>
    <t>Arkaadia aia kõnniteeosa rekk</t>
  </si>
  <si>
    <t xml:space="preserve">Linnu 2 tuleohutusalaste tööde katteks </t>
  </si>
  <si>
    <t xml:space="preserve">Linnu 2 tuleohutusalaste tööde kallinemine </t>
  </si>
  <si>
    <t>Koolikava kaasnevad haridusmeetmed. PRIA toetus 10-17/25/2296</t>
  </si>
  <si>
    <t>Kultuurkapitali toetus H. Pärnakivi jooksu korraldamiseks. Leping M14-25/0011</t>
  </si>
  <si>
    <t>Töötuskindlustusmakse. Laulu- ja tantsupeoliikumises osalevate kollektiivide juhendajate tööjõukulu</t>
  </si>
  <si>
    <t>Sotsiaalmaks töötasudelt ja toetustelt. Laulu- ja tantsupeoliikumises osalevate kollektiivide juhendajate tööjõukulu</t>
  </si>
  <si>
    <t>Põhipalk ja kokkulepitud tasud (TLS tippspetsialisti brutopalk). Laulu- ja tantsupeoliikumises osalevate kollektiivide juhendajate tööjõukulu</t>
  </si>
  <si>
    <t xml:space="preserve">Laulu- ja tantsupeoliikumises osalevate kollektiivide juhendajate tööjõukulu 2025.aasta taotlusvoor. Leping 5-1.9/8357-1 </t>
  </si>
  <si>
    <t>Muud kommunikatsiooni-, kultuuri- ja vaba aja sisustamise kulud. D10 Partnerlusleping nr 2024-3-EE01-KA154-YOU-000283800-VIL</t>
  </si>
  <si>
    <t>D10 Partnerlusleping nr 2024-3-EE01-KA154-YOU-000283800-VIL</t>
  </si>
  <si>
    <t>Sõjapõgenike üürikorteri sissemaksu ja tõlketoetuse toetus läheb SKA menetlusse tagasi, taotlejaid on jäänud väga väheseks.</t>
  </si>
  <si>
    <t>5 kuu aritmeetiline keskmine ja eelneva aasta kulu lubab eeldada, et kulu on väiksem</t>
  </si>
  <si>
    <t>Kulud PRIA toetuse arvelt</t>
  </si>
  <si>
    <t>PRIA Koolikava kaasnevate haridusmeetmete toetus</t>
  </si>
  <si>
    <t>Puudega isikute eluruumide kohandamise kulude vähendamine, 4 kuu jooksul ei ole väljamakseid olnud, vähendame käesoleva aasta eelarvet</t>
  </si>
  <si>
    <t>Kaotame sotsiaalameti reservi, vajadusel küsime üldisest LV reservist</t>
  </si>
  <si>
    <t>KU694</t>
  </si>
  <si>
    <t>Sotsiaalvaldkonna reserv</t>
  </si>
  <si>
    <t>Tõstan õigele kontole</t>
  </si>
  <si>
    <t>Eeldatav kulu on olnud väiksem, tõstan Laste ja Perede Tugikeskuse eelarvesse teenuste osutamiseks (mänguteraapia ja kogukonna-psühholoogi teenuse pakkumiseks jm teenuste jaoks, mis aitab laste ja perede toimetulekut tõsta).</t>
  </si>
  <si>
    <t xml:space="preserve">Muud koolituse kulud. Eelarve vähendamine seoses Paalalinna kooli bussi kasutamisega. Kütuse kompenseerimine Paalalinna koolile. Summa tõsta nende eelarves reale 551300 - kütus. </t>
  </si>
  <si>
    <t>Spordikeskuse eelarvest Huntaugu nõlva niitmiseks</t>
  </si>
  <si>
    <t>Toetusfondi eraldis on suurem</t>
  </si>
  <si>
    <t>TF01-02</t>
  </si>
  <si>
    <t>Kohalike teede hoiu toetus</t>
  </si>
  <si>
    <t>KU171</t>
  </si>
  <si>
    <t>Tänavate hooldus</t>
  </si>
  <si>
    <t>Toetusfondi eraldis on väiksem</t>
  </si>
  <si>
    <t>Tasandusfond on algselt planeeritust väiksem</t>
  </si>
  <si>
    <t>352001</t>
  </si>
  <si>
    <t>Kohaliku omavalitsuse tasandusfond</t>
  </si>
  <si>
    <t>Projekt "Kodud Tuleohutuks" I voorust vahendeid ei saanud, sügisel otsustatakse kas jääk läheb ümberjagamisele või mitte, täna ei ole ka teada kas jääki üldse tekib.</t>
  </si>
  <si>
    <t>Praktika juhendajate tasu</t>
  </si>
  <si>
    <t>Toitlustusteenused, eelarve vigade parandus</t>
  </si>
  <si>
    <t>Toiduained, eelarve vigade parandus, eelarve vigade parandus</t>
  </si>
  <si>
    <t>Põhipalk ja kokkulepitud tasud (TLS nooremspetsialisti brutopalk), eelarve vigade parandus</t>
  </si>
  <si>
    <t>Põhipalk ja kokkulepitud tasud (TLS keskastme spetsialisti brutopalk), eelarve vigade parandus</t>
  </si>
  <si>
    <t>Viljandi Muusikakoolile kingitus 80.juubeliks  Krõllipesalt</t>
  </si>
  <si>
    <t>551327</t>
  </si>
  <si>
    <t>551313</t>
  </si>
  <si>
    <t>Üür, rent, kasutusõiguse tasu</t>
  </si>
  <si>
    <t>551280</t>
  </si>
  <si>
    <t>Ridadevaheline ümbertsõtmine realt 552490 reale 550304</t>
  </si>
  <si>
    <t>Ridadevaheline ümbertõstmine realt 550400 reale 550420</t>
  </si>
  <si>
    <t xml:space="preserve">Viljandi Muusikakoolile kingitus 80.juubeliks </t>
  </si>
  <si>
    <t>29003</t>
  </si>
  <si>
    <t>KULKA S-Stuudio</t>
  </si>
  <si>
    <t>Viljandi Muusikakoolile kingitus 80.juubeliks Huvikoolilt</t>
  </si>
  <si>
    <t>04512</t>
  </si>
  <si>
    <t>Ühistranspordi korraldus</t>
  </si>
  <si>
    <t>KU17B</t>
  </si>
  <si>
    <t>Bussitranspordikulud</t>
  </si>
  <si>
    <t>Omavahelised - kunstikoolile EV107 töötoa materjalid jm</t>
  </si>
  <si>
    <t>Omavahelised - raamatukogule EV107 töötoa materjalid jm</t>
  </si>
  <si>
    <t>Ürituste ja näituste korraldamise kulud/Muusikakooli juubeli toetus</t>
  </si>
  <si>
    <t>Vana kalmistu (Kultuuriministeeriumi kulu)</t>
  </si>
  <si>
    <t>Lossivaremete konserveerimine (Kultuuriministeeriumi kulu)</t>
  </si>
  <si>
    <t>subjekti eelarvesse tõstmine</t>
  </si>
  <si>
    <t>PR517</t>
  </si>
  <si>
    <t>Harrastuskalapüüki toetava taristu uuendamine Viljandi järvel</t>
  </si>
  <si>
    <t>35020005</t>
  </si>
  <si>
    <t>Juhtkonna palgatõus</t>
  </si>
  <si>
    <t>PR901</t>
  </si>
  <si>
    <t>Hoolduskulude komponent</t>
  </si>
  <si>
    <t>KU651</t>
  </si>
  <si>
    <t>Tasuline hooldus</t>
  </si>
  <si>
    <t>Kommunikatsiooni-, kultuuri- ja vaba aja sisustamise kulud</t>
  </si>
  <si>
    <t>5525</t>
  </si>
  <si>
    <t>Muud tulud sotsiaalabialasest tegevusest</t>
  </si>
  <si>
    <t>322490</t>
  </si>
  <si>
    <t>10003</t>
  </si>
  <si>
    <t>Sotsiaalteenuste kvaliteedi ja kättesaadavuse parandamine Viljandi linnas</t>
  </si>
  <si>
    <t>Üldhooldekodude tulud</t>
  </si>
  <si>
    <t>322430</t>
  </si>
  <si>
    <t>palgafondi korrigeerimine, mis oli algses eelarves suuremalt planeeritud</t>
  </si>
  <si>
    <t>Kapitalirendikohustised, tasumine (-)</t>
  </si>
  <si>
    <t>Muud kulud (ebatavalised kulud)</t>
  </si>
  <si>
    <t>608090</t>
  </si>
  <si>
    <t>01114</t>
  </si>
  <si>
    <t>Kohaliku omavalitsuse üksuse reservfond</t>
  </si>
  <si>
    <t>riigilõivu ühistranspordiseaduse alusel tehtavad tegevused</t>
  </si>
  <si>
    <t>323830</t>
  </si>
  <si>
    <t>Kantseleiteenuste tasu</t>
  </si>
  <si>
    <t>Boonused (TLS tippspetsialisti palgaosa)</t>
  </si>
  <si>
    <t>Sakala ja teiste asutuste ühinemise järgne töötasu muudatus</t>
  </si>
  <si>
    <t>KU438</t>
  </si>
  <si>
    <t>Jõuluüritused</t>
  </si>
  <si>
    <t>Sünnipäeva korraldamiseks</t>
  </si>
  <si>
    <t>1 töötaja ületoomine TA10402-lt, töötasu puudujääv osa</t>
  </si>
  <si>
    <t>07400</t>
  </si>
  <si>
    <t>Avalikud tervishoiuteenused</t>
  </si>
  <si>
    <t>1 töötaja viimine TA 07400-le, töötasu puudjääv osa</t>
  </si>
  <si>
    <t>1 töötaja  viimine TA 07400-le, töötasu puudjääv osa</t>
  </si>
  <si>
    <t>Varjupaikade tulud</t>
  </si>
  <si>
    <t>322470</t>
  </si>
  <si>
    <t xml:space="preserve">Põhipalk ja kokkulepitud tasud (TLS tippspetsialisti brutopalk),  projketijuhi ja galeristi töötasu kõrgharidusega kultuuritöötaja töötasu reale </t>
  </si>
  <si>
    <t>Põhipalk ja kokkulepitud tasud (TLS tippspetsialisti brutopalk), kõrgharidusega kultuuritöötaja   töötasu reale</t>
  </si>
  <si>
    <t>Kohaliku omavalitsuse tasandusfond on 02.01.2025 jaotustabeli kohaselt suurem</t>
  </si>
  <si>
    <t>Toimetulekutoetus, 2024 aasta eraldise kasutamata jäänud osa</t>
  </si>
  <si>
    <t>Kommunikatsiooni-, kultuuri- ja vaba aja sisustamise kulud, kululiigi pikendamine 6. kohani</t>
  </si>
  <si>
    <t xml:space="preserve">Finantseerija täpsustamine </t>
  </si>
  <si>
    <t>Kliimaministeerium - Lemmalts</t>
  </si>
  <si>
    <t>Finantseerija täpsustamine- Lemmalts</t>
  </si>
  <si>
    <t>Mitmesugused majanduskulud, kululiigi pikendamine 6. kohani</t>
  </si>
  <si>
    <t>5540</t>
  </si>
  <si>
    <t>Mitmesugused majanduskulud</t>
  </si>
  <si>
    <t>Rajatiste majandamiskulud, kululiigi pikendamine 6.kohani</t>
  </si>
  <si>
    <t>5512</t>
  </si>
  <si>
    <t>Rajatiste majandamiskulud</t>
  </si>
  <si>
    <t>KU264</t>
  </si>
  <si>
    <t>Tuletõrje hüdrantide hooldus</t>
  </si>
  <si>
    <t>Rajatiste majandamiskulud, kululiigi pikendamine 6. kohani</t>
  </si>
  <si>
    <t>Kõrgharidusega kultuuritöötja tasud uuele kululiigile</t>
  </si>
  <si>
    <t>Muud õppevahendid, loodusainete valdkonnale</t>
  </si>
  <si>
    <t>10005</t>
  </si>
  <si>
    <t>Ühekordne toetus KOV-dele ja erakoolidele liikumisõpetuse ja loodusainete õppeks</t>
  </si>
  <si>
    <t>Muud õppevahendid, liikumisharrastuseks</t>
  </si>
  <si>
    <t>Muud õppevahendid. loodusainete valdkonnale</t>
  </si>
  <si>
    <t>Muud õppevahendid. liikumisharrastuseks</t>
  </si>
  <si>
    <t>KU145</t>
  </si>
  <si>
    <t>Viljandimaa Omavalitsuste Liidu ühisüritused</t>
  </si>
  <si>
    <t>10004</t>
  </si>
  <si>
    <t xml:space="preserve">Täiendav toetus munitsipaalkoolide pidajatele valmisoleku tagamiseks </t>
  </si>
  <si>
    <t>KULKA leping M14-24/0264</t>
  </si>
  <si>
    <t>Uueveski jalgratta- ja jalgtee ehitamine</t>
  </si>
  <si>
    <t xml:space="preserve">Toetus suurenes OVJ osa </t>
  </si>
  <si>
    <t>Kliimaministeerium -teod</t>
  </si>
  <si>
    <t>0013</t>
  </si>
  <si>
    <t>Võõrliigi lusitaania teetigu tõrjumine Viljandi linnas 2025. ja 2026. aastal.</t>
  </si>
  <si>
    <t xml:space="preserve">Võõrliigi lusitaania teetigu tõrjumine 2025 </t>
  </si>
  <si>
    <t>Võõrliigi verev lemmmalts tõrjemeetmed Viljandi linnas 2025. aastal (toetus on suurem kui algselt planeeritud)</t>
  </si>
  <si>
    <t>Kliimaministeerium-Lemmmalts</t>
  </si>
  <si>
    <t>Muud õppevahendid, algse eelarve eemaldamine, peab olema tunnustega KU809 ja PR 566</t>
  </si>
  <si>
    <t>KU809</t>
  </si>
  <si>
    <t>KOV turvalisuse arendamine</t>
  </si>
  <si>
    <t>Kodumaine sihtfinantseerimine tegevuskuludeks, algse eelarve eemaldamine, peab olema tunnustega  KU809 ja PR 566</t>
  </si>
  <si>
    <t>TU203</t>
  </si>
  <si>
    <t>Siseministeerium tegevuskuludeks</t>
  </si>
  <si>
    <t>TF01-03</t>
  </si>
  <si>
    <t>Koolieelsete lasteasutuste õpetajate tööjõukulude toetus</t>
  </si>
  <si>
    <t>Linna osalus on väiksem, kuna toetusfondi osalus on suurem</t>
  </si>
  <si>
    <t>Toetusfondi eraldis  suurem</t>
  </si>
  <si>
    <t xml:space="preserve">Lammutamine </t>
  </si>
  <si>
    <t>KU321</t>
  </si>
  <si>
    <t>Lemmikloomade varjupaik</t>
  </si>
  <si>
    <t>OJV</t>
  </si>
  <si>
    <t>Ehitus Osa 2</t>
  </si>
  <si>
    <t>Ehitus Osa 1</t>
  </si>
  <si>
    <t>Kulutused töötajate tervise edendamiseks</t>
  </si>
  <si>
    <t>505070</t>
  </si>
  <si>
    <t>Koolitusteenused/projekti raames koolitused</t>
  </si>
  <si>
    <t>PR566</t>
  </si>
  <si>
    <t>Kohaliku omavalitsuse turvalisuse arenguprogramm</t>
  </si>
  <si>
    <t>Muud administreerimiskulud/korrigeeritud</t>
  </si>
  <si>
    <t xml:space="preserve">Töötuskindlustusmakse/korrigeeritud </t>
  </si>
  <si>
    <t>KOV turvalisuse programm, 2025 a osa</t>
  </si>
  <si>
    <t>Tulud on eelarve koostamise käigus arvele võtmata</t>
  </si>
  <si>
    <t>Regionaal- ja Põllumajandusministeerium</t>
  </si>
  <si>
    <t>35000008</t>
  </si>
  <si>
    <t>Toetus projekteerimine ja Osa 2</t>
  </si>
  <si>
    <t xml:space="preserve">Mulgi vald </t>
  </si>
  <si>
    <t xml:space="preserve">Viljandi vald toetus </t>
  </si>
  <si>
    <t xml:space="preserve">Põhja-Sakala vald toetus </t>
  </si>
  <si>
    <t>Toetus, ehitus</t>
  </si>
  <si>
    <t>Lasteüritusteks KULKAlt 5 lepingut</t>
  </si>
  <si>
    <t>Toetused lasteüritusteks 2025. aastal</t>
  </si>
  <si>
    <t>Toimetulekutoetus, projekti tunnuse lisamine</t>
  </si>
  <si>
    <t>Toimetulekutoetus, projekti tunnus lisamata</t>
  </si>
  <si>
    <t>TF01-05</t>
  </si>
  <si>
    <t>Suure hooldus- ja abivajadusega lapsele abi osutamise toetus</t>
  </si>
  <si>
    <t>TF01-07</t>
  </si>
  <si>
    <t>Vaimse tervise edendamise toetus</t>
  </si>
  <si>
    <t>Masinad ja seadmed soetusmaksumuses</t>
  </si>
  <si>
    <t>155400</t>
  </si>
  <si>
    <t>Kapitalirendikohustised,  võtmine (+), tasumine(-)</t>
  </si>
  <si>
    <t>Eespool nimetamata sotsiaalabitoetused ja hüvitised- Kodud Tuleohutuks riigilt</t>
  </si>
  <si>
    <t>Eespool nimetamata sotsiaalabitoetused ja hüvitised- Kodud Tuleohutuks LV osalus</t>
  </si>
  <si>
    <t xml:space="preserve">Koolitusteenused/ teistele KOVidele uue piirmääraga (109 eurot kuus) </t>
  </si>
  <si>
    <t>KOV turvalisuse programm/projekt PR566   kasutamata jääk</t>
  </si>
  <si>
    <t>Riigi poolt antava huvihariduse ja huvitegevuse 2024 aasta jääk</t>
  </si>
  <si>
    <t>Eespool nimetamata sotsiaalabitoetused ja hüvitised- ISTE</t>
  </si>
  <si>
    <t>Sotsiaalministeerium- ISTE</t>
  </si>
  <si>
    <t>Muud sissetulekust sõltuvad sotsiaalhoolekande toetused ja hüvitised- laekumised hoolduskulude katteks tuludes ja kuludes</t>
  </si>
  <si>
    <t>413110</t>
  </si>
  <si>
    <t>Muud sissetulekust sõltuvad sotsiaalhoolekande toetused ja hüvitised</t>
  </si>
  <si>
    <t>PR905</t>
  </si>
  <si>
    <t>Laekumised hoolduskulude katteks tuludes ja kuludes</t>
  </si>
  <si>
    <t>KIK laekunud 2024,  2025. aasta osa</t>
  </si>
  <si>
    <t>Laulu- ja Tantsupeo SA-lt laekunud 2024, 2025 aasta osa</t>
  </si>
  <si>
    <t>2024 teistelt KOV laekunud, kuid kasutamata jääk reklaamiks</t>
  </si>
  <si>
    <t>2024 teistelt KOV laekunud, kuid kasutamata jääk raamatute transpordiks</t>
  </si>
  <si>
    <t>2024 teistelt KOV laekunud, kuid kasutamata jääk koolituseks</t>
  </si>
  <si>
    <t>Kiimaministeeriumilt Projekt nr RES.4.05.24-0333 KIK õppekäikudeks 2025. aastal</t>
  </si>
  <si>
    <t>Eesti Laulu- ja Tantsupeo SA kollektiivitoetused: 5-25/7536; 5-25/7451; 5-25/7388; 5-25/7252; 5-25/6306</t>
  </si>
  <si>
    <t>Koolituste kulu- projekti sotsiaalteenuste kvaliteedi ja kättesaadavuse parandamine Viljandi linnas projekti</t>
  </si>
  <si>
    <t>550401</t>
  </si>
  <si>
    <t>Koolitusmaterjalid</t>
  </si>
  <si>
    <t>Omafinantseering  projekti (koolituskulud)- sotsiaalteenuste kvaliteedi ja kättesaadavuse parandamine Viljandi linnas</t>
  </si>
  <si>
    <t>Koolituste tulu- projekti sotsiaalteenuste kvaliteedi ja kättesaadavuse parandamine Viljandi linnas projekti</t>
  </si>
  <si>
    <t>9658</t>
  </si>
  <si>
    <t>KVHA Tallinna 2 - Perepesa</t>
  </si>
  <si>
    <t>KU271</t>
  </si>
  <si>
    <t>Lillede istutus ja hooldus</t>
  </si>
  <si>
    <t xml:space="preserve">Üür ja rent (lepingu hinnatõusust) </t>
  </si>
  <si>
    <t>LTP kollektiivi tegevustoetus (taotlused 5-25/6584 ja 5-25/6587)</t>
  </si>
  <si>
    <t>2025. aasta tegevustoetus KULKA-lt</t>
  </si>
  <si>
    <t xml:space="preserve">Kohatasu ümberarvestus, lähtudes  volikogu määrusest ja 2024. aasta eeldatavat täitmisest </t>
  </si>
  <si>
    <t>Õpetajate palga reserv</t>
  </si>
  <si>
    <t>Teotusfondi eraldis on väiksem</t>
  </si>
  <si>
    <t>VTG õppevahenditeks Kaare koolile koolituseks</t>
  </si>
  <si>
    <t>Kaare Koolile koolituskuludeks</t>
  </si>
  <si>
    <t>KU564</t>
  </si>
  <si>
    <t>Linna stipendium kõrgkoolis õppimiseks</t>
  </si>
  <si>
    <t>Linna osalus on suurem, kuna toetusfondi eraldis on väiksem</t>
  </si>
  <si>
    <t>TF02-06</t>
  </si>
  <si>
    <t>Koolilõunaks</t>
  </si>
  <si>
    <t>0,5 õppealajuhataja palgast (1954) HEV tegevuskulude arvelt</t>
  </si>
  <si>
    <t>0,5 õppealajuhataja palgast (1954)  HEV tegevuskulude arvelt</t>
  </si>
  <si>
    <t>Spordikoolituse ja Teabe SA vähendas eraldise suurust</t>
  </si>
  <si>
    <t>Sponsorlus koolituseks, tegevused 2025, raha laekus 2024</t>
  </si>
  <si>
    <t>Ameerika teabepunkti eraldise 2025 aasta osa</t>
  </si>
  <si>
    <t>53001</t>
  </si>
  <si>
    <t>Ameerika teabepunkt</t>
  </si>
  <si>
    <t>0011</t>
  </si>
  <si>
    <t>Haljastu arengukava elluviimine, alleede rajamine</t>
  </si>
  <si>
    <t>Palgatõusuvahendid</t>
  </si>
  <si>
    <t>alampalga tõus</t>
  </si>
  <si>
    <t>alampalgatõus</t>
  </si>
  <si>
    <t>Planeeritud palgatõus</t>
  </si>
  <si>
    <t xml:space="preserve">Planeeritud palgatõus </t>
  </si>
  <si>
    <t>Linnu 2 (hoones vajalikud ümberehitused päästeameti ettekirjutuseks)</t>
  </si>
  <si>
    <t>Reinu, Hariduse (Lidl) arenduseks vajalikud ettevalmistustööd</t>
  </si>
  <si>
    <t>Õpetajate põhipalk ja kokkulepitud tasud</t>
  </si>
  <si>
    <t>Haridusvaldkonna juhtide (direktor: õppejuht) töötasu</t>
  </si>
  <si>
    <t>Tippspetsialistide töötasud</t>
  </si>
  <si>
    <t>Ringijuhendaja töötasu</t>
  </si>
  <si>
    <t>Tööliste töötasu</t>
  </si>
  <si>
    <t>Info- ja PR teenused k.a. ajalehekuulutused</t>
  </si>
  <si>
    <t>Kodumaised lähetused</t>
  </si>
  <si>
    <t>Paljundus- ja printimiskulud (sh tahmakassetid)</t>
  </si>
  <si>
    <t>Õpikud, tööraamatud ja -vihikud, töölehed SF</t>
  </si>
  <si>
    <t>Koolitusteenused SF Õpetajate koolituskulu</t>
  </si>
  <si>
    <t>Remondi- ja hooldusteenused (Inventar)</t>
  </si>
  <si>
    <t>Koolituskulud (sh koolituslähetus)</t>
  </si>
  <si>
    <t>Isikliku sõiduauto kasutamise kulud</t>
  </si>
  <si>
    <t>Kolmandate isikute koolitamine</t>
  </si>
  <si>
    <t>Põhipalk ja kokkulepitud tasud</t>
  </si>
  <si>
    <t>Info- ja kommunikatsioonitehnoloogiline tarkvara (Finbite)</t>
  </si>
  <si>
    <t>Info- ja kommunikatsioonitehnoloogiline tarkvara (ID-Balti)</t>
  </si>
  <si>
    <t>Info- ja kommunikatsioonitehnoloogiline tarkvara (ektaco)</t>
  </si>
  <si>
    <t>Postiteenused (Hansab)</t>
  </si>
  <si>
    <t>Info- ja kommunikatsioonitehnoloogiline tarkvara (VeeRa 2.0)</t>
  </si>
  <si>
    <t>Info- ja kommunikatsioonitehnoloogiline tarkvara (PMen)</t>
  </si>
  <si>
    <t>Sõidukulud(lähetused)</t>
  </si>
  <si>
    <t>Inventar ja selle tarvikud (mööbel)</t>
  </si>
  <si>
    <t>Rent- isikliku sõiduauto kasutamise kulud</t>
  </si>
  <si>
    <t>Rent (isikliku auto kasutamise kulud)</t>
  </si>
  <si>
    <t>Sõidukulud-koolituslähetus</t>
  </si>
  <si>
    <t>Inventar ja selle tarvikud- mööbel</t>
  </si>
  <si>
    <t>Remondi- ja hooldusteenused - tehnika remont</t>
  </si>
  <si>
    <t>Inventar ja selle tarvikud- õppeotstarbeline</t>
  </si>
  <si>
    <t>Nõustamisteenused (HEV tegevused)</t>
  </si>
  <si>
    <t>Eri- ja vormiriietus tööriided</t>
  </si>
  <si>
    <t>Info- ja kommunikatsioonitehnoloogiline tarkvara (Geodata, Evald)</t>
  </si>
  <si>
    <t>KU264 Tuletõrje hüdrantide hooldus</t>
  </si>
  <si>
    <t>KU265 Sadevete kanalisatsiooni hooldus</t>
  </si>
  <si>
    <t>Ühistrtanspordi liikmemaks</t>
  </si>
  <si>
    <t>Bussitranspordikulud otsekulud ühistranspordikeskusele</t>
  </si>
  <si>
    <t>Väliheakord</t>
  </si>
  <si>
    <t>Erijuhtudel riigi poolt makstav sotsiaalmaks</t>
  </si>
  <si>
    <t>413700</t>
  </si>
  <si>
    <t>Elekter foorid</t>
  </si>
  <si>
    <t>KU203</t>
  </si>
  <si>
    <t>Muud kinnistute, hoonete, ruumide kulud (mõõdistamine)</t>
  </si>
  <si>
    <t>Koristusteenus (tarvikud)</t>
  </si>
  <si>
    <t>Korrashoiuteenused+Sisekoristus koos</t>
  </si>
  <si>
    <t>551220</t>
  </si>
  <si>
    <t>9259</t>
  </si>
  <si>
    <t>KVHA Jakobsoni 3a</t>
  </si>
  <si>
    <t>9232</t>
  </si>
  <si>
    <t>KVHA  Kolde 1</t>
  </si>
  <si>
    <t>9652</t>
  </si>
  <si>
    <t>KVHA Vaksali 2 pangamaja</t>
  </si>
  <si>
    <t>Rent, sõidukid</t>
  </si>
  <si>
    <t>Rent (isiklik sõiduauto)</t>
  </si>
  <si>
    <t>HEV tegevuskulude alt Kaare Kooli 0,5 õa juhataja töötasu</t>
  </si>
  <si>
    <t>Põhipalk ja kokkulepitud tasud (gümna õpetajad)</t>
  </si>
  <si>
    <t>VTG õppevahenditelt Kaare Koolile õpetajate koolituseks</t>
  </si>
  <si>
    <t>\tVTG õppevahenditelt Kaare Koolile õpetajate koolituseks</t>
  </si>
  <si>
    <t>Sotsiaalmaks töötasudelt ja toetustelt(gümna õpetajad)</t>
  </si>
  <si>
    <t>Õpetajate töötasu</t>
  </si>
  <si>
    <t>Haridusvaldkonna juhtide töötasu</t>
  </si>
  <si>
    <t>Kulud korrashoiule</t>
  </si>
  <si>
    <t>Madalseiklusraja hooldus</t>
  </si>
  <si>
    <t>IKT kulud haldusameti eelarves</t>
  </si>
  <si>
    <t>Tippsepetsialistide töötasu</t>
  </si>
  <si>
    <t>Abiõpetajate töötasu</t>
  </si>
  <si>
    <t>Ringijuhendajate töötasu</t>
  </si>
  <si>
    <t>Haridusjuhtide sotsiaalmaks</t>
  </si>
  <si>
    <t>Haridusjuhtide töötuskindlustusmakse</t>
  </si>
  <si>
    <t>Kinnisvarainvesteeringute üür ja rent</t>
  </si>
  <si>
    <t>322500</t>
  </si>
  <si>
    <t>Mänguväljakute hooldus</t>
  </si>
  <si>
    <t>KU493</t>
  </si>
  <si>
    <t>Loomestipendium</t>
  </si>
  <si>
    <t>Korrashoiuteenused (Välikäimlad)</t>
  </si>
  <si>
    <t>Korrashoiuteenused (teede korrashoid lepingulised kohustused)</t>
  </si>
  <si>
    <t>Rent (isiklik sõiduk)</t>
  </si>
  <si>
    <t>Avant väljaost</t>
  </si>
  <si>
    <t>550311</t>
  </si>
  <si>
    <t>Tippspetsialisti töötasud</t>
  </si>
  <si>
    <t>Haridusvaldkonna juhtide (direktor, õppejuht) töötasu</t>
  </si>
  <si>
    <t>Õpetajate sotsiaalmaks</t>
  </si>
  <si>
    <t>Õpetajate töötuskindlustusmakse</t>
  </si>
  <si>
    <t>Abiõpetaja tasud</t>
  </si>
  <si>
    <t>Rent (isikliku sõiduauto Seila ja Helina)</t>
  </si>
  <si>
    <t>Kõnniteede rekonstrueerimine (meede 16.5)</t>
  </si>
  <si>
    <t>Tänavate rekonstrueerimine (meede 16.1)</t>
  </si>
  <si>
    <t>Sademevee trassi ehitus Carl Robert Jakobsoni ja Lossi ristmik Stateegias KU303</t>
  </si>
  <si>
    <t>Koolituskulud oma töötajatele va õpetajad(sh koolituslähetus)</t>
  </si>
  <si>
    <t>Korteriühistute toetamine - Õue ja haljasalad korda</t>
  </si>
  <si>
    <t>KU292</t>
  </si>
  <si>
    <t>Tänavavalgustuse rekonstrueerimine leping Viljandi veevärgiga</t>
  </si>
  <si>
    <t>KU307</t>
  </si>
  <si>
    <t>Tänavavalgustuse rekonstrueerimine</t>
  </si>
  <si>
    <t>Uueveski kergliiklustee (lõigus Uus tänav - Oja tee) (meede16.7)</t>
  </si>
  <si>
    <t>KU376</t>
  </si>
  <si>
    <t>Viljandi Jäähall SA</t>
  </si>
  <si>
    <t>KU396</t>
  </si>
  <si>
    <t>Spordivaldkonna tegevustoetused</t>
  </si>
  <si>
    <t>Siseskatepargi hooldus</t>
  </si>
  <si>
    <t>KU39P</t>
  </si>
  <si>
    <t>Spordivaldkonna projektitoetused</t>
  </si>
  <si>
    <t>PR902</t>
  </si>
  <si>
    <t>Väiksema sissetuleku hüvitis</t>
  </si>
  <si>
    <t>Nooremspetsialistide põhipalk ja kokkulepitud tasud</t>
  </si>
  <si>
    <t>Koristusteenus- materjalid</t>
  </si>
  <si>
    <t>KU49U</t>
  </si>
  <si>
    <t>UNESCO võrgustiku arendus(TÜVKA)</t>
  </si>
  <si>
    <t>KU49P</t>
  </si>
  <si>
    <t>Kultuurivaldkonna projektitoetused</t>
  </si>
  <si>
    <t>KU49L</t>
  </si>
  <si>
    <t>Loovettevõtluse inkubatsiooniprogramm (TÜVKA)</t>
  </si>
  <si>
    <t>KU494</t>
  </si>
  <si>
    <t>Kultuurivaldkonna tegevustoetused</t>
  </si>
  <si>
    <t>Töövõtulepingu alusel füüsilistele isikutele makst</t>
  </si>
  <si>
    <t>Põhipalk ja kokkulepitud tasud (ÕPETAJAD, RIIK)</t>
  </si>
  <si>
    <t>Põhipalk ja kokkulepitud tasud (TÖÖTAJAD, KOV)</t>
  </si>
  <si>
    <t>Personaliteenused (TÖÖVÕTULEPINGUD)</t>
  </si>
  <si>
    <t>Põhipalk ja kokkulepitud tasud (JUHID)</t>
  </si>
  <si>
    <t>Üür, rent, kasutusõiguse tasu (Kalmistute haldamise programm Haudi rent)</t>
  </si>
  <si>
    <t>Muud koolituse kulud (kolmandate isikute koolitamine)</t>
  </si>
  <si>
    <t>Remont ja hooldus (sõidukid)</t>
  </si>
  <si>
    <t>Tervisekontroll</t>
  </si>
  <si>
    <t>Uurimis- ja arendustööd (Artes Terrae) -</t>
  </si>
  <si>
    <t>550200</t>
  </si>
  <si>
    <t>Uurimis- ja arendustööd</t>
  </si>
  <si>
    <t>Preemiad, stipendiumid (Kaunis Viljandi konkurss)</t>
  </si>
  <si>
    <t>KU331</t>
  </si>
  <si>
    <t>Kaunis Viljandi konkurss</t>
  </si>
  <si>
    <t>Põhipalk ja kokkulepitud tasud - direktor, õppejuht, personalijuht</t>
  </si>
  <si>
    <t>Põhipalk ja kokkulepitud tasud - assistendid, abid, perenaised, tugiisik</t>
  </si>
  <si>
    <t>Põhipalk ja kokkulepitud tasud - söögisaali töötaja</t>
  </si>
  <si>
    <t>Preemiad, stipendiumid (Restaureerimistoetused)</t>
  </si>
  <si>
    <t>HEV laste õpetajate töötasu</t>
  </si>
  <si>
    <t>HEV laste õp töötuskindlustusmakse</t>
  </si>
  <si>
    <t>PR903</t>
  </si>
  <si>
    <t>Viljandi linna poolt makstav hoolduskulude toetus toetusena</t>
  </si>
  <si>
    <t>Tulu elektrienergia müügist</t>
  </si>
  <si>
    <t>322520</t>
  </si>
  <si>
    <t>Sotsiaalmaks töötasudelt ja toetustelt - õpetajad</t>
  </si>
  <si>
    <t>Töötuskindlustusmakse - õpetajad</t>
  </si>
  <si>
    <t>KU553</t>
  </si>
  <si>
    <t>Aasta Õpetaja</t>
  </si>
  <si>
    <t>Eritoetused</t>
  </si>
  <si>
    <t>413402</t>
  </si>
  <si>
    <t>KU618</t>
  </si>
  <si>
    <t>Õpilasstipendium</t>
  </si>
  <si>
    <t>KU621</t>
  </si>
  <si>
    <t>Haridusvaldkonna projektitoetused</t>
  </si>
  <si>
    <t>KU622</t>
  </si>
  <si>
    <t>Haridusvaldkonna tegevustoetused</t>
  </si>
  <si>
    <t>Rent (isikliku sõiduauto kasutamine)</t>
  </si>
  <si>
    <t>Telia rendib hoones serveriruumi ja Afeel oü-ga kaasomandis hoone osa</t>
  </si>
  <si>
    <t>Uurimis- ja arendustööd (Toome tn 20 DP)</t>
  </si>
  <si>
    <t>Sündmuste korraldamiste vahendid</t>
  </si>
  <si>
    <t>Heli- ja valgustehnika kaasajastamine</t>
  </si>
  <si>
    <t>MALEV kulud va töötasud</t>
  </si>
  <si>
    <t>Lähetuste sõidukulud</t>
  </si>
  <si>
    <t>Isikliku sõiduauto kasutamine</t>
  </si>
  <si>
    <t>Põhipalk ja kokkulepitud tasud - õpetajad</t>
  </si>
  <si>
    <t>Põhipalk ja kokkulepitud tasud- õpetajad</t>
  </si>
  <si>
    <t>KU66J</t>
  </si>
  <si>
    <t>Järelhooldusteenus</t>
  </si>
  <si>
    <t>Raamatukogude tasulised teenused - Viivised</t>
  </si>
  <si>
    <t>Kodumaine sihtfinantseerimine tegevuskuludeks - Kultuuriministeeriumi maakonnaraamatukogu töötaja töötasutoetus</t>
  </si>
  <si>
    <t>Bürootarbed sh raamatute kaitsekiled</t>
  </si>
  <si>
    <t>Muud administreerimiskulud sh ERÜ aastamaks</t>
  </si>
  <si>
    <t>Rent - Print In City printerid</t>
  </si>
  <si>
    <t>551580</t>
  </si>
  <si>
    <t>Spordibaaside ja spordikomplekside tulud</t>
  </si>
  <si>
    <t>322200</t>
  </si>
  <si>
    <t>Töötuskindlustusmakse (gümna õpetajad)</t>
  </si>
  <si>
    <t>Põhipalk ja kokkulepitud tasud(tippspetsialistid)</t>
  </si>
  <si>
    <t>Töötuskindlustusmakse(tippspetsialistid)</t>
  </si>
  <si>
    <t>Sotsiaalmaks töötasudelt ja toetustelt(tippspetsialistid)</t>
  </si>
  <si>
    <t>Põhipalk ja kokkulepitud tasud(põhikool)</t>
  </si>
  <si>
    <t>Sotsiaalmaks töötasudelt ja toetustelt(põhikool)</t>
  </si>
  <si>
    <t>Töötuskindlustusmakse(põhikool)</t>
  </si>
  <si>
    <t>Põhipalk ja kokkulepitud tasud(direktor)</t>
  </si>
  <si>
    <t>Sotsiaalmaks töötasudelt ja toetustelt(direktor)</t>
  </si>
  <si>
    <t>Töötuskindlustusmakse(direktor)</t>
  </si>
  <si>
    <t>Raviteenused</t>
  </si>
  <si>
    <t>552630</t>
  </si>
  <si>
    <t>KU686</t>
  </si>
  <si>
    <t>Sotsiaalameti riigilõivud</t>
  </si>
  <si>
    <t>Mängud ja mänguasjad</t>
  </si>
  <si>
    <t>552410</t>
  </si>
  <si>
    <t>Objektil on HA murutraktor mida vaja hooldajda</t>
  </si>
  <si>
    <t>Puuri ja muude aktraktsioonide hooldus</t>
  </si>
  <si>
    <t>Korrashoiuteenused (Korrashoiu lepingu muud kulud mis ei ole teenuse hinna sees)</t>
  </si>
  <si>
    <t>Erasmus+ projekt 2024-1-EE01-KA122-SCH-000212333</t>
  </si>
  <si>
    <t>KIK projekt 2024/25</t>
  </si>
  <si>
    <t>47001</t>
  </si>
  <si>
    <t>KIK 2024-2025</t>
  </si>
  <si>
    <t>Ehitusloa väljastamise eest</t>
  </si>
  <si>
    <t>320180</t>
  </si>
  <si>
    <t>Kasutusloa väljastamise eest</t>
  </si>
  <si>
    <t>320320</t>
  </si>
  <si>
    <t>Ehitisregistri toimingute riigilõiv</t>
  </si>
  <si>
    <t>320030</t>
  </si>
  <si>
    <t>Tulu muudelt majandusaladelt (Tasud arhitektuuriameti toimingute eest)</t>
  </si>
  <si>
    <t>323290</t>
  </si>
  <si>
    <t>Tulu muudelt majandusaladelt</t>
  </si>
  <si>
    <t>Piletitulu</t>
  </si>
  <si>
    <t>Tasulised teenused</t>
  </si>
  <si>
    <t>Kauba müük</t>
  </si>
  <si>
    <t>Inventar ja selle tarvikud - muud inventarikulud</t>
  </si>
  <si>
    <t>551323</t>
  </si>
  <si>
    <t>Klubidelt</t>
  </si>
  <si>
    <t>Tervishoiuteenused sh tervisekontroll ja prillitoetus</t>
  </si>
  <si>
    <t>Teavikute ja kunstiesemete kulud</t>
  </si>
  <si>
    <t>Postiteenused sh rändnäituste transport</t>
  </si>
  <si>
    <t>Ametipalk ja kokkulepitud tasud (linnapead)</t>
  </si>
  <si>
    <t>500000</t>
  </si>
  <si>
    <t>Ametipalk ja kokkulepitud tasud</t>
  </si>
  <si>
    <t>KU054</t>
  </si>
  <si>
    <t>Linnapea ja LV liikmete töötasu</t>
  </si>
  <si>
    <t>Hüvitised ja toetused (LV liikmed)</t>
  </si>
  <si>
    <t>Hüvitised ja toetused (lahkumishüvitised)</t>
  </si>
  <si>
    <t>KU056</t>
  </si>
  <si>
    <t>Linnapea ja LV liikmete hüvitused</t>
  </si>
  <si>
    <t>Sotsiaalmaks töötasudelt ja toetustelt (lahkumishüvitiste maksud)</t>
  </si>
  <si>
    <t>Rent (isikliku sõiduauto hüvitus)</t>
  </si>
  <si>
    <t>KU093</t>
  </si>
  <si>
    <t>Isikliku sõiduauto kasutamise hüvitised</t>
  </si>
  <si>
    <t>Preemiad, stipendiumid - Omaloominguvõistluse võitjate stipendiumid</t>
  </si>
  <si>
    <t>töötasud võlaõiguslike lepingute alusel - Kirjanike-kultuuritegelaste esinemistasud, VÕS lepingud</t>
  </si>
  <si>
    <t>Põhipalk ja kokkulepitud tasud - juhid</t>
  </si>
  <si>
    <t>Välismaised lähetused</t>
  </si>
  <si>
    <t>Sõidukite majandamiskulud - isikliku sõiduauto kasutamise kulud</t>
  </si>
  <si>
    <t>Info- ja PR teenused (ajalehe kuulutused)</t>
  </si>
  <si>
    <t>Kommunikatsioonitehnoloogiline riistvara ja tarvikud (sat telefoni rent)</t>
  </si>
  <si>
    <t>601010</t>
  </si>
  <si>
    <t>Linna videovalve</t>
  </si>
  <si>
    <t>Elekter videovalvel</t>
  </si>
  <si>
    <t>Videolvalve sisekulud</t>
  </si>
  <si>
    <t>Muud rajatiste majandamisega seotud kulud Tehnohooldused</t>
  </si>
  <si>
    <t>Infotehnoloogiline riistvara ja tarvikud (telefonide soetus)</t>
  </si>
  <si>
    <t>Kindlustusmaksed (Kindlsutsumaakleri tasu)</t>
  </si>
  <si>
    <t>Muud kinnistute, hoonete, ruumide kulud (MAAKLERTEENUS)</t>
  </si>
  <si>
    <t>KU142</t>
  </si>
  <si>
    <t>Eesti Linnade ja Valdade Liidu liikmemaks</t>
  </si>
  <si>
    <t>KU221</t>
  </si>
  <si>
    <t>Projektide kaasfinantseerimine</t>
  </si>
  <si>
    <t>Ürituste ja näituste korraldamise kulud (Arengukava avalikustamine jne)</t>
  </si>
  <si>
    <t>Muud õppevahendid+ kunstituba</t>
  </si>
  <si>
    <t>Mängud ja mänguasjad+tegevustoad</t>
  </si>
  <si>
    <t>Inventar ja selle tarvikud- büroomasinad, olmetehnika</t>
  </si>
  <si>
    <t>KU002</t>
  </si>
  <si>
    <t>Valimisliit Südamega Viljandis</t>
  </si>
  <si>
    <t>KU003</t>
  </si>
  <si>
    <t>ISAMAA Erakond</t>
  </si>
  <si>
    <t>KU004</t>
  </si>
  <si>
    <t>Eesti Reformierakond</t>
  </si>
  <si>
    <t>KU005</t>
  </si>
  <si>
    <t>Erakond Eesti 200</t>
  </si>
  <si>
    <t>KU008</t>
  </si>
  <si>
    <t>Eesti Konservatiivne Rahvaerakond</t>
  </si>
  <si>
    <t>Reklaamimaks</t>
  </si>
  <si>
    <t>304400</t>
  </si>
  <si>
    <t>Õppeotstarbeline inventar</t>
  </si>
  <si>
    <t>KU722</t>
  </si>
  <si>
    <t>Annetused abivajajatele</t>
  </si>
  <si>
    <t>KU43P</t>
  </si>
  <si>
    <t>Noorsootöö projektitoetused</t>
  </si>
  <si>
    <t>MALEV rühmajuhtide töötasud võlaõiguslike lepingute alusel</t>
  </si>
  <si>
    <t>Ürituste ja näituste korraldamise kulud - kirjandust ja lugemist propageerivad kulud</t>
  </si>
  <si>
    <t>KU26L</t>
  </si>
  <si>
    <t>Linnaloomad</t>
  </si>
  <si>
    <t>KU255</t>
  </si>
  <si>
    <t>Ohtlikud jäätmed</t>
  </si>
  <si>
    <t>KU257</t>
  </si>
  <si>
    <t>Jäätmejaama kaasajastamine, Jäätmehoolduse korraldamine</t>
  </si>
  <si>
    <t>Pärimusmuusikafestivali täiendav jäätmemajandus</t>
  </si>
  <si>
    <t>KU289</t>
  </si>
  <si>
    <t>Kultuuriministeerium (Lossivaremete konserveerimine)</t>
  </si>
  <si>
    <t>Korrashoiuteenused (Lossivaremete konserveerimine omaosalus)</t>
  </si>
  <si>
    <t>Kultuuriministeerium (Vana kalmistu)</t>
  </si>
  <si>
    <t>Korrashoiuteenused (Vana kalmistu omaosalus)</t>
  </si>
  <si>
    <t>Tänavavalgustuse korrashoid</t>
  </si>
  <si>
    <t>KU306</t>
  </si>
  <si>
    <t>Avalike joogiveekraanide kulu</t>
  </si>
  <si>
    <t>KU301</t>
  </si>
  <si>
    <t>Veemajandusprojekt</t>
  </si>
  <si>
    <t>01600</t>
  </si>
  <si>
    <t>Muud üldised valitsussektori teenused</t>
  </si>
  <si>
    <t>KU031</t>
  </si>
  <si>
    <t>Valimiste töötasu ja muud kulud</t>
  </si>
  <si>
    <t>Õppekavavälisest tegevusest saadud tulud/ruumide üürimine</t>
  </si>
  <si>
    <t>Info- ja PR teenused sh 1Leht raamatukogu sündmuste reklaam</t>
  </si>
  <si>
    <t>KU216</t>
  </si>
  <si>
    <t>Mulgi mees – reklaamimaks</t>
  </si>
  <si>
    <t>KU219</t>
  </si>
  <si>
    <t>Turismimess</t>
  </si>
  <si>
    <t>Korrashoiuteenused (jõulukaunistused)</t>
  </si>
  <si>
    <t>KU341</t>
  </si>
  <si>
    <t>Jõulukaunistused</t>
  </si>
  <si>
    <t>Muud inventari majandamiskulud (jõulukaunistused)</t>
  </si>
  <si>
    <t>Uurimis- ja arendustööd (Õuna tn DP)</t>
  </si>
  <si>
    <t>Trükiseadmete kasutuskulud</t>
  </si>
  <si>
    <t>551462</t>
  </si>
  <si>
    <t>Trükiseadmete rendikulud</t>
  </si>
  <si>
    <t>551463</t>
  </si>
  <si>
    <t>Trükiseadmed ja tarvikud</t>
  </si>
  <si>
    <t>551461</t>
  </si>
  <si>
    <t>Lemmikloomade varjupaiga teenus</t>
  </si>
  <si>
    <t>Elekter (elamuhaldus)</t>
  </si>
  <si>
    <t>551121</t>
  </si>
  <si>
    <t>KU310</t>
  </si>
  <si>
    <t>Linna üüripindade kulud</t>
  </si>
  <si>
    <t>551122</t>
  </si>
  <si>
    <t>Korrashoiuteenused ( (elamuhaldus)</t>
  </si>
  <si>
    <t>Tehnohooldus  (elamuhaldus)</t>
  </si>
  <si>
    <t>Muud kinnistute, hoonete, ruumide kulud  (elamuhaldus)</t>
  </si>
  <si>
    <t>Lemmikloomade varjupaiga ehitus</t>
  </si>
  <si>
    <t>Hoonestusõiguse muu kinnisvara müügi tulu (HÕ müük, aastatasud ja täiendavad tasud)</t>
  </si>
  <si>
    <t>Maa kasutustasu (maa kasutusse andmised)</t>
  </si>
  <si>
    <t>323710</t>
  </si>
  <si>
    <t>Kasutamisõiguse tasu</t>
  </si>
  <si>
    <t>Teede ja tänavate sulgemise maks</t>
  </si>
  <si>
    <t>304500</t>
  </si>
  <si>
    <t>Tasulise WC tulu</t>
  </si>
  <si>
    <t>Ruumide rent</t>
  </si>
  <si>
    <t>MALEV rühmajuhtide sotsiaalmaks töötasudelt ja toetustelt</t>
  </si>
  <si>
    <t>Purskkaevude remonttööd</t>
  </si>
  <si>
    <t>MALEV rühmajuhtide töötuskindlustusmakse</t>
  </si>
  <si>
    <t>Muu tulu elamu- ja kommunaaltegevusest (E ja Äri üür+kommunaalid+ muud tulu kokku)</t>
  </si>
  <si>
    <t>322590</t>
  </si>
  <si>
    <t>Muu tulu elamu- ja kommunaaltegevusest</t>
  </si>
  <si>
    <t>Lipud, vimplid, muu sümboolika</t>
  </si>
  <si>
    <t>553950</t>
  </si>
  <si>
    <t>Turu ja Kaalu tänava ja Kaalu tänava parkla rekonstrueerimine</t>
  </si>
  <si>
    <t>Turu ja Kaalu tänava ja Kaalu tänava parkla rekonstrueerimine (meede 19.9) KU191</t>
  </si>
  <si>
    <t>Lemmmaltsa niitmine</t>
  </si>
  <si>
    <t>KU23Y</t>
  </si>
  <si>
    <t>KVHA Üldkulud</t>
  </si>
  <si>
    <t>Päevakeskuste tulud</t>
  </si>
  <si>
    <t>322460</t>
  </si>
  <si>
    <t>Töötasud võlaõiguslike lepingute alusel (basseinihooldus)</t>
  </si>
  <si>
    <t>Sotsiaalmaks töötasudelt ja toetustelt basseinihooldus</t>
  </si>
  <si>
    <t>Töötuskindlustusmakse Basseinihooldus</t>
  </si>
  <si>
    <t>Toitlustusteenused, toetusfondi  osa eraldamine</t>
  </si>
  <si>
    <t>Kodumaine sihtfinantseerimine põhivara soetuseks (varjupaik)</t>
  </si>
  <si>
    <t>Viljandi Avatud Noortetoa (VANT) ruumide ja taristu kaasajastamine (meede 23.11)</t>
  </si>
  <si>
    <t>Töötuskindlustusmakse, toetusfondi osa eraldamine</t>
  </si>
  <si>
    <t>Põhipalk ja kokkulepitud tasud,  toetusfondi  osa eraldamine</t>
  </si>
  <si>
    <t>Sotsiaalmaks töötasudelt ja toetustelt, toetusfondi osa eraldamine</t>
  </si>
  <si>
    <t>Koolitusteenused, toetusfondi osa eraldamine</t>
  </si>
  <si>
    <t>Korrashoiuteenused, toetusfondi osa</t>
  </si>
  <si>
    <t>Sissetulekust sõltumatud sotsiaalhoolekande toetused ja hüvitised, toetusfondi eraldamine</t>
  </si>
  <si>
    <t>Muud rajatised soetusmaksumuses, Terviseradade projekt 2023 - 2026 (Sporditaristu arendamine)</t>
  </si>
  <si>
    <t>Töötuskindlustusmakse direktor linn</t>
  </si>
  <si>
    <t>õppekorraldaja tasu   juhtide palka</t>
  </si>
  <si>
    <t>Kursused, töötoad</t>
  </si>
  <si>
    <t>Laste muusika- ja kunstikoolide tulud - vabastused</t>
  </si>
  <si>
    <t>Laagrid, õppepraktika</t>
  </si>
  <si>
    <t>48001</t>
  </si>
  <si>
    <t>KIK projektid</t>
  </si>
  <si>
    <t>Kapitalirendikohustised, maksmine</t>
  </si>
  <si>
    <t>Sotsiaalmaks töötasudelt ja toetustelt (tugipersonal)</t>
  </si>
  <si>
    <t>Töötuskindlustusmakse (tugipersonal)</t>
  </si>
  <si>
    <t>Sotsiaalmaks töötasudelt ja toetustelt (juhtkond ja õpetajad)</t>
  </si>
  <si>
    <t>Töötuskindlustusmakse (juhtkond ja õpetajad)</t>
  </si>
  <si>
    <t>Kindlustusmaksete tasumine</t>
  </si>
  <si>
    <t>Rent (isikliku sõiduauto)</t>
  </si>
  <si>
    <t>KU693</t>
  </si>
  <si>
    <t>Kadunukeste vedu, matused</t>
  </si>
  <si>
    <t>KU075</t>
  </si>
  <si>
    <t>Linna muud adminkulud</t>
  </si>
  <si>
    <t>500150</t>
  </si>
  <si>
    <t>Põhipalk ja kokkulepitud tasud (ATS nooremspetsialisti brutotasu)</t>
  </si>
  <si>
    <t>Täitmine</t>
  </si>
  <si>
    <t>.ujula</t>
  </si>
  <si>
    <t>Ujula, võimla tulud-kulud</t>
  </si>
  <si>
    <t>Kemikaalid</t>
  </si>
  <si>
    <t>553900</t>
  </si>
  <si>
    <t>KU08K</t>
  </si>
  <si>
    <t>Linnavalitsuse hoonete muud majandamiskulud</t>
  </si>
  <si>
    <t>KU086</t>
  </si>
  <si>
    <t>Linna ruumide ja territooriumi korrashoid</t>
  </si>
  <si>
    <t>58002</t>
  </si>
  <si>
    <t>Vaksali 4 SH vana osa rekonstrueerimine</t>
  </si>
  <si>
    <t>29005</t>
  </si>
  <si>
    <t>KULKA Moto</t>
  </si>
  <si>
    <t>2913</t>
  </si>
  <si>
    <t>mototehnikaring</t>
  </si>
  <si>
    <t>29001</t>
  </si>
  <si>
    <t>KULKA  male projekt</t>
  </si>
  <si>
    <t>2916</t>
  </si>
  <si>
    <t>malering</t>
  </si>
  <si>
    <t>29002</t>
  </si>
  <si>
    <t>LTT haridusameti riiklik lisarahastus</t>
  </si>
  <si>
    <t>2914</t>
  </si>
  <si>
    <t>mehhatroonika</t>
  </si>
  <si>
    <t>2906</t>
  </si>
  <si>
    <t>Tehnoloogiaring</t>
  </si>
  <si>
    <t>2931</t>
  </si>
  <si>
    <t>HK kantselei</t>
  </si>
  <si>
    <t>5350</t>
  </si>
  <si>
    <t>Telia elekter</t>
  </si>
  <si>
    <t>PR568</t>
  </si>
  <si>
    <t>NEET projekt</t>
  </si>
  <si>
    <t>551139</t>
  </si>
  <si>
    <t>9251</t>
  </si>
  <si>
    <t>KVHA Valuoja 18-7</t>
  </si>
  <si>
    <t>551134</t>
  </si>
  <si>
    <t>551132</t>
  </si>
  <si>
    <t>551131</t>
  </si>
  <si>
    <t>551130</t>
  </si>
  <si>
    <t>Muud kinnisvarainvesteeringutega seotud kulud</t>
  </si>
  <si>
    <t>551129</t>
  </si>
  <si>
    <t>9308</t>
  </si>
  <si>
    <t>KVHA Eha 4-2 Pensionäride Ühendus</t>
  </si>
  <si>
    <t>9253</t>
  </si>
  <si>
    <t>KVHA Valuoja 26-11</t>
  </si>
  <si>
    <t>9226</t>
  </si>
  <si>
    <t>KVHA KÜ Riia 38</t>
  </si>
  <si>
    <t>9222</t>
  </si>
  <si>
    <t>KVHA Riia 28a KÜ</t>
  </si>
  <si>
    <t>9201</t>
  </si>
  <si>
    <t>KVHA Malmi 10</t>
  </si>
  <si>
    <t>551126</t>
  </si>
  <si>
    <t>551124</t>
  </si>
  <si>
    <t>PR565</t>
  </si>
  <si>
    <t>Viljandi kodutute loomade varjupaiga hoone ehitamine</t>
  </si>
  <si>
    <t>PR555</t>
  </si>
  <si>
    <t>Viljandimaa linnuste külastuskeskus</t>
  </si>
  <si>
    <t>PR519</t>
  </si>
  <si>
    <t>Isikukeskse erihoolekande teenusmudeli rakendamine KOV-is ISTE</t>
  </si>
  <si>
    <t>4305</t>
  </si>
  <si>
    <t>Perepesa</t>
  </si>
  <si>
    <t>7777</t>
  </si>
  <si>
    <t>Toimetulekutoetuse tagastamine</t>
  </si>
  <si>
    <t>Muud (ebatavalised) tulud</t>
  </si>
  <si>
    <t>388890</t>
  </si>
  <si>
    <t>58031</t>
  </si>
  <si>
    <t>Ümber järve jooks</t>
  </si>
  <si>
    <t>Muu elamute ja korterite üür ja rent</t>
  </si>
  <si>
    <t>322510</t>
  </si>
  <si>
    <t>4701</t>
  </si>
  <si>
    <t>Ujumisring</t>
  </si>
  <si>
    <t>54009</t>
  </si>
  <si>
    <t>KULKA Härmade raamat lep 0018</t>
  </si>
  <si>
    <t>54004</t>
  </si>
  <si>
    <t>Hansapäevad</t>
  </si>
  <si>
    <t>54005</t>
  </si>
  <si>
    <t>EV aastapäev</t>
  </si>
  <si>
    <t>53005</t>
  </si>
  <si>
    <t>Vabariikliku Noorte Luuleprõmmu Viljandimaa eelvoor</t>
  </si>
  <si>
    <t>53002</t>
  </si>
  <si>
    <t>Põhikoolide mälumäng "Pähklipureja"</t>
  </si>
  <si>
    <t>48003</t>
  </si>
  <si>
    <t>Laulu- ja   tantsupeo tegevustoetus</t>
  </si>
  <si>
    <t>CR40</t>
  </si>
  <si>
    <t>Laulu- ja tantsupeo protsessis osalevate kollektiivide otsetoetus</t>
  </si>
  <si>
    <t>47002</t>
  </si>
  <si>
    <t>PRIA õppekäigud</t>
  </si>
  <si>
    <t>2910</t>
  </si>
  <si>
    <t>S-stuudio</t>
  </si>
  <si>
    <t>2903</t>
  </si>
  <si>
    <t>rahvatantsuring</t>
  </si>
  <si>
    <t>2615</t>
  </si>
  <si>
    <t>võrkpall</t>
  </si>
  <si>
    <t>2614</t>
  </si>
  <si>
    <t>vibu</t>
  </si>
  <si>
    <t>2613</t>
  </si>
  <si>
    <t>vabamaadlus</t>
  </si>
  <si>
    <t>2612</t>
  </si>
  <si>
    <t>suusatamine</t>
  </si>
  <si>
    <t>2611</t>
  </si>
  <si>
    <t>üldkehaline/käsipall</t>
  </si>
  <si>
    <t>2610</t>
  </si>
  <si>
    <t>lauatennis</t>
  </si>
  <si>
    <t>2609</t>
  </si>
  <si>
    <t>laskmine</t>
  </si>
  <si>
    <t>2608</t>
  </si>
  <si>
    <t>käsipall</t>
  </si>
  <si>
    <t>2607</t>
  </si>
  <si>
    <t>kergejõustik</t>
  </si>
  <si>
    <t>2606</t>
  </si>
  <si>
    <t>korvpall</t>
  </si>
  <si>
    <t>2605</t>
  </si>
  <si>
    <t>judo</t>
  </si>
  <si>
    <t>2603</t>
  </si>
  <si>
    <t>Ilu- ja rühmvõimlemine</t>
  </si>
  <si>
    <t>2602</t>
  </si>
  <si>
    <t>akadeemiline sõudmine</t>
  </si>
  <si>
    <t>2601</t>
  </si>
  <si>
    <t>aerutamine</t>
  </si>
  <si>
    <t>PR210</t>
  </si>
  <si>
    <t>Kaare Kooli laulu- ja tantsupeo kollektiivide tegevustoetus</t>
  </si>
  <si>
    <t>54007</t>
  </si>
  <si>
    <t>SK sündmus</t>
  </si>
  <si>
    <t>54003</t>
  </si>
  <si>
    <t>Näitused galeriides</t>
  </si>
  <si>
    <t>54024</t>
  </si>
  <si>
    <t>VANT teenusstandard</t>
  </si>
  <si>
    <t>54022</t>
  </si>
  <si>
    <t>Sakala Keskus  Rakett 69</t>
  </si>
  <si>
    <t>54023</t>
  </si>
  <si>
    <t>KULKA Timbermann</t>
  </si>
  <si>
    <t>54010</t>
  </si>
  <si>
    <t>KULKA Curto ja Aunistu näitus lep 0109</t>
  </si>
  <si>
    <t>54020</t>
  </si>
  <si>
    <t xml:space="preserve">SK sündmus 5 </t>
  </si>
  <si>
    <t>54019</t>
  </si>
  <si>
    <t>SK sündmus 4</t>
  </si>
  <si>
    <t>54018</t>
  </si>
  <si>
    <t>SK sündmus 3</t>
  </si>
  <si>
    <t>54012</t>
  </si>
  <si>
    <t>Jaanipäev</t>
  </si>
  <si>
    <t>54016</t>
  </si>
  <si>
    <t>Advendid</t>
  </si>
  <si>
    <t>54015</t>
  </si>
  <si>
    <t>Isadepäev</t>
  </si>
  <si>
    <t>54014</t>
  </si>
  <si>
    <t>Linna sünnipäev</t>
  </si>
  <si>
    <t>54013</t>
  </si>
  <si>
    <t>Taasiseseisvuspäev</t>
  </si>
  <si>
    <t>54011</t>
  </si>
  <si>
    <t>Lastepäev</t>
  </si>
  <si>
    <t>54006</t>
  </si>
  <si>
    <t>Emadepäev</t>
  </si>
  <si>
    <t>RK97</t>
  </si>
  <si>
    <t>Sakala Kalender</t>
  </si>
  <si>
    <t>RK51</t>
  </si>
  <si>
    <t>Kultuurikonksuke ja 5L hooaja lõpuürituse korralduskulud</t>
  </si>
  <si>
    <t>RK11</t>
  </si>
  <si>
    <t>Ameerikateabepunkt</t>
  </si>
  <si>
    <t>53006</t>
  </si>
  <si>
    <t>KULKA projektid</t>
  </si>
  <si>
    <t>53004</t>
  </si>
  <si>
    <t>Vabariikliku 3.-4. klasside kirjandusmängu maakonna eelvoor</t>
  </si>
  <si>
    <t>53003</t>
  </si>
  <si>
    <t>28. Viljandimaa noorte omaloominguvõistlus</t>
  </si>
  <si>
    <t>2912</t>
  </si>
  <si>
    <t>loodusring</t>
  </si>
  <si>
    <t>2907</t>
  </si>
  <si>
    <t>S-stuudio eelkool</t>
  </si>
  <si>
    <t>2917</t>
  </si>
  <si>
    <t>robootika</t>
  </si>
  <si>
    <t>2932</t>
  </si>
  <si>
    <t>matkaring</t>
  </si>
  <si>
    <t>2925</t>
  </si>
  <si>
    <t>automudelism</t>
  </si>
  <si>
    <t>2919</t>
  </si>
  <si>
    <t>trummiõpe</t>
  </si>
  <si>
    <t>2904</t>
  </si>
  <si>
    <t>kunsti- ja keraamikaring</t>
  </si>
  <si>
    <t>2902</t>
  </si>
  <si>
    <t>kitarriring</t>
  </si>
  <si>
    <t>RK59</t>
  </si>
  <si>
    <t>RR -riigi raha teavikud ja perioodika</t>
  </si>
  <si>
    <t>RK58</t>
  </si>
  <si>
    <t>OV- omavalitsuse raha teavikud ja perioodika</t>
  </si>
  <si>
    <t>58000</t>
  </si>
  <si>
    <t>SP kokku</t>
  </si>
  <si>
    <t>58009</t>
  </si>
  <si>
    <t>Paala viilhall Paala tee 46</t>
  </si>
  <si>
    <t>580001</t>
  </si>
  <si>
    <t>Spordihoone</t>
  </si>
  <si>
    <t>4401</t>
  </si>
  <si>
    <t>Hooldus- ja abihooldustöötajad</t>
  </si>
  <si>
    <t>58046</t>
  </si>
  <si>
    <t>Jalgpalli sisehall Riia mnt 95</t>
  </si>
  <si>
    <t>58020</t>
  </si>
  <si>
    <t>Staadion</t>
  </si>
  <si>
    <t>58018</t>
  </si>
  <si>
    <t>Kunstmuru</t>
  </si>
  <si>
    <t>580111</t>
  </si>
  <si>
    <t>Kesklinna Kooli võimla</t>
  </si>
  <si>
    <t>jõusaal</t>
  </si>
  <si>
    <t>58022</t>
  </si>
  <si>
    <t>matkarada</t>
  </si>
  <si>
    <t>KU090</t>
  </si>
  <si>
    <t>Linna sõidukite remont ja hooldus</t>
  </si>
  <si>
    <t>58043</t>
  </si>
  <si>
    <t>Veoauto</t>
  </si>
  <si>
    <t>KU036</t>
  </si>
  <si>
    <t>Valimiste sõidukite kulu</t>
  </si>
  <si>
    <t>58047</t>
  </si>
  <si>
    <t>Haagis Tiki Treiler 753DK</t>
  </si>
  <si>
    <t>58045</t>
  </si>
  <si>
    <t>UTV Polaris Ranger XP 1000EPS</t>
  </si>
  <si>
    <t>58044</t>
  </si>
  <si>
    <t>Lumesaan Polaris WideTrak</t>
  </si>
  <si>
    <t>58025</t>
  </si>
  <si>
    <t>rand</t>
  </si>
  <si>
    <t>58035</t>
  </si>
  <si>
    <t>Petangiväljak</t>
  </si>
  <si>
    <t>58033</t>
  </si>
  <si>
    <t>Korvpalliväljak</t>
  </si>
  <si>
    <t>58029</t>
  </si>
  <si>
    <t>Lumepark</t>
  </si>
  <si>
    <t>58036</t>
  </si>
  <si>
    <t>Vesiflirdiallee dušid</t>
  </si>
  <si>
    <t>9219</t>
  </si>
  <si>
    <t>KVHA  Uueveski basseinid</t>
  </si>
  <si>
    <t>58017</t>
  </si>
  <si>
    <t>spordihoone kohvik</t>
  </si>
  <si>
    <t>4702</t>
  </si>
  <si>
    <t>Söökla</t>
  </si>
  <si>
    <t>58012</t>
  </si>
  <si>
    <t>Tennisehall</t>
  </si>
  <si>
    <t>9334</t>
  </si>
  <si>
    <t>Swedbank</t>
  </si>
  <si>
    <t>9637</t>
  </si>
  <si>
    <t>KVHA Ranna 7 kunstmuruväljak</t>
  </si>
  <si>
    <t>9619</t>
  </si>
  <si>
    <t>KVHA  Ranna 5 Korvpalliväljak</t>
  </si>
  <si>
    <t>9613</t>
  </si>
  <si>
    <t>KVHA Lossi 11A Vana ait</t>
  </si>
  <si>
    <t>KU035</t>
  </si>
  <si>
    <t>Valimiste  admin kulu</t>
  </si>
  <si>
    <t>58019</t>
  </si>
  <si>
    <t>paadilaenutus</t>
  </si>
  <si>
    <t>58013</t>
  </si>
  <si>
    <t>büroo</t>
  </si>
  <si>
    <t>KU052</t>
  </si>
  <si>
    <t>Linna töötajate toetused</t>
  </si>
  <si>
    <t>PR525</t>
  </si>
  <si>
    <t>Ukraina laste hariduskulud</t>
  </si>
  <si>
    <t>CR53</t>
  </si>
  <si>
    <t>Laulu- ja tantsupeo juhendajate tööjõukulu</t>
  </si>
  <si>
    <t>3010</t>
  </si>
  <si>
    <t>Gümnaasium</t>
  </si>
  <si>
    <t>PR550</t>
  </si>
  <si>
    <t>Muusikakool - laulu- ja tantsupeoliikumises osalevate kollektiivide juhendajate tööjõukulu</t>
  </si>
  <si>
    <t>10001</t>
  </si>
  <si>
    <t>Ukraina laste keeleõpe</t>
  </si>
  <si>
    <t>KU046</t>
  </si>
  <si>
    <t>Lepingu lõpetamise hüvitis</t>
  </si>
  <si>
    <t>Hüvitised ja toetused (TLS tugispetsialistide palgaosa)</t>
  </si>
  <si>
    <t>500297</t>
  </si>
  <si>
    <t>Hüvitised ja toetused (TLS nooremspetsialisti palgaosa)</t>
  </si>
  <si>
    <t>500277</t>
  </si>
  <si>
    <t>Muutuvpalk (TLS nooremspetsialisti palgaosa)</t>
  </si>
  <si>
    <t>500273</t>
  </si>
  <si>
    <t>Muutuvpalk  (valitavad isikud)</t>
  </si>
  <si>
    <t>500003</t>
  </si>
  <si>
    <t>Preemiad ja stipendiumid (va haridusalased stipendiumid)</t>
  </si>
  <si>
    <t>4139</t>
  </si>
  <si>
    <t>KU742</t>
  </si>
  <si>
    <t>Toiduraha hüvitamine lasteaedadele</t>
  </si>
  <si>
    <t>Muud sotsiaalabitoetused</t>
  </si>
  <si>
    <t>4138</t>
  </si>
  <si>
    <t>PR520</t>
  </si>
  <si>
    <t>Ternopili heaks</t>
  </si>
  <si>
    <t>Välismaine sihtfinantseerimine põhivara soetuseks</t>
  </si>
  <si>
    <t>350220</t>
  </si>
  <si>
    <t>350201</t>
  </si>
  <si>
    <t>PR557</t>
  </si>
  <si>
    <t>Kodutute loomade varjupaiga projekteerimine</t>
  </si>
  <si>
    <t>53008</t>
  </si>
  <si>
    <t>Laste- ja noortesündmuste korraldamine</t>
  </si>
  <si>
    <t>54008</t>
  </si>
  <si>
    <t>KULKA 0061 Kondase monograafia</t>
  </si>
  <si>
    <t>RK95</t>
  </si>
  <si>
    <t>Raamatukogundusliku tegevuse arendamine Viljandi maakonnas</t>
  </si>
  <si>
    <t>CR60</t>
  </si>
  <si>
    <t>Õpilaste õppekäigud PRIA</t>
  </si>
  <si>
    <t>CR58</t>
  </si>
  <si>
    <t>Erasmus+ VJK õpetajate professionaalset arengut toetav õpiränne</t>
  </si>
  <si>
    <t>Kinnisvarainvesteeringutelt</t>
  </si>
  <si>
    <t>323300</t>
  </si>
  <si>
    <t>Tulu soojuse ja kütte müügist</t>
  </si>
  <si>
    <t>322540</t>
  </si>
  <si>
    <t>Tulu vee- ja kanalisatsiooniteenustest</t>
  </si>
  <si>
    <t>322530</t>
  </si>
  <si>
    <t>9273</t>
  </si>
  <si>
    <t>KVHA Valuoja Järve baar</t>
  </si>
  <si>
    <t>4201</t>
  </si>
  <si>
    <t>Saun Kaalu tn.</t>
  </si>
  <si>
    <t>9003</t>
  </si>
  <si>
    <t>Ruumide kasutamine</t>
  </si>
  <si>
    <t>Ringitasu vabastused Spordikoolis</t>
  </si>
  <si>
    <t>322211</t>
  </si>
  <si>
    <t>2621</t>
  </si>
  <si>
    <t>algettevalmistus Krõlli LA poisid</t>
  </si>
  <si>
    <t>2620</t>
  </si>
  <si>
    <t>algettevalmistus Krõlli LA tüdrukud</t>
  </si>
  <si>
    <t>2619</t>
  </si>
  <si>
    <t>algettevalmistus Männimäe LA poisid</t>
  </si>
  <si>
    <t>58039</t>
  </si>
  <si>
    <t>Maadlussaal</t>
  </si>
  <si>
    <t>58038</t>
  </si>
  <si>
    <t>Võimlemissaal</t>
  </si>
  <si>
    <t>58034</t>
  </si>
  <si>
    <t>Paadikoha maks</t>
  </si>
  <si>
    <t>58030</t>
  </si>
  <si>
    <t>pesemine</t>
  </si>
  <si>
    <t>58014</t>
  </si>
  <si>
    <t>saun</t>
  </si>
  <si>
    <t>58006</t>
  </si>
  <si>
    <t>vana saal</t>
  </si>
  <si>
    <t>58003</t>
  </si>
  <si>
    <t>Suur saal Vaksali 4</t>
  </si>
  <si>
    <t>2626</t>
  </si>
  <si>
    <t>algettevalmistus</t>
  </si>
  <si>
    <t>2624</t>
  </si>
  <si>
    <t>algettevalmistus Karlsson tüdrukud</t>
  </si>
  <si>
    <t>2618</t>
  </si>
  <si>
    <t>algettevalmistus Männimäe LA tüdrukud</t>
  </si>
  <si>
    <t>5406</t>
  </si>
  <si>
    <t>Bändiruum Lennukitehases</t>
  </si>
  <si>
    <t>5501</t>
  </si>
  <si>
    <t>Kondase tooted</t>
  </si>
  <si>
    <t>9301</t>
  </si>
  <si>
    <t>Raamatukogu</t>
  </si>
  <si>
    <t>Reklaami müügi tulud</t>
  </si>
  <si>
    <t>322140</t>
  </si>
  <si>
    <t>9012</t>
  </si>
  <si>
    <t>Viivised</t>
  </si>
  <si>
    <t>5410</t>
  </si>
  <si>
    <t>Inventari rent</t>
  </si>
  <si>
    <t>5407</t>
  </si>
  <si>
    <t>Tehnikarent</t>
  </si>
  <si>
    <t>5404</t>
  </si>
  <si>
    <t>Režii</t>
  </si>
  <si>
    <t>SAK96</t>
  </si>
  <si>
    <t>Hingedepäeva kontsert</t>
  </si>
  <si>
    <t>9020</t>
  </si>
  <si>
    <t>Raamatukogu teenuste turundamine</t>
  </si>
  <si>
    <t>9018</t>
  </si>
  <si>
    <t>Raamatute müük</t>
  </si>
  <si>
    <t>9017</t>
  </si>
  <si>
    <t>Töötuba</t>
  </si>
  <si>
    <t>9011</t>
  </si>
  <si>
    <t>Skaneerimine</t>
  </si>
  <si>
    <t>9009</t>
  </si>
  <si>
    <t>Lugejapiletid</t>
  </si>
  <si>
    <t>9005</t>
  </si>
  <si>
    <t>Raamatukogu transport</t>
  </si>
  <si>
    <t>9004</t>
  </si>
  <si>
    <t>Raamatukogu koolitus</t>
  </si>
  <si>
    <t>90010</t>
  </si>
  <si>
    <t>Paljundus ja printimine</t>
  </si>
  <si>
    <t>5360</t>
  </si>
  <si>
    <t>Pipa linnalaager</t>
  </si>
  <si>
    <t>CR44</t>
  </si>
  <si>
    <t>Jalgratturite koolitamine</t>
  </si>
  <si>
    <t>Lasteaialaste toiduraha vabastused (2025)</t>
  </si>
  <si>
    <t>3220401</t>
  </si>
  <si>
    <t>401</t>
  </si>
  <si>
    <t>Karikakar</t>
  </si>
  <si>
    <t>205</t>
  </si>
  <si>
    <t>Krõll</t>
  </si>
  <si>
    <t>204</t>
  </si>
  <si>
    <t>Klaabu</t>
  </si>
  <si>
    <t>510</t>
  </si>
  <si>
    <t>Pärnaõied</t>
  </si>
  <si>
    <t>508</t>
  </si>
  <si>
    <t>Kuusekäbid</t>
  </si>
  <si>
    <t>503</t>
  </si>
  <si>
    <t>Männikäbid</t>
  </si>
  <si>
    <t>501</t>
  </si>
  <si>
    <t>Kaseurvad</t>
  </si>
  <si>
    <t>413</t>
  </si>
  <si>
    <t>Nurmenukk</t>
  </si>
  <si>
    <t>412</t>
  </si>
  <si>
    <t>Pääsuke</t>
  </si>
  <si>
    <t>410</t>
  </si>
  <si>
    <t>Pääsusilm</t>
  </si>
  <si>
    <t>409</t>
  </si>
  <si>
    <t>Rukkilill</t>
  </si>
  <si>
    <t>408</t>
  </si>
  <si>
    <t>Tihane</t>
  </si>
  <si>
    <t>407</t>
  </si>
  <si>
    <t>Piibeleht</t>
  </si>
  <si>
    <t>405</t>
  </si>
  <si>
    <t>Lõoke</t>
  </si>
  <si>
    <t>404</t>
  </si>
  <si>
    <t>Leevike</t>
  </si>
  <si>
    <t>403</t>
  </si>
  <si>
    <t>Kullerkupp</t>
  </si>
  <si>
    <t>402</t>
  </si>
  <si>
    <t>Kuldnokk</t>
  </si>
  <si>
    <t>105</t>
  </si>
  <si>
    <t>2 sõim MÄNGUMESILA</t>
  </si>
  <si>
    <t>104</t>
  </si>
  <si>
    <t>1 sõim PISIMESILA</t>
  </si>
  <si>
    <t>102</t>
  </si>
  <si>
    <t>2 rühm KÄRJEMESILA</t>
  </si>
  <si>
    <t>101</t>
  </si>
  <si>
    <t>1.rühm ÕIEMESILA</t>
  </si>
  <si>
    <t>613</t>
  </si>
  <si>
    <t>Kaseke</t>
  </si>
  <si>
    <t>612</t>
  </si>
  <si>
    <t>Vikerkaar</t>
  </si>
  <si>
    <t>611</t>
  </si>
  <si>
    <t>Oravake</t>
  </si>
  <si>
    <t>610</t>
  </si>
  <si>
    <t>Pähklike (männimäe)</t>
  </si>
  <si>
    <t>609</t>
  </si>
  <si>
    <t>Lepatriinu (männimäe)</t>
  </si>
  <si>
    <t>608</t>
  </si>
  <si>
    <t>Tammetõru (männimäe)</t>
  </si>
  <si>
    <t>606</t>
  </si>
  <si>
    <t>Õnneseen</t>
  </si>
  <si>
    <t>605</t>
  </si>
  <si>
    <t>Päiksekiir</t>
  </si>
  <si>
    <t>604</t>
  </si>
  <si>
    <t>Vahtrapuu</t>
  </si>
  <si>
    <t>603</t>
  </si>
  <si>
    <t>Kastan (männimäe)</t>
  </si>
  <si>
    <t>602</t>
  </si>
  <si>
    <t>Mõmmikud (männimäe)</t>
  </si>
  <si>
    <t>601</t>
  </si>
  <si>
    <t>Pihlakas</t>
  </si>
  <si>
    <t>210</t>
  </si>
  <si>
    <t>Naksitrallid</t>
  </si>
  <si>
    <t>209</t>
  </si>
  <si>
    <t>Pokud</t>
  </si>
  <si>
    <t>208</t>
  </si>
  <si>
    <t>Lepatriinu (karlsson)</t>
  </si>
  <si>
    <t>207</t>
  </si>
  <si>
    <t>Lotte</t>
  </si>
  <si>
    <t>206</t>
  </si>
  <si>
    <t>Jänku</t>
  </si>
  <si>
    <t>203</t>
  </si>
  <si>
    <t>Muumi (karlsson)</t>
  </si>
  <si>
    <t>202</t>
  </si>
  <si>
    <t>Mõmmi (karlsson)</t>
  </si>
  <si>
    <t>201</t>
  </si>
  <si>
    <t>Sipsik</t>
  </si>
  <si>
    <t>513</t>
  </si>
  <si>
    <t>Pirnikesed</t>
  </si>
  <si>
    <t>512</t>
  </si>
  <si>
    <t>Õunake</t>
  </si>
  <si>
    <t>511</t>
  </si>
  <si>
    <t>Vahtraninad</t>
  </si>
  <si>
    <t>509</t>
  </si>
  <si>
    <t>Pähklid (krõllipesa)</t>
  </si>
  <si>
    <t>507</t>
  </si>
  <si>
    <t>Tammetõrud</t>
  </si>
  <si>
    <t>506</t>
  </si>
  <si>
    <t>Lepakäbid</t>
  </si>
  <si>
    <t>505</t>
  </si>
  <si>
    <t>Pihlamarjad</t>
  </si>
  <si>
    <t>504</t>
  </si>
  <si>
    <t>Kastanid (krõllipesa)</t>
  </si>
  <si>
    <t>502</t>
  </si>
  <si>
    <t>pajutibud</t>
  </si>
  <si>
    <t>307</t>
  </si>
  <si>
    <t>Mõmmid (krõllipesa)</t>
  </si>
  <si>
    <t>306</t>
  </si>
  <si>
    <t>Lepatriinud (krõllipesa)</t>
  </si>
  <si>
    <t>305</t>
  </si>
  <si>
    <t>304</t>
  </si>
  <si>
    <t>303</t>
  </si>
  <si>
    <t>Muumi (krõllipesa)</t>
  </si>
  <si>
    <t>302</t>
  </si>
  <si>
    <t>Sipsikud</t>
  </si>
  <si>
    <t>Lasteaia kohatasu 50% vabastused</t>
  </si>
  <si>
    <t>3220202</t>
  </si>
  <si>
    <t>Lasteaia kohatasu vabastused</t>
  </si>
  <si>
    <t>3220201</t>
  </si>
  <si>
    <t>Lasteaia kohatasu 50% vabastusega</t>
  </si>
  <si>
    <t>322012</t>
  </si>
  <si>
    <t>Ringitasude vabastused Huvikoolis, Kunstikoolis ja Muusikakoolis</t>
  </si>
  <si>
    <t>322001</t>
  </si>
  <si>
    <t>2923</t>
  </si>
  <si>
    <t>laulustuudio eelkool</t>
  </si>
  <si>
    <t>2813</t>
  </si>
  <si>
    <t>süvaõpe koos lisapilliga</t>
  </si>
  <si>
    <t>2812</t>
  </si>
  <si>
    <t>lisaaste</t>
  </si>
  <si>
    <t>2811</t>
  </si>
  <si>
    <t>eelastme rühmategevus lasteaias</t>
  </si>
  <si>
    <t>2808</t>
  </si>
  <si>
    <t>algõpe</t>
  </si>
  <si>
    <t>2805</t>
  </si>
  <si>
    <t>pillistuudio Muusikakoolis</t>
  </si>
  <si>
    <t>2804</t>
  </si>
  <si>
    <t>süvaõpe</t>
  </si>
  <si>
    <t>2803</t>
  </si>
  <si>
    <t>põhiõpe koos lisapilli või -tunniga</t>
  </si>
  <si>
    <t>2802</t>
  </si>
  <si>
    <t>põhiõpe</t>
  </si>
  <si>
    <t>2801</t>
  </si>
  <si>
    <t>eelastme rühmategevus</t>
  </si>
  <si>
    <t>2713</t>
  </si>
  <si>
    <t>keraamikaring</t>
  </si>
  <si>
    <t>2712</t>
  </si>
  <si>
    <t>kunstiring lasteaias</t>
  </si>
  <si>
    <t>2710</t>
  </si>
  <si>
    <t>kunstiring Paalalinna Koolis</t>
  </si>
  <si>
    <t>2708</t>
  </si>
  <si>
    <t>valikained 2-4 tundi nädalas</t>
  </si>
  <si>
    <t>2702</t>
  </si>
  <si>
    <t>2701</t>
  </si>
  <si>
    <t>algkool</t>
  </si>
  <si>
    <t>2927</t>
  </si>
  <si>
    <t>Unicorn Squad</t>
  </si>
  <si>
    <t>2922</t>
  </si>
  <si>
    <t>kunstiringi eelkool</t>
  </si>
  <si>
    <t>2918</t>
  </si>
  <si>
    <t>täiskasvanuõpe</t>
  </si>
  <si>
    <t>2915</t>
  </si>
  <si>
    <t>teatriklass</t>
  </si>
  <si>
    <t>2809</t>
  </si>
  <si>
    <t>helitehnoloogia</t>
  </si>
  <si>
    <t>2716</t>
  </si>
  <si>
    <t>keraamikaõpe alg- ja põhikooli õpilastele</t>
  </si>
  <si>
    <t>2714</t>
  </si>
  <si>
    <t>kunstiring Kesklinna Koolis</t>
  </si>
  <si>
    <t>Maksuvõlalt arvestatud intressid</t>
  </si>
  <si>
    <t>601095</t>
  </si>
  <si>
    <t>Telekommunikatsioonikulud</t>
  </si>
  <si>
    <t>552585</t>
  </si>
  <si>
    <t>Tugispetsialisti teenused</t>
  </si>
  <si>
    <t>552470</t>
  </si>
  <si>
    <t>552380</t>
  </si>
  <si>
    <t>551138</t>
  </si>
  <si>
    <t>550440</t>
  </si>
  <si>
    <t>550312</t>
  </si>
  <si>
    <t>Kõrgharidusega kultuuritöötajate töötasu</t>
  </si>
  <si>
    <t>50043</t>
  </si>
  <si>
    <t>Juhtide töötasu</t>
  </si>
  <si>
    <t>50021</t>
  </si>
  <si>
    <t>Sunniraha ja tulud asendustäitmisest</t>
  </si>
  <si>
    <t>388850</t>
  </si>
  <si>
    <t>Kasum/kahjum varude müügist</t>
  </si>
  <si>
    <t>3818</t>
  </si>
  <si>
    <t>Tulu maa müügist</t>
  </si>
  <si>
    <t>381100</t>
  </si>
  <si>
    <t>Tulu kinnisvarainvesteeringute müügist</t>
  </si>
  <si>
    <t>381000</t>
  </si>
  <si>
    <t>Maa kasutustasu</t>
  </si>
  <si>
    <t>323702</t>
  </si>
  <si>
    <t>Hoonestusõigus</t>
  </si>
  <si>
    <t>323701</t>
  </si>
  <si>
    <t>Tagatistasud, garantiipreemiad, lepingutasud</t>
  </si>
  <si>
    <t>323230</t>
  </si>
  <si>
    <t>TULUD ÜLDVALITSEMISEST</t>
  </si>
  <si>
    <t>322900</t>
  </si>
  <si>
    <t>Ravikulud</t>
  </si>
  <si>
    <t>322432</t>
  </si>
  <si>
    <t>Mähkmed</t>
  </si>
  <si>
    <t>322431</t>
  </si>
  <si>
    <t>Muud riigilõivud</t>
  </si>
  <si>
    <t>320999</t>
  </si>
  <si>
    <t>Masinad ja seadmed</t>
  </si>
  <si>
    <t>1554</t>
  </si>
  <si>
    <t xml:space="preserve">*2025 II LISAEELARVE KOKKU </t>
  </si>
  <si>
    <t>Kood</t>
  </si>
  <si>
    <t>Nimetus</t>
  </si>
  <si>
    <t>Kirjeldus</t>
  </si>
  <si>
    <t>Valitavus piiratud</t>
  </si>
  <si>
    <t>EA osa</t>
  </si>
  <si>
    <t/>
  </si>
  <si>
    <t>1</t>
  </si>
  <si>
    <t>VARAD</t>
  </si>
  <si>
    <t>6</t>
  </si>
  <si>
    <t>Nõuete-kohustuste muutus</t>
  </si>
  <si>
    <t>2</t>
  </si>
  <si>
    <t>KOHUSTISED JA NETOVARA</t>
  </si>
  <si>
    <t>3</t>
  </si>
  <si>
    <t>TEGEVUSTULUD</t>
  </si>
  <si>
    <t>Põhitegevuse tulud</t>
  </si>
  <si>
    <t>4</t>
  </si>
  <si>
    <t>ANTUD TOETUSED</t>
  </si>
  <si>
    <t>Põhitegevuse kulud</t>
  </si>
  <si>
    <t>5</t>
  </si>
  <si>
    <t>TÖÖJÕU- JA MAJANDAMISKULUD</t>
  </si>
  <si>
    <t>-1</t>
  </si>
  <si>
    <t>MUUD KULUD</t>
  </si>
  <si>
    <t>KÄIBEVARA</t>
  </si>
  <si>
    <t>PÕHIVARA</t>
  </si>
  <si>
    <t>Investeerimistegevuse kulud</t>
  </si>
  <si>
    <t>LÜHIAJALISED KOHUSTISED</t>
  </si>
  <si>
    <t>PIKAAJALISED KOHUSTISED</t>
  </si>
  <si>
    <t>Finantseerimistegevus</t>
  </si>
  <si>
    <t>NETOVARA</t>
  </si>
  <si>
    <t>MAKSUD JA SOTSIAALKINDLUSTUSMAKSED</t>
  </si>
  <si>
    <t>KAUPADE JA TEENUSTE MÜÜK</t>
  </si>
  <si>
    <t>SAADUD TOETUSED</t>
  </si>
  <si>
    <t>MUUD TULUD</t>
  </si>
  <si>
    <t>Investeerimistegevuse tulud</t>
  </si>
  <si>
    <t>SOTSIAALTOETUSED</t>
  </si>
  <si>
    <t>MUUD TOETUSED</t>
  </si>
  <si>
    <t>TÖÖJÕUKULUD</t>
  </si>
  <si>
    <t>MAJANDAMISKULUD</t>
  </si>
  <si>
    <t>MUUD TEGEVUSKULUD</t>
  </si>
  <si>
    <t>PÕHIVARA AMORTISATSIOON JA ÜMBERHINDLUS</t>
  </si>
  <si>
    <t>FINANTSTULUD JA -KULUD</t>
  </si>
  <si>
    <t>RAHA JA PANGAKONTOD</t>
  </si>
  <si>
    <t>7</t>
  </si>
  <si>
    <t>Likviidsete vahendite muutus</t>
  </si>
  <si>
    <t>LÜHIAJALISED FINANTSINVESTEERINGUD</t>
  </si>
  <si>
    <t>MAKSU-, LÕIVU- JA TRAHVINÕUDED</t>
  </si>
  <si>
    <t>MUUD NÕUDED JA ETTEMAKSED</t>
  </si>
  <si>
    <t>Immateriaalne käibevara</t>
  </si>
  <si>
    <t>BIOLOOGILISED VARAD</t>
  </si>
  <si>
    <t>VARUD</t>
  </si>
  <si>
    <t>OSALUSED AVALIKU SEKTORI JA SIDUSÜKSUSTES</t>
  </si>
  <si>
    <t>PIKAAJALISED FINANTSINVESTEERINGUD</t>
  </si>
  <si>
    <t>AJATATUD MAKSU-, LÕIVU- JA TRAHVINÕUDED (pikaajaline osa)</t>
  </si>
  <si>
    <t>PIKAAJALISED NÕUDED JA ETTEMAKSED</t>
  </si>
  <si>
    <t>KINNISVARAINVESTEERINGUD</t>
  </si>
  <si>
    <t>MATERIAALNE PÕHIVARA</t>
  </si>
  <si>
    <t>IMMATERIAALNE PÕHIVARA</t>
  </si>
  <si>
    <t>SAADUD MAKSUDE, LÕIVUDE, TRAHVIDE ETTEMAKSED</t>
  </si>
  <si>
    <t>VÕLAD TARNIJATELE</t>
  </si>
  <si>
    <t>VÕLAD TÖÖTAJATELE</t>
  </si>
  <si>
    <t>MUUD KOHUSTISED JA SAADUD ETTEMAKSED</t>
  </si>
  <si>
    <t>ERALDISED</t>
  </si>
  <si>
    <t>LAENUKOHUSTISED</t>
  </si>
  <si>
    <t>Tuletisinstrumendid</t>
  </si>
  <si>
    <t>MUUD PIKAAJALISED KOHUSTISED JA ETTEMAKSED</t>
  </si>
  <si>
    <t>SIHTFINANTSEERIMINE</t>
  </si>
  <si>
    <t>LAENUKOHUSTISTE PIKAAJALINE OSA</t>
  </si>
  <si>
    <t>RESERVID</t>
  </si>
  <si>
    <t>Aktsia- või osakapital ja ülekurss</t>
  </si>
  <si>
    <t>Sihtkapital</t>
  </si>
  <si>
    <t>Riskimaandamise reserv</t>
  </si>
  <si>
    <t>AKUMULEERITUD ÜLE-/PUUDUJÄÄK</t>
  </si>
  <si>
    <t>ARUANDEPERIOODI TULEM</t>
  </si>
  <si>
    <t>TULUMAKS</t>
  </si>
  <si>
    <t>SOTSIAALMAKS JA SOTSIAALKINDLUSTUSMAKSED</t>
  </si>
  <si>
    <t>OMANDIMAKSUD</t>
  </si>
  <si>
    <t>MAKSUD KAUPADELT JA TEENUSTELT</t>
  </si>
  <si>
    <t>Maksud väliskaubanduselt ja tehingutelt</t>
  </si>
  <si>
    <t>TULUD MAJANDUSTEGEVUSEST</t>
  </si>
  <si>
    <t>TULUD MAJANDUSTEGEVUSEST (järg)</t>
  </si>
  <si>
    <t>SAADUD SIHTFINANTSEERIMINE</t>
  </si>
  <si>
    <t>PÕHIVARA SOETAMISEKS SAADUD SIHTFINANTSEERIMISE AMORTISATSIOON</t>
  </si>
  <si>
    <t>SAADUD TEGEVUSTOETUSED</t>
  </si>
  <si>
    <t>Põhivara müük</t>
  </si>
  <si>
    <t>MUUD TULUD VARADELT</t>
  </si>
  <si>
    <t>Sotsiaalkindlustustoetused</t>
  </si>
  <si>
    <t>Sotsiaalabitoetused ja muud toetused füüsilistele isikutele</t>
  </si>
  <si>
    <t>Sotsiaaltoetused avaliku sektori töövõtjatele</t>
  </si>
  <si>
    <t>Arvestatud pensionieraldiste muutus</t>
  </si>
  <si>
    <t>ANTUD SIHTFINANTSEERIMINE</t>
  </si>
  <si>
    <t>ANTUD TEGEVUSTOETUSED</t>
  </si>
  <si>
    <t>Erisoodustused</t>
  </si>
  <si>
    <t>Tööjõukuludega kaasnevad maksud ja sotsiaalkindlustusmaksed</t>
  </si>
  <si>
    <t>TÖÖJÕUKULUDE KAPITALISEERIMINE OMA VALMISTATUD PÕHIVARA MAKSUMUSSE</t>
  </si>
  <si>
    <t>Tööjõukulude eelarve liigi muutmine</t>
  </si>
  <si>
    <t>Riigisaladusega seotud kulud</t>
  </si>
  <si>
    <t>MAKSU-, LÕIVU-, TRAHVIKULUD</t>
  </si>
  <si>
    <t>Kulu ebatõenäoliselt laekuvatest nõuetest (v.a maksu-, lõivu-, trahvinõuded)</t>
  </si>
  <si>
    <t>Muud tegevuskulud</t>
  </si>
  <si>
    <t>KINNISVARAINVESTEERINGUTE AMORTISATSIOON</t>
  </si>
  <si>
    <t>MATERIAALSE PÕHIVARA AMORTISATSIOON</t>
  </si>
  <si>
    <t>IMMATERIAALSE PÕHIVARA AMORTISATSIOON</t>
  </si>
  <si>
    <t>KASUM/KAHJUM BIOLOOGILISTE VARADE ÜMERHINDAMISEST</t>
  </si>
  <si>
    <t>INTRESSIKULU</t>
  </si>
  <si>
    <t>TULEM OSALUSTELT</t>
  </si>
  <si>
    <t>Tulu hoiustelt ja väärtpaberitelt</t>
  </si>
  <si>
    <t>MUUD FINANTSTULUD JA -KULUD</t>
  </si>
  <si>
    <t>Sularaha</t>
  </si>
  <si>
    <t>Kauplemisportfelli väärtpaberid</t>
  </si>
  <si>
    <t>Tähtajani hoitavad väärtpaberid</t>
  </si>
  <si>
    <t>Muud lühiajalised finantsinvesteeringud</t>
  </si>
  <si>
    <t>Maksu-, lõivu ja trahvinõuded</t>
  </si>
  <si>
    <t>Ebatõenäoliselt laekuvad maksu-, lõivu ja trahvinõuded (miinus)</t>
  </si>
  <si>
    <t>Nõuded ostjate vastu</t>
  </si>
  <si>
    <t>Viitlaekumised</t>
  </si>
  <si>
    <t>Laenu- ja liisingnõuded</t>
  </si>
  <si>
    <t>Nõuded toetuste ja siirete eest</t>
  </si>
  <si>
    <t>Muud nõuded</t>
  </si>
  <si>
    <t>Maksude, lõivude, trahvide ettemaksed ja tagasinõuded</t>
  </si>
  <si>
    <t>Ettemakstud toetused</t>
  </si>
  <si>
    <t>Ettemakstud tulevaste perioodide kulud</t>
  </si>
  <si>
    <t>Strateegilised varud</t>
  </si>
  <si>
    <t>Muud varud müügiks</t>
  </si>
  <si>
    <t>Üle andmata varud ja ettemaksed varude eest</t>
  </si>
  <si>
    <t>Osalused sihtasutustes ja mittetulundusühingutes</t>
  </si>
  <si>
    <t>Osalused tütar- ja sidusettevõtjates</t>
  </si>
  <si>
    <t>Investeerimisportfelli väärtpaberid</t>
  </si>
  <si>
    <t>Tähtajani hoitavad võlakirjad</t>
  </si>
  <si>
    <t>Muud pikaajalised finantsinvesteeringud</t>
  </si>
  <si>
    <t>Ajatatud maksu-, lõivu ja trahvinõuded (pikaajaline osa, bruto)</t>
  </si>
  <si>
    <t>Ebatõenäoliselt laekuvad ajatatud maksu-, lõivu ja trahvinõuded (miinus)</t>
  </si>
  <si>
    <t>Laenu- ja liisingnõuete pikaajaline osa</t>
  </si>
  <si>
    <t>Nõuded toetuste eest</t>
  </si>
  <si>
    <t>Muud pikaajalised nõuded</t>
  </si>
  <si>
    <t>Antud sihtfinantseerimine</t>
  </si>
  <si>
    <t>Pikaajalised ettemaksed</t>
  </si>
  <si>
    <t>Hooned ja rajatised</t>
  </si>
  <si>
    <t>Kaitseotstarbeline põhivara</t>
  </si>
  <si>
    <t>Info- ja kommunikatsioonitehnoloogia seadmed</t>
  </si>
  <si>
    <t>Muu amortiseeruv materiaalne põhivara</t>
  </si>
  <si>
    <t>Kasutusele võtmata varad ja ettemaksed</t>
  </si>
  <si>
    <t>Tarkvara</t>
  </si>
  <si>
    <t>Õigused ja litsentsid</t>
  </si>
  <si>
    <t>Arenguväljaminekud ( IFRS alusel )</t>
  </si>
  <si>
    <t>Firmaväärtus</t>
  </si>
  <si>
    <t>Muu immateriaalne põhivara</t>
  </si>
  <si>
    <t>Maksu-, lõivu- ja trahvikohustised</t>
  </si>
  <si>
    <t>Viitvõlad</t>
  </si>
  <si>
    <t>Toetuste ja siirete kohustised</t>
  </si>
  <si>
    <t>Muud kohustised</t>
  </si>
  <si>
    <t>Toetusteks saadud ettemaksed</t>
  </si>
  <si>
    <t>Muud saadud ettemaksed ja tulevaste perioodide tulud</t>
  </si>
  <si>
    <t>Emiteeritud võlakirjad</t>
  </si>
  <si>
    <t>Laenud</t>
  </si>
  <si>
    <t>Faktooringkohustised</t>
  </si>
  <si>
    <t>Ajatatud maksu-, lõivu- ja trahvikohustised</t>
  </si>
  <si>
    <t>Toetuste andmise kohustised</t>
  </si>
  <si>
    <t>Muud pikaajalised kohustised</t>
  </si>
  <si>
    <t>Pikaajalised ettemaksed ja tulevaste perioodide tulud</t>
  </si>
  <si>
    <t>Põhivara ümberhindluse reserv</t>
  </si>
  <si>
    <t>Füüsilise isiku tulumaks</t>
  </si>
  <si>
    <t>Juriidilise isiku tulumaks</t>
  </si>
  <si>
    <t>Sotsiaalmaks</t>
  </si>
  <si>
    <t>Kogumispension</t>
  </si>
  <si>
    <t>Aktsiisimaks</t>
  </si>
  <si>
    <t>Hasartmängumaks</t>
  </si>
  <si>
    <t>Riigilõivud registritoimingutelt</t>
  </si>
  <si>
    <t>Muud riigilõivud A-E</t>
  </si>
  <si>
    <t>Muud riigilõivud F-J</t>
  </si>
  <si>
    <t>Muud riigilõivud K-L</t>
  </si>
  <si>
    <t>Muud riigilõivud M-P</t>
  </si>
  <si>
    <t>Muud riigilõivud R-S</t>
  </si>
  <si>
    <t>Muud riigilõivud T-U</t>
  </si>
  <si>
    <t>Muud riigilõivud V-Ü</t>
  </si>
  <si>
    <t>Tulud haridusalasest tegevusest</t>
  </si>
  <si>
    <t>Tulud kultuuri- ja kunstialasest tegevusest</t>
  </si>
  <si>
    <t>Tulud spordi- ja puhkealasest tegevusest</t>
  </si>
  <si>
    <t>Tulud tervishoiust</t>
  </si>
  <si>
    <t>Tulud sotsiaalabialasest tegevusest</t>
  </si>
  <si>
    <t>Elamu- ja kommunaaltegevuse tulud</t>
  </si>
  <si>
    <t>Keskkonnakaitsealase tegevuse tulud</t>
  </si>
  <si>
    <t>TULUD KORRAKAITSEST</t>
  </si>
  <si>
    <t>Laekumised üldvalitsemisasutuste majandustegevuses</t>
  </si>
  <si>
    <t>Tulud transpordi- ja sidealasest tegevusest</t>
  </si>
  <si>
    <t>TULUD PÕLLU-, METSAMAJANDUSEST, JAHINDUSEST, KALANDUSEST</t>
  </si>
  <si>
    <t>TULUD MUUDELT MAJANDUSALADELT</t>
  </si>
  <si>
    <t>ÕIGUSTE MÜÜK</t>
  </si>
  <si>
    <t>Saadud tegevuskulude sihtfinantseerimine</t>
  </si>
  <si>
    <t>Saadud sihtfinantseerimine põhivara soetuseks</t>
  </si>
  <si>
    <t>Saadud tegevustoetused</t>
  </si>
  <si>
    <t>Kasum/kahjum kinnisvarainvesteeringute müügist</t>
  </si>
  <si>
    <t>Kasum/kahjum materiaalse põhivara müügist</t>
  </si>
  <si>
    <t>Kasum/kahjum immateriaalse põhivara müügist</t>
  </si>
  <si>
    <t>Kasum/kahjum bioloogiliste varade müügist</t>
  </si>
  <si>
    <t>Võlalt arvestatud intressitulu (va finantstulu)</t>
  </si>
  <si>
    <t>Tulud loodusressursside kasutamisest</t>
  </si>
  <si>
    <t>Tulem bioloogiliste varadelt</t>
  </si>
  <si>
    <t>Tulud materiaalsete varade kasutamisest</t>
  </si>
  <si>
    <t>Trahvid ja muud varalised karistused</t>
  </si>
  <si>
    <t>Saastetasud ja keskkonnale tekitatud kahju hüvitis</t>
  </si>
  <si>
    <t>Eespool nimetamata muud tulud</t>
  </si>
  <si>
    <t>Pensionikindlustustoetused sotsiaalmaksutuludest</t>
  </si>
  <si>
    <t>Pensionikindlustustoetused mitte sotsiaalmaksutuludest</t>
  </si>
  <si>
    <t>Ravikindlustustoetused</t>
  </si>
  <si>
    <t>Töötuskindlustustoetused</t>
  </si>
  <si>
    <t>Peretoetused</t>
  </si>
  <si>
    <t>Sotsiaalhoolekande toetused ja hüvitised</t>
  </si>
  <si>
    <t>Toetused töötutele</t>
  </si>
  <si>
    <t>Toetused puudega inimestele ja nende hooldajatele</t>
  </si>
  <si>
    <t>Õppetoetused</t>
  </si>
  <si>
    <t>Töövõimetoetused</t>
  </si>
  <si>
    <t>Erijuhtudel riigi poolt makstavad maksud</t>
  </si>
  <si>
    <t>Antud sihtfinantseerimine tegevuskuludeks</t>
  </si>
  <si>
    <t>Antud sihtfinantseerimine põhivara soetuseks</t>
  </si>
  <si>
    <t>Valitavate ametnike ja kõrgemate riigiteenijate töötasu</t>
  </si>
  <si>
    <t>Avaliku teenistuse ametnike töötasu (va kaitseväelased)</t>
  </si>
  <si>
    <t>Töötajate töötasu</t>
  </si>
  <si>
    <t>Administreerimiskulud</t>
  </si>
  <si>
    <t>Uurimis- ja arendustööde ostukulud</t>
  </si>
  <si>
    <t>Lähetuskulud (v.a koolituslähetus)</t>
  </si>
  <si>
    <t>Kinnistute, hoonete ja ruumide majandamiskulud</t>
  </si>
  <si>
    <t>Sõidukite majandamiskulud</t>
  </si>
  <si>
    <t>Info- ja kommunikatsioonitehnoloogia kulud</t>
  </si>
  <si>
    <t>Inventari majandamiskulud</t>
  </si>
  <si>
    <t>Töömasinate ja seadmete majandamiskulud</t>
  </si>
  <si>
    <t>Toiduained ja toitlustusteenused</t>
  </si>
  <si>
    <t>Meditsiinikulud ja hügieenikulud</t>
  </si>
  <si>
    <t>Õppevahendite ja koolituse kulud</t>
  </si>
  <si>
    <t>Sotsiaalteenused</t>
  </si>
  <si>
    <t>Avaliku korra ja julgeoleku kulud</t>
  </si>
  <si>
    <t>Tootmiskulud</t>
  </si>
  <si>
    <t>Kaitseotstarbeline varustus ja materjalid</t>
  </si>
  <si>
    <t>Muu erivarustus ja materjalid</t>
  </si>
  <si>
    <t>Maksud, lõivud, trahvid (tegevuskulud)</t>
  </si>
  <si>
    <t>Kulu ebatõenäoliselt laekuvaks hinnatud maksu-, lõivu- ja trahvinõuetest</t>
  </si>
  <si>
    <t>Edasiantud maksud, lõivud, trahvid, muud seadusejärgsed tasud</t>
  </si>
  <si>
    <t>Hoonete ja rajatiste amortisatsioon</t>
  </si>
  <si>
    <t>Kaitseotstarbelise põhivara amortisatsioon</t>
  </si>
  <si>
    <t>Masinate ja seadmete amortisatsioon</t>
  </si>
  <si>
    <t>Info- ja kommunikatsioonitehnoloogia seadmete amortisatsioon</t>
  </si>
  <si>
    <t>Muu amortiseeruva materiaalse põhivara amortisatsioon</t>
  </si>
  <si>
    <t>Intressitulu</t>
  </si>
  <si>
    <t>Kasum/kahjum finantsinvesteeringute müügist</t>
  </si>
  <si>
    <t>Kasum/kahjum finantsinvesteeringute ümberhindamisest</t>
  </si>
  <si>
    <t>Valuutakursi kasumid/kahjumid</t>
  </si>
  <si>
    <t>Muu finantstulu ja -kulu</t>
  </si>
  <si>
    <t>Hooned ja rajatised soetusmaksumuses</t>
  </si>
  <si>
    <t>Hoonete ja rajatiste kogunenud kulum</t>
  </si>
  <si>
    <t>Masinate ja seadmete kogunenud kulum</t>
  </si>
  <si>
    <t>Sotsiaalmaks pensionikindlustuseks</t>
  </si>
  <si>
    <t>Sotsiaalmaks ravikindlustuseks</t>
  </si>
  <si>
    <t>Alkoholiaktsiis</t>
  </si>
  <si>
    <t>Tubakaaktsiis</t>
  </si>
  <si>
    <t>Kütuseaktsiis</t>
  </si>
  <si>
    <t>Kasum/kahjum maa müügist</t>
  </si>
  <si>
    <t>Kasum/kahjum hoonete müügist</t>
  </si>
  <si>
    <t>Kasum/kahjum rajatiste müügist</t>
  </si>
  <si>
    <t>Kasum/kahjum kaitseotstarbelise põhivara müügist</t>
  </si>
  <si>
    <t>Kasum/kahjum masinate ja seadmete müügist</t>
  </si>
  <si>
    <t>Kasum/kahjum info- ja kommunikatsioonitehnoloogia seadmete müügist</t>
  </si>
  <si>
    <t>Kasum/kahjum muu amortiseeruva materiaalse põhivara müügist</t>
  </si>
  <si>
    <t>Kasum/kahjum mitteamortiseeruvate põhivarade müügist</t>
  </si>
  <si>
    <t>Kasum/kahjum lõpetamata ehituse müügist</t>
  </si>
  <si>
    <t>Kasum/kahjum tarkvara müügist</t>
  </si>
  <si>
    <t>Kasum/kahjum õiguste ja litsentside müügist</t>
  </si>
  <si>
    <t>Kasum/kahjum muu immateriaalse põhivara müügist</t>
  </si>
  <si>
    <t>Tippspetsialistide töötasu</t>
  </si>
  <si>
    <t>Keskastme spetsialistide töötasu</t>
  </si>
  <si>
    <t>Nooremspetsialistide ja assistentide töötasu</t>
  </si>
  <si>
    <t>Nõukogu ja juhatuse liikmete töötasu</t>
  </si>
  <si>
    <t>Keskastme spetsialistid</t>
  </si>
  <si>
    <t>Õpetajad</t>
  </si>
  <si>
    <t>Tugispetsialistide töötasu</t>
  </si>
  <si>
    <t>Lühiajalised lähetused</t>
  </si>
  <si>
    <t>Pikaajalised lähetused</t>
  </si>
  <si>
    <t>Kinnistute, hoonete, ruumide majandamiskulud (va kinnisvarainvesteeringud)</t>
  </si>
  <si>
    <t>Kinnisvarainvesteeringute haldamiskulud</t>
  </si>
  <si>
    <t>Üürile ja rendile antud kinnistute, hoonete, ruumide majandamiskulud (va kinnisvarainvesteeringud)</t>
  </si>
  <si>
    <t>Maismaasõidukid</t>
  </si>
  <si>
    <t>Õhusõidukid</t>
  </si>
  <si>
    <t>Veesõidukid</t>
  </si>
  <si>
    <t>Kassa</t>
  </si>
  <si>
    <t>Raha teel</t>
  </si>
  <si>
    <t>Saadud ja välja kirjutatud tsekid</t>
  </si>
  <si>
    <t>Reservide ja keskkassa kontod</t>
  </si>
  <si>
    <t>Välisabi kontod</t>
  </si>
  <si>
    <t>Tähtajalised deposiidid</t>
  </si>
  <si>
    <t>Osalused investeerimisfondides</t>
  </si>
  <si>
    <t>Noteeritud aktsiad ja muud omakapitaliinstrumendid</t>
  </si>
  <si>
    <t>Lühiajalised võlakirjad</t>
  </si>
  <si>
    <t>Pikaajalised võlakirjad</t>
  </si>
  <si>
    <t>Lühiajalised laenud väärtpaberite tagatisel</t>
  </si>
  <si>
    <t>Lühiajalised tähtajani hoitavad võlakirjad nominaalväärtuses</t>
  </si>
  <si>
    <t>Pikaajalised võlakirjad nominaalväärtuses (tagasimakse tähtajaga kuni 1 aasta)</t>
  </si>
  <si>
    <t>Noteerimata aktsiad ja muud omakapitaliinstrumendid</t>
  </si>
  <si>
    <t>Käibemaks</t>
  </si>
  <si>
    <t>Üksiksiku tulumaks</t>
  </si>
  <si>
    <t>Töötuskindlustusmaksed</t>
  </si>
  <si>
    <t>Kogumispensioni maksed</t>
  </si>
  <si>
    <t>Erisoodustuste ja ettevõtja tulumaks</t>
  </si>
  <si>
    <t>Aktsiisid</t>
  </si>
  <si>
    <t>Tollimaks</t>
  </si>
  <si>
    <t>Lõivunõuded</t>
  </si>
  <si>
    <t>Nõuded loodusressursside kasutamisest ja saastetasudest</t>
  </si>
  <si>
    <t>Muud maksulaadsete tasude nõuded</t>
  </si>
  <si>
    <t>Trahvinõuded</t>
  </si>
  <si>
    <t>Kohtuotsuse alusel välja mõistetud nõuded</t>
  </si>
  <si>
    <t>Maksuvõlalt arvestatud intressinõuded</t>
  </si>
  <si>
    <t>Ebatõenäoliselt laekuv käibemaks</t>
  </si>
  <si>
    <t>Ebatõenäoliselt laekuv sotsiaalmaks</t>
  </si>
  <si>
    <t>Ebatõenäoliselt laekuv üksiksiku tulumaks</t>
  </si>
  <si>
    <t>Ebatõenäoliselt laekuvad töötuskindlustusmaksed</t>
  </si>
  <si>
    <t>Ebatõenäoliselt laekuvad kogumispensioni maksed</t>
  </si>
  <si>
    <t>Ebatõenäoliselt laekuv erisoodustuste ja ettevõtja tulumaks</t>
  </si>
  <si>
    <t>Ebatõenäoliselt laekuv maamaks</t>
  </si>
  <si>
    <t>Ebatõenäoliselt laekuvad aktsiisid</t>
  </si>
  <si>
    <t>Ebatõenäoliselt laekuv tollimaks</t>
  </si>
  <si>
    <t>Ebatõenäoliselt laekuvad muud maksud</t>
  </si>
  <si>
    <t>Ebatõenäoliselt laekuvad lõivunõuded</t>
  </si>
  <si>
    <t>Ebatõenäoliselt laekuvad nõuded loodusressursside kasutamisest ja saastetasudest</t>
  </si>
  <si>
    <t>Ebatõenäoliselt laekuvad muud maksulaadsete tasude nõuded</t>
  </si>
  <si>
    <t>Ebatõenäoliselt laekuvad trahvinõuded</t>
  </si>
  <si>
    <t>Ebatõenäoliselt laekuvad kohtuotsuse alusel välja mõistetud nõuded</t>
  </si>
  <si>
    <t>Ebatõenäoliselt laekuvad maksuvõlalt arvestatud intressinõuded</t>
  </si>
  <si>
    <t>Nõuded ostjate vastu (va põhivara müük)</t>
  </si>
  <si>
    <t>Ebatõenäoliselt laekuvaks hinnatud nõuded ostjate vastu</t>
  </si>
  <si>
    <t>Nõuded müüdud põhivara eest</t>
  </si>
  <si>
    <t>Ebatõenäoliselt laekuvaks hinnatud nõuded müüdud põhivara eest</t>
  </si>
  <si>
    <t>Laekumata intressid</t>
  </si>
  <si>
    <t>Ebatõenäoliselt laekuvad intressid</t>
  </si>
  <si>
    <t>Laekumata dividendid</t>
  </si>
  <si>
    <t>Muud viitlaekumised</t>
  </si>
  <si>
    <t>Antud lühiajalised laenud</t>
  </si>
  <si>
    <t>Antud arvelduskrediit</t>
  </si>
  <si>
    <t>Ebatõenäoliselt laekuvad lühiajalised laenud (miinusega)</t>
  </si>
  <si>
    <t>Antud pikaajaliste laenude lühiajaline osa</t>
  </si>
  <si>
    <t>Ebatõenäoliselt laekuvad pikaajalised laenud (miinusega)</t>
  </si>
  <si>
    <t>Antud kapitalirendi lühiajaline osa</t>
  </si>
  <si>
    <t>Õppelaenud</t>
  </si>
  <si>
    <t>Ebatõenäoliselt laekuvad õppelaenud</t>
  </si>
  <si>
    <t>Järelmaksunõuded põhivara müügi eest</t>
  </si>
  <si>
    <t>Ebatõenäoliselt laekuvad järelmaksunõuded põhivara müügi eest</t>
  </si>
  <si>
    <t>Nõuded teenuste kontsessioonikokkulepete alusel</t>
  </si>
  <si>
    <t>Tekkepõhised siirded</t>
  </si>
  <si>
    <t>Laenu- ja finantseerimistegevuseks antud sihtfinantseerimine</t>
  </si>
  <si>
    <t>Saamata tegevuskulude sihtfinantseerimine</t>
  </si>
  <si>
    <t>Saamata tegevuskulude kaasfinantseerimine</t>
  </si>
  <si>
    <t>Saamata põhivara sihtfinantseerimine</t>
  </si>
  <si>
    <t>Saamata põhivara kaasfinantseerimine</t>
  </si>
  <si>
    <t>Saamata muud toetused</t>
  </si>
  <si>
    <t>Kinnipidamised töötasudest</t>
  </si>
  <si>
    <t>Makstud tagatisdeposiidid</t>
  </si>
  <si>
    <t>Kohtutäituritele makstud ettemaksed</t>
  </si>
  <si>
    <t>Käibemaksu deklareerimata ettemaksed</t>
  </si>
  <si>
    <t>Sihtfinantseerimise tagasinõuded</t>
  </si>
  <si>
    <t>Kaasfinantseerimise tagasinõuded</t>
  </si>
  <si>
    <t>Muud toetuste tagasinõuded</t>
  </si>
  <si>
    <t>Ebatõenäoliselt laekuvad muud nõuded (miinusega)</t>
  </si>
  <si>
    <t>Käibemaksu ettemaks</t>
  </si>
  <si>
    <t>Sotsiaalmaksu ettemaks</t>
  </si>
  <si>
    <t>Üksikisiku tulumaksu ettemaks</t>
  </si>
  <si>
    <t>Töötuskindlustusmaksete ettemaks</t>
  </si>
  <si>
    <t>Kogumispensioni maksete ettemaks</t>
  </si>
  <si>
    <t>Erisoodustuste ja ettevõtja tulumaksu ettemaks</t>
  </si>
  <si>
    <t>Maamaksu ettemaks</t>
  </si>
  <si>
    <t>Aktsiiside ettemaks</t>
  </si>
  <si>
    <t>Tolliametile makstud ettemakstud maksud</t>
  </si>
  <si>
    <t>Muud maksude ettemaksud</t>
  </si>
  <si>
    <t>Makstud lõivude ettemaksed</t>
  </si>
  <si>
    <t>Makstud loodusressursside kasutamise tasude ettemaksed</t>
  </si>
  <si>
    <t>Makstud trahvide ettemaksed</t>
  </si>
  <si>
    <t>Makstud maksuvõlalt arvestatud intresside ettemaksed</t>
  </si>
  <si>
    <t>Ettemaksukontode jäägid</t>
  </si>
  <si>
    <t>Ettemakstud sihtfinantseerimised</t>
  </si>
  <si>
    <t>Ettemakstud kaasfinantseerimised</t>
  </si>
  <si>
    <t>Ettemakstud põhivara sihtfinantseerimised</t>
  </si>
  <si>
    <t>Ettemakstud põhivara kaasfinantseerimised</t>
  </si>
  <si>
    <t>Muud ettemakstud toetused</t>
  </si>
  <si>
    <t>Majanduskulude ettemaksed töötajatele</t>
  </si>
  <si>
    <t>Töö- ja puhkusetasu ettemaksed</t>
  </si>
  <si>
    <t>Deklareeritud sotsiaalmaksukulu töötasu ettemaksetelt</t>
  </si>
  <si>
    <t>Deklareeritud töötuskindlustusmakse kulu töötasu ettemaksetelt</t>
  </si>
  <si>
    <t>Muud ettemakstud tulevaste perioodide kulud</t>
  </si>
  <si>
    <t>Kasvuhoonegaaside heitkoguse ühikud</t>
  </si>
  <si>
    <t>Taimed ja istandused</t>
  </si>
  <si>
    <t>Mets</t>
  </si>
  <si>
    <t>Mobilisatsioonivarud</t>
  </si>
  <si>
    <t>Riigi tegevusvarud</t>
  </si>
  <si>
    <t>Vedelkütuse varud</t>
  </si>
  <si>
    <t>Tooraine ja materjalid</t>
  </si>
  <si>
    <t>Lõpetamata toodang</t>
  </si>
  <si>
    <t>Valmistoodang</t>
  </si>
  <si>
    <t>Ostetud kaubad müügiks</t>
  </si>
  <si>
    <t>Ümberklassifitseeritud varud müügiks</t>
  </si>
  <si>
    <t>Üle andmata tsentraliseeritud korras soetatud varud</t>
  </si>
  <si>
    <t>Ettemaksed varude eest</t>
  </si>
  <si>
    <t>Tütarettevõtjate aktsiad ja muud omakapitaliinstrumendid</t>
  </si>
  <si>
    <t>Sidusettevõtjate aktsiad ja muud omakapitaliinstrumendid</t>
  </si>
  <si>
    <t>Võlakirjad ja muud võlainstrumendid</t>
  </si>
  <si>
    <t>Võlakirjad nominaalväärtuses</t>
  </si>
  <si>
    <t>Osalused rahvusvahelistes organisatsioonides</t>
  </si>
  <si>
    <t>Diskonteeritud nõuete nominaalväärtuse vähendus (miinusega)</t>
  </si>
  <si>
    <t>Ebatõenäoliselt laekuvad nõuded ostjate vastu (va põhivara müük)</t>
  </si>
  <si>
    <t>Diskonteeritud nõuete nominaalväärtuse vähendus (põhivara, miinusega)</t>
  </si>
  <si>
    <t>Ebatõenäoliselt laekuvad nõuded müüdud põhivara eest (miinus)</t>
  </si>
  <si>
    <t>Laenunõuete pikaajaline osa nominaalväärtuses</t>
  </si>
  <si>
    <t>Laenunõuete nominaalväärtuse ja soetusmaksumuse amortiseerimata vahe</t>
  </si>
  <si>
    <t>Ebatõenäoliselt laekuvad laenud (miinus)</t>
  </si>
  <si>
    <t>Kapitalirendinõuete pikaajaline osa</t>
  </si>
  <si>
    <t>Õppelaenude pikaajaline osa</t>
  </si>
  <si>
    <t>Ebatõenäoliselt laekuvad õppelaenud (miinus)</t>
  </si>
  <si>
    <t>Järelmaksunõuete pikaajaline osa põhivara müügi eest</t>
  </si>
  <si>
    <t>Diskonteeritud järelmaksunõuete nominaalväärtuse vähendus</t>
  </si>
  <si>
    <t>Ebatõenäoliselt laekuvad järelmaksunõuded põhivara müügi eest (miinus)</t>
  </si>
  <si>
    <t>Saamata sihtfinantseerimine tegevuskuludeks</t>
  </si>
  <si>
    <t>Saamata sihtfinantseerimine põhivara soetuseks</t>
  </si>
  <si>
    <t>Ebatõenäoliselt laekuvad muud pikaajalised nõuded</t>
  </si>
  <si>
    <t>Põhivara soetuseks antud sihtfinantseerimise amortiseerimata osa</t>
  </si>
  <si>
    <t>Finantseerimistegevuseks antud sihtfinantseerimine</t>
  </si>
  <si>
    <t>Kinnisvarainvesteeringud soetusmaksumuses</t>
  </si>
  <si>
    <t>Kinnisvarainvesteeringute kogunenud kulum</t>
  </si>
  <si>
    <t>Maa</t>
  </si>
  <si>
    <t>Eluhooned soetusmaksumuses</t>
  </si>
  <si>
    <t>Hoonete (va eluhooned) kogunenud kulum</t>
  </si>
  <si>
    <t>Eluhoonete kogunenud kulum</t>
  </si>
  <si>
    <t>Teede kogunenud kulum</t>
  </si>
  <si>
    <t>Muude rajatiste kogunenud kulum</t>
  </si>
  <si>
    <t>Kaitseotstarbeline põhivara soetusmaksumuses</t>
  </si>
  <si>
    <t>Kaitseotstarbelise põhivara kogunenud kulum</t>
  </si>
  <si>
    <t>Transpordivahendite kogunenud kulum</t>
  </si>
  <si>
    <t>Info- ja kommunikatsioonitehnoloogia seadmed soetusmaksumuses</t>
  </si>
  <si>
    <t>Info- ja kommunikatsioonitehnoloogia seadmete kogunenud kulum</t>
  </si>
  <si>
    <t>Muu amortiseeruv põhivara soetusmaksumuses</t>
  </si>
  <si>
    <t>Muu amortiseeruva põhivara kogunenud kulum</t>
  </si>
  <si>
    <t>Üle andmata tsentraliseeritud korras soetatud varad</t>
  </si>
  <si>
    <t>Ettemaksed materiaalse põhivara eest</t>
  </si>
  <si>
    <t>Tarkvara soetusmaksumuses</t>
  </si>
  <si>
    <t>Tarkvara kogunenud kulum</t>
  </si>
  <si>
    <t>Õigused ja litsentsid soetusmaksumuses</t>
  </si>
  <si>
    <t>Õiguste ja litsentside kogunenud kulum</t>
  </si>
  <si>
    <t>Arenguväljaminekud soetusmaksumuses (IFRS alusel)</t>
  </si>
  <si>
    <t>Arenguväljaminekute kogunenud kulu (IFRS alusel)</t>
  </si>
  <si>
    <t>Firmaväärtus soetusmaksumuses</t>
  </si>
  <si>
    <t>Firmaväärtuse kogunenud kulum</t>
  </si>
  <si>
    <t>Muu immateriaalne põhivara soetusmaksumuses</t>
  </si>
  <si>
    <t>Muu immateriaalse põhivara kogunenud kulum</t>
  </si>
  <si>
    <t>Ettemaksed immateriaalse põhivara eest</t>
  </si>
  <si>
    <t>Loomad</t>
  </si>
  <si>
    <t>Ettemaksed bioloogiliste varade eest</t>
  </si>
  <si>
    <t>Käibemaksu ettemaksed</t>
  </si>
  <si>
    <t>Sotsiaalmaksu ettemaksed</t>
  </si>
  <si>
    <t>Üksikisiku tulumaksu ettemaksed</t>
  </si>
  <si>
    <t>Töötuskindlustusmaksete ettemaksed</t>
  </si>
  <si>
    <t>Kogumispensioni maksete ettemaksed</t>
  </si>
  <si>
    <t>Erisoodustuste ja ettevõtja tulumaksu ettemaksed</t>
  </si>
  <si>
    <t>Maamaksu ettemaksed</t>
  </si>
  <si>
    <t>Aktsiiside ettemaksed</t>
  </si>
  <si>
    <t>Tolliametile laekunud maksude ettemaksed</t>
  </si>
  <si>
    <t>Muud maksude ettemaksed</t>
  </si>
  <si>
    <t>Saadud lõivude ettemaksed</t>
  </si>
  <si>
    <t>Saadud loodusressursside ja saastetasude ettemaks</t>
  </si>
  <si>
    <t>Saadud muud maksulaadsete tasude ettemaksed</t>
  </si>
  <si>
    <t>Saadud trahvide ettemaksed</t>
  </si>
  <si>
    <t>Saadud kohtumenetlustega seotud ettemaksed</t>
  </si>
  <si>
    <t>Saadud maksuvõlgade intresside ettemaksed</t>
  </si>
  <si>
    <t>Võlad tarnijatele toodete ja teenuste eest</t>
  </si>
  <si>
    <t>Võlad tarnijatele põhivara eest</t>
  </si>
  <si>
    <t>Töötasu võlgnevus</t>
  </si>
  <si>
    <t>Deklareerimata sotsiaalmaksukohustis</t>
  </si>
  <si>
    <t>Deklareerimata kinnipeetud tulumaks</t>
  </si>
  <si>
    <t>Deklareerimata kinni peetud ja arvestatud töötuskindlustusmaksed</t>
  </si>
  <si>
    <t>Deklareerimata kinnipeetud kogumispension</t>
  </si>
  <si>
    <t>Puhkusetasude kohustis</t>
  </si>
  <si>
    <t>Võlad majanduskulude eest</t>
  </si>
  <si>
    <t>Deponeeritud töötasud</t>
  </si>
  <si>
    <t>Muud võlad töövõtjatele</t>
  </si>
  <si>
    <t>Käibemaksu kohustis</t>
  </si>
  <si>
    <t>Sotsiaalmaksu kohustis</t>
  </si>
  <si>
    <t>Üksikisiku tulumaksu kohustis</t>
  </si>
  <si>
    <t>Töötuskindlustusmakse kohustis</t>
  </si>
  <si>
    <t>Kogumispensioni maksete kohustis</t>
  </si>
  <si>
    <t>Erisoodustuste ja ettevõtja tulumaksu kohustis</t>
  </si>
  <si>
    <t>Maamaksu kohustis</t>
  </si>
  <si>
    <t>Aktsiisimaksu kohustis</t>
  </si>
  <si>
    <t>Tollimaksu kohustis</t>
  </si>
  <si>
    <t>Muud maksukohustised</t>
  </si>
  <si>
    <t>Lõivukohustised</t>
  </si>
  <si>
    <t>Loodusressursside kasutamise ja saastetasude kohustis</t>
  </si>
  <si>
    <t>Trahvikohustised</t>
  </si>
  <si>
    <t>Maksuvõlalt arvestatud intressikohustised</t>
  </si>
  <si>
    <t>Intressikohustised</t>
  </si>
  <si>
    <t>Dividendikohustised</t>
  </si>
  <si>
    <t>Muud viitvõlad</t>
  </si>
  <si>
    <t>Laenu- ja finantseerimistegevuseks saadud sihtfinantseerimine</t>
  </si>
  <si>
    <t>Sihtfinantseerimisega seotud kohustised</t>
  </si>
  <si>
    <t>Kaasfinantseerimisega seotud kohusiused</t>
  </si>
  <si>
    <t>Põhivara sihtfinantseerimise kohustised</t>
  </si>
  <si>
    <t>Põhivara kaasfinantseerimise kohustised</t>
  </si>
  <si>
    <t>Muud toetuste andmise kohustised</t>
  </si>
  <si>
    <t>Deklareerimata töötuskindlustusmaksed</t>
  </si>
  <si>
    <t>Selgitamata laekumised</t>
  </si>
  <si>
    <t>Edasiandmisele kuuluvad laekumised</t>
  </si>
  <si>
    <t>Konfiskeeritud varad</t>
  </si>
  <si>
    <t>Tagatistasud, kautsjonid</t>
  </si>
  <si>
    <t>Klientide raha</t>
  </si>
  <si>
    <t>Kohtutäiturile ülekantavad summad</t>
  </si>
  <si>
    <t>Sihtfinantseerimise tagasimaksekohustised</t>
  </si>
  <si>
    <t>Kaasfinantseerimise tagasimaksekohustised</t>
  </si>
  <si>
    <t>Muud toetuste tagasimaksekohustised</t>
  </si>
  <si>
    <t>Sihtfinantseerimiseks saadud ettemaksed</t>
  </si>
  <si>
    <t>Kaasfinantseerimiseks saadud ettemaksed</t>
  </si>
  <si>
    <t>Põhivara sihtfinantseerimiseks saadud ettemaksed</t>
  </si>
  <si>
    <t>Põhivara kaasfinantseerimiseks saadud ettemaksed</t>
  </si>
  <si>
    <t>Saadud muud toetuste ettemaksed</t>
  </si>
  <si>
    <t>Ettemaksed toodete ja teenuste eest</t>
  </si>
  <si>
    <t>Ettemaksed müüdud põhivara eest</t>
  </si>
  <si>
    <t>Muud saadud ettemaksed</t>
  </si>
  <si>
    <t>Eraldised kohtuprotsesside suhtes</t>
  </si>
  <si>
    <t>Eraldised garantiikohustiste tagamiseks</t>
  </si>
  <si>
    <t>Edasikindlustajate osa pikaajalises preemiate eraldises</t>
  </si>
  <si>
    <t>Pensionieraldised</t>
  </si>
  <si>
    <t>Töösuhte lõppemise hüvitiste eraldised</t>
  </si>
  <si>
    <t>Eraldised tervisekahjude hüvitamiseks</t>
  </si>
  <si>
    <t>Keskkonnakaitselised eraldised</t>
  </si>
  <si>
    <t>Muud eraldised</t>
  </si>
  <si>
    <t>Emiteeritud lühiajalised võlakirjad nominaalväärtuses</t>
  </si>
  <si>
    <t>Emiteeritud lühiajaliste võlakirjade nominaalväärtuse ja soetusmaksumuse vahe amortiseerimata osa</t>
  </si>
  <si>
    <t>Emiteeritud pikaajaliste võlakirjade lühiajaline osa nominaalväärtuses</t>
  </si>
  <si>
    <t>Emiteeritud pikaajaliste võlakirjade nominaalväärtuse ja soetusmaksumuse vahe amortiseerimata osa</t>
  </si>
  <si>
    <t>Arvelduskrediit</t>
  </si>
  <si>
    <t>Võetud lühiajalised laenud nominaalväärtuses</t>
  </si>
  <si>
    <t>Lühiajaliste laenude nominaal- ja soetusmaksumuse vahe amortiseerimata osa</t>
  </si>
  <si>
    <t>Võetud pikaajalised laenud nominaalväärtuses</t>
  </si>
  <si>
    <t>Pikaajaliste laenude nominaal- ja soetusmaksumuse vahe amortiseerimata osa</t>
  </si>
  <si>
    <t>Lühiajalised faktooringkohustised</t>
  </si>
  <si>
    <t>Pikaajaliste faktooringkohustiste lühiajaline osa</t>
  </si>
  <si>
    <t>Kohustised teenuste kontsessioonikokkulepete alusel</t>
  </si>
  <si>
    <t>Kohustised ostetud toodete ja teenuste eest</t>
  </si>
  <si>
    <t>Diskonteeritud kohustiste nominaalväärtuse vähendus</t>
  </si>
  <si>
    <t>Kohustised ostetud põhivara eest</t>
  </si>
  <si>
    <t>Sihtfinantseerimise kohustised</t>
  </si>
  <si>
    <t>Liitumistasude amortiseerimata jääk</t>
  </si>
  <si>
    <t>Muud saadud pikaajalised ettemaksed</t>
  </si>
  <si>
    <t>Eraldised kohtuprotsesside tagamiseks</t>
  </si>
  <si>
    <t>Kodumaine sihtfinantseerimine põhivara soetamiseks (soetusmaksumuses)</t>
  </si>
  <si>
    <t>Kodumaise sihtfinantseerimise kogunenud kulum</t>
  </si>
  <si>
    <t>Välismaine sihtfinantseerimine põhivara soetamiseks (soetusmaksumus)</t>
  </si>
  <si>
    <t>Välismaise sihtfinantseerimise kogunenud kulum</t>
  </si>
  <si>
    <t>Välismaise sihtfinantseerimise kaasfinantseerimine põhivara soetamiseks (soetusmaksumus)</t>
  </si>
  <si>
    <t>Välismaise sihtfinantseerimise kaasfinantseerimise kogunenud kulum</t>
  </si>
  <si>
    <t>Finantseerimistegevuseks saadud sihtfinantseerimine</t>
  </si>
  <si>
    <t>Emiteeritud võlakirjad nominaalväärtuses</t>
  </si>
  <si>
    <t>Amortiseerimata võlakirjade nominaal- ja soetusmaksumuse vahe</t>
  </si>
  <si>
    <t>Laenud nominaalväärtuses</t>
  </si>
  <si>
    <t>Amortiseerimata laenukulud</t>
  </si>
  <si>
    <t>Stabiliseerimisreserv</t>
  </si>
  <si>
    <t>Tagatisreserv</t>
  </si>
  <si>
    <t>Kassareserv</t>
  </si>
  <si>
    <t>Omandireformi reserv</t>
  </si>
  <si>
    <t>Kohustuslik reserv äriseadustiku alusel</t>
  </si>
  <si>
    <t>Muud reservid</t>
  </si>
  <si>
    <t>Ümberhinnatud põhivara uus soetusmaksumus</t>
  </si>
  <si>
    <t>Ümberhinnatud põhivara mahakantud jääkväärtus</t>
  </si>
  <si>
    <t>Aktsia- või osakapital</t>
  </si>
  <si>
    <t>Ülekurss</t>
  </si>
  <si>
    <t>Akumuleeritud üle-/puudujääk</t>
  </si>
  <si>
    <t>Juriidilise isiku tulumaks dividendidelt ja muudelt kasumieraldistelt</t>
  </si>
  <si>
    <t>Juriidilise isiku tulumaks erisoodustustelt</t>
  </si>
  <si>
    <t>Juriidilise isiku tulumaks kingitustelt, annetustelt ja vastuvõtukuludelt</t>
  </si>
  <si>
    <t>Juriidilise isiku tulumaks ettevõtlusega mitteseotud kuludelt ja väljamaksetelt</t>
  </si>
  <si>
    <t>Mitteresidendist juriidilise isiku tulult arvestatud tulumaks</t>
  </si>
  <si>
    <t>Tööandja sotsiaalmaks pensionikindlustuseks</t>
  </si>
  <si>
    <t>Füüsilisest isikust ettevõtja sotsiaalmaks pensionikindlustuseks</t>
  </si>
  <si>
    <t>Riigilt ja Eesti Töötukassalt erijuhtudel arvestatud sotsiaalmaks pensionikindlustuseks</t>
  </si>
  <si>
    <t>Tööandja sotsiaalmaks ravikindlustuseks</t>
  </si>
  <si>
    <t>Füüsilisest isikust ettevõtja sotsiaalmaks ravikindlustuseks</t>
  </si>
  <si>
    <t>Riigilt ja Eesti Töötukassalt erijuhtudel arvestatud sotsiaalmaks ravikindlustuseks</t>
  </si>
  <si>
    <t>Tööandja töötuskindlustusmakse</t>
  </si>
  <si>
    <t>Töövõtja töötuskindlustusmakse</t>
  </si>
  <si>
    <t>Raskeveokimaks</t>
  </si>
  <si>
    <t>Mootorsõidukimaks</t>
  </si>
  <si>
    <t>Paadimaks</t>
  </si>
  <si>
    <t>Loomapidamismaks</t>
  </si>
  <si>
    <t>Müügimaks</t>
  </si>
  <si>
    <t>Pakendiaktsiis</t>
  </si>
  <si>
    <t>Elektriaktsiis</t>
  </si>
  <si>
    <t>Muu aktsiis</t>
  </si>
  <si>
    <t>Lõbustusmaks</t>
  </si>
  <si>
    <t>Äriregistri toimingute riigilõiv</t>
  </si>
  <si>
    <t>Kinnistusraamatu ja laevakinnistusraamatu toimingute riigilõiv</t>
  </si>
  <si>
    <t>Liiklusregistri toimingute riigilõiv</t>
  </si>
  <si>
    <t>Maakatastri toimingute riigilõiv</t>
  </si>
  <si>
    <t>Mittetulundusühingute ja sihtasutuste registri toimingute riigilõiv</t>
  </si>
  <si>
    <t>Kommertspandiregistri toimingute riigilõiv</t>
  </si>
  <si>
    <t>Keskkonnaregistri toimingutelt</t>
  </si>
  <si>
    <t>Abieluvararegistri toimingute riigilõiv</t>
  </si>
  <si>
    <t>Karistusregistritoimingute riigilõiv</t>
  </si>
  <si>
    <t>Majandustegevuse registri toimingute riigilõiv</t>
  </si>
  <si>
    <t>Ametlikus väljaandes Ametlikud Teadaanded teadaannete avaldamise riigilõiv</t>
  </si>
  <si>
    <t>Arhiiviseaduse alusel teostatavate toimingute riigilõiv</t>
  </si>
  <si>
    <t>Bussiveo liiniloa väljastamise riigilõiv</t>
  </si>
  <si>
    <t>Dokumendi legaliseerimise riigilõiv</t>
  </si>
  <si>
    <t>Elektrituru-, maagaasi- ja kaugkütteseaduse alusel teostatavatelt toimingutelt</t>
  </si>
  <si>
    <t>Hasartmängu- ja loteriiseaduse alusel teostatavate toimingute riigilõiv</t>
  </si>
  <si>
    <t>Isikut tõendavate dokumentide seaduse ja kodakondsuse seaduse  alusel teostatavate toimingute riigilõiv</t>
  </si>
  <si>
    <t>Jäätmete riikidevahelise veoloa taotluse menetlemise riigilõiv</t>
  </si>
  <si>
    <t>Kohtuasjade toimingute riigilõiv</t>
  </si>
  <si>
    <t>Konkurentsiameti toimingutelt</t>
  </si>
  <si>
    <t>Kutsekvalifikatsiooni tunnustamise taotluse läbivaatamise riigilõiv</t>
  </si>
  <si>
    <t>Lennuameti toimingute riigilõiv</t>
  </si>
  <si>
    <t>Lõhkematerjaliseaduse alusel teostatavate toimingute riigilõiv</t>
  </si>
  <si>
    <t>Maaparandussüsteemi ehitusloa taotlemise eest</t>
  </si>
  <si>
    <t>Maapõueseaduse alusel teostatavate toimingute riigilõiv</t>
  </si>
  <si>
    <t>Mahepõllumajanduse seaduse alusel teostatavate toimingute riigilõiv</t>
  </si>
  <si>
    <t>Patendiameti toimingute riigilõiv</t>
  </si>
  <si>
    <t>Perekonnaseisuasutuse toimingute riigilõiv</t>
  </si>
  <si>
    <t>Raudteeseaduse alusel teostatavate toimingute riigilõiv</t>
  </si>
  <si>
    <t>Ravimiseaduse alusel teostatavate toimingute riigilõiv</t>
  </si>
  <si>
    <t>Relvaseaduse alusel teostatavate toimingute riigilõiv</t>
  </si>
  <si>
    <t>Riigihangete seaduse alusel teostatavate toimingute riigilõiv</t>
  </si>
  <si>
    <t>Riiklike tegevuslitsentside ja tegevuslubade väljastamise ja pikendamise riigilõiv</t>
  </si>
  <si>
    <t>Saastuse kompleksse vältimise ja kontrollimise seaduse alusel teostatavatelt toimingutelt</t>
  </si>
  <si>
    <t>Seemne ja taimse paljundusmaterjali seaduse ja sordikaitseseaduse alusel teostatavate toimingute riigilõiv</t>
  </si>
  <si>
    <t>Elektroonilise side seaduse alusel teostatavate toimingute riigilõiv</t>
  </si>
  <si>
    <t>Söödaseaduse alusel teostatavate toimingute riigilõiv</t>
  </si>
  <si>
    <t>Taimekaitseseaduse alusel teostatavate toimingute riigilõiv</t>
  </si>
  <si>
    <t>Tervishoiuteenuste korraldamise seaduse alusel teostatavatelt toimingutelt</t>
  </si>
  <si>
    <t>Toidu-, veterinaarkorralduse-, loomatauditõrje- ja loomakaitseseaduse alusel teostatavate toimingute riigilõiv</t>
  </si>
  <si>
    <t>Valla- ja linnasekretäri ning vangladirektori tõestamistoimingute riigilõiv</t>
  </si>
  <si>
    <t>Veeteede Ameti toimingute riigilõiv</t>
  </si>
  <si>
    <t>Väetiseseaduse alusel teostatavate toimingute riigilõiv</t>
  </si>
  <si>
    <t>Välisesinduses teostatavate  toimingute riigilõiv</t>
  </si>
  <si>
    <t>Välismaalaste seaduse ja selle täitmiseks antud õigustloovate aktide  alusel teostatavate toimingute riigilõiv</t>
  </si>
  <si>
    <t>Tulu teadus- ja arendustegevusest</t>
  </si>
  <si>
    <t>Tasu töövihikute, õppematerjali ja muude õppekulude katteks</t>
  </si>
  <si>
    <t>Tulud kutseõppeasutuste toodetest ja teenustest</t>
  </si>
  <si>
    <t>Tulud puhkebaasidelt</t>
  </si>
  <si>
    <t>Haiglate tulud</t>
  </si>
  <si>
    <t>Ambulatooriumide ja polikliinikute tulud</t>
  </si>
  <si>
    <t>Vereteenistuste tulud</t>
  </si>
  <si>
    <t>Muud tulud tervishoiust</t>
  </si>
  <si>
    <t>Lastekodude tulud</t>
  </si>
  <si>
    <t>Erihooldekodude tulud</t>
  </si>
  <si>
    <t>Tugikodude tulud</t>
  </si>
  <si>
    <t>Sotsiaalse rehabilitatsioonikeskuste tulud</t>
  </si>
  <si>
    <t>Politsei tulud</t>
  </si>
  <si>
    <t>Päästeteenistuste tulud</t>
  </si>
  <si>
    <t>Kinnipidamiskohtade tulud</t>
  </si>
  <si>
    <t>Muud tulud korrakaitsealasest tegevusest</t>
  </si>
  <si>
    <t>TULUD RIIGIKAITSEST</t>
  </si>
  <si>
    <t>Tulud transporditeenustelt</t>
  </si>
  <si>
    <t>Tulud sideteenustelt</t>
  </si>
  <si>
    <t>Tulud põllu-, metsamajandusest, jahindusest, kalandusest</t>
  </si>
  <si>
    <t>Tulu soojusenergia müügist</t>
  </si>
  <si>
    <t>Tulud kaevandamisest, töötlevast tööstusest ja ehitusest</t>
  </si>
  <si>
    <t>Kindlustuspreemiad</t>
  </si>
  <si>
    <t>Põhitegevusena teenitud finantstulud</t>
  </si>
  <si>
    <t>Eluruumidelt</t>
  </si>
  <si>
    <t>Muu vara üür ja rent</t>
  </si>
  <si>
    <t>Tasu äritegevusõigusega tegelemise õiguse loa eest, va litsentsid</t>
  </si>
  <si>
    <t>Saastekvootide müük</t>
  </si>
  <si>
    <t>Veeteetasu</t>
  </si>
  <si>
    <t>Tasu piimaanalüüside eest</t>
  </si>
  <si>
    <t>Tulu konfiskeeritud varade müügist</t>
  </si>
  <si>
    <t>Liitumistasude amortisatsioon</t>
  </si>
  <si>
    <t>Muud tulud kultuuri- ja kunstialasest tegevusest</t>
  </si>
  <si>
    <t>Kodumaise sihtfinantseerimise vahendamine tegevuskuludeks</t>
  </si>
  <si>
    <t>Välismaise sihtfinantseerimise vahendamine tegevuskuludeks</t>
  </si>
  <si>
    <t>Tagasi nõutud kodumaine sihtfinantseerimine (miinusega)</t>
  </si>
  <si>
    <t>Tagasi nõutud välismaine sihtfinantseerimine (miinusega)</t>
  </si>
  <si>
    <t>Toetused valitsussektorisse kuuluvatelt avalik-õiguslikelt juriidilistelt isikutelt</t>
  </si>
  <si>
    <t>Toetused valitsussektorisse kuuluvatelt sihtasutustelt</t>
  </si>
  <si>
    <t>Kodumaise sihtfinantseerimise vahendamine põhivara soetuseks</t>
  </si>
  <si>
    <t>Välismaise sihtfinantseerimise vahendamine põhivara soetuseks</t>
  </si>
  <si>
    <t>Põhivara soetamiseks saadud kodumaise sihtfinantseerimise amortisatsioon</t>
  </si>
  <si>
    <t>Põhivara soetamiseks saadud välismaise sihtfinantseerimise amortisatsioon</t>
  </si>
  <si>
    <t>Põhivara soetamiseks saadud välismaise sihtfinantseerimise kaasfinantseerimise amortisatsioon</t>
  </si>
  <si>
    <t>Saadud liikmemaksud</t>
  </si>
  <si>
    <t>Kinnisvarainvesteeringute müügiga seotud kulud</t>
  </si>
  <si>
    <t>Kinnisvarainvesteeringute jääkväärtus</t>
  </si>
  <si>
    <t>Maa müügiga seotud kulud</t>
  </si>
  <si>
    <t>Müüdud maa soetusmaksumus</t>
  </si>
  <si>
    <t>Müüdud hoonete (v.a eluhooned) müügitulu</t>
  </si>
  <si>
    <t>Hoonete (v.a eluhooned) müügiga seotud kulud</t>
  </si>
  <si>
    <t>Müüdud hoonete (v.a eluhooned) jääkväärtus</t>
  </si>
  <si>
    <t>Müüdud eluhoonete müügitulu</t>
  </si>
  <si>
    <t>Eluhoonete müügiga seotud kulud</t>
  </si>
  <si>
    <t>Müüdud eluhoonete jääkväärtus</t>
  </si>
  <si>
    <t>Müüdud teede müügitulu</t>
  </si>
  <si>
    <t>Teede müügiga seotud kulud</t>
  </si>
  <si>
    <t>Müüdud teede jääkväärtus</t>
  </si>
  <si>
    <t>Müüdud muude rajatiste müügitulu</t>
  </si>
  <si>
    <t>Muude rajatiste müügiga seotud kulud</t>
  </si>
  <si>
    <t>Müüdud muude rajatiste jääkväärtus</t>
  </si>
  <si>
    <t>Müüdud kaitseotstarbelise põhivara müügitulu</t>
  </si>
  <si>
    <t>Kaitseotstarbelise põhivara müügiga seotud kulud</t>
  </si>
  <si>
    <t>Müüdud kaitseotstarbelise põhivara jääkväärtus</t>
  </si>
  <si>
    <t>Müüdud masinate ja seadmete müügitulu</t>
  </si>
  <si>
    <t>Masinate ja seadmete müügiga seotud kulud</t>
  </si>
  <si>
    <t>Müüdud masinate ja seadmete jääkväärtus</t>
  </si>
  <si>
    <t>Müüdud transpordivahendite müügitulu</t>
  </si>
  <si>
    <t>Transpordivahendite müügiga seotud kulud</t>
  </si>
  <si>
    <t>Müüdud transpordivahendite jääkväärtus</t>
  </si>
  <si>
    <t>Müüdud info- ja kommunikatsioonitehnoloogia seadmete müügitulu</t>
  </si>
  <si>
    <t>Info- ja kommunikatsioonitehnoloogia seadmete müügiga seotud kulud</t>
  </si>
  <si>
    <t>Müüdud info- ja kommunikatsioonitehnoloogia seadmete jääkväärtus</t>
  </si>
  <si>
    <t>Müüdud muu amortiseeruva materiaalse põhivara müügitulu</t>
  </si>
  <si>
    <t>Muu amortiseeruva materiaalse põhivara müügiga seotud kulud</t>
  </si>
  <si>
    <t>Müüdud muu amortiseeruva materiaalse põhivara jääkväärtus</t>
  </si>
  <si>
    <t>Mitteamortiseeruvate põhivarade müügitulu</t>
  </si>
  <si>
    <t>Mitteamortiseeruvate põhivarade müügiga seotud kulud</t>
  </si>
  <si>
    <t>Mitteamortiseeruvate põhivarade jääkväärtus</t>
  </si>
  <si>
    <t>Lõpetamata ehituste müügitulu</t>
  </si>
  <si>
    <t>Lõpetamata ehituste müügiga seotud kulud</t>
  </si>
  <si>
    <t>Lõpetamata ehituse jääkväärtus</t>
  </si>
  <si>
    <t>Tarkvara müügitulu</t>
  </si>
  <si>
    <t>Tarkvara müügiga seotud kulud</t>
  </si>
  <si>
    <t>Müüdud tarkvara jääkväärtus</t>
  </si>
  <si>
    <t>Õiguste ja litsentside müügitulu</t>
  </si>
  <si>
    <t>Õiguste ja litsentside müügiga seotud kulud</t>
  </si>
  <si>
    <t>Müüdud õiguste ja litsentside jääkväärtus</t>
  </si>
  <si>
    <t>Muu immateriaalse põhivara müügitulu</t>
  </si>
  <si>
    <t>Muu immateriaalse põhivara müügiga seotud kulud</t>
  </si>
  <si>
    <t>Müüdud muu immateriaalse põhivara jääkväärtus</t>
  </si>
  <si>
    <t>Tulu taimede ja istanduste müügist</t>
  </si>
  <si>
    <t>Taimede ja istanduste müügiga seotud kulud</t>
  </si>
  <si>
    <t>Müüdud taimede ja istanduste jääkväärtus</t>
  </si>
  <si>
    <t>Tulu metsa müügist</t>
  </si>
  <si>
    <t>Metsa müügiga seotud kulud</t>
  </si>
  <si>
    <t>Müüdud metsa jääkväärtus</t>
  </si>
  <si>
    <t>Tulu loomade müügist</t>
  </si>
  <si>
    <t>Loomade müügiga seotud kulud</t>
  </si>
  <si>
    <t>Müüdud loomade jääkväärtus</t>
  </si>
  <si>
    <t>Strateegiliste varude müügi tulu</t>
  </si>
  <si>
    <t>Strateegiliste varude müügiga seotud kulud</t>
  </si>
  <si>
    <t>Müüdud strateegiliste varude bilansiline maksumus</t>
  </si>
  <si>
    <t>Tooraine ja materjalide müügi tulu</t>
  </si>
  <si>
    <t>Tooraine ja materjalide müügiga seotud kulud</t>
  </si>
  <si>
    <t>Müüdud tooraine ja materjalide bilansiline maksumus</t>
  </si>
  <si>
    <t>Müügi eesmärgil soetatud kaupade müügiga seotud kulud</t>
  </si>
  <si>
    <t>Müüdud müügi eesmärgil soetatud kaupade bilansiline maksumus</t>
  </si>
  <si>
    <t>Kasutatud varude müügiga seotud kulud</t>
  </si>
  <si>
    <t>Füüsilise isiku tulumaksu võla intressitulud</t>
  </si>
  <si>
    <t>Juriidilise isiku tulumaksu võla intressitulud</t>
  </si>
  <si>
    <t>Sotsiaalmaksu võla intressitulud</t>
  </si>
  <si>
    <t>Töötuskindlustusmakse võla intressitulud</t>
  </si>
  <si>
    <t>Käibemaksu võla intressitulud</t>
  </si>
  <si>
    <t>Aktsiisivõlgade intressitulud</t>
  </si>
  <si>
    <t>Muude  maksuvõlgade intressitulud</t>
  </si>
  <si>
    <t>Muud viivisintressitulud</t>
  </si>
  <si>
    <t>Maardlate kaevandamisõiguse tasu</t>
  </si>
  <si>
    <t>Kohaliku tähtsusega maardlate kaevandamisõiguse tasu</t>
  </si>
  <si>
    <t>Tasu üleriigilise tähtsusega maardlates väljapumbatud vee erikasutusest</t>
  </si>
  <si>
    <t>Jahipiirkonna kasutusõiguse tasu</t>
  </si>
  <si>
    <t>Kalapüügiõiguse tasu</t>
  </si>
  <si>
    <t>Tulem taimede ja istanduste väärtuse muutusest</t>
  </si>
  <si>
    <t>Tulem metsa väärtuse muutusest</t>
  </si>
  <si>
    <t>Tulem loomade väärtuse muutusest</t>
  </si>
  <si>
    <t>Teekasutustasu</t>
  </si>
  <si>
    <t>Väärteomenetluse seadustiku alusel määratud trahvid</t>
  </si>
  <si>
    <t>Karistusseadustiku alusel määratud karistused</t>
  </si>
  <si>
    <t>Maksukorralduse seaduse alusel määratud trahvid</t>
  </si>
  <si>
    <t>Tolliseadustiku alusel määratud trahvid</t>
  </si>
  <si>
    <t>Äriseadustiku alusel määratud trahvid</t>
  </si>
  <si>
    <t>Saastetasu saasteainete viimisel veekogudesse, põhjavette või pinnasesse</t>
  </si>
  <si>
    <t>Saastetasu saasteainete viimisel välisõhku</t>
  </si>
  <si>
    <t>Saastetasu jäätmete viimisel keskkonda</t>
  </si>
  <si>
    <t>Keskkonnale tekitatud kahju hüvitus</t>
  </si>
  <si>
    <t>Edasiantud saastetasu ja keskkonnale tekitatud kahju hüvitis</t>
  </si>
  <si>
    <t>Universaalse postiteenuse maksed</t>
  </si>
  <si>
    <t>Pensionikindlustuse vahendid EL pensioniskeemi alusel</t>
  </si>
  <si>
    <t>Regressinõuded</t>
  </si>
  <si>
    <t>Oportuniteeditasud</t>
  </si>
  <si>
    <t>Menetluskulude hüvitised</t>
  </si>
  <si>
    <t>Konfiskeeritud ja konfiskeerimise asendamisel saadud varad</t>
  </si>
  <si>
    <t>Väljanõudmata deposiidid ja tagatistasud</t>
  </si>
  <si>
    <t>Vanaduspension</t>
  </si>
  <si>
    <t>Ennetähtaegne vanaduspension</t>
  </si>
  <si>
    <t>Töövõimetuspension</t>
  </si>
  <si>
    <t>Toitjakaotuspension</t>
  </si>
  <si>
    <t>Väljateenitud aastate pension</t>
  </si>
  <si>
    <t>EL ametnike pensioniõiguste üleandmine</t>
  </si>
  <si>
    <t>Pensionid, pensionilisad ja -suurendused mitte-sotsiaalmaksutuludest</t>
  </si>
  <si>
    <t>Rahvapension</t>
  </si>
  <si>
    <t>Ajutise töövõimetuse hüvitised</t>
  </si>
  <si>
    <t>Ravimite hüvitamine</t>
  </si>
  <si>
    <t>Meditsiiniliste abivahendite hüvitamine</t>
  </si>
  <si>
    <t>Muud ravikindlustustoetused</t>
  </si>
  <si>
    <t>Töötuskindlustushüvitised</t>
  </si>
  <si>
    <t>Hüvitised töölepingute kollektiivse ülesütlemise korral</t>
  </si>
  <si>
    <t>Hüvitised tööandja maksejõuetuse korral</t>
  </si>
  <si>
    <t>Töötuskindlustushüvitistelt arvestatud sotsiaalmaks</t>
  </si>
  <si>
    <t>Lapsetoetus</t>
  </si>
  <si>
    <t>Lapsehooldustasu</t>
  </si>
  <si>
    <t>Vanemahüvitis</t>
  </si>
  <si>
    <t>Üksikvanema toetus</t>
  </si>
  <si>
    <t>Ajateenija lapse toetus</t>
  </si>
  <si>
    <t>Eestkostel või peres hooldusel oleva lapse toetus</t>
  </si>
  <si>
    <t>Elluastumistoetus</t>
  </si>
  <si>
    <t>Paljulapselise pere toetus</t>
  </si>
  <si>
    <t>Täiendav puhkusetasu</t>
  </si>
  <si>
    <t>Muud peretoetused</t>
  </si>
  <si>
    <t>Töötutoetus</t>
  </si>
  <si>
    <t>Stipendiumid töötutele</t>
  </si>
  <si>
    <t>Ettevõtluse alustamise toetus</t>
  </si>
  <si>
    <t>Muud toetused töötutele</t>
  </si>
  <si>
    <t>16-aastase ja vanema puudega isiku toetus</t>
  </si>
  <si>
    <t>Puudega inimese hooldaja toetus</t>
  </si>
  <si>
    <t>Puudega vanema toetus</t>
  </si>
  <si>
    <t>Õppetoetus puuetega inimestele</t>
  </si>
  <si>
    <t>Täienduskoolitustoetus puuetega inimestele</t>
  </si>
  <si>
    <t>Rehabilitatsioonitoetus</t>
  </si>
  <si>
    <t>Abivahendi ostmisel või üürimisel tasu maksmine</t>
  </si>
  <si>
    <t>Muud toetused puuetega inimestele ja nende hooldajatele</t>
  </si>
  <si>
    <t>Täiendavad toetused</t>
  </si>
  <si>
    <t>Sõidusoodustused</t>
  </si>
  <si>
    <t>Eluasemekompensatsioonid</t>
  </si>
  <si>
    <t>Toitlustustoetused</t>
  </si>
  <si>
    <t>Muud toetused</t>
  </si>
  <si>
    <t>Töövõimetoetused puuduva töövõime korral</t>
  </si>
  <si>
    <t>Töövõimetoetused osalise töövõime korral</t>
  </si>
  <si>
    <t>Täiendavad kogumispensionimaksed</t>
  </si>
  <si>
    <t>Toetused eakatele</t>
  </si>
  <si>
    <t>Toetused kinnipidamiskohast vabanenutele</t>
  </si>
  <si>
    <t>Taskuraha sotsiaalhooldusasutuste, lastekodude jt. kasvandikele</t>
  </si>
  <si>
    <t>Toetused hooldajatele (v.a puuetega isikud)</t>
  </si>
  <si>
    <t>Ajateenijate tasud</t>
  </si>
  <si>
    <t>Hüvitised vägivalla ohvritele</t>
  </si>
  <si>
    <t>Õigusabi</t>
  </si>
  <si>
    <t>Toetused represseeritutele</t>
  </si>
  <si>
    <t>Avalike teenistujate pensionisuurendus</t>
  </si>
  <si>
    <t>Parlamendipensionid</t>
  </si>
  <si>
    <t>Presidendi ametipension</t>
  </si>
  <si>
    <t>Riigikontrolli ametnike pensionid</t>
  </si>
  <si>
    <t>Riigikohtunike pensionisuurendus</t>
  </si>
  <si>
    <t>Kohtunike pensionisuurendus</t>
  </si>
  <si>
    <t>Prokuröride pensionisuurendus</t>
  </si>
  <si>
    <t>Õiguskantsleri ja tema asetäitja-nõuniku pensionisuurendus</t>
  </si>
  <si>
    <t>Politseiametnike pension</t>
  </si>
  <si>
    <t>Pensionid Päästeteenistuse seaduse alusel</t>
  </si>
  <si>
    <t>Pensionid Kaitseväeteenistuse seaduse alusel</t>
  </si>
  <si>
    <t>Muud sotsiaaltoetused avaliku sektori töötajatele</t>
  </si>
  <si>
    <t>Välismaise sihtfinantseerimise kaasfinantseerimine tegevuskuludeks</t>
  </si>
  <si>
    <t>Välismaise sihtfinantseerimise kaasfinantseerimise vahendamine tegevuskuludeks</t>
  </si>
  <si>
    <t>Välismaise sihtfinantseerimise kaasfinantseerimine põhivara soetuseks</t>
  </si>
  <si>
    <t>Välismaise sihtfinantseerimise kaasfinantseerimise vahendamine põhivara soetuseks</t>
  </si>
  <si>
    <t>Muutuvpalk (ATS tippspetsialisti palgaosa)</t>
  </si>
  <si>
    <t>Hüvitised ja toetused (ATS tippspetsialisti palgaosa)</t>
  </si>
  <si>
    <t>Muutuvpalk (ATS nooremspetsialisti palgaosa)</t>
  </si>
  <si>
    <t>Hüvitised ja toetused (ATS nooremspetsialisti palgaosa)</t>
  </si>
  <si>
    <t>Põhipalk ja kokkulepitud tasud (nõukogu ja juhatuse tasud)</t>
  </si>
  <si>
    <t>Muutuvpalk (nõukogu ja juhatuse tasud)</t>
  </si>
  <si>
    <t>Hüvitised ja toetused (nõukogu ja juhatuse tasud)</t>
  </si>
  <si>
    <t>Muutuvpalk (TLS tööliste palgaosa)</t>
  </si>
  <si>
    <t>Muutuvpalk (TLS tugispetsialistide palgaosa)</t>
  </si>
  <si>
    <t>Töötasud võlaõiguslike lepingute alusel (tugispetsialisti brutotasu)</t>
  </si>
  <si>
    <t>Muud kokkulepitud tasud (kõrgharidusega kultuuritöötajad)</t>
  </si>
  <si>
    <t>Muutuvpalk (kõrgharidusega kultuuritöötajad)</t>
  </si>
  <si>
    <t>Hüvitised ja toetused (kõrgharidusega kultuuritöötajad)</t>
  </si>
  <si>
    <t>Lähetuskulude hüvitamine</t>
  </si>
  <si>
    <t>Isikliku sõiduvahendi kasutamise hüvitis</t>
  </si>
  <si>
    <t>Õppelaenu kustutamine</t>
  </si>
  <si>
    <t>Muu laenu andmine</t>
  </si>
  <si>
    <t>Vara või teenuse üleandmine madalama hinnaga</t>
  </si>
  <si>
    <t>Loobumine rahalise nõude sissenõudmisest</t>
  </si>
  <si>
    <t>Taseme- ja vabahariduslik koolitus</t>
  </si>
  <si>
    <t>Tööjõukulu kapitaliseerimine (miinus)</t>
  </si>
  <si>
    <t>Sotsiaalmaksu kapitaliseerimine (miinus)</t>
  </si>
  <si>
    <t>Töötuskindlustusmaksu kapitaliseerimine (miinus)</t>
  </si>
  <si>
    <t>Tõlketeenused</t>
  </si>
  <si>
    <t>Majandusvedude teenused</t>
  </si>
  <si>
    <t>Varude ja registrite haldamisteenused</t>
  </si>
  <si>
    <t>Välisteenistustasu</t>
  </si>
  <si>
    <t>Muud õhusõidukite majandamiskulud</t>
  </si>
  <si>
    <t>Info- ja kommunikatsioonitehnoloogiline arendustöö</t>
  </si>
  <si>
    <t>Muud töömasinate ja seadmete majandamiskulud</t>
  </si>
  <si>
    <t>Kohtupsühhiaatriline, joobe-, narko- ja muud ekspertiis</t>
  </si>
  <si>
    <t>Hooldus-, restaureerimis- ja remondimaterjalid</t>
  </si>
  <si>
    <t>Remondi-, restaureerimis- ja hooldusteenused</t>
  </si>
  <si>
    <t>Õppevahendite rent</t>
  </si>
  <si>
    <t>Etendus- ja kontserttegevuse kulud</t>
  </si>
  <si>
    <t>Hankekulud</t>
  </si>
  <si>
    <t>Tehniliste vahendite andmine</t>
  </si>
  <si>
    <t>Hooldamine, rehabilitatsioon, taastusravi</t>
  </si>
  <si>
    <t>Vabatahtliku tegevuse püsikulud</t>
  </si>
  <si>
    <t>Vabatahtliku tegevuse varustuse, tehnika ja seadmete kulud</t>
  </si>
  <si>
    <t>Vabatahtliku tegevuse otsekulud</t>
  </si>
  <si>
    <t>Muud vabatahtliku tegevusega seotud kulud</t>
  </si>
  <si>
    <t>Toodangu valmistamiseks kasutatud tooraine, kütus, materjal</t>
  </si>
  <si>
    <t>Toodangu valmistamiseks kasutatud alltöövõtutööd</t>
  </si>
  <si>
    <t>Lõpetamata toodangu varude muutus</t>
  </si>
  <si>
    <t>Valmistoodangu varude muutus</t>
  </si>
  <si>
    <t>Laskemoon, raketid ja miinid</t>
  </si>
  <si>
    <t>Relvastus ja selle tarvikud</t>
  </si>
  <si>
    <t>Inseneri-, side- ja seirevarustuse tarvikud</t>
  </si>
  <si>
    <t>Muu kaitseotstarbeline varustus ja materjalid</t>
  </si>
  <si>
    <t>Kaitseotstarbelise varustuse hooldus ja remont</t>
  </si>
  <si>
    <t>Muud kaitseotstarbelise varustuse ja materjalidega seotud kulud</t>
  </si>
  <si>
    <t>Lõhkeained ja laskemoon</t>
  </si>
  <si>
    <t>Väetised</t>
  </si>
  <si>
    <t>Loomasööt ja tarvikud</t>
  </si>
  <si>
    <t>Seemned</t>
  </si>
  <si>
    <t>Kaardid</t>
  </si>
  <si>
    <t>Fototarbed, fotod</t>
  </si>
  <si>
    <t>Muud erivahendid ja materjalid</t>
  </si>
  <si>
    <t>Spordikulud</t>
  </si>
  <si>
    <t>Kolmandatele isikutele hüvitatud kulud</t>
  </si>
  <si>
    <t>Akrediteerimiskulud</t>
  </si>
  <si>
    <t>Tagatis- ja garantiikahjud, tehniliste eraldiste muutus</t>
  </si>
  <si>
    <t>Kindlustuspreemiate eraldise muutus</t>
  </si>
  <si>
    <t>Majanduskulude eelarve liigi muutmine</t>
  </si>
  <si>
    <t>Edasiantavate kulude käibemaks</t>
  </si>
  <si>
    <t>Käibemaks põhivara soetuselt</t>
  </si>
  <si>
    <t>Käibemaks finantseerimistehingutelt</t>
  </si>
  <si>
    <t>Ettevõtte tulumaks</t>
  </si>
  <si>
    <t>Loodusressursside kasutamise ja saastetasud</t>
  </si>
  <si>
    <t>Trahvid</t>
  </si>
  <si>
    <t>Ebatõenäoliselt laekuv üksikisiku tulumaks</t>
  </si>
  <si>
    <t>Ebatõenäoliselt laekuv kogumispension</t>
  </si>
  <si>
    <t>Ebatõenäoliselt laekuvad loodusressursside kasutamise ja saastetasud</t>
  </si>
  <si>
    <t>Ebatõenäoliselt laekuvad muud maksulaadsed tasud</t>
  </si>
  <si>
    <t>Ebatõenäoliselt laekuvad intressinõuded</t>
  </si>
  <si>
    <t>Üksikisiku tulumaks</t>
  </si>
  <si>
    <t>Edasiantud kogumispension</t>
  </si>
  <si>
    <t>Edasiantud muud maksud</t>
  </si>
  <si>
    <t>Edasiantud lõivud</t>
  </si>
  <si>
    <t>Edasiantud saastetasud ja -hüvitised</t>
  </si>
  <si>
    <t>Edasiantud maavarade kaevandamisega seotud tasud</t>
  </si>
  <si>
    <t>Edasiantud vee erikasutuse tasud</t>
  </si>
  <si>
    <t>Edasiantud jahi ja kalapüügiga seotud tasud</t>
  </si>
  <si>
    <t>Edasiantud intressitulu tähtajaks tasumata maksunõuetelt</t>
  </si>
  <si>
    <t>Kulu ebatõenäoliselt laekuvatest laenunõuetest</t>
  </si>
  <si>
    <t>Kulu ebatõenäoliselt laekuvatest õppelaenunõuetest</t>
  </si>
  <si>
    <t>Kulu ebatõenäoliselt laekuvatest järelmaksunõuetest</t>
  </si>
  <si>
    <t>Kulu ebatõenäoliselt laekuvatest nõuetest müüdud toodete ja teenuste eest</t>
  </si>
  <si>
    <t>Kulu ebatõenäoliselt laekuvatest muudest nõuetest</t>
  </si>
  <si>
    <t>Valuuta kursivahed (v.a finantstulud ja -kulud)</t>
  </si>
  <si>
    <t>Varude allahindlus</t>
  </si>
  <si>
    <t>Kinnisvarainvesteeringute amortisatsioon</t>
  </si>
  <si>
    <t>Hoonete (v.a eluhooned) amortisatsioon</t>
  </si>
  <si>
    <t>Eluhoonete amortisatsioon</t>
  </si>
  <si>
    <t>Teede amortisatsioon</t>
  </si>
  <si>
    <t>Muude rajatiste amortisatsioon</t>
  </si>
  <si>
    <t>Transpordivahendite amortisatsioon</t>
  </si>
  <si>
    <t>Mitteamortiseeruva materiaalse põhivara allahindlus</t>
  </si>
  <si>
    <t>Lõpetamata ehituse allahindlus</t>
  </si>
  <si>
    <t>Tarkvara amortisatsioon</t>
  </si>
  <si>
    <t>Õiguste ja litsentside amortisatsioon</t>
  </si>
  <si>
    <t>Firmaväärtuse amortisatsioon</t>
  </si>
  <si>
    <t>Muu immateriaalse põhivara amortisatsioon</t>
  </si>
  <si>
    <t>Taimede ja istanduste ümberhindlus</t>
  </si>
  <si>
    <t>Metsa ümberhindlus</t>
  </si>
  <si>
    <t>Loomade ümberhindlus</t>
  </si>
  <si>
    <t>Intressi- ja viivisekulud võlakirjadelt ja muudelt võlainstrumentidelt</t>
  </si>
  <si>
    <t>Intressikulu riskimaandamise eesmärgil soetatud tuletisinstrumentidelt</t>
  </si>
  <si>
    <t>Intressi-, viivise-ja kohustistasu kulu faktooringutelt</t>
  </si>
  <si>
    <t>Intressi-, viivise-ja kohustistasu kulu teenuste kontsessioonikokkulepete alusel</t>
  </si>
  <si>
    <t>Intressikulu muudelt kohustistelt</t>
  </si>
  <si>
    <t>Intressikulu diskonteeritud pikaajalistelt kohustistelt</t>
  </si>
  <si>
    <t>Muud intressikulud</t>
  </si>
  <si>
    <t>Kapitaliseeritud laenukasutuse kulutused (miinus)</t>
  </si>
  <si>
    <t>Tulem kapitaliosaluse meetodil</t>
  </si>
  <si>
    <t>Dividenditulu</t>
  </si>
  <si>
    <t>Kasum/kahjum osaluste müügist</t>
  </si>
  <si>
    <t>Kasum/kahjum osaluste ümberhindamisest</t>
  </si>
  <si>
    <t>Intressitulud võlakirjadelt</t>
  </si>
  <si>
    <t>Kasum/kahjum aktsiate ja muude omakapitaliinstrumentide müügist</t>
  </si>
  <si>
    <t>Kasum/kahjum kauplemisportfelli võlakirjade ja muude võlainstrumentide müügist</t>
  </si>
  <si>
    <t>Kasum/kahjum aktsiate ja muude omakapitaliinstrumentide ümberhindamisest</t>
  </si>
  <si>
    <t>Kasum/kahjum kauplemisportfelli võlakirjade ja muude võlainstrumentide ümberhindamisest</t>
  </si>
  <si>
    <t>Intressi-, viivise- ja kohustistasu tulu laenudelt</t>
  </si>
  <si>
    <t>Ebatõenäoliselt laekuv intressi-, viivise- ja kohustistasu laenudelt</t>
  </si>
  <si>
    <t>Intressitulu järelmaksunõuetelt</t>
  </si>
  <si>
    <t>Ebatõenäoliselt laekuv intressitulu järelmaksunõuetelt</t>
  </si>
  <si>
    <t>Intressitulu kapitalirendilt</t>
  </si>
  <si>
    <t>Intressitulu õppelaenudelt</t>
  </si>
  <si>
    <t>Ebatõenäoliselt laekuv intressitulu õppelaenudelt</t>
  </si>
  <si>
    <t>Intressitulu teenuste kontsessioonikokkulepete alusel</t>
  </si>
  <si>
    <t>Intressitulu diskonteeritud pikaajalistelt nõuetelt</t>
  </si>
  <si>
    <t>Intressitulu muudelt nõuetelt (va viivisintressid)</t>
  </si>
  <si>
    <t>Muud finantstulud</t>
  </si>
  <si>
    <t>Muud finantskulud</t>
  </si>
  <si>
    <t>Põhiseaduslikud institutsioonid</t>
  </si>
  <si>
    <t>Kaitseministeerium</t>
  </si>
  <si>
    <t>Rahandusministeerium</t>
  </si>
  <si>
    <t>Vabariigi Valitsus</t>
  </si>
  <si>
    <t>Konto</t>
  </si>
  <si>
    <t>Kontogrupp</t>
  </si>
  <si>
    <t>45 - toetused juriidilistele isikutele</t>
  </si>
  <si>
    <t>35 - saadud toetused</t>
  </si>
  <si>
    <t>15 - põhivara soetus</t>
  </si>
  <si>
    <t>41 - toetused füüsilistele isikutele</t>
  </si>
  <si>
    <t>25-kohustised</t>
  </si>
  <si>
    <t>10 - likviidsed varad</t>
  </si>
  <si>
    <t>65 - finantstulud ja -kulud</t>
  </si>
  <si>
    <t>25 - kohustised</t>
  </si>
  <si>
    <t>20 - kapitalirendi kohustised</t>
  </si>
  <si>
    <t>30 - maksutulud</t>
  </si>
  <si>
    <t>55 - majandamiskulud</t>
  </si>
  <si>
    <t>32 - tulud kaupade ja teenuste müügist</t>
  </si>
  <si>
    <t>50 - tööjõukulud</t>
  </si>
  <si>
    <t>38 - muud tulud</t>
  </si>
  <si>
    <t>60 - muud tegevuskulud</t>
  </si>
  <si>
    <t>kontogrupp</t>
  </si>
  <si>
    <t>45-muud toetused</t>
  </si>
  <si>
    <t>Üldkokkuvõte</t>
  </si>
  <si>
    <t>Summa kogusummast Summa</t>
  </si>
  <si>
    <r>
      <t xml:space="preserve"> Linnavolikogu poolt kinnitatavas struktuuris eelarvetabel</t>
    </r>
    <r>
      <rPr>
        <sz val="10"/>
        <color rgb="FF000000"/>
        <rFont val="Times New Roman"/>
        <family val="1"/>
      </rPr>
      <t>, eurodes:</t>
    </r>
  </si>
  <si>
    <t>II lisaeelarve</t>
  </si>
  <si>
    <t>muutus</t>
  </si>
  <si>
    <t>Valdkonnad ja kontogrupid</t>
  </si>
  <si>
    <t>Kirje nimetus</t>
  </si>
  <si>
    <t>Eelarve täiseurodes</t>
  </si>
  <si>
    <r>
      <t> </t>
    </r>
    <r>
      <rPr>
        <b/>
        <sz val="9"/>
        <color rgb="FF000000"/>
        <rFont val="Times New Roman"/>
        <family val="1"/>
      </rPr>
      <t>PÕHITEGEVUSE TULUD KOKKU</t>
    </r>
  </si>
  <si>
    <t>Maksutulud</t>
  </si>
  <si>
    <t>Tulud kaupade ja teenuste müügist</t>
  </si>
  <si>
    <t>3500, 352</t>
  </si>
  <si>
    <t>Saadavad toetused tegevuskuludeks</t>
  </si>
  <si>
    <t>3825, 388</t>
  </si>
  <si>
    <t xml:space="preserve">Muud tegevustulud </t>
  </si>
  <si>
    <r>
      <t> </t>
    </r>
    <r>
      <rPr>
        <b/>
        <sz val="9"/>
        <color rgb="FF000000"/>
        <rFont val="Times New Roman"/>
        <family val="1"/>
      </rPr>
      <t>PÕHITEGEVUSE KULUD KOKKU</t>
    </r>
  </si>
  <si>
    <t>sh  antavad toetused</t>
  </si>
  <si>
    <t>sh  muud tegevuskulud</t>
  </si>
  <si>
    <t>01-02</t>
  </si>
  <si>
    <t>Valitsemine</t>
  </si>
  <si>
    <t>40,41,4500,452</t>
  </si>
  <si>
    <t>Antavad toetused tegevuskuludeks</t>
  </si>
  <si>
    <t>50,55,60</t>
  </si>
  <si>
    <t>03-06</t>
  </si>
  <si>
    <t>Majandusvaldkond</t>
  </si>
  <si>
    <t>07-10</t>
  </si>
  <si>
    <t>Kultuuri-, haridus- ja sotsiaalvaldkond</t>
  </si>
  <si>
    <t>PÕHITEGEVUSE TULEM</t>
  </si>
  <si>
    <t> INVESTEERIMISTEGEVUS KOKKU</t>
  </si>
  <si>
    <t xml:space="preserve">Põhivara soetus </t>
  </si>
  <si>
    <t>Põhivara soetuseks saadav sihtfinantseerimine</t>
  </si>
  <si>
    <t>Põhivara soetuseks antav sihtfinantseerimine</t>
  </si>
  <si>
    <t>Osaluste soetamine</t>
  </si>
  <si>
    <t>Osaluste müük</t>
  </si>
  <si>
    <t>Finantstulud</t>
  </si>
  <si>
    <t>Finantskulud</t>
  </si>
  <si>
    <t>EELARVE TULEM</t>
  </si>
  <si>
    <t>FINANTSEERIMISTEGEVUS</t>
  </si>
  <si>
    <t>Kohustuste võtmine</t>
  </si>
  <si>
    <t>Kohustuste tasumine</t>
  </si>
  <si>
    <t>Likviidsete varade muutus</t>
  </si>
  <si>
    <t>Nõuete ja kohustuste saldo muutus</t>
  </si>
  <si>
    <t xml:space="preserve">Eelarve tulude maht kokku </t>
  </si>
  <si>
    <t>Eelarve kulude maht kokku</t>
  </si>
  <si>
    <t>III lisaeelarve</t>
  </si>
  <si>
    <t>Kokku</t>
  </si>
  <si>
    <t>Osakond</t>
  </si>
  <si>
    <t>Muudatus</t>
  </si>
  <si>
    <t>13 Viljandi Lasteaed Krõllipesa</t>
  </si>
  <si>
    <t>14 Viljandi Lasteaed Karlsson</t>
  </si>
  <si>
    <t>15 Viljandi Lasteaed Männimäe</t>
  </si>
  <si>
    <t>16 Viljandi Kesklinna Lasteaed</t>
  </si>
  <si>
    <t>20 Viljandi Kaare Kool</t>
  </si>
  <si>
    <t>26 Viljandi Spordikool</t>
  </si>
  <si>
    <t>27 Viljandi Kunstikool</t>
  </si>
  <si>
    <t>28 Viljandi Muusikakool</t>
  </si>
  <si>
    <t>29 Viljandi Huvikool</t>
  </si>
  <si>
    <t>30 Viljandi Täiskasvanute Gümnaasium</t>
  </si>
  <si>
    <t>47 Viljandi Jakobsoni Kool</t>
  </si>
  <si>
    <t>48 Viljandi Kesklinna Kool</t>
  </si>
  <si>
    <t>49 Viljandi Paalalinna Kool</t>
  </si>
  <si>
    <t>53 Viljandi Linnaraamatukogu</t>
  </si>
  <si>
    <t>58 Viljandi Spordikeskus</t>
  </si>
  <si>
    <t>L1100 Linnapea</t>
  </si>
  <si>
    <t>L1150 Haridus- ja kultuuriamet</t>
  </si>
  <si>
    <t>L1170 Kantselei</t>
  </si>
  <si>
    <t>L1180 Viljandi Linnavolikogu</t>
  </si>
  <si>
    <t>L1192 Haldusamet</t>
  </si>
  <si>
    <t>L1200 Arhitektuuriamet</t>
  </si>
  <si>
    <t>L1220 Sotsiaalamet</t>
  </si>
  <si>
    <t>37 Sakala Keskus- Viljandi Nukuteater</t>
  </si>
  <si>
    <t xml:space="preserve">Osakonna nimi </t>
  </si>
  <si>
    <t>Muutus</t>
  </si>
  <si>
    <t>42 Viljandi Päevakeskus</t>
  </si>
  <si>
    <t>43 Viljandi Laste ja Perede Tugikeskus</t>
  </si>
  <si>
    <t>44 Viljandi Hoolekandekeskus</t>
  </si>
  <si>
    <t>54 Sakala Keskus - Kultuuritöö</t>
  </si>
  <si>
    <t>55 Sakala Keskus - Kondase Keskus</t>
  </si>
  <si>
    <t>56 Sakala Keskus - Noorsootöö</t>
  </si>
  <si>
    <t>82 Viljandi Linnahooldus</t>
  </si>
  <si>
    <t>94 Sakala Keskus - Vana Veetorn</t>
  </si>
  <si>
    <t>L1210 Rahandusamet</t>
  </si>
  <si>
    <t>nimi</t>
  </si>
  <si>
    <t>kokku</t>
  </si>
  <si>
    <t>37 Sakala Keskus-Viljandi Nukuteater</t>
  </si>
  <si>
    <t>Osakonna nimetus</t>
  </si>
  <si>
    <t>43 Viljandi Laste ja Perede  Tugikeskus</t>
  </si>
  <si>
    <t>59 Sakala Keskus - Lauluväljak</t>
  </si>
  <si>
    <t>Projekti nimetus ja kood</t>
  </si>
  <si>
    <t>01 Üldised valitsussektori teenused</t>
  </si>
  <si>
    <t>KU233 Investeeringute reserv</t>
  </si>
  <si>
    <t>Laenu intressid</t>
  </si>
  <si>
    <t>04 Majandus</t>
  </si>
  <si>
    <t>KU174 Tänavate rekonstrueerimine</t>
  </si>
  <si>
    <t>KU17H Hariduse tn ja Reinu tee projekteerimine</t>
  </si>
  <si>
    <t>0007 Turu ja Kaalu tänav ja Kaalu tänava parkla rekonstrueerimine</t>
  </si>
  <si>
    <t>KU19T Kõnniteede rekonstrueerimine</t>
  </si>
  <si>
    <t>KU23K Järveotsa arendusala tänavad ja tehnovõrgud</t>
  </si>
  <si>
    <t>0006 Trepimäe rekonstrueerimine</t>
  </si>
  <si>
    <t>0008 Uueveski kergliiklustee (lõigus Uus tn - Oja tee)</t>
  </si>
  <si>
    <t>0011 Haljastu arengukava elluviimine, alleede rajamine</t>
  </si>
  <si>
    <t>0001 Raamatukogu põhiprojekt ja eskiis</t>
  </si>
  <si>
    <t>05 Keskkonnakaitse</t>
  </si>
  <si>
    <t>PR517 Harrastuskalapüüki toetava taristu uuendamine Viljandi järvel</t>
  </si>
  <si>
    <t>Linnahoolduse liising</t>
  </si>
  <si>
    <t>06 Elamu- ja kommunaalmajandus</t>
  </si>
  <si>
    <t>KU292 Korteriühistute toetamine - Õue ja haljasalad korda</t>
  </si>
  <si>
    <t>KU307 Tänavavalgustuse rekonstrueerimine</t>
  </si>
  <si>
    <t>KU321 Lemmikloomade varjupaik</t>
  </si>
  <si>
    <t>KU337 Linnakujundus väikevormid "Tüdruk ja kaks lindu"</t>
  </si>
  <si>
    <t>08 Vaba aeg, kultuur, religioon</t>
  </si>
  <si>
    <t>KU790 Kaasava eelarve menetluse tulemusel rajatav objekt</t>
  </si>
  <si>
    <t>Sakala Keskus</t>
  </si>
  <si>
    <t>(tühi)</t>
  </si>
  <si>
    <t>Mitteamortiseeruv materiaalne vara</t>
  </si>
  <si>
    <t>Tüdruk tuvidele 7 th +29th inv kulud jäägile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</si>
</sst>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b/>
      <sz val="11"/>
      <color theme="1"/>
      <name val="Calibri"/>
      <family val="2"/>
      <charset val="186"/>
      <scheme val="minor"/>
    </font>
    <font>
      <sz val="11"/>
      <name val="Calibri"/>
      <family val="2"/>
      <scheme val="minor"/>
    </font>
    <font>
      <sz val="11"/>
      <name val="Arial"/>
      <family val="1"/>
    </font>
    <font>
      <b/>
      <sz val="10"/>
      <color rgb="FF000000"/>
      <name val="Times New Roman"/>
      <family val="1"/>
    </font>
    <font>
      <sz val="10"/>
      <color rgb="FF000000"/>
      <name val="Times New Roman"/>
      <family val="1"/>
    </font>
    <font>
      <b/>
      <sz val="9"/>
      <color rgb="FF000000"/>
      <name val="Times New Roman"/>
      <family val="1"/>
    </font>
    <font>
      <b/>
      <sz val="9"/>
      <name val="Times New Roman"/>
      <family val="1"/>
    </font>
    <font>
      <sz val="9"/>
      <color rgb="FF000000"/>
      <name val="Times New Roman"/>
      <family val="1"/>
    </font>
    <font>
      <sz val="9"/>
      <name val="Times New Roman"/>
      <family val="1"/>
    </font>
    <font>
      <b/>
      <sz val="9"/>
      <name val="Times New Roman"/>
      <family val="1"/>
      <charset val="186"/>
    </font>
    <font>
      <b/>
      <sz val="9"/>
      <color rgb="FF000000"/>
      <name val="Times New Roman"/>
      <family val="1"/>
      <charset val="186"/>
    </font>
    <font>
      <sz val="9"/>
      <color rgb="FF000000"/>
      <name val="Times New Roman"/>
      <family val="1"/>
      <charset val="186"/>
    </font>
    <font>
      <sz val="9"/>
      <name val="Times New Roman"/>
      <family val="1"/>
      <charset val="186"/>
    </font>
    <font>
      <sz val="9"/>
      <color theme="1"/>
      <name val="Times New Roman"/>
      <family val="1"/>
      <charset val="186"/>
    </font>
    <font>
      <b/>
      <sz val="11"/>
      <color theme="1"/>
      <name val="Times New Roman"/>
      <family val="1"/>
      <charset val="186"/>
    </font>
    <font>
      <sz val="11"/>
      <color rgb="FFFF0000"/>
      <name val="Calibri"/>
      <family val="2"/>
      <scheme val="minor"/>
    </font>
    <font>
      <b/>
      <sz val="11"/>
      <color rgb="FFFF0000"/>
      <name val="Calibri"/>
      <family val="2"/>
      <scheme val="minor"/>
    </font>
    <font>
      <b/>
      <sz val="9"/>
      <color theme="1"/>
      <name val="Times New Roman"/>
      <family val="1"/>
      <charset val="186"/>
    </font>
  </fonts>
  <fills count="4">
    <fill>
      <patternFill patternType="none"/>
    </fill>
    <fill>
      <patternFill patternType="gray125"/>
    </fill>
    <fill>
      <patternFill patternType="solid">
        <fgColor theme="4" tint="0.79998168889431442"/>
        <bgColor indexed="64"/>
      </patternFill>
    </fill>
    <fill>
      <patternFill patternType="solid">
        <fgColor rgb="FFC0E6F5"/>
        <bgColor indexed="64"/>
      </patternFill>
    </fill>
  </fills>
  <borders count="11">
    <border>
      <left/>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cellStyleXfs>
  <cellXfs count="44">
    <xf numFmtId="0" fontId="0" fillId="0" borderId="0" xfId="0"/>
    <xf numFmtId="0" fontId="0" fillId="0" borderId="0" xfId="0" applyNumberFormat="1"/>
    <xf numFmtId="0" fontId="2" fillId="0" borderId="0" xfId="0" applyFont="1"/>
    <xf numFmtId="0" fontId="0" fillId="0" borderId="0" xfId="0" pivotButton="1"/>
    <xf numFmtId="0" fontId="4" fillId="0" borderId="0" xfId="1" applyFont="1" applyAlignment="1">
      <alignment horizontal="left" vertical="center"/>
    </xf>
    <xf numFmtId="0" fontId="3" fillId="0" borderId="0" xfId="1"/>
    <xf numFmtId="0" fontId="6" fillId="2" borderId="1"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7" fillId="2" borderId="3"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6" fillId="2" borderId="5" xfId="1" applyFont="1" applyFill="1" applyBorder="1" applyAlignment="1">
      <alignment vertical="center" wrapText="1"/>
    </xf>
    <xf numFmtId="0" fontId="6" fillId="2" borderId="2" xfId="1" applyFont="1" applyFill="1" applyBorder="1" applyAlignment="1">
      <alignment vertical="center"/>
    </xf>
    <xf numFmtId="0" fontId="7" fillId="2" borderId="6" xfId="1" applyFont="1" applyFill="1" applyBorder="1" applyAlignment="1">
      <alignment horizontal="center" vertical="center" wrapText="1"/>
    </xf>
    <xf numFmtId="0" fontId="8" fillId="2" borderId="3" xfId="1" applyFont="1" applyFill="1" applyBorder="1" applyAlignment="1">
      <alignment vertical="center"/>
    </xf>
    <xf numFmtId="3" fontId="7" fillId="2" borderId="3" xfId="1" applyNumberFormat="1" applyFont="1" applyFill="1" applyBorder="1" applyAlignment="1">
      <alignment horizontal="right" vertical="center"/>
    </xf>
    <xf numFmtId="0" fontId="8" fillId="0" borderId="3" xfId="1" applyFont="1" applyBorder="1" applyAlignment="1">
      <alignment horizontal="right" vertical="center"/>
    </xf>
    <xf numFmtId="0" fontId="8" fillId="0" borderId="3" xfId="1" applyFont="1" applyBorder="1" applyAlignment="1">
      <alignment vertical="center"/>
    </xf>
    <xf numFmtId="3" fontId="9" fillId="0" borderId="3" xfId="1" applyNumberFormat="1" applyFont="1" applyBorder="1" applyAlignment="1">
      <alignment horizontal="right" vertical="center"/>
    </xf>
    <xf numFmtId="0" fontId="9" fillId="0" borderId="3" xfId="1" applyFont="1" applyBorder="1" applyAlignment="1">
      <alignment horizontal="right" vertical="center"/>
    </xf>
    <xf numFmtId="0" fontId="6" fillId="0" borderId="3" xfId="1" applyFont="1" applyBorder="1" applyAlignment="1">
      <alignment vertical="center"/>
    </xf>
    <xf numFmtId="3" fontId="7" fillId="0" borderId="3" xfId="1" applyNumberFormat="1" applyFont="1" applyBorder="1" applyAlignment="1">
      <alignment horizontal="right" vertical="center"/>
    </xf>
    <xf numFmtId="16" fontId="6" fillId="2" borderId="3" xfId="1" quotePrefix="1" applyNumberFormat="1" applyFont="1" applyFill="1" applyBorder="1" applyAlignment="1">
      <alignment horizontal="right" vertical="center"/>
    </xf>
    <xf numFmtId="0" fontId="6" fillId="2" borderId="3" xfId="1" applyFont="1" applyFill="1" applyBorder="1" applyAlignment="1">
      <alignment vertical="center"/>
    </xf>
    <xf numFmtId="0" fontId="6" fillId="2" borderId="3" xfId="1" applyFont="1" applyFill="1" applyBorder="1" applyAlignment="1">
      <alignment horizontal="right" vertical="center"/>
    </xf>
    <xf numFmtId="0" fontId="6" fillId="2" borderId="3" xfId="1" applyFont="1" applyFill="1" applyBorder="1" applyAlignment="1">
      <alignment vertical="center" wrapText="1"/>
    </xf>
    <xf numFmtId="0" fontId="8" fillId="2" borderId="3" xfId="1" applyFont="1" applyFill="1" applyBorder="1" applyAlignment="1">
      <alignment horizontal="right" vertical="center"/>
    </xf>
    <xf numFmtId="3" fontId="9" fillId="0" borderId="3" xfId="1" applyNumberFormat="1" applyFont="1" applyBorder="1" applyAlignment="1">
      <alignment vertical="center"/>
    </xf>
    <xf numFmtId="3" fontId="0" fillId="0" borderId="0" xfId="0" applyNumberFormat="1"/>
    <xf numFmtId="3" fontId="10" fillId="0" borderId="3" xfId="1" applyNumberFormat="1" applyFont="1" applyBorder="1" applyAlignment="1">
      <alignment horizontal="right" vertical="center"/>
    </xf>
    <xf numFmtId="0" fontId="11" fillId="2" borderId="7" xfId="1" applyFont="1" applyFill="1" applyBorder="1" applyAlignment="1">
      <alignment horizontal="left" vertical="center"/>
    </xf>
    <xf numFmtId="3" fontId="10" fillId="2" borderId="7" xfId="1" applyNumberFormat="1" applyFont="1" applyFill="1" applyBorder="1" applyAlignment="1">
      <alignment horizontal="right" vertical="center"/>
    </xf>
    <xf numFmtId="0" fontId="12" fillId="0" borderId="7" xfId="1" applyFont="1" applyBorder="1" applyAlignment="1">
      <alignment horizontal="left" vertical="center"/>
    </xf>
    <xf numFmtId="3" fontId="12" fillId="0" borderId="7" xfId="1" applyNumberFormat="1" applyFont="1" applyBorder="1" applyAlignment="1">
      <alignment vertical="center"/>
    </xf>
    <xf numFmtId="3" fontId="13" fillId="0" borderId="7" xfId="1" applyNumberFormat="1" applyFont="1" applyBorder="1" applyAlignment="1">
      <alignment horizontal="right" vertical="center"/>
    </xf>
    <xf numFmtId="3" fontId="12" fillId="0" borderId="8" xfId="1" applyNumberFormat="1" applyFont="1" applyFill="1" applyBorder="1" applyAlignment="1">
      <alignment vertical="center"/>
    </xf>
    <xf numFmtId="3" fontId="10" fillId="2" borderId="0" xfId="1" applyNumberFormat="1" applyFont="1" applyFill="1" applyBorder="1" applyAlignment="1">
      <alignment horizontal="right" vertical="center"/>
    </xf>
    <xf numFmtId="3" fontId="15" fillId="3" borderId="9" xfId="0" applyNumberFormat="1" applyFont="1" applyFill="1" applyBorder="1" applyAlignment="1">
      <alignment horizontal="right" vertical="center"/>
    </xf>
    <xf numFmtId="0" fontId="1" fillId="0" borderId="0" xfId="0" applyFont="1"/>
    <xf numFmtId="0" fontId="16" fillId="0" borderId="0" xfId="0" applyFont="1"/>
    <xf numFmtId="0" fontId="17" fillId="0" borderId="0" xfId="0" applyFont="1"/>
    <xf numFmtId="0" fontId="14" fillId="2" borderId="10" xfId="0" applyFont="1" applyFill="1" applyBorder="1"/>
    <xf numFmtId="0" fontId="18" fillId="0" borderId="10" xfId="0" applyFont="1" applyBorder="1"/>
    <xf numFmtId="0" fontId="14" fillId="0" borderId="10" xfId="0" applyFont="1" applyBorder="1"/>
    <xf numFmtId="0" fontId="18" fillId="2" borderId="10" xfId="0" applyFont="1" applyFill="1" applyBorder="1"/>
  </cellXfs>
  <cellStyles count="2">
    <cellStyle name="Normaallaad" xfId="0" builtinId="0"/>
    <cellStyle name="Normaallaad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5991.419196875002" createdVersion="6" refreshedVersion="6" minRefreshableVersion="3" recordCount="4458">
  <cacheSource type="worksheet">
    <worksheetSource ref="A1:R4459" sheet="A  2025 a. III LISAEELARVE KOKK"/>
  </cacheSource>
  <cacheFields count="18">
    <cacheField name="EA osa" numFmtId="0">
      <sharedItems count="6">
        <s v="Põhitegevuse kulud"/>
        <s v="Põhitegevuse tulud"/>
        <s v="Investeerimistegevuse kulud"/>
        <s v="Investeerimistegevuse tulud"/>
        <s v="Finantseerimistegevus"/>
        <s v="Likviidsete vahendite muutus"/>
      </sharedItems>
    </cacheField>
    <cacheField name="kontogrupp" numFmtId="0">
      <sharedItems containsMixedTypes="1" containsNumber="1" containsInteger="1" minValue="0" maxValue="0" count="17">
        <s v="50 - tööjõukulud"/>
        <s v="30 - maksutulud"/>
        <s v="41 - toetused füüsilistele isikutele"/>
        <s v="32 - tulud kaupade ja teenuste müügist"/>
        <s v="38 - muud tulud"/>
        <s v="55 - majandamiskulud"/>
        <s v="35 - saadud toetused"/>
        <s v="15 - põhivara soetus"/>
        <s v="60 - muud tegevuskulud"/>
        <s v="45 - toetused juriidilistele isikutele"/>
        <s v="65 - finantstulud ja -kulud"/>
        <s v="25 - kohustised"/>
        <s v="25-kohustised"/>
        <s v="45-muud toetused"/>
        <s v="10 - likviidsed varad"/>
        <s v="20 - kapitalirendi kohustised"/>
        <n v="0"/>
      </sharedItems>
    </cacheField>
    <cacheField name="Kirje" numFmtId="0">
      <sharedItems/>
    </cacheField>
    <cacheField name="Summa" numFmtId="0">
      <sharedItems containsSemiMixedTypes="0" containsString="0" containsNumber="1" minValue="-3347451" maxValue="21290360"/>
    </cacheField>
    <cacheField name="Kontoplaan" numFmtId="0">
      <sharedItems containsSemiMixedTypes="0" containsString="0" containsNumber="1" containsInteger="1" minValue="2585" maxValue="35020005" count="255">
        <n v="506040"/>
        <n v="506000"/>
        <n v="304700"/>
        <n v="413840"/>
        <n v="413823"/>
        <n v="323700"/>
        <n v="382540"/>
        <n v="550490"/>
        <n v="550060"/>
        <n v="506030"/>
        <n v="506010"/>
        <n v="505099"/>
        <n v="550040"/>
        <n v="413900"/>
        <n v="550099"/>
        <n v="500500"/>
        <n v="500250"/>
        <n v="500140"/>
        <n v="551483"/>
        <n v="300000"/>
        <n v="303000"/>
        <n v="505090"/>
        <n v="552450"/>
        <n v="552590"/>
        <n v="500260"/>
        <n v="350000"/>
        <n v="551500"/>
        <n v="551240"/>
        <n v="155109"/>
        <n v="551560"/>
        <n v="551308"/>
        <n v="552580"/>
        <n v="552230"/>
        <n v="550000"/>
        <n v="550001"/>
        <n v="322090"/>
        <n v="350200"/>
        <n v="500240"/>
        <n v="552440"/>
        <n v="500210"/>
        <n v="500280"/>
        <n v="551590"/>
        <n v="500270"/>
        <n v="552490"/>
        <n v="551417"/>
        <n v="550011"/>
        <n v="550402"/>
        <n v="554090"/>
        <n v="550400"/>
        <n v="552451"/>
        <n v="550420"/>
        <n v="550410"/>
        <n v="552520"/>
        <n v="552110"/>
        <n v="322040"/>
        <n v="552400"/>
        <n v="413050"/>
        <n v="551290"/>
        <n v="551210"/>
        <n v="35000006"/>
        <n v="5511046"/>
        <n v="551102"/>
        <n v="551101"/>
        <n v="551107"/>
        <n v="551100"/>
        <n v="551106"/>
        <n v="381830"/>
        <n v="350003"/>
        <n v="551320"/>
        <n v="5511043"/>
        <n v="552200"/>
        <n v="551326"/>
        <n v="551307"/>
        <n v="551303"/>
        <n v="551109"/>
        <n v="551306"/>
        <n v="551309"/>
        <n v="601060"/>
        <n v="550302"/>
        <n v="550010"/>
        <n v="550309"/>
        <n v="550002"/>
        <n v="35000002"/>
        <n v="551104"/>
        <n v="500290"/>
        <n v="552690"/>
        <n v="550052"/>
        <n v="551300"/>
        <n v="500287"/>
        <n v="452100"/>
        <n v="550012"/>
        <n v="322290"/>
        <n v="155910"/>
        <n v="155100"/>
        <n v="550304"/>
        <n v="551480"/>
        <n v="551410"/>
        <n v="601070"/>
        <n v="322210"/>
        <n v="551105"/>
        <n v="350002"/>
        <n v="5532"/>
        <n v="550050"/>
        <n v="155106"/>
        <n v="500247"/>
        <n v="322000"/>
        <n v="322020"/>
        <n v="323890"/>
        <n v="352900"/>
        <n v="155700"/>
        <n v="322110"/>
        <n v="322130"/>
        <n v="322190"/>
        <n v="500430"/>
        <n v="322120"/>
        <n v="352000"/>
        <n v="500253"/>
        <n v="500243"/>
        <n v="350020"/>
        <n v="550301"/>
        <n v="552460"/>
        <n v="413410"/>
        <n v="500217"/>
        <n v="554031"/>
        <n v="550303"/>
        <n v="381820"/>
        <n v="500268"/>
        <n v="608010"/>
        <n v="552390"/>
        <n v="551103"/>
        <n v="551600"/>
        <n v="551660"/>
        <n v="553200"/>
        <n v="551230"/>
        <n v="550041"/>
        <n v="551108"/>
        <n v="322100"/>
        <n v="550480"/>
        <n v="500009"/>
        <n v="500007"/>
        <n v="550314"/>
        <n v="554020"/>
        <n v="552510"/>
        <n v="155405"/>
        <n v="650200"/>
        <n v="2586"/>
        <n v="2585"/>
        <n v="552570"/>
        <n v="450010"/>
        <n v="551400"/>
        <n v="553290"/>
        <n v="500263"/>
        <n v="500213"/>
        <n v="500143"/>
        <n v="500147"/>
        <n v="500107"/>
        <n v="500100"/>
        <n v="413820"/>
        <n v="413899"/>
        <n v="550051"/>
        <n v="452800"/>
        <n v="551260"/>
        <n v="505091"/>
        <n v="413120"/>
        <n v="500103"/>
        <n v="500120"/>
        <n v="100100"/>
        <n v="650100"/>
        <n v="450200"/>
        <n v="551250"/>
        <n v="388800"/>
        <n v="413300"/>
        <n v="413100"/>
        <n v="551317"/>
        <n v="551316"/>
        <n v="552270"/>
        <n v="552100"/>
        <n v="35000005"/>
        <n v="551401"/>
        <n v="323390"/>
        <n v="551490"/>
        <n v="552500"/>
        <n v="322050"/>
        <n v="551484"/>
        <n v="551460"/>
        <n v="35000007"/>
        <n v="413990"/>
        <n v="552300"/>
        <n v="505092"/>
        <n v="500267"/>
        <n v="500257"/>
        <n v="552600"/>
        <n v="413890"/>
        <n v="413000"/>
        <n v="552560"/>
        <n v="323320"/>
        <n v="450000"/>
        <n v="655000"/>
        <n v="208200"/>
        <n v="322220"/>
        <n v="551310"/>
        <n v="35000010"/>
        <n v="388090"/>
        <n v="322150"/>
        <n v="413400"/>
        <n v="35000011"/>
        <n v="350001"/>
        <n v="352001"/>
        <n v="551327"/>
        <n v="551313"/>
        <n v="551280"/>
        <n v="35020005"/>
        <n v="5525"/>
        <n v="322490"/>
        <n v="322430"/>
        <n v="608090"/>
        <n v="323830"/>
        <n v="322470"/>
        <n v="5540"/>
        <n v="5512"/>
        <n v="505070"/>
        <n v="35000008"/>
        <n v="155400"/>
        <n v="413110"/>
        <n v="550401"/>
        <n v="413700"/>
        <n v="551220"/>
        <n v="322500"/>
        <n v="550311"/>
        <n v="550200"/>
        <n v="322520"/>
        <n v="413402"/>
        <n v="551580"/>
        <n v="322200"/>
        <n v="552630"/>
        <n v="552410"/>
        <n v="320180"/>
        <n v="320320"/>
        <n v="320030"/>
        <n v="323290"/>
        <n v="551323"/>
        <n v="500000"/>
        <n v="601010"/>
        <n v="304400"/>
        <n v="551462"/>
        <n v="551463"/>
        <n v="551461"/>
        <n v="551121"/>
        <n v="551122"/>
        <n v="323710"/>
        <n v="304500"/>
        <n v="322590"/>
        <n v="553950"/>
        <n v="322460"/>
        <n v="500150"/>
      </sharedItems>
    </cacheField>
    <cacheField name="Kontoplaan nimetus" numFmtId="0">
      <sharedItems count="224">
        <s v="Töötuskindlustusmakse"/>
        <s v="Sotsiaalmaks töötasudelt ja toetustelt"/>
        <s v="Parkimistasu"/>
        <s v="Kutsehaiguste ja tööõnnetustega seotud kahjuhüvitised kannatanutele"/>
        <s v="Ravitoetused"/>
        <s v="Hoonestusõiguse seadmise tasu"/>
        <s v="Tasu vee erikasutusest"/>
        <s v="Muud koolitusega seotud kulud"/>
        <s v="Info- ja PR teenused"/>
        <s v="Tulumaks erisoodustustelt"/>
        <s v="Sotsiaalmaks erisoodustustelt"/>
        <s v="Muud erisoodustused"/>
        <s v="Esindus- ja vastuvõtukulud (va kingitused ja auhinnad)"/>
        <s v="Preemiad, stipendiumid"/>
        <s v="Muud administreerimiskulud"/>
        <s v="Töötasud võlaõiguslike lepingute alusel"/>
        <s v="Põhipalk ja kokkulepitud tasud (TLS keskastme spetsialisti brutopalk)"/>
        <s v="Põhipalk ja kokkulepitud tasud (ATS keskastme spetsialisti brutopalk)"/>
        <s v="Kulud riist- ja tarkvara rendile"/>
        <s v="Tulumaks füüsilise isiku tulult"/>
        <s v="Maamaks"/>
        <s v="Esindus ja vastuvõtukulud"/>
        <s v="Koolitusteenused"/>
        <s v="Muud kommunikatsiooni-, kultuuri- ja vaba aja sisustamise kulud"/>
        <s v="Põhipalk ja kokkulepitud tasud (õpetajate brutopalk)"/>
        <s v="Kodumaine sihtfinantseerimine tegevuskuludeks"/>
        <s v="Inventar ja selle tarvikud"/>
        <s v="Korrashoiuteenused"/>
        <s v="Muud rajatised soetusmaksumuses"/>
        <s v="Remondi- ja hooldusteenused"/>
        <s v="Rent"/>
        <s v="Reklaamikulud"/>
        <s v="Tervishoiuteenused"/>
        <s v="Bürootarbed"/>
        <s v="Trükised ja muud teavikud"/>
        <s v="Muud tulud haridusalasest tegevusest"/>
        <s v="Kodumaine sihtfinantseerimine põhivara soetuseks"/>
        <s v="Põhipalk ja kokkulepitud tasud (TLS tippspetsialisti brutopalk)"/>
        <s v="Muud õppevahendid"/>
        <s v="Põhipalk ja kokkulepitud tasud (TLS juhtide brutopalgad)"/>
        <s v="Põhipalk ja kokkulepitud tasud (TLS tööliste brutopalk)"/>
        <s v="Muud inventari majandamiskulud"/>
        <s v="Põhipalk ja kokkulepitud tasud (TLS nooremspetsialisti brutopalk)"/>
        <s v="Muud koolituse kulud"/>
        <s v="Veebipõhine tarkvara ja infosüsteem"/>
        <s v="Postiteenused"/>
        <s v="Koolitusruumide ja -inventari rent"/>
        <s v="Muud mitmesugused majanduskulud"/>
        <s v="Koolitusteenused õppekava täitmiseks"/>
        <s v="Sõidukulud"/>
        <s v="Majutuskulud"/>
        <s v="Ürituste ja näituste korraldamise kulud"/>
        <s v="Toitlustusteenused"/>
        <s v="Tasu toitlustamiskuludeks"/>
        <s v="Õpikud, tööraamatud ja -vihikud, töölehed"/>
        <s v="Lapse koolitoetus"/>
        <s v="Muud rajatiste majandamisega seotud kulud"/>
        <s v="Elekter"/>
        <s v="Kultuuriministeerium"/>
        <s v="Tehnohooldus"/>
        <s v="Vesi ja kanalisatsioon"/>
        <s v="Kindlustusmaksed"/>
        <s v="Küte ja soojusenergia"/>
        <s v="Remont, restaureerimine, lammutamine"/>
        <s v="Kasutatud varude müük"/>
        <s v="Toetused valitsussektorisse kuuluvatelt sihtasutustelt (sh KIK)"/>
        <s v="Kütus"/>
        <s v="Koristusteenus"/>
        <s v="Meditsiini- ja hügieenitarbed"/>
        <s v="Remont ja hooldus"/>
        <s v="Kindlustus"/>
        <s v="Korrashoiu- ja remondimaterjalid, lisaseadmed ja -tarvikud"/>
        <s v="Muud kinnistute, hoonete, ruumide kulud"/>
        <s v="Muud maismaasõidukite majandamiskulud"/>
        <s v="Muud maksud"/>
        <s v="Sideteenused"/>
        <s v="Muud lähetuste kulud"/>
        <s v="Paljundus- ja printimiskulud"/>
        <s v="Haridus- ja Teadusministeerium"/>
        <s v="Põhipalk ja kokkulepitud tasud (TLS tugispetsialistide brutopalk)"/>
        <s v="Muud sotsiaalteenused"/>
        <s v="Personaliteenused"/>
        <s v="Hüvitised ja toetused (TLS tööliste palgaosa)"/>
        <s v="Antud tegevustoetused"/>
        <s v="Pangateenused"/>
        <s v="Muud tulud spordi- ja puhkealasest tegevusest"/>
        <s v="Lõpetamata ehitused ja etapiviisilised soetused"/>
        <s v="Hooned (v.a eluhooned) soetusmaksumuses"/>
        <s v="Päevarahad"/>
        <s v="Info- ja kommunikatsioonitehnoloogilise riist-ja tarkvara rent ja majutusteenus"/>
        <s v="Info- ja kommunikatsioonitehnoloogiline tarkvara"/>
        <s v="Riigilõivud"/>
        <s v="Spordikoolide tulud"/>
        <s v="Valveteenused"/>
        <s v="Toetused valitsussektorisse kuuluvatelt avalik-õiguslikelt juriidilistelt isikutelt (KULKA)"/>
        <s v="Eri- ja vormiriietus (va kaitseotstarbelised kulud)"/>
        <s v="Juriidilised teenused"/>
        <s v="Teed soetusmaksumuses"/>
        <s v="Hüvitised ja toetused (TLS tippspetsialisti palgaosa)"/>
        <s v="Tulu koolitusteenuse osutamisest"/>
        <s v="Koolieelsete lasteasutuste kohatasu"/>
        <s v="Muu toodete ja teenuste müük"/>
        <s v="Annetused"/>
        <s v="Mitteamortiseeruv materiaalne põhivara"/>
        <s v="Rahva-ja kultuurimajade tasulised teenused"/>
        <s v="Etendus- ja kontserdiasutuste tasulised teenused"/>
        <s v="Muud kultuuri- ja kunstiasutuste tulud"/>
        <s v="Põhipalk (kõrgharidusega kultuuritöötajad)"/>
        <s v="Muuseumide ja näituste tasulised teenused"/>
        <s v="Kohaliku omavalitsuse toetusfond"/>
        <s v="Muutuvpalk (TLS keskastme spetsialisti palgaosa)"/>
        <s v="Muutuvpalk (TLS tippspetsialisti palgaosa)"/>
        <s v="Välismaine sihtfinantseerimine tegevuskuludeks"/>
        <s v="Lasteaiateenused"/>
        <s v="Stipendiumid"/>
        <s v="Hüvitised ja toetused (TLS juhtide palgaosa)"/>
        <s v="Tervise edendamise kulud"/>
        <s v="Lähetatute kindlustus"/>
        <s v="Müügi eesmärgil soetatud kaupade müük"/>
        <s v="Töötasud võlaõiguslike lepingute alusel (õpetajate palgaosa)"/>
        <s v="Kahjutasud, viivised (v.a maksuintressid ja finantskulud)"/>
        <s v="Muud teavikute ja kunstiesemetega seotud kulud"/>
        <s v="Töömasinate ja seadmete tarvikud"/>
        <s v="Eri- ja vormiriietus"/>
        <s v="Kingitused ja auhinnad (va oma töötajatele)"/>
        <s v="Üür ja rent"/>
        <s v="Raamatukogude tasulised teenused"/>
        <s v="Tööajaarvestuseta tasud"/>
        <s v="Hüvitised ja toetused"/>
        <s v="Transporditeenused"/>
        <s v="Autoriõiguse- ja litsentsitasud"/>
        <s v="Transpordivahendid soetusmaksumuses"/>
        <s v="Intressi-, viivise- ja kohustistasu kulu kapitalirendilt"/>
        <s v="Kohustiste tasumine"/>
        <s v="Kohustiste võtmine"/>
        <s v="Info- ja PR kulud"/>
        <s v="Kodumaine sihtfinantseerimise vahendamine tegevuskuludeks"/>
        <s v="Infotehnoloogiline riistvara ja tarvikud"/>
        <s v="Muud eri- ja vormiriietusega seotud kulud"/>
        <s v="Muutuvpalk (õpetajate palgaosa)"/>
        <s v="Muutuvpalk (TLS juhtide palgaosa)"/>
        <s v="Muutuvpalk (ATS keskastme spetsialisti palgaosa)"/>
        <s v="Hüvitised ja toetused (ATS keskastme spetsialisti palgaosa)"/>
        <s v="Hüvitised ja toetused (ATS juhtide palgaosa)"/>
        <s v="Põhipalk ja kokkulepitud tasud (ATS juhtide brutopalgad)"/>
        <s v="Toetused teistele sotsiaalabi vajavatele isikutele"/>
        <s v="Eespool nimetamata sotsiaalabitoetused ja hüvitised"/>
        <s v="Arvestus- ja auditeerimisteenused"/>
        <s v="Liikmemaksud"/>
        <s v="Toitlustuskulud ja toiduraha hüvitised"/>
        <s v="Sissetulekust sõltumatud sotsiaalhoolekande toetused ja hüvitised"/>
        <s v="Muutuvpalk (ATS juhtide palgaosa)"/>
        <s v="Põhipalk ja kokkulepitud tasud (ATS tippspetsialisti brutopalk)"/>
        <s v="Arvelduskontod pankades"/>
        <s v="Intressi-, viivise- ja kohustistasu kulu võetud laenudelt"/>
        <s v="Kindlustushüvitised"/>
        <s v="Puudega lapse toetus"/>
        <s v="Toimetulekutoetus"/>
        <s v="Toiduained"/>
        <s v="Kliimaministeerium"/>
        <s v="Kommunikatsioonitehnoloogiline riistvara ja tarvikud"/>
        <s v="Muu tulu üüri ja rendiga kaasnevast tegevusest"/>
        <s v="Muud info- ja kommunikatsioonitehnoloogilised kulud"/>
        <s v="Materjalikulu"/>
        <s v="Õppekavavälisest tegevusest saadud tulud"/>
        <s v="Kulud andmesidele"/>
        <s v="Majandus- ja Kommunikatsiooniministeerium"/>
        <s v="Muud autasud"/>
        <s v="Teavikud ja kunstiesemed"/>
        <s v="Muud sõidukulud"/>
        <s v="Hüvitised ja toetused (õpetajate palgaosa)"/>
        <s v="Hüvitised ja toetused (TLS keskastme spetsialisti palgaosa)"/>
        <s v="Nõustamisteenused"/>
        <s v="Matusetoetused"/>
        <s v="Sünnitoetus"/>
        <s v="Tootmis-tehnilised ja salvestuskulud"/>
        <s v="Mitteeluruumidelt"/>
        <s v="Intressitulud deposiitidelt"/>
        <s v="Kapitalirendikohustised"/>
        <s v="Laste spordi-, tehnika-, loodus-, loome- ja huvialakoolide tulud"/>
        <s v="Siseministeerium"/>
        <s v="Muud trahvid ja varalised karistused"/>
        <s v="Laste muusika- ja kunstikoolide tulud"/>
        <s v="Põhitoetused"/>
        <s v="Sotsiaalministeerium"/>
        <s v="Toetused kohaliku omavalitsuse üksustelt ja omavalitsusasutustelt"/>
        <s v="Kohaliku omavalitsuse tasandusfond"/>
        <s v="Üür, rent, kasutusõiguse tasu"/>
        <s v="Kommunikatsiooni-, kultuuri- ja vaba aja sisustamise kulud"/>
        <s v="Muud tulud sotsiaalabialasest tegevusest"/>
        <s v="Üldhooldekodude tulud"/>
        <s v="Muud kulud (ebatavalised kulud)"/>
        <s v="Kantseleiteenuste tasu"/>
        <s v="Varjupaikade tulud"/>
        <s v="Mitmesugused majanduskulud"/>
        <s v="Rajatiste majandamiskulud"/>
        <s v="Kulutused töötajate tervise edendamiseks"/>
        <s v="Regionaal- ja Põllumajandusministeerium"/>
        <s v="Masinad ja seadmed soetusmaksumuses"/>
        <s v="Muud sissetulekust sõltuvad sotsiaalhoolekande toetused ja hüvitised"/>
        <s v="Koolitusmaterjalid"/>
        <s v="Erijuhtudel riigi poolt makstav sotsiaalmaks"/>
        <s v="Kinnisvarainvesteeringute üür ja rent"/>
        <s v="Uurimis- ja arendustööd"/>
        <s v="Tulu elektrienergia müügist"/>
        <s v="Eritoetused"/>
        <s v="Spordibaaside ja spordikomplekside tulud"/>
        <s v="Raviteenused"/>
        <s v="Mängud ja mänguasjad"/>
        <s v="Ehitusloa väljastamise eest"/>
        <s v="Kasutusloa väljastamise eest"/>
        <s v="Ehitisregistri toimingute riigilõiv"/>
        <s v="Tulu muudelt majandusaladelt"/>
        <s v="Ametipalk ja kokkulepitud tasud"/>
        <s v="Reklaamimaks"/>
        <s v="Trükiseadmete kasutuskulud"/>
        <s v="Trükiseadmete rendikulud"/>
        <s v="Trükiseadmed ja tarvikud"/>
        <s v="Kasutamisõiguse tasu"/>
        <s v="Teede ja tänavate sulgemise maks"/>
        <s v="Muu tulu elamu- ja kommunaaltegevusest"/>
        <s v="Lipud, vimplid, muu sümboolika"/>
        <s v="Päevakeskuste tulud"/>
        <s v="Põhipalk ja kokkulepitud tasud (ATS nooremspetsialisti brutotasu)"/>
      </sharedItems>
    </cacheField>
    <cacheField name="Osakonnad" numFmtId="0">
      <sharedItems count="33">
        <s v="L1170"/>
        <s v="L1192"/>
        <s v="L1180"/>
        <s v="L1100"/>
        <s v="47"/>
        <s v="L1150"/>
        <s v="20"/>
        <s v="48"/>
        <s v="53"/>
        <s v="30"/>
        <s v="49"/>
        <s v="14"/>
        <s v="L1200"/>
        <s v="26"/>
        <s v="29"/>
        <s v="58"/>
        <s v="16"/>
        <s v="54"/>
        <s v="15"/>
        <s v="13"/>
        <s v="82"/>
        <s v="27"/>
        <s v="55"/>
        <s v="44"/>
        <s v="37"/>
        <s v="42"/>
        <s v="94"/>
        <s v="43"/>
        <s v="28"/>
        <s v="56"/>
        <s v="L1220"/>
        <s v="L1210"/>
        <s v="59"/>
      </sharedItems>
    </cacheField>
    <cacheField name="Osakonnad nimetus" numFmtId="0">
      <sharedItems count="33">
        <s v="Kantselei"/>
        <s v="Haldusamet"/>
        <s v="Viljandi Linnavolikogu"/>
        <s v="Linnapea"/>
        <s v="Viljandi Jakobsoni Kool"/>
        <s v="Haridus- ja kultuuriamet"/>
        <s v="Viljandi Kaare Kool"/>
        <s v="Viljandi Kesklinna Kool"/>
        <s v="Viljandi Linnaraamatukogu"/>
        <s v="Viljandi Täiskasvanute Gümnaasium"/>
        <s v="Viljandi Paalalinna Kool"/>
        <s v="Viljandi Lasteaed Karlsson"/>
        <s v="Arhitektuuriamet"/>
        <s v="Viljandi Spordikool"/>
        <s v="Viljandi Huvikool"/>
        <s v="Viljandi Spordikeskus"/>
        <s v="Viljandi Kesklinna Lasteaed"/>
        <s v="Sakala Keskus - Kultuuritöö"/>
        <s v="Viljandi Lasteaed Männimäe"/>
        <s v="Viljandi Lasteaed Krõllipesa"/>
        <s v="Viljandi Linnahooldus"/>
        <s v="Viljandi Kunstikool"/>
        <s v="Sakala Keskus - Kondase Keskus"/>
        <s v="Viljandi Hoolekandekeskus"/>
        <s v="Viljandi Nukuteater"/>
        <s v="Viljandi Päevakeskus"/>
        <s v="Sakala Keskus - Vana Veetorn"/>
        <s v="Viljandi Laste ja Perede Tugikeskus"/>
        <s v="Viljandi Muusikakool"/>
        <s v="Sakala Keskus - Noorsootöö"/>
        <s v="Sotsiaalamet"/>
        <s v="Rahandusamet"/>
        <s v="Sakala Keskus - Lauluväljak"/>
      </sharedItems>
    </cacheField>
    <cacheField name="Tegevusalad" numFmtId="0">
      <sharedItems count="58">
        <s v="01112"/>
        <s v="04510"/>
        <s v="10121"/>
        <s v="06605"/>
        <s v="01111"/>
        <s v="04730"/>
        <s v="09212"/>
        <s v="04740"/>
        <s v="08201"/>
        <s v="09800"/>
        <s v="09510"/>
        <s v="09213"/>
        <s v="04900"/>
        <s v="09110"/>
        <s v="09601"/>
        <s v="08102"/>
        <s v="05101"/>
        <s v="06400"/>
        <s v="05100"/>
        <s v="08202"/>
        <s v="08203"/>
        <s v="10200"/>
        <s v="08234"/>
        <s v="10201"/>
        <s v="10402"/>
        <s v="09609"/>
        <s v="08107"/>
        <s v="10202"/>
        <s v="10700"/>
        <s v="02500"/>
        <s v="08109"/>
        <s v="09400"/>
        <s v="08600"/>
        <s v="06300"/>
        <s v="01700"/>
        <s v="10900"/>
        <s v="10702"/>
        <s v="01800"/>
        <s v="10403"/>
        <s v="10404"/>
        <s v="10120"/>
        <s v="08103"/>
        <s v="10701"/>
        <s v="10600"/>
        <s v="10110"/>
        <s v="10704"/>
        <s v="10126"/>
        <s v="10400"/>
        <s v="10125"/>
        <s v="10123"/>
        <s v="05400"/>
        <s v="05200"/>
        <s v="10127"/>
        <s v="10124"/>
        <s v="04512"/>
        <s v="01114"/>
        <s v="07400"/>
        <s v="01600"/>
      </sharedItems>
    </cacheField>
    <cacheField name="Tegevusalad nimetus" numFmtId="0">
      <sharedItems/>
    </cacheField>
    <cacheField name="Kuluobjektid" numFmtId="0">
      <sharedItems containsBlank="1" count="53">
        <m/>
        <s v="9609"/>
        <s v="3000"/>
        <s v="9322"/>
        <s v="9653"/>
        <s v="9645"/>
        <s v="9631"/>
        <s v="9630"/>
        <s v="9647"/>
        <s v="9638"/>
        <s v="9629"/>
        <s v="9303"/>
        <s v="9628"/>
        <s v="9627"/>
        <s v="9626"/>
        <s v="9625"/>
        <s v="9800"/>
        <s v="9624"/>
        <s v="9623"/>
        <s v="9622"/>
        <s v="9621"/>
        <s v="9620"/>
        <s v="9618"/>
        <s v="9617"/>
        <s v="9616"/>
        <s v="9651"/>
        <s v="9634"/>
        <s v="9615"/>
        <s v="9209"/>
        <s v="9660"/>
        <s v="9614"/>
        <s v="9611"/>
        <s v="9217"/>
        <s v="9211"/>
        <s v="9610"/>
        <s v="9608"/>
        <s v="9607"/>
        <s v="9606"/>
        <s v="9636"/>
        <s v="9644"/>
        <s v="9605"/>
        <s v="9604"/>
        <s v="9602"/>
        <s v="9601"/>
        <s v="9635"/>
        <s v="9640"/>
        <s v="9639"/>
        <s v="9502"/>
        <s v="9324"/>
        <s v="9658"/>
        <s v="9259"/>
        <s v="9232"/>
        <s v="9652"/>
      </sharedItems>
    </cacheField>
    <cacheField name="Kuluobjektid nimetus" numFmtId="0">
      <sharedItems containsBlank="1" count="53">
        <m/>
        <s v="KVHA  Laidoneri Plats 5/5A  LV"/>
        <s v="IKT kulud"/>
        <s v="KVHA  Väiketuru 1 WC"/>
        <s v="KVHA  Vikerkaare 2 Huvikool Motoring"/>
        <s v="KVHA Vaksali 4 Spordihoone vana osa"/>
        <s v="KVHA  Vaksali 4 Spordihoone uus osa"/>
        <s v="KVHA  Uus 26A Kesklinna Kool garaaž"/>
        <s v="KVHA  Uueveski 1-1 Keeltemaja"/>
        <s v="KVHA  Uueveski 1 Kesklinna Kooli võimla"/>
        <s v="KVHA  Uueveski 1 Kesklinna Kool"/>
        <s v="KVHA  Tüma loomade varjupaik"/>
        <s v="KVHA  Tehnika 12 Kesklinna Lasteaed"/>
        <s v="KVHA  Tallinna 7-11/1 Linnaraamatukogu"/>
        <s v="KVHA  Tallinna 5 Sakala Keskus"/>
        <s v="KVHA  Suur-Kaare 33A Spordihall"/>
        <s v="KVHA Männimäe jalgpallihall"/>
        <s v="KVHA  Aerubaasi 1"/>
        <s v="KVHA  Riia 93 Lasteaed Männimäe"/>
        <s v="KVHA  Riia 91 Jakobsoni Kool"/>
        <s v="KVHA  Riia 30 Lasteaed Krõllipesa"/>
        <s v="KVHA  Ranna 13 Sõudeelling"/>
        <s v="KVHA  Ranna 11 Vetelpääste"/>
        <s v="KVHA  Ranna 1 Staadion"/>
        <s v="KVHA  Posti 20a Kesklinna Lasteaed"/>
        <s v="KVHA Posti 11 Kunstikool"/>
        <s v="KVHA  Pikk 8 Kondase Keskus"/>
        <s v="KVHA  Paala46 Paalalinna Kool"/>
        <s v="KVHA  Musta tee 30 Linnahooldus"/>
        <s v="KVHA  Lastekodu 6 Viiratsi"/>
        <s v="KVHA  Lossi 31 Nukuteater"/>
        <s v="KVHA  Linnu 2 LV Raekoda"/>
        <s v="KVHA  Leola 18 garaazid"/>
        <s v="KVHA  Leola 12A  Sotsiaalmaja"/>
        <s v="KVHA  Laidoneri 5C Vana Veetorn"/>
        <s v="KVHA  Kesk-Kaare 19 Lasteaed Karlsson"/>
        <s v="KVHA  Kesk-Kaare 17 Kaare Kool"/>
        <s v="KVHA  Kagu 9 Lasteaed Krõllipesa"/>
        <s v="KVHA  Kaalu 9 Saun"/>
        <s v="KVHA Viljandi järve ranna WC"/>
        <s v="KVHA  Jakobsoni 51  Kesklinna Kool"/>
        <s v="KVHA  Jakobsoni 47C  Huvikool"/>
        <s v="KVHA  Jakobsoni 42/42A  Kesklinna Kool"/>
        <s v="KVHA  Jakobsoni 16 Muusikakool"/>
        <s v="KVHA  Hariduse 12a Lennukitehas"/>
        <s v="KVHA  Üldkulud"/>
        <s v="KVHA kulu liik 5511 kulude reserv"/>
        <s v="KVHA  Talli 2 Lauluväljak"/>
        <s v="KVHA Musta tee 22 aiandihoone"/>
        <s v="KVHA Tallinna 2 - Perepesa"/>
        <s v="KVHA Jakobsoni 3a"/>
        <s v="KVHA  Kolde 1"/>
        <s v="KVHA Vaksali 2 pangamaja"/>
      </sharedItems>
    </cacheField>
    <cacheField name="Projekt" numFmtId="0">
      <sharedItems containsBlank="1"/>
    </cacheField>
    <cacheField name="Projekt nimetus" numFmtId="0">
      <sharedItems containsBlank="1"/>
    </cacheField>
    <cacheField name="Tegevussuunad" numFmtId="0">
      <sharedItems containsBlank="1" count="155">
        <s v="KU049"/>
        <m/>
        <s v="KU026"/>
        <s v="KU022"/>
        <s v="KU015"/>
        <s v="KU009"/>
        <s v="KU001"/>
        <s v="KU212"/>
        <s v="KU053"/>
        <s v="KU625"/>
        <s v="KU21K"/>
        <s v="KU220"/>
        <s v="KU336"/>
        <s v="KU23K"/>
        <s v="KU614"/>
        <s v="KU415"/>
        <s v="KU124"/>
        <s v="KU21T"/>
        <s v="KU550"/>
        <s v="KU279"/>
        <s v="KU308"/>
        <s v="KU206"/>
        <s v="KU254"/>
        <s v="KU342"/>
        <s v="KU241"/>
        <s v="KU226"/>
        <s v="KU225"/>
        <s v="KU552"/>
        <s v="KU175"/>
        <s v="KU17H"/>
        <s v="KU19T"/>
        <s v="KU201"/>
        <s v="TU020"/>
        <s v="KU338"/>
        <s v="KU42R"/>
        <s v="KU556"/>
        <s v="KU563"/>
        <s v="KU482"/>
        <s v="KU433"/>
        <s v="KU384"/>
        <s v="KU554"/>
        <s v="KU557"/>
        <s v="KU010"/>
        <s v="KU208"/>
        <s v="KU915"/>
        <s v="KU214"/>
        <s v="KU213"/>
        <s v="KU211"/>
        <s v="KU210"/>
        <s v="KU209"/>
        <s v="KU244"/>
        <s v="KU559"/>
        <s v="KU48L"/>
        <s v="KU692"/>
        <s v="KU050"/>
        <s v="KU352"/>
        <s v="KU39S"/>
        <s v="KU680"/>
        <s v="KU141"/>
        <s v="KU667"/>
        <s v="KU660"/>
        <s v="KU743"/>
        <s v="KU233"/>
        <s v="KU790"/>
        <s v="KU250"/>
        <s v="KU639"/>
        <s v="KU675"/>
        <s v="KU174"/>
        <s v="KU68P"/>
        <s v="KU685"/>
        <s v="KU68V"/>
        <s v="KU670"/>
        <s v="KU66M"/>
        <s v="KU66H"/>
        <s v="KU665"/>
        <s v="KU64I"/>
        <s v="KU64H"/>
        <s v="KU63A"/>
        <s v="KU191"/>
        <s v="TU079"/>
        <s v="TU070"/>
        <s v="TU064"/>
        <s v="TU080"/>
        <s v="KU268"/>
        <s v="KU007"/>
        <s v="KU265"/>
        <s v="KU619"/>
        <s v="KU637"/>
        <s v="KU491"/>
        <s v="KU488"/>
        <s v="KU487"/>
        <s v="KU492"/>
        <s v="KU490"/>
        <s v="KU584"/>
        <s v="KU642"/>
        <s v="KU63T"/>
        <s v="KU63P"/>
        <s v="KU66N"/>
        <s v="KU690"/>
        <s v="KU694"/>
        <s v="KU171"/>
        <s v="KU17B"/>
        <s v="KU651"/>
        <s v="KU438"/>
        <s v="KU264"/>
        <s v="KU145"/>
        <s v="KU809"/>
        <s v="TU203"/>
        <s v="KU321"/>
        <s v="KU271"/>
        <s v="KU564"/>
        <s v="KU203"/>
        <s v="KU493"/>
        <s v="KU292"/>
        <s v="KU307"/>
        <s v="KU376"/>
        <s v="KU396"/>
        <s v="KU39P"/>
        <s v="KU49U"/>
        <s v="KU49P"/>
        <s v="KU49L"/>
        <s v="KU494"/>
        <s v="KU331"/>
        <s v="KU553"/>
        <s v="KU618"/>
        <s v="KU621"/>
        <s v="KU622"/>
        <s v="KU66J"/>
        <s v="KU686"/>
        <s v="KU054"/>
        <s v="KU056"/>
        <s v="KU093"/>
        <s v="KU142"/>
        <s v="KU221"/>
        <s v="KU002"/>
        <s v="KU003"/>
        <s v="KU004"/>
        <s v="KU005"/>
        <s v="KU008"/>
        <s v="KU722"/>
        <s v="KU43P"/>
        <s v="KU26L"/>
        <s v="KU255"/>
        <s v="KU257"/>
        <s v="KU289"/>
        <s v="KU306"/>
        <s v="KU301"/>
        <s v="KU031"/>
        <s v="KU216"/>
        <s v="KU219"/>
        <s v="KU341"/>
        <s v="KU310"/>
        <s v="KU23Y"/>
        <s v="KU693"/>
        <s v="KU075"/>
      </sharedItems>
    </cacheField>
    <cacheField name="Tegevussuunad nimetus" numFmtId="0">
      <sharedItems containsBlank="1" count="155">
        <s v="Teenistujate tasud ja maksud"/>
        <m/>
        <s v="Volikogu personalikoolitus"/>
        <s v="Volikogu poolt ostetud teenused"/>
        <s v="Volikogu liikmete toitlustamine jm erisoodustused"/>
        <s v="Volikogu komisjonide kulud"/>
        <s v="Noortevolikogu kulud"/>
        <s v="Suhted sõpruslinnadega"/>
        <s v="Ajutiste lepinguliste töötajate kulud"/>
        <s v="Haridusvaldkonna kulu"/>
        <s v="Vastuvõttude kulud"/>
        <s v="Turism trükised, sümboolika"/>
        <s v="Mänguväljakud ja välijõusaalid"/>
        <s v="Järveotsa arendusala tänavad ja tehnovõrgud"/>
        <s v="Üldhariduse valdkonna kulud"/>
        <s v="Huviharidusteenuse eest tasumine"/>
        <s v="Arengukava"/>
        <s v="Linna turundus"/>
        <s v="Kooliminekutoetus"/>
        <s v="Puude kujunduslõikus"/>
        <s v="Tänavavalgustuse elekter"/>
        <s v="Lossivaremete ja teiste mälestiste konserveerimine"/>
        <s v="Avalikud WC'd"/>
        <s v="Restaureerimistoetused ja -preemiad"/>
        <s v="Ettenägemata tööd"/>
        <s v="Detailplaneeringute koostamine"/>
        <s v="Üldplaneeringu koostamine"/>
        <s v="Parimate õpilaste tunnustamine"/>
        <s v="Tänavakatete taastusremont"/>
        <s v="Hariduse tn ja Reinu tee projekteerimine ja ehitus"/>
        <s v="Kõnniteede rekonstrueerimine"/>
        <s v="Liikluskorralduse lepinguline hooldus"/>
        <s v="Haridusteenus teistelt KOVidelt"/>
        <s v="Linnakujundus Väikevormid"/>
        <s v="Riigi poolt toetatav huvitegevus"/>
        <s v="Lasteaia teenuse eest tasumine"/>
        <s v="Linna stipendium kutseõppeks"/>
        <s v="Kultuurivaldkonna  kulu"/>
        <s v="Laulu- ja tantsupeol osalemine"/>
        <s v="Spordivaldkonna kulud"/>
        <s v="Lapsehoiuteenus"/>
        <s v="Kooliteenuse eest tasumine"/>
        <s v="Volikogu tasu"/>
        <s v="Linna veebileht"/>
        <s v="Reklaam (ajaleheartiklid, meediaväljaanded)"/>
        <s v="Giidituur"/>
        <s v="Rahvusvahelised Hansapäevad"/>
        <s v="Linnaleht"/>
        <s v="Linna Raadiosaated"/>
        <s v="Foto-video ja muud kulud"/>
        <s v="Ettevõtlusega seotud üritused"/>
        <s v="Alushariduse kulud"/>
        <s v="Tartu 2024 liikmemaks"/>
        <s v="Sotsiaalvaldkonna sündmused"/>
        <s v="Teenistujate toetused"/>
        <s v="Spordistipendiumid"/>
        <s v="Saavutussportlaste tunnustamine"/>
        <s v="Sotsiaaltoetus abivajajatele"/>
        <s v="Viljandimaa Omavalitsuste Liidu liikmemaks"/>
        <s v="Tugipered, tugiisikud"/>
        <s v="Lasteturvakodu"/>
        <s v="Isikukeskse erihoolekande teenusmudeli rakendamine"/>
        <s v="Investeeringute reserv"/>
        <s v="Kaasava eelarve menetluse tulemusel rajatav objekt"/>
        <s v="Videovalve linnas"/>
        <s v="Puuetega laste hooldajatoetus"/>
        <s v="Toimetulekutoetus"/>
        <s v="Tänavate rekonstrueerimine"/>
        <s v="Kulud sõjapõgenikele"/>
        <s v="Ravimid ja muud kulud (sh linna arst)"/>
        <s v="Võlanõustamine"/>
        <s v="Lapsehoiuteenus puuetega lastele"/>
        <s v="Matusetoetus"/>
        <s v="Asendushooldusteenus"/>
        <s v="Sünnitoetus"/>
        <s v="Isikliku abistaja teenus"/>
        <s v="Täiskasvanute tugiisikuteenus"/>
        <s v="Igapäevaelu toetamise teenuse ruumide kulud"/>
        <s v="Teede investeeringud"/>
        <s v="Huvikooli teenus teistelt KOVidelt"/>
        <s v="Muusikakooli teenus teistelt KOVidelt"/>
        <s v="Kunstikooli teenus teistelt KOVidelt"/>
        <s v="Spordikooli teenus teistelt KOVidelt"/>
        <s v="Viljandi maastikukaitseala"/>
        <s v="Eesti Keskerakond"/>
        <s v="Sadevete kanalisatsiooni hooldus"/>
        <s v="Vähekindlustatud perede üliõpilaste toetus"/>
        <s v="Sotsiaaltransport ameti tellimisel"/>
        <s v="Teatripreemia"/>
        <s v="Elutöö preemia"/>
        <s v="Kultuuri- ja spordipreemia"/>
        <s v="Aasta noore preemia"/>
        <s v="Aastapreemia"/>
        <s v="Maramaa olümpiaad"/>
        <s v="Hooldajatoetus"/>
        <s v="Sotsiaalvaldkonna tegevustoetus"/>
        <s v="Sotsiaalvaldkonna projektitoetused"/>
        <s v="Noortegarantii tugisüsteem"/>
        <s v="Riskirühmad"/>
        <s v="Sotsiaalvaldkonna reserv"/>
        <s v="Tänavate hooldus"/>
        <s v="Bussitranspordikulud"/>
        <s v="Tasuline hooldus"/>
        <s v="Jõuluüritused"/>
        <s v="Tuletõrje hüdrantide hooldus"/>
        <s v="Viljandimaa Omavalitsuste Liidu ühisüritused"/>
        <s v="KOV turvalisuse arendamine"/>
        <s v="Siseministeerium tegevuskuludeks"/>
        <s v="Lemmikloomade varjupaik"/>
        <s v="Lillede istutus ja hooldus"/>
        <s v="Linna stipendium kõrgkoolis õppimiseks"/>
        <s v="Liikluskorralduse muud kulud"/>
        <s v="Loomestipendium"/>
        <s v="Korteriühistute toetamine - Õue ja haljasalad korda"/>
        <s v="Tänavavalgustuse rekonstrueerimine"/>
        <s v="Viljandi Jäähall SA"/>
        <s v="Spordivaldkonna tegevustoetused"/>
        <s v="Spordivaldkonna projektitoetused"/>
        <s v="UNESCO võrgustiku arendus(TÜVKA)"/>
        <s v="Kultuurivaldkonna projektitoetused"/>
        <s v="Loovettevõtluse inkubatsiooniprogramm (TÜVKA)"/>
        <s v="Kultuurivaldkonna tegevustoetused"/>
        <s v="Kaunis Viljandi konkurss"/>
        <s v="Aasta Õpetaja"/>
        <s v="Õpilasstipendium"/>
        <s v="Haridusvaldkonna projektitoetused"/>
        <s v="Haridusvaldkonna tegevustoetused"/>
        <s v="Järelhooldusteenus"/>
        <s v="Sotsiaalameti riigilõivud"/>
        <s v="Linnapea ja LV liikmete töötasu"/>
        <s v="Linnapea ja LV liikmete hüvitused"/>
        <s v="Isikliku sõiduauto kasutamise hüvitised"/>
        <s v="Eesti Linnade ja Valdade Liidu liikmemaks"/>
        <s v="Projektide kaasfinantseerimine"/>
        <s v="Valimisliit Südamega Viljandis"/>
        <s v="ISAMAA Erakond"/>
        <s v="Eesti Reformierakond"/>
        <s v="Erakond Eesti 200"/>
        <s v="Eesti Konservatiivne Rahvaerakond"/>
        <s v="Annetused abivajajatele"/>
        <s v="Noorsootöö projektitoetused"/>
        <s v="Linnaloomad"/>
        <s v="Ohtlikud jäätmed"/>
        <s v="Jäätmejaama kaasajastamine, Jäätmehoolduse korraldamine"/>
        <s v="Pärimusmuusikafestivali täiendav jäätmemajandus"/>
        <s v="Tänavavalgustuse korrashoid"/>
        <s v="Veemajandusprojekt"/>
        <s v="Valimiste töötasu ja muud kulud"/>
        <s v="Mulgi mees – reklaamimaks"/>
        <s v="Turismimess"/>
        <s v="Jõulukaunistused"/>
        <s v="Linna üüripindade kulud"/>
        <s v="KVHA Üldkulud"/>
        <s v="Kadunukeste vedu, matused"/>
        <s v="Linna muud adminkulud"/>
      </sharedItems>
    </cacheField>
    <cacheField name="Subjektid" numFmtId="0">
      <sharedItems containsBlank="1"/>
    </cacheField>
    <cacheField name="Subjektid nimetu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58">
  <r>
    <x v="0"/>
    <x v="0"/>
    <s v="Tuua personaliteenuste pealt (550052) palgafondi (500140), maksud eraldatud õigetele ridadele"/>
    <n v="48"/>
    <x v="0"/>
    <x v="0"/>
    <x v="0"/>
    <x v="0"/>
    <x v="0"/>
    <s v="Viljandi Linnavalitsus"/>
    <x v="0"/>
    <x v="0"/>
    <m/>
    <m/>
    <x v="0"/>
    <x v="0"/>
    <s v="013"/>
    <s v="Linnasekretär"/>
  </r>
  <r>
    <x v="0"/>
    <x v="0"/>
    <s v="Tuua personaliteenuste pealt (550052) palgafondi (500140), maksud eraldatud õigetele ridadele"/>
    <n v="1973"/>
    <x v="1"/>
    <x v="1"/>
    <x v="0"/>
    <x v="0"/>
    <x v="0"/>
    <s v="Viljandi Linnavalitsus"/>
    <x v="0"/>
    <x v="0"/>
    <m/>
    <m/>
    <x v="0"/>
    <x v="0"/>
    <s v="013"/>
    <s v="Linnasekretär"/>
  </r>
  <r>
    <x v="1"/>
    <x v="1"/>
    <s v="Tuuld olid eelarves vale märgiga"/>
    <n v="15920"/>
    <x v="2"/>
    <x v="2"/>
    <x v="0"/>
    <x v="0"/>
    <x v="1"/>
    <s v="Maanteetransport"/>
    <x v="0"/>
    <x v="0"/>
    <m/>
    <m/>
    <x v="1"/>
    <x v="1"/>
    <m/>
    <m/>
  </r>
  <r>
    <x v="0"/>
    <x v="2"/>
    <s v="Kulud olid eelarves TA01112"/>
    <n v="800"/>
    <x v="3"/>
    <x v="3"/>
    <x v="0"/>
    <x v="0"/>
    <x v="2"/>
    <s v="Muu puuetega inimeste sotsiaalne kaitse"/>
    <x v="0"/>
    <x v="0"/>
    <m/>
    <m/>
    <x v="1"/>
    <x v="1"/>
    <m/>
    <m/>
  </r>
  <r>
    <x v="0"/>
    <x v="2"/>
    <s v="Kulud valel tegevusalal, peavad olema 10121"/>
    <n v="-800"/>
    <x v="4"/>
    <x v="4"/>
    <x v="0"/>
    <x v="0"/>
    <x v="0"/>
    <s v="Viljandi Linnavalitsus"/>
    <x v="0"/>
    <x v="0"/>
    <s v="TF01-01"/>
    <s v="Rahvastikutoimingute kulude hüvitis"/>
    <x v="1"/>
    <x v="1"/>
    <m/>
    <m/>
  </r>
  <r>
    <x v="1"/>
    <x v="3"/>
    <s v="Ei laeku,  kate vee erikasutustasu arvelt"/>
    <n v="-14000"/>
    <x v="5"/>
    <x v="5"/>
    <x v="1"/>
    <x v="1"/>
    <x v="3"/>
    <s v="Muud elamu- ja kommunaalmajanduse tegevus"/>
    <x v="0"/>
    <x v="0"/>
    <m/>
    <m/>
    <x v="1"/>
    <x v="1"/>
    <m/>
    <m/>
  </r>
  <r>
    <x v="1"/>
    <x v="4"/>
    <s v="Tasu vee erikasutusest"/>
    <n v="14000"/>
    <x v="6"/>
    <x v="6"/>
    <x v="1"/>
    <x v="1"/>
    <x v="0"/>
    <s v="Viljandi Linnavalitsus"/>
    <x v="1"/>
    <x v="1"/>
    <m/>
    <m/>
    <x v="1"/>
    <x v="1"/>
    <m/>
    <m/>
  </r>
  <r>
    <x v="0"/>
    <x v="5"/>
    <s v="Kate volikogu poolt ostetavate teenuste kulude katteks"/>
    <n v="-309"/>
    <x v="7"/>
    <x v="7"/>
    <x v="2"/>
    <x v="2"/>
    <x v="4"/>
    <s v="Viljandi Linnavolikogu"/>
    <x v="0"/>
    <x v="0"/>
    <m/>
    <m/>
    <x v="2"/>
    <x v="2"/>
    <m/>
    <m/>
  </r>
  <r>
    <x v="0"/>
    <x v="5"/>
    <s v="Kate volikogu poolt ostetavate teenuste kulude katteks"/>
    <n v="4809"/>
    <x v="8"/>
    <x v="8"/>
    <x v="2"/>
    <x v="2"/>
    <x v="4"/>
    <s v="Viljandi Linnavolikogu"/>
    <x v="0"/>
    <x v="0"/>
    <m/>
    <m/>
    <x v="3"/>
    <x v="3"/>
    <m/>
    <m/>
  </r>
  <r>
    <x v="0"/>
    <x v="0"/>
    <s v="Kate volikogu poolt ostetavate teenuste kulude katteks"/>
    <n v="-800"/>
    <x v="9"/>
    <x v="9"/>
    <x v="2"/>
    <x v="2"/>
    <x v="4"/>
    <s v="Viljandi Linnavolikogu"/>
    <x v="0"/>
    <x v="0"/>
    <m/>
    <m/>
    <x v="4"/>
    <x v="4"/>
    <m/>
    <m/>
  </r>
  <r>
    <x v="0"/>
    <x v="0"/>
    <s v="Kate volikogu poolt ostetavate teenuste kulude katteks"/>
    <n v="-1320"/>
    <x v="10"/>
    <x v="10"/>
    <x v="2"/>
    <x v="2"/>
    <x v="4"/>
    <s v="Viljandi Linnavolikogu"/>
    <x v="0"/>
    <x v="0"/>
    <m/>
    <m/>
    <x v="4"/>
    <x v="4"/>
    <m/>
    <m/>
  </r>
  <r>
    <x v="0"/>
    <x v="5"/>
    <s v="Kate volikogu poolt ostetavate teenuste kulude katteks"/>
    <n v="-880"/>
    <x v="11"/>
    <x v="11"/>
    <x v="2"/>
    <x v="2"/>
    <x v="4"/>
    <s v="Viljandi Linnavolikogu"/>
    <x v="0"/>
    <x v="0"/>
    <m/>
    <m/>
    <x v="4"/>
    <x v="4"/>
    <m/>
    <m/>
  </r>
  <r>
    <x v="0"/>
    <x v="5"/>
    <s v="Kate volikogu poolt ostetavate teenuste kulude katteks"/>
    <n v="-500"/>
    <x v="12"/>
    <x v="12"/>
    <x v="2"/>
    <x v="2"/>
    <x v="4"/>
    <s v="Viljandi Linnavolikogu"/>
    <x v="0"/>
    <x v="0"/>
    <m/>
    <m/>
    <x v="5"/>
    <x v="5"/>
    <m/>
    <m/>
  </r>
  <r>
    <x v="0"/>
    <x v="2"/>
    <s v="Preemiad enam ei jagata 2025, kate volikogu poolt ostetavate teenuste peale KU022"/>
    <n v="-1000"/>
    <x v="13"/>
    <x v="13"/>
    <x v="2"/>
    <x v="2"/>
    <x v="4"/>
    <s v="Viljandi Linnavolikogu"/>
    <x v="0"/>
    <x v="0"/>
    <m/>
    <m/>
    <x v="6"/>
    <x v="6"/>
    <m/>
    <m/>
  </r>
  <r>
    <x v="0"/>
    <x v="5"/>
    <s v="Muud administreerimiskulud, paranduskanne"/>
    <n v="-10000"/>
    <x v="14"/>
    <x v="14"/>
    <x v="0"/>
    <x v="0"/>
    <x v="5"/>
    <s v="Turism"/>
    <x v="0"/>
    <x v="0"/>
    <s v="0005"/>
    <s v="CRV programme"/>
    <x v="7"/>
    <x v="7"/>
    <s v="015"/>
    <s v="Kommunikatsioon"/>
  </r>
  <r>
    <x v="0"/>
    <x v="5"/>
    <s v="Esindus- ja vastuvõtukulud (va kingitused ja auhinnad)"/>
    <n v="1000"/>
    <x v="12"/>
    <x v="12"/>
    <x v="0"/>
    <x v="0"/>
    <x v="5"/>
    <s v="Turism"/>
    <x v="0"/>
    <x v="0"/>
    <m/>
    <m/>
    <x v="7"/>
    <x v="7"/>
    <s v="015"/>
    <s v="Kommunikatsioon"/>
  </r>
  <r>
    <x v="0"/>
    <x v="5"/>
    <s v="Muud administreerimiskulud"/>
    <n v="4000"/>
    <x v="14"/>
    <x v="14"/>
    <x v="0"/>
    <x v="0"/>
    <x v="5"/>
    <s v="Turism"/>
    <x v="0"/>
    <x v="0"/>
    <m/>
    <m/>
    <x v="7"/>
    <x v="7"/>
    <s v="015"/>
    <s v="Kommunikatsioon"/>
  </r>
  <r>
    <x v="0"/>
    <x v="0"/>
    <s v="Tuua 1700€ realt 500250."/>
    <n v="1700"/>
    <x v="15"/>
    <x v="15"/>
    <x v="0"/>
    <x v="0"/>
    <x v="0"/>
    <s v="Viljandi Linnavalitsus"/>
    <x v="0"/>
    <x v="0"/>
    <m/>
    <m/>
    <x v="8"/>
    <x v="8"/>
    <m/>
    <m/>
  </r>
  <r>
    <x v="0"/>
    <x v="0"/>
    <s v="Viia 1700€ reale 500500."/>
    <n v="-1700"/>
    <x v="16"/>
    <x v="16"/>
    <x v="0"/>
    <x v="0"/>
    <x v="0"/>
    <s v="Viljandi Linnavalitsus"/>
    <x v="0"/>
    <x v="0"/>
    <m/>
    <m/>
    <x v="8"/>
    <x v="8"/>
    <m/>
    <m/>
  </r>
  <r>
    <x v="0"/>
    <x v="0"/>
    <s v="Tuua palgafondist 500140 käsunduslepingule 506040 (töötus) 16€ (LK)"/>
    <n v="16"/>
    <x v="0"/>
    <x v="0"/>
    <x v="0"/>
    <x v="0"/>
    <x v="0"/>
    <s v="Viljandi Linnavalitsus"/>
    <x v="0"/>
    <x v="0"/>
    <m/>
    <m/>
    <x v="8"/>
    <x v="8"/>
    <m/>
    <m/>
  </r>
  <r>
    <x v="0"/>
    <x v="0"/>
    <s v="Tuua palgafondist 500140 käsunduslepingule 506000 (sots) 660€ (LK)"/>
    <n v="600"/>
    <x v="1"/>
    <x v="1"/>
    <x v="0"/>
    <x v="0"/>
    <x v="0"/>
    <s v="Viljandi Linnavalitsus"/>
    <x v="0"/>
    <x v="0"/>
    <m/>
    <m/>
    <x v="8"/>
    <x v="8"/>
    <m/>
    <m/>
  </r>
  <r>
    <x v="0"/>
    <x v="0"/>
    <s v="Tuua palgafondist 500140 käsunduslepingule 500500 (töötasu) 2000€ (LK)"/>
    <n v="2000"/>
    <x v="15"/>
    <x v="15"/>
    <x v="0"/>
    <x v="0"/>
    <x v="0"/>
    <s v="Viljandi Linnavalitsus"/>
    <x v="0"/>
    <x v="0"/>
    <m/>
    <m/>
    <x v="8"/>
    <x v="8"/>
    <m/>
    <m/>
  </r>
  <r>
    <x v="0"/>
    <x v="0"/>
    <s v="Viia käsunduslepingu reale 506040 (töötus) 16€ (LK)"/>
    <n v="-16"/>
    <x v="17"/>
    <x v="17"/>
    <x v="0"/>
    <x v="0"/>
    <x v="0"/>
    <s v="Viljandi Linnavalitsus"/>
    <x v="0"/>
    <x v="0"/>
    <m/>
    <m/>
    <x v="0"/>
    <x v="0"/>
    <m/>
    <m/>
  </r>
  <r>
    <x v="0"/>
    <x v="0"/>
    <s v="Viia käsunduslepingu reale 506000 (sots) 660€ (LK)"/>
    <n v="-600"/>
    <x v="17"/>
    <x v="17"/>
    <x v="0"/>
    <x v="0"/>
    <x v="0"/>
    <s v="Viljandi Linnavalitsus"/>
    <x v="0"/>
    <x v="0"/>
    <m/>
    <m/>
    <x v="0"/>
    <x v="0"/>
    <m/>
    <m/>
  </r>
  <r>
    <x v="0"/>
    <x v="0"/>
    <s v="Viia käsunduslepingu reale 500500 (töötasu) 2000€ (LK)"/>
    <n v="-2000"/>
    <x v="17"/>
    <x v="17"/>
    <x v="0"/>
    <x v="0"/>
    <x v="0"/>
    <s v="Viljandi Linnavalitsus"/>
    <x v="0"/>
    <x v="0"/>
    <m/>
    <m/>
    <x v="0"/>
    <x v="0"/>
    <m/>
    <m/>
  </r>
  <r>
    <x v="0"/>
    <x v="0"/>
    <s v="Tuua rentide realt 551483 käsunduslepingu tarbeks reale 506040 (töötus) 9€"/>
    <n v="9"/>
    <x v="0"/>
    <x v="0"/>
    <x v="0"/>
    <x v="0"/>
    <x v="0"/>
    <s v="Viljandi Linnavalitsus"/>
    <x v="0"/>
    <x v="0"/>
    <m/>
    <m/>
    <x v="8"/>
    <x v="8"/>
    <m/>
    <m/>
  </r>
  <r>
    <x v="0"/>
    <x v="0"/>
    <s v="Tuua rentide realt 551483 käsunduslepingu tarbeks reale 506000 (sots) 376€"/>
    <n v="376"/>
    <x v="1"/>
    <x v="1"/>
    <x v="0"/>
    <x v="0"/>
    <x v="0"/>
    <s v="Viljandi Linnavalitsus"/>
    <x v="0"/>
    <x v="0"/>
    <m/>
    <m/>
    <x v="8"/>
    <x v="8"/>
    <m/>
    <m/>
  </r>
  <r>
    <x v="0"/>
    <x v="0"/>
    <s v="Tuua rentide realt 551483 käsunduslepingu tarbeks reale 500500 (töötasu) 1139€"/>
    <n v="1139"/>
    <x v="15"/>
    <x v="15"/>
    <x v="0"/>
    <x v="0"/>
    <x v="0"/>
    <s v="Viljandi Linnavalitsus"/>
    <x v="0"/>
    <x v="0"/>
    <m/>
    <m/>
    <x v="8"/>
    <x v="8"/>
    <m/>
    <m/>
  </r>
  <r>
    <x v="0"/>
    <x v="5"/>
    <s v="Viia rentide realt 551483 käsunduslepingu tarbeks reale 506040 (töötus) 9€"/>
    <n v="-9"/>
    <x v="18"/>
    <x v="18"/>
    <x v="0"/>
    <x v="0"/>
    <x v="6"/>
    <s v="Põhi- ja üldkeskharidus"/>
    <x v="2"/>
    <x v="2"/>
    <m/>
    <m/>
    <x v="1"/>
    <x v="1"/>
    <m/>
    <m/>
  </r>
  <r>
    <x v="0"/>
    <x v="5"/>
    <s v="Viia rentide realt 551483 käsunduslepingu tarbeks reale 506000 (sots) 376€"/>
    <n v="-376"/>
    <x v="18"/>
    <x v="18"/>
    <x v="0"/>
    <x v="0"/>
    <x v="6"/>
    <s v="Põhi- ja üldkeskharidus"/>
    <x v="2"/>
    <x v="2"/>
    <m/>
    <m/>
    <x v="1"/>
    <x v="1"/>
    <s v="3000"/>
    <s v="IKT kulud"/>
  </r>
  <r>
    <x v="0"/>
    <x v="5"/>
    <s v="Viia rentide realt 551483 käsunduslepingu tarbeks reale 500500 (töötasu) 1139€"/>
    <n v="-1139"/>
    <x v="18"/>
    <x v="18"/>
    <x v="0"/>
    <x v="0"/>
    <x v="6"/>
    <s v="Põhi- ja üldkeskharidus"/>
    <x v="2"/>
    <x v="2"/>
    <m/>
    <m/>
    <x v="1"/>
    <x v="1"/>
    <s v="3000"/>
    <s v="IKT kulud"/>
  </r>
  <r>
    <x v="1"/>
    <x v="1"/>
    <s v="Tulumaksu prognoosi vähendamine,  maamaksu  laekumise  kasvu arvelt"/>
    <n v="-8353"/>
    <x v="19"/>
    <x v="19"/>
    <x v="3"/>
    <x v="3"/>
    <x v="0"/>
    <s v="Viljandi Linnavalitsus"/>
    <x v="0"/>
    <x v="0"/>
    <m/>
    <m/>
    <x v="1"/>
    <x v="1"/>
    <m/>
    <m/>
  </r>
  <r>
    <x v="1"/>
    <x v="1"/>
    <s v="Maamaksu on laekunud   rohkem"/>
    <n v="8353"/>
    <x v="20"/>
    <x v="20"/>
    <x v="3"/>
    <x v="3"/>
    <x v="0"/>
    <s v="Viljandi Linnavalitsus"/>
    <x v="0"/>
    <x v="0"/>
    <m/>
    <m/>
    <x v="1"/>
    <x v="1"/>
    <m/>
    <m/>
  </r>
  <r>
    <x v="0"/>
    <x v="0"/>
    <s v="Haridus- ja kultuuriameti eelarvest. Ülelinnalise õppimiskohustuse ea seminari korraldamise kulud. "/>
    <n v="200"/>
    <x v="21"/>
    <x v="21"/>
    <x v="4"/>
    <x v="4"/>
    <x v="6"/>
    <s v="Põhi- ja üldkeskharidus"/>
    <x v="0"/>
    <x v="0"/>
    <m/>
    <m/>
    <x v="1"/>
    <x v="1"/>
    <m/>
    <m/>
  </r>
  <r>
    <x v="0"/>
    <x v="5"/>
    <s v="Tõhustatud ja eritoe tegevuskulude toetus Paalalinna Koolile"/>
    <n v="-937"/>
    <x v="22"/>
    <x v="22"/>
    <x v="5"/>
    <x v="5"/>
    <x v="6"/>
    <s v="Põhi- ja üldkeskharidus"/>
    <x v="0"/>
    <x v="0"/>
    <s v="TF02-07"/>
    <s v="Tõhustatud ja eritoe tegevuskuludeks"/>
    <x v="9"/>
    <x v="9"/>
    <m/>
    <m/>
  </r>
  <r>
    <x v="0"/>
    <x v="5"/>
    <s v="Tõhustatud ja eritoe tegevuskulude toetus Kaare Koolile 3737 eurot"/>
    <n v="-3737"/>
    <x v="22"/>
    <x v="22"/>
    <x v="5"/>
    <x v="5"/>
    <x v="6"/>
    <s v="Põhi- ja üldkeskharidus"/>
    <x v="0"/>
    <x v="0"/>
    <s v="TF02-07"/>
    <s v="Tõhustatud ja eritoe tegevuskuludeks"/>
    <x v="9"/>
    <x v="9"/>
    <m/>
    <m/>
  </r>
  <r>
    <x v="0"/>
    <x v="5"/>
    <s v="Tõhustatud ja eritoe tegevuskulude toetu Jakobsoni Koolile"/>
    <n v="-1866"/>
    <x v="22"/>
    <x v="22"/>
    <x v="5"/>
    <x v="5"/>
    <x v="6"/>
    <s v="Põhi- ja üldkeskharidus"/>
    <x v="0"/>
    <x v="0"/>
    <s v="TF02-07"/>
    <s v="Tõhustatud ja eritoe tegevuskuludeks"/>
    <x v="9"/>
    <x v="9"/>
    <m/>
    <m/>
  </r>
  <r>
    <x v="0"/>
    <x v="5"/>
    <s v="Kultuuriranitsa toetus Kaare Koolile 112 eurot"/>
    <n v="-112"/>
    <x v="23"/>
    <x v="23"/>
    <x v="5"/>
    <x v="5"/>
    <x v="6"/>
    <s v="Põhi- ja üldkeskharidus"/>
    <x v="0"/>
    <x v="0"/>
    <s v="TF02-08"/>
    <s v="Kultuuriranits"/>
    <x v="9"/>
    <x v="9"/>
    <m/>
    <m/>
  </r>
  <r>
    <x v="0"/>
    <x v="5"/>
    <s v="Kultuuriranitsa toetus, Kesklinna Koolile 221 eurot"/>
    <n v="-221"/>
    <x v="23"/>
    <x v="23"/>
    <x v="5"/>
    <x v="5"/>
    <x v="6"/>
    <s v="Põhi- ja üldkeskharidus"/>
    <x v="0"/>
    <x v="0"/>
    <s v="TF02-08"/>
    <s v="Kultuuriranits"/>
    <x v="9"/>
    <x v="9"/>
    <m/>
    <m/>
  </r>
  <r>
    <x v="0"/>
    <x v="0"/>
    <s v="HTM-lt keeleõppeks"/>
    <n v="1"/>
    <x v="0"/>
    <x v="0"/>
    <x v="6"/>
    <x v="6"/>
    <x v="6"/>
    <s v="Põhi- ja üldkeskharidus"/>
    <x v="0"/>
    <x v="0"/>
    <m/>
    <m/>
    <x v="1"/>
    <x v="1"/>
    <m/>
    <m/>
  </r>
  <r>
    <x v="0"/>
    <x v="0"/>
    <s v="HTM-lt keeleõppeks"/>
    <n v="29"/>
    <x v="1"/>
    <x v="1"/>
    <x v="6"/>
    <x v="6"/>
    <x v="6"/>
    <s v="Põhi- ja üldkeskharidus"/>
    <x v="0"/>
    <x v="0"/>
    <m/>
    <m/>
    <x v="1"/>
    <x v="1"/>
    <m/>
    <m/>
  </r>
  <r>
    <x v="0"/>
    <x v="0"/>
    <s v="HTM-lt keeleõppeks"/>
    <n v="87"/>
    <x v="24"/>
    <x v="24"/>
    <x v="6"/>
    <x v="6"/>
    <x v="6"/>
    <s v="Põhi- ja üldkeskharidus"/>
    <x v="0"/>
    <x v="0"/>
    <m/>
    <m/>
    <x v="1"/>
    <x v="1"/>
    <m/>
    <m/>
  </r>
  <r>
    <x v="0"/>
    <x v="0"/>
    <s v="HTM-lt keeleõppeks"/>
    <n v="4"/>
    <x v="0"/>
    <x v="0"/>
    <x v="7"/>
    <x v="7"/>
    <x v="6"/>
    <s v="Põhi- ja üldkeskharidus"/>
    <x v="0"/>
    <x v="0"/>
    <m/>
    <m/>
    <x v="1"/>
    <x v="1"/>
    <m/>
    <m/>
  </r>
  <r>
    <x v="0"/>
    <x v="0"/>
    <s v="HTM-lt keeleõppeks"/>
    <n v="173"/>
    <x v="1"/>
    <x v="1"/>
    <x v="7"/>
    <x v="7"/>
    <x v="6"/>
    <s v="Põhi- ja üldkeskharidus"/>
    <x v="0"/>
    <x v="0"/>
    <m/>
    <m/>
    <x v="1"/>
    <x v="1"/>
    <m/>
    <m/>
  </r>
  <r>
    <x v="0"/>
    <x v="0"/>
    <s v="HTM-lt keeleõppeks"/>
    <n v="523"/>
    <x v="24"/>
    <x v="24"/>
    <x v="7"/>
    <x v="7"/>
    <x v="6"/>
    <s v="Põhi- ja üldkeskharidus"/>
    <x v="0"/>
    <x v="0"/>
    <m/>
    <m/>
    <x v="1"/>
    <x v="1"/>
    <m/>
    <m/>
  </r>
  <r>
    <x v="0"/>
    <x v="0"/>
    <s v="HTM-lt keeleõppeks"/>
    <n v="1"/>
    <x v="0"/>
    <x v="0"/>
    <x v="4"/>
    <x v="4"/>
    <x v="6"/>
    <s v="Põhi- ja üldkeskharidus"/>
    <x v="0"/>
    <x v="0"/>
    <m/>
    <m/>
    <x v="1"/>
    <x v="1"/>
    <m/>
    <m/>
  </r>
  <r>
    <x v="0"/>
    <x v="0"/>
    <s v="HTM-lt keeleõppeks"/>
    <n v="29"/>
    <x v="1"/>
    <x v="1"/>
    <x v="4"/>
    <x v="4"/>
    <x v="6"/>
    <s v="Põhi- ja üldkeskharidus"/>
    <x v="0"/>
    <x v="0"/>
    <m/>
    <m/>
    <x v="1"/>
    <x v="1"/>
    <m/>
    <m/>
  </r>
  <r>
    <x v="0"/>
    <x v="0"/>
    <s v="HTM-lt keeleõppeks"/>
    <n v="87"/>
    <x v="24"/>
    <x v="24"/>
    <x v="4"/>
    <x v="4"/>
    <x v="6"/>
    <s v="Põhi- ja üldkeskharidus"/>
    <x v="0"/>
    <x v="0"/>
    <m/>
    <m/>
    <x v="1"/>
    <x v="1"/>
    <m/>
    <m/>
  </r>
  <r>
    <x v="1"/>
    <x v="6"/>
    <s v="HTM-lt keeleõppeks vastavalt jaotusele"/>
    <n v="934"/>
    <x v="25"/>
    <x v="25"/>
    <x v="5"/>
    <x v="5"/>
    <x v="6"/>
    <s v="Põhi- ja üldkeskharidus"/>
    <x v="0"/>
    <x v="0"/>
    <m/>
    <m/>
    <x v="1"/>
    <x v="1"/>
    <m/>
    <m/>
  </r>
  <r>
    <x v="0"/>
    <x v="5"/>
    <s v="Muud administreerimiskulud"/>
    <n v="870"/>
    <x v="14"/>
    <x v="14"/>
    <x v="0"/>
    <x v="0"/>
    <x v="0"/>
    <s v="Viljandi Linnavalitsus"/>
    <x v="0"/>
    <x v="0"/>
    <m/>
    <m/>
    <x v="10"/>
    <x v="10"/>
    <s v="015"/>
    <s v="Kommunikatsioon"/>
  </r>
  <r>
    <x v="0"/>
    <x v="5"/>
    <s v="Esindus- ja vastuvõtukulud (va kingitused ja auhinnad)"/>
    <n v="-870"/>
    <x v="12"/>
    <x v="12"/>
    <x v="0"/>
    <x v="0"/>
    <x v="5"/>
    <s v="Turism"/>
    <x v="0"/>
    <x v="0"/>
    <m/>
    <m/>
    <x v="11"/>
    <x v="11"/>
    <s v="015"/>
    <s v="Kommunikatsioon"/>
  </r>
  <r>
    <x v="0"/>
    <x v="5"/>
    <s v="Invetari kulu ja selle tarvikud tuleb KU336"/>
    <n v="7500"/>
    <x v="26"/>
    <x v="26"/>
    <x v="1"/>
    <x v="1"/>
    <x v="0"/>
    <s v="Viljandi Linnavalitsus"/>
    <x v="0"/>
    <x v="0"/>
    <m/>
    <m/>
    <x v="1"/>
    <x v="1"/>
    <m/>
    <m/>
  </r>
  <r>
    <x v="0"/>
    <x v="5"/>
    <s v="LV invetari katteks "/>
    <n v="-7500"/>
    <x v="27"/>
    <x v="27"/>
    <x v="1"/>
    <x v="1"/>
    <x v="3"/>
    <s v="Muud elamu- ja kommunaalmajanduse tegevus"/>
    <x v="0"/>
    <x v="0"/>
    <m/>
    <m/>
    <x v="12"/>
    <x v="12"/>
    <m/>
    <m/>
  </r>
  <r>
    <x v="2"/>
    <x v="7"/>
    <s v="Pinkide katteks samale projektile "/>
    <n v="-6166"/>
    <x v="28"/>
    <x v="28"/>
    <x v="1"/>
    <x v="1"/>
    <x v="7"/>
    <s v="Üldmajanduslikud arendusprojektid"/>
    <x v="0"/>
    <x v="0"/>
    <s v="0006"/>
    <s v="Trepimäe rekonstrueerimine"/>
    <x v="1"/>
    <x v="1"/>
    <m/>
    <m/>
  </r>
  <r>
    <x v="0"/>
    <x v="5"/>
    <s v="Remondi- ja hooldusteenused"/>
    <n v="172"/>
    <x v="29"/>
    <x v="29"/>
    <x v="6"/>
    <x v="6"/>
    <x v="6"/>
    <s v="Põhi- ja üldkeskharidus"/>
    <x v="0"/>
    <x v="0"/>
    <m/>
    <m/>
    <x v="1"/>
    <x v="1"/>
    <m/>
    <m/>
  </r>
  <r>
    <x v="0"/>
    <x v="5"/>
    <s v="Rent"/>
    <n v="170"/>
    <x v="30"/>
    <x v="30"/>
    <x v="6"/>
    <x v="6"/>
    <x v="6"/>
    <s v="Põhi- ja üldkeskharidus"/>
    <x v="0"/>
    <x v="0"/>
    <m/>
    <m/>
    <x v="1"/>
    <x v="1"/>
    <m/>
    <m/>
  </r>
  <r>
    <x v="0"/>
    <x v="5"/>
    <s v="Reklaamikulud"/>
    <n v="217"/>
    <x v="31"/>
    <x v="31"/>
    <x v="6"/>
    <x v="6"/>
    <x v="6"/>
    <s v="Põhi- ja üldkeskharidus"/>
    <x v="0"/>
    <x v="0"/>
    <m/>
    <m/>
    <x v="1"/>
    <x v="1"/>
    <m/>
    <m/>
  </r>
  <r>
    <x v="0"/>
    <x v="5"/>
    <s v="Muud kommunikatsiooni-, kultuuri- ja vaba aja sisustamise kulud"/>
    <n v="-250"/>
    <x v="23"/>
    <x v="23"/>
    <x v="6"/>
    <x v="6"/>
    <x v="6"/>
    <s v="Põhi- ja üldkeskharidus"/>
    <x v="0"/>
    <x v="0"/>
    <m/>
    <m/>
    <x v="1"/>
    <x v="1"/>
    <m/>
    <m/>
  </r>
  <r>
    <x v="0"/>
    <x v="5"/>
    <s v="Tervishoiuteenused"/>
    <n v="-60"/>
    <x v="32"/>
    <x v="32"/>
    <x v="6"/>
    <x v="6"/>
    <x v="6"/>
    <s v="Põhi- ja üldkeskharidus"/>
    <x v="0"/>
    <x v="0"/>
    <m/>
    <m/>
    <x v="1"/>
    <x v="1"/>
    <m/>
    <m/>
  </r>
  <r>
    <x v="0"/>
    <x v="5"/>
    <s v="Bürootarbed"/>
    <n v="-208"/>
    <x v="33"/>
    <x v="33"/>
    <x v="6"/>
    <x v="6"/>
    <x v="6"/>
    <s v="Põhi- ja üldkeskharidus"/>
    <x v="0"/>
    <x v="0"/>
    <m/>
    <m/>
    <x v="1"/>
    <x v="1"/>
    <m/>
    <m/>
  </r>
  <r>
    <x v="0"/>
    <x v="5"/>
    <s v="trükised ja teavikud"/>
    <n v="208"/>
    <x v="34"/>
    <x v="34"/>
    <x v="6"/>
    <x v="6"/>
    <x v="6"/>
    <s v="Põhi- ja üldkeskharidus"/>
    <x v="0"/>
    <x v="0"/>
    <m/>
    <m/>
    <x v="1"/>
    <x v="1"/>
    <m/>
    <m/>
  </r>
  <r>
    <x v="1"/>
    <x v="3"/>
    <s v="Laekunud Holstre-Polli ja valgehobusemäe arve alusel"/>
    <n v="249"/>
    <x v="35"/>
    <x v="35"/>
    <x v="6"/>
    <x v="6"/>
    <x v="6"/>
    <s v="Põhi- ja üldkeskharidus"/>
    <x v="0"/>
    <x v="0"/>
    <m/>
    <m/>
    <x v="1"/>
    <x v="1"/>
    <m/>
    <m/>
  </r>
  <r>
    <x v="2"/>
    <x v="7"/>
    <s v="Kuluprognoosi vähendamine vähem laekunud tulu arvelt"/>
    <n v="-57388"/>
    <x v="28"/>
    <x v="28"/>
    <x v="1"/>
    <x v="1"/>
    <x v="7"/>
    <s v="Üldmajanduslikud arendusprojektid"/>
    <x v="0"/>
    <x v="0"/>
    <s v="0006"/>
    <s v="Trepimäe rekonstrueerimine"/>
    <x v="1"/>
    <x v="1"/>
    <m/>
    <m/>
  </r>
  <r>
    <x v="3"/>
    <x v="6"/>
    <s v="Annetuste vähemlaekumine "/>
    <n v="-57388"/>
    <x v="36"/>
    <x v="36"/>
    <x v="1"/>
    <x v="1"/>
    <x v="7"/>
    <s v="Üldmajanduslikud arendusprojektid"/>
    <x v="0"/>
    <x v="0"/>
    <s v="0006"/>
    <s v="Trepimäe rekonstrueerimine"/>
    <x v="1"/>
    <x v="1"/>
    <m/>
    <m/>
  </r>
  <r>
    <x v="0"/>
    <x v="5"/>
    <s v="Inventar ja selle tarvikud- KU 308 tuleb"/>
    <n v="10000"/>
    <x v="26"/>
    <x v="26"/>
    <x v="1"/>
    <x v="1"/>
    <x v="0"/>
    <s v="Viljandi Linnavalitsus"/>
    <x v="0"/>
    <x v="0"/>
    <m/>
    <m/>
    <x v="1"/>
    <x v="1"/>
    <m/>
    <m/>
  </r>
  <r>
    <x v="0"/>
    <x v="5"/>
    <s v="Inventarikulud, lisaraha haridusametilt täiendava inventari soetamiseks"/>
    <n v="2324"/>
    <x v="26"/>
    <x v="26"/>
    <x v="6"/>
    <x v="6"/>
    <x v="6"/>
    <s v="Põhi- ja üldkeskharidus"/>
    <x v="0"/>
    <x v="0"/>
    <m/>
    <m/>
    <x v="1"/>
    <x v="1"/>
    <m/>
    <m/>
  </r>
  <r>
    <x v="1"/>
    <x v="3"/>
    <s v="Linna LTT huvitegevuse toetus"/>
    <n v="2500"/>
    <x v="35"/>
    <x v="35"/>
    <x v="4"/>
    <x v="4"/>
    <x v="6"/>
    <s v="Põhi- ja üldkeskharidus"/>
    <x v="0"/>
    <x v="0"/>
    <m/>
    <m/>
    <x v="1"/>
    <x v="1"/>
    <m/>
    <m/>
  </r>
  <r>
    <x v="0"/>
    <x v="0"/>
    <s v="Linna LTT huvitegevuse toetus"/>
    <n v="11"/>
    <x v="0"/>
    <x v="0"/>
    <x v="4"/>
    <x v="4"/>
    <x v="6"/>
    <s v="Põhi- ja üldkeskharidus"/>
    <x v="0"/>
    <x v="0"/>
    <m/>
    <m/>
    <x v="1"/>
    <x v="1"/>
    <m/>
    <m/>
  </r>
  <r>
    <x v="0"/>
    <x v="0"/>
    <s v="Linna LTT huvitegevuse toetus"/>
    <n v="220"/>
    <x v="1"/>
    <x v="1"/>
    <x v="4"/>
    <x v="4"/>
    <x v="6"/>
    <s v="Põhi- ja üldkeskharidus"/>
    <x v="0"/>
    <x v="0"/>
    <m/>
    <m/>
    <x v="1"/>
    <x v="1"/>
    <m/>
    <m/>
  </r>
  <r>
    <x v="0"/>
    <x v="0"/>
    <s v="Linna LTT huvitegevuse toetus"/>
    <n v="665"/>
    <x v="37"/>
    <x v="37"/>
    <x v="4"/>
    <x v="4"/>
    <x v="6"/>
    <s v="Põhi- ja üldkeskharidus"/>
    <x v="0"/>
    <x v="0"/>
    <m/>
    <m/>
    <x v="1"/>
    <x v="1"/>
    <m/>
    <m/>
  </r>
  <r>
    <x v="0"/>
    <x v="5"/>
    <s v="Kulud muudele õppevahenditele HUV projektid sügis 2025"/>
    <n v="1080"/>
    <x v="38"/>
    <x v="38"/>
    <x v="6"/>
    <x v="6"/>
    <x v="6"/>
    <s v="Põhi- ja üldkeskharidus"/>
    <x v="0"/>
    <x v="0"/>
    <s v="PR202"/>
    <s v="Kaare Kool - huviharidus"/>
    <x v="1"/>
    <x v="1"/>
    <m/>
    <m/>
  </r>
  <r>
    <x v="0"/>
    <x v="0"/>
    <s v="huviringi juhendaja töötuskindlustusmaks töötasult"/>
    <n v="14"/>
    <x v="0"/>
    <x v="0"/>
    <x v="6"/>
    <x v="6"/>
    <x v="6"/>
    <s v="Põhi- ja üldkeskharidus"/>
    <x v="0"/>
    <x v="0"/>
    <s v="PR202"/>
    <s v="Kaare Kool - huviharidus"/>
    <x v="1"/>
    <x v="1"/>
    <m/>
    <m/>
  </r>
  <r>
    <x v="0"/>
    <x v="0"/>
    <s v="Huviringi juhendaja sotsiaalmaks töötasult"/>
    <n v="585"/>
    <x v="1"/>
    <x v="1"/>
    <x v="6"/>
    <x v="6"/>
    <x v="6"/>
    <s v="Põhi- ja üldkeskharidus"/>
    <x v="0"/>
    <x v="0"/>
    <s v="PR202"/>
    <s v="Kaare Kool - huviharidus"/>
    <x v="1"/>
    <x v="1"/>
    <m/>
    <m/>
  </r>
  <r>
    <x v="0"/>
    <x v="5"/>
    <s v="Linna LTT huvitegevuse toetus"/>
    <n v="600"/>
    <x v="23"/>
    <x v="23"/>
    <x v="4"/>
    <x v="4"/>
    <x v="6"/>
    <s v="Põhi- ja üldkeskharidus"/>
    <x v="0"/>
    <x v="0"/>
    <m/>
    <m/>
    <x v="1"/>
    <x v="1"/>
    <m/>
    <m/>
  </r>
  <r>
    <x v="0"/>
    <x v="5"/>
    <s v="Linna LTT huvitegevuse toetus"/>
    <n v="1010"/>
    <x v="38"/>
    <x v="38"/>
    <x v="4"/>
    <x v="4"/>
    <x v="6"/>
    <s v="Põhi- ja üldkeskharidus"/>
    <x v="0"/>
    <x v="0"/>
    <m/>
    <m/>
    <x v="1"/>
    <x v="1"/>
    <m/>
    <m/>
  </r>
  <r>
    <x v="0"/>
    <x v="0"/>
    <s v="Huviringi juhendaja töötasu"/>
    <n v="1773"/>
    <x v="37"/>
    <x v="37"/>
    <x v="6"/>
    <x v="6"/>
    <x v="6"/>
    <s v="Põhi- ja üldkeskharidus"/>
    <x v="0"/>
    <x v="0"/>
    <s v="PR202"/>
    <s v="Kaare Kool - huviharidus"/>
    <x v="1"/>
    <x v="1"/>
    <m/>
    <m/>
  </r>
  <r>
    <x v="1"/>
    <x v="3"/>
    <s v="Kaare kooli HUV toetus sügis 2025"/>
    <n v="3452"/>
    <x v="35"/>
    <x v="35"/>
    <x v="6"/>
    <x v="6"/>
    <x v="6"/>
    <s v="Põhi- ja üldkeskharidus"/>
    <x v="0"/>
    <x v="0"/>
    <s v="PR202"/>
    <s v="Kaare Kool - huviharidus"/>
    <x v="1"/>
    <x v="1"/>
    <m/>
    <m/>
  </r>
  <r>
    <x v="0"/>
    <x v="0"/>
    <s v="Ridadevaheline ümbertõstmine. Reale 500240"/>
    <n v="-4947"/>
    <x v="15"/>
    <x v="15"/>
    <x v="4"/>
    <x v="4"/>
    <x v="6"/>
    <s v="Põhi- ja üldkeskharidus"/>
    <x v="0"/>
    <x v="0"/>
    <m/>
    <m/>
    <x v="1"/>
    <x v="1"/>
    <m/>
    <m/>
  </r>
  <r>
    <x v="0"/>
    <x v="0"/>
    <s v="Ridadevaheline ümbertõstmine. Realt 500500"/>
    <n v="4947"/>
    <x v="37"/>
    <x v="37"/>
    <x v="4"/>
    <x v="4"/>
    <x v="6"/>
    <s v="Põhi- ja üldkeskharidus"/>
    <x v="0"/>
    <x v="0"/>
    <m/>
    <m/>
    <x v="1"/>
    <x v="1"/>
    <m/>
    <m/>
  </r>
  <r>
    <x v="0"/>
    <x v="0"/>
    <s v=" summa peaks olema kululiigis 50021"/>
    <n v="958"/>
    <x v="39"/>
    <x v="39"/>
    <x v="8"/>
    <x v="8"/>
    <x v="8"/>
    <s v="Raamatukogud"/>
    <x v="0"/>
    <x v="0"/>
    <m/>
    <m/>
    <x v="1"/>
    <x v="1"/>
    <m/>
    <m/>
  </r>
  <r>
    <x v="0"/>
    <x v="0"/>
    <s v="summa peaks olema kululiigis 50021"/>
    <n v="-958"/>
    <x v="40"/>
    <x v="40"/>
    <x v="8"/>
    <x v="8"/>
    <x v="8"/>
    <s v="Raamatukogud"/>
    <x v="0"/>
    <x v="0"/>
    <m/>
    <m/>
    <x v="1"/>
    <x v="1"/>
    <m/>
    <m/>
  </r>
  <r>
    <x v="0"/>
    <x v="5"/>
    <s v="Trepimäe pinkide tööd "/>
    <n v="2695"/>
    <x v="41"/>
    <x v="41"/>
    <x v="1"/>
    <x v="1"/>
    <x v="7"/>
    <s v="Üldmajanduslikud arendusprojektid"/>
    <x v="0"/>
    <x v="0"/>
    <s v="0006"/>
    <s v="Trepimäe rekonstrueerimine"/>
    <x v="1"/>
    <x v="1"/>
    <m/>
    <m/>
  </r>
  <r>
    <x v="0"/>
    <x v="5"/>
    <s v="Trepimäe pingid "/>
    <n v="3471"/>
    <x v="26"/>
    <x v="26"/>
    <x v="1"/>
    <x v="1"/>
    <x v="7"/>
    <s v="Üldmajanduslikud arendusprojektid"/>
    <x v="0"/>
    <x v="0"/>
    <s v="0006"/>
    <s v="Trepimäe rekonstrueerimine"/>
    <x v="1"/>
    <x v="1"/>
    <m/>
    <m/>
  </r>
  <r>
    <x v="2"/>
    <x v="7"/>
    <s v="Avamisürituseks Kantsleilele "/>
    <n v="-4800"/>
    <x v="28"/>
    <x v="28"/>
    <x v="1"/>
    <x v="1"/>
    <x v="7"/>
    <s v="Üldmajanduslikud arendusprojektid"/>
    <x v="0"/>
    <x v="0"/>
    <s v="0006"/>
    <s v="Trepimäe rekonstrueerimine"/>
    <x v="1"/>
    <x v="1"/>
    <m/>
    <m/>
  </r>
  <r>
    <x v="2"/>
    <x v="7"/>
    <s v="Järveotsa arendusala-Puudele"/>
    <n v="-50000"/>
    <x v="28"/>
    <x v="28"/>
    <x v="1"/>
    <x v="1"/>
    <x v="7"/>
    <s v="Üldmajanduslikud arendusprojektid"/>
    <x v="0"/>
    <x v="0"/>
    <m/>
    <m/>
    <x v="13"/>
    <x v="13"/>
    <m/>
    <m/>
  </r>
  <r>
    <x v="0"/>
    <x v="0"/>
    <s v="Ridadevaheline ümbertõstmine. Realt 500270."/>
    <n v="52631"/>
    <x v="37"/>
    <x v="37"/>
    <x v="4"/>
    <x v="4"/>
    <x v="6"/>
    <s v="Põhi- ja üldkeskharidus"/>
    <x v="0"/>
    <x v="0"/>
    <m/>
    <m/>
    <x v="1"/>
    <x v="1"/>
    <m/>
    <m/>
  </r>
  <r>
    <x v="0"/>
    <x v="0"/>
    <s v="Ridadevaheline ümbertõstmine. Reale 500240"/>
    <n v="-52631"/>
    <x v="42"/>
    <x v="42"/>
    <x v="4"/>
    <x v="4"/>
    <x v="6"/>
    <s v="Põhi- ja üldkeskharidus"/>
    <x v="0"/>
    <x v="0"/>
    <m/>
    <m/>
    <x v="1"/>
    <x v="1"/>
    <m/>
    <m/>
  </r>
  <r>
    <x v="0"/>
    <x v="0"/>
    <s v="Ridadevaheline ümbertõstmine. Realt 500270"/>
    <n v="7821"/>
    <x v="37"/>
    <x v="37"/>
    <x v="4"/>
    <x v="4"/>
    <x v="6"/>
    <s v="Põhi- ja üldkeskharidus"/>
    <x v="0"/>
    <x v="0"/>
    <s v="TF02-07"/>
    <s v="Tõhustatud ja eritoe tegevuskuludeks"/>
    <x v="1"/>
    <x v="1"/>
    <m/>
    <m/>
  </r>
  <r>
    <x v="0"/>
    <x v="0"/>
    <s v="Ridadevaheline ümbertõstmine. Reale 500240. "/>
    <n v="-7821"/>
    <x v="42"/>
    <x v="42"/>
    <x v="4"/>
    <x v="4"/>
    <x v="6"/>
    <s v="Põhi- ja üldkeskharidus"/>
    <x v="0"/>
    <x v="0"/>
    <s v="TF02-07"/>
    <s v="Tõhustatud ja eritoe tegevuskuludeks"/>
    <x v="1"/>
    <x v="1"/>
    <m/>
    <m/>
  </r>
  <r>
    <x v="0"/>
    <x v="0"/>
    <s v="Ridadevaheline ümbertõstmine. Realt 500270."/>
    <n v="10000"/>
    <x v="40"/>
    <x v="40"/>
    <x v="4"/>
    <x v="4"/>
    <x v="6"/>
    <s v="Põhi- ja üldkeskharidus"/>
    <x v="0"/>
    <x v="0"/>
    <m/>
    <m/>
    <x v="1"/>
    <x v="1"/>
    <m/>
    <m/>
  </r>
  <r>
    <x v="0"/>
    <x v="0"/>
    <s v="Ridadevaheline ümbertõstmine. Reale 500280."/>
    <n v="-10000"/>
    <x v="42"/>
    <x v="42"/>
    <x v="4"/>
    <x v="4"/>
    <x v="6"/>
    <s v="Põhi- ja üldkeskharidus"/>
    <x v="0"/>
    <x v="0"/>
    <m/>
    <m/>
    <x v="1"/>
    <x v="1"/>
    <m/>
    <m/>
  </r>
  <r>
    <x v="0"/>
    <x v="5"/>
    <s v="Suurendan 1267 eurot KU415 ja vähendan vastavalt KU614 (tegevusala o9800)"/>
    <n v="-1267"/>
    <x v="43"/>
    <x v="43"/>
    <x v="5"/>
    <x v="5"/>
    <x v="9"/>
    <s v="Muu haridus"/>
    <x v="0"/>
    <x v="0"/>
    <m/>
    <m/>
    <x v="14"/>
    <x v="14"/>
    <m/>
    <m/>
  </r>
  <r>
    <x v="0"/>
    <x v="5"/>
    <s v="Suurendan 1267 eurot ja vähendan vastavalt KU614 (tegevusala o9800)"/>
    <n v="1267"/>
    <x v="23"/>
    <x v="23"/>
    <x v="5"/>
    <x v="5"/>
    <x v="10"/>
    <s v="Noorte huviharidus ja huvitegevus"/>
    <x v="0"/>
    <x v="0"/>
    <m/>
    <m/>
    <x v="15"/>
    <x v="15"/>
    <m/>
    <m/>
  </r>
  <r>
    <x v="1"/>
    <x v="1"/>
    <s v="Tulumaksu prognoosi vähendamine, kate VTG TA09212 kasutamata vahendid"/>
    <n v="-4416"/>
    <x v="19"/>
    <x v="19"/>
    <x v="3"/>
    <x v="3"/>
    <x v="0"/>
    <s v="Viljandi Linnavalitsus"/>
    <x v="0"/>
    <x v="0"/>
    <m/>
    <m/>
    <x v="1"/>
    <x v="1"/>
    <m/>
    <m/>
  </r>
  <r>
    <x v="0"/>
    <x v="5"/>
    <s v="Ridadevaheline ümbertõstmine"/>
    <n v="110"/>
    <x v="44"/>
    <x v="44"/>
    <x v="9"/>
    <x v="9"/>
    <x v="6"/>
    <s v="Põhi- ja üldkeskharidus"/>
    <x v="0"/>
    <x v="0"/>
    <m/>
    <m/>
    <x v="1"/>
    <x v="1"/>
    <m/>
    <m/>
  </r>
  <r>
    <x v="0"/>
    <x v="5"/>
    <s v="Ridadevaheline ümbertõstmine"/>
    <n v="45"/>
    <x v="34"/>
    <x v="34"/>
    <x v="9"/>
    <x v="9"/>
    <x v="6"/>
    <s v="Põhi- ja üldkeskharidus"/>
    <x v="0"/>
    <x v="0"/>
    <m/>
    <m/>
    <x v="1"/>
    <x v="1"/>
    <m/>
    <m/>
  </r>
  <r>
    <x v="0"/>
    <x v="0"/>
    <s v="Ridadevaheline ümbertõstmine"/>
    <n v="-42"/>
    <x v="0"/>
    <x v="0"/>
    <x v="9"/>
    <x v="9"/>
    <x v="6"/>
    <s v="Põhi- ja üldkeskharidus"/>
    <x v="0"/>
    <x v="0"/>
    <m/>
    <m/>
    <x v="1"/>
    <x v="1"/>
    <m/>
    <m/>
  </r>
  <r>
    <x v="0"/>
    <x v="5"/>
    <s v="Ridadevaheline ümbertõstmine"/>
    <n v="-17"/>
    <x v="45"/>
    <x v="45"/>
    <x v="9"/>
    <x v="9"/>
    <x v="6"/>
    <s v="Põhi- ja üldkeskharidus"/>
    <x v="0"/>
    <x v="0"/>
    <m/>
    <m/>
    <x v="1"/>
    <x v="1"/>
    <m/>
    <m/>
  </r>
  <r>
    <x v="0"/>
    <x v="5"/>
    <s v="Ridadevaheline ümbertõstmine"/>
    <n v="64"/>
    <x v="33"/>
    <x v="33"/>
    <x v="9"/>
    <x v="9"/>
    <x v="6"/>
    <s v="Põhi- ja üldkeskharidus"/>
    <x v="0"/>
    <x v="0"/>
    <m/>
    <m/>
    <x v="1"/>
    <x v="1"/>
    <m/>
    <m/>
  </r>
  <r>
    <x v="0"/>
    <x v="0"/>
    <s v="Ridadevaheline ümbertõstmine"/>
    <n v="4691"/>
    <x v="39"/>
    <x v="39"/>
    <x v="9"/>
    <x v="9"/>
    <x v="6"/>
    <s v="Põhi- ja üldkeskharidus"/>
    <x v="0"/>
    <x v="0"/>
    <m/>
    <m/>
    <x v="1"/>
    <x v="1"/>
    <m/>
    <m/>
  </r>
  <r>
    <x v="0"/>
    <x v="5"/>
    <s v="Ridadevaheline ümbertõstmine"/>
    <n v="479"/>
    <x v="46"/>
    <x v="46"/>
    <x v="9"/>
    <x v="9"/>
    <x v="6"/>
    <s v="Põhi- ja üldkeskharidus"/>
    <x v="0"/>
    <x v="0"/>
    <m/>
    <m/>
    <x v="1"/>
    <x v="1"/>
    <m/>
    <m/>
  </r>
  <r>
    <x v="0"/>
    <x v="5"/>
    <s v="Ridadevaheline ümbertõstmine"/>
    <n v="-42"/>
    <x v="29"/>
    <x v="29"/>
    <x v="9"/>
    <x v="9"/>
    <x v="6"/>
    <s v="Põhi- ja üldkeskharidus"/>
    <x v="0"/>
    <x v="0"/>
    <m/>
    <m/>
    <x v="1"/>
    <x v="1"/>
    <m/>
    <m/>
  </r>
  <r>
    <x v="0"/>
    <x v="5"/>
    <s v="Ridadevaheline ümbertõstmine"/>
    <n v="248"/>
    <x v="47"/>
    <x v="47"/>
    <x v="9"/>
    <x v="9"/>
    <x v="6"/>
    <s v="Põhi- ja üldkeskharidus"/>
    <x v="0"/>
    <x v="0"/>
    <m/>
    <m/>
    <x v="1"/>
    <x v="1"/>
    <m/>
    <m/>
  </r>
  <r>
    <x v="0"/>
    <x v="5"/>
    <s v="Ridadevaheline ümbertõstmine"/>
    <n v="-62"/>
    <x v="23"/>
    <x v="23"/>
    <x v="9"/>
    <x v="9"/>
    <x v="6"/>
    <s v="Põhi- ja üldkeskharidus"/>
    <x v="0"/>
    <x v="0"/>
    <m/>
    <m/>
    <x v="1"/>
    <x v="1"/>
    <m/>
    <m/>
  </r>
  <r>
    <x v="0"/>
    <x v="5"/>
    <s v="Koolitusteenused"/>
    <n v="-1358"/>
    <x v="48"/>
    <x v="22"/>
    <x v="9"/>
    <x v="9"/>
    <x v="6"/>
    <s v="Põhi- ja üldkeskharidus"/>
    <x v="0"/>
    <x v="0"/>
    <s v="TF02-04"/>
    <s v="Õpetajate, direktorite ja õppealajuhatajate täienduskoolituseks"/>
    <x v="1"/>
    <x v="1"/>
    <m/>
    <m/>
  </r>
  <r>
    <x v="0"/>
    <x v="0"/>
    <s v="Vahendeid rohkem ei kulu"/>
    <n v="-1708"/>
    <x v="1"/>
    <x v="1"/>
    <x v="9"/>
    <x v="9"/>
    <x v="6"/>
    <s v="Põhi- ja üldkeskharidus"/>
    <x v="0"/>
    <x v="0"/>
    <m/>
    <m/>
    <x v="1"/>
    <x v="1"/>
    <m/>
    <m/>
  </r>
  <r>
    <x v="0"/>
    <x v="5"/>
    <s v=" Ridadevaheline ümbertõstmine"/>
    <n v="150"/>
    <x v="49"/>
    <x v="48"/>
    <x v="9"/>
    <x v="9"/>
    <x v="6"/>
    <s v="Põhi- ja üldkeskharidus"/>
    <x v="0"/>
    <x v="0"/>
    <m/>
    <m/>
    <x v="1"/>
    <x v="1"/>
    <m/>
    <m/>
  </r>
  <r>
    <x v="0"/>
    <x v="5"/>
    <s v=" Ridadevaheline ümbertõstmine"/>
    <n v="2952"/>
    <x v="38"/>
    <x v="38"/>
    <x v="9"/>
    <x v="9"/>
    <x v="6"/>
    <s v="Põhi- ja üldkeskharidus"/>
    <x v="0"/>
    <x v="0"/>
    <m/>
    <m/>
    <x v="1"/>
    <x v="1"/>
    <m/>
    <m/>
  </r>
  <r>
    <x v="0"/>
    <x v="5"/>
    <s v="Ridadevaheline ümbertõstmine"/>
    <n v="75"/>
    <x v="12"/>
    <x v="12"/>
    <x v="9"/>
    <x v="9"/>
    <x v="6"/>
    <s v="Põhi- ja üldkeskharidus"/>
    <x v="0"/>
    <x v="0"/>
    <m/>
    <m/>
    <x v="1"/>
    <x v="1"/>
    <m/>
    <m/>
  </r>
  <r>
    <x v="0"/>
    <x v="0"/>
    <s v="Vahendeid rohkem ei kulu"/>
    <n v="-800"/>
    <x v="15"/>
    <x v="15"/>
    <x v="9"/>
    <x v="9"/>
    <x v="6"/>
    <s v="Põhi- ja üldkeskharidus"/>
    <x v="0"/>
    <x v="0"/>
    <m/>
    <m/>
    <x v="1"/>
    <x v="1"/>
    <m/>
    <m/>
  </r>
  <r>
    <x v="0"/>
    <x v="0"/>
    <s v=" Ridadevaheline ümbertõstmine"/>
    <n v="567"/>
    <x v="24"/>
    <x v="24"/>
    <x v="9"/>
    <x v="9"/>
    <x v="6"/>
    <s v="Põhi- ja üldkeskharidus"/>
    <x v="0"/>
    <x v="0"/>
    <m/>
    <m/>
    <x v="1"/>
    <x v="1"/>
    <m/>
    <m/>
  </r>
  <r>
    <x v="0"/>
    <x v="0"/>
    <s v="Vahendeid rohkem ei kulu"/>
    <n v="-9534"/>
    <x v="16"/>
    <x v="16"/>
    <x v="9"/>
    <x v="9"/>
    <x v="6"/>
    <s v="Põhi- ja üldkeskharidus"/>
    <x v="0"/>
    <x v="0"/>
    <m/>
    <m/>
    <x v="1"/>
    <x v="1"/>
    <m/>
    <m/>
  </r>
  <r>
    <x v="0"/>
    <x v="5"/>
    <s v="Vahendeid rohkem ei kulu"/>
    <n v="-214"/>
    <x v="50"/>
    <x v="49"/>
    <x v="9"/>
    <x v="9"/>
    <x v="6"/>
    <s v="Põhi- ja üldkeskharidus"/>
    <x v="0"/>
    <x v="0"/>
    <m/>
    <m/>
    <x v="1"/>
    <x v="1"/>
    <m/>
    <m/>
  </r>
  <r>
    <x v="0"/>
    <x v="5"/>
    <s v="Vahendeid rohkem ei kulu"/>
    <n v="-185"/>
    <x v="51"/>
    <x v="50"/>
    <x v="9"/>
    <x v="9"/>
    <x v="6"/>
    <s v="Põhi- ja üldkeskharidus"/>
    <x v="0"/>
    <x v="0"/>
    <m/>
    <m/>
    <x v="1"/>
    <x v="1"/>
    <m/>
    <m/>
  </r>
  <r>
    <x v="0"/>
    <x v="5"/>
    <s v="Ridadevaheline ümbertõstmine"/>
    <n v="662"/>
    <x v="26"/>
    <x v="26"/>
    <x v="9"/>
    <x v="9"/>
    <x v="6"/>
    <s v="Põhi- ja üldkeskharidus"/>
    <x v="0"/>
    <x v="0"/>
    <m/>
    <m/>
    <x v="1"/>
    <x v="1"/>
    <m/>
    <m/>
  </r>
  <r>
    <x v="0"/>
    <x v="5"/>
    <s v="Vahendeid rohkem ei kulu"/>
    <n v="-63"/>
    <x v="14"/>
    <x v="14"/>
    <x v="9"/>
    <x v="9"/>
    <x v="6"/>
    <s v="Põhi- ja üldkeskharidus"/>
    <x v="0"/>
    <x v="0"/>
    <m/>
    <m/>
    <x v="1"/>
    <x v="1"/>
    <m/>
    <m/>
  </r>
  <r>
    <x v="0"/>
    <x v="5"/>
    <s v="Vahendeid rohkem ei kasutata"/>
    <n v="-434"/>
    <x v="8"/>
    <x v="8"/>
    <x v="9"/>
    <x v="9"/>
    <x v="6"/>
    <s v="Põhi- ja üldkeskharidus"/>
    <x v="0"/>
    <x v="0"/>
    <m/>
    <m/>
    <x v="1"/>
    <x v="1"/>
    <m/>
    <m/>
  </r>
  <r>
    <x v="1"/>
    <x v="1"/>
    <s v="Tulumaksu prognoosi vähendamine, kate VTG  TA09213 kasutamata vahendid"/>
    <n v="-16429"/>
    <x v="19"/>
    <x v="19"/>
    <x v="3"/>
    <x v="3"/>
    <x v="0"/>
    <s v="Viljandi Linnavalitsus"/>
    <x v="0"/>
    <x v="0"/>
    <m/>
    <m/>
    <x v="1"/>
    <x v="1"/>
    <m/>
    <m/>
  </r>
  <r>
    <x v="0"/>
    <x v="0"/>
    <s v="Palgavahendeid rohkem ei kulu"/>
    <n v="-98"/>
    <x v="0"/>
    <x v="0"/>
    <x v="9"/>
    <x v="9"/>
    <x v="11"/>
    <s v="Üldkeskhariduse õpetajate tööjõukulud"/>
    <x v="0"/>
    <x v="0"/>
    <s v="TF02-02"/>
    <s v="Gümnaasiumi õpetajate tööjõukuludeks"/>
    <x v="1"/>
    <x v="1"/>
    <m/>
    <m/>
  </r>
  <r>
    <x v="0"/>
    <x v="0"/>
    <s v="Palgavahendeid rohkem ei kulu"/>
    <n v="-4051"/>
    <x v="1"/>
    <x v="1"/>
    <x v="9"/>
    <x v="9"/>
    <x v="11"/>
    <s v="Üldkeskhariduse õpetajate tööjõukulud"/>
    <x v="0"/>
    <x v="0"/>
    <s v="TF02-02"/>
    <s v="Gümnaasiumi õpetajate tööjõukuludeks"/>
    <x v="1"/>
    <x v="1"/>
    <m/>
    <m/>
  </r>
  <r>
    <x v="0"/>
    <x v="0"/>
    <s v="Palgavahendeid rohkem ei kulu "/>
    <n v="-12280"/>
    <x v="24"/>
    <x v="24"/>
    <x v="9"/>
    <x v="9"/>
    <x v="11"/>
    <s v="Üldkeskhariduse õpetajate tööjõukulud"/>
    <x v="0"/>
    <x v="0"/>
    <s v="TF02-02"/>
    <s v="Gümnaasiumi õpetajate tööjõukuludeks"/>
    <x v="1"/>
    <x v="1"/>
    <m/>
    <m/>
  </r>
  <r>
    <x v="0"/>
    <x v="0"/>
    <s v="Haridusametilt täiendavad vahendid õpetajate palgaks"/>
    <n v="87"/>
    <x v="0"/>
    <x v="0"/>
    <x v="6"/>
    <x v="6"/>
    <x v="6"/>
    <s v="Põhi- ja üldkeskharidus"/>
    <x v="0"/>
    <x v="0"/>
    <s v="TF02-01"/>
    <s v="Põhikooli õpetajate tööjõukuludeks"/>
    <x v="1"/>
    <x v="1"/>
    <m/>
    <m/>
  </r>
  <r>
    <x v="0"/>
    <x v="0"/>
    <s v="Haridusametilt täiendavad vahendid õpetajate palgaks"/>
    <n v="3589"/>
    <x v="1"/>
    <x v="1"/>
    <x v="6"/>
    <x v="6"/>
    <x v="6"/>
    <s v="Põhi- ja üldkeskharidus"/>
    <x v="0"/>
    <x v="0"/>
    <s v="TF02-01"/>
    <s v="Põhikooli õpetajate tööjõukuludeks"/>
    <x v="1"/>
    <x v="1"/>
    <m/>
    <m/>
  </r>
  <r>
    <x v="0"/>
    <x v="0"/>
    <s v="Haridusametilt täiendavad vahendid õpetajate palgaks"/>
    <n v="10875"/>
    <x v="24"/>
    <x v="24"/>
    <x v="6"/>
    <x v="6"/>
    <x v="6"/>
    <s v="Põhi- ja üldkeskharidus"/>
    <x v="0"/>
    <x v="0"/>
    <s v="TF02-01"/>
    <s v="Põhikooli õpetajate tööjõukuludeks"/>
    <x v="1"/>
    <x v="1"/>
    <m/>
    <m/>
  </r>
  <r>
    <x v="0"/>
    <x v="0"/>
    <s v="Töötuskindlustusmakse"/>
    <n v="134"/>
    <x v="0"/>
    <x v="0"/>
    <x v="10"/>
    <x v="10"/>
    <x v="6"/>
    <s v="Põhi- ja üldkeskharidus"/>
    <x v="0"/>
    <x v="0"/>
    <s v="TF02-01"/>
    <s v="Põhikooli õpetajate tööjõukuludeks"/>
    <x v="1"/>
    <x v="1"/>
    <m/>
    <m/>
  </r>
  <r>
    <x v="0"/>
    <x v="0"/>
    <s v="Haridusametilt täiendav töötasu"/>
    <n v="5544"/>
    <x v="1"/>
    <x v="1"/>
    <x v="10"/>
    <x v="10"/>
    <x v="6"/>
    <s v="Põhi- ja üldkeskharidus"/>
    <x v="0"/>
    <x v="0"/>
    <s v="TF02-01"/>
    <s v="Põhikooli õpetajate tööjõukuludeks"/>
    <x v="1"/>
    <x v="1"/>
    <m/>
    <m/>
  </r>
  <r>
    <x v="0"/>
    <x v="0"/>
    <s v="Projektijuhi palk "/>
    <n v="71"/>
    <x v="0"/>
    <x v="0"/>
    <x v="1"/>
    <x v="1"/>
    <x v="12"/>
    <s v="Muu majandus (sh majanduse haldus)"/>
    <x v="0"/>
    <x v="0"/>
    <m/>
    <m/>
    <x v="0"/>
    <x v="0"/>
    <m/>
    <m/>
  </r>
  <r>
    <x v="0"/>
    <x v="0"/>
    <s v="Projektijuhi palk "/>
    <n v="2903"/>
    <x v="1"/>
    <x v="1"/>
    <x v="1"/>
    <x v="1"/>
    <x v="12"/>
    <s v="Muu majandus (sh majanduse haldus)"/>
    <x v="0"/>
    <x v="0"/>
    <m/>
    <m/>
    <x v="0"/>
    <x v="0"/>
    <m/>
    <m/>
  </r>
  <r>
    <x v="0"/>
    <x v="0"/>
    <s v="Projektijuhi palk "/>
    <n v="8798"/>
    <x v="17"/>
    <x v="17"/>
    <x v="1"/>
    <x v="1"/>
    <x v="12"/>
    <s v="Muu majandus (sh majanduse haldus)"/>
    <x v="0"/>
    <x v="0"/>
    <m/>
    <m/>
    <x v="0"/>
    <x v="0"/>
    <m/>
    <m/>
  </r>
  <r>
    <x v="0"/>
    <x v="0"/>
    <s v="Tähtajalise lepinguga abiõpetaja töötasuks"/>
    <n v="3825"/>
    <x v="15"/>
    <x v="15"/>
    <x v="10"/>
    <x v="10"/>
    <x v="6"/>
    <s v="Põhi- ja üldkeskharidus"/>
    <x v="0"/>
    <x v="0"/>
    <m/>
    <m/>
    <x v="1"/>
    <x v="1"/>
    <m/>
    <m/>
  </r>
  <r>
    <x v="0"/>
    <x v="0"/>
    <s v="Töötuskindlustusmakse"/>
    <n v="31"/>
    <x v="0"/>
    <x v="0"/>
    <x v="10"/>
    <x v="10"/>
    <x v="6"/>
    <s v="Põhi- ja üldkeskharidus"/>
    <x v="0"/>
    <x v="0"/>
    <m/>
    <m/>
    <x v="1"/>
    <x v="1"/>
    <m/>
    <m/>
  </r>
  <r>
    <x v="0"/>
    <x v="0"/>
    <s v="Sotsiaalmaks töötasudelt ja toetustelt"/>
    <n v="1263"/>
    <x v="1"/>
    <x v="1"/>
    <x v="10"/>
    <x v="10"/>
    <x v="6"/>
    <s v="Põhi- ja üldkeskharidus"/>
    <x v="0"/>
    <x v="0"/>
    <m/>
    <m/>
    <x v="1"/>
    <x v="1"/>
    <m/>
    <m/>
  </r>
  <r>
    <x v="0"/>
    <x v="0"/>
    <s v="Põhipalk ja kokkulepitud tasud (õpetajate brutopalk)"/>
    <n v="16799"/>
    <x v="24"/>
    <x v="24"/>
    <x v="10"/>
    <x v="10"/>
    <x v="6"/>
    <s v="Põhi- ja üldkeskharidus"/>
    <x v="0"/>
    <x v="0"/>
    <s v="TF02-01"/>
    <s v="Põhikooli õpetajate tööjõukuludeks"/>
    <x v="1"/>
    <x v="1"/>
    <m/>
    <m/>
  </r>
  <r>
    <x v="0"/>
    <x v="5"/>
    <s v="Haridusametilt tõhustatud ja eritoe täiendav toetus"/>
    <n v="3737"/>
    <x v="38"/>
    <x v="38"/>
    <x v="6"/>
    <x v="6"/>
    <x v="6"/>
    <s v="Põhi- ja üldkeskharidus"/>
    <x v="0"/>
    <x v="0"/>
    <s v="TF02-07"/>
    <s v="Tõhustatud ja eritoe tegevuskuludeks"/>
    <x v="1"/>
    <x v="1"/>
    <m/>
    <m/>
  </r>
  <r>
    <x v="0"/>
    <x v="5"/>
    <s v="Haridusametilt kultuuriranitsa täiendav toetus"/>
    <n v="112"/>
    <x v="23"/>
    <x v="23"/>
    <x v="6"/>
    <x v="6"/>
    <x v="6"/>
    <s v="Põhi- ja üldkeskharidus"/>
    <x v="0"/>
    <x v="0"/>
    <s v="TF02-08"/>
    <s v="Kultuuriranits"/>
    <x v="1"/>
    <x v="1"/>
    <m/>
    <m/>
  </r>
  <r>
    <x v="0"/>
    <x v="5"/>
    <s v="Ürituste ja näituste korraldamise kulud"/>
    <n v="-1000"/>
    <x v="52"/>
    <x v="51"/>
    <x v="0"/>
    <x v="0"/>
    <x v="7"/>
    <s v="Üldmajanduslikud arendusprojektid"/>
    <x v="0"/>
    <x v="0"/>
    <m/>
    <m/>
    <x v="16"/>
    <x v="16"/>
    <m/>
    <m/>
  </r>
  <r>
    <x v="0"/>
    <x v="5"/>
    <s v="Eraldan Kaare Koolile toidukuluks"/>
    <n v="-3521"/>
    <x v="43"/>
    <x v="43"/>
    <x v="5"/>
    <x v="5"/>
    <x v="9"/>
    <s v="Muu haridus"/>
    <x v="0"/>
    <x v="0"/>
    <m/>
    <m/>
    <x v="14"/>
    <x v="14"/>
    <m/>
    <m/>
  </r>
  <r>
    <x v="0"/>
    <x v="5"/>
    <s v="Toiduraha tulude  ja kulude  täitmise prognoos on  väiksem "/>
    <n v="-20000"/>
    <x v="53"/>
    <x v="52"/>
    <x v="11"/>
    <x v="11"/>
    <x v="13"/>
    <s v="Alusharidus"/>
    <x v="0"/>
    <x v="0"/>
    <m/>
    <m/>
    <x v="1"/>
    <x v="1"/>
    <m/>
    <m/>
  </r>
  <r>
    <x v="1"/>
    <x v="3"/>
    <s v="Toiduraha tulude  ja kulude  täitmise prognoos on  väiksem "/>
    <n v="-20000"/>
    <x v="54"/>
    <x v="53"/>
    <x v="11"/>
    <x v="11"/>
    <x v="13"/>
    <s v="Alusharidus"/>
    <x v="0"/>
    <x v="0"/>
    <m/>
    <m/>
    <x v="1"/>
    <x v="1"/>
    <m/>
    <m/>
  </r>
  <r>
    <x v="0"/>
    <x v="5"/>
    <s v="Toiduraha suurendus haridusameti vahenditest"/>
    <n v="3521"/>
    <x v="53"/>
    <x v="52"/>
    <x v="6"/>
    <x v="6"/>
    <x v="14"/>
    <s v="Koolitoit"/>
    <x v="0"/>
    <x v="0"/>
    <m/>
    <m/>
    <x v="1"/>
    <x v="1"/>
    <m/>
    <m/>
  </r>
  <r>
    <x v="0"/>
    <x v="5"/>
    <s v="Suurendus Jakobsoni Kooli ülejäägi arvelt"/>
    <n v="544"/>
    <x v="53"/>
    <x v="52"/>
    <x v="6"/>
    <x v="6"/>
    <x v="14"/>
    <s v="Koolitoit"/>
    <x v="0"/>
    <x v="0"/>
    <m/>
    <m/>
    <x v="1"/>
    <x v="1"/>
    <m/>
    <m/>
  </r>
  <r>
    <x v="0"/>
    <x v="5"/>
    <s v="lIsatud vahendeid Jakobsoni kooli ülejäägi arvelt"/>
    <n v="1580"/>
    <x v="53"/>
    <x v="52"/>
    <x v="10"/>
    <x v="10"/>
    <x v="14"/>
    <s v="Koolitoit"/>
    <x v="0"/>
    <x v="0"/>
    <m/>
    <m/>
    <x v="1"/>
    <x v="1"/>
    <m/>
    <m/>
  </r>
  <r>
    <x v="0"/>
    <x v="5"/>
    <s v="Toitlustusele sel aastal nii palju ei kulu"/>
    <n v="-2124"/>
    <x v="53"/>
    <x v="52"/>
    <x v="4"/>
    <x v="4"/>
    <x v="14"/>
    <s v="Koolitoit"/>
    <x v="0"/>
    <x v="0"/>
    <m/>
    <m/>
    <x v="1"/>
    <x v="1"/>
    <m/>
    <m/>
  </r>
  <r>
    <x v="0"/>
    <x v="5"/>
    <s v="Kulud Viiratsi  kooli laste õpetamiseks, tulude arvelt"/>
    <n v="2345"/>
    <x v="55"/>
    <x v="54"/>
    <x v="7"/>
    <x v="7"/>
    <x v="6"/>
    <s v="Põhi- ja üldkeskharidus"/>
    <x v="0"/>
    <x v="0"/>
    <m/>
    <m/>
    <x v="1"/>
    <x v="1"/>
    <m/>
    <m/>
  </r>
  <r>
    <x v="0"/>
    <x v="0"/>
    <s v=" Haridus- ja kultuuriameti eelarvest. Õpetate töötasufondi reserv. "/>
    <n v="18511"/>
    <x v="24"/>
    <x v="24"/>
    <x v="4"/>
    <x v="4"/>
    <x v="6"/>
    <s v="Põhi- ja üldkeskharidus"/>
    <x v="0"/>
    <x v="0"/>
    <s v="TF02-01"/>
    <s v="Põhikooli õpetajate tööjõukuludeks"/>
    <x v="1"/>
    <x v="1"/>
    <m/>
    <m/>
  </r>
  <r>
    <x v="0"/>
    <x v="0"/>
    <s v=" Haridus- ja kultuuriameti eelarvest. Õpetate töötasufondi reserv. "/>
    <n v="148"/>
    <x v="0"/>
    <x v="0"/>
    <x v="4"/>
    <x v="4"/>
    <x v="6"/>
    <s v="Põhi- ja üldkeskharidus"/>
    <x v="0"/>
    <x v="0"/>
    <s v="TF02-01"/>
    <s v="Põhikooli õpetajate tööjõukuludeks"/>
    <x v="1"/>
    <x v="1"/>
    <m/>
    <m/>
  </r>
  <r>
    <x v="0"/>
    <x v="0"/>
    <s v=" Haridus- ja kultuuriameti eelarvest. Õpetate töötasufondi reserv. "/>
    <n v="6108"/>
    <x v="1"/>
    <x v="1"/>
    <x v="4"/>
    <x v="4"/>
    <x v="6"/>
    <s v="Põhi- ja üldkeskharidus"/>
    <x v="0"/>
    <x v="0"/>
    <s v="TF02-01"/>
    <s v="Põhikooli õpetajate tööjõukuludeks"/>
    <x v="1"/>
    <x v="1"/>
    <m/>
    <m/>
  </r>
  <r>
    <x v="0"/>
    <x v="0"/>
    <s v=" Haridus- ja kultuuriameti eelarvest. HTM raha tõhustatud ja eritoe õpilaste toetuseks."/>
    <n v="460"/>
    <x v="1"/>
    <x v="1"/>
    <x v="4"/>
    <x v="4"/>
    <x v="6"/>
    <s v="Põhi- ja üldkeskharidus"/>
    <x v="0"/>
    <x v="0"/>
    <s v="TF02-07"/>
    <s v="Tõhustatud ja eritoe tegevuskuludeks"/>
    <x v="1"/>
    <x v="1"/>
    <m/>
    <m/>
  </r>
  <r>
    <x v="0"/>
    <x v="0"/>
    <s v=" Haridus- ja kultuuriameti eelarvest. HTM raha tõhustatud ja eritoe õpilaste toetuseks."/>
    <n v="11"/>
    <x v="0"/>
    <x v="0"/>
    <x v="4"/>
    <x v="4"/>
    <x v="6"/>
    <s v="Põhi- ja üldkeskharidus"/>
    <x v="0"/>
    <x v="0"/>
    <s v="TF02-07"/>
    <s v="Tõhustatud ja eritoe tegevuskuludeks"/>
    <x v="1"/>
    <x v="1"/>
    <m/>
    <m/>
  </r>
  <r>
    <x v="0"/>
    <x v="0"/>
    <s v="Haridus- ja kultuuriameti eelarvest. HTM raha tõhustatud ja eritoe õpilaste toetuseks."/>
    <n v="1395"/>
    <x v="37"/>
    <x v="37"/>
    <x v="4"/>
    <x v="4"/>
    <x v="6"/>
    <s v="Põhi- ja üldkeskharidus"/>
    <x v="0"/>
    <x v="0"/>
    <s v="TF02-07"/>
    <s v="Tõhustatud ja eritoe tegevuskuludeks"/>
    <x v="1"/>
    <x v="1"/>
    <m/>
    <m/>
  </r>
  <r>
    <x v="0"/>
    <x v="5"/>
    <s v="Viiratsi õpilaste laekumise arvelt toidukulule suurendus"/>
    <n v="4145"/>
    <x v="53"/>
    <x v="52"/>
    <x v="7"/>
    <x v="7"/>
    <x v="14"/>
    <s v="Koolitoit"/>
    <x v="0"/>
    <x v="0"/>
    <m/>
    <m/>
    <x v="1"/>
    <x v="1"/>
    <m/>
    <m/>
  </r>
  <r>
    <x v="0"/>
    <x v="5"/>
    <s v="Muud kommunikatsiooni-, kultuuri- ja vaba aja sisustamise kulud"/>
    <n v="100"/>
    <x v="23"/>
    <x v="23"/>
    <x v="0"/>
    <x v="0"/>
    <x v="5"/>
    <s v="Turism"/>
    <x v="0"/>
    <x v="0"/>
    <m/>
    <m/>
    <x v="17"/>
    <x v="17"/>
    <s v="015"/>
    <s v="Kommunikatsioon"/>
  </r>
  <r>
    <x v="0"/>
    <x v="2"/>
    <s v="Vähendan kooliminekutoetus ülejäägi arvelt KU550 7150 eurot ja suurendan vastavalt lasteaiateenuse eest tasumise kulurida KU556 "/>
    <n v="-7150"/>
    <x v="56"/>
    <x v="55"/>
    <x v="5"/>
    <x v="5"/>
    <x v="6"/>
    <s v="Põhi- ja üldkeskharidus"/>
    <x v="0"/>
    <x v="0"/>
    <m/>
    <m/>
    <x v="18"/>
    <x v="18"/>
    <m/>
    <m/>
  </r>
  <r>
    <x v="0"/>
    <x v="5"/>
    <s v="osaline ümbertõstmine rendi kontolt muude inventari majandamiskulude kontole"/>
    <n v="800"/>
    <x v="41"/>
    <x v="41"/>
    <x v="12"/>
    <x v="12"/>
    <x v="7"/>
    <s v="Üldmajanduslikud arendusprojektid"/>
    <x v="0"/>
    <x v="0"/>
    <m/>
    <m/>
    <x v="1"/>
    <x v="1"/>
    <m/>
    <m/>
  </r>
  <r>
    <x v="0"/>
    <x v="5"/>
    <s v="osaline ümbertõstmine rendi kontolt muude inventari majandamiskulude kontole"/>
    <n v="-800"/>
    <x v="30"/>
    <x v="30"/>
    <x v="12"/>
    <x v="12"/>
    <x v="7"/>
    <s v="Üldmajanduslikud arendusprojektid"/>
    <x v="0"/>
    <x v="0"/>
    <m/>
    <m/>
    <x v="1"/>
    <x v="1"/>
    <m/>
    <m/>
  </r>
  <r>
    <x v="0"/>
    <x v="5"/>
    <s v="Kultuuriranits"/>
    <n v="221"/>
    <x v="23"/>
    <x v="23"/>
    <x v="7"/>
    <x v="7"/>
    <x v="6"/>
    <s v="Põhi- ja üldkeskharidus"/>
    <x v="0"/>
    <x v="0"/>
    <s v="TF02-08"/>
    <s v="Kultuuriranits"/>
    <x v="1"/>
    <x v="1"/>
    <m/>
    <m/>
  </r>
  <r>
    <x v="0"/>
    <x v="0"/>
    <s v="Täiendav raha"/>
    <n v="93"/>
    <x v="0"/>
    <x v="0"/>
    <x v="7"/>
    <x v="7"/>
    <x v="6"/>
    <s v="Põhi- ja üldkeskharidus"/>
    <x v="0"/>
    <x v="0"/>
    <s v="TF02-01"/>
    <s v="Põhikooli õpetajate tööjõukuludeks"/>
    <x v="1"/>
    <x v="1"/>
    <m/>
    <m/>
  </r>
  <r>
    <x v="0"/>
    <x v="0"/>
    <s v="Täiendav raha"/>
    <n v="3844"/>
    <x v="1"/>
    <x v="1"/>
    <x v="7"/>
    <x v="7"/>
    <x v="6"/>
    <s v="Põhi- ja üldkeskharidus"/>
    <x v="0"/>
    <x v="0"/>
    <s v="TF02-01"/>
    <s v="Põhikooli õpetajate tööjõukuludeks"/>
    <x v="1"/>
    <x v="1"/>
    <m/>
    <m/>
  </r>
  <r>
    <x v="0"/>
    <x v="0"/>
    <s v="Täiendav töötasu"/>
    <n v="11648"/>
    <x v="24"/>
    <x v="24"/>
    <x v="7"/>
    <x v="7"/>
    <x v="6"/>
    <s v="Põhi- ja üldkeskharidus"/>
    <x v="0"/>
    <x v="0"/>
    <s v="TF02-01"/>
    <s v="Põhikooli õpetajate tööjõukuludeks"/>
    <x v="1"/>
    <x v="1"/>
    <m/>
    <m/>
  </r>
  <r>
    <x v="0"/>
    <x v="0"/>
    <s v="Täiendav raha"/>
    <n v="156"/>
    <x v="0"/>
    <x v="0"/>
    <x v="7"/>
    <x v="7"/>
    <x v="6"/>
    <s v="Põhi- ja üldkeskharidus"/>
    <x v="0"/>
    <x v="0"/>
    <s v="TF02-01"/>
    <s v="Põhikooli õpetajate tööjõukuludeks"/>
    <x v="1"/>
    <x v="1"/>
    <m/>
    <m/>
  </r>
  <r>
    <x v="0"/>
    <x v="0"/>
    <s v="Täiendav raha"/>
    <n v="6461"/>
    <x v="1"/>
    <x v="1"/>
    <x v="7"/>
    <x v="7"/>
    <x v="6"/>
    <s v="Põhi- ja üldkeskharidus"/>
    <x v="0"/>
    <x v="0"/>
    <s v="TF02-01"/>
    <s v="Põhikooli õpetajate tööjõukuludeks"/>
    <x v="1"/>
    <x v="1"/>
    <m/>
    <m/>
  </r>
  <r>
    <x v="0"/>
    <x v="0"/>
    <s v="Täiendav töötasu"/>
    <n v="19580"/>
    <x v="24"/>
    <x v="24"/>
    <x v="7"/>
    <x v="7"/>
    <x v="6"/>
    <s v="Põhi- ja üldkeskharidus"/>
    <x v="0"/>
    <x v="0"/>
    <s v="TF02-01"/>
    <s v="Põhikooli õpetajate tööjõukuludeks"/>
    <x v="1"/>
    <x v="1"/>
    <m/>
    <m/>
  </r>
  <r>
    <x v="0"/>
    <x v="0"/>
    <s v="Kulurea täpsustamine"/>
    <n v="9000"/>
    <x v="16"/>
    <x v="16"/>
    <x v="13"/>
    <x v="13"/>
    <x v="15"/>
    <s v="Sporditegevus"/>
    <x v="0"/>
    <x v="0"/>
    <m/>
    <m/>
    <x v="1"/>
    <x v="1"/>
    <m/>
    <m/>
  </r>
  <r>
    <x v="0"/>
    <x v="0"/>
    <s v="Kulurea täpsustamine"/>
    <n v="-9000"/>
    <x v="37"/>
    <x v="37"/>
    <x v="13"/>
    <x v="13"/>
    <x v="15"/>
    <s v="Sporditegevus"/>
    <x v="0"/>
    <x v="0"/>
    <m/>
    <m/>
    <x v="1"/>
    <x v="1"/>
    <m/>
    <m/>
  </r>
  <r>
    <x v="0"/>
    <x v="0"/>
    <s v="Õppekorraldaja töötasu õigele reale"/>
    <n v="20000"/>
    <x v="16"/>
    <x v="16"/>
    <x v="13"/>
    <x v="13"/>
    <x v="15"/>
    <s v="Sporditegevus"/>
    <x v="0"/>
    <x v="0"/>
    <m/>
    <m/>
    <x v="1"/>
    <x v="1"/>
    <m/>
    <m/>
  </r>
  <r>
    <x v="0"/>
    <x v="0"/>
    <s v="Õppekorraldaja töötasu õigele reale"/>
    <n v="-20000"/>
    <x v="39"/>
    <x v="39"/>
    <x v="13"/>
    <x v="13"/>
    <x v="15"/>
    <s v="Sporditegevus"/>
    <x v="0"/>
    <x v="0"/>
    <m/>
    <m/>
    <x v="1"/>
    <x v="1"/>
    <m/>
    <m/>
  </r>
  <r>
    <x v="0"/>
    <x v="0"/>
    <s v="Töötuskindlustusmakse tõsta ümber õigesse kohta õigele eelarve reale"/>
    <n v="39"/>
    <x v="0"/>
    <x v="0"/>
    <x v="12"/>
    <x v="12"/>
    <x v="7"/>
    <s v="Üldmajanduslikud arendusprojektid"/>
    <x v="0"/>
    <x v="0"/>
    <m/>
    <m/>
    <x v="0"/>
    <x v="0"/>
    <m/>
    <m/>
  </r>
  <r>
    <x v="0"/>
    <x v="0"/>
    <s v="Sotsiaalmaks töötasudelt ja toetustelt tõsta ümber õigesse kohta õigele eelarve reale"/>
    <n v="1590"/>
    <x v="1"/>
    <x v="1"/>
    <x v="12"/>
    <x v="12"/>
    <x v="7"/>
    <s v="Üldmajanduslikud arendusprojektid"/>
    <x v="0"/>
    <x v="0"/>
    <m/>
    <m/>
    <x v="0"/>
    <x v="0"/>
    <m/>
    <m/>
  </r>
  <r>
    <x v="0"/>
    <x v="0"/>
    <s v="Põhipalk ja kokkulepitud tasud (TLS keskastme spetsialisti brutopalk) tõsta ümber õigesse kohta õigele eelarve reale"/>
    <n v="3188"/>
    <x v="16"/>
    <x v="16"/>
    <x v="12"/>
    <x v="12"/>
    <x v="7"/>
    <s v="Üldmajanduslikud arendusprojektid"/>
    <x v="0"/>
    <x v="0"/>
    <m/>
    <m/>
    <x v="0"/>
    <x v="0"/>
    <m/>
    <m/>
  </r>
  <r>
    <x v="0"/>
    <x v="0"/>
    <s v="Töötuskindlustusmakse tõsta ümber õigesse kohta õigele eelarve reale"/>
    <n v="-39"/>
    <x v="0"/>
    <x v="0"/>
    <x v="12"/>
    <x v="12"/>
    <x v="3"/>
    <s v="Muud elamu- ja kommunaalmajanduse tegevus"/>
    <x v="0"/>
    <x v="0"/>
    <m/>
    <m/>
    <x v="0"/>
    <x v="0"/>
    <m/>
    <m/>
  </r>
  <r>
    <x v="0"/>
    <x v="0"/>
    <s v="Sotsiaalmaks töötasudelt ja toetustelt tõsta ümber õigesse kohta õigele eelarve reale"/>
    <n v="-1590"/>
    <x v="1"/>
    <x v="1"/>
    <x v="12"/>
    <x v="12"/>
    <x v="3"/>
    <s v="Muud elamu- ja kommunaalmajanduse tegevus"/>
    <x v="0"/>
    <x v="0"/>
    <m/>
    <m/>
    <x v="0"/>
    <x v="0"/>
    <m/>
    <m/>
  </r>
  <r>
    <x v="0"/>
    <x v="0"/>
    <s v="Põhipalk ja kokkulepitud tasud (TLS keskastme spetsialisti brutopalk) tõsta ümber õigesse kohta õigele eelarve reale"/>
    <n v="-3188"/>
    <x v="16"/>
    <x v="16"/>
    <x v="12"/>
    <x v="12"/>
    <x v="3"/>
    <s v="Muud elamu- ja kommunaalmajanduse tegevus"/>
    <x v="0"/>
    <x v="0"/>
    <m/>
    <m/>
    <x v="0"/>
    <x v="0"/>
    <m/>
    <m/>
  </r>
  <r>
    <x v="0"/>
    <x v="5"/>
    <s v="KU23K realt "/>
    <n v="50000"/>
    <x v="57"/>
    <x v="56"/>
    <x v="1"/>
    <x v="1"/>
    <x v="16"/>
    <s v="Avalike alade puhastus"/>
    <x v="0"/>
    <x v="0"/>
    <m/>
    <m/>
    <x v="19"/>
    <x v="19"/>
    <m/>
    <m/>
  </r>
  <r>
    <x v="0"/>
    <x v="5"/>
    <s v="LV invetarile "/>
    <n v="-10000"/>
    <x v="58"/>
    <x v="57"/>
    <x v="1"/>
    <x v="1"/>
    <x v="17"/>
    <s v="Tänavavalgustus"/>
    <x v="0"/>
    <x v="0"/>
    <m/>
    <m/>
    <x v="20"/>
    <x v="20"/>
    <m/>
    <m/>
  </r>
  <r>
    <x v="0"/>
    <x v="5"/>
    <s v="Ordulinnuse konserveerimise tulude poole vähendamine vastavalt tegelikkusele"/>
    <n v="-28100"/>
    <x v="27"/>
    <x v="27"/>
    <x v="12"/>
    <x v="12"/>
    <x v="7"/>
    <s v="Üldmajanduslikud arendusprojektid"/>
    <x v="0"/>
    <x v="0"/>
    <m/>
    <m/>
    <x v="21"/>
    <x v="21"/>
    <m/>
    <m/>
  </r>
  <r>
    <x v="1"/>
    <x v="6"/>
    <s v="Kultuuriministeeriumilt taotletud tulu vähendamine (Ordulinnuse konserveerimine vastavalt tegelikkusele)"/>
    <n v="-28100"/>
    <x v="59"/>
    <x v="58"/>
    <x v="12"/>
    <x v="12"/>
    <x v="7"/>
    <s v="Üldmajanduslikud arendusprojektid"/>
    <x v="0"/>
    <x v="0"/>
    <m/>
    <m/>
    <x v="21"/>
    <x v="21"/>
    <m/>
    <m/>
  </r>
  <r>
    <x v="0"/>
    <x v="5"/>
    <s v="KU279 Puude kujunduslõikus katteks"/>
    <n v="-10000"/>
    <x v="27"/>
    <x v="27"/>
    <x v="1"/>
    <x v="1"/>
    <x v="3"/>
    <s v="Muud elamu- ja kommunaalmajanduse tegevus"/>
    <x v="0"/>
    <x v="0"/>
    <m/>
    <m/>
    <x v="12"/>
    <x v="12"/>
    <m/>
    <m/>
  </r>
  <r>
    <x v="0"/>
    <x v="5"/>
    <s v="KU279 Puude kujunduslõikus katteks"/>
    <n v="-7880"/>
    <x v="57"/>
    <x v="56"/>
    <x v="1"/>
    <x v="1"/>
    <x v="3"/>
    <s v="Muud elamu- ja kommunaalmajanduse tegevus"/>
    <x v="0"/>
    <x v="0"/>
    <m/>
    <m/>
    <x v="12"/>
    <x v="12"/>
    <m/>
    <m/>
  </r>
  <r>
    <x v="0"/>
    <x v="5"/>
    <s v="allasutuste kulude katmiseks 551290"/>
    <n v="-11500"/>
    <x v="27"/>
    <x v="27"/>
    <x v="1"/>
    <x v="1"/>
    <x v="3"/>
    <s v="Muud elamu- ja kommunaalmajanduse tegevus"/>
    <x v="0"/>
    <x v="0"/>
    <m/>
    <m/>
    <x v="12"/>
    <x v="12"/>
    <m/>
    <m/>
  </r>
  <r>
    <x v="0"/>
    <x v="5"/>
    <s v="Tehnohooldus"/>
    <n v="-1207"/>
    <x v="60"/>
    <x v="59"/>
    <x v="1"/>
    <x v="1"/>
    <x v="18"/>
    <s v="Jäätmekäitlus"/>
    <x v="3"/>
    <x v="3"/>
    <m/>
    <m/>
    <x v="22"/>
    <x v="22"/>
    <m/>
    <m/>
  </r>
  <r>
    <x v="0"/>
    <x v="5"/>
    <s v="Vesi ja kanalisatsioon"/>
    <n v="403"/>
    <x v="61"/>
    <x v="60"/>
    <x v="1"/>
    <x v="1"/>
    <x v="18"/>
    <s v="Jäätmekäitlus"/>
    <x v="3"/>
    <x v="3"/>
    <m/>
    <m/>
    <x v="22"/>
    <x v="22"/>
    <m/>
    <m/>
  </r>
  <r>
    <x v="0"/>
    <x v="5"/>
    <s v="Elekter"/>
    <n v="904"/>
    <x v="62"/>
    <x v="57"/>
    <x v="1"/>
    <x v="1"/>
    <x v="18"/>
    <s v="Jäätmekäitlus"/>
    <x v="3"/>
    <x v="3"/>
    <m/>
    <m/>
    <x v="22"/>
    <x v="22"/>
    <m/>
    <m/>
  </r>
  <r>
    <x v="0"/>
    <x v="5"/>
    <s v="Kindlustusmaksed"/>
    <n v="9"/>
    <x v="63"/>
    <x v="61"/>
    <x v="14"/>
    <x v="14"/>
    <x v="10"/>
    <s v="Noorte huviharidus ja huvitegevus"/>
    <x v="4"/>
    <x v="4"/>
    <m/>
    <m/>
    <x v="1"/>
    <x v="1"/>
    <m/>
    <m/>
  </r>
  <r>
    <x v="0"/>
    <x v="5"/>
    <s v="Tehnohooldus"/>
    <n v="968"/>
    <x v="60"/>
    <x v="59"/>
    <x v="14"/>
    <x v="14"/>
    <x v="10"/>
    <s v="Noorte huviharidus ja huvitegevus"/>
    <x v="4"/>
    <x v="4"/>
    <m/>
    <m/>
    <x v="1"/>
    <x v="1"/>
    <m/>
    <m/>
  </r>
  <r>
    <x v="0"/>
    <x v="5"/>
    <s v="Elekter"/>
    <n v="-977"/>
    <x v="62"/>
    <x v="57"/>
    <x v="14"/>
    <x v="14"/>
    <x v="10"/>
    <s v="Noorte huviharidus ja huvitegevus"/>
    <x v="4"/>
    <x v="4"/>
    <m/>
    <m/>
    <x v="1"/>
    <x v="1"/>
    <m/>
    <m/>
  </r>
  <r>
    <x v="0"/>
    <x v="5"/>
    <s v="Tehnohooldus"/>
    <n v="3447"/>
    <x v="60"/>
    <x v="59"/>
    <x v="15"/>
    <x v="15"/>
    <x v="15"/>
    <s v="Sporditegevus"/>
    <x v="5"/>
    <x v="5"/>
    <m/>
    <m/>
    <x v="1"/>
    <x v="1"/>
    <m/>
    <m/>
  </r>
  <r>
    <x v="0"/>
    <x v="5"/>
    <s v="Elekter"/>
    <n v="8914"/>
    <x v="62"/>
    <x v="57"/>
    <x v="15"/>
    <x v="15"/>
    <x v="15"/>
    <s v="Sporditegevus"/>
    <x v="5"/>
    <x v="5"/>
    <m/>
    <m/>
    <x v="1"/>
    <x v="1"/>
    <m/>
    <m/>
  </r>
  <r>
    <x v="0"/>
    <x v="5"/>
    <s v="Küte ja soojusenergia"/>
    <n v="-1656"/>
    <x v="64"/>
    <x v="62"/>
    <x v="15"/>
    <x v="15"/>
    <x v="15"/>
    <s v="Sporditegevus"/>
    <x v="5"/>
    <x v="5"/>
    <m/>
    <m/>
    <x v="1"/>
    <x v="1"/>
    <m/>
    <m/>
  </r>
  <r>
    <x v="0"/>
    <x v="5"/>
    <s v="Kindlustusmaksed"/>
    <n v="989"/>
    <x v="63"/>
    <x v="61"/>
    <x v="15"/>
    <x v="15"/>
    <x v="15"/>
    <s v="Sporditegevus"/>
    <x v="6"/>
    <x v="6"/>
    <m/>
    <m/>
    <x v="1"/>
    <x v="1"/>
    <m/>
    <m/>
  </r>
  <r>
    <x v="0"/>
    <x v="5"/>
    <s v="Elekter"/>
    <n v="-8034"/>
    <x v="62"/>
    <x v="57"/>
    <x v="15"/>
    <x v="15"/>
    <x v="15"/>
    <s v="Sporditegevus"/>
    <x v="6"/>
    <x v="6"/>
    <m/>
    <m/>
    <x v="1"/>
    <x v="1"/>
    <m/>
    <m/>
  </r>
  <r>
    <x v="0"/>
    <x v="5"/>
    <s v="Küte ja soojusenergia"/>
    <n v="-2410"/>
    <x v="64"/>
    <x v="62"/>
    <x v="15"/>
    <x v="15"/>
    <x v="15"/>
    <s v="Sporditegevus"/>
    <x v="6"/>
    <x v="6"/>
    <m/>
    <m/>
    <x v="1"/>
    <x v="1"/>
    <m/>
    <m/>
  </r>
  <r>
    <x v="0"/>
    <x v="5"/>
    <s v="Kindlustusmaksed"/>
    <n v="18"/>
    <x v="63"/>
    <x v="61"/>
    <x v="7"/>
    <x v="7"/>
    <x v="6"/>
    <s v="Põhi- ja üldkeskharidus"/>
    <x v="7"/>
    <x v="7"/>
    <m/>
    <m/>
    <x v="1"/>
    <x v="1"/>
    <m/>
    <m/>
  </r>
  <r>
    <x v="0"/>
    <x v="5"/>
    <s v="Tehnohooldus"/>
    <n v="-18"/>
    <x v="60"/>
    <x v="59"/>
    <x v="7"/>
    <x v="7"/>
    <x v="6"/>
    <s v="Põhi- ja üldkeskharidus"/>
    <x v="7"/>
    <x v="7"/>
    <m/>
    <m/>
    <x v="1"/>
    <x v="1"/>
    <m/>
    <m/>
  </r>
  <r>
    <x v="0"/>
    <x v="5"/>
    <s v="Kindlustusmaksed"/>
    <n v="89"/>
    <x v="63"/>
    <x v="61"/>
    <x v="7"/>
    <x v="7"/>
    <x v="6"/>
    <s v="Põhi- ja üldkeskharidus"/>
    <x v="8"/>
    <x v="8"/>
    <m/>
    <m/>
    <x v="1"/>
    <x v="1"/>
    <m/>
    <m/>
  </r>
  <r>
    <x v="0"/>
    <x v="5"/>
    <s v="Tehnohooldus"/>
    <n v="-89"/>
    <x v="60"/>
    <x v="59"/>
    <x v="7"/>
    <x v="7"/>
    <x v="6"/>
    <s v="Põhi- ja üldkeskharidus"/>
    <x v="8"/>
    <x v="8"/>
    <m/>
    <m/>
    <x v="1"/>
    <x v="1"/>
    <m/>
    <m/>
  </r>
  <r>
    <x v="0"/>
    <x v="5"/>
    <s v="Vesi ja kanalisatsioon"/>
    <n v="41"/>
    <x v="61"/>
    <x v="60"/>
    <x v="7"/>
    <x v="7"/>
    <x v="6"/>
    <s v="Põhi- ja üldkeskharidus"/>
    <x v="8"/>
    <x v="8"/>
    <m/>
    <m/>
    <x v="1"/>
    <x v="1"/>
    <m/>
    <m/>
  </r>
  <r>
    <x v="0"/>
    <x v="5"/>
    <s v="Tehnohooldus"/>
    <n v="-1104"/>
    <x v="60"/>
    <x v="59"/>
    <x v="15"/>
    <x v="15"/>
    <x v="15"/>
    <s v="Sporditegevus"/>
    <x v="9"/>
    <x v="9"/>
    <m/>
    <m/>
    <x v="1"/>
    <x v="1"/>
    <m/>
    <m/>
  </r>
  <r>
    <x v="0"/>
    <x v="5"/>
    <s v="Küte ja soojusenergia"/>
    <n v="1104"/>
    <x v="64"/>
    <x v="62"/>
    <x v="15"/>
    <x v="15"/>
    <x v="15"/>
    <s v="Sporditegevus"/>
    <x v="9"/>
    <x v="9"/>
    <m/>
    <m/>
    <x v="1"/>
    <x v="1"/>
    <m/>
    <m/>
  </r>
  <r>
    <x v="0"/>
    <x v="5"/>
    <s v="Kindlustusmaksed"/>
    <n v="583"/>
    <x v="63"/>
    <x v="61"/>
    <x v="7"/>
    <x v="7"/>
    <x v="6"/>
    <s v="Põhi- ja üldkeskharidus"/>
    <x v="10"/>
    <x v="10"/>
    <m/>
    <m/>
    <x v="1"/>
    <x v="1"/>
    <m/>
    <m/>
  </r>
  <r>
    <x v="0"/>
    <x v="5"/>
    <s v="Remont, restaureerimine, lammutamine"/>
    <n v="-20000"/>
    <x v="65"/>
    <x v="63"/>
    <x v="7"/>
    <x v="7"/>
    <x v="6"/>
    <s v="Põhi- ja üldkeskharidus"/>
    <x v="10"/>
    <x v="10"/>
    <m/>
    <m/>
    <x v="1"/>
    <x v="1"/>
    <m/>
    <m/>
  </r>
  <r>
    <x v="0"/>
    <x v="5"/>
    <s v="Tehnohooldus"/>
    <n v="-8737"/>
    <x v="60"/>
    <x v="59"/>
    <x v="7"/>
    <x v="7"/>
    <x v="6"/>
    <s v="Põhi- ja üldkeskharidus"/>
    <x v="10"/>
    <x v="10"/>
    <m/>
    <m/>
    <x v="1"/>
    <x v="1"/>
    <m/>
    <m/>
  </r>
  <r>
    <x v="0"/>
    <x v="5"/>
    <s v="Elekter"/>
    <n v="-2269"/>
    <x v="62"/>
    <x v="57"/>
    <x v="7"/>
    <x v="7"/>
    <x v="6"/>
    <s v="Põhi- ja üldkeskharidus"/>
    <x v="10"/>
    <x v="10"/>
    <m/>
    <m/>
    <x v="1"/>
    <x v="1"/>
    <m/>
    <m/>
  </r>
  <r>
    <x v="0"/>
    <x v="5"/>
    <s v="Küte ja soojusenergia"/>
    <n v="-3020"/>
    <x v="64"/>
    <x v="62"/>
    <x v="7"/>
    <x v="7"/>
    <x v="6"/>
    <s v="Põhi- ja üldkeskharidus"/>
    <x v="10"/>
    <x v="10"/>
    <m/>
    <m/>
    <x v="1"/>
    <x v="1"/>
    <m/>
    <m/>
  </r>
  <r>
    <x v="0"/>
    <x v="5"/>
    <s v="Tehnohooldus"/>
    <n v="-1500"/>
    <x v="60"/>
    <x v="59"/>
    <x v="1"/>
    <x v="1"/>
    <x v="3"/>
    <s v="Muud elamu- ja kommunaalmajanduse tegevus"/>
    <x v="11"/>
    <x v="11"/>
    <m/>
    <m/>
    <x v="1"/>
    <x v="1"/>
    <m/>
    <m/>
  </r>
  <r>
    <x v="0"/>
    <x v="5"/>
    <s v="Kindlustusmaksed"/>
    <n v="404"/>
    <x v="63"/>
    <x v="61"/>
    <x v="16"/>
    <x v="16"/>
    <x v="13"/>
    <s v="Alusharidus"/>
    <x v="12"/>
    <x v="12"/>
    <m/>
    <m/>
    <x v="1"/>
    <x v="1"/>
    <m/>
    <m/>
  </r>
  <r>
    <x v="0"/>
    <x v="5"/>
    <s v="Remont, restaureerimine, lammutamine"/>
    <n v="-18600"/>
    <x v="65"/>
    <x v="63"/>
    <x v="16"/>
    <x v="16"/>
    <x v="13"/>
    <s v="Alusharidus"/>
    <x v="12"/>
    <x v="12"/>
    <m/>
    <m/>
    <x v="1"/>
    <x v="1"/>
    <m/>
    <m/>
  </r>
  <r>
    <x v="0"/>
    <x v="5"/>
    <s v="Tehnohooldus"/>
    <n v="10648"/>
    <x v="60"/>
    <x v="59"/>
    <x v="16"/>
    <x v="16"/>
    <x v="13"/>
    <s v="Alusharidus"/>
    <x v="12"/>
    <x v="12"/>
    <m/>
    <m/>
    <x v="1"/>
    <x v="1"/>
    <m/>
    <m/>
  </r>
  <r>
    <x v="0"/>
    <x v="5"/>
    <s v="Vesi ja kanalisatsioon"/>
    <n v="731"/>
    <x v="61"/>
    <x v="60"/>
    <x v="16"/>
    <x v="16"/>
    <x v="13"/>
    <s v="Alusharidus"/>
    <x v="12"/>
    <x v="12"/>
    <m/>
    <m/>
    <x v="1"/>
    <x v="1"/>
    <m/>
    <m/>
  </r>
  <r>
    <x v="0"/>
    <x v="5"/>
    <s v="Elekter"/>
    <n v="1052"/>
    <x v="62"/>
    <x v="57"/>
    <x v="16"/>
    <x v="16"/>
    <x v="13"/>
    <s v="Alusharidus"/>
    <x v="12"/>
    <x v="12"/>
    <m/>
    <m/>
    <x v="1"/>
    <x v="1"/>
    <m/>
    <m/>
  </r>
  <r>
    <x v="0"/>
    <x v="5"/>
    <s v="Küte ja soojusenergia"/>
    <n v="3254"/>
    <x v="64"/>
    <x v="62"/>
    <x v="16"/>
    <x v="16"/>
    <x v="13"/>
    <s v="Alusharidus"/>
    <x v="12"/>
    <x v="12"/>
    <m/>
    <m/>
    <x v="1"/>
    <x v="1"/>
    <m/>
    <m/>
  </r>
  <r>
    <x v="0"/>
    <x v="5"/>
    <s v="Kindlustusmaksed"/>
    <n v="196"/>
    <x v="63"/>
    <x v="61"/>
    <x v="8"/>
    <x v="8"/>
    <x v="8"/>
    <s v="Raamatukogud"/>
    <x v="13"/>
    <x v="13"/>
    <m/>
    <m/>
    <x v="1"/>
    <x v="1"/>
    <m/>
    <m/>
  </r>
  <r>
    <x v="0"/>
    <x v="5"/>
    <s v="Remont, restaureerimine, lammutamine"/>
    <n v="7014"/>
    <x v="65"/>
    <x v="63"/>
    <x v="8"/>
    <x v="8"/>
    <x v="8"/>
    <s v="Raamatukogud"/>
    <x v="13"/>
    <x v="13"/>
    <m/>
    <m/>
    <x v="1"/>
    <x v="1"/>
    <m/>
    <m/>
  </r>
  <r>
    <x v="0"/>
    <x v="5"/>
    <s v="Tehnohooldus"/>
    <n v="-10060"/>
    <x v="60"/>
    <x v="59"/>
    <x v="8"/>
    <x v="8"/>
    <x v="8"/>
    <s v="Raamatukogud"/>
    <x v="13"/>
    <x v="13"/>
    <m/>
    <m/>
    <x v="1"/>
    <x v="1"/>
    <m/>
    <m/>
  </r>
  <r>
    <x v="0"/>
    <x v="5"/>
    <s v="Vesi ja kanalisatsioon"/>
    <n v="278"/>
    <x v="61"/>
    <x v="60"/>
    <x v="8"/>
    <x v="8"/>
    <x v="8"/>
    <s v="Raamatukogud"/>
    <x v="13"/>
    <x v="13"/>
    <m/>
    <m/>
    <x v="1"/>
    <x v="1"/>
    <m/>
    <m/>
  </r>
  <r>
    <x v="0"/>
    <x v="5"/>
    <s v="Elekter"/>
    <n v="2172"/>
    <x v="62"/>
    <x v="57"/>
    <x v="8"/>
    <x v="8"/>
    <x v="8"/>
    <s v="Raamatukogud"/>
    <x v="13"/>
    <x v="13"/>
    <m/>
    <m/>
    <x v="1"/>
    <x v="1"/>
    <m/>
    <m/>
  </r>
  <r>
    <x v="0"/>
    <x v="5"/>
    <s v="Küte ja soojusenergia"/>
    <n v="2270"/>
    <x v="64"/>
    <x v="62"/>
    <x v="8"/>
    <x v="8"/>
    <x v="8"/>
    <s v="Raamatukogud"/>
    <x v="13"/>
    <x v="13"/>
    <m/>
    <m/>
    <x v="1"/>
    <x v="1"/>
    <m/>
    <m/>
  </r>
  <r>
    <x v="0"/>
    <x v="5"/>
    <s v="Kindlustusmaksed"/>
    <n v="581"/>
    <x v="63"/>
    <x v="61"/>
    <x v="17"/>
    <x v="17"/>
    <x v="19"/>
    <s v="Rahvakultuur"/>
    <x v="14"/>
    <x v="14"/>
    <m/>
    <m/>
    <x v="1"/>
    <x v="1"/>
    <m/>
    <m/>
  </r>
  <r>
    <x v="0"/>
    <x v="5"/>
    <s v="Tehnohooldus"/>
    <n v="-581"/>
    <x v="60"/>
    <x v="59"/>
    <x v="17"/>
    <x v="17"/>
    <x v="19"/>
    <s v="Rahvakultuur"/>
    <x v="14"/>
    <x v="14"/>
    <m/>
    <m/>
    <x v="1"/>
    <x v="1"/>
    <m/>
    <m/>
  </r>
  <r>
    <x v="0"/>
    <x v="5"/>
    <s v="Kindlustusmaksed"/>
    <n v="141"/>
    <x v="63"/>
    <x v="61"/>
    <x v="15"/>
    <x v="15"/>
    <x v="15"/>
    <s v="Sporditegevus"/>
    <x v="15"/>
    <x v="15"/>
    <m/>
    <m/>
    <x v="1"/>
    <x v="1"/>
    <m/>
    <m/>
  </r>
  <r>
    <x v="0"/>
    <x v="5"/>
    <s v="Tehnohooldus"/>
    <n v="3357"/>
    <x v="60"/>
    <x v="59"/>
    <x v="15"/>
    <x v="15"/>
    <x v="15"/>
    <s v="Sporditegevus"/>
    <x v="15"/>
    <x v="15"/>
    <m/>
    <m/>
    <x v="1"/>
    <x v="1"/>
    <m/>
    <m/>
  </r>
  <r>
    <x v="0"/>
    <x v="5"/>
    <s v="Elekter"/>
    <n v="-2036"/>
    <x v="62"/>
    <x v="57"/>
    <x v="15"/>
    <x v="15"/>
    <x v="15"/>
    <s v="Sporditegevus"/>
    <x v="15"/>
    <x v="15"/>
    <m/>
    <m/>
    <x v="1"/>
    <x v="1"/>
    <m/>
    <m/>
  </r>
  <r>
    <x v="0"/>
    <x v="5"/>
    <s v="Küte ja soojusenergia"/>
    <n v="-1462"/>
    <x v="64"/>
    <x v="62"/>
    <x v="15"/>
    <x v="15"/>
    <x v="15"/>
    <s v="Sporditegevus"/>
    <x v="15"/>
    <x v="15"/>
    <m/>
    <m/>
    <x v="1"/>
    <x v="1"/>
    <m/>
    <m/>
  </r>
  <r>
    <x v="0"/>
    <x v="5"/>
    <s v="Kindlustusmaksed"/>
    <n v="131"/>
    <x v="63"/>
    <x v="61"/>
    <x v="15"/>
    <x v="15"/>
    <x v="15"/>
    <s v="Sporditegevus"/>
    <x v="16"/>
    <x v="16"/>
    <m/>
    <m/>
    <x v="1"/>
    <x v="1"/>
    <m/>
    <m/>
  </r>
  <r>
    <x v="0"/>
    <x v="5"/>
    <s v="Tehnohooldus"/>
    <n v="-131"/>
    <x v="60"/>
    <x v="59"/>
    <x v="15"/>
    <x v="15"/>
    <x v="15"/>
    <s v="Sporditegevus"/>
    <x v="16"/>
    <x v="16"/>
    <m/>
    <m/>
    <x v="1"/>
    <x v="1"/>
    <m/>
    <m/>
  </r>
  <r>
    <x v="0"/>
    <x v="5"/>
    <s v="Elekter"/>
    <n v="2096"/>
    <x v="62"/>
    <x v="57"/>
    <x v="15"/>
    <x v="15"/>
    <x v="15"/>
    <s v="Sporditegevus"/>
    <x v="16"/>
    <x v="16"/>
    <m/>
    <m/>
    <x v="1"/>
    <x v="1"/>
    <m/>
    <m/>
  </r>
  <r>
    <x v="0"/>
    <x v="5"/>
    <s v="Kindlustusmaksed"/>
    <n v="15"/>
    <x v="63"/>
    <x v="61"/>
    <x v="15"/>
    <x v="15"/>
    <x v="15"/>
    <s v="Sporditegevus"/>
    <x v="17"/>
    <x v="17"/>
    <m/>
    <m/>
    <x v="1"/>
    <x v="1"/>
    <m/>
    <m/>
  </r>
  <r>
    <x v="0"/>
    <x v="5"/>
    <s v="Tehnohooldus"/>
    <n v="-1500"/>
    <x v="60"/>
    <x v="59"/>
    <x v="15"/>
    <x v="15"/>
    <x v="15"/>
    <s v="Sporditegevus"/>
    <x v="17"/>
    <x v="17"/>
    <m/>
    <m/>
    <x v="1"/>
    <x v="1"/>
    <m/>
    <m/>
  </r>
  <r>
    <x v="0"/>
    <x v="5"/>
    <s v="Elekter"/>
    <n v="-677"/>
    <x v="62"/>
    <x v="57"/>
    <x v="15"/>
    <x v="15"/>
    <x v="15"/>
    <s v="Sporditegevus"/>
    <x v="17"/>
    <x v="17"/>
    <m/>
    <m/>
    <x v="1"/>
    <x v="1"/>
    <m/>
    <m/>
  </r>
  <r>
    <x v="0"/>
    <x v="5"/>
    <s v="Kindlustusmaksed"/>
    <n v="504"/>
    <x v="63"/>
    <x v="61"/>
    <x v="18"/>
    <x v="18"/>
    <x v="13"/>
    <s v="Alusharidus"/>
    <x v="18"/>
    <x v="18"/>
    <m/>
    <m/>
    <x v="1"/>
    <x v="1"/>
    <m/>
    <m/>
  </r>
  <r>
    <x v="0"/>
    <x v="5"/>
    <s v="Remont, restaureerimine, lammutamine"/>
    <n v="136"/>
    <x v="65"/>
    <x v="63"/>
    <x v="18"/>
    <x v="18"/>
    <x v="13"/>
    <s v="Alusharidus"/>
    <x v="18"/>
    <x v="18"/>
    <m/>
    <m/>
    <x v="1"/>
    <x v="1"/>
    <m/>
    <m/>
  </r>
  <r>
    <x v="0"/>
    <x v="5"/>
    <s v="Vesi ja kanalisatsioon"/>
    <n v="834"/>
    <x v="61"/>
    <x v="60"/>
    <x v="18"/>
    <x v="18"/>
    <x v="13"/>
    <s v="Alusharidus"/>
    <x v="18"/>
    <x v="18"/>
    <m/>
    <m/>
    <x v="1"/>
    <x v="1"/>
    <m/>
    <m/>
  </r>
  <r>
    <x v="0"/>
    <x v="5"/>
    <s v="Küte ja soojusenergia"/>
    <n v="-1474"/>
    <x v="64"/>
    <x v="62"/>
    <x v="18"/>
    <x v="18"/>
    <x v="13"/>
    <s v="Alusharidus"/>
    <x v="18"/>
    <x v="18"/>
    <m/>
    <m/>
    <x v="1"/>
    <x v="1"/>
    <m/>
    <m/>
  </r>
  <r>
    <x v="0"/>
    <x v="5"/>
    <s v="Kindlustusmaksed"/>
    <n v="1557"/>
    <x v="63"/>
    <x v="61"/>
    <x v="4"/>
    <x v="4"/>
    <x v="6"/>
    <s v="Põhi- ja üldkeskharidus"/>
    <x v="19"/>
    <x v="19"/>
    <m/>
    <m/>
    <x v="1"/>
    <x v="1"/>
    <m/>
    <m/>
  </r>
  <r>
    <x v="0"/>
    <x v="5"/>
    <s v="Remont, restaureerimine, lammutamine"/>
    <n v="-22922"/>
    <x v="65"/>
    <x v="63"/>
    <x v="4"/>
    <x v="4"/>
    <x v="6"/>
    <s v="Põhi- ja üldkeskharidus"/>
    <x v="19"/>
    <x v="19"/>
    <m/>
    <m/>
    <x v="1"/>
    <x v="1"/>
    <m/>
    <m/>
  </r>
  <r>
    <x v="0"/>
    <x v="5"/>
    <s v="Tehnohooldus"/>
    <n v="11995"/>
    <x v="60"/>
    <x v="59"/>
    <x v="4"/>
    <x v="4"/>
    <x v="6"/>
    <s v="Põhi- ja üldkeskharidus"/>
    <x v="19"/>
    <x v="19"/>
    <m/>
    <m/>
    <x v="1"/>
    <x v="1"/>
    <m/>
    <m/>
  </r>
  <r>
    <x v="0"/>
    <x v="5"/>
    <s v="Kindlustusmaksed"/>
    <n v="215"/>
    <x v="63"/>
    <x v="61"/>
    <x v="19"/>
    <x v="19"/>
    <x v="13"/>
    <s v="Alusharidus"/>
    <x v="20"/>
    <x v="20"/>
    <m/>
    <m/>
    <x v="1"/>
    <x v="1"/>
    <m/>
    <m/>
  </r>
  <r>
    <x v="0"/>
    <x v="5"/>
    <s v="Tehnohooldus"/>
    <n v="13435"/>
    <x v="60"/>
    <x v="59"/>
    <x v="19"/>
    <x v="19"/>
    <x v="13"/>
    <s v="Alusharidus"/>
    <x v="20"/>
    <x v="20"/>
    <m/>
    <m/>
    <x v="1"/>
    <x v="1"/>
    <m/>
    <m/>
  </r>
  <r>
    <x v="0"/>
    <x v="5"/>
    <s v="Elekter"/>
    <n v="-762"/>
    <x v="62"/>
    <x v="57"/>
    <x v="19"/>
    <x v="19"/>
    <x v="13"/>
    <s v="Alusharidus"/>
    <x v="20"/>
    <x v="20"/>
    <m/>
    <m/>
    <x v="1"/>
    <x v="1"/>
    <m/>
    <m/>
  </r>
  <r>
    <x v="0"/>
    <x v="5"/>
    <s v="Küte ja soojusenergia"/>
    <n v="-1216"/>
    <x v="64"/>
    <x v="62"/>
    <x v="19"/>
    <x v="19"/>
    <x v="13"/>
    <s v="Alusharidus"/>
    <x v="20"/>
    <x v="20"/>
    <m/>
    <m/>
    <x v="1"/>
    <x v="1"/>
    <m/>
    <m/>
  </r>
  <r>
    <x v="1"/>
    <x v="4"/>
    <s v="Kasutatud inventari müügi tulud"/>
    <n v="1000"/>
    <x v="66"/>
    <x v="64"/>
    <x v="13"/>
    <x v="13"/>
    <x v="15"/>
    <s v="Sporditegevus"/>
    <x v="0"/>
    <x v="0"/>
    <m/>
    <m/>
    <x v="1"/>
    <x v="1"/>
    <m/>
    <m/>
  </r>
  <r>
    <x v="1"/>
    <x v="6"/>
    <s v="Spordikoolituse ja Teabe SA toetusi on vähem"/>
    <n v="-1000"/>
    <x v="67"/>
    <x v="65"/>
    <x v="13"/>
    <x v="13"/>
    <x v="15"/>
    <s v="Sporditegevus"/>
    <x v="0"/>
    <x v="0"/>
    <m/>
    <m/>
    <x v="1"/>
    <x v="1"/>
    <m/>
    <m/>
  </r>
  <r>
    <x v="0"/>
    <x v="5"/>
    <s v="Reale 552590"/>
    <n v="-1066"/>
    <x v="68"/>
    <x v="66"/>
    <x v="13"/>
    <x v="13"/>
    <x v="15"/>
    <s v="Sporditegevus"/>
    <x v="0"/>
    <x v="0"/>
    <m/>
    <m/>
    <x v="1"/>
    <x v="1"/>
    <m/>
    <m/>
  </r>
  <r>
    <x v="0"/>
    <x v="0"/>
    <s v="Kaare Koolile õpetajate töötasu (jäägist toetusele 87 töötuskindlustus)"/>
    <n v="-87"/>
    <x v="0"/>
    <x v="0"/>
    <x v="5"/>
    <x v="5"/>
    <x v="6"/>
    <s v="Põhi- ja üldkeskharidus"/>
    <x v="0"/>
    <x v="0"/>
    <s v="TF02-01"/>
    <s v="Põhikooli õpetajate tööjõukuludeks"/>
    <x v="9"/>
    <x v="9"/>
    <m/>
    <m/>
  </r>
  <r>
    <x v="0"/>
    <x v="0"/>
    <s v="Kaare Koolile õpetajate töötasu (jäägist toetusele 3589 sotsiaalmaks)"/>
    <n v="-3589"/>
    <x v="1"/>
    <x v="1"/>
    <x v="5"/>
    <x v="5"/>
    <x v="6"/>
    <s v="Põhi- ja üldkeskharidus"/>
    <x v="0"/>
    <x v="0"/>
    <s v="TF02-01"/>
    <s v="Põhikooli õpetajate tööjõukuludeks"/>
    <x v="9"/>
    <x v="9"/>
    <m/>
    <m/>
  </r>
  <r>
    <x v="0"/>
    <x v="0"/>
    <s v="Kaare Koolile õpetajate töötasu (jäägist toetus 10875 bruto)"/>
    <n v="-10875"/>
    <x v="24"/>
    <x v="24"/>
    <x v="5"/>
    <x v="5"/>
    <x v="6"/>
    <s v="Põhi- ja üldkeskharidus"/>
    <x v="0"/>
    <x v="0"/>
    <s v="TF02-01"/>
    <s v="Põhikooli õpetajate tööjõukuludeks"/>
    <x v="9"/>
    <x v="9"/>
    <m/>
    <m/>
  </r>
  <r>
    <x v="0"/>
    <x v="0"/>
    <s v="Jakobsoni koolile õpetajate töötasu (jäägist toetus 148 töötuskindlustus)"/>
    <n v="-148"/>
    <x v="0"/>
    <x v="0"/>
    <x v="5"/>
    <x v="5"/>
    <x v="6"/>
    <s v="Põhi- ja üldkeskharidus"/>
    <x v="0"/>
    <x v="0"/>
    <s v="TF02-01"/>
    <s v="Põhikooli õpetajate tööjõukuludeks"/>
    <x v="9"/>
    <x v="9"/>
    <m/>
    <m/>
  </r>
  <r>
    <x v="0"/>
    <x v="0"/>
    <s v=" Laulupeo juhendaja tööjõukulu tagasimakse"/>
    <n v="-1"/>
    <x v="0"/>
    <x v="0"/>
    <x v="6"/>
    <x v="6"/>
    <x v="6"/>
    <s v="Põhi- ja üldkeskharidus"/>
    <x v="0"/>
    <x v="0"/>
    <s v="PR211"/>
    <s v="Kaare Kooli laulu- ja tantsupeo kollektiivide palgatoetus"/>
    <x v="1"/>
    <x v="1"/>
    <m/>
    <m/>
  </r>
  <r>
    <x v="0"/>
    <x v="0"/>
    <s v="Jakobsoni koolile õpetajate töötasu (jäägist toetus 6108 sotsmaks)"/>
    <n v="-6108"/>
    <x v="1"/>
    <x v="1"/>
    <x v="5"/>
    <x v="5"/>
    <x v="6"/>
    <s v="Põhi- ja üldkeskharidus"/>
    <x v="0"/>
    <x v="0"/>
    <s v="TF02-01"/>
    <s v="Põhikooli õpetajate tööjõukuludeks"/>
    <x v="9"/>
    <x v="9"/>
    <m/>
    <m/>
  </r>
  <r>
    <x v="0"/>
    <x v="0"/>
    <s v=" Laulupeo juhendaja tööjõukulu tagasimakse"/>
    <n v="-33"/>
    <x v="1"/>
    <x v="1"/>
    <x v="6"/>
    <x v="6"/>
    <x v="6"/>
    <s v="Põhi- ja üldkeskharidus"/>
    <x v="0"/>
    <x v="0"/>
    <s v="PR211"/>
    <s v="Kaare Kooli laulu- ja tantsupeo kollektiivide palgatoetus"/>
    <x v="1"/>
    <x v="1"/>
    <m/>
    <m/>
  </r>
  <r>
    <x v="0"/>
    <x v="0"/>
    <s v=" Laulupeo juhendaja tööjõukulu tagasimakse"/>
    <n v="-101"/>
    <x v="37"/>
    <x v="37"/>
    <x v="6"/>
    <x v="6"/>
    <x v="6"/>
    <s v="Põhi- ja üldkeskharidus"/>
    <x v="0"/>
    <x v="0"/>
    <s v="PR211"/>
    <s v="Kaare Kooli laulu- ja tantsupeo kollektiivide palgatoetus"/>
    <x v="1"/>
    <x v="1"/>
    <m/>
    <m/>
  </r>
  <r>
    <x v="0"/>
    <x v="0"/>
    <s v="Jakobsoni koolile õpetajate töötasu (jäägist toetus 18511 bruto)"/>
    <n v="-18511"/>
    <x v="24"/>
    <x v="24"/>
    <x v="5"/>
    <x v="5"/>
    <x v="6"/>
    <s v="Põhi- ja üldkeskharidus"/>
    <x v="0"/>
    <x v="0"/>
    <s v="TF02-01"/>
    <s v="Põhikooli õpetajate tööjõukuludeks"/>
    <x v="9"/>
    <x v="9"/>
    <m/>
    <m/>
  </r>
  <r>
    <x v="1"/>
    <x v="6"/>
    <s v="Laulupeo juhendaja tööjõukulu tagasimakse"/>
    <n v="-135"/>
    <x v="25"/>
    <x v="25"/>
    <x v="6"/>
    <x v="6"/>
    <x v="6"/>
    <s v="Põhi- ja üldkeskharidus"/>
    <x v="0"/>
    <x v="0"/>
    <s v="PR211"/>
    <s v="Kaare Kooli laulu- ja tantsupeo kollektiivide palgatoetus"/>
    <x v="1"/>
    <x v="1"/>
    <m/>
    <m/>
  </r>
  <r>
    <x v="0"/>
    <x v="0"/>
    <s v="Kesklinna Koolile õpetajate töötasu (puudujääk 93+jäägist toetusele 156 töötuskindlustus)"/>
    <n v="-249"/>
    <x v="0"/>
    <x v="0"/>
    <x v="5"/>
    <x v="5"/>
    <x v="6"/>
    <s v="Põhi- ja üldkeskharidus"/>
    <x v="0"/>
    <x v="0"/>
    <s v="TF02-01"/>
    <s v="Põhikooli õpetajate tööjõukuludeks"/>
    <x v="9"/>
    <x v="9"/>
    <m/>
    <m/>
  </r>
  <r>
    <x v="0"/>
    <x v="0"/>
    <s v="Kesklinna Koolile õpetajate töötasu (puudujääk 3844+jäägist toetusele 6461 sotsmaks)"/>
    <n v="-10305"/>
    <x v="1"/>
    <x v="1"/>
    <x v="5"/>
    <x v="5"/>
    <x v="6"/>
    <s v="Põhi- ja üldkeskharidus"/>
    <x v="0"/>
    <x v="0"/>
    <s v="TF02-01"/>
    <s v="Põhikooli õpetajate tööjõukuludeks"/>
    <x v="9"/>
    <x v="9"/>
    <m/>
    <m/>
  </r>
  <r>
    <x v="0"/>
    <x v="0"/>
    <s v="Kesklinna Koolile õpetajate töötasu (puudujääk 11648+jäägist toetus 19580 bruto)"/>
    <n v="-31228"/>
    <x v="24"/>
    <x v="24"/>
    <x v="5"/>
    <x v="5"/>
    <x v="6"/>
    <s v="Põhi- ja üldkeskharidus"/>
    <x v="0"/>
    <x v="0"/>
    <s v="TF02-01"/>
    <s v="Põhikooli õpetajate tööjõukuludeks"/>
    <x v="9"/>
    <x v="9"/>
    <m/>
    <m/>
  </r>
  <r>
    <x v="0"/>
    <x v="0"/>
    <s v="Viljandi Paalalinna Koolile õpetajate töötasu (puudujääk 35+jäägist toetusele 99 töötuskindlustus)"/>
    <n v="-134"/>
    <x v="0"/>
    <x v="0"/>
    <x v="5"/>
    <x v="5"/>
    <x v="6"/>
    <s v="Põhi- ja üldkeskharidus"/>
    <x v="0"/>
    <x v="0"/>
    <s v="TF02-01"/>
    <s v="Põhikooli õpetajate tööjõukuludeks"/>
    <x v="9"/>
    <x v="9"/>
    <m/>
    <m/>
  </r>
  <r>
    <x v="0"/>
    <x v="5"/>
    <s v="Kindlustusmaksed"/>
    <n v="114"/>
    <x v="63"/>
    <x v="61"/>
    <x v="15"/>
    <x v="15"/>
    <x v="15"/>
    <s v="Sporditegevus"/>
    <x v="21"/>
    <x v="21"/>
    <m/>
    <m/>
    <x v="1"/>
    <x v="1"/>
    <m/>
    <m/>
  </r>
  <r>
    <x v="0"/>
    <x v="5"/>
    <s v="Remont, restaureerimine, lammutamine"/>
    <n v="-2965"/>
    <x v="65"/>
    <x v="63"/>
    <x v="15"/>
    <x v="15"/>
    <x v="15"/>
    <s v="Sporditegevus"/>
    <x v="21"/>
    <x v="21"/>
    <m/>
    <m/>
    <x v="1"/>
    <x v="1"/>
    <m/>
    <m/>
  </r>
  <r>
    <x v="0"/>
    <x v="5"/>
    <s v="LH liiklusmärkide pesuri ost"/>
    <n v="4000"/>
    <x v="27"/>
    <x v="27"/>
    <x v="20"/>
    <x v="20"/>
    <x v="16"/>
    <s v="Avalike alade puhastus"/>
    <x v="0"/>
    <x v="0"/>
    <m/>
    <m/>
    <x v="1"/>
    <x v="1"/>
    <m/>
    <m/>
  </r>
  <r>
    <x v="0"/>
    <x v="5"/>
    <s v="Elekter"/>
    <n v="-330"/>
    <x v="62"/>
    <x v="57"/>
    <x v="15"/>
    <x v="15"/>
    <x v="15"/>
    <s v="Sporditegevus"/>
    <x v="21"/>
    <x v="21"/>
    <m/>
    <m/>
    <x v="1"/>
    <x v="1"/>
    <m/>
    <m/>
  </r>
  <r>
    <x v="0"/>
    <x v="0"/>
    <s v="Viljandi Paalalinna Koolile õpetajate töötasu (puudujääk 1438+jäägist toetusele 4106 sotsmaks)"/>
    <n v="-5544"/>
    <x v="1"/>
    <x v="1"/>
    <x v="5"/>
    <x v="5"/>
    <x v="6"/>
    <s v="Põhi- ja üldkeskharidus"/>
    <x v="0"/>
    <x v="0"/>
    <s v="TF02-01"/>
    <s v="Põhikooli õpetajate tööjõukuludeks"/>
    <x v="9"/>
    <x v="9"/>
    <m/>
    <m/>
  </r>
  <r>
    <x v="0"/>
    <x v="0"/>
    <s v="Viljandi Paalalinna Koolile õpetajate töötasu (puudujääk 4357+jäägist toetus 12442 bruto)"/>
    <n v="-16799"/>
    <x v="24"/>
    <x v="24"/>
    <x v="5"/>
    <x v="5"/>
    <x v="6"/>
    <s v="Põhi- ja üldkeskharidus"/>
    <x v="0"/>
    <x v="0"/>
    <s v="TF02-01"/>
    <s v="Põhikooli õpetajate tööjõukuludeks"/>
    <x v="9"/>
    <x v="9"/>
    <m/>
    <m/>
  </r>
  <r>
    <x v="0"/>
    <x v="5"/>
    <s v="Tehnohooldus"/>
    <n v="-2940"/>
    <x v="60"/>
    <x v="59"/>
    <x v="15"/>
    <x v="15"/>
    <x v="15"/>
    <s v="Sporditegevus"/>
    <x v="22"/>
    <x v="22"/>
    <m/>
    <m/>
    <x v="1"/>
    <x v="1"/>
    <m/>
    <m/>
  </r>
  <r>
    <x v="0"/>
    <x v="5"/>
    <s v="Elekter"/>
    <n v="-594"/>
    <x v="62"/>
    <x v="57"/>
    <x v="15"/>
    <x v="15"/>
    <x v="15"/>
    <s v="Sporditegevus"/>
    <x v="22"/>
    <x v="22"/>
    <m/>
    <m/>
    <x v="1"/>
    <x v="1"/>
    <m/>
    <m/>
  </r>
  <r>
    <x v="0"/>
    <x v="5"/>
    <s v="Lisada reale 601060 700€"/>
    <n v="-700"/>
    <x v="38"/>
    <x v="38"/>
    <x v="13"/>
    <x v="13"/>
    <x v="15"/>
    <s v="Sporditegevus"/>
    <x v="0"/>
    <x v="0"/>
    <m/>
    <m/>
    <x v="1"/>
    <x v="1"/>
    <m/>
    <m/>
  </r>
  <r>
    <x v="0"/>
    <x v="5"/>
    <s v="Kindlustusmaksed"/>
    <n v="37"/>
    <x v="63"/>
    <x v="61"/>
    <x v="15"/>
    <x v="15"/>
    <x v="15"/>
    <s v="Sporditegevus"/>
    <x v="23"/>
    <x v="23"/>
    <m/>
    <m/>
    <x v="1"/>
    <x v="1"/>
    <m/>
    <m/>
  </r>
  <r>
    <x v="0"/>
    <x v="5"/>
    <s v="Koristusteenus"/>
    <n v="-1111"/>
    <x v="69"/>
    <x v="67"/>
    <x v="15"/>
    <x v="15"/>
    <x v="15"/>
    <s v="Sporditegevus"/>
    <x v="23"/>
    <x v="23"/>
    <m/>
    <m/>
    <x v="1"/>
    <x v="1"/>
    <m/>
    <m/>
  </r>
  <r>
    <x v="0"/>
    <x v="5"/>
    <s v="Elekter"/>
    <n v="235"/>
    <x v="62"/>
    <x v="57"/>
    <x v="15"/>
    <x v="15"/>
    <x v="15"/>
    <s v="Sporditegevus"/>
    <x v="23"/>
    <x v="23"/>
    <m/>
    <m/>
    <x v="1"/>
    <x v="1"/>
    <m/>
    <m/>
  </r>
  <r>
    <x v="0"/>
    <x v="5"/>
    <s v="Kanda realt 552440 90€"/>
    <n v="90"/>
    <x v="32"/>
    <x v="32"/>
    <x v="13"/>
    <x v="13"/>
    <x v="15"/>
    <s v="Sporditegevus"/>
    <x v="0"/>
    <x v="0"/>
    <m/>
    <m/>
    <x v="1"/>
    <x v="1"/>
    <m/>
    <m/>
  </r>
  <r>
    <x v="0"/>
    <x v="5"/>
    <s v="Küte ja soojusenergia"/>
    <n v="121"/>
    <x v="64"/>
    <x v="62"/>
    <x v="15"/>
    <x v="15"/>
    <x v="15"/>
    <s v="Sporditegevus"/>
    <x v="23"/>
    <x v="23"/>
    <m/>
    <m/>
    <x v="1"/>
    <x v="1"/>
    <m/>
    <m/>
  </r>
  <r>
    <x v="0"/>
    <x v="5"/>
    <s v="Kanda reale 552200 500€ ja reale 552230 90€"/>
    <n v="-590"/>
    <x v="38"/>
    <x v="38"/>
    <x v="13"/>
    <x v="13"/>
    <x v="15"/>
    <s v="Sporditegevus"/>
    <x v="0"/>
    <x v="0"/>
    <m/>
    <m/>
    <x v="1"/>
    <x v="1"/>
    <m/>
    <m/>
  </r>
  <r>
    <x v="0"/>
    <x v="5"/>
    <s v="Kindlustusmaksed"/>
    <n v="256"/>
    <x v="63"/>
    <x v="61"/>
    <x v="16"/>
    <x v="16"/>
    <x v="13"/>
    <s v="Alusharidus"/>
    <x v="24"/>
    <x v="24"/>
    <m/>
    <m/>
    <x v="1"/>
    <x v="1"/>
    <m/>
    <m/>
  </r>
  <r>
    <x v="0"/>
    <x v="5"/>
    <s v="Lisada realt 552440 500€"/>
    <n v="500"/>
    <x v="70"/>
    <x v="68"/>
    <x v="13"/>
    <x v="13"/>
    <x v="15"/>
    <s v="Sporditegevus"/>
    <x v="0"/>
    <x v="0"/>
    <m/>
    <m/>
    <x v="1"/>
    <x v="1"/>
    <m/>
    <m/>
  </r>
  <r>
    <x v="0"/>
    <x v="5"/>
    <s v="Remont, restaureerimine, lammutamine"/>
    <n v="3585"/>
    <x v="65"/>
    <x v="63"/>
    <x v="16"/>
    <x v="16"/>
    <x v="13"/>
    <s v="Alusharidus"/>
    <x v="24"/>
    <x v="24"/>
    <m/>
    <m/>
    <x v="1"/>
    <x v="1"/>
    <m/>
    <m/>
  </r>
  <r>
    <x v="0"/>
    <x v="5"/>
    <s v="Tehnohooldus"/>
    <n v="-3255"/>
    <x v="60"/>
    <x v="59"/>
    <x v="16"/>
    <x v="16"/>
    <x v="13"/>
    <s v="Alusharidus"/>
    <x v="24"/>
    <x v="24"/>
    <m/>
    <m/>
    <x v="1"/>
    <x v="1"/>
    <m/>
    <m/>
  </r>
  <r>
    <x v="0"/>
    <x v="5"/>
    <s v="Lisada reale 551307"/>
    <n v="108"/>
    <x v="71"/>
    <x v="69"/>
    <x v="13"/>
    <x v="13"/>
    <x v="15"/>
    <s v="Sporditegevus"/>
    <x v="0"/>
    <x v="0"/>
    <m/>
    <m/>
    <x v="1"/>
    <x v="1"/>
    <m/>
    <m/>
  </r>
  <r>
    <x v="0"/>
    <x v="5"/>
    <s v="Elekter"/>
    <n v="2905"/>
    <x v="62"/>
    <x v="57"/>
    <x v="16"/>
    <x v="16"/>
    <x v="13"/>
    <s v="Alusharidus"/>
    <x v="24"/>
    <x v="24"/>
    <m/>
    <m/>
    <x v="1"/>
    <x v="1"/>
    <m/>
    <m/>
  </r>
  <r>
    <x v="0"/>
    <x v="5"/>
    <s v="Küte ja soojusenergia"/>
    <n v="350"/>
    <x v="64"/>
    <x v="62"/>
    <x v="16"/>
    <x v="16"/>
    <x v="13"/>
    <s v="Alusharidus"/>
    <x v="24"/>
    <x v="24"/>
    <m/>
    <m/>
    <x v="1"/>
    <x v="1"/>
    <m/>
    <m/>
  </r>
  <r>
    <x v="0"/>
    <x v="5"/>
    <s v="Lisada realt 551326 108€"/>
    <n v="108"/>
    <x v="72"/>
    <x v="70"/>
    <x v="13"/>
    <x v="13"/>
    <x v="15"/>
    <s v="Sporditegevus"/>
    <x v="0"/>
    <x v="0"/>
    <m/>
    <m/>
    <x v="1"/>
    <x v="1"/>
    <m/>
    <m/>
  </r>
  <r>
    <x v="0"/>
    <x v="5"/>
    <s v="Tehnohooldus"/>
    <n v="200"/>
    <x v="60"/>
    <x v="59"/>
    <x v="21"/>
    <x v="21"/>
    <x v="10"/>
    <s v="Noorte huviharidus ja huvitegevus"/>
    <x v="25"/>
    <x v="25"/>
    <m/>
    <m/>
    <x v="1"/>
    <x v="1"/>
    <m/>
    <m/>
  </r>
  <r>
    <x v="0"/>
    <x v="5"/>
    <s v="Küte ja soojusenergia"/>
    <n v="-200"/>
    <x v="64"/>
    <x v="62"/>
    <x v="21"/>
    <x v="21"/>
    <x v="10"/>
    <s v="Noorte huviharidus ja huvitegevus"/>
    <x v="25"/>
    <x v="25"/>
    <m/>
    <m/>
    <x v="1"/>
    <x v="1"/>
    <m/>
    <m/>
  </r>
  <r>
    <x v="0"/>
    <x v="5"/>
    <s v="Lisada 551320 realt 120€"/>
    <n v="120"/>
    <x v="73"/>
    <x v="71"/>
    <x v="13"/>
    <x v="13"/>
    <x v="15"/>
    <s v="Sporditegevus"/>
    <x v="0"/>
    <x v="0"/>
    <m/>
    <m/>
    <x v="1"/>
    <x v="1"/>
    <m/>
    <m/>
  </r>
  <r>
    <x v="0"/>
    <x v="5"/>
    <s v="Lisada 5513230realt 400€ ja 551320 340€"/>
    <n v="740"/>
    <x v="26"/>
    <x v="26"/>
    <x v="13"/>
    <x v="13"/>
    <x v="15"/>
    <s v="Sporditegevus"/>
    <x v="0"/>
    <x v="0"/>
    <m/>
    <m/>
    <x v="1"/>
    <x v="1"/>
    <m/>
    <m/>
  </r>
  <r>
    <x v="0"/>
    <x v="5"/>
    <s v="Vesi ja kanalisatsioon"/>
    <n v="120"/>
    <x v="61"/>
    <x v="60"/>
    <x v="22"/>
    <x v="22"/>
    <x v="20"/>
    <s v="Muuseumid"/>
    <x v="26"/>
    <x v="26"/>
    <m/>
    <m/>
    <x v="1"/>
    <x v="1"/>
    <m/>
    <m/>
  </r>
  <r>
    <x v="0"/>
    <x v="5"/>
    <s v="Elekter"/>
    <n v="3000"/>
    <x v="62"/>
    <x v="57"/>
    <x v="22"/>
    <x v="22"/>
    <x v="20"/>
    <s v="Muuseumid"/>
    <x v="26"/>
    <x v="26"/>
    <m/>
    <m/>
    <x v="1"/>
    <x v="1"/>
    <m/>
    <m/>
  </r>
  <r>
    <x v="0"/>
    <x v="5"/>
    <s v="Küte ja soojusenergia"/>
    <n v="-900"/>
    <x v="64"/>
    <x v="62"/>
    <x v="22"/>
    <x v="22"/>
    <x v="20"/>
    <s v="Muuseumid"/>
    <x v="26"/>
    <x v="26"/>
    <m/>
    <m/>
    <x v="1"/>
    <x v="1"/>
    <m/>
    <m/>
  </r>
  <r>
    <x v="0"/>
    <x v="5"/>
    <s v="Lisada realt 551108 250€"/>
    <n v="250"/>
    <x v="74"/>
    <x v="72"/>
    <x v="13"/>
    <x v="13"/>
    <x v="15"/>
    <s v="Sporditegevus"/>
    <x v="0"/>
    <x v="0"/>
    <m/>
    <m/>
    <x v="1"/>
    <x v="1"/>
    <m/>
    <m/>
  </r>
  <r>
    <x v="0"/>
    <x v="5"/>
    <s v="Lisada realt 551308"/>
    <n v="1000"/>
    <x v="75"/>
    <x v="69"/>
    <x v="13"/>
    <x v="13"/>
    <x v="15"/>
    <s v="Sporditegevus"/>
    <x v="0"/>
    <x v="0"/>
    <m/>
    <m/>
    <x v="1"/>
    <x v="1"/>
    <m/>
    <m/>
  </r>
  <r>
    <x v="0"/>
    <x v="5"/>
    <s v="Reale 551309 2260 ja reale 551306 1000€"/>
    <n v="-3260"/>
    <x v="30"/>
    <x v="30"/>
    <x v="13"/>
    <x v="13"/>
    <x v="15"/>
    <s v="Sporditegevus"/>
    <x v="0"/>
    <x v="0"/>
    <m/>
    <m/>
    <x v="1"/>
    <x v="1"/>
    <m/>
    <m/>
  </r>
  <r>
    <x v="0"/>
    <x v="0"/>
    <s v="Kulurea täpsustamine"/>
    <n v="10053"/>
    <x v="37"/>
    <x v="37"/>
    <x v="6"/>
    <x v="6"/>
    <x v="6"/>
    <s v="Põhi- ja üldkeskharidus"/>
    <x v="0"/>
    <x v="0"/>
    <m/>
    <m/>
    <x v="1"/>
    <x v="1"/>
    <m/>
    <m/>
  </r>
  <r>
    <x v="0"/>
    <x v="5"/>
    <s v="Lisada 551308 2260€"/>
    <n v="2260"/>
    <x v="76"/>
    <x v="73"/>
    <x v="13"/>
    <x v="13"/>
    <x v="15"/>
    <s v="Sporditegevus"/>
    <x v="0"/>
    <x v="0"/>
    <m/>
    <m/>
    <x v="1"/>
    <x v="1"/>
    <m/>
    <m/>
  </r>
  <r>
    <x v="0"/>
    <x v="0"/>
    <s v="Kulurea täpsustamine"/>
    <n v="-10053"/>
    <x v="15"/>
    <x v="15"/>
    <x v="6"/>
    <x v="6"/>
    <x v="6"/>
    <s v="Põhi- ja üldkeskharidus"/>
    <x v="0"/>
    <x v="0"/>
    <m/>
    <m/>
    <x v="1"/>
    <x v="1"/>
    <m/>
    <m/>
  </r>
  <r>
    <x v="0"/>
    <x v="8"/>
    <s v="Lisada realt 552440 700€"/>
    <n v="500"/>
    <x v="77"/>
    <x v="74"/>
    <x v="13"/>
    <x v="13"/>
    <x v="15"/>
    <s v="Sporditegevus"/>
    <x v="0"/>
    <x v="0"/>
    <m/>
    <m/>
    <x v="1"/>
    <x v="1"/>
    <m/>
    <m/>
  </r>
  <r>
    <x v="0"/>
    <x v="5"/>
    <s v="Kanda reale 552520 4800"/>
    <n v="-4800"/>
    <x v="38"/>
    <x v="38"/>
    <x v="13"/>
    <x v="13"/>
    <x v="15"/>
    <s v="Sporditegevus"/>
    <x v="0"/>
    <x v="0"/>
    <m/>
    <m/>
    <x v="1"/>
    <x v="1"/>
    <m/>
    <m/>
  </r>
  <r>
    <x v="0"/>
    <x v="5"/>
    <s v="Lisada realt 550400"/>
    <n v="70"/>
    <x v="43"/>
    <x v="43"/>
    <x v="13"/>
    <x v="13"/>
    <x v="15"/>
    <s v="Sporditegevus"/>
    <x v="0"/>
    <x v="0"/>
    <m/>
    <m/>
    <x v="1"/>
    <x v="1"/>
    <m/>
    <m/>
  </r>
  <r>
    <x v="0"/>
    <x v="0"/>
    <s v="Kulurea täpsustamine"/>
    <n v="3835"/>
    <x v="37"/>
    <x v="37"/>
    <x v="6"/>
    <x v="6"/>
    <x v="6"/>
    <s v="Põhi- ja üldkeskharidus"/>
    <x v="0"/>
    <x v="0"/>
    <m/>
    <m/>
    <x v="1"/>
    <x v="1"/>
    <m/>
    <m/>
  </r>
  <r>
    <x v="0"/>
    <x v="5"/>
    <s v="Reale 552490"/>
    <n v="70"/>
    <x v="48"/>
    <x v="22"/>
    <x v="13"/>
    <x v="13"/>
    <x v="15"/>
    <s v="Sporditegevus"/>
    <x v="0"/>
    <x v="0"/>
    <m/>
    <m/>
    <x v="1"/>
    <x v="1"/>
    <m/>
    <m/>
  </r>
  <r>
    <x v="0"/>
    <x v="0"/>
    <s v="Kulurea täpsustamine"/>
    <n v="-3835"/>
    <x v="42"/>
    <x v="42"/>
    <x v="6"/>
    <x v="6"/>
    <x v="6"/>
    <s v="Põhi- ja üldkeskharidus"/>
    <x v="0"/>
    <x v="0"/>
    <m/>
    <m/>
    <x v="1"/>
    <x v="1"/>
    <m/>
    <m/>
  </r>
  <r>
    <x v="0"/>
    <x v="5"/>
    <s v="Kindlustusmaksed"/>
    <n v="894"/>
    <x v="63"/>
    <x v="61"/>
    <x v="10"/>
    <x v="10"/>
    <x v="6"/>
    <s v="Põhi- ja üldkeskharidus"/>
    <x v="27"/>
    <x v="27"/>
    <m/>
    <m/>
    <x v="1"/>
    <x v="1"/>
    <m/>
    <m/>
  </r>
  <r>
    <x v="0"/>
    <x v="0"/>
    <s v="Kulurea täpsustamine"/>
    <n v="69883"/>
    <x v="37"/>
    <x v="37"/>
    <x v="6"/>
    <x v="6"/>
    <x v="6"/>
    <s v="Põhi- ja üldkeskharidus"/>
    <x v="0"/>
    <x v="0"/>
    <s v="TF02-07"/>
    <s v="Tõhustatud ja eritoe tegevuskuludeks"/>
    <x v="1"/>
    <x v="1"/>
    <m/>
    <m/>
  </r>
  <r>
    <x v="0"/>
    <x v="5"/>
    <s v="Tehnohooldus"/>
    <n v="-2764"/>
    <x v="60"/>
    <x v="59"/>
    <x v="10"/>
    <x v="10"/>
    <x v="6"/>
    <s v="Põhi- ja üldkeskharidus"/>
    <x v="27"/>
    <x v="27"/>
    <m/>
    <m/>
    <x v="1"/>
    <x v="1"/>
    <m/>
    <m/>
  </r>
  <r>
    <x v="0"/>
    <x v="5"/>
    <s v="Reale 550010"/>
    <n v="132"/>
    <x v="78"/>
    <x v="49"/>
    <x v="13"/>
    <x v="13"/>
    <x v="15"/>
    <s v="Sporditegevus"/>
    <x v="0"/>
    <x v="0"/>
    <m/>
    <m/>
    <x v="1"/>
    <x v="1"/>
    <m/>
    <m/>
  </r>
  <r>
    <x v="0"/>
    <x v="0"/>
    <s v="Kulurea täpsustamine"/>
    <n v="-69883"/>
    <x v="42"/>
    <x v="42"/>
    <x v="6"/>
    <x v="6"/>
    <x v="6"/>
    <s v="Põhi- ja üldkeskharidus"/>
    <x v="0"/>
    <x v="0"/>
    <s v="TF02-07"/>
    <s v="Tõhustatud ja eritoe tegevuskuludeks"/>
    <x v="1"/>
    <x v="1"/>
    <m/>
    <m/>
  </r>
  <r>
    <x v="0"/>
    <x v="5"/>
    <s v="Kanda reale 550302"/>
    <n v="-132"/>
    <x v="79"/>
    <x v="75"/>
    <x v="13"/>
    <x v="13"/>
    <x v="15"/>
    <s v="Sporditegevus"/>
    <x v="0"/>
    <x v="0"/>
    <m/>
    <m/>
    <x v="1"/>
    <x v="1"/>
    <m/>
    <m/>
  </r>
  <r>
    <x v="0"/>
    <x v="5"/>
    <s v="Elekter"/>
    <n v="1319"/>
    <x v="62"/>
    <x v="57"/>
    <x v="10"/>
    <x v="10"/>
    <x v="6"/>
    <s v="Põhi- ja üldkeskharidus"/>
    <x v="27"/>
    <x v="27"/>
    <m/>
    <m/>
    <x v="1"/>
    <x v="1"/>
    <m/>
    <m/>
  </r>
  <r>
    <x v="0"/>
    <x v="5"/>
    <s v="Küte ja soojusenergia"/>
    <n v="-1319"/>
    <x v="64"/>
    <x v="62"/>
    <x v="10"/>
    <x v="10"/>
    <x v="6"/>
    <s v="Põhi- ja üldkeskharidus"/>
    <x v="27"/>
    <x v="27"/>
    <m/>
    <m/>
    <x v="1"/>
    <x v="1"/>
    <m/>
    <m/>
  </r>
  <r>
    <x v="0"/>
    <x v="5"/>
    <s v="Kanda reale 550060"/>
    <n v="-200"/>
    <x v="80"/>
    <x v="76"/>
    <x v="13"/>
    <x v="13"/>
    <x v="15"/>
    <s v="Sporditegevus"/>
    <x v="0"/>
    <x v="0"/>
    <m/>
    <m/>
    <x v="1"/>
    <x v="1"/>
    <m/>
    <m/>
  </r>
  <r>
    <x v="0"/>
    <x v="5"/>
    <s v="Kanda realt 550309"/>
    <n v="200"/>
    <x v="8"/>
    <x v="8"/>
    <x v="13"/>
    <x v="13"/>
    <x v="15"/>
    <s v="Sporditegevus"/>
    <x v="0"/>
    <x v="0"/>
    <m/>
    <m/>
    <x v="1"/>
    <x v="1"/>
    <m/>
    <m/>
  </r>
  <r>
    <x v="0"/>
    <x v="5"/>
    <s v="Kanda reale 5500001"/>
    <n v="-117"/>
    <x v="81"/>
    <x v="77"/>
    <x v="13"/>
    <x v="13"/>
    <x v="15"/>
    <s v="Sporditegevus"/>
    <x v="0"/>
    <x v="0"/>
    <m/>
    <m/>
    <x v="1"/>
    <x v="1"/>
    <m/>
    <m/>
  </r>
  <r>
    <x v="0"/>
    <x v="5"/>
    <s v="Lisada 5500002 117€"/>
    <n v="117"/>
    <x v="34"/>
    <x v="34"/>
    <x v="13"/>
    <x v="13"/>
    <x v="15"/>
    <s v="Sporditegevus"/>
    <x v="0"/>
    <x v="0"/>
    <m/>
    <m/>
    <x v="1"/>
    <x v="1"/>
    <m/>
    <m/>
  </r>
  <r>
    <x v="1"/>
    <x v="6"/>
    <s v="Projektlaagri toetus real 350000"/>
    <n v="-8000"/>
    <x v="82"/>
    <x v="78"/>
    <x v="13"/>
    <x v="13"/>
    <x v="15"/>
    <s v="Sporditegevus"/>
    <x v="0"/>
    <x v="0"/>
    <m/>
    <m/>
    <x v="1"/>
    <x v="1"/>
    <m/>
    <m/>
  </r>
  <r>
    <x v="0"/>
    <x v="5"/>
    <s v="Muud kinnistute, hoonete, ruumide kulud"/>
    <n v="-4500"/>
    <x v="74"/>
    <x v="72"/>
    <x v="20"/>
    <x v="20"/>
    <x v="16"/>
    <s v="Avalike alade puhastus"/>
    <x v="28"/>
    <x v="28"/>
    <m/>
    <m/>
    <x v="1"/>
    <x v="1"/>
    <m/>
    <m/>
  </r>
  <r>
    <x v="0"/>
    <x v="5"/>
    <s v="Kindlustusmaksed"/>
    <n v="76"/>
    <x v="63"/>
    <x v="61"/>
    <x v="20"/>
    <x v="20"/>
    <x v="16"/>
    <s v="Avalike alade puhastus"/>
    <x v="28"/>
    <x v="28"/>
    <m/>
    <m/>
    <x v="1"/>
    <x v="1"/>
    <m/>
    <m/>
  </r>
  <r>
    <x v="0"/>
    <x v="5"/>
    <s v="Tehnohooldus"/>
    <n v="1172"/>
    <x v="60"/>
    <x v="59"/>
    <x v="20"/>
    <x v="20"/>
    <x v="16"/>
    <s v="Avalike alade puhastus"/>
    <x v="28"/>
    <x v="28"/>
    <m/>
    <m/>
    <x v="1"/>
    <x v="1"/>
    <m/>
    <m/>
  </r>
  <r>
    <x v="0"/>
    <x v="5"/>
    <s v="Vesi ja kanalisatsioon"/>
    <n v="-297"/>
    <x v="61"/>
    <x v="60"/>
    <x v="20"/>
    <x v="20"/>
    <x v="16"/>
    <s v="Avalike alade puhastus"/>
    <x v="28"/>
    <x v="28"/>
    <m/>
    <m/>
    <x v="1"/>
    <x v="1"/>
    <m/>
    <m/>
  </r>
  <r>
    <x v="0"/>
    <x v="5"/>
    <s v="Elekter"/>
    <n v="578"/>
    <x v="62"/>
    <x v="57"/>
    <x v="20"/>
    <x v="20"/>
    <x v="16"/>
    <s v="Avalike alade puhastus"/>
    <x v="28"/>
    <x v="28"/>
    <m/>
    <m/>
    <x v="1"/>
    <x v="1"/>
    <m/>
    <m/>
  </r>
  <r>
    <x v="0"/>
    <x v="5"/>
    <s v="Küte ja soojusenergia"/>
    <n v="2750"/>
    <x v="64"/>
    <x v="62"/>
    <x v="20"/>
    <x v="20"/>
    <x v="16"/>
    <s v="Avalike alade puhastus"/>
    <x v="28"/>
    <x v="28"/>
    <m/>
    <m/>
    <x v="1"/>
    <x v="1"/>
    <m/>
    <m/>
  </r>
  <r>
    <x v="0"/>
    <x v="5"/>
    <s v="Muud kinnistute, hoonete, ruumide kulud"/>
    <n v="-700"/>
    <x v="74"/>
    <x v="72"/>
    <x v="23"/>
    <x v="23"/>
    <x v="21"/>
    <s v="Väljaspool kodu osutatav üldhooldusteenus"/>
    <x v="29"/>
    <x v="29"/>
    <m/>
    <m/>
    <x v="1"/>
    <x v="1"/>
    <m/>
    <m/>
  </r>
  <r>
    <x v="0"/>
    <x v="5"/>
    <s v="Kindlustusmaksed"/>
    <n v="416"/>
    <x v="63"/>
    <x v="61"/>
    <x v="23"/>
    <x v="23"/>
    <x v="21"/>
    <s v="Väljaspool kodu osutatav üldhooldusteenus"/>
    <x v="29"/>
    <x v="29"/>
    <m/>
    <m/>
    <x v="1"/>
    <x v="1"/>
    <m/>
    <m/>
  </r>
  <r>
    <x v="0"/>
    <x v="5"/>
    <s v="Remont, restaureerimine, lammutamine"/>
    <n v="-22498"/>
    <x v="65"/>
    <x v="63"/>
    <x v="23"/>
    <x v="23"/>
    <x v="21"/>
    <s v="Väljaspool kodu osutatav üldhooldusteenus"/>
    <x v="29"/>
    <x v="29"/>
    <m/>
    <m/>
    <x v="1"/>
    <x v="1"/>
    <m/>
    <m/>
  </r>
  <r>
    <x v="0"/>
    <x v="5"/>
    <s v="Tehnohooldus"/>
    <n v="13015"/>
    <x v="60"/>
    <x v="59"/>
    <x v="23"/>
    <x v="23"/>
    <x v="21"/>
    <s v="Väljaspool kodu osutatav üldhooldusteenus"/>
    <x v="29"/>
    <x v="29"/>
    <m/>
    <m/>
    <x v="1"/>
    <x v="1"/>
    <m/>
    <m/>
  </r>
  <r>
    <x v="0"/>
    <x v="5"/>
    <s v="Koristusteenus"/>
    <n v="445"/>
    <x v="69"/>
    <x v="67"/>
    <x v="23"/>
    <x v="23"/>
    <x v="21"/>
    <s v="Väljaspool kodu osutatav üldhooldusteenus"/>
    <x v="29"/>
    <x v="29"/>
    <m/>
    <m/>
    <x v="1"/>
    <x v="1"/>
    <m/>
    <m/>
  </r>
  <r>
    <x v="0"/>
    <x v="5"/>
    <s v="Korrashoiuteenused"/>
    <n v="3009"/>
    <x v="83"/>
    <x v="27"/>
    <x v="23"/>
    <x v="23"/>
    <x v="21"/>
    <s v="Väljaspool kodu osutatav üldhooldusteenus"/>
    <x v="29"/>
    <x v="29"/>
    <m/>
    <m/>
    <x v="1"/>
    <x v="1"/>
    <m/>
    <m/>
  </r>
  <r>
    <x v="0"/>
    <x v="5"/>
    <s v="Vesi ja kanalisatsioon"/>
    <n v="2526"/>
    <x v="61"/>
    <x v="60"/>
    <x v="23"/>
    <x v="23"/>
    <x v="21"/>
    <s v="Väljaspool kodu osutatav üldhooldusteenus"/>
    <x v="29"/>
    <x v="29"/>
    <m/>
    <m/>
    <x v="1"/>
    <x v="1"/>
    <m/>
    <m/>
  </r>
  <r>
    <x v="0"/>
    <x v="5"/>
    <s v="Küte ja soojusenergia"/>
    <n v="2287"/>
    <x v="64"/>
    <x v="62"/>
    <x v="23"/>
    <x v="23"/>
    <x v="21"/>
    <s v="Väljaspool kodu osutatav üldhooldusteenus"/>
    <x v="29"/>
    <x v="29"/>
    <m/>
    <m/>
    <x v="1"/>
    <x v="1"/>
    <m/>
    <m/>
  </r>
  <r>
    <x v="0"/>
    <x v="5"/>
    <s v="Elekter"/>
    <n v="1500"/>
    <x v="62"/>
    <x v="57"/>
    <x v="23"/>
    <x v="23"/>
    <x v="21"/>
    <s v="Väljaspool kodu osutatav üldhooldusteenus"/>
    <x v="29"/>
    <x v="29"/>
    <m/>
    <m/>
    <x v="1"/>
    <x v="1"/>
    <m/>
    <m/>
  </r>
  <r>
    <x v="0"/>
    <x v="5"/>
    <s v="Kindlustusmaksed"/>
    <n v="60"/>
    <x v="63"/>
    <x v="61"/>
    <x v="24"/>
    <x v="24"/>
    <x v="22"/>
    <s v="Teatrid"/>
    <x v="30"/>
    <x v="30"/>
    <m/>
    <m/>
    <x v="1"/>
    <x v="1"/>
    <m/>
    <m/>
  </r>
  <r>
    <x v="0"/>
    <x v="5"/>
    <s v="Kindlustusmaksed"/>
    <n v="-200"/>
    <x v="63"/>
    <x v="61"/>
    <x v="1"/>
    <x v="1"/>
    <x v="0"/>
    <s v="Viljandi Linnavalitsus"/>
    <x v="31"/>
    <x v="31"/>
    <m/>
    <m/>
    <x v="1"/>
    <x v="1"/>
    <m/>
    <m/>
  </r>
  <r>
    <x v="0"/>
    <x v="5"/>
    <s v="Tehnohooldus"/>
    <n v="-3599"/>
    <x v="60"/>
    <x v="59"/>
    <x v="1"/>
    <x v="1"/>
    <x v="0"/>
    <s v="Viljandi Linnavalitsus"/>
    <x v="31"/>
    <x v="31"/>
    <m/>
    <m/>
    <x v="1"/>
    <x v="1"/>
    <m/>
    <m/>
  </r>
  <r>
    <x v="0"/>
    <x v="5"/>
    <s v="Elekter"/>
    <n v="1074"/>
    <x v="62"/>
    <x v="57"/>
    <x v="1"/>
    <x v="1"/>
    <x v="0"/>
    <s v="Viljandi Linnavalitsus"/>
    <x v="31"/>
    <x v="31"/>
    <m/>
    <m/>
    <x v="1"/>
    <x v="1"/>
    <m/>
    <m/>
  </r>
  <r>
    <x v="0"/>
    <x v="5"/>
    <s v="Küte ja soojusenergia"/>
    <n v="916"/>
    <x v="64"/>
    <x v="62"/>
    <x v="1"/>
    <x v="1"/>
    <x v="0"/>
    <s v="Viljandi Linnavalitsus"/>
    <x v="31"/>
    <x v="31"/>
    <m/>
    <m/>
    <x v="1"/>
    <x v="1"/>
    <m/>
    <m/>
  </r>
  <r>
    <x v="0"/>
    <x v="5"/>
    <s v="Kindlustusmaksed"/>
    <n v="32"/>
    <x v="63"/>
    <x v="61"/>
    <x v="15"/>
    <x v="15"/>
    <x v="15"/>
    <s v="Sporditegevus"/>
    <x v="32"/>
    <x v="32"/>
    <m/>
    <m/>
    <x v="1"/>
    <x v="1"/>
    <m/>
    <m/>
  </r>
  <r>
    <x v="0"/>
    <x v="5"/>
    <s v="Koristusteenus"/>
    <n v="14"/>
    <x v="69"/>
    <x v="67"/>
    <x v="15"/>
    <x v="15"/>
    <x v="15"/>
    <s v="Sporditegevus"/>
    <x v="32"/>
    <x v="32"/>
    <m/>
    <m/>
    <x v="1"/>
    <x v="1"/>
    <m/>
    <m/>
  </r>
  <r>
    <x v="0"/>
    <x v="5"/>
    <s v="Elekter"/>
    <n v="4"/>
    <x v="62"/>
    <x v="57"/>
    <x v="15"/>
    <x v="15"/>
    <x v="15"/>
    <s v="Sporditegevus"/>
    <x v="32"/>
    <x v="32"/>
    <m/>
    <m/>
    <x v="1"/>
    <x v="1"/>
    <m/>
    <m/>
  </r>
  <r>
    <x v="0"/>
    <x v="5"/>
    <s v="Kindlustusmaksed"/>
    <n v="495"/>
    <x v="63"/>
    <x v="61"/>
    <x v="25"/>
    <x v="25"/>
    <x v="23"/>
    <s v="Muu eakate sotsiaalne kaitse"/>
    <x v="33"/>
    <x v="33"/>
    <m/>
    <m/>
    <x v="1"/>
    <x v="1"/>
    <m/>
    <m/>
  </r>
  <r>
    <x v="0"/>
    <x v="5"/>
    <s v="Remont, restaureerimine, lammutamine"/>
    <n v="1941"/>
    <x v="65"/>
    <x v="63"/>
    <x v="25"/>
    <x v="25"/>
    <x v="23"/>
    <s v="Muu eakate sotsiaalne kaitse"/>
    <x v="33"/>
    <x v="33"/>
    <m/>
    <m/>
    <x v="1"/>
    <x v="1"/>
    <m/>
    <m/>
  </r>
  <r>
    <x v="0"/>
    <x v="5"/>
    <s v="Vesi ja kanalisatsioon"/>
    <n v="-686"/>
    <x v="61"/>
    <x v="60"/>
    <x v="25"/>
    <x v="25"/>
    <x v="23"/>
    <s v="Muu eakate sotsiaalne kaitse"/>
    <x v="33"/>
    <x v="33"/>
    <m/>
    <m/>
    <x v="1"/>
    <x v="1"/>
    <m/>
    <m/>
  </r>
  <r>
    <x v="0"/>
    <x v="5"/>
    <s v="Kindlustusmaksed"/>
    <n v="6"/>
    <x v="63"/>
    <x v="61"/>
    <x v="26"/>
    <x v="26"/>
    <x v="20"/>
    <s v="Muuseumid"/>
    <x v="34"/>
    <x v="34"/>
    <m/>
    <m/>
    <x v="1"/>
    <x v="1"/>
    <m/>
    <m/>
  </r>
  <r>
    <x v="0"/>
    <x v="5"/>
    <s v="Tehnohooldus"/>
    <n v="-6"/>
    <x v="60"/>
    <x v="59"/>
    <x v="26"/>
    <x v="26"/>
    <x v="20"/>
    <s v="Muuseumid"/>
    <x v="34"/>
    <x v="34"/>
    <m/>
    <m/>
    <x v="1"/>
    <x v="1"/>
    <m/>
    <m/>
  </r>
  <r>
    <x v="0"/>
    <x v="5"/>
    <s v="Muud kinnistute, hoonete, ruumide kulud"/>
    <n v="461"/>
    <x v="74"/>
    <x v="72"/>
    <x v="1"/>
    <x v="1"/>
    <x v="0"/>
    <s v="Viljandi Linnavalitsus"/>
    <x v="1"/>
    <x v="1"/>
    <m/>
    <m/>
    <x v="1"/>
    <x v="1"/>
    <m/>
    <m/>
  </r>
  <r>
    <x v="0"/>
    <x v="5"/>
    <s v="Kindlustusmaksed"/>
    <n v="-200"/>
    <x v="63"/>
    <x v="61"/>
    <x v="1"/>
    <x v="1"/>
    <x v="0"/>
    <s v="Viljandi Linnavalitsus"/>
    <x v="1"/>
    <x v="1"/>
    <m/>
    <m/>
    <x v="1"/>
    <x v="1"/>
    <m/>
    <m/>
  </r>
  <r>
    <x v="0"/>
    <x v="5"/>
    <s v="Remont, restaureerimine, lammutamine"/>
    <n v="2684"/>
    <x v="65"/>
    <x v="63"/>
    <x v="1"/>
    <x v="1"/>
    <x v="0"/>
    <s v="Viljandi Linnavalitsus"/>
    <x v="1"/>
    <x v="1"/>
    <m/>
    <m/>
    <x v="1"/>
    <x v="1"/>
    <m/>
    <m/>
  </r>
  <r>
    <x v="0"/>
    <x v="5"/>
    <s v="Tehnohooldus"/>
    <n v="-4045"/>
    <x v="60"/>
    <x v="59"/>
    <x v="1"/>
    <x v="1"/>
    <x v="0"/>
    <s v="Viljandi Linnavalitsus"/>
    <x v="1"/>
    <x v="1"/>
    <m/>
    <m/>
    <x v="1"/>
    <x v="1"/>
    <m/>
    <m/>
  </r>
  <r>
    <x v="0"/>
    <x v="5"/>
    <s v="Vesi ja kanalisatsioon"/>
    <n v="114"/>
    <x v="61"/>
    <x v="60"/>
    <x v="1"/>
    <x v="1"/>
    <x v="0"/>
    <s v="Viljandi Linnavalitsus"/>
    <x v="1"/>
    <x v="1"/>
    <m/>
    <m/>
    <x v="1"/>
    <x v="1"/>
    <m/>
    <m/>
  </r>
  <r>
    <x v="0"/>
    <x v="5"/>
    <s v="Elekter"/>
    <n v="1376"/>
    <x v="62"/>
    <x v="57"/>
    <x v="1"/>
    <x v="1"/>
    <x v="0"/>
    <s v="Viljandi Linnavalitsus"/>
    <x v="1"/>
    <x v="1"/>
    <m/>
    <m/>
    <x v="1"/>
    <x v="1"/>
    <m/>
    <m/>
  </r>
  <r>
    <x v="0"/>
    <x v="5"/>
    <s v="Küte ja soojusenergia"/>
    <n v="498"/>
    <x v="64"/>
    <x v="62"/>
    <x v="1"/>
    <x v="1"/>
    <x v="0"/>
    <s v="Viljandi Linnavalitsus"/>
    <x v="1"/>
    <x v="1"/>
    <m/>
    <m/>
    <x v="1"/>
    <x v="1"/>
    <m/>
    <m/>
  </r>
  <r>
    <x v="0"/>
    <x v="5"/>
    <s v="Kindlustusmaksed"/>
    <n v="300"/>
    <x v="63"/>
    <x v="61"/>
    <x v="11"/>
    <x v="11"/>
    <x v="13"/>
    <s v="Alusharidus"/>
    <x v="35"/>
    <x v="35"/>
    <m/>
    <m/>
    <x v="1"/>
    <x v="1"/>
    <m/>
    <m/>
  </r>
  <r>
    <x v="0"/>
    <x v="5"/>
    <s v="Tehnohooldus"/>
    <n v="1592"/>
    <x v="60"/>
    <x v="59"/>
    <x v="11"/>
    <x v="11"/>
    <x v="13"/>
    <s v="Alusharidus"/>
    <x v="35"/>
    <x v="35"/>
    <m/>
    <m/>
    <x v="1"/>
    <x v="1"/>
    <m/>
    <m/>
  </r>
  <r>
    <x v="0"/>
    <x v="5"/>
    <s v="Remont, restaureerimine, lammutamine"/>
    <n v="1265"/>
    <x v="65"/>
    <x v="63"/>
    <x v="11"/>
    <x v="11"/>
    <x v="13"/>
    <s v="Alusharidus"/>
    <x v="35"/>
    <x v="35"/>
    <m/>
    <m/>
    <x v="1"/>
    <x v="1"/>
    <m/>
    <m/>
  </r>
  <r>
    <x v="0"/>
    <x v="5"/>
    <s v="Vesi ja kanalisatsioon"/>
    <n v="398"/>
    <x v="61"/>
    <x v="60"/>
    <x v="11"/>
    <x v="11"/>
    <x v="13"/>
    <s v="Alusharidus"/>
    <x v="35"/>
    <x v="35"/>
    <m/>
    <m/>
    <x v="1"/>
    <x v="1"/>
    <m/>
    <m/>
  </r>
  <r>
    <x v="0"/>
    <x v="5"/>
    <s v="Elekter"/>
    <n v="1390"/>
    <x v="62"/>
    <x v="57"/>
    <x v="11"/>
    <x v="11"/>
    <x v="13"/>
    <s v="Alusharidus"/>
    <x v="35"/>
    <x v="35"/>
    <m/>
    <m/>
    <x v="1"/>
    <x v="1"/>
    <m/>
    <m/>
  </r>
  <r>
    <x v="0"/>
    <x v="5"/>
    <s v="Küte ja soojusenergia"/>
    <n v="2156"/>
    <x v="64"/>
    <x v="62"/>
    <x v="11"/>
    <x v="11"/>
    <x v="13"/>
    <s v="Alusharidus"/>
    <x v="35"/>
    <x v="35"/>
    <m/>
    <m/>
    <x v="1"/>
    <x v="1"/>
    <m/>
    <m/>
  </r>
  <r>
    <x v="0"/>
    <x v="5"/>
    <s v="Kindlustusmaksed"/>
    <n v="476"/>
    <x v="63"/>
    <x v="61"/>
    <x v="6"/>
    <x v="6"/>
    <x v="6"/>
    <s v="Põhi- ja üldkeskharidus"/>
    <x v="36"/>
    <x v="36"/>
    <m/>
    <m/>
    <x v="1"/>
    <x v="1"/>
    <m/>
    <m/>
  </r>
  <r>
    <x v="0"/>
    <x v="5"/>
    <s v="Remont, restaureerimine, lammutamine"/>
    <n v="-476"/>
    <x v="65"/>
    <x v="63"/>
    <x v="6"/>
    <x v="6"/>
    <x v="6"/>
    <s v="Põhi- ja üldkeskharidus"/>
    <x v="36"/>
    <x v="36"/>
    <m/>
    <m/>
    <x v="1"/>
    <x v="1"/>
    <m/>
    <m/>
  </r>
  <r>
    <x v="0"/>
    <x v="5"/>
    <s v="Tehnohooldus"/>
    <n v="1442"/>
    <x v="60"/>
    <x v="59"/>
    <x v="6"/>
    <x v="6"/>
    <x v="6"/>
    <s v="Põhi- ja üldkeskharidus"/>
    <x v="36"/>
    <x v="36"/>
    <m/>
    <m/>
    <x v="1"/>
    <x v="1"/>
    <m/>
    <m/>
  </r>
  <r>
    <x v="0"/>
    <x v="5"/>
    <s v="Vesi ja kanalisatsioon"/>
    <n v="689"/>
    <x v="61"/>
    <x v="60"/>
    <x v="6"/>
    <x v="6"/>
    <x v="6"/>
    <s v="Põhi- ja üldkeskharidus"/>
    <x v="36"/>
    <x v="36"/>
    <m/>
    <m/>
    <x v="1"/>
    <x v="1"/>
    <m/>
    <m/>
  </r>
  <r>
    <x v="0"/>
    <x v="5"/>
    <s v="Elekter"/>
    <n v="2040"/>
    <x v="62"/>
    <x v="57"/>
    <x v="6"/>
    <x v="6"/>
    <x v="6"/>
    <s v="Põhi- ja üldkeskharidus"/>
    <x v="36"/>
    <x v="36"/>
    <m/>
    <m/>
    <x v="1"/>
    <x v="1"/>
    <m/>
    <m/>
  </r>
  <r>
    <x v="0"/>
    <x v="5"/>
    <s v="Küte ja soojusenergia"/>
    <n v="-4171"/>
    <x v="64"/>
    <x v="62"/>
    <x v="6"/>
    <x v="6"/>
    <x v="6"/>
    <s v="Põhi- ja üldkeskharidus"/>
    <x v="36"/>
    <x v="36"/>
    <m/>
    <m/>
    <x v="1"/>
    <x v="1"/>
    <m/>
    <m/>
  </r>
  <r>
    <x v="0"/>
    <x v="5"/>
    <s v="Koolitused"/>
    <n v="-10000"/>
    <x v="22"/>
    <x v="22"/>
    <x v="27"/>
    <x v="27"/>
    <x v="24"/>
    <s v="Muu perekondade ja laste sotsiaalne kaitse"/>
    <x v="0"/>
    <x v="0"/>
    <m/>
    <m/>
    <x v="1"/>
    <x v="1"/>
    <m/>
    <m/>
  </r>
  <r>
    <x v="0"/>
    <x v="5"/>
    <s v="Koolitused oma töötajatele"/>
    <n v="10000"/>
    <x v="48"/>
    <x v="22"/>
    <x v="27"/>
    <x v="27"/>
    <x v="25"/>
    <s v="Muud hariduse abiteenused"/>
    <x v="0"/>
    <x v="0"/>
    <m/>
    <m/>
    <x v="1"/>
    <x v="1"/>
    <m/>
    <m/>
  </r>
  <r>
    <x v="0"/>
    <x v="0"/>
    <s v="Töötuskindlustusmakse töötasult"/>
    <n v="160"/>
    <x v="0"/>
    <x v="0"/>
    <x v="27"/>
    <x v="27"/>
    <x v="25"/>
    <s v="Muud hariduse abiteenused"/>
    <x v="0"/>
    <x v="0"/>
    <m/>
    <m/>
    <x v="1"/>
    <x v="1"/>
    <m/>
    <m/>
  </r>
  <r>
    <x v="0"/>
    <x v="5"/>
    <s v="Sõidukulud Erasmus+ PR203"/>
    <n v="-4733"/>
    <x v="78"/>
    <x v="49"/>
    <x v="6"/>
    <x v="6"/>
    <x v="6"/>
    <s v="Põhi- ja üldkeskharidus"/>
    <x v="0"/>
    <x v="0"/>
    <s v="PR203"/>
    <s v="Kaare Kooli Erasmus+ KA-210A"/>
    <x v="1"/>
    <x v="1"/>
    <m/>
    <m/>
  </r>
  <r>
    <x v="0"/>
    <x v="0"/>
    <s v="SM töötasult"/>
    <n v="6600"/>
    <x v="1"/>
    <x v="1"/>
    <x v="27"/>
    <x v="27"/>
    <x v="25"/>
    <s v="Muud hariduse abiteenused"/>
    <x v="0"/>
    <x v="0"/>
    <m/>
    <m/>
    <x v="1"/>
    <x v="1"/>
    <m/>
    <m/>
  </r>
  <r>
    <x v="0"/>
    <x v="5"/>
    <s v="Esindus- ja vastuvõtukulud Erasmus+ PR203"/>
    <n v="336"/>
    <x v="12"/>
    <x v="12"/>
    <x v="6"/>
    <x v="6"/>
    <x v="6"/>
    <s v="Põhi- ja üldkeskharidus"/>
    <x v="0"/>
    <x v="0"/>
    <s v="PR203"/>
    <s v="Kaare Kooli Erasmus+ KA-210A"/>
    <x v="1"/>
    <x v="1"/>
    <m/>
    <m/>
  </r>
  <r>
    <x v="0"/>
    <x v="0"/>
    <s v="Töötasu"/>
    <n v="20000"/>
    <x v="84"/>
    <x v="79"/>
    <x v="27"/>
    <x v="27"/>
    <x v="25"/>
    <s v="Muud hariduse abiteenused"/>
    <x v="0"/>
    <x v="0"/>
    <m/>
    <m/>
    <x v="1"/>
    <x v="1"/>
    <m/>
    <m/>
  </r>
  <r>
    <x v="0"/>
    <x v="5"/>
    <s v="Koolitusteenused/Erasmus+ 20001"/>
    <n v="47"/>
    <x v="48"/>
    <x v="22"/>
    <x v="6"/>
    <x v="6"/>
    <x v="6"/>
    <s v="Põhi- ja üldkeskharidus"/>
    <x v="0"/>
    <x v="0"/>
    <s v="20001"/>
    <s v="Kaare Kool Erasmus+"/>
    <x v="1"/>
    <x v="1"/>
    <m/>
    <m/>
  </r>
  <r>
    <x v="0"/>
    <x v="5"/>
    <s v="Sõidukulud/Erasmus+ 20001"/>
    <n v="4036"/>
    <x v="78"/>
    <x v="49"/>
    <x v="6"/>
    <x v="6"/>
    <x v="6"/>
    <s v="Põhi- ja üldkeskharidus"/>
    <x v="0"/>
    <x v="0"/>
    <s v="20001"/>
    <s v="Kaare Kool Erasmus+"/>
    <x v="1"/>
    <x v="1"/>
    <m/>
    <m/>
  </r>
  <r>
    <x v="0"/>
    <x v="0"/>
    <s v="Töötasudelt töötuskindlustusmakse"/>
    <n v="-160"/>
    <x v="0"/>
    <x v="0"/>
    <x v="27"/>
    <x v="27"/>
    <x v="24"/>
    <s v="Muu perekondade ja laste sotsiaalne kaitse"/>
    <x v="0"/>
    <x v="0"/>
    <m/>
    <m/>
    <x v="1"/>
    <x v="1"/>
    <m/>
    <m/>
  </r>
  <r>
    <x v="0"/>
    <x v="0"/>
    <s v="SM töötasudelt"/>
    <n v="-6600"/>
    <x v="1"/>
    <x v="1"/>
    <x v="27"/>
    <x v="27"/>
    <x v="24"/>
    <s v="Muu perekondade ja laste sotsiaalne kaitse"/>
    <x v="0"/>
    <x v="0"/>
    <m/>
    <m/>
    <x v="1"/>
    <x v="1"/>
    <m/>
    <m/>
  </r>
  <r>
    <x v="0"/>
    <x v="0"/>
    <s v="Töötasu "/>
    <n v="-20000"/>
    <x v="37"/>
    <x v="37"/>
    <x v="27"/>
    <x v="27"/>
    <x v="24"/>
    <s v="Muu perekondade ja laste sotsiaalne kaitse"/>
    <x v="0"/>
    <x v="0"/>
    <m/>
    <m/>
    <x v="1"/>
    <x v="1"/>
    <m/>
    <m/>
  </r>
  <r>
    <x v="0"/>
    <x v="5"/>
    <s v="Tehnohooldus"/>
    <n v="-4065"/>
    <x v="60"/>
    <x v="59"/>
    <x v="19"/>
    <x v="19"/>
    <x v="13"/>
    <s v="Alusharidus"/>
    <x v="37"/>
    <x v="37"/>
    <m/>
    <m/>
    <x v="1"/>
    <x v="1"/>
    <m/>
    <m/>
  </r>
  <r>
    <x v="0"/>
    <x v="5"/>
    <s v="Elekter"/>
    <n v="742"/>
    <x v="62"/>
    <x v="57"/>
    <x v="19"/>
    <x v="19"/>
    <x v="13"/>
    <s v="Alusharidus"/>
    <x v="37"/>
    <x v="37"/>
    <m/>
    <m/>
    <x v="1"/>
    <x v="1"/>
    <m/>
    <m/>
  </r>
  <r>
    <x v="0"/>
    <x v="5"/>
    <s v="Küte ja soojusenergia"/>
    <n v="-406"/>
    <x v="64"/>
    <x v="62"/>
    <x v="19"/>
    <x v="19"/>
    <x v="13"/>
    <s v="Alusharidus"/>
    <x v="37"/>
    <x v="37"/>
    <m/>
    <m/>
    <x v="1"/>
    <x v="1"/>
    <m/>
    <m/>
  </r>
  <r>
    <x v="0"/>
    <x v="5"/>
    <s v="Tehnohooldus"/>
    <n v="-2230"/>
    <x v="60"/>
    <x v="59"/>
    <x v="25"/>
    <x v="25"/>
    <x v="23"/>
    <s v="Muu eakate sotsiaalne kaitse"/>
    <x v="38"/>
    <x v="38"/>
    <m/>
    <m/>
    <x v="1"/>
    <x v="1"/>
    <m/>
    <m/>
  </r>
  <r>
    <x v="0"/>
    <x v="5"/>
    <s v="Elekter"/>
    <n v="700"/>
    <x v="62"/>
    <x v="57"/>
    <x v="25"/>
    <x v="25"/>
    <x v="23"/>
    <s v="Muu eakate sotsiaalne kaitse"/>
    <x v="38"/>
    <x v="38"/>
    <m/>
    <m/>
    <x v="1"/>
    <x v="1"/>
    <m/>
    <m/>
  </r>
  <r>
    <x v="0"/>
    <x v="5"/>
    <s v="Tehnohooldus"/>
    <n v="1683"/>
    <x v="60"/>
    <x v="59"/>
    <x v="1"/>
    <x v="1"/>
    <x v="18"/>
    <s v="Jäätmekäitlus"/>
    <x v="39"/>
    <x v="39"/>
    <m/>
    <m/>
    <x v="22"/>
    <x v="22"/>
    <m/>
    <m/>
  </r>
  <r>
    <x v="0"/>
    <x v="5"/>
    <s v="Kindlustusmaksed"/>
    <n v="10"/>
    <x v="63"/>
    <x v="61"/>
    <x v="7"/>
    <x v="7"/>
    <x v="6"/>
    <s v="Põhi- ja üldkeskharidus"/>
    <x v="40"/>
    <x v="40"/>
    <m/>
    <m/>
    <x v="1"/>
    <x v="1"/>
    <m/>
    <m/>
  </r>
  <r>
    <x v="0"/>
    <x v="5"/>
    <s v="Tehnohooldus"/>
    <n v="106"/>
    <x v="60"/>
    <x v="59"/>
    <x v="7"/>
    <x v="7"/>
    <x v="6"/>
    <s v="Põhi- ja üldkeskharidus"/>
    <x v="40"/>
    <x v="40"/>
    <m/>
    <m/>
    <x v="1"/>
    <x v="1"/>
    <m/>
    <m/>
  </r>
  <r>
    <x v="0"/>
    <x v="5"/>
    <s v="Elekter"/>
    <n v="149"/>
    <x v="62"/>
    <x v="57"/>
    <x v="7"/>
    <x v="7"/>
    <x v="6"/>
    <s v="Põhi- ja üldkeskharidus"/>
    <x v="40"/>
    <x v="40"/>
    <m/>
    <m/>
    <x v="1"/>
    <x v="1"/>
    <m/>
    <m/>
  </r>
  <r>
    <x v="0"/>
    <x v="5"/>
    <s v="Kindlustusmaksed"/>
    <n v="207"/>
    <x v="63"/>
    <x v="61"/>
    <x v="14"/>
    <x v="14"/>
    <x v="10"/>
    <s v="Noorte huviharidus ja huvitegevus"/>
    <x v="41"/>
    <x v="41"/>
    <m/>
    <m/>
    <x v="1"/>
    <x v="1"/>
    <m/>
    <m/>
  </r>
  <r>
    <x v="0"/>
    <x v="5"/>
    <s v="Tehnohooldus"/>
    <n v="-332"/>
    <x v="60"/>
    <x v="59"/>
    <x v="14"/>
    <x v="14"/>
    <x v="10"/>
    <s v="Noorte huviharidus ja huvitegevus"/>
    <x v="41"/>
    <x v="41"/>
    <m/>
    <m/>
    <x v="1"/>
    <x v="1"/>
    <m/>
    <m/>
  </r>
  <r>
    <x v="0"/>
    <x v="5"/>
    <s v="Vesi ja kanalisatsioon"/>
    <n v="125"/>
    <x v="61"/>
    <x v="60"/>
    <x v="14"/>
    <x v="14"/>
    <x v="10"/>
    <s v="Noorte huviharidus ja huvitegevus"/>
    <x v="41"/>
    <x v="41"/>
    <m/>
    <m/>
    <x v="1"/>
    <x v="1"/>
    <m/>
    <m/>
  </r>
  <r>
    <x v="0"/>
    <x v="5"/>
    <s v="Vesi ja kanalisatsioon"/>
    <n v="125"/>
    <x v="61"/>
    <x v="60"/>
    <x v="14"/>
    <x v="14"/>
    <x v="10"/>
    <s v="Noorte huviharidus ja huvitegevus"/>
    <x v="41"/>
    <x v="41"/>
    <m/>
    <m/>
    <x v="1"/>
    <x v="1"/>
    <m/>
    <m/>
  </r>
  <r>
    <x v="0"/>
    <x v="5"/>
    <s v="Tehnohooldus"/>
    <n v="-469"/>
    <x v="60"/>
    <x v="59"/>
    <x v="7"/>
    <x v="7"/>
    <x v="6"/>
    <s v="Põhi- ja üldkeskharidus"/>
    <x v="42"/>
    <x v="42"/>
    <m/>
    <m/>
    <x v="1"/>
    <x v="1"/>
    <m/>
    <m/>
  </r>
  <r>
    <x v="0"/>
    <x v="5"/>
    <s v="Kindlustusmaksed"/>
    <n v="469"/>
    <x v="63"/>
    <x v="61"/>
    <x v="7"/>
    <x v="7"/>
    <x v="6"/>
    <s v="Põhi- ja üldkeskharidus"/>
    <x v="42"/>
    <x v="42"/>
    <m/>
    <m/>
    <x v="1"/>
    <x v="1"/>
    <m/>
    <m/>
  </r>
  <r>
    <x v="0"/>
    <x v="5"/>
    <s v="Remont, restaureerimine, lammutamine"/>
    <n v="25712"/>
    <x v="65"/>
    <x v="63"/>
    <x v="7"/>
    <x v="7"/>
    <x v="6"/>
    <s v="Põhi- ja üldkeskharidus"/>
    <x v="42"/>
    <x v="42"/>
    <m/>
    <m/>
    <x v="1"/>
    <x v="1"/>
    <m/>
    <m/>
  </r>
  <r>
    <x v="0"/>
    <x v="5"/>
    <s v="Vesi ja kanalisatsioon"/>
    <n v="458"/>
    <x v="61"/>
    <x v="60"/>
    <x v="7"/>
    <x v="7"/>
    <x v="6"/>
    <s v="Põhi- ja üldkeskharidus"/>
    <x v="42"/>
    <x v="42"/>
    <m/>
    <m/>
    <x v="1"/>
    <x v="1"/>
    <m/>
    <m/>
  </r>
  <r>
    <x v="0"/>
    <x v="5"/>
    <s v="Küte ja soojusenergia"/>
    <n v="-1464"/>
    <x v="64"/>
    <x v="62"/>
    <x v="7"/>
    <x v="7"/>
    <x v="6"/>
    <s v="Põhi- ja üldkeskharidus"/>
    <x v="42"/>
    <x v="42"/>
    <m/>
    <m/>
    <x v="1"/>
    <x v="1"/>
    <m/>
    <m/>
  </r>
  <r>
    <x v="0"/>
    <x v="5"/>
    <s v="Õppevahendite kulud"/>
    <n v="153"/>
    <x v="7"/>
    <x v="7"/>
    <x v="27"/>
    <x v="27"/>
    <x v="24"/>
    <s v="Muu perekondade ja laste sotsiaalne kaitse"/>
    <x v="0"/>
    <x v="0"/>
    <s v="PR4202"/>
    <s v="Vanemlusprogramm Imelised aastad"/>
    <x v="1"/>
    <x v="1"/>
    <m/>
    <m/>
  </r>
  <r>
    <x v="0"/>
    <x v="5"/>
    <s v="Ruumi rent koolitusele"/>
    <n v="400"/>
    <x v="46"/>
    <x v="46"/>
    <x v="27"/>
    <x v="27"/>
    <x v="24"/>
    <s v="Muu perekondade ja laste sotsiaalne kaitse"/>
    <x v="0"/>
    <x v="0"/>
    <s v="PR4202"/>
    <s v="Vanemlusprogramm Imelised aastad"/>
    <x v="1"/>
    <x v="1"/>
    <m/>
    <m/>
  </r>
  <r>
    <x v="0"/>
    <x v="5"/>
    <s v="Imeliste aastate lapsehoid"/>
    <n v="640"/>
    <x v="85"/>
    <x v="80"/>
    <x v="27"/>
    <x v="27"/>
    <x v="24"/>
    <s v="Muu perekondade ja laste sotsiaalne kaitse"/>
    <x v="0"/>
    <x v="0"/>
    <s v="PR4202"/>
    <s v="Vanemlusprogramm Imelised aastad"/>
    <x v="1"/>
    <x v="1"/>
    <m/>
    <m/>
  </r>
  <r>
    <x v="0"/>
    <x v="5"/>
    <s v="Imeliste aastate osalejate toitlustamine"/>
    <n v="2600"/>
    <x v="53"/>
    <x v="52"/>
    <x v="27"/>
    <x v="27"/>
    <x v="24"/>
    <s v="Muu perekondade ja laste sotsiaalne kaitse"/>
    <x v="0"/>
    <x v="0"/>
    <s v="PR4202"/>
    <s v="Vanemlusprogramm Imelised aastad"/>
    <x v="1"/>
    <x v="1"/>
    <m/>
    <m/>
  </r>
  <r>
    <x v="0"/>
    <x v="0"/>
    <s v="Koolitajate töötasu töötuskindlustusmakse"/>
    <n v="29"/>
    <x v="0"/>
    <x v="0"/>
    <x v="27"/>
    <x v="27"/>
    <x v="24"/>
    <s v="Muu perekondade ja laste sotsiaalne kaitse"/>
    <x v="0"/>
    <x v="0"/>
    <s v="PR4202"/>
    <s v="Vanemlusprogramm Imelised aastad"/>
    <x v="1"/>
    <x v="1"/>
    <m/>
    <m/>
  </r>
  <r>
    <x v="0"/>
    <x v="0"/>
    <s v="Koolitajate töötasu sotsiaalmaks"/>
    <n v="1188"/>
    <x v="1"/>
    <x v="1"/>
    <x v="27"/>
    <x v="27"/>
    <x v="24"/>
    <s v="Muu perekondade ja laste sotsiaalne kaitse"/>
    <x v="0"/>
    <x v="0"/>
    <s v="PR4202"/>
    <s v="Vanemlusprogramm Imelised aastad"/>
    <x v="1"/>
    <x v="1"/>
    <m/>
    <m/>
  </r>
  <r>
    <x v="0"/>
    <x v="0"/>
    <s v="Koolitajate töötasu"/>
    <n v="3600"/>
    <x v="15"/>
    <x v="15"/>
    <x v="27"/>
    <x v="27"/>
    <x v="24"/>
    <s v="Muu perekondade ja laste sotsiaalne kaitse"/>
    <x v="0"/>
    <x v="0"/>
    <s v="PR4202"/>
    <s v="Vanemlusprogramm Imelised aastad"/>
    <x v="1"/>
    <x v="1"/>
    <m/>
    <m/>
  </r>
  <r>
    <x v="0"/>
    <x v="5"/>
    <s v="Kindlustusmaksed"/>
    <n v="218"/>
    <x v="63"/>
    <x v="61"/>
    <x v="28"/>
    <x v="28"/>
    <x v="10"/>
    <s v="Noorte huviharidus ja huvitegevus"/>
    <x v="43"/>
    <x v="43"/>
    <m/>
    <m/>
    <x v="1"/>
    <x v="1"/>
    <m/>
    <m/>
  </r>
  <r>
    <x v="0"/>
    <x v="5"/>
    <s v="Remont, restaureerimine, lammutamine"/>
    <n v="5403"/>
    <x v="65"/>
    <x v="63"/>
    <x v="28"/>
    <x v="28"/>
    <x v="10"/>
    <s v="Noorte huviharidus ja huvitegevus"/>
    <x v="43"/>
    <x v="43"/>
    <m/>
    <m/>
    <x v="1"/>
    <x v="1"/>
    <m/>
    <m/>
  </r>
  <r>
    <x v="0"/>
    <x v="5"/>
    <s v="Remont, restaureerimine, lammutamine"/>
    <n v="-5403"/>
    <x v="60"/>
    <x v="59"/>
    <x v="28"/>
    <x v="28"/>
    <x v="10"/>
    <s v="Noorte huviharidus ja huvitegevus"/>
    <x v="43"/>
    <x v="43"/>
    <m/>
    <m/>
    <x v="1"/>
    <x v="1"/>
    <m/>
    <m/>
  </r>
  <r>
    <x v="0"/>
    <x v="5"/>
    <s v="Vesi ja kanalisatsioon"/>
    <n v="120"/>
    <x v="61"/>
    <x v="60"/>
    <x v="28"/>
    <x v="28"/>
    <x v="10"/>
    <s v="Noorte huviharidus ja huvitegevus"/>
    <x v="43"/>
    <x v="43"/>
    <m/>
    <m/>
    <x v="1"/>
    <x v="1"/>
    <m/>
    <m/>
  </r>
  <r>
    <x v="0"/>
    <x v="5"/>
    <s v="Küte ja soojusenergia"/>
    <n v="670"/>
    <x v="64"/>
    <x v="62"/>
    <x v="28"/>
    <x v="28"/>
    <x v="10"/>
    <s v="Noorte huviharidus ja huvitegevus"/>
    <x v="43"/>
    <x v="43"/>
    <m/>
    <m/>
    <x v="1"/>
    <x v="1"/>
    <m/>
    <m/>
  </r>
  <r>
    <x v="0"/>
    <x v="5"/>
    <s v="Vesi ja kanalisatsioon"/>
    <n v="86"/>
    <x v="61"/>
    <x v="60"/>
    <x v="29"/>
    <x v="29"/>
    <x v="26"/>
    <s v="Noorsootöö ja noortekeskused"/>
    <x v="44"/>
    <x v="44"/>
    <m/>
    <m/>
    <x v="1"/>
    <x v="1"/>
    <m/>
    <m/>
  </r>
  <r>
    <x v="0"/>
    <x v="5"/>
    <s v="Elekter"/>
    <n v="-86"/>
    <x v="62"/>
    <x v="57"/>
    <x v="29"/>
    <x v="29"/>
    <x v="26"/>
    <s v="Noorsootöö ja noortekeskused"/>
    <x v="44"/>
    <x v="44"/>
    <m/>
    <m/>
    <x v="1"/>
    <x v="1"/>
    <m/>
    <m/>
  </r>
  <r>
    <x v="0"/>
    <x v="5"/>
    <s v="Elekter"/>
    <n v="-220"/>
    <x v="62"/>
    <x v="57"/>
    <x v="25"/>
    <x v="25"/>
    <x v="23"/>
    <s v="Muu eakate sotsiaalne kaitse"/>
    <x v="33"/>
    <x v="33"/>
    <m/>
    <m/>
    <x v="1"/>
    <x v="1"/>
    <m/>
    <m/>
  </r>
  <r>
    <x v="1"/>
    <x v="6"/>
    <s v="Imelised aastad"/>
    <n v="8610"/>
    <x v="25"/>
    <x v="25"/>
    <x v="27"/>
    <x v="27"/>
    <x v="24"/>
    <s v="Muu perekondade ja laste sotsiaalne kaitse"/>
    <x v="0"/>
    <x v="0"/>
    <s v="PR4202"/>
    <s v="Vanemlusprogramm Imelised aastad"/>
    <x v="1"/>
    <x v="1"/>
    <m/>
    <m/>
  </r>
  <r>
    <x v="0"/>
    <x v="5"/>
    <s v="Pildikaustade koolitus"/>
    <n v="18000"/>
    <x v="22"/>
    <x v="22"/>
    <x v="27"/>
    <x v="27"/>
    <x v="25"/>
    <s v="Muud hariduse abiteenused"/>
    <x v="0"/>
    <x v="0"/>
    <m/>
    <m/>
    <x v="1"/>
    <x v="1"/>
    <m/>
    <m/>
  </r>
  <r>
    <x v="1"/>
    <x v="3"/>
    <s v="Pildikaustade koolitus"/>
    <n v="18000"/>
    <x v="35"/>
    <x v="35"/>
    <x v="27"/>
    <x v="27"/>
    <x v="25"/>
    <s v="Muud hariduse abiteenused"/>
    <x v="0"/>
    <x v="0"/>
    <m/>
    <m/>
    <x v="1"/>
    <x v="1"/>
    <m/>
    <m/>
  </r>
  <r>
    <x v="0"/>
    <x v="5"/>
    <s v="OV - HUVIKOOLI eelarvest kontserdite tehnilise teenindamise katteks"/>
    <n v="320"/>
    <x v="52"/>
    <x v="51"/>
    <x v="17"/>
    <x v="17"/>
    <x v="19"/>
    <s v="Rahvakultuur"/>
    <x v="0"/>
    <x v="0"/>
    <m/>
    <m/>
    <x v="1"/>
    <x v="1"/>
    <m/>
    <m/>
  </r>
  <r>
    <x v="0"/>
    <x v="5"/>
    <s v="Kontolt 550052"/>
    <n v="500"/>
    <x v="79"/>
    <x v="75"/>
    <x v="7"/>
    <x v="7"/>
    <x v="6"/>
    <s v="Põhi- ja üldkeskharidus"/>
    <x v="0"/>
    <x v="0"/>
    <m/>
    <m/>
    <x v="1"/>
    <x v="1"/>
    <m/>
    <m/>
  </r>
  <r>
    <x v="0"/>
    <x v="5"/>
    <s v="Kontole 550010"/>
    <n v="-500"/>
    <x v="86"/>
    <x v="81"/>
    <x v="7"/>
    <x v="7"/>
    <x v="6"/>
    <s v="Põhi- ja üldkeskharidus"/>
    <x v="0"/>
    <x v="0"/>
    <m/>
    <m/>
    <x v="1"/>
    <x v="1"/>
    <m/>
    <m/>
  </r>
  <r>
    <x v="0"/>
    <x v="5"/>
    <s v="Kontolt 550052"/>
    <n v="2000"/>
    <x v="48"/>
    <x v="22"/>
    <x v="7"/>
    <x v="7"/>
    <x v="6"/>
    <s v="Põhi- ja üldkeskharidus"/>
    <x v="0"/>
    <x v="0"/>
    <m/>
    <m/>
    <x v="1"/>
    <x v="1"/>
    <m/>
    <m/>
  </r>
  <r>
    <x v="0"/>
    <x v="5"/>
    <s v="Kontole 550400"/>
    <n v="-2000"/>
    <x v="86"/>
    <x v="81"/>
    <x v="7"/>
    <x v="7"/>
    <x v="6"/>
    <s v="Põhi- ja üldkeskharidus"/>
    <x v="0"/>
    <x v="0"/>
    <m/>
    <m/>
    <x v="1"/>
    <x v="1"/>
    <m/>
    <m/>
  </r>
  <r>
    <x v="0"/>
    <x v="5"/>
    <s v="Kontolt 550052"/>
    <n v="1000"/>
    <x v="23"/>
    <x v="23"/>
    <x v="7"/>
    <x v="7"/>
    <x v="6"/>
    <s v="Põhi- ja üldkeskharidus"/>
    <x v="0"/>
    <x v="0"/>
    <m/>
    <m/>
    <x v="1"/>
    <x v="1"/>
    <m/>
    <m/>
  </r>
  <r>
    <x v="0"/>
    <x v="5"/>
    <s v="Kontole 552590"/>
    <n v="-1000"/>
    <x v="86"/>
    <x v="81"/>
    <x v="7"/>
    <x v="7"/>
    <x v="6"/>
    <s v="Põhi- ja üldkeskharidus"/>
    <x v="0"/>
    <x v="0"/>
    <m/>
    <m/>
    <x v="1"/>
    <x v="1"/>
    <m/>
    <m/>
  </r>
  <r>
    <x v="0"/>
    <x v="5"/>
    <s v="Kontolt 550052"/>
    <n v="500"/>
    <x v="75"/>
    <x v="69"/>
    <x v="7"/>
    <x v="7"/>
    <x v="6"/>
    <s v="Põhi- ja üldkeskharidus"/>
    <x v="0"/>
    <x v="0"/>
    <m/>
    <m/>
    <x v="1"/>
    <x v="1"/>
    <m/>
    <m/>
  </r>
  <r>
    <x v="0"/>
    <x v="5"/>
    <s v="Kontole 551306"/>
    <n v="-500"/>
    <x v="86"/>
    <x v="81"/>
    <x v="7"/>
    <x v="7"/>
    <x v="6"/>
    <s v="Põhi- ja üldkeskharidus"/>
    <x v="0"/>
    <x v="0"/>
    <m/>
    <m/>
    <x v="1"/>
    <x v="1"/>
    <m/>
    <m/>
  </r>
  <r>
    <x v="0"/>
    <x v="5"/>
    <s v="Cleveroni raamatukapi lisamoodul"/>
    <n v="-1586"/>
    <x v="47"/>
    <x v="47"/>
    <x v="8"/>
    <x v="8"/>
    <x v="8"/>
    <s v="Raamatukogud"/>
    <x v="0"/>
    <x v="0"/>
    <m/>
    <m/>
    <x v="1"/>
    <x v="1"/>
    <m/>
    <m/>
  </r>
  <r>
    <x v="0"/>
    <x v="5"/>
    <s v="Cleveroni raamatukapi lisamoodul"/>
    <n v="1586"/>
    <x v="26"/>
    <x v="26"/>
    <x v="8"/>
    <x v="8"/>
    <x v="8"/>
    <s v="Raamatukogud"/>
    <x v="0"/>
    <x v="0"/>
    <m/>
    <m/>
    <x v="1"/>
    <x v="1"/>
    <m/>
    <m/>
  </r>
  <r>
    <x v="0"/>
    <x v="0"/>
    <s v="Töötuskindlustusmakse"/>
    <n v="-8"/>
    <x v="0"/>
    <x v="0"/>
    <x v="25"/>
    <x v="25"/>
    <x v="23"/>
    <s v="Muu eakate sotsiaalne kaitse"/>
    <x v="0"/>
    <x v="0"/>
    <m/>
    <m/>
    <x v="1"/>
    <x v="1"/>
    <m/>
    <m/>
  </r>
  <r>
    <x v="0"/>
    <x v="0"/>
    <s v="Sotsiaalmaks töötasudelt ja toetustelt"/>
    <n v="-330"/>
    <x v="1"/>
    <x v="1"/>
    <x v="25"/>
    <x v="25"/>
    <x v="23"/>
    <s v="Muu eakate sotsiaalne kaitse"/>
    <x v="0"/>
    <x v="0"/>
    <m/>
    <m/>
    <x v="1"/>
    <x v="1"/>
    <m/>
    <m/>
  </r>
  <r>
    <x v="0"/>
    <x v="0"/>
    <s v="Põhipalk ja kokkulepitud tasud (TLS juhtide brutopalgad)"/>
    <n v="-1000"/>
    <x v="39"/>
    <x v="39"/>
    <x v="25"/>
    <x v="25"/>
    <x v="23"/>
    <s v="Muu eakate sotsiaalne kaitse"/>
    <x v="0"/>
    <x v="0"/>
    <m/>
    <m/>
    <x v="1"/>
    <x v="1"/>
    <m/>
    <m/>
  </r>
  <r>
    <x v="0"/>
    <x v="5"/>
    <s v="Kütus"/>
    <n v="-927"/>
    <x v="87"/>
    <x v="66"/>
    <x v="25"/>
    <x v="25"/>
    <x v="23"/>
    <s v="Muu eakate sotsiaalne kaitse"/>
    <x v="0"/>
    <x v="0"/>
    <m/>
    <m/>
    <x v="1"/>
    <x v="1"/>
    <m/>
    <m/>
  </r>
  <r>
    <x v="0"/>
    <x v="5"/>
    <s v="Tervishoiuteenused"/>
    <n v="-1200"/>
    <x v="32"/>
    <x v="32"/>
    <x v="25"/>
    <x v="25"/>
    <x v="23"/>
    <s v="Muu eakate sotsiaalne kaitse"/>
    <x v="0"/>
    <x v="0"/>
    <m/>
    <m/>
    <x v="1"/>
    <x v="1"/>
    <m/>
    <m/>
  </r>
  <r>
    <x v="0"/>
    <x v="5"/>
    <s v="Meditsiini- ja hügieenitarbed"/>
    <n v="-800"/>
    <x v="70"/>
    <x v="68"/>
    <x v="25"/>
    <x v="25"/>
    <x v="23"/>
    <s v="Muu eakate sotsiaalne kaitse"/>
    <x v="0"/>
    <x v="0"/>
    <m/>
    <m/>
    <x v="1"/>
    <x v="1"/>
    <m/>
    <m/>
  </r>
  <r>
    <x v="0"/>
    <x v="5"/>
    <s v="Remondi- ja hooldusteenused"/>
    <n v="-1000"/>
    <x v="29"/>
    <x v="29"/>
    <x v="25"/>
    <x v="25"/>
    <x v="23"/>
    <s v="Muu eakate sotsiaalne kaitse"/>
    <x v="0"/>
    <x v="0"/>
    <m/>
    <m/>
    <x v="1"/>
    <x v="1"/>
    <m/>
    <m/>
  </r>
  <r>
    <x v="0"/>
    <x v="5"/>
    <s v="Muud administreerimiskulud"/>
    <n v="-1600"/>
    <x v="14"/>
    <x v="14"/>
    <x v="25"/>
    <x v="25"/>
    <x v="23"/>
    <s v="Muu eakate sotsiaalne kaitse"/>
    <x v="0"/>
    <x v="0"/>
    <m/>
    <m/>
    <x v="1"/>
    <x v="1"/>
    <m/>
    <m/>
  </r>
  <r>
    <x v="0"/>
    <x v="0"/>
    <s v="Hüvitised ja toetused (TLS tööliste palgaosa)"/>
    <n v="150"/>
    <x v="88"/>
    <x v="82"/>
    <x v="25"/>
    <x v="25"/>
    <x v="27"/>
    <s v="Eakate koduteenus"/>
    <x v="0"/>
    <x v="0"/>
    <m/>
    <m/>
    <x v="1"/>
    <x v="1"/>
    <m/>
    <m/>
  </r>
  <r>
    <x v="0"/>
    <x v="9"/>
    <s v="Restaureerimistoetused ja -preemiad vahendite tõstmine õigele kontole"/>
    <n v="10000"/>
    <x v="89"/>
    <x v="83"/>
    <x v="12"/>
    <x v="12"/>
    <x v="3"/>
    <s v="Muud elamu- ja kommunaalmajanduse tegevus"/>
    <x v="0"/>
    <x v="0"/>
    <m/>
    <m/>
    <x v="23"/>
    <x v="23"/>
    <m/>
    <m/>
  </r>
  <r>
    <x v="0"/>
    <x v="2"/>
    <s v="Restaureerimistoetused ja -preemiad vahendite tõstmine õigele kontole"/>
    <n v="-10000"/>
    <x v="13"/>
    <x v="13"/>
    <x v="12"/>
    <x v="12"/>
    <x v="3"/>
    <s v="Muud elamu- ja kommunaalmajanduse tegevus"/>
    <x v="0"/>
    <x v="0"/>
    <m/>
    <m/>
    <x v="23"/>
    <x v="23"/>
    <m/>
    <m/>
  </r>
  <r>
    <x v="0"/>
    <x v="5"/>
    <s v="Tervishoiuteenused"/>
    <n v="30"/>
    <x v="32"/>
    <x v="32"/>
    <x v="25"/>
    <x v="25"/>
    <x v="27"/>
    <s v="Eakate koduteenus"/>
    <x v="0"/>
    <x v="0"/>
    <m/>
    <m/>
    <x v="1"/>
    <x v="1"/>
    <m/>
    <m/>
  </r>
  <r>
    <x v="0"/>
    <x v="5"/>
    <s v="Muud kommunikatsiooni-, kultuuri- ja vaba aja sisustamise kulud"/>
    <n v="15"/>
    <x v="23"/>
    <x v="23"/>
    <x v="25"/>
    <x v="25"/>
    <x v="27"/>
    <s v="Eakate koduteenus"/>
    <x v="0"/>
    <x v="0"/>
    <m/>
    <m/>
    <x v="1"/>
    <x v="1"/>
    <m/>
    <m/>
  </r>
  <r>
    <x v="0"/>
    <x v="5"/>
    <s v="Meditsiini- ja hügieenitarbed"/>
    <n v="200"/>
    <x v="70"/>
    <x v="68"/>
    <x v="25"/>
    <x v="25"/>
    <x v="27"/>
    <s v="Eakate koduteenus"/>
    <x v="0"/>
    <x v="0"/>
    <m/>
    <m/>
    <x v="1"/>
    <x v="1"/>
    <m/>
    <m/>
  </r>
  <r>
    <x v="0"/>
    <x v="5"/>
    <s v="Toitlustusteenused"/>
    <n v="20"/>
    <x v="53"/>
    <x v="52"/>
    <x v="25"/>
    <x v="25"/>
    <x v="27"/>
    <s v="Eakate koduteenus"/>
    <x v="0"/>
    <x v="0"/>
    <m/>
    <m/>
    <x v="1"/>
    <x v="1"/>
    <m/>
    <m/>
  </r>
  <r>
    <x v="0"/>
    <x v="5"/>
    <s v="Kindlustus"/>
    <n v="20"/>
    <x v="72"/>
    <x v="70"/>
    <x v="25"/>
    <x v="25"/>
    <x v="27"/>
    <s v="Eakate koduteenus"/>
    <x v="0"/>
    <x v="0"/>
    <m/>
    <m/>
    <x v="1"/>
    <x v="1"/>
    <m/>
    <m/>
  </r>
  <r>
    <x v="0"/>
    <x v="5"/>
    <s v="Remont ja hooldus"/>
    <n v="450"/>
    <x v="75"/>
    <x v="69"/>
    <x v="25"/>
    <x v="25"/>
    <x v="27"/>
    <s v="Eakate koduteenus"/>
    <x v="0"/>
    <x v="0"/>
    <m/>
    <m/>
    <x v="1"/>
    <x v="1"/>
    <m/>
    <m/>
  </r>
  <r>
    <x v="0"/>
    <x v="5"/>
    <s v="Koolitusteenused"/>
    <n v="50"/>
    <x v="48"/>
    <x v="22"/>
    <x v="25"/>
    <x v="25"/>
    <x v="27"/>
    <s v="Eakate koduteenus"/>
    <x v="0"/>
    <x v="0"/>
    <m/>
    <m/>
    <x v="1"/>
    <x v="1"/>
    <m/>
    <m/>
  </r>
  <r>
    <x v="0"/>
    <x v="5"/>
    <s v="Kasvatajaklubi toetus 350000 laekumine"/>
    <n v="2200"/>
    <x v="23"/>
    <x v="23"/>
    <x v="13"/>
    <x v="13"/>
    <x v="15"/>
    <s v="Sporditegevus"/>
    <x v="0"/>
    <x v="0"/>
    <m/>
    <m/>
    <x v="1"/>
    <x v="1"/>
    <m/>
    <m/>
  </r>
  <r>
    <x v="0"/>
    <x v="5"/>
    <s v="Esindus- ja vastuvõtukulud/Erasmus+ 20001"/>
    <n v="36"/>
    <x v="12"/>
    <x v="12"/>
    <x v="6"/>
    <x v="6"/>
    <x v="6"/>
    <s v="Põhi- ja üldkeskharidus"/>
    <x v="0"/>
    <x v="0"/>
    <s v="20001"/>
    <s v="Kaare Kool Erasmus+"/>
    <x v="1"/>
    <x v="1"/>
    <m/>
    <m/>
  </r>
  <r>
    <x v="1"/>
    <x v="6"/>
    <s v="Võrkpalli kasvatajaklubi toetus"/>
    <n v="10200"/>
    <x v="25"/>
    <x v="25"/>
    <x v="13"/>
    <x v="13"/>
    <x v="15"/>
    <s v="Sporditegevus"/>
    <x v="0"/>
    <x v="0"/>
    <m/>
    <m/>
    <x v="1"/>
    <x v="1"/>
    <m/>
    <m/>
  </r>
  <r>
    <x v="0"/>
    <x v="8"/>
    <s v="Muud maksud"/>
    <n v="60"/>
    <x v="77"/>
    <x v="74"/>
    <x v="25"/>
    <x v="25"/>
    <x v="23"/>
    <s v="Muu eakate sotsiaalne kaitse"/>
    <x v="0"/>
    <x v="0"/>
    <m/>
    <m/>
    <x v="1"/>
    <x v="1"/>
    <m/>
    <m/>
  </r>
  <r>
    <x v="0"/>
    <x v="5"/>
    <s v="Remont ja hooldus"/>
    <n v="800"/>
    <x v="75"/>
    <x v="69"/>
    <x v="25"/>
    <x v="25"/>
    <x v="23"/>
    <s v="Muu eakate sotsiaalne kaitse"/>
    <x v="0"/>
    <x v="0"/>
    <m/>
    <m/>
    <x v="1"/>
    <x v="1"/>
    <m/>
    <m/>
  </r>
  <r>
    <x v="0"/>
    <x v="5"/>
    <s v="Pangateenused"/>
    <n v="50"/>
    <x v="90"/>
    <x v="84"/>
    <x v="25"/>
    <x v="25"/>
    <x v="23"/>
    <s v="Muu eakate sotsiaalne kaitse"/>
    <x v="0"/>
    <x v="0"/>
    <m/>
    <m/>
    <x v="1"/>
    <x v="1"/>
    <m/>
    <m/>
  </r>
  <r>
    <x v="0"/>
    <x v="5"/>
    <s v="Tervishoiuteenused"/>
    <n v="80"/>
    <x v="32"/>
    <x v="32"/>
    <x v="25"/>
    <x v="25"/>
    <x v="28"/>
    <s v="Varjupaigateenus"/>
    <x v="0"/>
    <x v="0"/>
    <m/>
    <m/>
    <x v="1"/>
    <x v="1"/>
    <m/>
    <m/>
  </r>
  <r>
    <x v="0"/>
    <x v="5"/>
    <s v="Muud inventari majandamiskulud"/>
    <n v="500"/>
    <x v="41"/>
    <x v="41"/>
    <x v="25"/>
    <x v="25"/>
    <x v="28"/>
    <s v="Varjupaigateenus"/>
    <x v="0"/>
    <x v="0"/>
    <m/>
    <m/>
    <x v="1"/>
    <x v="1"/>
    <m/>
    <m/>
  </r>
  <r>
    <x v="0"/>
    <x v="0"/>
    <s v="Töötuskindlustusmakse"/>
    <n v="20"/>
    <x v="0"/>
    <x v="0"/>
    <x v="25"/>
    <x v="25"/>
    <x v="28"/>
    <s v="Varjupaigateenus"/>
    <x v="0"/>
    <x v="0"/>
    <m/>
    <m/>
    <x v="1"/>
    <x v="1"/>
    <m/>
    <m/>
  </r>
  <r>
    <x v="0"/>
    <x v="0"/>
    <s v="Sotsiaalmaks töötasudelt ja toetustelt"/>
    <n v="1920"/>
    <x v="1"/>
    <x v="1"/>
    <x v="25"/>
    <x v="25"/>
    <x v="28"/>
    <s v="Varjupaigateenus"/>
    <x v="0"/>
    <x v="0"/>
    <m/>
    <m/>
    <x v="1"/>
    <x v="1"/>
    <m/>
    <m/>
  </r>
  <r>
    <x v="0"/>
    <x v="0"/>
    <s v="Põhipalk ja kokkulepitud tasud (TLS tööliste brutopalk)"/>
    <n v="2500"/>
    <x v="40"/>
    <x v="40"/>
    <x v="25"/>
    <x v="25"/>
    <x v="28"/>
    <s v="Varjupaigateenus"/>
    <x v="0"/>
    <x v="0"/>
    <m/>
    <m/>
    <x v="1"/>
    <x v="1"/>
    <m/>
    <m/>
  </r>
  <r>
    <x v="0"/>
    <x v="5"/>
    <s v="Kanda reale 550490 200"/>
    <n v="-200"/>
    <x v="51"/>
    <x v="50"/>
    <x v="13"/>
    <x v="13"/>
    <x v="15"/>
    <s v="Sporditegevus"/>
    <x v="0"/>
    <x v="0"/>
    <m/>
    <m/>
    <x v="1"/>
    <x v="1"/>
    <m/>
    <m/>
  </r>
  <r>
    <x v="0"/>
    <x v="5"/>
    <s v="Lisada reale 550490 200€ ja reale 550480 50€"/>
    <n v="-250"/>
    <x v="50"/>
    <x v="49"/>
    <x v="13"/>
    <x v="13"/>
    <x v="15"/>
    <s v="Sporditegevus"/>
    <x v="0"/>
    <x v="0"/>
    <m/>
    <m/>
    <x v="1"/>
    <x v="1"/>
    <m/>
    <m/>
  </r>
  <r>
    <x v="0"/>
    <x v="5"/>
    <s v="Kulka laekumine "/>
    <n v="4778"/>
    <x v="23"/>
    <x v="23"/>
    <x v="13"/>
    <x v="13"/>
    <x v="15"/>
    <s v="Sporditegevus"/>
    <x v="0"/>
    <x v="0"/>
    <m/>
    <m/>
    <x v="1"/>
    <x v="1"/>
    <m/>
    <m/>
  </r>
  <r>
    <x v="0"/>
    <x v="5"/>
    <s v="Lastevanemate laekumine 322290"/>
    <n v="2500"/>
    <x v="23"/>
    <x v="23"/>
    <x v="13"/>
    <x v="13"/>
    <x v="15"/>
    <s v="Sporditegevus"/>
    <x v="0"/>
    <x v="0"/>
    <m/>
    <m/>
    <x v="1"/>
    <x v="1"/>
    <m/>
    <m/>
  </r>
  <r>
    <x v="1"/>
    <x v="3"/>
    <s v="Lastevanemate võistluste osalustasud"/>
    <n v="2500"/>
    <x v="91"/>
    <x v="85"/>
    <x v="13"/>
    <x v="13"/>
    <x v="15"/>
    <s v="Sporditegevus"/>
    <x v="0"/>
    <x v="0"/>
    <m/>
    <m/>
    <x v="1"/>
    <x v="1"/>
    <m/>
    <m/>
  </r>
  <r>
    <x v="0"/>
    <x v="5"/>
    <s v="322210 ülelaekumine "/>
    <n v="16131"/>
    <x v="23"/>
    <x v="23"/>
    <x v="13"/>
    <x v="13"/>
    <x v="15"/>
    <s v="Sporditegevus"/>
    <x v="0"/>
    <x v="0"/>
    <m/>
    <m/>
    <x v="1"/>
    <x v="1"/>
    <m/>
    <m/>
  </r>
  <r>
    <x v="0"/>
    <x v="5"/>
    <s v="Koristusteenus"/>
    <n v="1074"/>
    <x v="60"/>
    <x v="59"/>
    <x v="15"/>
    <x v="15"/>
    <x v="15"/>
    <s v="Sporditegevus"/>
    <x v="23"/>
    <x v="23"/>
    <m/>
    <m/>
    <x v="1"/>
    <x v="1"/>
    <m/>
    <m/>
  </r>
  <r>
    <x v="0"/>
    <x v="5"/>
    <s v="Korrashoiuteenused"/>
    <n v="-50"/>
    <x v="83"/>
    <x v="27"/>
    <x v="15"/>
    <x v="15"/>
    <x v="15"/>
    <s v="Sporditegevus"/>
    <x v="32"/>
    <x v="32"/>
    <m/>
    <m/>
    <x v="1"/>
    <x v="1"/>
    <m/>
    <m/>
  </r>
  <r>
    <x v="0"/>
    <x v="5"/>
    <s v="Korrashoiuteenused"/>
    <n v="400"/>
    <x v="83"/>
    <x v="27"/>
    <x v="25"/>
    <x v="25"/>
    <x v="23"/>
    <s v="Muu eakate sotsiaalne kaitse"/>
    <x v="38"/>
    <x v="38"/>
    <m/>
    <m/>
    <x v="1"/>
    <x v="1"/>
    <m/>
    <m/>
  </r>
  <r>
    <x v="0"/>
    <x v="5"/>
    <s v="Koristusteenus"/>
    <n v="-400"/>
    <x v="69"/>
    <x v="67"/>
    <x v="25"/>
    <x v="25"/>
    <x v="23"/>
    <s v="Muu eakate sotsiaalne kaitse"/>
    <x v="38"/>
    <x v="38"/>
    <m/>
    <m/>
    <x v="1"/>
    <x v="1"/>
    <m/>
    <m/>
  </r>
  <r>
    <x v="0"/>
    <x v="5"/>
    <s v="Korrashoiuteenused"/>
    <n v="916"/>
    <x v="83"/>
    <x v="27"/>
    <x v="24"/>
    <x v="24"/>
    <x v="22"/>
    <s v="Teatrid"/>
    <x v="30"/>
    <x v="30"/>
    <m/>
    <m/>
    <x v="1"/>
    <x v="1"/>
    <m/>
    <m/>
  </r>
  <r>
    <x v="0"/>
    <x v="5"/>
    <s v="Koristusteenus"/>
    <n v="-916"/>
    <x v="69"/>
    <x v="67"/>
    <x v="24"/>
    <x v="24"/>
    <x v="22"/>
    <s v="Teatrid"/>
    <x v="30"/>
    <x v="30"/>
    <m/>
    <m/>
    <x v="1"/>
    <x v="1"/>
    <m/>
    <m/>
  </r>
  <r>
    <x v="0"/>
    <x v="5"/>
    <s v="Korrashoiuteenused"/>
    <n v="-1000"/>
    <x v="83"/>
    <x v="27"/>
    <x v="8"/>
    <x v="8"/>
    <x v="8"/>
    <s v="Raamatukogud"/>
    <x v="13"/>
    <x v="13"/>
    <m/>
    <m/>
    <x v="1"/>
    <x v="1"/>
    <m/>
    <m/>
  </r>
  <r>
    <x v="0"/>
    <x v="5"/>
    <s v="Koristusteenus"/>
    <n v="1000"/>
    <x v="69"/>
    <x v="67"/>
    <x v="8"/>
    <x v="8"/>
    <x v="8"/>
    <s v="Raamatukogud"/>
    <x v="13"/>
    <x v="13"/>
    <m/>
    <m/>
    <x v="1"/>
    <x v="1"/>
    <m/>
    <m/>
  </r>
  <r>
    <x v="2"/>
    <x v="7"/>
    <s v="Investeeringutegevuse kulude vahendite jäägi ümbertõstmine õigele kontole (Ilm Arhitekt OÜ projekti arve katteks)"/>
    <n v="29000"/>
    <x v="92"/>
    <x v="86"/>
    <x v="12"/>
    <x v="12"/>
    <x v="7"/>
    <s v="Üldmajanduslikud arendusprojektid"/>
    <x v="0"/>
    <x v="0"/>
    <s v="0001"/>
    <s v="Raamatukogu põhiprojekt ja eskiis"/>
    <x v="1"/>
    <x v="1"/>
    <m/>
    <m/>
  </r>
  <r>
    <x v="0"/>
    <x v="5"/>
    <s v="Lisada reale 550301"/>
    <n v="-430"/>
    <x v="90"/>
    <x v="84"/>
    <x v="13"/>
    <x v="13"/>
    <x v="15"/>
    <s v="Sporditegevus"/>
    <x v="0"/>
    <x v="0"/>
    <m/>
    <m/>
    <x v="1"/>
    <x v="1"/>
    <m/>
    <m/>
  </r>
  <r>
    <x v="2"/>
    <x v="7"/>
    <s v="Investeeringutegevuse kulude vahendite jäägi ümbertõstmine õigele kontole (Ilm Arhitekt OÜ projekti arve katteks) "/>
    <n v="-29000"/>
    <x v="93"/>
    <x v="87"/>
    <x v="12"/>
    <x v="12"/>
    <x v="7"/>
    <s v="Üldmajanduslikud arendusprojektid"/>
    <x v="0"/>
    <x v="0"/>
    <s v="0001"/>
    <s v="Raamatukogu põhiprojekt ja eskiis"/>
    <x v="1"/>
    <x v="1"/>
    <m/>
    <m/>
  </r>
  <r>
    <x v="0"/>
    <x v="5"/>
    <s v="Muud rajatiste majandamisega seotud kulud"/>
    <n v="2240"/>
    <x v="57"/>
    <x v="56"/>
    <x v="10"/>
    <x v="10"/>
    <x v="6"/>
    <s v="Põhi- ja üldkeskharidus"/>
    <x v="27"/>
    <x v="27"/>
    <m/>
    <m/>
    <x v="1"/>
    <x v="1"/>
    <m/>
    <m/>
  </r>
  <r>
    <x v="0"/>
    <x v="5"/>
    <s v="Kanda realt 551108 6200€ ja realt 552440 4800€"/>
    <n v="11000"/>
    <x v="52"/>
    <x v="51"/>
    <x v="13"/>
    <x v="13"/>
    <x v="15"/>
    <s v="Sporditegevus"/>
    <x v="0"/>
    <x v="0"/>
    <m/>
    <m/>
    <x v="1"/>
    <x v="1"/>
    <m/>
    <m/>
  </r>
  <r>
    <x v="0"/>
    <x v="5"/>
    <s v="Koristusteenus"/>
    <n v="-3950"/>
    <x v="69"/>
    <x v="67"/>
    <x v="10"/>
    <x v="10"/>
    <x v="6"/>
    <s v="Põhi- ja üldkeskharidus"/>
    <x v="27"/>
    <x v="27"/>
    <m/>
    <m/>
    <x v="1"/>
    <x v="1"/>
    <m/>
    <m/>
  </r>
  <r>
    <x v="0"/>
    <x v="5"/>
    <s v="Koristusteenus"/>
    <n v="3950"/>
    <x v="69"/>
    <x v="67"/>
    <x v="20"/>
    <x v="20"/>
    <x v="16"/>
    <s v="Avalike alade puhastus"/>
    <x v="28"/>
    <x v="28"/>
    <m/>
    <m/>
    <x v="1"/>
    <x v="1"/>
    <m/>
    <m/>
  </r>
  <r>
    <x v="0"/>
    <x v="5"/>
    <s v="Kanda realt 553314"/>
    <n v="1500"/>
    <x v="94"/>
    <x v="88"/>
    <x v="13"/>
    <x v="13"/>
    <x v="15"/>
    <s v="Sporditegevus"/>
    <x v="0"/>
    <x v="0"/>
    <m/>
    <m/>
    <x v="1"/>
    <x v="1"/>
    <m/>
    <m/>
  </r>
  <r>
    <x v="0"/>
    <x v="5"/>
    <s v="Muud rajatiste majandamisega seotud kulud"/>
    <n v="5017"/>
    <x v="57"/>
    <x v="56"/>
    <x v="18"/>
    <x v="18"/>
    <x v="13"/>
    <s v="Alusharidus"/>
    <x v="18"/>
    <x v="18"/>
    <m/>
    <m/>
    <x v="1"/>
    <x v="1"/>
    <m/>
    <m/>
  </r>
  <r>
    <x v="0"/>
    <x v="5"/>
    <s v="LH liiklusmärkide pesuri ostuks"/>
    <n v="-4000"/>
    <x v="57"/>
    <x v="56"/>
    <x v="1"/>
    <x v="1"/>
    <x v="12"/>
    <s v="Muu majandus (sh majanduse haldus)"/>
    <x v="45"/>
    <x v="45"/>
    <m/>
    <m/>
    <x v="24"/>
    <x v="24"/>
    <m/>
    <m/>
  </r>
  <r>
    <x v="0"/>
    <x v="5"/>
    <s v="Osaline ümbertõstmine Geodata Arenduse tarbeks siia kontole"/>
    <n v="2000"/>
    <x v="95"/>
    <x v="89"/>
    <x v="12"/>
    <x v="12"/>
    <x v="7"/>
    <s v="Üldmajanduslikud arendusprojektid"/>
    <x v="0"/>
    <x v="0"/>
    <m/>
    <m/>
    <x v="1"/>
    <x v="1"/>
    <m/>
    <m/>
  </r>
  <r>
    <x v="0"/>
    <x v="5"/>
    <s v="Muud rajatiste majandamisega seotud kulud"/>
    <n v="5038"/>
    <x v="57"/>
    <x v="56"/>
    <x v="19"/>
    <x v="19"/>
    <x v="13"/>
    <s v="Alusharidus"/>
    <x v="20"/>
    <x v="20"/>
    <m/>
    <m/>
    <x v="1"/>
    <x v="1"/>
    <m/>
    <m/>
  </r>
  <r>
    <x v="0"/>
    <x v="5"/>
    <s v="Korrashoiuteenused"/>
    <n v="800"/>
    <x v="83"/>
    <x v="27"/>
    <x v="19"/>
    <x v="19"/>
    <x v="13"/>
    <s v="Alusharidus"/>
    <x v="20"/>
    <x v="20"/>
    <m/>
    <m/>
    <x v="1"/>
    <x v="1"/>
    <m/>
    <m/>
  </r>
  <r>
    <x v="0"/>
    <x v="5"/>
    <s v="Koristusteenus"/>
    <n v="-800"/>
    <x v="69"/>
    <x v="67"/>
    <x v="19"/>
    <x v="19"/>
    <x v="13"/>
    <s v="Alusharidus"/>
    <x v="20"/>
    <x v="20"/>
    <m/>
    <m/>
    <x v="1"/>
    <x v="1"/>
    <m/>
    <m/>
  </r>
  <r>
    <x v="0"/>
    <x v="5"/>
    <s v="Osaline ümbertõstmine Geodata Arenduse tarbeks teisele kontole"/>
    <n v="-2000"/>
    <x v="96"/>
    <x v="90"/>
    <x v="12"/>
    <x v="12"/>
    <x v="7"/>
    <s v="Üldmajanduslikud arendusprojektid"/>
    <x v="0"/>
    <x v="0"/>
    <m/>
    <m/>
    <x v="1"/>
    <x v="1"/>
    <m/>
    <m/>
  </r>
  <r>
    <x v="0"/>
    <x v="5"/>
    <s v="Muud rajatiste majandamisega seotud kulud"/>
    <n v="1538"/>
    <x v="57"/>
    <x v="56"/>
    <x v="19"/>
    <x v="19"/>
    <x v="13"/>
    <s v="Alusharidus"/>
    <x v="37"/>
    <x v="37"/>
    <m/>
    <m/>
    <x v="1"/>
    <x v="1"/>
    <m/>
    <m/>
  </r>
  <r>
    <x v="0"/>
    <x v="5"/>
    <s v="Muud rajatiste majandamisega seotud kulud"/>
    <n v="1505"/>
    <x v="57"/>
    <x v="56"/>
    <x v="11"/>
    <x v="11"/>
    <x v="13"/>
    <s v="Alusharidus"/>
    <x v="35"/>
    <x v="35"/>
    <m/>
    <m/>
    <x v="1"/>
    <x v="1"/>
    <m/>
    <m/>
  </r>
  <r>
    <x v="0"/>
    <x v="8"/>
    <s v="osaline ümbertõstmine rendi kontolt riigilõivude kontole"/>
    <n v="170"/>
    <x v="97"/>
    <x v="91"/>
    <x v="12"/>
    <x v="12"/>
    <x v="7"/>
    <s v="Üldmajanduslikud arendusprojektid"/>
    <x v="0"/>
    <x v="0"/>
    <m/>
    <m/>
    <x v="1"/>
    <x v="1"/>
    <m/>
    <m/>
  </r>
  <r>
    <x v="0"/>
    <x v="5"/>
    <s v="Korrashoiuteenused"/>
    <n v="1360"/>
    <x v="83"/>
    <x v="27"/>
    <x v="21"/>
    <x v="21"/>
    <x v="10"/>
    <s v="Noorte huviharidus ja huvitegevus"/>
    <x v="25"/>
    <x v="25"/>
    <m/>
    <m/>
    <x v="1"/>
    <x v="1"/>
    <m/>
    <m/>
  </r>
  <r>
    <x v="0"/>
    <x v="5"/>
    <s v="Viljandi Jakobsoni Koolile alates 1.11.2025 korrigeeritud eelkooli õpetajaametikoha töötasu (2 kuud= 111 eurot + maksud=222)"/>
    <n v="-222"/>
    <x v="43"/>
    <x v="43"/>
    <x v="5"/>
    <x v="5"/>
    <x v="9"/>
    <s v="Muu haridus"/>
    <x v="0"/>
    <x v="0"/>
    <m/>
    <m/>
    <x v="14"/>
    <x v="14"/>
    <m/>
    <m/>
  </r>
  <r>
    <x v="0"/>
    <x v="5"/>
    <s v="osaline ümbertõstmine rendi kontolt riigilõivude kontole"/>
    <n v="-170"/>
    <x v="30"/>
    <x v="30"/>
    <x v="12"/>
    <x v="12"/>
    <x v="7"/>
    <s v="Üldmajanduslikud arendusprojektid"/>
    <x v="0"/>
    <x v="0"/>
    <m/>
    <m/>
    <x v="1"/>
    <x v="1"/>
    <m/>
    <m/>
  </r>
  <r>
    <x v="0"/>
    <x v="5"/>
    <s v="Koristusteenus"/>
    <n v="-1360"/>
    <x v="69"/>
    <x v="67"/>
    <x v="21"/>
    <x v="21"/>
    <x v="10"/>
    <s v="Noorte huviharidus ja huvitegevus"/>
    <x v="25"/>
    <x v="25"/>
    <m/>
    <m/>
    <x v="1"/>
    <x v="1"/>
    <m/>
    <m/>
  </r>
  <r>
    <x v="0"/>
    <x v="5"/>
    <s v="Muud rajatiste majandamisega seotud kulud"/>
    <n v="49"/>
    <x v="57"/>
    <x v="56"/>
    <x v="16"/>
    <x v="16"/>
    <x v="13"/>
    <s v="Alusharidus"/>
    <x v="12"/>
    <x v="12"/>
    <m/>
    <m/>
    <x v="1"/>
    <x v="1"/>
    <m/>
    <m/>
  </r>
  <r>
    <x v="1"/>
    <x v="3"/>
    <s v="Laagrite ülelaekumine"/>
    <n v="16131"/>
    <x v="98"/>
    <x v="92"/>
    <x v="13"/>
    <x v="13"/>
    <x v="15"/>
    <s v="Sporditegevus"/>
    <x v="0"/>
    <x v="0"/>
    <m/>
    <m/>
    <x v="1"/>
    <x v="1"/>
    <m/>
    <m/>
  </r>
  <r>
    <x v="0"/>
    <x v="5"/>
    <s v="Muud rajatiste majandamisega seotud kulud"/>
    <n v="1863"/>
    <x v="57"/>
    <x v="56"/>
    <x v="16"/>
    <x v="16"/>
    <x v="13"/>
    <s v="Alusharidus"/>
    <x v="24"/>
    <x v="24"/>
    <m/>
    <m/>
    <x v="1"/>
    <x v="1"/>
    <m/>
    <m/>
  </r>
  <r>
    <x v="0"/>
    <x v="5"/>
    <s v="osaline ümbertõstmine rendi kontolt päevarahade kontole"/>
    <n v="200"/>
    <x v="94"/>
    <x v="88"/>
    <x v="12"/>
    <x v="12"/>
    <x v="7"/>
    <s v="Üldmajanduslikud arendusprojektid"/>
    <x v="0"/>
    <x v="0"/>
    <m/>
    <m/>
    <x v="1"/>
    <x v="1"/>
    <m/>
    <m/>
  </r>
  <r>
    <x v="0"/>
    <x v="5"/>
    <s v="Valveteenused"/>
    <n v="250"/>
    <x v="99"/>
    <x v="93"/>
    <x v="14"/>
    <x v="14"/>
    <x v="10"/>
    <s v="Noorte huviharidus ja huvitegevus"/>
    <x v="41"/>
    <x v="41"/>
    <m/>
    <m/>
    <x v="1"/>
    <x v="1"/>
    <m/>
    <m/>
  </r>
  <r>
    <x v="1"/>
    <x v="6"/>
    <s v="KULKA toetused"/>
    <n v="4778"/>
    <x v="100"/>
    <x v="94"/>
    <x v="13"/>
    <x v="13"/>
    <x v="15"/>
    <s v="Sporditegevus"/>
    <x v="0"/>
    <x v="0"/>
    <m/>
    <m/>
    <x v="1"/>
    <x v="1"/>
    <m/>
    <m/>
  </r>
  <r>
    <x v="0"/>
    <x v="5"/>
    <s v="Koristusteenus"/>
    <n v="250"/>
    <x v="69"/>
    <x v="67"/>
    <x v="14"/>
    <x v="14"/>
    <x v="10"/>
    <s v="Noorte huviharidus ja huvitegevus"/>
    <x v="41"/>
    <x v="41"/>
    <m/>
    <m/>
    <x v="1"/>
    <x v="1"/>
    <m/>
    <m/>
  </r>
  <r>
    <x v="0"/>
    <x v="5"/>
    <s v="osaline ümbertõstmine rendi kontolt päevarahade kontole"/>
    <n v="-200"/>
    <x v="30"/>
    <x v="30"/>
    <x v="12"/>
    <x v="12"/>
    <x v="7"/>
    <s v="Üldmajanduslikud arendusprojektid"/>
    <x v="0"/>
    <x v="0"/>
    <m/>
    <m/>
    <x v="1"/>
    <x v="1"/>
    <m/>
    <m/>
  </r>
  <r>
    <x v="0"/>
    <x v="5"/>
    <s v="Koristusteenus"/>
    <n v="-500"/>
    <x v="69"/>
    <x v="67"/>
    <x v="26"/>
    <x v="26"/>
    <x v="20"/>
    <s v="Muuseumid"/>
    <x v="34"/>
    <x v="34"/>
    <m/>
    <m/>
    <x v="1"/>
    <x v="1"/>
    <m/>
    <m/>
  </r>
  <r>
    <x v="0"/>
    <x v="5"/>
    <s v="Info- ja PR teenused (ümbertõstmine KU225 -lt KU226-le samale kontole)"/>
    <n v="2500"/>
    <x v="8"/>
    <x v="8"/>
    <x v="12"/>
    <x v="12"/>
    <x v="7"/>
    <s v="Üldmajanduslikud arendusprojektid"/>
    <x v="0"/>
    <x v="0"/>
    <m/>
    <m/>
    <x v="25"/>
    <x v="25"/>
    <m/>
    <m/>
  </r>
  <r>
    <x v="0"/>
    <x v="5"/>
    <s v="Pangateenused/Erasmus+ PR203"/>
    <n v="278"/>
    <x v="90"/>
    <x v="84"/>
    <x v="6"/>
    <x v="6"/>
    <x v="6"/>
    <s v="Põhi- ja üldkeskharidus"/>
    <x v="0"/>
    <x v="0"/>
    <s v="PR203"/>
    <s v="Kaare Kooli Erasmus+ KA-210A"/>
    <x v="1"/>
    <x v="1"/>
    <m/>
    <m/>
  </r>
  <r>
    <x v="0"/>
    <x v="5"/>
    <s v="Info- ja PR teenused (ümbertõstmine KU225 -lt KU226-le samale kontole)"/>
    <n v="-2500"/>
    <x v="8"/>
    <x v="8"/>
    <x v="12"/>
    <x v="12"/>
    <x v="7"/>
    <s v="Üldmajanduslikud arendusprojektid"/>
    <x v="0"/>
    <x v="0"/>
    <m/>
    <m/>
    <x v="26"/>
    <x v="26"/>
    <m/>
    <m/>
  </r>
  <r>
    <x v="0"/>
    <x v="5"/>
    <s v="Korrashoiuteenused"/>
    <n v="-900"/>
    <x v="83"/>
    <x v="27"/>
    <x v="29"/>
    <x v="29"/>
    <x v="26"/>
    <s v="Noorsootöö ja noortekeskused"/>
    <x v="44"/>
    <x v="44"/>
    <m/>
    <m/>
    <x v="1"/>
    <x v="1"/>
    <m/>
    <m/>
  </r>
  <r>
    <x v="0"/>
    <x v="5"/>
    <s v="Koristusteenus"/>
    <n v="900"/>
    <x v="69"/>
    <x v="67"/>
    <x v="29"/>
    <x v="29"/>
    <x v="26"/>
    <s v="Noorsootöö ja noortekeskused"/>
    <x v="44"/>
    <x v="44"/>
    <m/>
    <m/>
    <x v="1"/>
    <x v="1"/>
    <m/>
    <m/>
  </r>
  <r>
    <x v="0"/>
    <x v="0"/>
    <s v="Vähendan KU552 10 eurot ja suurendan vastavalt KOV teenistujate 09800 tegevusala KU049 teenistujate töötuskindlustuse osa osa  (tulemustasu)"/>
    <n v="10"/>
    <x v="0"/>
    <x v="0"/>
    <x v="5"/>
    <x v="5"/>
    <x v="9"/>
    <s v="Muu haridus"/>
    <x v="0"/>
    <x v="0"/>
    <m/>
    <m/>
    <x v="0"/>
    <x v="0"/>
    <m/>
    <m/>
  </r>
  <r>
    <x v="0"/>
    <x v="5"/>
    <s v="Vähendan KU552 10 eurot ja suurendan vastavalt KOV teenistujate 09800 tegevusala KU049 teenistujate töötuskindlustuse osa osa  (tulemustasu)"/>
    <n v="-10"/>
    <x v="43"/>
    <x v="43"/>
    <x v="5"/>
    <x v="5"/>
    <x v="9"/>
    <s v="Muu haridus"/>
    <x v="0"/>
    <x v="0"/>
    <m/>
    <m/>
    <x v="27"/>
    <x v="27"/>
    <m/>
    <m/>
  </r>
  <r>
    <x v="0"/>
    <x v="0"/>
    <s v="Vähendan KU552 396 eurot ja suurendan vastavalt KOV teenistujate 09800 tegevusala KU049 teenistujate sotsiaalmaksu osa  (tulemustasu)"/>
    <n v="396"/>
    <x v="1"/>
    <x v="1"/>
    <x v="5"/>
    <x v="5"/>
    <x v="9"/>
    <s v="Muu haridus"/>
    <x v="0"/>
    <x v="0"/>
    <m/>
    <m/>
    <x v="0"/>
    <x v="0"/>
    <m/>
    <m/>
  </r>
  <r>
    <x v="0"/>
    <x v="5"/>
    <s v="Vähendan KU552 396 eurot ja suurendan vastavalt KOV teenistujate 09800 tegevusala KU049 teenistujate sotsiaalmaksu osa  (tulemustasu)"/>
    <n v="-396"/>
    <x v="43"/>
    <x v="43"/>
    <x v="5"/>
    <x v="5"/>
    <x v="9"/>
    <s v="Muu haridus"/>
    <x v="0"/>
    <x v="0"/>
    <m/>
    <m/>
    <x v="27"/>
    <x v="27"/>
    <m/>
    <m/>
  </r>
  <r>
    <x v="0"/>
    <x v="0"/>
    <s v="Vähendan KU552 1200 eurot ja suurendan vastavalt KOV teenistujate 09800 tegevusala KU049 teenistujate palga osa  (tulemustasu)"/>
    <n v="1200"/>
    <x v="16"/>
    <x v="16"/>
    <x v="5"/>
    <x v="5"/>
    <x v="9"/>
    <s v="Muu haridus"/>
    <x v="0"/>
    <x v="0"/>
    <m/>
    <m/>
    <x v="0"/>
    <x v="0"/>
    <m/>
    <m/>
  </r>
  <r>
    <x v="0"/>
    <x v="5"/>
    <s v="Vähendan KU552 1200 eurot ja suurendan vastavalt KOV teenistujate 09800 tegevusala KU049 teenistujate palga osa  (tulemustasu)"/>
    <n v="-1200"/>
    <x v="43"/>
    <x v="43"/>
    <x v="5"/>
    <x v="5"/>
    <x v="9"/>
    <s v="Muu haridus"/>
    <x v="0"/>
    <x v="0"/>
    <m/>
    <m/>
    <x v="27"/>
    <x v="27"/>
    <m/>
    <m/>
  </r>
  <r>
    <x v="0"/>
    <x v="5"/>
    <s v="Koristusteenus"/>
    <n v="-250"/>
    <x v="69"/>
    <x v="67"/>
    <x v="17"/>
    <x v="17"/>
    <x v="19"/>
    <s v="Rahvakultuur"/>
    <x v="14"/>
    <x v="14"/>
    <m/>
    <m/>
    <x v="1"/>
    <x v="1"/>
    <m/>
    <m/>
  </r>
  <r>
    <x v="0"/>
    <x v="5"/>
    <s v="Koristusteenus"/>
    <n v="250"/>
    <x v="69"/>
    <x v="67"/>
    <x v="22"/>
    <x v="22"/>
    <x v="20"/>
    <s v="Muuseumid"/>
    <x v="26"/>
    <x v="26"/>
    <m/>
    <m/>
    <x v="1"/>
    <x v="1"/>
    <m/>
    <m/>
  </r>
  <r>
    <x v="0"/>
    <x v="5"/>
    <s v="Valveteenused"/>
    <n v="200"/>
    <x v="99"/>
    <x v="93"/>
    <x v="1"/>
    <x v="1"/>
    <x v="0"/>
    <s v="Viljandi Linnavalitsus"/>
    <x v="1"/>
    <x v="1"/>
    <m/>
    <m/>
    <x v="1"/>
    <x v="1"/>
    <m/>
    <m/>
  </r>
  <r>
    <x v="0"/>
    <x v="5"/>
    <s v="Koristusteenus"/>
    <n v="-200"/>
    <x v="69"/>
    <x v="67"/>
    <x v="1"/>
    <x v="1"/>
    <x v="0"/>
    <s v="Viljandi Linnavalitsus"/>
    <x v="1"/>
    <x v="1"/>
    <m/>
    <m/>
    <x v="1"/>
    <x v="1"/>
    <m/>
    <m/>
  </r>
  <r>
    <x v="0"/>
    <x v="5"/>
    <s v="Haridus- ja Kultuuriametilt infopäeva korralduseks"/>
    <n v="150"/>
    <x v="12"/>
    <x v="12"/>
    <x v="11"/>
    <x v="11"/>
    <x v="13"/>
    <s v="Alusharidus"/>
    <x v="0"/>
    <x v="0"/>
    <m/>
    <m/>
    <x v="1"/>
    <x v="1"/>
    <m/>
    <m/>
  </r>
  <r>
    <x v="0"/>
    <x v="5"/>
    <s v="Tuua jur.teenuste realt 550400 tööriiete ostuks reale 5532 summas 400.-"/>
    <n v="400"/>
    <x v="101"/>
    <x v="95"/>
    <x v="0"/>
    <x v="0"/>
    <x v="0"/>
    <s v="Viljandi Linnavalitsus"/>
    <x v="0"/>
    <x v="0"/>
    <m/>
    <m/>
    <x v="1"/>
    <x v="1"/>
    <s v="018"/>
    <s v="Õigusteenistuse juht"/>
  </r>
  <r>
    <x v="0"/>
    <x v="5"/>
    <s v="Tänavatakete taastusremont"/>
    <n v="20000"/>
    <x v="27"/>
    <x v="27"/>
    <x v="1"/>
    <x v="1"/>
    <x v="1"/>
    <s v="Maanteetransport"/>
    <x v="0"/>
    <x v="0"/>
    <m/>
    <m/>
    <x v="28"/>
    <x v="28"/>
    <m/>
    <m/>
  </r>
  <r>
    <x v="0"/>
    <x v="5"/>
    <s v="Viia õigusteenistuse tööriiete ostuks reale 5532 summas 400.-"/>
    <n v="-400"/>
    <x v="102"/>
    <x v="96"/>
    <x v="0"/>
    <x v="0"/>
    <x v="0"/>
    <s v="Viljandi Linnavalitsus"/>
    <x v="0"/>
    <x v="0"/>
    <m/>
    <m/>
    <x v="1"/>
    <x v="1"/>
    <s v="018"/>
    <s v="Õigusteenistuse juht"/>
  </r>
  <r>
    <x v="2"/>
    <x v="7"/>
    <s v=" Hariduse ja Reinu tee"/>
    <n v="19540"/>
    <x v="103"/>
    <x v="97"/>
    <x v="1"/>
    <x v="1"/>
    <x v="1"/>
    <s v="Maanteetransport"/>
    <x v="0"/>
    <x v="0"/>
    <m/>
    <m/>
    <x v="29"/>
    <x v="29"/>
    <m/>
    <m/>
  </r>
  <r>
    <x v="0"/>
    <x v="5"/>
    <s v="Tuua riigikaitsele (02500) kulureale 550400) summas 5952.-"/>
    <n v="5952"/>
    <x v="48"/>
    <x v="22"/>
    <x v="0"/>
    <x v="0"/>
    <x v="29"/>
    <s v="Muu riigikaitse"/>
    <x v="0"/>
    <x v="0"/>
    <m/>
    <m/>
    <x v="1"/>
    <x v="1"/>
    <s v="013"/>
    <s v="Linnasekretär"/>
  </r>
  <r>
    <x v="0"/>
    <x v="5"/>
    <s v="Viia riigikaitsele (02500) kulureale 550400) summas 5952.-"/>
    <n v="-5952"/>
    <x v="102"/>
    <x v="96"/>
    <x v="0"/>
    <x v="0"/>
    <x v="0"/>
    <s v="Viljandi Linnavalitsus"/>
    <x v="0"/>
    <x v="0"/>
    <m/>
    <m/>
    <x v="1"/>
    <x v="1"/>
    <s v="018"/>
    <s v="Õigusteenistuse juht"/>
  </r>
  <r>
    <x v="2"/>
    <x v="7"/>
    <s v="Järveotsa arendusala"/>
    <n v="-39540"/>
    <x v="28"/>
    <x v="28"/>
    <x v="1"/>
    <x v="1"/>
    <x v="7"/>
    <s v="Üldmajanduslikud arendusprojektid"/>
    <x v="0"/>
    <x v="0"/>
    <m/>
    <m/>
    <x v="13"/>
    <x v="13"/>
    <m/>
    <m/>
  </r>
  <r>
    <x v="0"/>
    <x v="5"/>
    <s v="Tänavatakete taastusremont"/>
    <n v="5000"/>
    <x v="27"/>
    <x v="27"/>
    <x v="1"/>
    <x v="1"/>
    <x v="1"/>
    <s v="Maanteetransport"/>
    <x v="0"/>
    <x v="0"/>
    <m/>
    <m/>
    <x v="28"/>
    <x v="28"/>
    <m/>
    <m/>
  </r>
  <r>
    <x v="2"/>
    <x v="7"/>
    <s v=" Kõnniteede rekonstrueerimine"/>
    <n v="-5000"/>
    <x v="28"/>
    <x v="28"/>
    <x v="1"/>
    <x v="1"/>
    <x v="1"/>
    <s v="Maanteetransport"/>
    <x v="0"/>
    <x v="0"/>
    <m/>
    <m/>
    <x v="30"/>
    <x v="30"/>
    <m/>
    <m/>
  </r>
  <r>
    <x v="0"/>
    <x v="5"/>
    <s v="Tänavatakete taastusremont "/>
    <n v="5000"/>
    <x v="27"/>
    <x v="27"/>
    <x v="1"/>
    <x v="1"/>
    <x v="1"/>
    <s v="Maanteetransport"/>
    <x v="0"/>
    <x v="0"/>
    <m/>
    <m/>
    <x v="28"/>
    <x v="28"/>
    <m/>
    <m/>
  </r>
  <r>
    <x v="0"/>
    <x v="5"/>
    <s v="Tuua koolituste realt (550400) Persona kallinemiseks reale 551410 summas 5000.-"/>
    <n v="5000"/>
    <x v="96"/>
    <x v="90"/>
    <x v="0"/>
    <x v="0"/>
    <x v="0"/>
    <s v="Viljandi Linnavalitsus"/>
    <x v="0"/>
    <x v="0"/>
    <m/>
    <m/>
    <x v="1"/>
    <x v="1"/>
    <s v="016"/>
    <s v="Personalispetsialist"/>
  </r>
  <r>
    <x v="0"/>
    <x v="5"/>
    <s v="Liikluskorralduse muud kulud"/>
    <n v="-5000"/>
    <x v="27"/>
    <x v="27"/>
    <x v="1"/>
    <x v="1"/>
    <x v="1"/>
    <s v="Maanteetransport"/>
    <x v="0"/>
    <x v="0"/>
    <m/>
    <m/>
    <x v="31"/>
    <x v="31"/>
    <m/>
    <m/>
  </r>
  <r>
    <x v="0"/>
    <x v="5"/>
    <s v="Viia koolituste realt (550400) Persona tarkvara kallinemise jaoks reale 551410 summas 5000.-"/>
    <n v="-5000"/>
    <x v="48"/>
    <x v="22"/>
    <x v="0"/>
    <x v="0"/>
    <x v="0"/>
    <s v="Viljandi Linnavalitsus"/>
    <x v="0"/>
    <x v="0"/>
    <m/>
    <m/>
    <x v="1"/>
    <x v="1"/>
    <s v="016"/>
    <s v="Personalispetsialist"/>
  </r>
  <r>
    <x v="0"/>
    <x v="5"/>
    <s v="Viia koolituste realt (550400) Seilale 3000.-"/>
    <n v="-3000"/>
    <x v="48"/>
    <x v="22"/>
    <x v="0"/>
    <x v="0"/>
    <x v="0"/>
    <s v="Viljandi Linnavalitsus"/>
    <x v="0"/>
    <x v="0"/>
    <m/>
    <m/>
    <x v="1"/>
    <x v="1"/>
    <s v="016"/>
    <s v="Personalispetsialist"/>
  </r>
  <r>
    <x v="0"/>
    <x v="5"/>
    <s v="Tuua admin realt (550099) reale 550001 summa 1500.- "/>
    <n v="1500"/>
    <x v="34"/>
    <x v="34"/>
    <x v="0"/>
    <x v="0"/>
    <x v="0"/>
    <s v="Viljandi Linnavalitsus"/>
    <x v="0"/>
    <x v="0"/>
    <m/>
    <m/>
    <x v="1"/>
    <x v="1"/>
    <s v="014"/>
    <s v="Asjaajamisteenistuse juht"/>
  </r>
  <r>
    <x v="0"/>
    <x v="5"/>
    <s v="Viia trükiste reale (550001) 1500.-"/>
    <n v="-1500"/>
    <x v="14"/>
    <x v="14"/>
    <x v="0"/>
    <x v="0"/>
    <x v="0"/>
    <s v="Viljandi Linnavalitsus"/>
    <x v="0"/>
    <x v="0"/>
    <m/>
    <m/>
    <x v="1"/>
    <x v="1"/>
    <s v="014"/>
    <s v="Asjaajamisteenistuse juht"/>
  </r>
  <r>
    <x v="0"/>
    <x v="0"/>
    <s v="Kontolt 350000"/>
    <n v="268"/>
    <x v="104"/>
    <x v="98"/>
    <x v="7"/>
    <x v="7"/>
    <x v="6"/>
    <s v="Põhi- ja üldkeskharidus"/>
    <x v="0"/>
    <x v="0"/>
    <m/>
    <m/>
    <x v="1"/>
    <x v="1"/>
    <m/>
    <m/>
  </r>
  <r>
    <x v="0"/>
    <x v="0"/>
    <s v="Kontolt 350000"/>
    <n v="90"/>
    <x v="1"/>
    <x v="1"/>
    <x v="7"/>
    <x v="7"/>
    <x v="6"/>
    <s v="Põhi- ja üldkeskharidus"/>
    <x v="0"/>
    <x v="0"/>
    <m/>
    <m/>
    <x v="1"/>
    <x v="1"/>
    <m/>
    <m/>
  </r>
  <r>
    <x v="0"/>
    <x v="0"/>
    <s v="Tuua personaliteenuste pealt (550052) palgafondi (500140), maksud eraldatud õigetele ridadele"/>
    <n v="5979"/>
    <x v="17"/>
    <x v="17"/>
    <x v="0"/>
    <x v="0"/>
    <x v="0"/>
    <s v="Viljandi Linnavalitsus"/>
    <x v="0"/>
    <x v="0"/>
    <m/>
    <m/>
    <x v="0"/>
    <x v="0"/>
    <s v="013"/>
    <s v="Linnasekretär"/>
  </r>
  <r>
    <x v="0"/>
    <x v="5"/>
    <s v="Viia personaliteenuste pealt kantselei palgafondi (500140)"/>
    <n v="-8000"/>
    <x v="86"/>
    <x v="81"/>
    <x v="0"/>
    <x v="0"/>
    <x v="0"/>
    <s v="Viljandi Linnavalitsus"/>
    <x v="0"/>
    <x v="0"/>
    <m/>
    <m/>
    <x v="1"/>
    <x v="1"/>
    <s v="013"/>
    <s v="Linnasekretär"/>
  </r>
  <r>
    <x v="1"/>
    <x v="6"/>
    <s v="Kontole 506000 maksud"/>
    <n v="90"/>
    <x v="25"/>
    <x v="25"/>
    <x v="7"/>
    <x v="7"/>
    <x v="6"/>
    <s v="Põhi- ja üldkeskharidus"/>
    <x v="0"/>
    <x v="0"/>
    <m/>
    <m/>
    <x v="1"/>
    <x v="1"/>
    <m/>
    <m/>
  </r>
  <r>
    <x v="1"/>
    <x v="6"/>
    <s v="Kontole 500247 ringijuhendaja töötasu"/>
    <n v="268"/>
    <x v="25"/>
    <x v="25"/>
    <x v="7"/>
    <x v="7"/>
    <x v="6"/>
    <s v="Põhi- ja üldkeskharidus"/>
    <x v="0"/>
    <x v="0"/>
    <m/>
    <m/>
    <x v="1"/>
    <x v="1"/>
    <m/>
    <m/>
  </r>
  <r>
    <x v="1"/>
    <x v="3"/>
    <s v="Viljandi vallalt Kesklinna Koolile (lisaklassi avamine)"/>
    <n v="6490"/>
    <x v="105"/>
    <x v="99"/>
    <x v="5"/>
    <x v="5"/>
    <x v="9"/>
    <s v="Muu haridus"/>
    <x v="0"/>
    <x v="0"/>
    <m/>
    <m/>
    <x v="32"/>
    <x v="32"/>
    <m/>
    <m/>
  </r>
  <r>
    <x v="1"/>
    <x v="3"/>
    <s v="Tulu suurendamine lasteaia kohatasu"/>
    <n v="32357"/>
    <x v="106"/>
    <x v="100"/>
    <x v="5"/>
    <x v="5"/>
    <x v="13"/>
    <s v="Alusharidus"/>
    <x v="0"/>
    <x v="0"/>
    <m/>
    <m/>
    <x v="32"/>
    <x v="32"/>
    <m/>
    <m/>
  </r>
  <r>
    <x v="1"/>
    <x v="3"/>
    <s v="Tulu meenete müügist"/>
    <n v="4586"/>
    <x v="107"/>
    <x v="101"/>
    <x v="0"/>
    <x v="0"/>
    <x v="5"/>
    <s v="Turism"/>
    <x v="0"/>
    <x v="0"/>
    <m/>
    <m/>
    <x v="1"/>
    <x v="1"/>
    <m/>
    <m/>
  </r>
  <r>
    <x v="1"/>
    <x v="6"/>
    <s v="Ternopili annetused tuluks"/>
    <n v="860"/>
    <x v="108"/>
    <x v="102"/>
    <x v="0"/>
    <x v="0"/>
    <x v="5"/>
    <s v="Turism"/>
    <x v="0"/>
    <x v="0"/>
    <m/>
    <m/>
    <x v="1"/>
    <x v="1"/>
    <m/>
    <m/>
  </r>
  <r>
    <x v="0"/>
    <x v="0"/>
    <s v="Sotsiaalmaks töötasudelt ja toetustelt"/>
    <n v="1201"/>
    <x v="1"/>
    <x v="1"/>
    <x v="4"/>
    <x v="4"/>
    <x v="6"/>
    <s v="Põhi- ja üldkeskharidus"/>
    <x v="0"/>
    <x v="0"/>
    <m/>
    <m/>
    <x v="1"/>
    <x v="1"/>
    <m/>
    <m/>
  </r>
  <r>
    <x v="0"/>
    <x v="0"/>
    <s v="Lisataotlusega juurde antud õpetaja töökoht. Väikeklassi õpetaja töötasufond Haridus- ja kultuuriameti eelarvest."/>
    <n v="29"/>
    <x v="0"/>
    <x v="0"/>
    <x v="4"/>
    <x v="4"/>
    <x v="6"/>
    <s v="Põhi- ja üldkeskharidus"/>
    <x v="0"/>
    <x v="0"/>
    <s v="TF02-01"/>
    <s v="Põhikooli õpetajate tööjõukuludeks"/>
    <x v="1"/>
    <x v="1"/>
    <m/>
    <m/>
  </r>
  <r>
    <x v="0"/>
    <x v="0"/>
    <s v="Lisataotlusega juurde antud õpetaja töökoht. Väikeklassi õpetaja töötasufond Haridus- ja kultuuriameti eelarvest."/>
    <n v="3640"/>
    <x v="24"/>
    <x v="24"/>
    <x v="4"/>
    <x v="4"/>
    <x v="6"/>
    <s v="Põhi- ja üldkeskharidus"/>
    <x v="0"/>
    <x v="0"/>
    <s v="TF02-01"/>
    <s v="Põhikooli õpetajate tööjõukuludeks"/>
    <x v="1"/>
    <x v="1"/>
    <m/>
    <m/>
  </r>
  <r>
    <x v="0"/>
    <x v="0"/>
    <s v="Eelkooli õpetaja kinnitatud töötasu alammäära lisavahendid Haridus- ja kultuuriameti eelarvest"/>
    <n v="55"/>
    <x v="1"/>
    <x v="1"/>
    <x v="4"/>
    <x v="4"/>
    <x v="6"/>
    <s v="Põhi- ja üldkeskharidus"/>
    <x v="0"/>
    <x v="0"/>
    <m/>
    <m/>
    <x v="1"/>
    <x v="1"/>
    <m/>
    <m/>
  </r>
  <r>
    <x v="0"/>
    <x v="0"/>
    <s v="Eelkooli õpetaja kinnitatud töötasu alammäära lisavahendid Haridus- ja kultuuriameti eelarvest"/>
    <n v="3"/>
    <x v="0"/>
    <x v="0"/>
    <x v="4"/>
    <x v="4"/>
    <x v="6"/>
    <s v="Põhi- ja üldkeskharidus"/>
    <x v="0"/>
    <x v="0"/>
    <m/>
    <m/>
    <x v="1"/>
    <x v="1"/>
    <m/>
    <m/>
  </r>
  <r>
    <x v="0"/>
    <x v="0"/>
    <s v="Eelkooli õpetaja kinnitatud töötasu alammäära lisavahendid Haridus- ja kultuuriameti eelarvest"/>
    <n v="166"/>
    <x v="37"/>
    <x v="37"/>
    <x v="4"/>
    <x v="4"/>
    <x v="6"/>
    <s v="Põhi- ja üldkeskharidus"/>
    <x v="0"/>
    <x v="0"/>
    <m/>
    <m/>
    <x v="1"/>
    <x v="1"/>
    <m/>
    <m/>
  </r>
  <r>
    <x v="2"/>
    <x v="7"/>
    <s v="Purskkaev Tüdruk tuvidega (tõstmine õigele reale)"/>
    <n v="22000"/>
    <x v="92"/>
    <x v="86"/>
    <x v="12"/>
    <x v="12"/>
    <x v="3"/>
    <s v="Muud elamu- ja kommunaalmajanduse tegevus"/>
    <x v="0"/>
    <x v="0"/>
    <m/>
    <m/>
    <x v="33"/>
    <x v="33"/>
    <m/>
    <m/>
  </r>
  <r>
    <x v="2"/>
    <x v="7"/>
    <s v="Mitteamortiseeruv materiaalne põhivara (tüdruk tuvidega ümbertõstmiseks õigele reale)"/>
    <n v="-22000"/>
    <x v="109"/>
    <x v="103"/>
    <x v="12"/>
    <x v="12"/>
    <x v="3"/>
    <s v="Muud elamu- ja kommunaalmajanduse tegevus"/>
    <x v="0"/>
    <x v="0"/>
    <m/>
    <m/>
    <x v="33"/>
    <x v="33"/>
    <m/>
    <m/>
  </r>
  <r>
    <x v="2"/>
    <x v="7"/>
    <s v="Purskkaev Tüdruk tuvidega"/>
    <n v="7000"/>
    <x v="92"/>
    <x v="86"/>
    <x v="12"/>
    <x v="12"/>
    <x v="3"/>
    <s v="Muud elamu- ja kommunaalmajanduse tegevus"/>
    <x v="0"/>
    <x v="0"/>
    <m/>
    <m/>
    <x v="33"/>
    <x v="33"/>
    <m/>
    <m/>
  </r>
  <r>
    <x v="2"/>
    <x v="7"/>
    <s v="Hooned (v.a eluhooned) soetusmaksumuses"/>
    <n v="-7000"/>
    <x v="93"/>
    <x v="87"/>
    <x v="12"/>
    <x v="12"/>
    <x v="7"/>
    <s v="Üldmajanduslikud arendusprojektid"/>
    <x v="0"/>
    <x v="0"/>
    <s v="0001"/>
    <s v="Raamatukogu põhiprojekt ja eskiis"/>
    <x v="1"/>
    <x v="1"/>
    <m/>
    <m/>
  </r>
  <r>
    <x v="0"/>
    <x v="5"/>
    <s v="Seminari korraldamise kulud, haridusametilt"/>
    <n v="100"/>
    <x v="12"/>
    <x v="12"/>
    <x v="18"/>
    <x v="18"/>
    <x v="13"/>
    <s v="Alusharidus"/>
    <x v="0"/>
    <x v="0"/>
    <m/>
    <m/>
    <x v="1"/>
    <x v="1"/>
    <m/>
    <m/>
  </r>
  <r>
    <x v="0"/>
    <x v="5"/>
    <s v="II lisaeelarvega jäid tulud kuluks kandmata"/>
    <n v="5757"/>
    <x v="52"/>
    <x v="51"/>
    <x v="17"/>
    <x v="17"/>
    <x v="30"/>
    <s v="Vaba aja tegevused"/>
    <x v="0"/>
    <x v="0"/>
    <m/>
    <m/>
    <x v="1"/>
    <x v="1"/>
    <m/>
    <m/>
  </r>
  <r>
    <x v="1"/>
    <x v="3"/>
    <s v="II lisaeelarvega tuluks võetud summa korrektuurkorrektuur"/>
    <n v="-411"/>
    <x v="110"/>
    <x v="104"/>
    <x v="17"/>
    <x v="17"/>
    <x v="30"/>
    <s v="Vaba aja tegevused"/>
    <x v="0"/>
    <x v="0"/>
    <m/>
    <m/>
    <x v="1"/>
    <x v="1"/>
    <m/>
    <m/>
  </r>
  <r>
    <x v="1"/>
    <x v="3"/>
    <s v="Tulukontode korrektuur vastavalt laekumistele"/>
    <n v="3000"/>
    <x v="110"/>
    <x v="104"/>
    <x v="17"/>
    <x v="17"/>
    <x v="19"/>
    <s v="Rahvakultuur"/>
    <x v="0"/>
    <x v="0"/>
    <m/>
    <m/>
    <x v="1"/>
    <x v="1"/>
    <m/>
    <m/>
  </r>
  <r>
    <x v="1"/>
    <x v="3"/>
    <s v="Tulukontode korrektuur vastavalt laekumistele"/>
    <n v="788"/>
    <x v="111"/>
    <x v="105"/>
    <x v="17"/>
    <x v="17"/>
    <x v="19"/>
    <s v="Rahvakultuur"/>
    <x v="0"/>
    <x v="0"/>
    <m/>
    <m/>
    <x v="1"/>
    <x v="1"/>
    <m/>
    <m/>
  </r>
  <r>
    <x v="1"/>
    <x v="3"/>
    <s v="Tulukontode korrektuur vastavalt laekumistele"/>
    <n v="-3788"/>
    <x v="112"/>
    <x v="106"/>
    <x v="17"/>
    <x v="17"/>
    <x v="19"/>
    <s v="Rahvakultuur"/>
    <x v="0"/>
    <x v="0"/>
    <m/>
    <m/>
    <x v="1"/>
    <x v="1"/>
    <m/>
    <m/>
  </r>
  <r>
    <x v="0"/>
    <x v="0"/>
    <s v="Kontolt 500430 kontole 500240"/>
    <n v="16000"/>
    <x v="37"/>
    <x v="37"/>
    <x v="17"/>
    <x v="17"/>
    <x v="19"/>
    <s v="Rahvakultuur"/>
    <x v="0"/>
    <x v="0"/>
    <m/>
    <m/>
    <x v="1"/>
    <x v="1"/>
    <m/>
    <m/>
  </r>
  <r>
    <x v="0"/>
    <x v="0"/>
    <s v="Kontolt 500430 kontole 500240"/>
    <n v="-16000"/>
    <x v="113"/>
    <x v="107"/>
    <x v="17"/>
    <x v="17"/>
    <x v="19"/>
    <s v="Rahvakultuur"/>
    <x v="0"/>
    <x v="0"/>
    <m/>
    <m/>
    <x v="1"/>
    <x v="1"/>
    <m/>
    <m/>
  </r>
  <r>
    <x v="0"/>
    <x v="0"/>
    <s v="Kontolt 500430 kontole 500250"/>
    <n v="3000"/>
    <x v="16"/>
    <x v="16"/>
    <x v="17"/>
    <x v="17"/>
    <x v="19"/>
    <s v="Rahvakultuur"/>
    <x v="0"/>
    <x v="0"/>
    <m/>
    <m/>
    <x v="1"/>
    <x v="1"/>
    <m/>
    <m/>
  </r>
  <r>
    <x v="0"/>
    <x v="0"/>
    <s v="Kontolt 500430 kontole 500250"/>
    <n v="-3000"/>
    <x v="113"/>
    <x v="107"/>
    <x v="17"/>
    <x v="17"/>
    <x v="19"/>
    <s v="Rahvakultuur"/>
    <x v="0"/>
    <x v="0"/>
    <m/>
    <m/>
    <x v="1"/>
    <x v="1"/>
    <m/>
    <m/>
  </r>
  <r>
    <x v="0"/>
    <x v="5"/>
    <s v="Kontolt 552520 kontole 500250"/>
    <n v="-6000"/>
    <x v="52"/>
    <x v="51"/>
    <x v="17"/>
    <x v="17"/>
    <x v="19"/>
    <s v="Rahvakultuur"/>
    <x v="0"/>
    <x v="0"/>
    <m/>
    <m/>
    <x v="1"/>
    <x v="1"/>
    <m/>
    <m/>
  </r>
  <r>
    <x v="0"/>
    <x v="0"/>
    <s v="Kontolt 552520 kontole 500250"/>
    <n v="6000"/>
    <x v="16"/>
    <x v="16"/>
    <x v="17"/>
    <x v="17"/>
    <x v="19"/>
    <s v="Rahvakultuur"/>
    <x v="0"/>
    <x v="0"/>
    <m/>
    <m/>
    <x v="1"/>
    <x v="1"/>
    <m/>
    <m/>
  </r>
  <r>
    <x v="0"/>
    <x v="0"/>
    <s v="Kontolt 506010 kontole 506000"/>
    <n v="954"/>
    <x v="1"/>
    <x v="1"/>
    <x v="17"/>
    <x v="17"/>
    <x v="19"/>
    <s v="Rahvakultuur"/>
    <x v="0"/>
    <x v="0"/>
    <m/>
    <m/>
    <x v="1"/>
    <x v="1"/>
    <m/>
    <m/>
  </r>
  <r>
    <x v="0"/>
    <x v="0"/>
    <s v="Kontolt 552520 kontole 500250"/>
    <n v="-954"/>
    <x v="10"/>
    <x v="10"/>
    <x v="17"/>
    <x v="17"/>
    <x v="19"/>
    <s v="Rahvakultuur"/>
    <x v="0"/>
    <x v="0"/>
    <m/>
    <m/>
    <x v="1"/>
    <x v="1"/>
    <m/>
    <m/>
  </r>
  <r>
    <x v="0"/>
    <x v="5"/>
    <s v="Kontolt 550010 kontole 550011"/>
    <n v="-14"/>
    <x v="79"/>
    <x v="75"/>
    <x v="17"/>
    <x v="17"/>
    <x v="19"/>
    <s v="Rahvakultuur"/>
    <x v="0"/>
    <x v="0"/>
    <m/>
    <m/>
    <x v="1"/>
    <x v="1"/>
    <m/>
    <m/>
  </r>
  <r>
    <x v="0"/>
    <x v="5"/>
    <s v="Kontolt 550010 kontole 550011"/>
    <n v="14"/>
    <x v="45"/>
    <x v="45"/>
    <x v="17"/>
    <x v="17"/>
    <x v="19"/>
    <s v="Rahvakultuur"/>
    <x v="0"/>
    <x v="0"/>
    <m/>
    <m/>
    <x v="1"/>
    <x v="1"/>
    <m/>
    <m/>
  </r>
  <r>
    <x v="0"/>
    <x v="5"/>
    <s v="Kontolt 550010 kontole 550060"/>
    <n v="-70"/>
    <x v="79"/>
    <x v="75"/>
    <x v="17"/>
    <x v="17"/>
    <x v="19"/>
    <s v="Rahvakultuur"/>
    <x v="0"/>
    <x v="0"/>
    <m/>
    <m/>
    <x v="1"/>
    <x v="1"/>
    <m/>
    <m/>
  </r>
  <r>
    <x v="0"/>
    <x v="5"/>
    <s v="Kontolt 550010 kontole 550060"/>
    <n v="70"/>
    <x v="8"/>
    <x v="8"/>
    <x v="17"/>
    <x v="17"/>
    <x v="19"/>
    <s v="Rahvakultuur"/>
    <x v="0"/>
    <x v="0"/>
    <m/>
    <m/>
    <x v="1"/>
    <x v="1"/>
    <m/>
    <m/>
  </r>
  <r>
    <x v="0"/>
    <x v="5"/>
    <s v="Kontolt 550400 kontole 550309"/>
    <n v="600"/>
    <x v="48"/>
    <x v="22"/>
    <x v="17"/>
    <x v="17"/>
    <x v="19"/>
    <s v="Rahvakultuur"/>
    <x v="0"/>
    <x v="0"/>
    <m/>
    <m/>
    <x v="1"/>
    <x v="1"/>
    <m/>
    <m/>
  </r>
  <r>
    <x v="0"/>
    <x v="5"/>
    <s v="Kontolt 550400 kontole 550309"/>
    <n v="-600"/>
    <x v="80"/>
    <x v="76"/>
    <x v="17"/>
    <x v="17"/>
    <x v="19"/>
    <s v="Rahvakultuur"/>
    <x v="0"/>
    <x v="0"/>
    <m/>
    <m/>
    <x v="1"/>
    <x v="1"/>
    <m/>
    <m/>
  </r>
  <r>
    <x v="0"/>
    <x v="5"/>
    <s v="Kontolt 551300 kontole 5511046"/>
    <n v="150"/>
    <x v="60"/>
    <x v="59"/>
    <x v="17"/>
    <x v="17"/>
    <x v="19"/>
    <s v="Rahvakultuur"/>
    <x v="0"/>
    <x v="0"/>
    <m/>
    <m/>
    <x v="1"/>
    <x v="1"/>
    <m/>
    <m/>
  </r>
  <r>
    <x v="0"/>
    <x v="5"/>
    <s v="Kontolt 551300 kontole 5511046"/>
    <n v="-150"/>
    <x v="87"/>
    <x v="66"/>
    <x v="17"/>
    <x v="17"/>
    <x v="19"/>
    <s v="Rahvakultuur"/>
    <x v="0"/>
    <x v="0"/>
    <m/>
    <m/>
    <x v="1"/>
    <x v="1"/>
    <m/>
    <m/>
  </r>
  <r>
    <x v="0"/>
    <x v="5"/>
    <s v="Kontolt 551500 kontole 551290"/>
    <n v="1200"/>
    <x v="57"/>
    <x v="56"/>
    <x v="17"/>
    <x v="17"/>
    <x v="19"/>
    <s v="Rahvakultuur"/>
    <x v="0"/>
    <x v="0"/>
    <m/>
    <m/>
    <x v="1"/>
    <x v="1"/>
    <m/>
    <m/>
  </r>
  <r>
    <x v="0"/>
    <x v="5"/>
    <s v="Kontolt 551300 kontole 5511046"/>
    <n v="-1200"/>
    <x v="26"/>
    <x v="26"/>
    <x v="17"/>
    <x v="17"/>
    <x v="19"/>
    <s v="Rahvakultuur"/>
    <x v="0"/>
    <x v="0"/>
    <m/>
    <m/>
    <x v="1"/>
    <x v="1"/>
    <m/>
    <m/>
  </r>
  <r>
    <x v="0"/>
    <x v="5"/>
    <s v="Kontolt 551500 kontole 554090"/>
    <n v="-1200"/>
    <x v="26"/>
    <x v="26"/>
    <x v="17"/>
    <x v="17"/>
    <x v="19"/>
    <s v="Rahvakultuur"/>
    <x v="0"/>
    <x v="0"/>
    <m/>
    <m/>
    <x v="1"/>
    <x v="1"/>
    <m/>
    <m/>
  </r>
  <r>
    <x v="0"/>
    <x v="5"/>
    <s v="Kontolt 551500 kontole 554090"/>
    <n v="1200"/>
    <x v="47"/>
    <x v="47"/>
    <x v="17"/>
    <x v="17"/>
    <x v="19"/>
    <s v="Rahvakultuur"/>
    <x v="0"/>
    <x v="0"/>
    <m/>
    <m/>
    <x v="1"/>
    <x v="1"/>
    <m/>
    <m/>
  </r>
  <r>
    <x v="0"/>
    <x v="5"/>
    <s v="Kontolt 552520 kontole 554090"/>
    <n v="2200"/>
    <x v="47"/>
    <x v="47"/>
    <x v="17"/>
    <x v="17"/>
    <x v="19"/>
    <s v="Rahvakultuur"/>
    <x v="0"/>
    <x v="0"/>
    <m/>
    <m/>
    <x v="1"/>
    <x v="1"/>
    <m/>
    <m/>
  </r>
  <r>
    <x v="0"/>
    <x v="5"/>
    <s v="Kontolt 552520 kontole 554090"/>
    <n v="-2200"/>
    <x v="52"/>
    <x v="51"/>
    <x v="17"/>
    <x v="17"/>
    <x v="19"/>
    <s v="Rahvakultuur"/>
    <x v="0"/>
    <x v="0"/>
    <m/>
    <m/>
    <x v="1"/>
    <x v="1"/>
    <m/>
    <m/>
  </r>
  <r>
    <x v="0"/>
    <x v="5"/>
    <s v="Kulude jaotus"/>
    <n v="-184"/>
    <x v="14"/>
    <x v="14"/>
    <x v="26"/>
    <x v="26"/>
    <x v="20"/>
    <s v="Muuseumid"/>
    <x v="0"/>
    <x v="0"/>
    <m/>
    <m/>
    <x v="1"/>
    <x v="1"/>
    <m/>
    <m/>
  </r>
  <r>
    <x v="0"/>
    <x v="5"/>
    <s v="Kontolt 550099"/>
    <n v="6"/>
    <x v="52"/>
    <x v="51"/>
    <x v="26"/>
    <x v="26"/>
    <x v="20"/>
    <s v="Muuseumid"/>
    <x v="0"/>
    <x v="0"/>
    <m/>
    <m/>
    <x v="1"/>
    <x v="1"/>
    <m/>
    <m/>
  </r>
  <r>
    <x v="0"/>
    <x v="5"/>
    <s v="Kontolt 550099"/>
    <n v="83"/>
    <x v="90"/>
    <x v="84"/>
    <x v="26"/>
    <x v="26"/>
    <x v="20"/>
    <s v="Muuseumid"/>
    <x v="0"/>
    <x v="0"/>
    <m/>
    <m/>
    <x v="1"/>
    <x v="1"/>
    <m/>
    <m/>
  </r>
  <r>
    <x v="0"/>
    <x v="0"/>
    <s v="Kontolt 550099"/>
    <n v="8"/>
    <x v="0"/>
    <x v="0"/>
    <x v="26"/>
    <x v="26"/>
    <x v="20"/>
    <s v="Muuseumid"/>
    <x v="0"/>
    <x v="0"/>
    <m/>
    <m/>
    <x v="1"/>
    <x v="1"/>
    <m/>
    <m/>
  </r>
  <r>
    <x v="0"/>
    <x v="0"/>
    <s v="Kontolt 550099"/>
    <n v="87"/>
    <x v="1"/>
    <x v="1"/>
    <x v="26"/>
    <x v="26"/>
    <x v="20"/>
    <s v="Muuseumid"/>
    <x v="0"/>
    <x v="0"/>
    <m/>
    <m/>
    <x v="1"/>
    <x v="1"/>
    <m/>
    <m/>
  </r>
  <r>
    <x v="0"/>
    <x v="5"/>
    <s v="Toetusfondi summa täpsustamine"/>
    <n v="9"/>
    <x v="23"/>
    <x v="23"/>
    <x v="5"/>
    <x v="5"/>
    <x v="10"/>
    <s v="Noorte huviharidus ja huvitegevus"/>
    <x v="0"/>
    <x v="0"/>
    <s v="TF01-04"/>
    <s v="Huvihariduse ja -tegevuse toetus"/>
    <x v="34"/>
    <x v="34"/>
    <m/>
    <m/>
  </r>
  <r>
    <x v="0"/>
    <x v="0"/>
    <s v="Tulu kuluks"/>
    <n v="219"/>
    <x v="1"/>
    <x v="1"/>
    <x v="26"/>
    <x v="26"/>
    <x v="20"/>
    <s v="Muuseumid"/>
    <x v="0"/>
    <x v="0"/>
    <m/>
    <m/>
    <x v="1"/>
    <x v="1"/>
    <m/>
    <m/>
  </r>
  <r>
    <x v="0"/>
    <x v="0"/>
    <s v="Tulu kuluks"/>
    <n v="926"/>
    <x v="40"/>
    <x v="40"/>
    <x v="26"/>
    <x v="26"/>
    <x v="20"/>
    <s v="Muuseumid"/>
    <x v="0"/>
    <x v="0"/>
    <m/>
    <m/>
    <x v="1"/>
    <x v="1"/>
    <m/>
    <m/>
  </r>
  <r>
    <x v="1"/>
    <x v="3"/>
    <s v="Laekumine tuluks"/>
    <n v="1145"/>
    <x v="114"/>
    <x v="108"/>
    <x v="26"/>
    <x v="26"/>
    <x v="20"/>
    <s v="Muuseumid"/>
    <x v="0"/>
    <x v="0"/>
    <m/>
    <m/>
    <x v="1"/>
    <x v="1"/>
    <m/>
    <m/>
  </r>
  <r>
    <x v="1"/>
    <x v="6"/>
    <s v="Toetusfondi summa täpsustamine"/>
    <n v="9"/>
    <x v="115"/>
    <x v="109"/>
    <x v="5"/>
    <x v="5"/>
    <x v="10"/>
    <s v="Noorte huviharidus ja huvitegevus"/>
    <x v="0"/>
    <x v="0"/>
    <s v="TF01-04"/>
    <s v="Huvihariduse ja -tegevuse toetus"/>
    <x v="1"/>
    <x v="1"/>
    <m/>
    <m/>
  </r>
  <r>
    <x v="0"/>
    <x v="5"/>
    <s v="Tulu kuluks"/>
    <n v="400"/>
    <x v="47"/>
    <x v="47"/>
    <x v="29"/>
    <x v="29"/>
    <x v="26"/>
    <s v="Noorsootöö ja noortekeskused"/>
    <x v="0"/>
    <x v="0"/>
    <m/>
    <m/>
    <x v="1"/>
    <x v="1"/>
    <m/>
    <m/>
  </r>
  <r>
    <x v="0"/>
    <x v="5"/>
    <s v="Tulu kuluks"/>
    <n v="3000"/>
    <x v="23"/>
    <x v="23"/>
    <x v="29"/>
    <x v="29"/>
    <x v="26"/>
    <s v="Noorsootöö ja noortekeskused"/>
    <x v="0"/>
    <x v="0"/>
    <m/>
    <m/>
    <x v="1"/>
    <x v="1"/>
    <m/>
    <m/>
  </r>
  <r>
    <x v="0"/>
    <x v="5"/>
    <s v="Tulu kuluks"/>
    <n v="14000"/>
    <x v="52"/>
    <x v="51"/>
    <x v="29"/>
    <x v="29"/>
    <x v="26"/>
    <s v="Noorsootöö ja noortekeskused"/>
    <x v="0"/>
    <x v="0"/>
    <m/>
    <m/>
    <x v="1"/>
    <x v="1"/>
    <m/>
    <m/>
  </r>
  <r>
    <x v="0"/>
    <x v="5"/>
    <s v="Tulu kuluks"/>
    <n v="5500"/>
    <x v="26"/>
    <x v="26"/>
    <x v="29"/>
    <x v="29"/>
    <x v="26"/>
    <s v="Noorsootöö ja noortekeskused"/>
    <x v="0"/>
    <x v="0"/>
    <m/>
    <m/>
    <x v="1"/>
    <x v="1"/>
    <m/>
    <m/>
  </r>
  <r>
    <x v="0"/>
    <x v="5"/>
    <s v="Tulu kuluks"/>
    <n v="232"/>
    <x v="30"/>
    <x v="30"/>
    <x v="29"/>
    <x v="29"/>
    <x v="26"/>
    <s v="Noorsootöö ja noortekeskused"/>
    <x v="0"/>
    <x v="0"/>
    <m/>
    <m/>
    <x v="1"/>
    <x v="1"/>
    <m/>
    <m/>
  </r>
  <r>
    <x v="0"/>
    <x v="5"/>
    <s v="Tulu kuluks"/>
    <n v="2000"/>
    <x v="50"/>
    <x v="49"/>
    <x v="29"/>
    <x v="29"/>
    <x v="26"/>
    <s v="Noorsootöö ja noortekeskused"/>
    <x v="0"/>
    <x v="0"/>
    <m/>
    <m/>
    <x v="1"/>
    <x v="1"/>
    <m/>
    <m/>
  </r>
  <r>
    <x v="0"/>
    <x v="5"/>
    <s v="Tulu kuluks"/>
    <n v="168"/>
    <x v="78"/>
    <x v="49"/>
    <x v="29"/>
    <x v="29"/>
    <x v="26"/>
    <s v="Noorsootöö ja noortekeskused"/>
    <x v="0"/>
    <x v="0"/>
    <m/>
    <m/>
    <x v="1"/>
    <x v="1"/>
    <m/>
    <m/>
  </r>
  <r>
    <x v="0"/>
    <x v="5"/>
    <s v="Tulu kuluks"/>
    <n v="300"/>
    <x v="33"/>
    <x v="33"/>
    <x v="29"/>
    <x v="29"/>
    <x v="26"/>
    <s v="Noorsootöö ja noortekeskused"/>
    <x v="0"/>
    <x v="0"/>
    <m/>
    <m/>
    <x v="1"/>
    <x v="1"/>
    <m/>
    <m/>
  </r>
  <r>
    <x v="0"/>
    <x v="0"/>
    <s v="Kontolt 500500"/>
    <n v="600"/>
    <x v="116"/>
    <x v="110"/>
    <x v="29"/>
    <x v="29"/>
    <x v="26"/>
    <s v="Noorsootöö ja noortekeskused"/>
    <x v="0"/>
    <x v="0"/>
    <m/>
    <m/>
    <x v="1"/>
    <x v="1"/>
    <m/>
    <m/>
  </r>
  <r>
    <x v="0"/>
    <x v="0"/>
    <s v="Palgakontode korrektuur"/>
    <n v="-3994"/>
    <x v="15"/>
    <x v="15"/>
    <x v="29"/>
    <x v="29"/>
    <x v="26"/>
    <s v="Noorsootöö ja noortekeskused"/>
    <x v="0"/>
    <x v="0"/>
    <m/>
    <m/>
    <x v="1"/>
    <x v="1"/>
    <m/>
    <m/>
  </r>
  <r>
    <x v="0"/>
    <x v="0"/>
    <s v="Kontolt 500500"/>
    <n v="71"/>
    <x v="0"/>
    <x v="0"/>
    <x v="29"/>
    <x v="29"/>
    <x v="26"/>
    <s v="Noorsootöö ja noortekeskused"/>
    <x v="0"/>
    <x v="0"/>
    <m/>
    <m/>
    <x v="1"/>
    <x v="1"/>
    <m/>
    <m/>
  </r>
  <r>
    <x v="0"/>
    <x v="0"/>
    <s v="Kontolt 500500"/>
    <n v="17"/>
    <x v="9"/>
    <x v="9"/>
    <x v="29"/>
    <x v="29"/>
    <x v="26"/>
    <s v="Noorsootöö ja noortekeskused"/>
    <x v="0"/>
    <x v="0"/>
    <m/>
    <m/>
    <x v="1"/>
    <x v="1"/>
    <m/>
    <m/>
  </r>
  <r>
    <x v="0"/>
    <x v="0"/>
    <s v="Kontolt 500500"/>
    <n v="26"/>
    <x v="10"/>
    <x v="10"/>
    <x v="29"/>
    <x v="29"/>
    <x v="26"/>
    <s v="Noorsootöö ja noortekeskused"/>
    <x v="0"/>
    <x v="0"/>
    <m/>
    <m/>
    <x v="1"/>
    <x v="1"/>
    <m/>
    <m/>
  </r>
  <r>
    <x v="0"/>
    <x v="5"/>
    <s v="Kontolt 500500"/>
    <n v="60"/>
    <x v="11"/>
    <x v="11"/>
    <x v="29"/>
    <x v="29"/>
    <x v="26"/>
    <s v="Noorsootöö ja noortekeskused"/>
    <x v="0"/>
    <x v="0"/>
    <m/>
    <m/>
    <x v="1"/>
    <x v="1"/>
    <m/>
    <m/>
  </r>
  <r>
    <x v="0"/>
    <x v="0"/>
    <s v="Kontolt 500500"/>
    <n v="200"/>
    <x v="116"/>
    <x v="110"/>
    <x v="29"/>
    <x v="29"/>
    <x v="26"/>
    <s v="Noorsootöö ja noortekeskused"/>
    <x v="0"/>
    <x v="0"/>
    <m/>
    <m/>
    <x v="1"/>
    <x v="1"/>
    <m/>
    <m/>
  </r>
  <r>
    <x v="0"/>
    <x v="0"/>
    <s v="Kontolt 500500"/>
    <n v="2500"/>
    <x v="16"/>
    <x v="16"/>
    <x v="29"/>
    <x v="29"/>
    <x v="26"/>
    <s v="Noorsootöö ja noortekeskused"/>
    <x v="0"/>
    <x v="0"/>
    <m/>
    <m/>
    <x v="1"/>
    <x v="1"/>
    <m/>
    <m/>
  </r>
  <r>
    <x v="0"/>
    <x v="0"/>
    <s v="Kontolt 500500"/>
    <n v="400"/>
    <x v="117"/>
    <x v="111"/>
    <x v="29"/>
    <x v="29"/>
    <x v="26"/>
    <s v="Noorsootöö ja noortekeskused"/>
    <x v="0"/>
    <x v="0"/>
    <m/>
    <m/>
    <x v="1"/>
    <x v="1"/>
    <m/>
    <m/>
  </r>
  <r>
    <x v="0"/>
    <x v="0"/>
    <s v="Kontolt 500500 kontole 500240"/>
    <n v="120"/>
    <x v="37"/>
    <x v="37"/>
    <x v="29"/>
    <x v="29"/>
    <x v="26"/>
    <s v="Noorsootöö ja noortekeskused"/>
    <x v="0"/>
    <x v="0"/>
    <m/>
    <m/>
    <x v="1"/>
    <x v="1"/>
    <m/>
    <m/>
  </r>
  <r>
    <x v="0"/>
    <x v="0"/>
    <s v="Kontolt 500210 kontole 500240"/>
    <n v="22260"/>
    <x v="37"/>
    <x v="37"/>
    <x v="29"/>
    <x v="29"/>
    <x v="26"/>
    <s v="Noorsootöö ja noortekeskused"/>
    <x v="0"/>
    <x v="0"/>
    <m/>
    <m/>
    <x v="1"/>
    <x v="1"/>
    <m/>
    <m/>
  </r>
  <r>
    <x v="0"/>
    <x v="0"/>
    <s v="Kontolt 500210 kontole 500240"/>
    <n v="-22260"/>
    <x v="39"/>
    <x v="39"/>
    <x v="29"/>
    <x v="29"/>
    <x v="26"/>
    <s v="Noorsootöö ja noortekeskused"/>
    <x v="0"/>
    <x v="0"/>
    <m/>
    <m/>
    <x v="1"/>
    <x v="1"/>
    <m/>
    <m/>
  </r>
  <r>
    <x v="1"/>
    <x v="6"/>
    <s v="Laekumised tuluks"/>
    <n v="5400"/>
    <x v="118"/>
    <x v="112"/>
    <x v="29"/>
    <x v="29"/>
    <x v="26"/>
    <s v="Noorsootöö ja noortekeskused"/>
    <x v="0"/>
    <x v="0"/>
    <m/>
    <m/>
    <x v="1"/>
    <x v="1"/>
    <m/>
    <m/>
  </r>
  <r>
    <x v="1"/>
    <x v="6"/>
    <s v="Laekumised tuluks"/>
    <n v="15000"/>
    <x v="25"/>
    <x v="25"/>
    <x v="29"/>
    <x v="29"/>
    <x v="26"/>
    <s v="Noorsootöö ja noortekeskused"/>
    <x v="0"/>
    <x v="0"/>
    <m/>
    <m/>
    <x v="1"/>
    <x v="1"/>
    <m/>
    <m/>
  </r>
  <r>
    <x v="1"/>
    <x v="3"/>
    <s v="Laekumine tuluks"/>
    <n v="5200"/>
    <x v="112"/>
    <x v="106"/>
    <x v="29"/>
    <x v="29"/>
    <x v="26"/>
    <s v="Noorsootöö ja noortekeskused"/>
    <x v="0"/>
    <x v="0"/>
    <m/>
    <m/>
    <x v="1"/>
    <x v="1"/>
    <m/>
    <m/>
  </r>
  <r>
    <x v="0"/>
    <x v="5"/>
    <s v="Kontolt 552200 kontole 554090"/>
    <n v="-37"/>
    <x v="70"/>
    <x v="68"/>
    <x v="24"/>
    <x v="24"/>
    <x v="22"/>
    <s v="Teatrid"/>
    <x v="0"/>
    <x v="0"/>
    <m/>
    <m/>
    <x v="1"/>
    <x v="1"/>
    <m/>
    <m/>
  </r>
  <r>
    <x v="0"/>
    <x v="5"/>
    <s v="Kontolt 550040 kontole 552590"/>
    <n v="200"/>
    <x v="52"/>
    <x v="51"/>
    <x v="24"/>
    <x v="24"/>
    <x v="22"/>
    <s v="Teatrid"/>
    <x v="0"/>
    <x v="0"/>
    <m/>
    <m/>
    <x v="1"/>
    <x v="1"/>
    <m/>
    <m/>
  </r>
  <r>
    <x v="0"/>
    <x v="5"/>
    <s v="Kontolt 550040 kontole 552590"/>
    <n v="-200"/>
    <x v="12"/>
    <x v="12"/>
    <x v="24"/>
    <x v="24"/>
    <x v="22"/>
    <s v="Teatrid"/>
    <x v="0"/>
    <x v="0"/>
    <m/>
    <m/>
    <x v="1"/>
    <x v="1"/>
    <m/>
    <m/>
  </r>
  <r>
    <x v="0"/>
    <x v="5"/>
    <s v="Kontolt 552200 kontole 554090"/>
    <n v="37"/>
    <x v="47"/>
    <x v="47"/>
    <x v="24"/>
    <x v="24"/>
    <x v="22"/>
    <s v="Teatrid"/>
    <x v="0"/>
    <x v="0"/>
    <m/>
    <m/>
    <x v="1"/>
    <x v="1"/>
    <m/>
    <m/>
  </r>
  <r>
    <x v="0"/>
    <x v="5"/>
    <s v="Kontolt 552200 kontole 552520"/>
    <n v="92"/>
    <x v="52"/>
    <x v="51"/>
    <x v="24"/>
    <x v="24"/>
    <x v="22"/>
    <s v="Teatrid"/>
    <x v="0"/>
    <x v="0"/>
    <m/>
    <m/>
    <x v="1"/>
    <x v="1"/>
    <m/>
    <m/>
  </r>
  <r>
    <x v="0"/>
    <x v="5"/>
    <s v="Kontolt 552200 kontole 552520"/>
    <n v="-92"/>
    <x v="70"/>
    <x v="68"/>
    <x v="24"/>
    <x v="24"/>
    <x v="22"/>
    <s v="Teatrid"/>
    <x v="0"/>
    <x v="0"/>
    <m/>
    <m/>
    <x v="1"/>
    <x v="1"/>
    <m/>
    <m/>
  </r>
  <r>
    <x v="0"/>
    <x v="5"/>
    <s v="Kontolt 551500 kontole 554090"/>
    <n v="148"/>
    <x v="47"/>
    <x v="47"/>
    <x v="24"/>
    <x v="24"/>
    <x v="22"/>
    <s v="Teatrid"/>
    <x v="0"/>
    <x v="0"/>
    <m/>
    <m/>
    <x v="1"/>
    <x v="1"/>
    <m/>
    <m/>
  </r>
  <r>
    <x v="0"/>
    <x v="5"/>
    <s v="Kontolt 551500 kontole 554090"/>
    <n v="-148"/>
    <x v="26"/>
    <x v="26"/>
    <x v="24"/>
    <x v="24"/>
    <x v="22"/>
    <s v="Teatrid"/>
    <x v="0"/>
    <x v="0"/>
    <m/>
    <m/>
    <x v="1"/>
    <x v="1"/>
    <m/>
    <m/>
  </r>
  <r>
    <x v="0"/>
    <x v="5"/>
    <s v="Kontolt 551500 kontole 552590"/>
    <n v="232"/>
    <x v="23"/>
    <x v="23"/>
    <x v="24"/>
    <x v="24"/>
    <x v="22"/>
    <s v="Teatrid"/>
    <x v="0"/>
    <x v="0"/>
    <m/>
    <m/>
    <x v="1"/>
    <x v="1"/>
    <m/>
    <m/>
  </r>
  <r>
    <x v="0"/>
    <x v="5"/>
    <s v="Kontolt 551500 kontole 552590"/>
    <n v="-232"/>
    <x v="26"/>
    <x v="26"/>
    <x v="24"/>
    <x v="24"/>
    <x v="22"/>
    <s v="Teatrid"/>
    <x v="0"/>
    <x v="0"/>
    <m/>
    <m/>
    <x v="1"/>
    <x v="1"/>
    <m/>
    <m/>
  </r>
  <r>
    <x v="0"/>
    <x v="5"/>
    <s v="Kontolt 550301 kontole 552590"/>
    <n v="190"/>
    <x v="23"/>
    <x v="23"/>
    <x v="24"/>
    <x v="24"/>
    <x v="22"/>
    <s v="Teatrid"/>
    <x v="0"/>
    <x v="0"/>
    <m/>
    <m/>
    <x v="1"/>
    <x v="1"/>
    <m/>
    <m/>
  </r>
  <r>
    <x v="0"/>
    <x v="5"/>
    <s v="Kontolt 550301 kontole 552590"/>
    <n v="-190"/>
    <x v="78"/>
    <x v="49"/>
    <x v="24"/>
    <x v="24"/>
    <x v="22"/>
    <s v="Teatrid"/>
    <x v="0"/>
    <x v="0"/>
    <m/>
    <m/>
    <x v="1"/>
    <x v="1"/>
    <m/>
    <m/>
  </r>
  <r>
    <x v="0"/>
    <x v="5"/>
    <s v="Kontolt 550301 kontole 552590"/>
    <n v="95"/>
    <x v="23"/>
    <x v="23"/>
    <x v="24"/>
    <x v="24"/>
    <x v="22"/>
    <s v="Teatrid"/>
    <x v="0"/>
    <x v="0"/>
    <m/>
    <m/>
    <x v="1"/>
    <x v="1"/>
    <m/>
    <m/>
  </r>
  <r>
    <x v="0"/>
    <x v="5"/>
    <s v="Kontolt 550301 kontole 552590"/>
    <n v="-95"/>
    <x v="119"/>
    <x v="50"/>
    <x v="24"/>
    <x v="24"/>
    <x v="22"/>
    <s v="Teatrid"/>
    <x v="0"/>
    <x v="0"/>
    <m/>
    <m/>
    <x v="1"/>
    <x v="1"/>
    <m/>
    <m/>
  </r>
  <r>
    <x v="0"/>
    <x v="5"/>
    <s v="Vähendan  KU563 eelarvet 2000 euro võrra ja suurendan vastavalt lasteaiateenuse eest tasumise kontot KU556"/>
    <n v="2000"/>
    <x v="120"/>
    <x v="113"/>
    <x v="5"/>
    <x v="5"/>
    <x v="13"/>
    <s v="Alusharidus"/>
    <x v="0"/>
    <x v="0"/>
    <m/>
    <m/>
    <x v="35"/>
    <x v="35"/>
    <m/>
    <m/>
  </r>
  <r>
    <x v="0"/>
    <x v="2"/>
    <s v="Vähendan  KU563 eelarvet 2000 euro võrra ja suurendan vastavalt lasteaiateenuse eest tasumise kontot KU556"/>
    <n v="-2000"/>
    <x v="121"/>
    <x v="114"/>
    <x v="5"/>
    <x v="5"/>
    <x v="31"/>
    <s v="Kolmanda taseme haridus"/>
    <x v="0"/>
    <x v="0"/>
    <m/>
    <m/>
    <x v="36"/>
    <x v="36"/>
    <m/>
    <m/>
  </r>
  <r>
    <x v="0"/>
    <x v="5"/>
    <s v="Vähendan KU482 (tegevusala 08109) 552520 kontot  10000 võrra ja suurendan vastavalt lasteaiateenuse eest tasumist"/>
    <n v="-10000"/>
    <x v="52"/>
    <x v="51"/>
    <x v="5"/>
    <x v="5"/>
    <x v="30"/>
    <s v="Vaba aja tegevused"/>
    <x v="0"/>
    <x v="0"/>
    <m/>
    <m/>
    <x v="37"/>
    <x v="37"/>
    <m/>
    <m/>
  </r>
  <r>
    <x v="0"/>
    <x v="5"/>
    <s v="Vähendan KU482 (tegevusala 08109) 552520 kontot  10000 võrra ja suurendan vastavalt lasteaiateenuse eest tasumist"/>
    <n v="10000"/>
    <x v="120"/>
    <x v="113"/>
    <x v="5"/>
    <x v="5"/>
    <x v="13"/>
    <s v="Alusharidus"/>
    <x v="0"/>
    <x v="0"/>
    <m/>
    <m/>
    <x v="35"/>
    <x v="35"/>
    <m/>
    <m/>
  </r>
  <r>
    <x v="0"/>
    <x v="5"/>
    <s v="Vähendan 7506 euro võrra KU433 kulurida ja suurendan vastavalt lasteaiateenuse eest tasumise kulueelarvet KU556"/>
    <n v="7506"/>
    <x v="120"/>
    <x v="113"/>
    <x v="5"/>
    <x v="5"/>
    <x v="13"/>
    <s v="Alusharidus"/>
    <x v="0"/>
    <x v="0"/>
    <m/>
    <m/>
    <x v="35"/>
    <x v="35"/>
    <m/>
    <m/>
  </r>
  <r>
    <x v="0"/>
    <x v="5"/>
    <s v="Vähendan 7506 euro võrra KU433 kulurida ja suurendan vastavalt lasteaiateenuse eest tasumise kulueelarvet KU556"/>
    <n v="-7506"/>
    <x v="52"/>
    <x v="51"/>
    <x v="5"/>
    <x v="5"/>
    <x v="32"/>
    <s v="Muu vaba aeg, kultuur, religioon"/>
    <x v="0"/>
    <x v="0"/>
    <m/>
    <m/>
    <x v="38"/>
    <x v="38"/>
    <m/>
    <m/>
  </r>
  <r>
    <x v="0"/>
    <x v="5"/>
    <s v="Vähendan 1500 euro võrra KU384 kulurida ja suurendan vastavalt KU556 lasteaiateenuse eest tasumise kulurida"/>
    <n v="1500"/>
    <x v="120"/>
    <x v="113"/>
    <x v="5"/>
    <x v="5"/>
    <x v="13"/>
    <s v="Alusharidus"/>
    <x v="0"/>
    <x v="0"/>
    <m/>
    <m/>
    <x v="35"/>
    <x v="35"/>
    <m/>
    <m/>
  </r>
  <r>
    <x v="0"/>
    <x v="5"/>
    <s v="Vähendan 1500 euro võrra KU384 kulurida ja suurendan vastavalt KU556 lasteaiateenuse eest tasumise kulurida"/>
    <n v="-1500"/>
    <x v="52"/>
    <x v="51"/>
    <x v="5"/>
    <x v="5"/>
    <x v="15"/>
    <s v="Sporditegevus"/>
    <x v="0"/>
    <x v="0"/>
    <m/>
    <m/>
    <x v="39"/>
    <x v="39"/>
    <m/>
    <m/>
  </r>
  <r>
    <x v="0"/>
    <x v="5"/>
    <s v="Vähendan kooliminekutoetus ülejäägi arvelt KU550 7150 eurot ja suurendan vastavalt lasteaiateenuse eest tasumise kulurida KU556"/>
    <n v="7150"/>
    <x v="120"/>
    <x v="113"/>
    <x v="5"/>
    <x v="5"/>
    <x v="13"/>
    <s v="Alusharidus"/>
    <x v="0"/>
    <x v="0"/>
    <m/>
    <m/>
    <x v="35"/>
    <x v="35"/>
    <m/>
    <m/>
  </r>
  <r>
    <x v="0"/>
    <x v="5"/>
    <s v="Vähendan 10000 võrra ja suurendan lasteaiateenuse eest tasumise kulurida"/>
    <n v="-10000"/>
    <x v="52"/>
    <x v="51"/>
    <x v="5"/>
    <x v="5"/>
    <x v="32"/>
    <s v="Muu vaba aeg, kultuur, religioon"/>
    <x v="0"/>
    <x v="0"/>
    <m/>
    <m/>
    <x v="37"/>
    <x v="37"/>
    <m/>
    <m/>
  </r>
  <r>
    <x v="0"/>
    <x v="5"/>
    <s v="Suurendan 10000 võrra KU556 eelarverida ja vähendan vastavalt  KU482 (konto 552520)"/>
    <n v="10000"/>
    <x v="120"/>
    <x v="113"/>
    <x v="5"/>
    <x v="5"/>
    <x v="13"/>
    <s v="Alusharidus"/>
    <x v="0"/>
    <x v="0"/>
    <m/>
    <m/>
    <x v="35"/>
    <x v="35"/>
    <m/>
    <m/>
  </r>
  <r>
    <x v="0"/>
    <x v="5"/>
    <s v="Kontolt 550040 kontole 550060"/>
    <n v="71"/>
    <x v="8"/>
    <x v="8"/>
    <x v="24"/>
    <x v="24"/>
    <x v="22"/>
    <s v="Teatrid"/>
    <x v="0"/>
    <x v="0"/>
    <m/>
    <m/>
    <x v="1"/>
    <x v="1"/>
    <m/>
    <m/>
  </r>
  <r>
    <x v="0"/>
    <x v="5"/>
    <s v="Kontolt 550040 kontole 550060"/>
    <n v="-71"/>
    <x v="12"/>
    <x v="12"/>
    <x v="24"/>
    <x v="24"/>
    <x v="22"/>
    <s v="Teatrid"/>
    <x v="0"/>
    <x v="0"/>
    <m/>
    <m/>
    <x v="1"/>
    <x v="1"/>
    <m/>
    <m/>
  </r>
  <r>
    <x v="0"/>
    <x v="0"/>
    <s v="Kontolt 500280 kontole 500240"/>
    <n v="-583"/>
    <x v="40"/>
    <x v="40"/>
    <x v="24"/>
    <x v="24"/>
    <x v="22"/>
    <s v="Teatrid"/>
    <x v="0"/>
    <x v="0"/>
    <m/>
    <m/>
    <x v="1"/>
    <x v="1"/>
    <m/>
    <m/>
  </r>
  <r>
    <x v="0"/>
    <x v="0"/>
    <s v="Kontolt 500280 kontole 500250"/>
    <n v="-2100"/>
    <x v="40"/>
    <x v="40"/>
    <x v="24"/>
    <x v="24"/>
    <x v="22"/>
    <s v="Teatrid"/>
    <x v="0"/>
    <x v="0"/>
    <m/>
    <m/>
    <x v="1"/>
    <x v="1"/>
    <m/>
    <m/>
  </r>
  <r>
    <x v="0"/>
    <x v="0"/>
    <s v="Kontolt 500280 kontole 500250"/>
    <n v="2100"/>
    <x v="16"/>
    <x v="16"/>
    <x v="24"/>
    <x v="24"/>
    <x v="22"/>
    <s v="Teatrid"/>
    <x v="0"/>
    <x v="0"/>
    <m/>
    <m/>
    <x v="1"/>
    <x v="1"/>
    <m/>
    <m/>
  </r>
  <r>
    <x v="0"/>
    <x v="5"/>
    <s v="Lasteaia kohatasu ülelaekumise arvelt suurendan KU556 32357 eurot"/>
    <n v="32357"/>
    <x v="120"/>
    <x v="113"/>
    <x v="5"/>
    <x v="5"/>
    <x v="13"/>
    <s v="Alusharidus"/>
    <x v="0"/>
    <x v="0"/>
    <m/>
    <m/>
    <x v="35"/>
    <x v="35"/>
    <m/>
    <m/>
  </r>
  <r>
    <x v="0"/>
    <x v="0"/>
    <s v="Kontolt 500280 kontole 500240"/>
    <n v="583"/>
    <x v="40"/>
    <x v="40"/>
    <x v="24"/>
    <x v="24"/>
    <x v="22"/>
    <s v="Teatrid"/>
    <x v="0"/>
    <x v="0"/>
    <m/>
    <m/>
    <x v="1"/>
    <x v="1"/>
    <m/>
    <m/>
  </r>
  <r>
    <x v="1"/>
    <x v="3"/>
    <s v="Lasteaia kohatasu ülelaekumise arvelt suurendan KU556 32357 eurot"/>
    <n v="32357"/>
    <x v="106"/>
    <x v="100"/>
    <x v="5"/>
    <x v="5"/>
    <x v="13"/>
    <s v="Alusharidus"/>
    <x v="0"/>
    <x v="0"/>
    <m/>
    <m/>
    <x v="32"/>
    <x v="32"/>
    <m/>
    <m/>
  </r>
  <r>
    <x v="0"/>
    <x v="0"/>
    <s v="Kontolt 500210 kontole 500240"/>
    <n v="2617"/>
    <x v="37"/>
    <x v="37"/>
    <x v="24"/>
    <x v="24"/>
    <x v="22"/>
    <s v="Teatrid"/>
    <x v="0"/>
    <x v="0"/>
    <m/>
    <m/>
    <x v="1"/>
    <x v="1"/>
    <m/>
    <m/>
  </r>
  <r>
    <x v="0"/>
    <x v="0"/>
    <s v="Kontolt 500210 kontole 500240"/>
    <n v="-2617"/>
    <x v="39"/>
    <x v="39"/>
    <x v="24"/>
    <x v="24"/>
    <x v="22"/>
    <s v="Teatrid"/>
    <x v="0"/>
    <x v="0"/>
    <m/>
    <m/>
    <x v="1"/>
    <x v="1"/>
    <m/>
    <m/>
  </r>
  <r>
    <x v="0"/>
    <x v="0"/>
    <s v="Kontolt 500210 kontole 500217"/>
    <n v="383"/>
    <x v="122"/>
    <x v="115"/>
    <x v="24"/>
    <x v="24"/>
    <x v="22"/>
    <s v="Teatrid"/>
    <x v="0"/>
    <x v="0"/>
    <m/>
    <m/>
    <x v="1"/>
    <x v="1"/>
    <m/>
    <m/>
  </r>
  <r>
    <x v="0"/>
    <x v="0"/>
    <s v="Kontolt 500210 kontole 500217"/>
    <n v="-383"/>
    <x v="39"/>
    <x v="39"/>
    <x v="24"/>
    <x v="24"/>
    <x v="22"/>
    <s v="Teatrid"/>
    <x v="0"/>
    <x v="0"/>
    <m/>
    <m/>
    <x v="1"/>
    <x v="1"/>
    <m/>
    <m/>
  </r>
  <r>
    <x v="0"/>
    <x v="5"/>
    <s v="Suurendan 10000 euro võrra KU556 ja vähendan vastavalt KU554"/>
    <n v="10000"/>
    <x v="120"/>
    <x v="113"/>
    <x v="5"/>
    <x v="5"/>
    <x v="13"/>
    <s v="Alusharidus"/>
    <x v="0"/>
    <x v="0"/>
    <m/>
    <m/>
    <x v="35"/>
    <x v="35"/>
    <m/>
    <m/>
  </r>
  <r>
    <x v="0"/>
    <x v="5"/>
    <s v="Vähendan KU554 eealrvet 10000 ja suurendan vastavalt KU556 eelarvet"/>
    <n v="-10000"/>
    <x v="120"/>
    <x v="113"/>
    <x v="5"/>
    <x v="5"/>
    <x v="13"/>
    <s v="Alusharidus"/>
    <x v="0"/>
    <x v="0"/>
    <m/>
    <m/>
    <x v="40"/>
    <x v="40"/>
    <m/>
    <m/>
  </r>
  <r>
    <x v="0"/>
    <x v="5"/>
    <s v="Eraldan Paalalinna Koolile abiõpetaja töötasustamiseks käsunduslepinguga (3 kuud töötasumääraga 1275) kokku 5118 eurot"/>
    <n v="-5118"/>
    <x v="43"/>
    <x v="43"/>
    <x v="5"/>
    <x v="5"/>
    <x v="9"/>
    <s v="Muu haridus"/>
    <x v="0"/>
    <x v="0"/>
    <m/>
    <m/>
    <x v="14"/>
    <x v="14"/>
    <m/>
    <m/>
  </r>
  <r>
    <x v="0"/>
    <x v="5"/>
    <s v="Vähendan Ku614 kontot 552490 kokku 50000 ja suurendan vastavalt (tegevusala 09212) KU557 kontot 552490"/>
    <n v="-50000"/>
    <x v="43"/>
    <x v="43"/>
    <x v="5"/>
    <x v="5"/>
    <x v="9"/>
    <s v="Muu haridus"/>
    <x v="0"/>
    <x v="0"/>
    <m/>
    <m/>
    <x v="14"/>
    <x v="14"/>
    <m/>
    <m/>
  </r>
  <r>
    <x v="0"/>
    <x v="5"/>
    <s v="Vähendan Ku614 kontot 552490 kokku 50000 ja suurendan vastavalt (tegevusala 09212) KU557 kontot 552490"/>
    <n v="50000"/>
    <x v="43"/>
    <x v="43"/>
    <x v="5"/>
    <x v="5"/>
    <x v="6"/>
    <s v="Põhi- ja üldkeskharidus"/>
    <x v="0"/>
    <x v="0"/>
    <m/>
    <m/>
    <x v="41"/>
    <x v="41"/>
    <m/>
    <m/>
  </r>
  <r>
    <x v="0"/>
    <x v="5"/>
    <s v="Vähendan  tegevussuund KU415 ja suurendan vastavalt sama tegevusuund kontot 552540"/>
    <n v="7937"/>
    <x v="22"/>
    <x v="22"/>
    <x v="5"/>
    <x v="5"/>
    <x v="10"/>
    <s v="Noorte huviharidus ja huvitegevus"/>
    <x v="0"/>
    <x v="0"/>
    <m/>
    <m/>
    <x v="15"/>
    <x v="15"/>
    <m/>
    <m/>
  </r>
  <r>
    <x v="0"/>
    <x v="5"/>
    <s v="Vähendan tegevussuund KU415 ja suurendan vastavalt sama tegevusuund kontot 552540"/>
    <n v="-7937"/>
    <x v="23"/>
    <x v="23"/>
    <x v="5"/>
    <x v="5"/>
    <x v="10"/>
    <s v="Noorte huviharidus ja huvitegevus"/>
    <x v="0"/>
    <x v="0"/>
    <m/>
    <m/>
    <x v="15"/>
    <x v="15"/>
    <m/>
    <m/>
  </r>
  <r>
    <x v="0"/>
    <x v="5"/>
    <s v="Kontole 322090"/>
    <n v="818"/>
    <x v="26"/>
    <x v="26"/>
    <x v="7"/>
    <x v="7"/>
    <x v="6"/>
    <s v="Põhi- ja üldkeskharidus"/>
    <x v="0"/>
    <x v="0"/>
    <m/>
    <m/>
    <x v="1"/>
    <x v="1"/>
    <m/>
    <m/>
  </r>
  <r>
    <x v="1"/>
    <x v="3"/>
    <s v="Kontole 551500"/>
    <n v="818"/>
    <x v="35"/>
    <x v="35"/>
    <x v="7"/>
    <x v="7"/>
    <x v="6"/>
    <s v="Põhi- ja üldkeskharidus"/>
    <x v="0"/>
    <x v="0"/>
    <m/>
    <m/>
    <x v="1"/>
    <x v="1"/>
    <m/>
    <m/>
  </r>
  <r>
    <x v="0"/>
    <x v="5"/>
    <s v="Kontole 322090"/>
    <n v="500"/>
    <x v="12"/>
    <x v="12"/>
    <x v="7"/>
    <x v="7"/>
    <x v="6"/>
    <s v="Põhi- ja üldkeskharidus"/>
    <x v="0"/>
    <x v="0"/>
    <m/>
    <m/>
    <x v="1"/>
    <x v="1"/>
    <m/>
    <m/>
  </r>
  <r>
    <x v="1"/>
    <x v="3"/>
    <s v="Kontole 550040"/>
    <n v="500"/>
    <x v="35"/>
    <x v="35"/>
    <x v="7"/>
    <x v="7"/>
    <x v="6"/>
    <s v="Põhi- ja üldkeskharidus"/>
    <x v="0"/>
    <x v="0"/>
    <m/>
    <m/>
    <x v="1"/>
    <x v="1"/>
    <m/>
    <m/>
  </r>
  <r>
    <x v="0"/>
    <x v="5"/>
    <s v="Kontole 322090"/>
    <n v="500"/>
    <x v="79"/>
    <x v="75"/>
    <x v="7"/>
    <x v="7"/>
    <x v="6"/>
    <s v="Põhi- ja üldkeskharidus"/>
    <x v="0"/>
    <x v="0"/>
    <m/>
    <m/>
    <x v="1"/>
    <x v="1"/>
    <m/>
    <m/>
  </r>
  <r>
    <x v="1"/>
    <x v="3"/>
    <s v="Kontole 550010"/>
    <n v="500"/>
    <x v="35"/>
    <x v="35"/>
    <x v="7"/>
    <x v="7"/>
    <x v="6"/>
    <s v="Põhi- ja üldkeskharidus"/>
    <x v="0"/>
    <x v="0"/>
    <m/>
    <m/>
    <x v="1"/>
    <x v="1"/>
    <m/>
    <m/>
  </r>
  <r>
    <x v="1"/>
    <x v="3"/>
    <s v="Kontole 550001"/>
    <n v="2200"/>
    <x v="35"/>
    <x v="35"/>
    <x v="7"/>
    <x v="7"/>
    <x v="6"/>
    <s v="Põhi- ja üldkeskharidus"/>
    <x v="0"/>
    <x v="0"/>
    <m/>
    <m/>
    <x v="1"/>
    <x v="1"/>
    <m/>
    <m/>
  </r>
  <r>
    <x v="0"/>
    <x v="5"/>
    <s v="Kontole 322090"/>
    <n v="2200"/>
    <x v="34"/>
    <x v="34"/>
    <x v="7"/>
    <x v="7"/>
    <x v="6"/>
    <s v="Põhi- ja üldkeskharidus"/>
    <x v="0"/>
    <x v="0"/>
    <m/>
    <m/>
    <x v="1"/>
    <x v="1"/>
    <m/>
    <m/>
  </r>
  <r>
    <x v="0"/>
    <x v="5"/>
    <s v="Muud mitmesugused majanduskulud"/>
    <n v="12"/>
    <x v="47"/>
    <x v="47"/>
    <x v="22"/>
    <x v="22"/>
    <x v="20"/>
    <s v="Muuseumid"/>
    <x v="0"/>
    <x v="0"/>
    <m/>
    <m/>
    <x v="1"/>
    <x v="1"/>
    <m/>
    <m/>
  </r>
  <r>
    <x v="0"/>
    <x v="5"/>
    <s v="Tervise edendamise kulud"/>
    <n v="97"/>
    <x v="123"/>
    <x v="116"/>
    <x v="22"/>
    <x v="22"/>
    <x v="20"/>
    <s v="Muuseumid"/>
    <x v="0"/>
    <x v="0"/>
    <m/>
    <m/>
    <x v="1"/>
    <x v="1"/>
    <m/>
    <m/>
  </r>
  <r>
    <x v="0"/>
    <x v="5"/>
    <s v="Muud kommunikatsiooni-, kultuuri- ja vaba aja sisustamise kulud"/>
    <n v="718"/>
    <x v="23"/>
    <x v="23"/>
    <x v="22"/>
    <x v="22"/>
    <x v="20"/>
    <s v="Muuseumid"/>
    <x v="0"/>
    <x v="0"/>
    <m/>
    <m/>
    <x v="1"/>
    <x v="1"/>
    <m/>
    <m/>
  </r>
  <r>
    <x v="0"/>
    <x v="5"/>
    <s v="Ürituste ja näituste korraldamise kulud"/>
    <n v="7120"/>
    <x v="52"/>
    <x v="51"/>
    <x v="22"/>
    <x v="22"/>
    <x v="20"/>
    <s v="Muuseumid"/>
    <x v="0"/>
    <x v="0"/>
    <m/>
    <m/>
    <x v="1"/>
    <x v="1"/>
    <m/>
    <m/>
  </r>
  <r>
    <x v="0"/>
    <x v="5"/>
    <s v="Inventar ja selle tarvikud"/>
    <n v="1120"/>
    <x v="26"/>
    <x v="26"/>
    <x v="22"/>
    <x v="22"/>
    <x v="20"/>
    <s v="Muuseumid"/>
    <x v="0"/>
    <x v="0"/>
    <m/>
    <m/>
    <x v="1"/>
    <x v="1"/>
    <m/>
    <m/>
  </r>
  <r>
    <x v="0"/>
    <x v="5"/>
    <s v="Lähetatute kindlustus"/>
    <n v="65"/>
    <x v="124"/>
    <x v="117"/>
    <x v="22"/>
    <x v="22"/>
    <x v="20"/>
    <s v="Muuseumid"/>
    <x v="0"/>
    <x v="0"/>
    <m/>
    <m/>
    <x v="1"/>
    <x v="1"/>
    <m/>
    <m/>
  </r>
  <r>
    <x v="0"/>
    <x v="5"/>
    <s v="Sõidukulud"/>
    <n v="-300"/>
    <x v="78"/>
    <x v="49"/>
    <x v="22"/>
    <x v="22"/>
    <x v="20"/>
    <s v="Muuseumid"/>
    <x v="0"/>
    <x v="0"/>
    <m/>
    <m/>
    <x v="1"/>
    <x v="1"/>
    <m/>
    <m/>
  </r>
  <r>
    <x v="0"/>
    <x v="5"/>
    <s v="Majutuskulud"/>
    <n v="600"/>
    <x v="119"/>
    <x v="50"/>
    <x v="22"/>
    <x v="22"/>
    <x v="20"/>
    <s v="Muuseumid"/>
    <x v="0"/>
    <x v="0"/>
    <m/>
    <m/>
    <x v="1"/>
    <x v="1"/>
    <m/>
    <m/>
  </r>
  <r>
    <x v="0"/>
    <x v="5"/>
    <s v="Pangateenused"/>
    <n v="60"/>
    <x v="90"/>
    <x v="84"/>
    <x v="22"/>
    <x v="22"/>
    <x v="20"/>
    <s v="Muuseumid"/>
    <x v="0"/>
    <x v="0"/>
    <m/>
    <m/>
    <x v="1"/>
    <x v="1"/>
    <m/>
    <m/>
  </r>
  <r>
    <x v="0"/>
    <x v="5"/>
    <s v="Bürootarbed"/>
    <n v="120"/>
    <x v="33"/>
    <x v="33"/>
    <x v="22"/>
    <x v="22"/>
    <x v="20"/>
    <s v="Muuseumid"/>
    <x v="0"/>
    <x v="0"/>
    <m/>
    <m/>
    <x v="1"/>
    <x v="1"/>
    <m/>
    <m/>
  </r>
  <r>
    <x v="0"/>
    <x v="0"/>
    <s v="Sotsiaalmaks töötasudelt ja toetustelt"/>
    <n v="1766"/>
    <x v="1"/>
    <x v="1"/>
    <x v="22"/>
    <x v="22"/>
    <x v="20"/>
    <s v="Muuseumid"/>
    <x v="0"/>
    <x v="0"/>
    <m/>
    <m/>
    <x v="1"/>
    <x v="1"/>
    <m/>
    <m/>
  </r>
  <r>
    <x v="0"/>
    <x v="0"/>
    <s v="Töötasud võlaõiguslike lepingute alusel"/>
    <n v="3550"/>
    <x v="15"/>
    <x v="15"/>
    <x v="22"/>
    <x v="22"/>
    <x v="20"/>
    <s v="Muuseumid"/>
    <x v="0"/>
    <x v="0"/>
    <m/>
    <m/>
    <x v="1"/>
    <x v="1"/>
    <m/>
    <m/>
  </r>
  <r>
    <x v="0"/>
    <x v="0"/>
    <s v="Põhipalk (kõrgharidusega kultuuritöötajad)"/>
    <n v="-6575"/>
    <x v="113"/>
    <x v="107"/>
    <x v="22"/>
    <x v="22"/>
    <x v="20"/>
    <s v="Muuseumid"/>
    <x v="0"/>
    <x v="0"/>
    <m/>
    <m/>
    <x v="1"/>
    <x v="1"/>
    <m/>
    <m/>
  </r>
  <r>
    <x v="0"/>
    <x v="0"/>
    <s v="Põhipalk ja kokkulepitud tasud (TLS tippspetsialisti brutopalk)"/>
    <n v="5262"/>
    <x v="37"/>
    <x v="37"/>
    <x v="22"/>
    <x v="22"/>
    <x v="20"/>
    <s v="Muuseumid"/>
    <x v="0"/>
    <x v="0"/>
    <m/>
    <m/>
    <x v="1"/>
    <x v="1"/>
    <m/>
    <m/>
  </r>
  <r>
    <x v="0"/>
    <x v="0"/>
    <s v="Põhipalk ja kokkulepitud tasud (TLS juhtide brutopalgad)"/>
    <n v="3110"/>
    <x v="39"/>
    <x v="39"/>
    <x v="22"/>
    <x v="22"/>
    <x v="20"/>
    <s v="Muuseumid"/>
    <x v="0"/>
    <x v="0"/>
    <m/>
    <m/>
    <x v="1"/>
    <x v="1"/>
    <m/>
    <m/>
  </r>
  <r>
    <x v="1"/>
    <x v="4"/>
    <s v="Müügikasum tuluks"/>
    <n v="2800"/>
    <x v="125"/>
    <x v="118"/>
    <x v="22"/>
    <x v="22"/>
    <x v="20"/>
    <s v="Muuseumid"/>
    <x v="0"/>
    <x v="0"/>
    <m/>
    <m/>
    <x v="1"/>
    <x v="1"/>
    <m/>
    <m/>
  </r>
  <r>
    <x v="1"/>
    <x v="6"/>
    <s v="Toetused tuluks"/>
    <n v="4400"/>
    <x v="100"/>
    <x v="94"/>
    <x v="22"/>
    <x v="22"/>
    <x v="20"/>
    <s v="Muuseumid"/>
    <x v="0"/>
    <x v="0"/>
    <m/>
    <m/>
    <x v="1"/>
    <x v="1"/>
    <m/>
    <m/>
  </r>
  <r>
    <x v="1"/>
    <x v="3"/>
    <s v="Laekumised tuluks"/>
    <n v="4225"/>
    <x v="112"/>
    <x v="106"/>
    <x v="22"/>
    <x v="22"/>
    <x v="20"/>
    <s v="Muuseumid"/>
    <x v="0"/>
    <x v="0"/>
    <m/>
    <m/>
    <x v="1"/>
    <x v="1"/>
    <m/>
    <m/>
  </r>
  <r>
    <x v="1"/>
    <x v="3"/>
    <s v="Laekumine tuluks"/>
    <n v="5300"/>
    <x v="114"/>
    <x v="108"/>
    <x v="22"/>
    <x v="22"/>
    <x v="20"/>
    <s v="Muuseumid"/>
    <x v="0"/>
    <x v="0"/>
    <m/>
    <m/>
    <x v="1"/>
    <x v="1"/>
    <m/>
    <m/>
  </r>
  <r>
    <x v="0"/>
    <x v="5"/>
    <s v=" 300 € inventari alla 320 eurot kontserdi helindusteenus0 eurot "/>
    <n v="-620"/>
    <x v="52"/>
    <x v="51"/>
    <x v="14"/>
    <x v="14"/>
    <x v="10"/>
    <s v="Noorte huviharidus ja huvitegevus"/>
    <x v="0"/>
    <x v="0"/>
    <m/>
    <m/>
    <x v="1"/>
    <x v="1"/>
    <m/>
    <m/>
  </r>
  <r>
    <x v="0"/>
    <x v="5"/>
    <s v="Tervishoiuteenused"/>
    <n v="-50"/>
    <x v="32"/>
    <x v="32"/>
    <x v="14"/>
    <x v="14"/>
    <x v="10"/>
    <s v="Noorte huviharidus ja huvitegevus"/>
    <x v="0"/>
    <x v="0"/>
    <m/>
    <m/>
    <x v="1"/>
    <x v="1"/>
    <m/>
    <m/>
  </r>
  <r>
    <x v="0"/>
    <x v="5"/>
    <s v="Meditsiini- ja hügieenitarbed"/>
    <n v="50"/>
    <x v="70"/>
    <x v="68"/>
    <x v="14"/>
    <x v="14"/>
    <x v="10"/>
    <s v="Noorte huviharidus ja huvitegevus"/>
    <x v="0"/>
    <x v="0"/>
    <m/>
    <m/>
    <x v="1"/>
    <x v="1"/>
    <m/>
    <m/>
  </r>
  <r>
    <x v="0"/>
    <x v="5"/>
    <s v="Muud õppevahendid"/>
    <n v="-1300"/>
    <x v="38"/>
    <x v="38"/>
    <x v="14"/>
    <x v="14"/>
    <x v="10"/>
    <s v="Noorte huviharidus ja huvitegevus"/>
    <x v="0"/>
    <x v="0"/>
    <m/>
    <m/>
    <x v="1"/>
    <x v="1"/>
    <m/>
    <m/>
  </r>
  <r>
    <x v="0"/>
    <x v="5"/>
    <s v="Muud koolitusega seotud kulud"/>
    <n v="500"/>
    <x v="7"/>
    <x v="7"/>
    <x v="14"/>
    <x v="14"/>
    <x v="10"/>
    <s v="Noorte huviharidus ja huvitegevus"/>
    <x v="0"/>
    <x v="0"/>
    <m/>
    <m/>
    <x v="1"/>
    <x v="1"/>
    <m/>
    <m/>
  </r>
  <r>
    <x v="0"/>
    <x v="5"/>
    <s v="Remondi- ja hooldusteenused"/>
    <n v="-300"/>
    <x v="29"/>
    <x v="29"/>
    <x v="14"/>
    <x v="14"/>
    <x v="10"/>
    <s v="Noorte huviharidus ja huvitegevus"/>
    <x v="0"/>
    <x v="0"/>
    <m/>
    <m/>
    <x v="1"/>
    <x v="1"/>
    <m/>
    <m/>
  </r>
  <r>
    <x v="0"/>
    <x v="5"/>
    <s v="Inventar ja selle tarvikud"/>
    <n v="1300"/>
    <x v="26"/>
    <x v="26"/>
    <x v="14"/>
    <x v="14"/>
    <x v="10"/>
    <s v="Noorte huviharidus ja huvitegevus"/>
    <x v="0"/>
    <x v="0"/>
    <m/>
    <m/>
    <x v="1"/>
    <x v="1"/>
    <m/>
    <m/>
  </r>
  <r>
    <x v="0"/>
    <x v="5"/>
    <s v="Koolitusruumide ja -inventari rent"/>
    <n v="150"/>
    <x v="46"/>
    <x v="46"/>
    <x v="14"/>
    <x v="14"/>
    <x v="10"/>
    <s v="Noorte huviharidus ja huvitegevus"/>
    <x v="0"/>
    <x v="0"/>
    <m/>
    <m/>
    <x v="1"/>
    <x v="1"/>
    <m/>
    <m/>
  </r>
  <r>
    <x v="0"/>
    <x v="5"/>
    <s v="Koolitusteenused"/>
    <n v="300"/>
    <x v="48"/>
    <x v="22"/>
    <x v="14"/>
    <x v="14"/>
    <x v="10"/>
    <s v="Noorte huviharidus ja huvitegevus"/>
    <x v="0"/>
    <x v="0"/>
    <m/>
    <m/>
    <x v="1"/>
    <x v="1"/>
    <m/>
    <m/>
  </r>
  <r>
    <x v="0"/>
    <x v="5"/>
    <s v="Muud lähetuste kulud"/>
    <n v="-150"/>
    <x v="80"/>
    <x v="76"/>
    <x v="14"/>
    <x v="14"/>
    <x v="10"/>
    <s v="Noorte huviharidus ja huvitegevus"/>
    <x v="0"/>
    <x v="0"/>
    <m/>
    <m/>
    <x v="1"/>
    <x v="1"/>
    <m/>
    <m/>
  </r>
  <r>
    <x v="0"/>
    <x v="5"/>
    <s v="Sideteenused"/>
    <n v="-200"/>
    <x v="79"/>
    <x v="75"/>
    <x v="14"/>
    <x v="14"/>
    <x v="10"/>
    <s v="Noorte huviharidus ja huvitegevus"/>
    <x v="0"/>
    <x v="0"/>
    <m/>
    <m/>
    <x v="1"/>
    <x v="1"/>
    <m/>
    <m/>
  </r>
  <r>
    <x v="0"/>
    <x v="0"/>
    <s v="Töötasud võlaõiguslike lepingute alusel"/>
    <n v="137"/>
    <x v="15"/>
    <x v="15"/>
    <x v="21"/>
    <x v="21"/>
    <x v="10"/>
    <s v="Noorte huviharidus ja huvitegevus"/>
    <x v="0"/>
    <x v="0"/>
    <m/>
    <m/>
    <x v="1"/>
    <x v="1"/>
    <m/>
    <m/>
  </r>
  <r>
    <x v="0"/>
    <x v="0"/>
    <s v="Töötasud võlaõiguslike lepingute alusel (õpetajate palgaosa)"/>
    <n v="-137"/>
    <x v="126"/>
    <x v="119"/>
    <x v="21"/>
    <x v="21"/>
    <x v="10"/>
    <s v="Noorte huviharidus ja huvitegevus"/>
    <x v="0"/>
    <x v="0"/>
    <m/>
    <m/>
    <x v="1"/>
    <x v="1"/>
    <m/>
    <m/>
  </r>
  <r>
    <x v="0"/>
    <x v="0"/>
    <s v="Põhipalk ja kokkulepitud tasud (TLS tippspetsialisti brutopalk)"/>
    <n v="-600"/>
    <x v="37"/>
    <x v="37"/>
    <x v="21"/>
    <x v="21"/>
    <x v="10"/>
    <s v="Noorte huviharidus ja huvitegevus"/>
    <x v="0"/>
    <x v="0"/>
    <m/>
    <m/>
    <x v="1"/>
    <x v="1"/>
    <m/>
    <m/>
  </r>
  <r>
    <x v="0"/>
    <x v="0"/>
    <s v="Põhipalk ja kokkulepitud tasud (TLS juhtide brutopalgad)"/>
    <n v="600"/>
    <x v="39"/>
    <x v="39"/>
    <x v="21"/>
    <x v="21"/>
    <x v="10"/>
    <s v="Noorte huviharidus ja huvitegevus"/>
    <x v="0"/>
    <x v="0"/>
    <m/>
    <m/>
    <x v="1"/>
    <x v="1"/>
    <m/>
    <m/>
  </r>
  <r>
    <x v="0"/>
    <x v="8"/>
    <s v="Kahjutasud, viivised (v.a maksuintressid ja finantskulud)"/>
    <n v="2"/>
    <x v="127"/>
    <x v="120"/>
    <x v="21"/>
    <x v="21"/>
    <x v="10"/>
    <s v="Noorte huviharidus ja huvitegevus"/>
    <x v="0"/>
    <x v="0"/>
    <m/>
    <m/>
    <x v="1"/>
    <x v="1"/>
    <m/>
    <m/>
  </r>
  <r>
    <x v="0"/>
    <x v="5"/>
    <s v="Õpikud, tööraamatud ja -vihikud, töölehed"/>
    <n v="-2"/>
    <x v="55"/>
    <x v="54"/>
    <x v="21"/>
    <x v="21"/>
    <x v="10"/>
    <s v="Noorte huviharidus ja huvitegevus"/>
    <x v="0"/>
    <x v="0"/>
    <m/>
    <m/>
    <x v="1"/>
    <x v="1"/>
    <m/>
    <m/>
  </r>
  <r>
    <x v="0"/>
    <x v="5"/>
    <s v="Muud teavikute ja kunstiesemetega seotud kulud"/>
    <n v="-173"/>
    <x v="128"/>
    <x v="121"/>
    <x v="21"/>
    <x v="21"/>
    <x v="10"/>
    <s v="Noorte huviharidus ja huvitegevus"/>
    <x v="0"/>
    <x v="0"/>
    <m/>
    <m/>
    <x v="1"/>
    <x v="1"/>
    <m/>
    <m/>
  </r>
  <r>
    <x v="0"/>
    <x v="5"/>
    <s v="Inventar ja selle tarvikud"/>
    <n v="173"/>
    <x v="26"/>
    <x v="26"/>
    <x v="21"/>
    <x v="21"/>
    <x v="10"/>
    <s v="Noorte huviharidus ja huvitegevus"/>
    <x v="0"/>
    <x v="0"/>
    <m/>
    <m/>
    <x v="1"/>
    <x v="1"/>
    <m/>
    <m/>
  </r>
  <r>
    <x v="0"/>
    <x v="5"/>
    <s v="Inventar ja selle tarvikud"/>
    <n v="396"/>
    <x v="26"/>
    <x v="26"/>
    <x v="21"/>
    <x v="21"/>
    <x v="10"/>
    <s v="Noorte huviharidus ja huvitegevus"/>
    <x v="0"/>
    <x v="0"/>
    <m/>
    <m/>
    <x v="1"/>
    <x v="1"/>
    <m/>
    <m/>
  </r>
  <r>
    <x v="0"/>
    <x v="5"/>
    <s v="Info- ja PR teenused"/>
    <n v="-396"/>
    <x v="8"/>
    <x v="8"/>
    <x v="21"/>
    <x v="21"/>
    <x v="10"/>
    <s v="Noorte huviharidus ja huvitegevus"/>
    <x v="0"/>
    <x v="0"/>
    <m/>
    <m/>
    <x v="1"/>
    <x v="1"/>
    <m/>
    <m/>
  </r>
  <r>
    <x v="0"/>
    <x v="5"/>
    <s v="Trükised ja muud teavikud"/>
    <n v="104"/>
    <x v="34"/>
    <x v="34"/>
    <x v="21"/>
    <x v="21"/>
    <x v="10"/>
    <s v="Noorte huviharidus ja huvitegevus"/>
    <x v="0"/>
    <x v="0"/>
    <m/>
    <m/>
    <x v="1"/>
    <x v="1"/>
    <m/>
    <m/>
  </r>
  <r>
    <x v="0"/>
    <x v="5"/>
    <s v="Korrashoiu- ja remondimaterjalid, lisaseadmed ja -tarvikud"/>
    <n v="-104"/>
    <x v="129"/>
    <x v="71"/>
    <x v="21"/>
    <x v="21"/>
    <x v="10"/>
    <s v="Noorte huviharidus ja huvitegevus"/>
    <x v="0"/>
    <x v="0"/>
    <m/>
    <m/>
    <x v="1"/>
    <x v="1"/>
    <m/>
    <m/>
  </r>
  <r>
    <x v="0"/>
    <x v="5"/>
    <s v="Remont ja hooldus"/>
    <n v="5000"/>
    <x v="75"/>
    <x v="69"/>
    <x v="20"/>
    <x v="20"/>
    <x v="16"/>
    <s v="Avalike alade puhastus"/>
    <x v="0"/>
    <x v="0"/>
    <m/>
    <m/>
    <x v="1"/>
    <x v="1"/>
    <m/>
    <m/>
  </r>
  <r>
    <x v="0"/>
    <x v="5"/>
    <s v="Korrashoiuteenused"/>
    <n v="-5000"/>
    <x v="27"/>
    <x v="27"/>
    <x v="20"/>
    <x v="20"/>
    <x v="16"/>
    <s v="Avalike alade puhastus"/>
    <x v="0"/>
    <x v="0"/>
    <m/>
    <m/>
    <x v="1"/>
    <x v="1"/>
    <m/>
    <m/>
  </r>
  <r>
    <x v="0"/>
    <x v="5"/>
    <s v="Korrashoiuteenused"/>
    <n v="-1542"/>
    <x v="27"/>
    <x v="27"/>
    <x v="20"/>
    <x v="20"/>
    <x v="16"/>
    <s v="Avalike alade puhastus"/>
    <x v="0"/>
    <x v="0"/>
    <m/>
    <m/>
    <x v="1"/>
    <x v="1"/>
    <m/>
    <m/>
  </r>
  <r>
    <x v="0"/>
    <x v="5"/>
    <s v="Korrashoiu- ja remondimaterjalid, lisaseadmed ja -tarvikud"/>
    <n v="2000"/>
    <x v="73"/>
    <x v="71"/>
    <x v="20"/>
    <x v="20"/>
    <x v="16"/>
    <s v="Avalike alade puhastus"/>
    <x v="0"/>
    <x v="0"/>
    <m/>
    <m/>
    <x v="1"/>
    <x v="1"/>
    <m/>
    <m/>
  </r>
  <r>
    <x v="0"/>
    <x v="5"/>
    <s v="Korrashoiuteenused"/>
    <n v="-2000"/>
    <x v="27"/>
    <x v="27"/>
    <x v="20"/>
    <x v="20"/>
    <x v="33"/>
    <s v="Veevarustus"/>
    <x v="0"/>
    <x v="0"/>
    <m/>
    <m/>
    <x v="1"/>
    <x v="1"/>
    <m/>
    <m/>
  </r>
  <r>
    <x v="0"/>
    <x v="5"/>
    <s v="Töömasinate ja seadmete tarvikud"/>
    <n v="3500"/>
    <x v="130"/>
    <x v="122"/>
    <x v="20"/>
    <x v="20"/>
    <x v="16"/>
    <s v="Avalike alade puhastus"/>
    <x v="0"/>
    <x v="0"/>
    <m/>
    <m/>
    <x v="1"/>
    <x v="1"/>
    <m/>
    <m/>
  </r>
  <r>
    <x v="0"/>
    <x v="5"/>
    <s v="Remondi- ja hooldusteenused"/>
    <n v="-3500"/>
    <x v="131"/>
    <x v="29"/>
    <x v="20"/>
    <x v="20"/>
    <x v="16"/>
    <s v="Avalike alade puhastus"/>
    <x v="0"/>
    <x v="0"/>
    <m/>
    <m/>
    <x v="1"/>
    <x v="1"/>
    <m/>
    <m/>
  </r>
  <r>
    <x v="0"/>
    <x v="8"/>
    <s v="Muud maksud"/>
    <n v="1000"/>
    <x v="77"/>
    <x v="74"/>
    <x v="20"/>
    <x v="20"/>
    <x v="16"/>
    <s v="Avalike alade puhastus"/>
    <x v="0"/>
    <x v="0"/>
    <m/>
    <m/>
    <x v="1"/>
    <x v="1"/>
    <m/>
    <m/>
  </r>
  <r>
    <x v="0"/>
    <x v="5"/>
    <s v="Korrashoiuteenused"/>
    <n v="-1000"/>
    <x v="27"/>
    <x v="27"/>
    <x v="20"/>
    <x v="20"/>
    <x v="16"/>
    <s v="Avalike alade puhastus"/>
    <x v="0"/>
    <x v="0"/>
    <m/>
    <m/>
    <x v="1"/>
    <x v="1"/>
    <m/>
    <m/>
  </r>
  <r>
    <x v="0"/>
    <x v="5"/>
    <s v="Eri- ja vormiriietus"/>
    <n v="3000"/>
    <x v="132"/>
    <x v="123"/>
    <x v="20"/>
    <x v="20"/>
    <x v="16"/>
    <s v="Avalike alade puhastus"/>
    <x v="0"/>
    <x v="0"/>
    <m/>
    <m/>
    <x v="1"/>
    <x v="1"/>
    <m/>
    <m/>
  </r>
  <r>
    <x v="0"/>
    <x v="5"/>
    <s v="Korrashoiuteenused"/>
    <n v="-3000"/>
    <x v="27"/>
    <x v="27"/>
    <x v="20"/>
    <x v="20"/>
    <x v="16"/>
    <s v="Avalike alade puhastus"/>
    <x v="0"/>
    <x v="0"/>
    <m/>
    <m/>
    <x v="1"/>
    <x v="1"/>
    <m/>
    <m/>
  </r>
  <r>
    <x v="0"/>
    <x v="5"/>
    <s v="Kindlustus"/>
    <n v="2000"/>
    <x v="72"/>
    <x v="70"/>
    <x v="20"/>
    <x v="20"/>
    <x v="16"/>
    <s v="Avalike alade puhastus"/>
    <x v="0"/>
    <x v="0"/>
    <m/>
    <m/>
    <x v="1"/>
    <x v="1"/>
    <m/>
    <m/>
  </r>
  <r>
    <x v="0"/>
    <x v="5"/>
    <s v="Korrashoiuteenused"/>
    <n v="-2000"/>
    <x v="27"/>
    <x v="27"/>
    <x v="20"/>
    <x v="20"/>
    <x v="16"/>
    <s v="Avalike alade puhastus"/>
    <x v="0"/>
    <x v="0"/>
    <m/>
    <m/>
    <x v="1"/>
    <x v="1"/>
    <m/>
    <m/>
  </r>
  <r>
    <x v="0"/>
    <x v="5"/>
    <s v="Elekter"/>
    <n v="500"/>
    <x v="58"/>
    <x v="57"/>
    <x v="20"/>
    <x v="20"/>
    <x v="16"/>
    <s v="Avalike alade puhastus"/>
    <x v="0"/>
    <x v="0"/>
    <m/>
    <m/>
    <x v="1"/>
    <x v="1"/>
    <m/>
    <m/>
  </r>
  <r>
    <x v="0"/>
    <x v="5"/>
    <s v="Korrashoiuteenused"/>
    <n v="-500"/>
    <x v="27"/>
    <x v="27"/>
    <x v="20"/>
    <x v="20"/>
    <x v="16"/>
    <s v="Avalike alade puhastus"/>
    <x v="0"/>
    <x v="0"/>
    <m/>
    <m/>
    <x v="1"/>
    <x v="1"/>
    <m/>
    <m/>
  </r>
  <r>
    <x v="0"/>
    <x v="5"/>
    <s v="Korrashoiu- ja remondimaterjalid, lisaseadmed ja -tarvikud"/>
    <n v="11000"/>
    <x v="133"/>
    <x v="71"/>
    <x v="20"/>
    <x v="20"/>
    <x v="16"/>
    <s v="Avalike alade puhastus"/>
    <x v="0"/>
    <x v="0"/>
    <m/>
    <m/>
    <x v="1"/>
    <x v="1"/>
    <m/>
    <m/>
  </r>
  <r>
    <x v="0"/>
    <x v="5"/>
    <s v="Korrashoiuteenused"/>
    <n v="-11000"/>
    <x v="27"/>
    <x v="27"/>
    <x v="20"/>
    <x v="20"/>
    <x v="16"/>
    <s v="Avalike alade puhastus"/>
    <x v="0"/>
    <x v="0"/>
    <m/>
    <m/>
    <x v="1"/>
    <x v="1"/>
    <m/>
    <m/>
  </r>
  <r>
    <x v="0"/>
    <x v="5"/>
    <s v="Eelarve muutmine  vastavalt tegelikule vajadusele"/>
    <n v="25"/>
    <x v="8"/>
    <x v="8"/>
    <x v="18"/>
    <x v="18"/>
    <x v="13"/>
    <s v="Alusharidus"/>
    <x v="0"/>
    <x v="0"/>
    <m/>
    <m/>
    <x v="1"/>
    <x v="1"/>
    <m/>
    <m/>
  </r>
  <r>
    <x v="0"/>
    <x v="5"/>
    <s v="Eelarve sisemiste ridade ümbertõstmine"/>
    <n v="-2000"/>
    <x v="38"/>
    <x v="38"/>
    <x v="18"/>
    <x v="18"/>
    <x v="13"/>
    <s v="Alusharidus"/>
    <x v="0"/>
    <x v="0"/>
    <m/>
    <m/>
    <x v="1"/>
    <x v="1"/>
    <m/>
    <m/>
  </r>
  <r>
    <x v="0"/>
    <x v="5"/>
    <s v="Vajalik suurendada seoses  ametikoha (tugiteenuste koordinaator) kabineti mööbli ostuga"/>
    <n v="1285"/>
    <x v="26"/>
    <x v="26"/>
    <x v="18"/>
    <x v="18"/>
    <x v="13"/>
    <s v="Alusharidus"/>
    <x v="0"/>
    <x v="0"/>
    <m/>
    <m/>
    <x v="1"/>
    <x v="1"/>
    <m/>
    <m/>
  </r>
  <r>
    <x v="0"/>
    <x v="5"/>
    <s v="Seoses kaupade kallinemisega, on eelarve tegelik kulu suurem"/>
    <n v="400"/>
    <x v="14"/>
    <x v="14"/>
    <x v="18"/>
    <x v="18"/>
    <x v="13"/>
    <s v="Alusharidus"/>
    <x v="0"/>
    <x v="0"/>
    <m/>
    <m/>
    <x v="1"/>
    <x v="1"/>
    <m/>
    <m/>
  </r>
  <r>
    <x v="0"/>
    <x v="5"/>
    <s v="Eelarve ridade  sisemine ümbertõstmine"/>
    <n v="-210"/>
    <x v="134"/>
    <x v="124"/>
    <x v="18"/>
    <x v="18"/>
    <x v="13"/>
    <s v="Alusharidus"/>
    <x v="0"/>
    <x v="0"/>
    <m/>
    <m/>
    <x v="1"/>
    <x v="1"/>
    <m/>
    <m/>
  </r>
  <r>
    <x v="0"/>
    <x v="5"/>
    <s v="Eelarve muutmine vastavalt tegelikule vajadusele"/>
    <n v="500"/>
    <x v="33"/>
    <x v="33"/>
    <x v="18"/>
    <x v="18"/>
    <x v="13"/>
    <s v="Alusharidus"/>
    <x v="0"/>
    <x v="0"/>
    <m/>
    <m/>
    <x v="1"/>
    <x v="1"/>
    <m/>
    <m/>
  </r>
  <r>
    <x v="0"/>
    <x v="5"/>
    <s v="Kanda 6200€ reale 552520 ja 551109 250€"/>
    <n v="-6450"/>
    <x v="135"/>
    <x v="125"/>
    <x v="13"/>
    <x v="13"/>
    <x v="15"/>
    <s v="Sporditegevus"/>
    <x v="0"/>
    <x v="0"/>
    <m/>
    <m/>
    <x v="1"/>
    <x v="1"/>
    <m/>
    <m/>
  </r>
  <r>
    <x v="0"/>
    <x v="5"/>
    <s v="Lisada realt 550012 juurde 430€"/>
    <n v="430"/>
    <x v="119"/>
    <x v="50"/>
    <x v="13"/>
    <x v="13"/>
    <x v="15"/>
    <s v="Sporditegevus"/>
    <x v="0"/>
    <x v="0"/>
    <m/>
    <m/>
    <x v="1"/>
    <x v="1"/>
    <m/>
    <m/>
  </r>
  <r>
    <x v="0"/>
    <x v="5"/>
    <s v="Lisada realt 35000002 ülelaekumine 7898€ ja realt 350002 laekumine 3266€"/>
    <n v="11164"/>
    <x v="23"/>
    <x v="23"/>
    <x v="13"/>
    <x v="13"/>
    <x v="15"/>
    <s v="Sporditegevus"/>
    <x v="0"/>
    <x v="0"/>
    <m/>
    <m/>
    <x v="1"/>
    <x v="1"/>
    <m/>
    <m/>
  </r>
  <r>
    <x v="0"/>
    <x v="5"/>
    <s v="Kontolt 551308"/>
    <n v="850"/>
    <x v="50"/>
    <x v="49"/>
    <x v="7"/>
    <x v="7"/>
    <x v="6"/>
    <s v="Põhi- ja üldkeskharidus"/>
    <x v="0"/>
    <x v="0"/>
    <m/>
    <m/>
    <x v="1"/>
    <x v="1"/>
    <m/>
    <m/>
  </r>
  <r>
    <x v="0"/>
    <x v="5"/>
    <s v="Kontole 550420"/>
    <n v="-850"/>
    <x v="30"/>
    <x v="30"/>
    <x v="7"/>
    <x v="7"/>
    <x v="6"/>
    <s v="Põhi- ja üldkeskharidus"/>
    <x v="0"/>
    <x v="0"/>
    <m/>
    <m/>
    <x v="1"/>
    <x v="1"/>
    <m/>
    <m/>
  </r>
  <r>
    <x v="1"/>
    <x v="6"/>
    <s v="Üle laekumine 7898 ja EVF 2. makse 3266€"/>
    <n v="11164"/>
    <x v="25"/>
    <x v="25"/>
    <x v="13"/>
    <x v="13"/>
    <x v="15"/>
    <s v="Sporditegevus"/>
    <x v="0"/>
    <x v="0"/>
    <m/>
    <m/>
    <x v="1"/>
    <x v="1"/>
    <m/>
    <m/>
  </r>
  <r>
    <x v="0"/>
    <x v="5"/>
    <s v="Paljundus- ja printimiskulud"/>
    <n v="-13"/>
    <x v="81"/>
    <x v="77"/>
    <x v="11"/>
    <x v="11"/>
    <x v="13"/>
    <s v="Alusharidus"/>
    <x v="0"/>
    <x v="0"/>
    <m/>
    <m/>
    <x v="1"/>
    <x v="1"/>
    <m/>
    <m/>
  </r>
  <r>
    <x v="0"/>
    <x v="5"/>
    <s v="Sõidukulud"/>
    <n v="13"/>
    <x v="50"/>
    <x v="49"/>
    <x v="11"/>
    <x v="11"/>
    <x v="13"/>
    <s v="Alusharidus"/>
    <x v="0"/>
    <x v="0"/>
    <m/>
    <m/>
    <x v="1"/>
    <x v="1"/>
    <m/>
    <m/>
  </r>
  <r>
    <x v="0"/>
    <x v="5"/>
    <s v="Info- ja PR teenused"/>
    <n v="-300"/>
    <x v="8"/>
    <x v="8"/>
    <x v="11"/>
    <x v="11"/>
    <x v="13"/>
    <s v="Alusharidus"/>
    <x v="0"/>
    <x v="0"/>
    <m/>
    <m/>
    <x v="1"/>
    <x v="1"/>
    <m/>
    <m/>
  </r>
  <r>
    <x v="0"/>
    <x v="5"/>
    <s v="Koolitusteenused"/>
    <n v="300"/>
    <x v="48"/>
    <x v="22"/>
    <x v="11"/>
    <x v="11"/>
    <x v="13"/>
    <s v="Alusharidus"/>
    <x v="0"/>
    <x v="0"/>
    <m/>
    <m/>
    <x v="1"/>
    <x v="1"/>
    <m/>
    <m/>
  </r>
  <r>
    <x v="0"/>
    <x v="5"/>
    <s v="Paljundus- ja printimiskulud"/>
    <n v="-85"/>
    <x v="81"/>
    <x v="77"/>
    <x v="11"/>
    <x v="11"/>
    <x v="13"/>
    <s v="Alusharidus"/>
    <x v="0"/>
    <x v="0"/>
    <m/>
    <m/>
    <x v="1"/>
    <x v="1"/>
    <m/>
    <m/>
  </r>
  <r>
    <x v="0"/>
    <x v="5"/>
    <s v="Sideteenused"/>
    <n v="-62"/>
    <x v="79"/>
    <x v="75"/>
    <x v="11"/>
    <x v="11"/>
    <x v="13"/>
    <s v="Alusharidus"/>
    <x v="0"/>
    <x v="0"/>
    <m/>
    <m/>
    <x v="1"/>
    <x v="1"/>
    <m/>
    <m/>
  </r>
  <r>
    <x v="0"/>
    <x v="5"/>
    <s v="Remondi- ja hooldusteenused"/>
    <n v="147"/>
    <x v="29"/>
    <x v="29"/>
    <x v="11"/>
    <x v="11"/>
    <x v="13"/>
    <s v="Alusharidus"/>
    <x v="0"/>
    <x v="0"/>
    <m/>
    <m/>
    <x v="1"/>
    <x v="1"/>
    <m/>
    <m/>
  </r>
  <r>
    <x v="0"/>
    <x v="5"/>
    <s v="Sideteenused"/>
    <n v="-166"/>
    <x v="79"/>
    <x v="75"/>
    <x v="11"/>
    <x v="11"/>
    <x v="13"/>
    <s v="Alusharidus"/>
    <x v="0"/>
    <x v="0"/>
    <m/>
    <m/>
    <x v="1"/>
    <x v="1"/>
    <m/>
    <m/>
  </r>
  <r>
    <x v="0"/>
    <x v="5"/>
    <s v="Muud administreerimiskulud"/>
    <n v="166"/>
    <x v="14"/>
    <x v="14"/>
    <x v="11"/>
    <x v="11"/>
    <x v="13"/>
    <s v="Alusharidus"/>
    <x v="0"/>
    <x v="0"/>
    <m/>
    <m/>
    <x v="1"/>
    <x v="1"/>
    <m/>
    <m/>
  </r>
  <r>
    <x v="0"/>
    <x v="5"/>
    <s v="KOVide lepinguline turunduskulu (Mulgi-, Põhja-Sakala ja Viljandi vald)"/>
    <n v="930"/>
    <x v="8"/>
    <x v="8"/>
    <x v="8"/>
    <x v="8"/>
    <x v="8"/>
    <s v="Raamatukogud"/>
    <x v="0"/>
    <x v="0"/>
    <m/>
    <m/>
    <x v="1"/>
    <x v="1"/>
    <m/>
    <m/>
  </r>
  <r>
    <x v="1"/>
    <x v="3"/>
    <s v="KOVide lepinguline turunduskulu (Mulgi-, Põhja-Sakala ja Viljandi vald)"/>
    <n v="930"/>
    <x v="136"/>
    <x v="126"/>
    <x v="8"/>
    <x v="8"/>
    <x v="8"/>
    <s v="Raamatukogud"/>
    <x v="0"/>
    <x v="0"/>
    <m/>
    <m/>
    <x v="1"/>
    <x v="1"/>
    <m/>
    <m/>
  </r>
  <r>
    <x v="0"/>
    <x v="5"/>
    <s v="KOVide lepinguline koolituskulu (Mulgi-, Põhja-Sakala ja Viljandi vald)"/>
    <n v="1755"/>
    <x v="48"/>
    <x v="22"/>
    <x v="8"/>
    <x v="8"/>
    <x v="8"/>
    <s v="Raamatukogud"/>
    <x v="0"/>
    <x v="0"/>
    <m/>
    <m/>
    <x v="1"/>
    <x v="1"/>
    <m/>
    <m/>
  </r>
  <r>
    <x v="1"/>
    <x v="3"/>
    <s v="KOVide lepinguline koolituskulu (Mulgi-, Põhja-Sakala ja Viljandi vald)"/>
    <n v="1755"/>
    <x v="136"/>
    <x v="126"/>
    <x v="8"/>
    <x v="8"/>
    <x v="8"/>
    <s v="Raamatukogud"/>
    <x v="0"/>
    <x v="0"/>
    <m/>
    <m/>
    <x v="1"/>
    <x v="1"/>
    <m/>
    <m/>
  </r>
  <r>
    <x v="0"/>
    <x v="5"/>
    <s v="KOVide lepinguline transpordikulu (Mulgi-, Põhja-Sakala ja Viljandi vald)"/>
    <n v="1240"/>
    <x v="47"/>
    <x v="47"/>
    <x v="8"/>
    <x v="8"/>
    <x v="8"/>
    <s v="Raamatukogud"/>
    <x v="0"/>
    <x v="0"/>
    <m/>
    <m/>
    <x v="1"/>
    <x v="1"/>
    <m/>
    <m/>
  </r>
  <r>
    <x v="1"/>
    <x v="3"/>
    <s v="KOVide lepinguline transpordikulu (Mulgi-, Põhja-Sakala ja Viljandi vald)"/>
    <n v="1240"/>
    <x v="136"/>
    <x v="126"/>
    <x v="8"/>
    <x v="8"/>
    <x v="8"/>
    <s v="Raamatukogud"/>
    <x v="0"/>
    <x v="0"/>
    <m/>
    <m/>
    <x v="1"/>
    <x v="1"/>
    <m/>
    <m/>
  </r>
  <r>
    <x v="0"/>
    <x v="5"/>
    <s v="Lisada juurde 450€ realt 550420 250€ ja realt 550410 200€"/>
    <n v="450"/>
    <x v="7"/>
    <x v="7"/>
    <x v="13"/>
    <x v="13"/>
    <x v="15"/>
    <s v="Sporditegevus"/>
    <x v="0"/>
    <x v="0"/>
    <m/>
    <m/>
    <x v="1"/>
    <x v="1"/>
    <m/>
    <m/>
  </r>
  <r>
    <x v="0"/>
    <x v="5"/>
    <s v="Kanda realt 550420 juurde 50€"/>
    <n v="50"/>
    <x v="137"/>
    <x v="76"/>
    <x v="13"/>
    <x v="13"/>
    <x v="15"/>
    <s v="Sporditegevus"/>
    <x v="0"/>
    <x v="0"/>
    <m/>
    <m/>
    <x v="1"/>
    <x v="1"/>
    <m/>
    <m/>
  </r>
  <r>
    <x v="0"/>
    <x v="5"/>
    <s v="Ridadevaheline ümbertõstmine ridadele 506000, 506040, 500280"/>
    <n v="-1000"/>
    <x v="32"/>
    <x v="32"/>
    <x v="4"/>
    <x v="4"/>
    <x v="6"/>
    <s v="Põhi- ja üldkeskharidus"/>
    <x v="0"/>
    <x v="0"/>
    <m/>
    <m/>
    <x v="1"/>
    <x v="1"/>
    <m/>
    <m/>
  </r>
  <r>
    <x v="0"/>
    <x v="5"/>
    <s v="Ridadevaheline ümbertõstmine ridadele 506000, 506040, 500280"/>
    <n v="-400"/>
    <x v="8"/>
    <x v="8"/>
    <x v="4"/>
    <x v="4"/>
    <x v="6"/>
    <s v="Põhi- ja üldkeskharidus"/>
    <x v="0"/>
    <x v="0"/>
    <m/>
    <m/>
    <x v="1"/>
    <x v="1"/>
    <m/>
    <m/>
  </r>
  <r>
    <x v="0"/>
    <x v="5"/>
    <s v="Ridadevaheline ümbertõstmine ridadele 506000, 506040, 500280"/>
    <n v="-1450"/>
    <x v="79"/>
    <x v="75"/>
    <x v="4"/>
    <x v="4"/>
    <x v="6"/>
    <s v="Põhi- ja üldkeskharidus"/>
    <x v="0"/>
    <x v="0"/>
    <m/>
    <m/>
    <x v="1"/>
    <x v="1"/>
    <m/>
    <m/>
  </r>
  <r>
    <x v="0"/>
    <x v="5"/>
    <s v="Kantselei  eelarvesse dressipluuside kulud"/>
    <n v="-930"/>
    <x v="11"/>
    <x v="11"/>
    <x v="2"/>
    <x v="2"/>
    <x v="4"/>
    <s v="Viljandi Linnavolikogu"/>
    <x v="0"/>
    <x v="0"/>
    <m/>
    <m/>
    <x v="4"/>
    <x v="4"/>
    <m/>
    <m/>
  </r>
  <r>
    <x v="0"/>
    <x v="0"/>
    <s v="Ridadevaheline ümbertõstmine ridadelt 550060, 550010 ja 552230"/>
    <n v="2130"/>
    <x v="40"/>
    <x v="40"/>
    <x v="4"/>
    <x v="4"/>
    <x v="6"/>
    <s v="Põhi- ja üldkeskharidus"/>
    <x v="0"/>
    <x v="0"/>
    <m/>
    <m/>
    <x v="1"/>
    <x v="1"/>
    <m/>
    <m/>
  </r>
  <r>
    <x v="0"/>
    <x v="0"/>
    <s v="Ridadevaheline ümbertõstmine ridadelt 550060, 550010 ja 552230"/>
    <n v="17"/>
    <x v="0"/>
    <x v="0"/>
    <x v="4"/>
    <x v="4"/>
    <x v="6"/>
    <s v="Põhi- ja üldkeskharidus"/>
    <x v="0"/>
    <x v="0"/>
    <m/>
    <m/>
    <x v="1"/>
    <x v="1"/>
    <m/>
    <m/>
  </r>
  <r>
    <x v="0"/>
    <x v="0"/>
    <s v="Ridadevaheline ümbertõstmine ridadelt 550060, 550010 ja 552230"/>
    <n v="703"/>
    <x v="1"/>
    <x v="1"/>
    <x v="4"/>
    <x v="4"/>
    <x v="6"/>
    <s v="Põhi- ja üldkeskharidus"/>
    <x v="0"/>
    <x v="0"/>
    <m/>
    <m/>
    <x v="1"/>
    <x v="1"/>
    <m/>
    <m/>
  </r>
  <r>
    <x v="0"/>
    <x v="5"/>
    <s v="Kulurea täpsustamine"/>
    <n v="11250"/>
    <x v="8"/>
    <x v="8"/>
    <x v="2"/>
    <x v="2"/>
    <x v="4"/>
    <s v="Viljandi Linnavolikogu"/>
    <x v="0"/>
    <x v="0"/>
    <m/>
    <m/>
    <x v="3"/>
    <x v="3"/>
    <m/>
    <m/>
  </r>
  <r>
    <x v="0"/>
    <x v="5"/>
    <s v="Kulurea täpsustamine"/>
    <n v="-11250"/>
    <x v="12"/>
    <x v="12"/>
    <x v="2"/>
    <x v="2"/>
    <x v="4"/>
    <s v="Viljandi Linnavolikogu"/>
    <x v="0"/>
    <x v="0"/>
    <m/>
    <m/>
    <x v="3"/>
    <x v="3"/>
    <m/>
    <m/>
  </r>
  <r>
    <x v="0"/>
    <x v="0"/>
    <s v="Volikogu liikmete tasu tuleb kajastada real 500009"/>
    <n v="57819"/>
    <x v="138"/>
    <x v="127"/>
    <x v="2"/>
    <x v="2"/>
    <x v="4"/>
    <s v="Viljandi Linnavolikogu"/>
    <x v="0"/>
    <x v="0"/>
    <m/>
    <m/>
    <x v="42"/>
    <x v="42"/>
    <m/>
    <m/>
  </r>
  <r>
    <x v="0"/>
    <x v="0"/>
    <s v="Volikogu liikmete  tasu tuleb kajastada real 500009"/>
    <n v="-57819"/>
    <x v="139"/>
    <x v="128"/>
    <x v="2"/>
    <x v="2"/>
    <x v="4"/>
    <s v="Viljandi Linnavolikogu"/>
    <x v="0"/>
    <x v="0"/>
    <m/>
    <m/>
    <x v="42"/>
    <x v="42"/>
    <m/>
    <m/>
  </r>
  <r>
    <x v="0"/>
    <x v="5"/>
    <s v="Pipa linnalaagri osalustasud"/>
    <n v="735"/>
    <x v="52"/>
    <x v="51"/>
    <x v="8"/>
    <x v="8"/>
    <x v="8"/>
    <s v="Raamatukogud"/>
    <x v="0"/>
    <x v="0"/>
    <m/>
    <m/>
    <x v="1"/>
    <x v="1"/>
    <m/>
    <m/>
  </r>
  <r>
    <x v="1"/>
    <x v="3"/>
    <s v="Pipa linnalaagri osalustasud"/>
    <n v="735"/>
    <x v="136"/>
    <x v="126"/>
    <x v="8"/>
    <x v="8"/>
    <x v="8"/>
    <s v="Raamatukogud"/>
    <x v="0"/>
    <x v="0"/>
    <m/>
    <m/>
    <x v="1"/>
    <x v="1"/>
    <m/>
    <m/>
  </r>
  <r>
    <x v="0"/>
    <x v="5"/>
    <s v="Ahrensburgi toetus laste- ja noorte tegevusteks"/>
    <n v="1000"/>
    <x v="52"/>
    <x v="51"/>
    <x v="8"/>
    <x v="8"/>
    <x v="8"/>
    <s v="Raamatukogud"/>
    <x v="0"/>
    <x v="0"/>
    <m/>
    <m/>
    <x v="1"/>
    <x v="1"/>
    <m/>
    <m/>
  </r>
  <r>
    <x v="1"/>
    <x v="6"/>
    <s v="Ahrensburgi toetus laste- ja noorte tegevusteks"/>
    <n v="1000"/>
    <x v="118"/>
    <x v="112"/>
    <x v="8"/>
    <x v="8"/>
    <x v="8"/>
    <s v="Raamatukogud"/>
    <x v="0"/>
    <x v="0"/>
    <m/>
    <m/>
    <x v="1"/>
    <x v="1"/>
    <m/>
    <m/>
  </r>
  <r>
    <x v="0"/>
    <x v="5"/>
    <s v="Kanda 1500€ reale 550304"/>
    <n v="-1500"/>
    <x v="140"/>
    <x v="88"/>
    <x v="13"/>
    <x v="13"/>
    <x v="15"/>
    <s v="Sporditegevus"/>
    <x v="0"/>
    <x v="0"/>
    <m/>
    <m/>
    <x v="1"/>
    <x v="1"/>
    <m/>
    <m/>
  </r>
  <r>
    <x v="0"/>
    <x v="5"/>
    <s v="sündmuste reklaam Sakalas ja 1Lehes"/>
    <n v="-150"/>
    <x v="52"/>
    <x v="51"/>
    <x v="8"/>
    <x v="8"/>
    <x v="8"/>
    <s v="Raamatukogud"/>
    <x v="0"/>
    <x v="0"/>
    <m/>
    <m/>
    <x v="1"/>
    <x v="1"/>
    <m/>
    <m/>
  </r>
  <r>
    <x v="0"/>
    <x v="5"/>
    <s v="sündmuste reklaam Sakalas ja 1Lehes"/>
    <n v="150"/>
    <x v="8"/>
    <x v="8"/>
    <x v="8"/>
    <x v="8"/>
    <x v="8"/>
    <s v="Raamatukogud"/>
    <x v="0"/>
    <x v="0"/>
    <m/>
    <m/>
    <x v="1"/>
    <x v="1"/>
    <m/>
    <m/>
  </r>
  <r>
    <x v="0"/>
    <x v="5"/>
    <s v="päevarahad planeeritud kululiiki 550400"/>
    <n v="-300"/>
    <x v="48"/>
    <x v="22"/>
    <x v="8"/>
    <x v="8"/>
    <x v="8"/>
    <s v="Raamatukogud"/>
    <x v="0"/>
    <x v="0"/>
    <m/>
    <m/>
    <x v="1"/>
    <x v="1"/>
    <m/>
    <m/>
  </r>
  <r>
    <x v="0"/>
    <x v="5"/>
    <s v="päevarahad planeeritud kululiiki 550400"/>
    <n v="300"/>
    <x v="94"/>
    <x v="88"/>
    <x v="8"/>
    <x v="8"/>
    <x v="8"/>
    <s v="Raamatukogud"/>
    <x v="0"/>
    <x v="0"/>
    <m/>
    <m/>
    <x v="1"/>
    <x v="1"/>
    <m/>
    <m/>
  </r>
  <r>
    <x v="0"/>
    <x v="5"/>
    <s v="Jakobsoni koolile 200€ tulu võistluste korraldamise eest"/>
    <n v="-200"/>
    <x v="135"/>
    <x v="125"/>
    <x v="13"/>
    <x v="13"/>
    <x v="15"/>
    <s v="Sporditegevus"/>
    <x v="0"/>
    <x v="0"/>
    <m/>
    <m/>
    <x v="1"/>
    <x v="1"/>
    <m/>
    <m/>
  </r>
  <r>
    <x v="0"/>
    <x v="5"/>
    <s v="koolitus- ja lähetuskulud planeeritud kululiiki 550400"/>
    <n v="-535"/>
    <x v="48"/>
    <x v="22"/>
    <x v="8"/>
    <x v="8"/>
    <x v="8"/>
    <s v="Raamatukogud"/>
    <x v="0"/>
    <x v="0"/>
    <m/>
    <m/>
    <x v="1"/>
    <x v="1"/>
    <m/>
    <m/>
  </r>
  <r>
    <x v="0"/>
    <x v="5"/>
    <s v="koolitus- ja lähetuskulud planeeritud kululiiki 550400"/>
    <n v="535"/>
    <x v="50"/>
    <x v="49"/>
    <x v="8"/>
    <x v="8"/>
    <x v="8"/>
    <s v="Raamatukogud"/>
    <x v="0"/>
    <x v="0"/>
    <m/>
    <m/>
    <x v="1"/>
    <x v="1"/>
    <m/>
    <m/>
  </r>
  <r>
    <x v="0"/>
    <x v="5"/>
    <s v="seaduse järgne koduteeninduse kohustus ja ükssarvikute vahendite transport (päevakeskuse autot ei ole võimalik enam kasutada)"/>
    <n v="-250"/>
    <x v="47"/>
    <x v="47"/>
    <x v="8"/>
    <x v="8"/>
    <x v="8"/>
    <s v="Raamatukogud"/>
    <x v="0"/>
    <x v="0"/>
    <m/>
    <m/>
    <x v="1"/>
    <x v="1"/>
    <m/>
    <m/>
  </r>
  <r>
    <x v="0"/>
    <x v="5"/>
    <s v="seaduse järgne koduteeninduse kohustus ja ükssarvikute vahendite transport (päevakeskuse autot ei ole võimalik enam kasutada)"/>
    <n v="250"/>
    <x v="30"/>
    <x v="30"/>
    <x v="8"/>
    <x v="8"/>
    <x v="8"/>
    <s v="Raamatukogud"/>
    <x v="0"/>
    <x v="0"/>
    <m/>
    <m/>
    <x v="1"/>
    <x v="1"/>
    <m/>
    <m/>
  </r>
  <r>
    <x v="0"/>
    <x v="5"/>
    <s v=" prillide kompensatsioon planeeritud kululiiki 552230"/>
    <n v="-200"/>
    <x v="32"/>
    <x v="32"/>
    <x v="8"/>
    <x v="8"/>
    <x v="8"/>
    <s v="Raamatukogud"/>
    <x v="0"/>
    <x v="0"/>
    <m/>
    <m/>
    <x v="1"/>
    <x v="1"/>
    <m/>
    <m/>
  </r>
  <r>
    <x v="0"/>
    <x v="5"/>
    <s v="prillide kompensatsioon planeeritud kululiiki 552230"/>
    <n v="200"/>
    <x v="70"/>
    <x v="68"/>
    <x v="8"/>
    <x v="8"/>
    <x v="8"/>
    <s v="Raamatukogud"/>
    <x v="0"/>
    <x v="0"/>
    <m/>
    <m/>
    <x v="1"/>
    <x v="1"/>
    <m/>
    <m/>
  </r>
  <r>
    <x v="0"/>
    <x v="5"/>
    <s v="Sõiduki müügi arvelt kulud  jäid I lisaeelarves arvestamata"/>
    <n v="8000"/>
    <x v="23"/>
    <x v="23"/>
    <x v="13"/>
    <x v="13"/>
    <x v="15"/>
    <s v="Sporditegevus"/>
    <x v="0"/>
    <x v="0"/>
    <m/>
    <m/>
    <x v="1"/>
    <x v="1"/>
    <m/>
    <m/>
  </r>
  <r>
    <x v="0"/>
    <x v="5"/>
    <s v="summa peaks olema EA kulureal 554090, sest ei ole ainult teavikute transport"/>
    <n v="6689"/>
    <x v="47"/>
    <x v="47"/>
    <x v="8"/>
    <x v="8"/>
    <x v="8"/>
    <s v="Raamatukogud"/>
    <x v="0"/>
    <x v="0"/>
    <m/>
    <m/>
    <x v="1"/>
    <x v="1"/>
    <m/>
    <m/>
  </r>
  <r>
    <x v="0"/>
    <x v="5"/>
    <s v="summa peaks olema EA kulureal 554090, sest ei ole ainult teavikute transport"/>
    <n v="-6689"/>
    <x v="141"/>
    <x v="129"/>
    <x v="8"/>
    <x v="8"/>
    <x v="8"/>
    <s v="Raamatukogud"/>
    <x v="0"/>
    <x v="0"/>
    <m/>
    <m/>
    <x v="1"/>
    <x v="1"/>
    <m/>
    <m/>
  </r>
  <r>
    <x v="0"/>
    <x v="5"/>
    <s v="KULKA projekt M14-25/0130 transpordikulu"/>
    <n v="-72"/>
    <x v="52"/>
    <x v="51"/>
    <x v="8"/>
    <x v="8"/>
    <x v="8"/>
    <s v="Raamatukogud"/>
    <x v="0"/>
    <x v="0"/>
    <m/>
    <m/>
    <x v="1"/>
    <x v="1"/>
    <m/>
    <m/>
  </r>
  <r>
    <x v="0"/>
    <x v="5"/>
    <s v="KULKA projekt M14-25/0130 transpordikulu"/>
    <n v="72"/>
    <x v="30"/>
    <x v="30"/>
    <x v="8"/>
    <x v="8"/>
    <x v="8"/>
    <s v="Raamatukogud"/>
    <x v="0"/>
    <x v="0"/>
    <m/>
    <m/>
    <x v="1"/>
    <x v="1"/>
    <m/>
    <m/>
  </r>
  <r>
    <x v="0"/>
    <x v="5"/>
    <s v="ürituste kulude arved peaks olema kõik 552520 kululiigis"/>
    <n v="-506.01"/>
    <x v="52"/>
    <x v="51"/>
    <x v="8"/>
    <x v="8"/>
    <x v="8"/>
    <s v="Raamatukogud"/>
    <x v="0"/>
    <x v="0"/>
    <m/>
    <m/>
    <x v="1"/>
    <x v="1"/>
    <m/>
    <m/>
  </r>
  <r>
    <x v="0"/>
    <x v="5"/>
    <s v="ürituste kulude arved peaks olema kõik 552520 kululiigis"/>
    <n v="506.01"/>
    <x v="23"/>
    <x v="23"/>
    <x v="8"/>
    <x v="8"/>
    <x v="8"/>
    <s v="Raamatukogud"/>
    <x v="0"/>
    <x v="0"/>
    <m/>
    <m/>
    <x v="1"/>
    <x v="1"/>
    <m/>
    <m/>
  </r>
  <r>
    <x v="0"/>
    <x v="5"/>
    <s v="2024 ületoodud KOVide reklaamikulud 2025 reklaamikuludega kokku tõsta"/>
    <n v="644"/>
    <x v="8"/>
    <x v="8"/>
    <x v="8"/>
    <x v="8"/>
    <x v="8"/>
    <s v="Raamatukogud"/>
    <x v="0"/>
    <x v="0"/>
    <m/>
    <m/>
    <x v="1"/>
    <x v="1"/>
    <m/>
    <m/>
  </r>
  <r>
    <x v="0"/>
    <x v="5"/>
    <s v="2024 ületoodud KOVide reklaamikulud 2025 reklaamikuludega kokku tõsta"/>
    <n v="-644"/>
    <x v="31"/>
    <x v="31"/>
    <x v="8"/>
    <x v="8"/>
    <x v="8"/>
    <s v="Raamatukogud"/>
    <x v="0"/>
    <x v="0"/>
    <m/>
    <m/>
    <x v="1"/>
    <x v="1"/>
    <m/>
    <m/>
  </r>
  <r>
    <x v="0"/>
    <x v="5"/>
    <s v="Esindus- ja vastuvõtukulud (va kingitused ja auhinnad)"/>
    <n v="100"/>
    <x v="12"/>
    <x v="12"/>
    <x v="0"/>
    <x v="0"/>
    <x v="0"/>
    <s v="Viljandi Linnavalitsus"/>
    <x v="0"/>
    <x v="0"/>
    <m/>
    <m/>
    <x v="10"/>
    <x v="10"/>
    <s v="015"/>
    <s v="Kommunikatsioon"/>
  </r>
  <r>
    <x v="0"/>
    <x v="5"/>
    <s v="Esindus- ja vastuvõtukulud (va kingitused ja auhinnad)"/>
    <n v="2210"/>
    <x v="12"/>
    <x v="12"/>
    <x v="0"/>
    <x v="0"/>
    <x v="5"/>
    <s v="Turism"/>
    <x v="0"/>
    <x v="0"/>
    <m/>
    <m/>
    <x v="10"/>
    <x v="10"/>
    <s v="015"/>
    <s v="Kommunikatsioon"/>
  </r>
  <r>
    <x v="0"/>
    <x v="5"/>
    <s v="Ameerika teabepunkti Canva litsents"/>
    <n v="139"/>
    <x v="142"/>
    <x v="130"/>
    <x v="8"/>
    <x v="8"/>
    <x v="8"/>
    <s v="Raamatukogud"/>
    <x v="0"/>
    <x v="0"/>
    <m/>
    <m/>
    <x v="1"/>
    <x v="1"/>
    <m/>
    <m/>
  </r>
  <r>
    <x v="0"/>
    <x v="5"/>
    <s v="Ameerika teabepunkti Canva litsents"/>
    <n v="-139"/>
    <x v="52"/>
    <x v="51"/>
    <x v="8"/>
    <x v="8"/>
    <x v="8"/>
    <s v="Raamatukogud"/>
    <x v="0"/>
    <x v="0"/>
    <m/>
    <m/>
    <x v="1"/>
    <x v="1"/>
    <m/>
    <m/>
  </r>
  <r>
    <x v="0"/>
    <x v="5"/>
    <s v="Muud kommunikatsiooni-, kultuuri- ja vaba aja sisustamise kulud"/>
    <n v="1876"/>
    <x v="23"/>
    <x v="23"/>
    <x v="0"/>
    <x v="0"/>
    <x v="5"/>
    <s v="Turism"/>
    <x v="0"/>
    <x v="0"/>
    <m/>
    <m/>
    <x v="17"/>
    <x v="17"/>
    <s v="015"/>
    <s v="Kommunikatsioon"/>
  </r>
  <r>
    <x v="2"/>
    <x v="7"/>
    <s v="Avant 760i soetamine liisinguga"/>
    <n v="55245"/>
    <x v="143"/>
    <x v="131"/>
    <x v="20"/>
    <x v="20"/>
    <x v="16"/>
    <s v="Avalike alade puhastus"/>
    <x v="0"/>
    <x v="0"/>
    <m/>
    <m/>
    <x v="1"/>
    <x v="1"/>
    <m/>
    <m/>
  </r>
  <r>
    <x v="0"/>
    <x v="5"/>
    <s v="Trükised ja muud teavikud"/>
    <n v="1000"/>
    <x v="34"/>
    <x v="34"/>
    <x v="0"/>
    <x v="0"/>
    <x v="5"/>
    <s v="Turism"/>
    <x v="0"/>
    <x v="0"/>
    <m/>
    <m/>
    <x v="11"/>
    <x v="11"/>
    <s v="015"/>
    <s v="Kommunikatsioon"/>
  </r>
  <r>
    <x v="2"/>
    <x v="10"/>
    <s v="Avant 760i liisingu intressid 2025"/>
    <n v="399"/>
    <x v="144"/>
    <x v="132"/>
    <x v="20"/>
    <x v="20"/>
    <x v="34"/>
    <s v="Valitsussektori võla teenindamine"/>
    <x v="0"/>
    <x v="0"/>
    <m/>
    <m/>
    <x v="1"/>
    <x v="1"/>
    <m/>
    <m/>
  </r>
  <r>
    <x v="4"/>
    <x v="11"/>
    <s v="Avant 760i liisingu tagasimaksed 2025"/>
    <n v="-1143"/>
    <x v="145"/>
    <x v="133"/>
    <x v="20"/>
    <x v="20"/>
    <x v="34"/>
    <s v="Valitsussektori võla teenindamine"/>
    <x v="0"/>
    <x v="0"/>
    <m/>
    <m/>
    <x v="1"/>
    <x v="1"/>
    <m/>
    <m/>
  </r>
  <r>
    <x v="4"/>
    <x v="12"/>
    <s v="Avant 760i liisingu  kohustis"/>
    <n v="55245"/>
    <x v="146"/>
    <x v="134"/>
    <x v="20"/>
    <x v="20"/>
    <x v="34"/>
    <s v="Valitsussektori võla teenindamine"/>
    <x v="0"/>
    <x v="0"/>
    <m/>
    <m/>
    <x v="1"/>
    <x v="1"/>
    <m/>
    <m/>
  </r>
  <r>
    <x v="0"/>
    <x v="5"/>
    <s v="Info- ja PR teenused"/>
    <n v="457"/>
    <x v="8"/>
    <x v="8"/>
    <x v="0"/>
    <x v="0"/>
    <x v="5"/>
    <s v="Turism"/>
    <x v="0"/>
    <x v="0"/>
    <m/>
    <m/>
    <x v="43"/>
    <x v="43"/>
    <s v="015"/>
    <s v="Kommunikatsioon"/>
  </r>
  <r>
    <x v="0"/>
    <x v="5"/>
    <s v="Esindus- ja vastuvõtukulud (va kingitused ja auhinnad)"/>
    <n v="4690"/>
    <x v="12"/>
    <x v="12"/>
    <x v="0"/>
    <x v="0"/>
    <x v="5"/>
    <s v="Turism"/>
    <x v="0"/>
    <x v="0"/>
    <m/>
    <m/>
    <x v="11"/>
    <x v="11"/>
    <s v="015"/>
    <s v="Kommunikatsioon"/>
  </r>
  <r>
    <x v="0"/>
    <x v="5"/>
    <s v="Esindus- ja vastuvõtukulud (va kingitused ja auhinnad)"/>
    <n v="900"/>
    <x v="12"/>
    <x v="12"/>
    <x v="0"/>
    <x v="0"/>
    <x v="0"/>
    <s v="Viljandi Linnavalitsus"/>
    <x v="0"/>
    <x v="0"/>
    <m/>
    <m/>
    <x v="11"/>
    <x v="11"/>
    <s v="015"/>
    <s v="Kommunikatsioon"/>
  </r>
  <r>
    <x v="0"/>
    <x v="5"/>
    <s v="Esindus- ja vastuvõtukulud (va kingitused ja auhinnad)"/>
    <n v="2000"/>
    <x v="12"/>
    <x v="12"/>
    <x v="0"/>
    <x v="0"/>
    <x v="0"/>
    <s v="Viljandi Linnavalitsus"/>
    <x v="0"/>
    <x v="0"/>
    <m/>
    <m/>
    <x v="17"/>
    <x v="17"/>
    <s v="015"/>
    <s v="Kommunikatsioon"/>
  </r>
  <r>
    <x v="0"/>
    <x v="5"/>
    <s v="Info- ja PR teenused"/>
    <n v="-1500"/>
    <x v="8"/>
    <x v="8"/>
    <x v="0"/>
    <x v="0"/>
    <x v="5"/>
    <s v="Turism"/>
    <x v="0"/>
    <x v="0"/>
    <m/>
    <m/>
    <x v="44"/>
    <x v="44"/>
    <s v="015"/>
    <s v="Kommunikatsioon"/>
  </r>
  <r>
    <x v="0"/>
    <x v="5"/>
    <s v="Paljundus- ja printimiskulud"/>
    <n v="250"/>
    <x v="81"/>
    <x v="77"/>
    <x v="0"/>
    <x v="0"/>
    <x v="5"/>
    <s v="Turism"/>
    <x v="0"/>
    <x v="0"/>
    <m/>
    <m/>
    <x v="11"/>
    <x v="11"/>
    <s v="015"/>
    <s v="Kommunikatsioon"/>
  </r>
  <r>
    <x v="0"/>
    <x v="5"/>
    <s v="Trükised ja muud teavikud"/>
    <n v="-3800"/>
    <x v="34"/>
    <x v="34"/>
    <x v="0"/>
    <x v="0"/>
    <x v="5"/>
    <s v="Turism"/>
    <x v="0"/>
    <x v="0"/>
    <m/>
    <m/>
    <x v="11"/>
    <x v="11"/>
    <s v="015"/>
    <s v="Kommunikatsioon"/>
  </r>
  <r>
    <x v="0"/>
    <x v="5"/>
    <s v="Info- ja PR teenused"/>
    <n v="210"/>
    <x v="8"/>
    <x v="8"/>
    <x v="0"/>
    <x v="0"/>
    <x v="5"/>
    <s v="Turism"/>
    <x v="0"/>
    <x v="0"/>
    <m/>
    <m/>
    <x v="11"/>
    <x v="11"/>
    <s v="015"/>
    <s v="Kommunikatsioon"/>
  </r>
  <r>
    <x v="0"/>
    <x v="5"/>
    <s v="Info- ja PR kulud"/>
    <n v="60"/>
    <x v="147"/>
    <x v="135"/>
    <x v="0"/>
    <x v="0"/>
    <x v="5"/>
    <s v="Turism"/>
    <x v="0"/>
    <x v="0"/>
    <m/>
    <m/>
    <x v="17"/>
    <x v="17"/>
    <s v="015"/>
    <s v="Kommunikatsioon"/>
  </r>
  <r>
    <x v="0"/>
    <x v="5"/>
    <s v="Muud administreerimiskulud"/>
    <n v="20"/>
    <x v="14"/>
    <x v="14"/>
    <x v="0"/>
    <x v="0"/>
    <x v="5"/>
    <s v="Turism"/>
    <x v="0"/>
    <x v="0"/>
    <m/>
    <m/>
    <x v="17"/>
    <x v="17"/>
    <s v="015"/>
    <s v="Kommunikatsioon"/>
  </r>
  <r>
    <x v="0"/>
    <x v="5"/>
    <s v="Info- ja PR teenused"/>
    <n v="25"/>
    <x v="8"/>
    <x v="8"/>
    <x v="0"/>
    <x v="0"/>
    <x v="5"/>
    <s v="Turism"/>
    <x v="0"/>
    <x v="0"/>
    <m/>
    <m/>
    <x v="17"/>
    <x v="17"/>
    <s v="015"/>
    <s v="Kommunikatsioon"/>
  </r>
  <r>
    <x v="0"/>
    <x v="5"/>
    <s v="Esindus- ja vastuvõtukulud (va kingitused ja auhinnad)"/>
    <n v="150"/>
    <x v="12"/>
    <x v="12"/>
    <x v="0"/>
    <x v="0"/>
    <x v="5"/>
    <s v="Turism"/>
    <x v="0"/>
    <x v="0"/>
    <m/>
    <m/>
    <x v="17"/>
    <x v="17"/>
    <s v="015"/>
    <s v="Kommunikatsioon"/>
  </r>
  <r>
    <x v="0"/>
    <x v="5"/>
    <s v="Trükised ja muud teavikud"/>
    <n v="50"/>
    <x v="34"/>
    <x v="34"/>
    <x v="0"/>
    <x v="0"/>
    <x v="5"/>
    <s v="Turism"/>
    <x v="0"/>
    <x v="0"/>
    <m/>
    <m/>
    <x v="17"/>
    <x v="17"/>
    <s v="015"/>
    <s v="Kommunikatsioon"/>
  </r>
  <r>
    <x v="0"/>
    <x v="5"/>
    <s v="Muud kommunikatsiooni-, kultuuri- ja vaba aja sisustamise kulud"/>
    <n v="2839"/>
    <x v="23"/>
    <x v="23"/>
    <x v="0"/>
    <x v="0"/>
    <x v="5"/>
    <s v="Turism"/>
    <x v="0"/>
    <x v="0"/>
    <m/>
    <m/>
    <x v="17"/>
    <x v="17"/>
    <s v="015"/>
    <s v="Kommunikatsioon"/>
  </r>
  <r>
    <x v="0"/>
    <x v="5"/>
    <s v="Esindus- ja vastuvõtukulud (va kingitused ja auhinnad)"/>
    <n v="4219"/>
    <x v="12"/>
    <x v="12"/>
    <x v="0"/>
    <x v="0"/>
    <x v="0"/>
    <s v="Viljandi Linnavalitsus"/>
    <x v="0"/>
    <x v="0"/>
    <m/>
    <m/>
    <x v="10"/>
    <x v="10"/>
    <s v="015"/>
    <s v="Kommunikatsioon"/>
  </r>
  <r>
    <x v="0"/>
    <x v="5"/>
    <s v="Muud administreerimiskulud"/>
    <n v="-4219"/>
    <x v="14"/>
    <x v="14"/>
    <x v="0"/>
    <x v="0"/>
    <x v="0"/>
    <s v="Viljandi Linnavalitsus"/>
    <x v="0"/>
    <x v="0"/>
    <m/>
    <m/>
    <x v="10"/>
    <x v="10"/>
    <s v="015"/>
    <s v="Kommunikatsioon"/>
  </r>
  <r>
    <x v="0"/>
    <x v="0"/>
    <s v="Sotsiaalmaks töötasudelt ja toetustelt"/>
    <n v="350"/>
    <x v="1"/>
    <x v="1"/>
    <x v="0"/>
    <x v="0"/>
    <x v="5"/>
    <s v="Turism"/>
    <x v="0"/>
    <x v="0"/>
    <m/>
    <m/>
    <x v="45"/>
    <x v="45"/>
    <s v="015"/>
    <s v="Kommunikatsioon"/>
  </r>
  <r>
    <x v="0"/>
    <x v="0"/>
    <s v="Töötasud võlaõiguslike lepingute alusel"/>
    <n v="350"/>
    <x v="15"/>
    <x v="15"/>
    <x v="0"/>
    <x v="0"/>
    <x v="5"/>
    <s v="Turism"/>
    <x v="0"/>
    <x v="0"/>
    <m/>
    <m/>
    <x v="45"/>
    <x v="45"/>
    <s v="015"/>
    <s v="Kommunikatsioon"/>
  </r>
  <r>
    <x v="0"/>
    <x v="5"/>
    <s v="Muud administreerimiskulud"/>
    <n v="-700"/>
    <x v="14"/>
    <x v="14"/>
    <x v="0"/>
    <x v="0"/>
    <x v="5"/>
    <s v="Turism"/>
    <x v="0"/>
    <x v="0"/>
    <m/>
    <m/>
    <x v="45"/>
    <x v="45"/>
    <s v="015"/>
    <s v="Kommunikatsioon"/>
  </r>
  <r>
    <x v="0"/>
    <x v="0"/>
    <s v="Töötasud võlaõiguslike lepingute alusel"/>
    <n v="300"/>
    <x v="15"/>
    <x v="15"/>
    <x v="0"/>
    <x v="0"/>
    <x v="5"/>
    <s v="Turism"/>
    <x v="0"/>
    <x v="0"/>
    <m/>
    <m/>
    <x v="45"/>
    <x v="45"/>
    <s v="015"/>
    <s v="Kommunikatsioon"/>
  </r>
  <r>
    <x v="0"/>
    <x v="5"/>
    <s v="Esindus- ja vastuvõtukulud (va kingitused ja auhinnad)"/>
    <n v="151"/>
    <x v="12"/>
    <x v="12"/>
    <x v="0"/>
    <x v="0"/>
    <x v="5"/>
    <s v="Turism"/>
    <x v="0"/>
    <x v="0"/>
    <m/>
    <m/>
    <x v="46"/>
    <x v="46"/>
    <s v="015"/>
    <s v="Kommunikatsioon"/>
  </r>
  <r>
    <x v="0"/>
    <x v="5"/>
    <s v="Esindus- ja vastuvõtukulud (va kingitused ja auhinnad)"/>
    <n v="20000"/>
    <x v="12"/>
    <x v="12"/>
    <x v="0"/>
    <x v="0"/>
    <x v="5"/>
    <s v="Turism"/>
    <x v="0"/>
    <x v="0"/>
    <s v="0005"/>
    <s v="CRV programme"/>
    <x v="7"/>
    <x v="7"/>
    <s v="015"/>
    <s v="Kommunikatsioon"/>
  </r>
  <r>
    <x v="0"/>
    <x v="5"/>
    <s v="Muud administreerimiskulud"/>
    <n v="-15000"/>
    <x v="14"/>
    <x v="14"/>
    <x v="0"/>
    <x v="0"/>
    <x v="5"/>
    <s v="Turism"/>
    <x v="0"/>
    <x v="0"/>
    <s v="0005"/>
    <s v="CRV programme"/>
    <x v="7"/>
    <x v="7"/>
    <s v="015"/>
    <s v="Kommunikatsioon"/>
  </r>
  <r>
    <x v="0"/>
    <x v="5"/>
    <s v="Esindus- ja vastuvõtukulud (va kingitused ja auhinnad)"/>
    <n v="2750"/>
    <x v="12"/>
    <x v="12"/>
    <x v="0"/>
    <x v="0"/>
    <x v="5"/>
    <s v="Turism"/>
    <x v="0"/>
    <x v="0"/>
    <m/>
    <m/>
    <x v="7"/>
    <x v="7"/>
    <s v="015"/>
    <s v="Kommunikatsioon"/>
  </r>
  <r>
    <x v="0"/>
    <x v="5"/>
    <s v="Päevarahad"/>
    <n v="2200"/>
    <x v="94"/>
    <x v="88"/>
    <x v="0"/>
    <x v="0"/>
    <x v="5"/>
    <s v="Turism"/>
    <x v="0"/>
    <x v="0"/>
    <m/>
    <m/>
    <x v="7"/>
    <x v="7"/>
    <s v="015"/>
    <s v="Kommunikatsioon"/>
  </r>
  <r>
    <x v="0"/>
    <x v="5"/>
    <s v="Lähetatute kindlustus"/>
    <n v="50"/>
    <x v="124"/>
    <x v="117"/>
    <x v="0"/>
    <x v="0"/>
    <x v="5"/>
    <s v="Turism"/>
    <x v="0"/>
    <x v="0"/>
    <m/>
    <m/>
    <x v="7"/>
    <x v="7"/>
    <s v="015"/>
    <s v="Kommunikatsioon"/>
  </r>
  <r>
    <x v="0"/>
    <x v="5"/>
    <s v="Muud lähetuste kulud"/>
    <n v="-5000"/>
    <x v="80"/>
    <x v="76"/>
    <x v="0"/>
    <x v="0"/>
    <x v="5"/>
    <s v="Turism"/>
    <x v="0"/>
    <x v="0"/>
    <s v="0005"/>
    <s v="CRV programme"/>
    <x v="7"/>
    <x v="7"/>
    <s v="015"/>
    <s v="Kommunikatsioon"/>
  </r>
  <r>
    <x v="0"/>
    <x v="5"/>
    <s v="Info- ja PR teenused"/>
    <n v="-1900"/>
    <x v="8"/>
    <x v="8"/>
    <x v="0"/>
    <x v="0"/>
    <x v="5"/>
    <s v="Turism"/>
    <x v="0"/>
    <x v="0"/>
    <m/>
    <m/>
    <x v="47"/>
    <x v="47"/>
    <s v="015"/>
    <s v="Kommunikatsioon"/>
  </r>
  <r>
    <x v="0"/>
    <x v="5"/>
    <s v="Info- ja PR teenused"/>
    <n v="450"/>
    <x v="8"/>
    <x v="8"/>
    <x v="0"/>
    <x v="0"/>
    <x v="5"/>
    <s v="Turism"/>
    <x v="0"/>
    <x v="0"/>
    <m/>
    <m/>
    <x v="48"/>
    <x v="48"/>
    <s v="015"/>
    <s v="Kommunikatsioon"/>
  </r>
  <r>
    <x v="0"/>
    <x v="5"/>
    <s v="Info- ja PR teenused"/>
    <n v="190"/>
    <x v="8"/>
    <x v="8"/>
    <x v="0"/>
    <x v="0"/>
    <x v="5"/>
    <s v="Turism"/>
    <x v="0"/>
    <x v="0"/>
    <m/>
    <m/>
    <x v="49"/>
    <x v="49"/>
    <s v="015"/>
    <s v="Kommunikatsioon"/>
  </r>
  <r>
    <x v="0"/>
    <x v="5"/>
    <s v="Bürootarbed"/>
    <n v="-642"/>
    <x v="33"/>
    <x v="33"/>
    <x v="0"/>
    <x v="0"/>
    <x v="5"/>
    <s v="Turism"/>
    <x v="0"/>
    <x v="0"/>
    <m/>
    <m/>
    <x v="49"/>
    <x v="49"/>
    <s v="015"/>
    <s v="Kommunikatsioon"/>
  </r>
  <r>
    <x v="0"/>
    <x v="5"/>
    <s v="Info- ja PR teenused"/>
    <n v="642"/>
    <x v="8"/>
    <x v="8"/>
    <x v="0"/>
    <x v="0"/>
    <x v="5"/>
    <s v="Turism"/>
    <x v="0"/>
    <x v="0"/>
    <m/>
    <m/>
    <x v="49"/>
    <x v="49"/>
    <s v="015"/>
    <s v="Kommunikatsioon"/>
  </r>
  <r>
    <x v="0"/>
    <x v="5"/>
    <s v="Info- ja PR teenused"/>
    <n v="300"/>
    <x v="8"/>
    <x v="8"/>
    <x v="0"/>
    <x v="0"/>
    <x v="5"/>
    <s v="Turism"/>
    <x v="0"/>
    <x v="0"/>
    <m/>
    <m/>
    <x v="43"/>
    <x v="43"/>
    <s v="015"/>
    <s v="Kommunikatsioon"/>
  </r>
  <r>
    <x v="0"/>
    <x v="5"/>
    <s v="Info- ja PR teenused"/>
    <n v="-300"/>
    <x v="8"/>
    <x v="8"/>
    <x v="0"/>
    <x v="0"/>
    <x v="5"/>
    <s v="Turism"/>
    <x v="0"/>
    <x v="0"/>
    <m/>
    <m/>
    <x v="47"/>
    <x v="47"/>
    <s v="015"/>
    <s v="Kommunikatsioon"/>
  </r>
  <r>
    <x v="0"/>
    <x v="13"/>
    <s v="Kodumaine sihtfinantseerimise vahendamine tegevuskuludeks"/>
    <n v="1000"/>
    <x v="148"/>
    <x v="136"/>
    <x v="0"/>
    <x v="0"/>
    <x v="0"/>
    <s v="Viljandi Linnavalitsus"/>
    <x v="0"/>
    <x v="0"/>
    <m/>
    <m/>
    <x v="50"/>
    <x v="50"/>
    <s v="015"/>
    <s v="Kommunikatsioon"/>
  </r>
  <r>
    <x v="0"/>
    <x v="5"/>
    <s v="Ürituste ja näituste korraldamise kulud"/>
    <n v="1000"/>
    <x v="8"/>
    <x v="8"/>
    <x v="0"/>
    <x v="0"/>
    <x v="0"/>
    <s v="Viljandi Linnavalitsus"/>
    <x v="0"/>
    <x v="0"/>
    <m/>
    <m/>
    <x v="16"/>
    <x v="16"/>
    <s v="015"/>
    <s v="Kommunikatsioon"/>
  </r>
  <r>
    <x v="0"/>
    <x v="5"/>
    <s v="Ridadevaheline ümbertõstmine. Realt 552230."/>
    <n v="700"/>
    <x v="134"/>
    <x v="124"/>
    <x v="4"/>
    <x v="4"/>
    <x v="6"/>
    <s v="Põhi- ja üldkeskharidus"/>
    <x v="0"/>
    <x v="0"/>
    <m/>
    <m/>
    <x v="1"/>
    <x v="1"/>
    <m/>
    <m/>
  </r>
  <r>
    <x v="0"/>
    <x v="5"/>
    <s v="Ridadevaheline ümbertõstmine. Reale 550041 "/>
    <n v="-700"/>
    <x v="32"/>
    <x v="32"/>
    <x v="4"/>
    <x v="4"/>
    <x v="6"/>
    <s v="Põhi- ja üldkeskharidus"/>
    <x v="0"/>
    <x v="0"/>
    <m/>
    <m/>
    <x v="1"/>
    <x v="1"/>
    <m/>
    <m/>
  </r>
  <r>
    <x v="0"/>
    <x v="5"/>
    <s v=" Erasmus+ projekti päevarahad. Kanda realt 552590"/>
    <n v="1700"/>
    <x v="94"/>
    <x v="88"/>
    <x v="4"/>
    <x v="4"/>
    <x v="6"/>
    <s v="Põhi- ja üldkeskharidus"/>
    <x v="0"/>
    <x v="0"/>
    <s v="CR61"/>
    <s v="Erasmus+ õpilaste õpiränne"/>
    <x v="1"/>
    <x v="1"/>
    <m/>
    <m/>
  </r>
  <r>
    <x v="0"/>
    <x v="5"/>
    <s v="Erasmus+ projekti päevarahad. Kanda reale 550304"/>
    <n v="-1700"/>
    <x v="43"/>
    <x v="43"/>
    <x v="4"/>
    <x v="4"/>
    <x v="6"/>
    <s v="Põhi- ja üldkeskharidus"/>
    <x v="0"/>
    <x v="0"/>
    <s v="CR61"/>
    <s v="Erasmus+ õpilaste õpiränne"/>
    <x v="1"/>
    <x v="1"/>
    <m/>
    <m/>
  </r>
  <r>
    <x v="0"/>
    <x v="5"/>
    <s v="Esindus- ja vastuvõtukulud (va kingitused ja auhinnad)"/>
    <n v="223"/>
    <x v="12"/>
    <x v="12"/>
    <x v="0"/>
    <x v="0"/>
    <x v="5"/>
    <s v="Turism"/>
    <x v="0"/>
    <x v="0"/>
    <m/>
    <m/>
    <x v="49"/>
    <x v="49"/>
    <s v="015"/>
    <s v="Kommunikatsioon"/>
  </r>
  <r>
    <x v="0"/>
    <x v="5"/>
    <s v="Info- ja PR teenused"/>
    <n v="1285"/>
    <x v="8"/>
    <x v="8"/>
    <x v="0"/>
    <x v="0"/>
    <x v="5"/>
    <s v="Turism"/>
    <x v="0"/>
    <x v="0"/>
    <m/>
    <m/>
    <x v="43"/>
    <x v="43"/>
    <s v="015"/>
    <s v="Kommunikatsioon"/>
  </r>
  <r>
    <x v="0"/>
    <x v="5"/>
    <s v="Esindus- ja vastuvõtukulud (va kingitused ja auhinnad)"/>
    <n v="1840"/>
    <x v="12"/>
    <x v="12"/>
    <x v="0"/>
    <x v="0"/>
    <x v="5"/>
    <s v="Turism"/>
    <x v="0"/>
    <x v="0"/>
    <m/>
    <m/>
    <x v="17"/>
    <x v="17"/>
    <s v="015"/>
    <s v="Kommunikatsioon"/>
  </r>
  <r>
    <x v="0"/>
    <x v="5"/>
    <s v="Muud mitmesugused majanduskulud"/>
    <n v="558"/>
    <x v="47"/>
    <x v="47"/>
    <x v="23"/>
    <x v="23"/>
    <x v="21"/>
    <s v="Väljaspool kodu osutatav üldhooldusteenus"/>
    <x v="0"/>
    <x v="0"/>
    <m/>
    <m/>
    <x v="1"/>
    <x v="1"/>
    <m/>
    <m/>
  </r>
  <r>
    <x v="0"/>
    <x v="0"/>
    <s v="Põhipalk ja kokkulepitud tasud (TLS juhtide brutopalgad)"/>
    <n v="-500"/>
    <x v="39"/>
    <x v="39"/>
    <x v="23"/>
    <x v="23"/>
    <x v="21"/>
    <s v="Väljaspool kodu osutatav üldhooldusteenus"/>
    <x v="0"/>
    <x v="0"/>
    <m/>
    <m/>
    <x v="1"/>
    <x v="1"/>
    <m/>
    <m/>
  </r>
  <r>
    <x v="0"/>
    <x v="5"/>
    <s v="Infotehnoloogiline riistvara ja tarvikud"/>
    <n v="2342"/>
    <x v="149"/>
    <x v="137"/>
    <x v="23"/>
    <x v="23"/>
    <x v="21"/>
    <s v="Väljaspool kodu osutatav üldhooldusteenus"/>
    <x v="0"/>
    <x v="0"/>
    <m/>
    <m/>
    <x v="1"/>
    <x v="1"/>
    <m/>
    <m/>
  </r>
  <r>
    <x v="0"/>
    <x v="0"/>
    <s v="Põhipalk ja kokkulepitud tasud (TLS tööliste brutopalk)"/>
    <n v="-7000"/>
    <x v="40"/>
    <x v="40"/>
    <x v="23"/>
    <x v="23"/>
    <x v="21"/>
    <s v="Väljaspool kodu osutatav üldhooldusteenus"/>
    <x v="0"/>
    <x v="0"/>
    <m/>
    <m/>
    <x v="1"/>
    <x v="1"/>
    <m/>
    <m/>
  </r>
  <r>
    <x v="0"/>
    <x v="0"/>
    <s v="Põhipalk ja kokkulepitud tasud (TLS keskastme spetsialisti brutopalk)"/>
    <n v="7500"/>
    <x v="16"/>
    <x v="16"/>
    <x v="23"/>
    <x v="23"/>
    <x v="21"/>
    <s v="Väljaspool kodu osutatav üldhooldusteenus"/>
    <x v="0"/>
    <x v="0"/>
    <m/>
    <m/>
    <x v="1"/>
    <x v="1"/>
    <m/>
    <m/>
  </r>
  <r>
    <x v="0"/>
    <x v="5"/>
    <s v="Muud eri- ja vormiriietusega seotud kulud"/>
    <n v="-500"/>
    <x v="150"/>
    <x v="138"/>
    <x v="23"/>
    <x v="23"/>
    <x v="21"/>
    <s v="Väljaspool kodu osutatav üldhooldusteenus"/>
    <x v="0"/>
    <x v="0"/>
    <m/>
    <m/>
    <x v="1"/>
    <x v="1"/>
    <m/>
    <m/>
  </r>
  <r>
    <x v="0"/>
    <x v="5"/>
    <s v="Tervishoiuteenused"/>
    <n v="-500"/>
    <x v="32"/>
    <x v="32"/>
    <x v="23"/>
    <x v="23"/>
    <x v="21"/>
    <s v="Väljaspool kodu osutatav üldhooldusteenus"/>
    <x v="0"/>
    <x v="0"/>
    <m/>
    <m/>
    <x v="1"/>
    <x v="1"/>
    <m/>
    <m/>
  </r>
  <r>
    <x v="0"/>
    <x v="5"/>
    <s v="Meditsiini- ja hügieenitarbed"/>
    <n v="-2000"/>
    <x v="70"/>
    <x v="68"/>
    <x v="23"/>
    <x v="23"/>
    <x v="21"/>
    <s v="Väljaspool kodu osutatav üldhooldusteenus"/>
    <x v="0"/>
    <x v="0"/>
    <m/>
    <m/>
    <x v="1"/>
    <x v="1"/>
    <m/>
    <m/>
  </r>
  <r>
    <x v="0"/>
    <x v="5"/>
    <s v="Kütus"/>
    <n v="-300"/>
    <x v="87"/>
    <x v="66"/>
    <x v="23"/>
    <x v="23"/>
    <x v="21"/>
    <s v="Väljaspool kodu osutatav üldhooldusteenus"/>
    <x v="0"/>
    <x v="0"/>
    <m/>
    <m/>
    <x v="1"/>
    <x v="1"/>
    <m/>
    <m/>
  </r>
  <r>
    <x v="0"/>
    <x v="5"/>
    <s v="Remont, restaureerimine, lammutamine"/>
    <n v="1120"/>
    <x v="65"/>
    <x v="63"/>
    <x v="23"/>
    <x v="23"/>
    <x v="21"/>
    <s v="Väljaspool kodu osutatav üldhooldusteenus"/>
    <x v="0"/>
    <x v="0"/>
    <m/>
    <m/>
    <x v="1"/>
    <x v="1"/>
    <m/>
    <m/>
  </r>
  <r>
    <x v="0"/>
    <x v="5"/>
    <s v="Muud administreerimiskulud"/>
    <n v="-420"/>
    <x v="14"/>
    <x v="14"/>
    <x v="23"/>
    <x v="23"/>
    <x v="21"/>
    <s v="Väljaspool kodu osutatav üldhooldusteenus"/>
    <x v="0"/>
    <x v="0"/>
    <m/>
    <m/>
    <x v="1"/>
    <x v="1"/>
    <m/>
    <m/>
  </r>
  <r>
    <x v="0"/>
    <x v="5"/>
    <s v="Info- ja PR teenused"/>
    <n v="-200"/>
    <x v="8"/>
    <x v="8"/>
    <x v="23"/>
    <x v="23"/>
    <x v="21"/>
    <s v="Väljaspool kodu osutatav üldhooldusteenus"/>
    <x v="0"/>
    <x v="0"/>
    <m/>
    <m/>
    <x v="1"/>
    <x v="1"/>
    <m/>
    <m/>
  </r>
  <r>
    <x v="0"/>
    <x v="5"/>
    <s v="Postiteenused"/>
    <n v="50"/>
    <x v="45"/>
    <x v="45"/>
    <x v="23"/>
    <x v="23"/>
    <x v="21"/>
    <s v="Väljaspool kodu osutatav üldhooldusteenus"/>
    <x v="0"/>
    <x v="0"/>
    <m/>
    <m/>
    <x v="1"/>
    <x v="1"/>
    <m/>
    <m/>
  </r>
  <r>
    <x v="0"/>
    <x v="5"/>
    <s v="Paljundus- ja printimiskulud"/>
    <n v="-150"/>
    <x v="81"/>
    <x v="77"/>
    <x v="23"/>
    <x v="23"/>
    <x v="21"/>
    <s v="Väljaspool kodu osutatav üldhooldusteenus"/>
    <x v="0"/>
    <x v="0"/>
    <m/>
    <m/>
    <x v="1"/>
    <x v="1"/>
    <m/>
    <m/>
  </r>
  <r>
    <x v="0"/>
    <x v="5"/>
    <s v="Sõidukulud"/>
    <n v="59"/>
    <x v="50"/>
    <x v="49"/>
    <x v="28"/>
    <x v="28"/>
    <x v="10"/>
    <s v="Noorte huviharidus ja huvitegevus"/>
    <x v="0"/>
    <x v="0"/>
    <m/>
    <m/>
    <x v="1"/>
    <x v="1"/>
    <m/>
    <m/>
  </r>
  <r>
    <x v="0"/>
    <x v="5"/>
    <s v="Rent"/>
    <n v="-59"/>
    <x v="30"/>
    <x v="30"/>
    <x v="28"/>
    <x v="28"/>
    <x v="10"/>
    <s v="Noorte huviharidus ja huvitegevus"/>
    <x v="0"/>
    <x v="0"/>
    <m/>
    <m/>
    <x v="1"/>
    <x v="1"/>
    <m/>
    <m/>
  </r>
  <r>
    <x v="0"/>
    <x v="5"/>
    <s v="Info- ja PR teenused"/>
    <n v="23"/>
    <x v="8"/>
    <x v="8"/>
    <x v="28"/>
    <x v="28"/>
    <x v="10"/>
    <s v="Noorte huviharidus ja huvitegevus"/>
    <x v="0"/>
    <x v="0"/>
    <m/>
    <m/>
    <x v="1"/>
    <x v="1"/>
    <m/>
    <m/>
  </r>
  <r>
    <x v="0"/>
    <x v="5"/>
    <s v="Sideteenused"/>
    <n v="-23"/>
    <x v="79"/>
    <x v="75"/>
    <x v="28"/>
    <x v="28"/>
    <x v="10"/>
    <s v="Noorte huviharidus ja huvitegevus"/>
    <x v="0"/>
    <x v="0"/>
    <m/>
    <m/>
    <x v="1"/>
    <x v="1"/>
    <m/>
    <m/>
  </r>
  <r>
    <x v="0"/>
    <x v="0"/>
    <s v="Muutuvpalk (õpetajate palgaosa)"/>
    <n v="340"/>
    <x v="151"/>
    <x v="139"/>
    <x v="28"/>
    <x v="28"/>
    <x v="10"/>
    <s v="Noorte huviharidus ja huvitegevus"/>
    <x v="0"/>
    <x v="0"/>
    <m/>
    <m/>
    <x v="1"/>
    <x v="1"/>
    <m/>
    <m/>
  </r>
  <r>
    <x v="0"/>
    <x v="0"/>
    <s v="Põhipalk ja kokkulepitud tasud (õpetajate brutopalk)"/>
    <n v="-340"/>
    <x v="24"/>
    <x v="24"/>
    <x v="28"/>
    <x v="28"/>
    <x v="10"/>
    <s v="Noorte huviharidus ja huvitegevus"/>
    <x v="0"/>
    <x v="0"/>
    <m/>
    <m/>
    <x v="1"/>
    <x v="1"/>
    <m/>
    <m/>
  </r>
  <r>
    <x v="0"/>
    <x v="0"/>
    <s v="Muutuvpalk (TLS juhtide palgaosa)"/>
    <n v="200"/>
    <x v="152"/>
    <x v="140"/>
    <x v="28"/>
    <x v="28"/>
    <x v="10"/>
    <s v="Noorte huviharidus ja huvitegevus"/>
    <x v="0"/>
    <x v="0"/>
    <m/>
    <m/>
    <x v="1"/>
    <x v="1"/>
    <m/>
    <m/>
  </r>
  <r>
    <x v="0"/>
    <x v="0"/>
    <s v="Põhipalk ja kokkulepitud tasud (TLS juhtide brutopalgad)"/>
    <n v="-200"/>
    <x v="39"/>
    <x v="39"/>
    <x v="28"/>
    <x v="28"/>
    <x v="10"/>
    <s v="Noorte huviharidus ja huvitegevus"/>
    <x v="0"/>
    <x v="0"/>
    <m/>
    <m/>
    <x v="1"/>
    <x v="1"/>
    <m/>
    <m/>
  </r>
  <r>
    <x v="0"/>
    <x v="0"/>
    <s v="Töötuskindlustusmakse"/>
    <n v="38"/>
    <x v="0"/>
    <x v="0"/>
    <x v="28"/>
    <x v="28"/>
    <x v="10"/>
    <s v="Noorte huviharidus ja huvitegevus"/>
    <x v="0"/>
    <x v="0"/>
    <m/>
    <m/>
    <x v="1"/>
    <x v="1"/>
    <m/>
    <m/>
  </r>
  <r>
    <x v="0"/>
    <x v="0"/>
    <s v="Sotsiaalmaks töötasudelt ja toetustelt"/>
    <n v="1525"/>
    <x v="1"/>
    <x v="1"/>
    <x v="28"/>
    <x v="28"/>
    <x v="10"/>
    <s v="Noorte huviharidus ja huvitegevus"/>
    <x v="0"/>
    <x v="0"/>
    <m/>
    <m/>
    <x v="1"/>
    <x v="1"/>
    <m/>
    <m/>
  </r>
  <r>
    <x v="0"/>
    <x v="0"/>
    <s v="Põhipalk ja kokkulepitud tasud (õpetajate brutopalk)"/>
    <n v="4623"/>
    <x v="24"/>
    <x v="24"/>
    <x v="28"/>
    <x v="28"/>
    <x v="10"/>
    <s v="Noorte huviharidus ja huvitegevus"/>
    <x v="0"/>
    <x v="0"/>
    <m/>
    <m/>
    <x v="1"/>
    <x v="1"/>
    <m/>
    <m/>
  </r>
  <r>
    <x v="0"/>
    <x v="5"/>
    <s v="Kulkalt"/>
    <n v="285"/>
    <x v="23"/>
    <x v="23"/>
    <x v="28"/>
    <x v="28"/>
    <x v="10"/>
    <s v="Noorte huviharidus ja huvitegevus"/>
    <x v="0"/>
    <x v="0"/>
    <m/>
    <m/>
    <x v="1"/>
    <x v="1"/>
    <m/>
    <m/>
  </r>
  <r>
    <x v="0"/>
    <x v="5"/>
    <s v="Kulkalt"/>
    <n v="315"/>
    <x v="52"/>
    <x v="51"/>
    <x v="28"/>
    <x v="28"/>
    <x v="10"/>
    <s v="Noorte huviharidus ja huvitegevus"/>
    <x v="0"/>
    <x v="0"/>
    <m/>
    <m/>
    <x v="1"/>
    <x v="1"/>
    <m/>
    <m/>
  </r>
  <r>
    <x v="0"/>
    <x v="5"/>
    <s v="2024 ületoodud KOVide koolituskulud 2025 koolituskuludega kokku tõsta"/>
    <n v="229"/>
    <x v="48"/>
    <x v="22"/>
    <x v="8"/>
    <x v="8"/>
    <x v="8"/>
    <s v="Raamatukogud"/>
    <x v="0"/>
    <x v="0"/>
    <m/>
    <m/>
    <x v="1"/>
    <x v="1"/>
    <m/>
    <m/>
  </r>
  <r>
    <x v="0"/>
    <x v="5"/>
    <s v="2024 ületoodud KOVide koolituskulud 2025 koolituskuludega kokku tõsta"/>
    <n v="-229"/>
    <x v="43"/>
    <x v="43"/>
    <x v="8"/>
    <x v="8"/>
    <x v="8"/>
    <s v="Raamatukogud"/>
    <x v="0"/>
    <x v="0"/>
    <m/>
    <m/>
    <x v="1"/>
    <x v="1"/>
    <m/>
    <m/>
  </r>
  <r>
    <x v="1"/>
    <x v="6"/>
    <s v="kulka leping M14-25/0176"/>
    <n v="600"/>
    <x v="100"/>
    <x v="94"/>
    <x v="28"/>
    <x v="28"/>
    <x v="10"/>
    <s v="Noorte huviharidus ja huvitegevus"/>
    <x v="0"/>
    <x v="0"/>
    <m/>
    <m/>
    <x v="1"/>
    <x v="1"/>
    <m/>
    <m/>
  </r>
  <r>
    <x v="1"/>
    <x v="6"/>
    <s v="Kultuuriministeeriumi palgatoetus dirigentidele "/>
    <n v="2699"/>
    <x v="25"/>
    <x v="25"/>
    <x v="28"/>
    <x v="28"/>
    <x v="10"/>
    <s v="Noorte huviharidus ja huvitegevus"/>
    <x v="0"/>
    <x v="0"/>
    <m/>
    <m/>
    <x v="1"/>
    <x v="1"/>
    <m/>
    <m/>
  </r>
  <r>
    <x v="0"/>
    <x v="5"/>
    <s v="KOVide koolituse ruumirent"/>
    <n v="-175"/>
    <x v="48"/>
    <x v="22"/>
    <x v="8"/>
    <x v="8"/>
    <x v="8"/>
    <s v="Raamatukogud"/>
    <x v="0"/>
    <x v="0"/>
    <m/>
    <m/>
    <x v="1"/>
    <x v="1"/>
    <m/>
    <m/>
  </r>
  <r>
    <x v="1"/>
    <x v="3"/>
    <s v="kitarrikoolitus + muud projektid"/>
    <n v="3487"/>
    <x v="35"/>
    <x v="35"/>
    <x v="28"/>
    <x v="28"/>
    <x v="10"/>
    <s v="Noorte huviharidus ja huvitegevus"/>
    <x v="0"/>
    <x v="0"/>
    <m/>
    <m/>
    <x v="1"/>
    <x v="1"/>
    <m/>
    <m/>
  </r>
  <r>
    <x v="0"/>
    <x v="5"/>
    <s v="KOVide koolituse ruumirent"/>
    <n v="175"/>
    <x v="135"/>
    <x v="125"/>
    <x v="8"/>
    <x v="8"/>
    <x v="8"/>
    <s v="Raamatukogud"/>
    <x v="0"/>
    <x v="0"/>
    <m/>
    <m/>
    <x v="1"/>
    <x v="1"/>
    <m/>
    <m/>
  </r>
  <r>
    <x v="0"/>
    <x v="5"/>
    <s v="kaardimaksetasudeks"/>
    <n v="-34"/>
    <x v="33"/>
    <x v="33"/>
    <x v="8"/>
    <x v="8"/>
    <x v="8"/>
    <s v="Raamatukogud"/>
    <x v="0"/>
    <x v="0"/>
    <m/>
    <m/>
    <x v="1"/>
    <x v="1"/>
    <m/>
    <m/>
  </r>
  <r>
    <x v="0"/>
    <x v="5"/>
    <s v="kaardimaksetasudeks"/>
    <n v="-60"/>
    <x v="14"/>
    <x v="14"/>
    <x v="8"/>
    <x v="8"/>
    <x v="8"/>
    <s v="Raamatukogud"/>
    <x v="0"/>
    <x v="0"/>
    <m/>
    <m/>
    <x v="1"/>
    <x v="1"/>
    <m/>
    <m/>
  </r>
  <r>
    <x v="0"/>
    <x v="5"/>
    <s v="kaardimaksetasud"/>
    <n v="94"/>
    <x v="90"/>
    <x v="84"/>
    <x v="8"/>
    <x v="8"/>
    <x v="8"/>
    <s v="Raamatukogud"/>
    <x v="0"/>
    <x v="0"/>
    <m/>
    <m/>
    <x v="1"/>
    <x v="1"/>
    <m/>
    <m/>
  </r>
  <r>
    <x v="0"/>
    <x v="5"/>
    <s v="Vähendan KU559 48 000 ja suurendan lasteaiateenuse eest tasumise kulurida KU556"/>
    <n v="48000"/>
    <x v="120"/>
    <x v="113"/>
    <x v="5"/>
    <x v="5"/>
    <x v="13"/>
    <s v="Alusharidus"/>
    <x v="0"/>
    <x v="0"/>
    <m/>
    <m/>
    <x v="35"/>
    <x v="35"/>
    <m/>
    <m/>
  </r>
  <r>
    <x v="0"/>
    <x v="5"/>
    <s v="Vähendan KU559 48 000 ja suurendan lasteaiateenuse eest tasumise kulurida KU556"/>
    <n v="-48000"/>
    <x v="43"/>
    <x v="43"/>
    <x v="5"/>
    <x v="5"/>
    <x v="13"/>
    <s v="Alusharidus"/>
    <x v="0"/>
    <x v="0"/>
    <m/>
    <m/>
    <x v="51"/>
    <x v="51"/>
    <m/>
    <m/>
  </r>
  <r>
    <x v="0"/>
    <x v="9"/>
    <s v="Vähendan 16901 euro võrra ja suunan kontole 452100 (Tartu 2024 liikmemaks; KU48L)"/>
    <n v="16901"/>
    <x v="89"/>
    <x v="83"/>
    <x v="5"/>
    <x v="5"/>
    <x v="32"/>
    <s v="Muu vaba aeg, kultuur, religioon"/>
    <x v="0"/>
    <x v="0"/>
    <m/>
    <m/>
    <x v="52"/>
    <x v="52"/>
    <m/>
    <m/>
  </r>
  <r>
    <x v="0"/>
    <x v="5"/>
    <s v="Vähendan 16901 euro võrra ja suunan kontole 452100 (Tartu 2024 liikmemaks; KU48L)"/>
    <n v="-16901"/>
    <x v="23"/>
    <x v="23"/>
    <x v="5"/>
    <x v="5"/>
    <x v="32"/>
    <s v="Muu vaba aeg, kultuur, religioon"/>
    <x v="0"/>
    <x v="0"/>
    <m/>
    <m/>
    <x v="52"/>
    <x v="52"/>
    <m/>
    <m/>
  </r>
  <r>
    <x v="0"/>
    <x v="5"/>
    <s v=" Vähendan KU614 konto rida 552490 (lepingud võlaõiguslikud +maksud read) 352+117+6=475 eurot"/>
    <n v="-475"/>
    <x v="43"/>
    <x v="43"/>
    <x v="5"/>
    <x v="5"/>
    <x v="9"/>
    <s v="Muu haridus"/>
    <x v="0"/>
    <x v="0"/>
    <m/>
    <m/>
    <x v="14"/>
    <x v="14"/>
    <m/>
    <m/>
  </r>
  <r>
    <x v="0"/>
    <x v="0"/>
    <s v=" Suurendan 117 euro võrra ja vähendan KU614 konto rida 552490"/>
    <n v="117"/>
    <x v="1"/>
    <x v="1"/>
    <x v="5"/>
    <x v="5"/>
    <x v="9"/>
    <s v="Muu haridus"/>
    <x v="0"/>
    <x v="0"/>
    <m/>
    <m/>
    <x v="14"/>
    <x v="14"/>
    <m/>
    <m/>
  </r>
  <r>
    <x v="0"/>
    <x v="0"/>
    <s v=" Suurendan 6 euro võrra ja vähendan KU614 konto rida 552490"/>
    <n v="6"/>
    <x v="0"/>
    <x v="0"/>
    <x v="5"/>
    <x v="5"/>
    <x v="9"/>
    <s v="Muu haridus"/>
    <x v="0"/>
    <x v="0"/>
    <m/>
    <m/>
    <x v="14"/>
    <x v="14"/>
    <m/>
    <m/>
  </r>
  <r>
    <x v="0"/>
    <x v="0"/>
    <s v="Suurendan 352 euro võrra ja vähendan KU614 konto rida 552490 "/>
    <n v="352"/>
    <x v="15"/>
    <x v="15"/>
    <x v="5"/>
    <x v="5"/>
    <x v="9"/>
    <s v="Muu haridus"/>
    <x v="0"/>
    <x v="0"/>
    <m/>
    <m/>
    <x v="14"/>
    <x v="14"/>
    <m/>
    <m/>
  </r>
  <r>
    <x v="0"/>
    <x v="5"/>
    <s v="katan päevaraha"/>
    <n v="525"/>
    <x v="94"/>
    <x v="88"/>
    <x v="30"/>
    <x v="30"/>
    <x v="35"/>
    <s v="Muu sotsiaalne kaitse, sh sotsiaalse kaitse haldus"/>
    <x v="0"/>
    <x v="0"/>
    <m/>
    <m/>
    <x v="1"/>
    <x v="1"/>
    <m/>
    <m/>
  </r>
  <r>
    <x v="0"/>
    <x v="5"/>
    <s v=" katan spetsialisti toetust"/>
    <n v="2475"/>
    <x v="48"/>
    <x v="22"/>
    <x v="30"/>
    <x v="30"/>
    <x v="35"/>
    <s v="Muu sotsiaalne kaitse, sh sotsiaalse kaitse haldus"/>
    <x v="0"/>
    <x v="0"/>
    <m/>
    <m/>
    <x v="53"/>
    <x v="53"/>
    <m/>
    <m/>
  </r>
  <r>
    <x v="0"/>
    <x v="5"/>
    <s v="katan koolitusteenuse kulud ja päevaraha"/>
    <n v="-3000"/>
    <x v="12"/>
    <x v="12"/>
    <x v="30"/>
    <x v="30"/>
    <x v="35"/>
    <s v="Muu sotsiaalne kaitse, sh sotsiaalse kaitse haldus"/>
    <x v="0"/>
    <x v="0"/>
    <m/>
    <m/>
    <x v="53"/>
    <x v="53"/>
    <m/>
    <m/>
  </r>
  <r>
    <x v="0"/>
    <x v="5"/>
    <s v="Vähendan kulurida 8000 euro võrra ja suurendan konto 551480 konto kulurida (et oleks õigel kontoreal kulud - ARNO keskkond))"/>
    <n v="8000"/>
    <x v="95"/>
    <x v="89"/>
    <x v="5"/>
    <x v="5"/>
    <x v="9"/>
    <s v="Muu haridus"/>
    <x v="0"/>
    <x v="0"/>
    <m/>
    <m/>
    <x v="14"/>
    <x v="14"/>
    <m/>
    <m/>
  </r>
  <r>
    <x v="0"/>
    <x v="5"/>
    <s v="Vähendan kulurida 8000 euro võrra ja suurendan konto 551480 konto kulurida (et oleks õigel kontoreal kulud)"/>
    <n v="-8000"/>
    <x v="44"/>
    <x v="44"/>
    <x v="5"/>
    <x v="5"/>
    <x v="9"/>
    <s v="Muu haridus"/>
    <x v="0"/>
    <x v="0"/>
    <m/>
    <m/>
    <x v="14"/>
    <x v="14"/>
    <m/>
    <m/>
  </r>
  <r>
    <x v="0"/>
    <x v="0"/>
    <s v=" katan spetsialisti toetust"/>
    <n v="3"/>
    <x v="0"/>
    <x v="0"/>
    <x v="30"/>
    <x v="30"/>
    <x v="35"/>
    <s v="Muu sotsiaalne kaitse, sh sotsiaalse kaitse haldus"/>
    <x v="0"/>
    <x v="0"/>
    <m/>
    <m/>
    <x v="54"/>
    <x v="54"/>
    <m/>
    <m/>
  </r>
  <r>
    <x v="0"/>
    <x v="0"/>
    <s v=" katan spetsialisti toetust"/>
    <n v="132"/>
    <x v="1"/>
    <x v="1"/>
    <x v="30"/>
    <x v="30"/>
    <x v="35"/>
    <s v="Muu sotsiaalne kaitse, sh sotsiaalse kaitse haldus"/>
    <x v="0"/>
    <x v="0"/>
    <m/>
    <m/>
    <x v="54"/>
    <x v="54"/>
    <m/>
    <m/>
  </r>
  <r>
    <x v="0"/>
    <x v="0"/>
    <s v="katan spetsialisti toetust"/>
    <n v="400"/>
    <x v="153"/>
    <x v="141"/>
    <x v="30"/>
    <x v="30"/>
    <x v="35"/>
    <s v="Muu sotsiaalne kaitse, sh sotsiaalse kaitse haldus"/>
    <x v="0"/>
    <x v="0"/>
    <m/>
    <m/>
    <x v="54"/>
    <x v="54"/>
    <m/>
    <m/>
  </r>
  <r>
    <x v="0"/>
    <x v="0"/>
    <s v="katan  haigushüvitist"/>
    <n v="203"/>
    <x v="154"/>
    <x v="142"/>
    <x v="30"/>
    <x v="30"/>
    <x v="35"/>
    <s v="Muu sotsiaalne kaitse, sh sotsiaalse kaitse haldus"/>
    <x v="0"/>
    <x v="0"/>
    <m/>
    <m/>
    <x v="0"/>
    <x v="0"/>
    <m/>
    <m/>
  </r>
  <r>
    <x v="0"/>
    <x v="2"/>
    <s v="Suurendan spordistipendiume 2500 euro võrra vähendan vastavalt saavutussportlaste tunnustamise rida ( (LV prot otsus D. Meinbeki paat)"/>
    <n v="2500"/>
    <x v="13"/>
    <x v="13"/>
    <x v="5"/>
    <x v="5"/>
    <x v="15"/>
    <s v="Sporditegevus"/>
    <x v="0"/>
    <x v="0"/>
    <m/>
    <m/>
    <x v="55"/>
    <x v="55"/>
    <m/>
    <m/>
  </r>
  <r>
    <x v="0"/>
    <x v="2"/>
    <s v="Suurendan spordistipendiume 2500 euro võrra vähendan vastavalt saavutussportlaste tunnustamise rida ( (LV prot otsus D. Meinbeki paat)"/>
    <n v="-2500"/>
    <x v="13"/>
    <x v="13"/>
    <x v="5"/>
    <x v="5"/>
    <x v="15"/>
    <s v="Sporditegevus"/>
    <x v="0"/>
    <x v="0"/>
    <m/>
    <m/>
    <x v="56"/>
    <x v="56"/>
    <m/>
    <m/>
  </r>
  <r>
    <x v="0"/>
    <x v="0"/>
    <s v=" Viljandi Jakobsoni Koolile täiendava õpetaja ametikoha töötasult töötuskindlustus"/>
    <n v="-30"/>
    <x v="0"/>
    <x v="0"/>
    <x v="5"/>
    <x v="5"/>
    <x v="6"/>
    <s v="Põhi- ja üldkeskharidus"/>
    <x v="0"/>
    <x v="0"/>
    <s v="TF02-01"/>
    <s v="Põhikooli õpetajate tööjõukuludeks"/>
    <x v="9"/>
    <x v="9"/>
    <m/>
    <m/>
  </r>
  <r>
    <x v="0"/>
    <x v="0"/>
    <s v="Viljandi Jakobsoni Koolile täiendava õpetaja ametikoha töötasult sotsiaalmaks "/>
    <n v="-1202"/>
    <x v="1"/>
    <x v="1"/>
    <x v="5"/>
    <x v="5"/>
    <x v="6"/>
    <s v="Põhi- ja üldkeskharidus"/>
    <x v="0"/>
    <x v="0"/>
    <s v="TF02-01"/>
    <s v="Põhikooli õpetajate tööjõukuludeks"/>
    <x v="9"/>
    <x v="9"/>
    <m/>
    <m/>
  </r>
  <r>
    <x v="0"/>
    <x v="0"/>
    <s v=" katan haigushüvitist"/>
    <n v="241"/>
    <x v="155"/>
    <x v="143"/>
    <x v="30"/>
    <x v="30"/>
    <x v="35"/>
    <s v="Muu sotsiaalne kaitse, sh sotsiaalse kaitse haldus"/>
    <x v="0"/>
    <x v="0"/>
    <m/>
    <m/>
    <x v="0"/>
    <x v="0"/>
    <m/>
    <m/>
  </r>
  <r>
    <x v="0"/>
    <x v="0"/>
    <s v="katan haigushüvitist ja spetsialisti toetust"/>
    <n v="-979"/>
    <x v="156"/>
    <x v="144"/>
    <x v="30"/>
    <x v="30"/>
    <x v="35"/>
    <s v="Muu sotsiaalne kaitse, sh sotsiaalse kaitse haldus"/>
    <x v="0"/>
    <x v="0"/>
    <m/>
    <m/>
    <x v="0"/>
    <x v="0"/>
    <m/>
    <m/>
  </r>
  <r>
    <x v="0"/>
    <x v="0"/>
    <s v="Viljandi Jakobsoni Koolile täiendava õpetaja ametikoha töötasu (2 kuud, taotlus lisatud)"/>
    <n v="-3640"/>
    <x v="24"/>
    <x v="24"/>
    <x v="5"/>
    <x v="5"/>
    <x v="6"/>
    <s v="Põhi- ja üldkeskharidus"/>
    <x v="0"/>
    <x v="0"/>
    <s v="TF02-01"/>
    <s v="Põhikooli õpetajate tööjõukuludeks"/>
    <x v="9"/>
    <x v="9"/>
    <m/>
    <m/>
  </r>
  <r>
    <x v="0"/>
    <x v="2"/>
    <s v=" Tõstan õigele reale"/>
    <n v="14000"/>
    <x v="157"/>
    <x v="145"/>
    <x v="30"/>
    <x v="30"/>
    <x v="36"/>
    <s v="Muu sotsiaalsete riskirühmade kaitse"/>
    <x v="0"/>
    <x v="0"/>
    <m/>
    <m/>
    <x v="57"/>
    <x v="57"/>
    <m/>
    <m/>
  </r>
  <r>
    <x v="0"/>
    <x v="2"/>
    <s v="Tõstan õigele reale"/>
    <n v="-14000"/>
    <x v="158"/>
    <x v="146"/>
    <x v="30"/>
    <x v="30"/>
    <x v="36"/>
    <s v="Muu sotsiaalsete riskirühmade kaitse"/>
    <x v="0"/>
    <x v="0"/>
    <m/>
    <m/>
    <x v="57"/>
    <x v="57"/>
    <m/>
    <m/>
  </r>
  <r>
    <x v="0"/>
    <x v="5"/>
    <s v="kontolt 500243"/>
    <n v="5400"/>
    <x v="159"/>
    <x v="147"/>
    <x v="3"/>
    <x v="3"/>
    <x v="0"/>
    <s v="Viljandi Linnavalitsus"/>
    <x v="0"/>
    <x v="0"/>
    <m/>
    <m/>
    <x v="1"/>
    <x v="1"/>
    <m/>
    <m/>
  </r>
  <r>
    <x v="0"/>
    <x v="0"/>
    <s v="kontole 550051"/>
    <n v="-5400"/>
    <x v="117"/>
    <x v="111"/>
    <x v="3"/>
    <x v="3"/>
    <x v="0"/>
    <s v="Viljandi Linnavalitsus"/>
    <x v="0"/>
    <x v="0"/>
    <m/>
    <m/>
    <x v="1"/>
    <x v="1"/>
    <m/>
    <m/>
  </r>
  <r>
    <x v="0"/>
    <x v="0"/>
    <s v="kontole 452800 TAle 01800"/>
    <n v="-211"/>
    <x v="117"/>
    <x v="111"/>
    <x v="3"/>
    <x v="3"/>
    <x v="0"/>
    <s v="Viljandi Linnavalitsus"/>
    <x v="0"/>
    <x v="0"/>
    <m/>
    <m/>
    <x v="1"/>
    <x v="1"/>
    <m/>
    <m/>
  </r>
  <r>
    <x v="0"/>
    <x v="9"/>
    <s v="kontolt 500243"/>
    <n v="211"/>
    <x v="160"/>
    <x v="148"/>
    <x v="3"/>
    <x v="3"/>
    <x v="37"/>
    <s v="Üldiseloomuga ülekanded valitsussektoris"/>
    <x v="0"/>
    <x v="0"/>
    <m/>
    <m/>
    <x v="58"/>
    <x v="58"/>
    <m/>
    <m/>
  </r>
  <r>
    <x v="0"/>
    <x v="5"/>
    <s v="Ridadevaheline ümbertõstmine. Realt 553290"/>
    <n v="4000"/>
    <x v="47"/>
    <x v="47"/>
    <x v="4"/>
    <x v="4"/>
    <x v="6"/>
    <s v="Põhi- ja üldkeskharidus"/>
    <x v="0"/>
    <x v="0"/>
    <m/>
    <m/>
    <x v="1"/>
    <x v="1"/>
    <m/>
    <m/>
  </r>
  <r>
    <x v="0"/>
    <x v="5"/>
    <s v="Ridadevaheline ümbertõstmine. Reale 554090"/>
    <n v="-4000"/>
    <x v="150"/>
    <x v="138"/>
    <x v="4"/>
    <x v="4"/>
    <x v="6"/>
    <s v="Põhi- ja üldkeskharidus"/>
    <x v="0"/>
    <x v="0"/>
    <m/>
    <m/>
    <x v="1"/>
    <x v="1"/>
    <m/>
    <m/>
  </r>
  <r>
    <x v="0"/>
    <x v="5"/>
    <s v="Täiendava tulu arvelt. "/>
    <n v="5160"/>
    <x v="26"/>
    <x v="26"/>
    <x v="4"/>
    <x v="4"/>
    <x v="6"/>
    <s v="Põhi- ja üldkeskharidus"/>
    <x v="0"/>
    <x v="0"/>
    <m/>
    <m/>
    <x v="1"/>
    <x v="1"/>
    <m/>
    <m/>
  </r>
  <r>
    <x v="0"/>
    <x v="0"/>
    <s v="Spordikooli eelarvest (realt 551108), koolimajas väljaspool tavapärast lahtiolekuaega toimunud võrkpallivõistluse tööjõukulu katteks. "/>
    <n v="1"/>
    <x v="0"/>
    <x v="0"/>
    <x v="4"/>
    <x v="4"/>
    <x v="6"/>
    <s v="Põhi- ja üldkeskharidus"/>
    <x v="0"/>
    <x v="0"/>
    <m/>
    <m/>
    <x v="1"/>
    <x v="1"/>
    <m/>
    <m/>
  </r>
  <r>
    <x v="0"/>
    <x v="0"/>
    <s v="Spordikooli eelarvest (realt 551108), koolimajas väljaspool tavapärast lahtiolekuaega toimunud võrkpallivõistluse tööjõukulu katteks. "/>
    <n v="49"/>
    <x v="1"/>
    <x v="1"/>
    <x v="4"/>
    <x v="4"/>
    <x v="6"/>
    <s v="Põhi- ja üldkeskharidus"/>
    <x v="0"/>
    <x v="0"/>
    <m/>
    <m/>
    <x v="1"/>
    <x v="1"/>
    <m/>
    <m/>
  </r>
  <r>
    <x v="0"/>
    <x v="0"/>
    <s v="Spordikooli eelarvest (realt 551108), koolimajas väljaspool tavapärast lahtiolekuaega toimunud võrkpallivõistluse tööjõukulu katteks. "/>
    <n v="150"/>
    <x v="40"/>
    <x v="40"/>
    <x v="4"/>
    <x v="4"/>
    <x v="6"/>
    <s v="Põhi- ja üldkeskharidus"/>
    <x v="0"/>
    <x v="0"/>
    <m/>
    <m/>
    <x v="1"/>
    <x v="1"/>
    <m/>
    <m/>
  </r>
  <r>
    <x v="0"/>
    <x v="5"/>
    <s v="Tõsta raha IT-le"/>
    <n v="-920"/>
    <x v="48"/>
    <x v="22"/>
    <x v="23"/>
    <x v="23"/>
    <x v="21"/>
    <s v="Väljaspool kodu osutatav üldhooldusteenus"/>
    <x v="0"/>
    <x v="0"/>
    <s v="44002"/>
    <s v="Õendusteenus hooldekodus"/>
    <x v="1"/>
    <x v="1"/>
    <m/>
    <m/>
  </r>
  <r>
    <x v="0"/>
    <x v="5"/>
    <s v="Muud õppevahendid"/>
    <n v="1000"/>
    <x v="38"/>
    <x v="38"/>
    <x v="10"/>
    <x v="10"/>
    <x v="6"/>
    <s v="Põhi- ja üldkeskharidus"/>
    <x v="0"/>
    <x v="0"/>
    <m/>
    <m/>
    <x v="1"/>
    <x v="1"/>
    <m/>
    <m/>
  </r>
  <r>
    <x v="0"/>
    <x v="5"/>
    <s v="Jakobsoni kooli täiendavate tulude arvelt õuesõppeklassi varjualuse ehitamine"/>
    <n v="9840"/>
    <x v="161"/>
    <x v="63"/>
    <x v="4"/>
    <x v="4"/>
    <x v="6"/>
    <s v="Põhi- ja üldkeskharidus"/>
    <x v="19"/>
    <x v="19"/>
    <m/>
    <m/>
    <x v="1"/>
    <x v="1"/>
    <m/>
    <m/>
  </r>
  <r>
    <x v="1"/>
    <x v="3"/>
    <s v="Täiendavad tulud. Sellest summast 9840€ kanda KVHA reale 551106. Õuesõppeklassi varjualuse ehitamiseks. "/>
    <n v="15000"/>
    <x v="35"/>
    <x v="35"/>
    <x v="4"/>
    <x v="4"/>
    <x v="6"/>
    <s v="Põhi- ja üldkeskharidus"/>
    <x v="0"/>
    <x v="0"/>
    <m/>
    <m/>
    <x v="1"/>
    <x v="1"/>
    <m/>
    <m/>
  </r>
  <r>
    <x v="0"/>
    <x v="5"/>
    <s v="Muud kommunikatsiooni-, kultuuri- ja vaba aja sisustamise kulud"/>
    <n v="9500"/>
    <x v="23"/>
    <x v="23"/>
    <x v="10"/>
    <x v="10"/>
    <x v="6"/>
    <s v="Põhi- ja üldkeskharidus"/>
    <x v="0"/>
    <x v="0"/>
    <m/>
    <m/>
    <x v="1"/>
    <x v="1"/>
    <m/>
    <m/>
  </r>
  <r>
    <x v="1"/>
    <x v="6"/>
    <s v="Kodumaine sihtfinantseerimine tegevuskuludeks"/>
    <n v="6947"/>
    <x v="25"/>
    <x v="25"/>
    <x v="10"/>
    <x v="10"/>
    <x v="6"/>
    <s v="Põhi- ja üldkeskharidus"/>
    <x v="0"/>
    <x v="0"/>
    <m/>
    <m/>
    <x v="1"/>
    <x v="1"/>
    <m/>
    <m/>
  </r>
  <r>
    <x v="0"/>
    <x v="5"/>
    <s v="Haridus- ja kultuuriameti poolne rahastus õpetajate koolitamiseks"/>
    <n v="2430"/>
    <x v="48"/>
    <x v="22"/>
    <x v="19"/>
    <x v="19"/>
    <x v="13"/>
    <s v="Alusharidus"/>
    <x v="0"/>
    <x v="0"/>
    <m/>
    <m/>
    <x v="1"/>
    <x v="1"/>
    <m/>
    <m/>
  </r>
  <r>
    <x v="0"/>
    <x v="5"/>
    <s v="Muud inventari majandamiskulud"/>
    <n v="1247"/>
    <x v="41"/>
    <x v="41"/>
    <x v="19"/>
    <x v="19"/>
    <x v="13"/>
    <s v="Alusharidus"/>
    <x v="0"/>
    <x v="0"/>
    <m/>
    <m/>
    <x v="1"/>
    <x v="1"/>
    <m/>
    <m/>
  </r>
  <r>
    <x v="0"/>
    <x v="5"/>
    <s v="Remondi- ja hooldusteenused"/>
    <n v="-1429"/>
    <x v="29"/>
    <x v="29"/>
    <x v="19"/>
    <x v="19"/>
    <x v="13"/>
    <s v="Alusharidus"/>
    <x v="0"/>
    <x v="0"/>
    <m/>
    <m/>
    <x v="1"/>
    <x v="1"/>
    <m/>
    <m/>
  </r>
  <r>
    <x v="0"/>
    <x v="8"/>
    <s v="Kahjutasud, viivised (v.a maksuintressid ja finantskulud)"/>
    <n v="4"/>
    <x v="127"/>
    <x v="120"/>
    <x v="19"/>
    <x v="19"/>
    <x v="13"/>
    <s v="Alusharidus"/>
    <x v="0"/>
    <x v="0"/>
    <m/>
    <m/>
    <x v="1"/>
    <x v="1"/>
    <m/>
    <m/>
  </r>
  <r>
    <x v="0"/>
    <x v="5"/>
    <s v="Eri- ja vormiriietus"/>
    <n v="-212"/>
    <x v="132"/>
    <x v="123"/>
    <x v="19"/>
    <x v="19"/>
    <x v="13"/>
    <s v="Alusharidus"/>
    <x v="0"/>
    <x v="0"/>
    <m/>
    <m/>
    <x v="1"/>
    <x v="1"/>
    <m/>
    <m/>
  </r>
  <r>
    <x v="0"/>
    <x v="5"/>
    <s v="Muud eri- ja vormiriietusega seotud kulud"/>
    <n v="212"/>
    <x v="150"/>
    <x v="138"/>
    <x v="19"/>
    <x v="19"/>
    <x v="13"/>
    <s v="Alusharidus"/>
    <x v="0"/>
    <x v="0"/>
    <m/>
    <m/>
    <x v="1"/>
    <x v="1"/>
    <m/>
    <m/>
  </r>
  <r>
    <x v="0"/>
    <x v="5"/>
    <s v="Sõidukulud"/>
    <n v="59"/>
    <x v="78"/>
    <x v="49"/>
    <x v="19"/>
    <x v="19"/>
    <x v="13"/>
    <s v="Alusharidus"/>
    <x v="0"/>
    <x v="0"/>
    <m/>
    <m/>
    <x v="1"/>
    <x v="1"/>
    <m/>
    <m/>
  </r>
  <r>
    <x v="0"/>
    <x v="5"/>
    <s v="Esindus- ja vastuvõtukulud (va kingitused ja auhinnad)"/>
    <n v="119"/>
    <x v="12"/>
    <x v="12"/>
    <x v="19"/>
    <x v="19"/>
    <x v="13"/>
    <s v="Alusharidus"/>
    <x v="0"/>
    <x v="0"/>
    <m/>
    <m/>
    <x v="1"/>
    <x v="1"/>
    <m/>
    <m/>
  </r>
  <r>
    <x v="0"/>
    <x v="5"/>
    <s v="Eraldan 3450 eurot IKT eelarvesse (Kaare Kooli esitlustehnika) L1170-09212-551400"/>
    <n v="-3450"/>
    <x v="43"/>
    <x v="43"/>
    <x v="5"/>
    <x v="5"/>
    <x v="9"/>
    <s v="Muu haridus"/>
    <x v="0"/>
    <x v="0"/>
    <m/>
    <m/>
    <x v="14"/>
    <x v="14"/>
    <m/>
    <m/>
  </r>
  <r>
    <x v="0"/>
    <x v="5"/>
    <s v="Eraldan Jakobsoni Koolile 200 eurot seoses ülelinnaliste haridusasutuse ühisseminaride korraldamisega koolis"/>
    <n v="-200"/>
    <x v="43"/>
    <x v="43"/>
    <x v="5"/>
    <x v="5"/>
    <x v="9"/>
    <s v="Muu haridus"/>
    <x v="0"/>
    <x v="0"/>
    <m/>
    <m/>
    <x v="14"/>
    <x v="14"/>
    <m/>
    <m/>
  </r>
  <r>
    <x v="0"/>
    <x v="5"/>
    <s v="Eraldan Kaare Koolile inventari  soetamiseks (seoses VTG välja kolimisega) 2324 eurot"/>
    <n v="-2324"/>
    <x v="43"/>
    <x v="43"/>
    <x v="5"/>
    <x v="5"/>
    <x v="9"/>
    <s v="Muu haridus"/>
    <x v="0"/>
    <x v="0"/>
    <m/>
    <m/>
    <x v="14"/>
    <x v="14"/>
    <m/>
    <m/>
  </r>
  <r>
    <x v="0"/>
    <x v="5"/>
    <s v="Eraldan Männimäe lasteaiale linna  lasteaedade juhtidele koolituspäeva korraldamise kulude katteks"/>
    <n v="-100"/>
    <x v="43"/>
    <x v="43"/>
    <x v="5"/>
    <x v="5"/>
    <x v="13"/>
    <s v="Alusharidus"/>
    <x v="0"/>
    <x v="0"/>
    <m/>
    <m/>
    <x v="51"/>
    <x v="51"/>
    <m/>
    <m/>
  </r>
  <r>
    <x v="0"/>
    <x v="5"/>
    <s v="Eraldan Karlssoni lasteaiale 150 eurot seoses linna lasteaedadele toimunud HTM infopäeva korraldamiseks"/>
    <n v="-150"/>
    <x v="43"/>
    <x v="43"/>
    <x v="5"/>
    <x v="5"/>
    <x v="13"/>
    <s v="Alusharidus"/>
    <x v="0"/>
    <x v="0"/>
    <m/>
    <m/>
    <x v="51"/>
    <x v="51"/>
    <m/>
    <m/>
  </r>
  <r>
    <x v="0"/>
    <x v="5"/>
    <s v="Krõllipesa lasteaiale õpetajate koolituskulude katteks eraldan 2430 eurot"/>
    <n v="-2430"/>
    <x v="43"/>
    <x v="43"/>
    <x v="5"/>
    <x v="5"/>
    <x v="13"/>
    <s v="Alusharidus"/>
    <x v="0"/>
    <x v="0"/>
    <m/>
    <m/>
    <x v="51"/>
    <x v="51"/>
    <m/>
    <m/>
  </r>
  <r>
    <x v="0"/>
    <x v="5"/>
    <s v="Meditsiini- ja hügieenitarbed"/>
    <n v="150"/>
    <x v="70"/>
    <x v="68"/>
    <x v="15"/>
    <x v="15"/>
    <x v="15"/>
    <s v="Sporditegevus"/>
    <x v="0"/>
    <x v="0"/>
    <m/>
    <m/>
    <x v="1"/>
    <x v="1"/>
    <m/>
    <m/>
  </r>
  <r>
    <x v="0"/>
    <x v="5"/>
    <s v="Tervishoiuteenused"/>
    <n v="-150"/>
    <x v="32"/>
    <x v="32"/>
    <x v="15"/>
    <x v="15"/>
    <x v="15"/>
    <s v="Sporditegevus"/>
    <x v="0"/>
    <x v="0"/>
    <m/>
    <m/>
    <x v="1"/>
    <x v="1"/>
    <m/>
    <m/>
  </r>
  <r>
    <x v="0"/>
    <x v="5"/>
    <s v="Inventar ja selle tarvikud"/>
    <n v="650"/>
    <x v="26"/>
    <x v="26"/>
    <x v="15"/>
    <x v="15"/>
    <x v="15"/>
    <s v="Sporditegevus"/>
    <x v="0"/>
    <x v="0"/>
    <m/>
    <m/>
    <x v="1"/>
    <x v="1"/>
    <m/>
    <m/>
  </r>
  <r>
    <x v="0"/>
    <x v="5"/>
    <s v="Muud maismaasõidukite majandamiskulud"/>
    <n v="-650"/>
    <x v="76"/>
    <x v="73"/>
    <x v="15"/>
    <x v="15"/>
    <x v="15"/>
    <s v="Sporditegevus"/>
    <x v="0"/>
    <x v="0"/>
    <m/>
    <m/>
    <x v="1"/>
    <x v="1"/>
    <m/>
    <m/>
  </r>
  <r>
    <x v="0"/>
    <x v="5"/>
    <s v="Pangateenused"/>
    <n v="50"/>
    <x v="90"/>
    <x v="84"/>
    <x v="15"/>
    <x v="15"/>
    <x v="15"/>
    <s v="Sporditegevus"/>
    <x v="0"/>
    <x v="0"/>
    <m/>
    <m/>
    <x v="1"/>
    <x v="1"/>
    <m/>
    <m/>
  </r>
  <r>
    <x v="0"/>
    <x v="5"/>
    <s v="Paljundus- ja printimiskulud"/>
    <n v="-50"/>
    <x v="81"/>
    <x v="77"/>
    <x v="15"/>
    <x v="15"/>
    <x v="15"/>
    <s v="Sporditegevus"/>
    <x v="0"/>
    <x v="0"/>
    <m/>
    <m/>
    <x v="1"/>
    <x v="1"/>
    <m/>
    <m/>
  </r>
  <r>
    <x v="0"/>
    <x v="0"/>
    <s v="Tulumaks erisoodustustelt"/>
    <n v="423"/>
    <x v="9"/>
    <x v="9"/>
    <x v="19"/>
    <x v="19"/>
    <x v="13"/>
    <s v="Alusharidus"/>
    <x v="0"/>
    <x v="0"/>
    <m/>
    <m/>
    <x v="1"/>
    <x v="1"/>
    <m/>
    <m/>
  </r>
  <r>
    <x v="0"/>
    <x v="0"/>
    <s v="Sotsiaalmaks erisoodustustelt"/>
    <n v="635"/>
    <x v="10"/>
    <x v="10"/>
    <x v="19"/>
    <x v="19"/>
    <x v="13"/>
    <s v="Alusharidus"/>
    <x v="0"/>
    <x v="0"/>
    <m/>
    <m/>
    <x v="1"/>
    <x v="1"/>
    <m/>
    <m/>
  </r>
  <r>
    <x v="0"/>
    <x v="0"/>
    <s v="Toitlustuskulud ja toiduraha hüvitised"/>
    <n v="332"/>
    <x v="162"/>
    <x v="149"/>
    <x v="19"/>
    <x v="19"/>
    <x v="13"/>
    <s v="Alusharidus"/>
    <x v="0"/>
    <x v="0"/>
    <m/>
    <m/>
    <x v="1"/>
    <x v="1"/>
    <m/>
    <m/>
  </r>
  <r>
    <x v="1"/>
    <x v="3"/>
    <s v="Muud tulud haridusalasest tegevusest"/>
    <n v="1390"/>
    <x v="35"/>
    <x v="35"/>
    <x v="19"/>
    <x v="19"/>
    <x v="13"/>
    <s v="Alusharidus"/>
    <x v="0"/>
    <x v="0"/>
    <m/>
    <m/>
    <x v="1"/>
    <x v="1"/>
    <m/>
    <m/>
  </r>
  <r>
    <x v="0"/>
    <x v="2"/>
    <s v="Katan laste turvakodu kulurida"/>
    <n v="-300"/>
    <x v="163"/>
    <x v="150"/>
    <x v="30"/>
    <x v="30"/>
    <x v="38"/>
    <s v="Lapse tugiisikuteenus"/>
    <x v="0"/>
    <x v="0"/>
    <m/>
    <m/>
    <x v="59"/>
    <x v="59"/>
    <m/>
    <m/>
  </r>
  <r>
    <x v="1"/>
    <x v="1"/>
    <s v="Tulumaksu  prognoosi vähendamine, kate  kaasava hariduse projekti kulude vähendamisest 2025, kulud jäid 2024"/>
    <n v="-58021"/>
    <x v="19"/>
    <x v="19"/>
    <x v="3"/>
    <x v="3"/>
    <x v="0"/>
    <s v="Viljandi Linnavalitsus"/>
    <x v="0"/>
    <x v="0"/>
    <m/>
    <m/>
    <x v="1"/>
    <x v="1"/>
    <m/>
    <m/>
  </r>
  <r>
    <x v="0"/>
    <x v="5"/>
    <s v="Projekti  kulud tehti  tegelikult  2024,  kuid tulud laekusid  2025,    kate tulumaksu laekumise  prognoosi vähenemisele"/>
    <n v="-58021"/>
    <x v="26"/>
    <x v="26"/>
    <x v="5"/>
    <x v="5"/>
    <x v="9"/>
    <s v="Muu haridus"/>
    <x v="0"/>
    <x v="0"/>
    <s v="0002"/>
    <s v="Kaasava hariduse põhimõtete rakendamine Viljandi linna haridusasutustes"/>
    <x v="1"/>
    <x v="1"/>
    <m/>
    <m/>
  </r>
  <r>
    <x v="0"/>
    <x v="0"/>
    <s v="Linnapealt lisatasud seoses parkimise korraldamisega"/>
    <n v="14"/>
    <x v="0"/>
    <x v="0"/>
    <x v="0"/>
    <x v="0"/>
    <x v="0"/>
    <s v="Viljandi Linnavalitsus"/>
    <x v="0"/>
    <x v="0"/>
    <m/>
    <m/>
    <x v="0"/>
    <x v="0"/>
    <m/>
    <m/>
  </r>
  <r>
    <x v="0"/>
    <x v="0"/>
    <s v="Linnapealt lisatasud seoses parkimise korraldamisega"/>
    <n v="594"/>
    <x v="1"/>
    <x v="1"/>
    <x v="0"/>
    <x v="0"/>
    <x v="0"/>
    <s v="Viljandi Linnavalitsus"/>
    <x v="0"/>
    <x v="0"/>
    <m/>
    <m/>
    <x v="0"/>
    <x v="0"/>
    <m/>
    <m/>
  </r>
  <r>
    <x v="0"/>
    <x v="0"/>
    <s v="Linnapealt lisatasud seoses parkimise korraldamisega"/>
    <n v="300"/>
    <x v="153"/>
    <x v="141"/>
    <x v="0"/>
    <x v="0"/>
    <x v="0"/>
    <s v="Viljandi Linnavalitsus"/>
    <x v="0"/>
    <x v="0"/>
    <m/>
    <m/>
    <x v="0"/>
    <x v="0"/>
    <m/>
    <m/>
  </r>
  <r>
    <x v="0"/>
    <x v="0"/>
    <s v="Linnapealt lisatasud seoses parkimise korraldamisega"/>
    <n v="1500"/>
    <x v="164"/>
    <x v="151"/>
    <x v="0"/>
    <x v="0"/>
    <x v="0"/>
    <s v="Viljandi Linnavalitsus"/>
    <x v="0"/>
    <x v="0"/>
    <m/>
    <m/>
    <x v="0"/>
    <x v="0"/>
    <m/>
    <m/>
  </r>
  <r>
    <x v="0"/>
    <x v="0"/>
    <s v="Kantsleile lisatasud seoses parkimise korraldamisega"/>
    <n v="-14"/>
    <x v="0"/>
    <x v="0"/>
    <x v="3"/>
    <x v="3"/>
    <x v="0"/>
    <s v="Viljandi Linnavalitsus"/>
    <x v="0"/>
    <x v="0"/>
    <m/>
    <m/>
    <x v="1"/>
    <x v="1"/>
    <m/>
    <m/>
  </r>
  <r>
    <x v="0"/>
    <x v="0"/>
    <s v="Kantsleile lisatasud seoses parkimise korraldamisega"/>
    <n v="-594"/>
    <x v="1"/>
    <x v="1"/>
    <x v="3"/>
    <x v="3"/>
    <x v="0"/>
    <s v="Viljandi Linnavalitsus"/>
    <x v="0"/>
    <x v="0"/>
    <m/>
    <m/>
    <x v="1"/>
    <x v="1"/>
    <m/>
    <m/>
  </r>
  <r>
    <x v="0"/>
    <x v="0"/>
    <s v="Kantsleile lisatasud seoses parkimise korraldamisega"/>
    <n v="-1800"/>
    <x v="117"/>
    <x v="111"/>
    <x v="3"/>
    <x v="3"/>
    <x v="0"/>
    <s v="Viljandi Linnavalitsus"/>
    <x v="0"/>
    <x v="0"/>
    <m/>
    <m/>
    <x v="1"/>
    <x v="1"/>
    <m/>
    <m/>
  </r>
  <r>
    <x v="0"/>
    <x v="2"/>
    <s v="Kulu on eeldatust suurem, tõstan KU667, 413120-lt"/>
    <n v="300"/>
    <x v="163"/>
    <x v="150"/>
    <x v="30"/>
    <x v="30"/>
    <x v="39"/>
    <s v="Turvakoduteenus"/>
    <x v="0"/>
    <x v="0"/>
    <m/>
    <m/>
    <x v="60"/>
    <x v="60"/>
    <m/>
    <m/>
  </r>
  <r>
    <x v="1"/>
    <x v="3"/>
    <s v="Muud tulud haridusalasest tegevusest"/>
    <n v="4712"/>
    <x v="35"/>
    <x v="35"/>
    <x v="10"/>
    <x v="10"/>
    <x v="6"/>
    <s v="Põhi- ja üldkeskharidus"/>
    <x v="0"/>
    <x v="0"/>
    <m/>
    <m/>
    <x v="1"/>
    <x v="1"/>
    <m/>
    <m/>
  </r>
  <r>
    <x v="0"/>
    <x v="0"/>
    <s v="katan õppepuhkuse tasu, millega ei olnud arvestanud"/>
    <n v="174"/>
    <x v="156"/>
    <x v="144"/>
    <x v="30"/>
    <x v="30"/>
    <x v="40"/>
    <s v="Puudega inimese erihoolekandeteenus"/>
    <x v="0"/>
    <x v="0"/>
    <s v="0004"/>
    <s v="Isikukeskse erihoolekande teenusmudeli rakendamine "/>
    <x v="61"/>
    <x v="61"/>
    <m/>
    <m/>
  </r>
  <r>
    <x v="0"/>
    <x v="0"/>
    <s v="katan õppepuhkuse tasu, millega ei olnud arvestanud"/>
    <n v="-174"/>
    <x v="15"/>
    <x v="15"/>
    <x v="30"/>
    <x v="30"/>
    <x v="40"/>
    <s v="Puudega inimese erihoolekandeteenus"/>
    <x v="0"/>
    <x v="0"/>
    <s v="0004"/>
    <s v="Isikukeskse erihoolekande teenusmudeli rakendamine "/>
    <x v="61"/>
    <x v="61"/>
    <m/>
    <m/>
  </r>
  <r>
    <x v="0"/>
    <x v="5"/>
    <s v="Paljundus- ja printimiskulud"/>
    <n v="1000"/>
    <x v="81"/>
    <x v="77"/>
    <x v="10"/>
    <x v="10"/>
    <x v="6"/>
    <s v="Põhi- ja üldkeskharidus"/>
    <x v="0"/>
    <x v="0"/>
    <m/>
    <m/>
    <x v="1"/>
    <x v="1"/>
    <m/>
    <m/>
  </r>
  <r>
    <x v="0"/>
    <x v="5"/>
    <s v="Trükised ja muud teavikud"/>
    <n v="1167"/>
    <x v="34"/>
    <x v="34"/>
    <x v="10"/>
    <x v="10"/>
    <x v="6"/>
    <s v="Põhi- ja üldkeskharidus"/>
    <x v="0"/>
    <x v="0"/>
    <m/>
    <m/>
    <x v="1"/>
    <x v="1"/>
    <m/>
    <m/>
  </r>
  <r>
    <x v="0"/>
    <x v="5"/>
    <s v="Bürootarbed"/>
    <n v="-1000"/>
    <x v="33"/>
    <x v="33"/>
    <x v="10"/>
    <x v="10"/>
    <x v="6"/>
    <s v="Põhi- ja üldkeskharidus"/>
    <x v="0"/>
    <x v="0"/>
    <m/>
    <m/>
    <x v="1"/>
    <x v="1"/>
    <m/>
    <m/>
  </r>
  <r>
    <x v="0"/>
    <x v="5"/>
    <s v="Esindus- ja vastuvõtukulud (va kingitused ja auhinnad)"/>
    <n v="-500"/>
    <x v="12"/>
    <x v="12"/>
    <x v="10"/>
    <x v="10"/>
    <x v="6"/>
    <s v="Põhi- ja üldkeskharidus"/>
    <x v="0"/>
    <x v="0"/>
    <m/>
    <m/>
    <x v="1"/>
    <x v="1"/>
    <m/>
    <m/>
  </r>
  <r>
    <x v="0"/>
    <x v="5"/>
    <s v="Info- ja PR teenused"/>
    <n v="700"/>
    <x v="8"/>
    <x v="8"/>
    <x v="10"/>
    <x v="10"/>
    <x v="6"/>
    <s v="Põhi- ja üldkeskharidus"/>
    <x v="0"/>
    <x v="0"/>
    <m/>
    <m/>
    <x v="1"/>
    <x v="1"/>
    <m/>
    <m/>
  </r>
  <r>
    <x v="0"/>
    <x v="5"/>
    <s v="Muud administreerimiskulud"/>
    <n v="62"/>
    <x v="14"/>
    <x v="14"/>
    <x v="10"/>
    <x v="10"/>
    <x v="6"/>
    <s v="Põhi- ja üldkeskharidus"/>
    <x v="0"/>
    <x v="0"/>
    <m/>
    <m/>
    <x v="1"/>
    <x v="1"/>
    <m/>
    <m/>
  </r>
  <r>
    <x v="0"/>
    <x v="5"/>
    <s v="Sõidukulud"/>
    <n v="128"/>
    <x v="78"/>
    <x v="49"/>
    <x v="10"/>
    <x v="10"/>
    <x v="6"/>
    <s v="Põhi- ja üldkeskharidus"/>
    <x v="0"/>
    <x v="0"/>
    <m/>
    <m/>
    <x v="1"/>
    <x v="1"/>
    <m/>
    <m/>
  </r>
  <r>
    <x v="0"/>
    <x v="5"/>
    <s v="Päevarahad"/>
    <n v="400"/>
    <x v="94"/>
    <x v="88"/>
    <x v="10"/>
    <x v="10"/>
    <x v="6"/>
    <s v="Põhi- ja üldkeskharidus"/>
    <x v="0"/>
    <x v="0"/>
    <m/>
    <m/>
    <x v="1"/>
    <x v="1"/>
    <m/>
    <m/>
  </r>
  <r>
    <x v="0"/>
    <x v="5"/>
    <s v="Koolitusteenused"/>
    <n v="882"/>
    <x v="48"/>
    <x v="22"/>
    <x v="10"/>
    <x v="10"/>
    <x v="6"/>
    <s v="Põhi- ja üldkeskharidus"/>
    <x v="0"/>
    <x v="0"/>
    <m/>
    <m/>
    <x v="1"/>
    <x v="1"/>
    <m/>
    <m/>
  </r>
  <r>
    <x v="0"/>
    <x v="5"/>
    <s v="Korrashoiu- ja remondimaterjalid, lisaseadmed ja -tarvikud"/>
    <n v="500"/>
    <x v="73"/>
    <x v="71"/>
    <x v="10"/>
    <x v="10"/>
    <x v="6"/>
    <s v="Põhi- ja üldkeskharidus"/>
    <x v="0"/>
    <x v="0"/>
    <m/>
    <m/>
    <x v="1"/>
    <x v="1"/>
    <m/>
    <m/>
  </r>
  <r>
    <x v="0"/>
    <x v="5"/>
    <s v="Remont ja hooldus"/>
    <n v="759"/>
    <x v="75"/>
    <x v="69"/>
    <x v="10"/>
    <x v="10"/>
    <x v="6"/>
    <s v="Põhi- ja üldkeskharidus"/>
    <x v="0"/>
    <x v="0"/>
    <m/>
    <m/>
    <x v="1"/>
    <x v="1"/>
    <m/>
    <m/>
  </r>
  <r>
    <x v="0"/>
    <x v="5"/>
    <s v="Remondi- ja hooldusteenused"/>
    <n v="394"/>
    <x v="29"/>
    <x v="29"/>
    <x v="10"/>
    <x v="10"/>
    <x v="6"/>
    <s v="Põhi- ja üldkeskharidus"/>
    <x v="0"/>
    <x v="0"/>
    <m/>
    <m/>
    <x v="1"/>
    <x v="1"/>
    <m/>
    <m/>
  </r>
  <r>
    <x v="0"/>
    <x v="5"/>
    <s v="Koolitusteenused"/>
    <n v="183"/>
    <x v="22"/>
    <x v="22"/>
    <x v="10"/>
    <x v="10"/>
    <x v="6"/>
    <s v="Põhi- ja üldkeskharidus"/>
    <x v="0"/>
    <x v="0"/>
    <m/>
    <m/>
    <x v="1"/>
    <x v="1"/>
    <m/>
    <m/>
  </r>
  <r>
    <x v="0"/>
    <x v="5"/>
    <s v="Ürituste ja näituste korraldamise kulud"/>
    <n v="1160"/>
    <x v="52"/>
    <x v="51"/>
    <x v="10"/>
    <x v="10"/>
    <x v="6"/>
    <s v="Põhi- ja üldkeskharidus"/>
    <x v="0"/>
    <x v="0"/>
    <m/>
    <m/>
    <x v="1"/>
    <x v="1"/>
    <m/>
    <m/>
  </r>
  <r>
    <x v="0"/>
    <x v="8"/>
    <s v="Muud maksud"/>
    <n v="202"/>
    <x v="77"/>
    <x v="74"/>
    <x v="10"/>
    <x v="10"/>
    <x v="6"/>
    <s v="Põhi- ja üldkeskharidus"/>
    <x v="0"/>
    <x v="0"/>
    <m/>
    <m/>
    <x v="1"/>
    <x v="1"/>
    <m/>
    <m/>
  </r>
  <r>
    <x v="0"/>
    <x v="8"/>
    <s v="Kahjutasud, viivised (v.a maksuintressid ja finantskulud)"/>
    <n v="3"/>
    <x v="127"/>
    <x v="120"/>
    <x v="10"/>
    <x v="10"/>
    <x v="6"/>
    <s v="Põhi- ja üldkeskharidus"/>
    <x v="0"/>
    <x v="0"/>
    <m/>
    <m/>
    <x v="1"/>
    <x v="1"/>
    <m/>
    <m/>
  </r>
  <r>
    <x v="0"/>
    <x v="5"/>
    <s v="Muud inventari majandamiskulud"/>
    <n v="780"/>
    <x v="41"/>
    <x v="41"/>
    <x v="10"/>
    <x v="10"/>
    <x v="6"/>
    <s v="Põhi- ja üldkeskharidus"/>
    <x v="0"/>
    <x v="0"/>
    <m/>
    <m/>
    <x v="1"/>
    <x v="1"/>
    <m/>
    <m/>
  </r>
  <r>
    <x v="0"/>
    <x v="5"/>
    <s v="Majutuskulud"/>
    <n v="180"/>
    <x v="51"/>
    <x v="50"/>
    <x v="10"/>
    <x v="10"/>
    <x v="6"/>
    <s v="Põhi- ja üldkeskharidus"/>
    <x v="0"/>
    <x v="0"/>
    <m/>
    <m/>
    <x v="1"/>
    <x v="1"/>
    <m/>
    <m/>
  </r>
  <r>
    <x v="0"/>
    <x v="5"/>
    <s v="Kütus"/>
    <n v="-1000"/>
    <x v="87"/>
    <x v="66"/>
    <x v="10"/>
    <x v="10"/>
    <x v="6"/>
    <s v="Põhi- ja üldkeskharidus"/>
    <x v="0"/>
    <x v="0"/>
    <m/>
    <m/>
    <x v="1"/>
    <x v="1"/>
    <m/>
    <m/>
  </r>
  <r>
    <x v="0"/>
    <x v="5"/>
    <s v="Rent"/>
    <n v="-741"/>
    <x v="30"/>
    <x v="30"/>
    <x v="10"/>
    <x v="10"/>
    <x v="6"/>
    <s v="Põhi- ja üldkeskharidus"/>
    <x v="0"/>
    <x v="0"/>
    <m/>
    <m/>
    <x v="1"/>
    <x v="1"/>
    <m/>
    <m/>
  </r>
  <r>
    <x v="0"/>
    <x v="5"/>
    <s v="Meditsiini- ja hügieenitarbed"/>
    <n v="-700"/>
    <x v="70"/>
    <x v="68"/>
    <x v="10"/>
    <x v="10"/>
    <x v="6"/>
    <s v="Põhi- ja üldkeskharidus"/>
    <x v="0"/>
    <x v="0"/>
    <m/>
    <m/>
    <x v="1"/>
    <x v="1"/>
    <m/>
    <m/>
  </r>
  <r>
    <x v="0"/>
    <x v="5"/>
    <s v="Tervishoiuteenused"/>
    <n v="-900"/>
    <x v="32"/>
    <x v="32"/>
    <x v="10"/>
    <x v="10"/>
    <x v="6"/>
    <s v="Põhi- ja üldkeskharidus"/>
    <x v="0"/>
    <x v="0"/>
    <m/>
    <m/>
    <x v="1"/>
    <x v="1"/>
    <m/>
    <m/>
  </r>
  <r>
    <x v="0"/>
    <x v="5"/>
    <s v="Inventar ja selle tarvikud"/>
    <n v="-2500"/>
    <x v="26"/>
    <x v="26"/>
    <x v="10"/>
    <x v="10"/>
    <x v="6"/>
    <s v="Põhi- ja üldkeskharidus"/>
    <x v="0"/>
    <x v="0"/>
    <m/>
    <m/>
    <x v="1"/>
    <x v="1"/>
    <m/>
    <m/>
  </r>
  <r>
    <x v="0"/>
    <x v="0"/>
    <s v="LP kontolt 506040 finantsisti TK"/>
    <n v="8"/>
    <x v="0"/>
    <x v="0"/>
    <x v="31"/>
    <x v="31"/>
    <x v="0"/>
    <s v="Viljandi Linnavalitsus"/>
    <x v="0"/>
    <x v="0"/>
    <m/>
    <m/>
    <x v="0"/>
    <x v="0"/>
    <m/>
    <m/>
  </r>
  <r>
    <x v="0"/>
    <x v="0"/>
    <s v="LP kontolt 506000 finantsisti SM"/>
    <n v="314"/>
    <x v="1"/>
    <x v="1"/>
    <x v="31"/>
    <x v="31"/>
    <x v="0"/>
    <s v="Viljandi Linnavalitsus"/>
    <x v="0"/>
    <x v="0"/>
    <m/>
    <m/>
    <x v="0"/>
    <x v="0"/>
    <m/>
    <m/>
  </r>
  <r>
    <x v="0"/>
    <x v="0"/>
    <s v="LP  kontolt 500243 finantsisti TT"/>
    <n v="950"/>
    <x v="165"/>
    <x v="152"/>
    <x v="31"/>
    <x v="31"/>
    <x v="0"/>
    <s v="Viljandi Linnavalitsus"/>
    <x v="0"/>
    <x v="0"/>
    <m/>
    <m/>
    <x v="0"/>
    <x v="0"/>
    <m/>
    <m/>
  </r>
  <r>
    <x v="0"/>
    <x v="0"/>
    <s v=" kontolt 500243 TK"/>
    <n v="96"/>
    <x v="0"/>
    <x v="0"/>
    <x v="3"/>
    <x v="3"/>
    <x v="0"/>
    <s v="Viljandi Linnavalitsus"/>
    <x v="0"/>
    <x v="0"/>
    <m/>
    <m/>
    <x v="1"/>
    <x v="1"/>
    <m/>
    <m/>
  </r>
  <r>
    <x v="0"/>
    <x v="0"/>
    <s v="Rahandusele finantsisti TK"/>
    <n v="-8"/>
    <x v="0"/>
    <x v="0"/>
    <x v="3"/>
    <x v="3"/>
    <x v="0"/>
    <s v="Viljandi Linnavalitsus"/>
    <x v="0"/>
    <x v="0"/>
    <m/>
    <m/>
    <x v="1"/>
    <x v="1"/>
    <m/>
    <m/>
  </r>
  <r>
    <x v="0"/>
    <x v="0"/>
    <s v=" kontolt 500243 SM"/>
    <n v="3946"/>
    <x v="1"/>
    <x v="1"/>
    <x v="3"/>
    <x v="3"/>
    <x v="0"/>
    <s v="Viljandi Linnavalitsus"/>
    <x v="0"/>
    <x v="0"/>
    <m/>
    <m/>
    <x v="1"/>
    <x v="1"/>
    <m/>
    <m/>
  </r>
  <r>
    <x v="0"/>
    <x v="0"/>
    <s v="Rahandusele Finantsisti SM"/>
    <n v="-314"/>
    <x v="1"/>
    <x v="1"/>
    <x v="3"/>
    <x v="3"/>
    <x v="0"/>
    <s v="Viljandi Linnavalitsus"/>
    <x v="0"/>
    <x v="0"/>
    <m/>
    <m/>
    <x v="1"/>
    <x v="1"/>
    <m/>
    <m/>
  </r>
  <r>
    <x v="0"/>
    <x v="0"/>
    <s v=" Rahandusele Finantsisti töötasuks 2 kuud"/>
    <n v="-950"/>
    <x v="117"/>
    <x v="111"/>
    <x v="3"/>
    <x v="3"/>
    <x v="0"/>
    <s v="Viljandi Linnavalitsus"/>
    <x v="0"/>
    <x v="0"/>
    <m/>
    <m/>
    <x v="1"/>
    <x v="1"/>
    <m/>
    <m/>
  </r>
  <r>
    <x v="0"/>
    <x v="0"/>
    <s v=" SM Kontole 506000"/>
    <n v="-3946"/>
    <x v="117"/>
    <x v="111"/>
    <x v="3"/>
    <x v="3"/>
    <x v="0"/>
    <s v="Viljandi Linnavalitsus"/>
    <x v="0"/>
    <x v="0"/>
    <m/>
    <m/>
    <x v="1"/>
    <x v="1"/>
    <m/>
    <m/>
  </r>
  <r>
    <x v="0"/>
    <x v="0"/>
    <s v=" TK kontole 506040"/>
    <n v="-96"/>
    <x v="117"/>
    <x v="111"/>
    <x v="3"/>
    <x v="3"/>
    <x v="0"/>
    <s v="Viljandi Linnavalitsus"/>
    <x v="0"/>
    <x v="0"/>
    <m/>
    <m/>
    <x v="1"/>
    <x v="1"/>
    <m/>
    <m/>
  </r>
  <r>
    <x v="0"/>
    <x v="5"/>
    <s v="Muud administreerimiskulud"/>
    <n v="200"/>
    <x v="14"/>
    <x v="14"/>
    <x v="16"/>
    <x v="16"/>
    <x v="13"/>
    <s v="Alusharidus"/>
    <x v="0"/>
    <x v="0"/>
    <m/>
    <m/>
    <x v="1"/>
    <x v="1"/>
    <m/>
    <m/>
  </r>
  <r>
    <x v="0"/>
    <x v="5"/>
    <s v="Tervishoiuteenused"/>
    <n v="-200"/>
    <x v="32"/>
    <x v="32"/>
    <x v="16"/>
    <x v="16"/>
    <x v="13"/>
    <s v="Alusharidus"/>
    <x v="0"/>
    <x v="0"/>
    <m/>
    <m/>
    <x v="1"/>
    <x v="1"/>
    <m/>
    <m/>
  </r>
  <r>
    <x v="0"/>
    <x v="5"/>
    <s v="Muud inventari majandamiskulud"/>
    <n v="200"/>
    <x v="41"/>
    <x v="41"/>
    <x v="16"/>
    <x v="16"/>
    <x v="13"/>
    <s v="Alusharidus"/>
    <x v="0"/>
    <x v="0"/>
    <m/>
    <m/>
    <x v="1"/>
    <x v="1"/>
    <m/>
    <m/>
  </r>
  <r>
    <x v="0"/>
    <x v="5"/>
    <s v="Tervishoiuteenused"/>
    <n v="-200"/>
    <x v="32"/>
    <x v="32"/>
    <x v="16"/>
    <x v="16"/>
    <x v="13"/>
    <s v="Alusharidus"/>
    <x v="0"/>
    <x v="0"/>
    <m/>
    <m/>
    <x v="1"/>
    <x v="1"/>
    <m/>
    <m/>
  </r>
  <r>
    <x v="0"/>
    <x v="5"/>
    <s v="Muud inventari majandamiskulud"/>
    <n v="400"/>
    <x v="41"/>
    <x v="41"/>
    <x v="16"/>
    <x v="16"/>
    <x v="13"/>
    <s v="Alusharidus"/>
    <x v="0"/>
    <x v="0"/>
    <m/>
    <m/>
    <x v="1"/>
    <x v="1"/>
    <m/>
    <m/>
  </r>
  <r>
    <x v="0"/>
    <x v="5"/>
    <s v="Tervishoiuteenused"/>
    <n v="-400"/>
    <x v="32"/>
    <x v="32"/>
    <x v="16"/>
    <x v="16"/>
    <x v="13"/>
    <s v="Alusharidus"/>
    <x v="0"/>
    <x v="0"/>
    <m/>
    <m/>
    <x v="1"/>
    <x v="1"/>
    <m/>
    <m/>
  </r>
  <r>
    <x v="0"/>
    <x v="5"/>
    <s v="Koolitusteenused"/>
    <n v="12"/>
    <x v="22"/>
    <x v="22"/>
    <x v="16"/>
    <x v="16"/>
    <x v="13"/>
    <s v="Alusharidus"/>
    <x v="0"/>
    <x v="0"/>
    <m/>
    <m/>
    <x v="1"/>
    <x v="1"/>
    <m/>
    <m/>
  </r>
  <r>
    <x v="0"/>
    <x v="5"/>
    <s v="Tervishoiuteenused"/>
    <n v="-12"/>
    <x v="32"/>
    <x v="32"/>
    <x v="16"/>
    <x v="16"/>
    <x v="13"/>
    <s v="Alusharidus"/>
    <x v="0"/>
    <x v="0"/>
    <m/>
    <m/>
    <x v="1"/>
    <x v="1"/>
    <m/>
    <m/>
  </r>
  <r>
    <x v="0"/>
    <x v="5"/>
    <s v="Meditsiini- ja hügieenitarbed"/>
    <n v="58"/>
    <x v="70"/>
    <x v="68"/>
    <x v="16"/>
    <x v="16"/>
    <x v="13"/>
    <s v="Alusharidus"/>
    <x v="0"/>
    <x v="0"/>
    <m/>
    <m/>
    <x v="1"/>
    <x v="1"/>
    <m/>
    <m/>
  </r>
  <r>
    <x v="0"/>
    <x v="5"/>
    <s v="Tervishoiuteenused"/>
    <n v="-58"/>
    <x v="32"/>
    <x v="32"/>
    <x v="16"/>
    <x v="16"/>
    <x v="13"/>
    <s v="Alusharidus"/>
    <x v="0"/>
    <x v="0"/>
    <m/>
    <m/>
    <x v="1"/>
    <x v="1"/>
    <m/>
    <m/>
  </r>
  <r>
    <x v="0"/>
    <x v="5"/>
    <s v="Muud rajatiste majandamisega seotud kulud"/>
    <n v="3"/>
    <x v="57"/>
    <x v="56"/>
    <x v="16"/>
    <x v="16"/>
    <x v="13"/>
    <s v="Alusharidus"/>
    <x v="0"/>
    <x v="0"/>
    <m/>
    <m/>
    <x v="1"/>
    <x v="1"/>
    <m/>
    <m/>
  </r>
  <r>
    <x v="0"/>
    <x v="5"/>
    <s v="Remondi- ja hooldusteenused"/>
    <n v="-3"/>
    <x v="29"/>
    <x v="29"/>
    <x v="16"/>
    <x v="16"/>
    <x v="13"/>
    <s v="Alusharidus"/>
    <x v="0"/>
    <x v="0"/>
    <m/>
    <m/>
    <x v="1"/>
    <x v="1"/>
    <m/>
    <m/>
  </r>
  <r>
    <x v="0"/>
    <x v="5"/>
    <s v="Korrashoiu- ja remondimaterjalid, lisaseadmed ja -tarvikud"/>
    <n v="25"/>
    <x v="129"/>
    <x v="71"/>
    <x v="16"/>
    <x v="16"/>
    <x v="13"/>
    <s v="Alusharidus"/>
    <x v="0"/>
    <x v="0"/>
    <m/>
    <m/>
    <x v="1"/>
    <x v="1"/>
    <m/>
    <m/>
  </r>
  <r>
    <x v="0"/>
    <x v="5"/>
    <s v="Ürituste ja näituste korraldamise kulud"/>
    <n v="-25"/>
    <x v="52"/>
    <x v="51"/>
    <x v="16"/>
    <x v="16"/>
    <x v="13"/>
    <s v="Alusharidus"/>
    <x v="0"/>
    <x v="0"/>
    <m/>
    <m/>
    <x v="1"/>
    <x v="1"/>
    <m/>
    <m/>
  </r>
  <r>
    <x v="0"/>
    <x v="5"/>
    <s v="Sõidukulud"/>
    <n v="15"/>
    <x v="50"/>
    <x v="49"/>
    <x v="16"/>
    <x v="16"/>
    <x v="13"/>
    <s v="Alusharidus"/>
    <x v="0"/>
    <x v="0"/>
    <m/>
    <m/>
    <x v="1"/>
    <x v="1"/>
    <m/>
    <m/>
  </r>
  <r>
    <x v="0"/>
    <x v="5"/>
    <s v="Rent"/>
    <n v="-15"/>
    <x v="30"/>
    <x v="30"/>
    <x v="16"/>
    <x v="16"/>
    <x v="13"/>
    <s v="Alusharidus"/>
    <x v="0"/>
    <x v="0"/>
    <m/>
    <m/>
    <x v="1"/>
    <x v="1"/>
    <m/>
    <m/>
  </r>
  <r>
    <x v="0"/>
    <x v="5"/>
    <s v="Info- ja PR teenused"/>
    <n v="440"/>
    <x v="8"/>
    <x v="8"/>
    <x v="16"/>
    <x v="16"/>
    <x v="13"/>
    <s v="Alusharidus"/>
    <x v="0"/>
    <x v="0"/>
    <m/>
    <m/>
    <x v="1"/>
    <x v="1"/>
    <m/>
    <m/>
  </r>
  <r>
    <x v="0"/>
    <x v="5"/>
    <s v="Tervishoiuteenused"/>
    <n v="-440"/>
    <x v="32"/>
    <x v="32"/>
    <x v="16"/>
    <x v="16"/>
    <x v="13"/>
    <s v="Alusharidus"/>
    <x v="0"/>
    <x v="0"/>
    <m/>
    <m/>
    <x v="1"/>
    <x v="1"/>
    <m/>
    <m/>
  </r>
  <r>
    <x v="0"/>
    <x v="5"/>
    <s v="Trükised ja muud teavikud"/>
    <n v="50"/>
    <x v="34"/>
    <x v="34"/>
    <x v="16"/>
    <x v="16"/>
    <x v="13"/>
    <s v="Alusharidus"/>
    <x v="0"/>
    <x v="0"/>
    <m/>
    <m/>
    <x v="1"/>
    <x v="1"/>
    <m/>
    <m/>
  </r>
  <r>
    <x v="0"/>
    <x v="5"/>
    <s v="Paljundus- ja printimiskulud"/>
    <n v="-50"/>
    <x v="81"/>
    <x v="77"/>
    <x v="16"/>
    <x v="16"/>
    <x v="13"/>
    <s v="Alusharidus"/>
    <x v="0"/>
    <x v="0"/>
    <m/>
    <m/>
    <x v="1"/>
    <x v="1"/>
    <m/>
    <m/>
  </r>
  <r>
    <x v="4"/>
    <x v="12"/>
    <s v="Laenu võtmine korrigeerimine"/>
    <n v="-472451"/>
    <x v="146"/>
    <x v="134"/>
    <x v="31"/>
    <x v="31"/>
    <x v="34"/>
    <s v="Valitsussektori võla teenindamine"/>
    <x v="0"/>
    <x v="0"/>
    <m/>
    <m/>
    <x v="1"/>
    <x v="1"/>
    <m/>
    <m/>
  </r>
  <r>
    <x v="0"/>
    <x v="5"/>
    <s v="Koolitusteenused,VTK jääk"/>
    <n v="-2128"/>
    <x v="48"/>
    <x v="22"/>
    <x v="9"/>
    <x v="9"/>
    <x v="6"/>
    <s v="Põhi- ja üldkeskharidus"/>
    <x v="0"/>
    <x v="0"/>
    <s v="TF02-04"/>
    <s v="Õpetajate, direktorite ja õppealajuhatajate täienduskoolituseks"/>
    <x v="1"/>
    <x v="1"/>
    <m/>
    <m/>
  </r>
  <r>
    <x v="0"/>
    <x v="5"/>
    <s v="Inventar ja selle tarvikud, VTK jääk"/>
    <n v="-806"/>
    <x v="26"/>
    <x v="26"/>
    <x v="9"/>
    <x v="9"/>
    <x v="6"/>
    <s v="Põhi- ja üldkeskharidus"/>
    <x v="0"/>
    <x v="0"/>
    <m/>
    <m/>
    <x v="1"/>
    <x v="1"/>
    <m/>
    <m/>
  </r>
  <r>
    <x v="0"/>
    <x v="5"/>
    <s v="Koolitusteenused, VTK jääk"/>
    <n v="-6644"/>
    <x v="22"/>
    <x v="22"/>
    <x v="9"/>
    <x v="9"/>
    <x v="6"/>
    <s v="Põhi- ja üldkeskharidus"/>
    <x v="0"/>
    <x v="0"/>
    <s v="TF02-07"/>
    <s v="Tõhustatud ja eritoe tegevuskuludeks"/>
    <x v="1"/>
    <x v="1"/>
    <m/>
    <m/>
  </r>
  <r>
    <x v="0"/>
    <x v="5"/>
    <s v="Õpikud, tööraamatud ja -vihikud, töölehed,VTK jääk"/>
    <n v="-10422"/>
    <x v="55"/>
    <x v="54"/>
    <x v="9"/>
    <x v="9"/>
    <x v="6"/>
    <s v="Põhi- ja üldkeskharidus"/>
    <x v="0"/>
    <x v="0"/>
    <s v="TF02-05"/>
    <s v="Õppekirjanduseks"/>
    <x v="1"/>
    <x v="1"/>
    <m/>
    <m/>
  </r>
  <r>
    <x v="0"/>
    <x v="0"/>
    <s v="Töötuskindlustusmakse, VTG jääk"/>
    <n v="-1046"/>
    <x v="0"/>
    <x v="0"/>
    <x v="9"/>
    <x v="9"/>
    <x v="11"/>
    <s v="Üldkeskhariduse õpetajate tööjõukulud"/>
    <x v="0"/>
    <x v="0"/>
    <s v="TF02-02"/>
    <s v="Gümnaasiumi õpetajate tööjõukuludeks"/>
    <x v="1"/>
    <x v="1"/>
    <m/>
    <m/>
  </r>
  <r>
    <x v="0"/>
    <x v="0"/>
    <s v="Sotsiaalmaks töötasudelt ja toetustelt VTG SM jääk"/>
    <n v="-43140"/>
    <x v="1"/>
    <x v="1"/>
    <x v="9"/>
    <x v="9"/>
    <x v="11"/>
    <s v="Üldkeskhariduse õpetajate tööjõukulud"/>
    <x v="0"/>
    <x v="0"/>
    <s v="TF02-02"/>
    <s v="Gümnaasiumi õpetajate tööjõukuludeks"/>
    <x v="1"/>
    <x v="1"/>
    <m/>
    <m/>
  </r>
  <r>
    <x v="0"/>
    <x v="0"/>
    <s v="Põhipalk ja kokkulepitud tasud (õpetajate brutopalk),VTG jääk"/>
    <n v="-130318"/>
    <x v="24"/>
    <x v="24"/>
    <x v="9"/>
    <x v="9"/>
    <x v="11"/>
    <s v="Üldkeskhariduse õpetajate tööjõukulud"/>
    <x v="0"/>
    <x v="0"/>
    <s v="TF02-02"/>
    <s v="Gümnaasiumi õpetajate tööjõukuludeks"/>
    <x v="1"/>
    <x v="1"/>
    <m/>
    <m/>
  </r>
  <r>
    <x v="0"/>
    <x v="0"/>
    <s v="Haldusametile tagasi keskastme spetsialisti TK makse 4 kuud"/>
    <n v="-71"/>
    <x v="0"/>
    <x v="0"/>
    <x v="12"/>
    <x v="12"/>
    <x v="7"/>
    <s v="Üldmajanduslikud arendusprojektid"/>
    <x v="0"/>
    <x v="0"/>
    <m/>
    <m/>
    <x v="0"/>
    <x v="0"/>
    <m/>
    <m/>
  </r>
  <r>
    <x v="0"/>
    <x v="0"/>
    <s v="Haldusametile tagasi keskastme Spetsialisti sots maks 4 kuud"/>
    <n v="-2903"/>
    <x v="1"/>
    <x v="1"/>
    <x v="12"/>
    <x v="12"/>
    <x v="7"/>
    <s v="Üldmajanduslikud arendusprojektid"/>
    <x v="0"/>
    <x v="0"/>
    <m/>
    <m/>
    <x v="0"/>
    <x v="0"/>
    <m/>
    <m/>
  </r>
  <r>
    <x v="0"/>
    <x v="0"/>
    <s v="Haldusametile tagasi keskastme spetsialisti brutopalk 4 kuud"/>
    <n v="-8798"/>
    <x v="17"/>
    <x v="17"/>
    <x v="12"/>
    <x v="12"/>
    <x v="7"/>
    <s v="Üldmajanduslikud arendusprojektid"/>
    <x v="0"/>
    <x v="0"/>
    <m/>
    <m/>
    <x v="0"/>
    <x v="0"/>
    <m/>
    <m/>
  </r>
  <r>
    <x v="0"/>
    <x v="5"/>
    <s v="Viia E-ITSi projekti töötasu TA 01800-550052 pealt L1170-01112-506040-KU049 peale, töötus (28€)"/>
    <n v="-28"/>
    <x v="86"/>
    <x v="81"/>
    <x v="0"/>
    <x v="0"/>
    <x v="37"/>
    <s v="Üldiseloomuga ülekanded valitsussektoris"/>
    <x v="0"/>
    <x v="0"/>
    <s v="0010"/>
    <s v="Linnavalitsuse projektid"/>
    <x v="1"/>
    <x v="1"/>
    <m/>
    <m/>
  </r>
  <r>
    <x v="0"/>
    <x v="5"/>
    <s v="Viia E-ITSi projekti töötasu TA 01800-550052 pealt L1170-01112-506000-KU049 peale, sotsmaks (1143€)"/>
    <n v="-1143"/>
    <x v="86"/>
    <x v="81"/>
    <x v="0"/>
    <x v="0"/>
    <x v="37"/>
    <s v="Üldiseloomuga ülekanded valitsussektoris"/>
    <x v="0"/>
    <x v="0"/>
    <s v="0010"/>
    <s v="Linnavalitsuse projektid"/>
    <x v="1"/>
    <x v="1"/>
    <m/>
    <m/>
  </r>
  <r>
    <x v="0"/>
    <x v="5"/>
    <s v="Viia E-ITSi projekti töötasu TA 01800-550052 pealt L1170-01112-500250-KU049 peale, põhipalk (3465€)"/>
    <n v="-3465"/>
    <x v="86"/>
    <x v="81"/>
    <x v="0"/>
    <x v="0"/>
    <x v="37"/>
    <s v="Üldiseloomuga ülekanded valitsussektoris"/>
    <x v="0"/>
    <x v="0"/>
    <s v="0010"/>
    <s v="Linnavalitsuse projektid"/>
    <x v="1"/>
    <x v="1"/>
    <m/>
    <m/>
  </r>
  <r>
    <x v="0"/>
    <x v="0"/>
    <s v="Tuua E-ITSi projekti töötasu TA 01800-550052 pealt L1170-01112-506040-KU049 peale, töötus (28€)"/>
    <n v="28"/>
    <x v="0"/>
    <x v="0"/>
    <x v="0"/>
    <x v="0"/>
    <x v="0"/>
    <s v="Viljandi Linnavalitsus"/>
    <x v="0"/>
    <x v="0"/>
    <m/>
    <m/>
    <x v="0"/>
    <x v="0"/>
    <m/>
    <m/>
  </r>
  <r>
    <x v="0"/>
    <x v="0"/>
    <s v="Tuua E-ITSi projekti töötasu TA 01800-550052 pealt L1170-01112-506000-KU049 peale, sotsmaks (1143€)"/>
    <n v="1143"/>
    <x v="1"/>
    <x v="1"/>
    <x v="0"/>
    <x v="0"/>
    <x v="0"/>
    <s v="Viljandi Linnavalitsus"/>
    <x v="0"/>
    <x v="0"/>
    <m/>
    <m/>
    <x v="0"/>
    <x v="0"/>
    <m/>
    <m/>
  </r>
  <r>
    <x v="0"/>
    <x v="0"/>
    <s v="Tuua E-ITSi projekti töötasu TA 01800-550052 pealt L1170-01112-500250-KU049 peale, põhipalk (3465€)"/>
    <n v="3465"/>
    <x v="16"/>
    <x v="16"/>
    <x v="0"/>
    <x v="0"/>
    <x v="0"/>
    <s v="Viljandi Linnavalitsus"/>
    <x v="0"/>
    <x v="0"/>
    <m/>
    <m/>
    <x v="0"/>
    <x v="0"/>
    <m/>
    <m/>
  </r>
  <r>
    <x v="5"/>
    <x v="14"/>
    <s v="Arvelduskontod pankades"/>
    <n v="597405"/>
    <x v="166"/>
    <x v="153"/>
    <x v="31"/>
    <x v="31"/>
    <x v="0"/>
    <s v="Viljandi Linnavalitsus"/>
    <x v="0"/>
    <x v="0"/>
    <m/>
    <m/>
    <x v="1"/>
    <x v="1"/>
    <m/>
    <m/>
  </r>
  <r>
    <x v="2"/>
    <x v="10"/>
    <s v="Intresside korrigeerimine"/>
    <n v="35642"/>
    <x v="167"/>
    <x v="154"/>
    <x v="31"/>
    <x v="31"/>
    <x v="34"/>
    <s v="Valitsussektori võla teenindamine"/>
    <x v="0"/>
    <x v="0"/>
    <m/>
    <m/>
    <x v="1"/>
    <x v="1"/>
    <m/>
    <m/>
  </r>
  <r>
    <x v="4"/>
    <x v="11"/>
    <s v="Laenumaksete korrigeerimine"/>
    <n v="576755"/>
    <x v="145"/>
    <x v="133"/>
    <x v="31"/>
    <x v="31"/>
    <x v="34"/>
    <s v="Valitsussektori võla teenindamine"/>
    <x v="0"/>
    <x v="0"/>
    <m/>
    <m/>
    <x v="1"/>
    <x v="1"/>
    <m/>
    <m/>
  </r>
  <r>
    <x v="0"/>
    <x v="5"/>
    <s v="Vastavalt LV 25.08.2025 toiminud protokollilisele otsusele vähendada summat"/>
    <n v="-25000"/>
    <x v="65"/>
    <x v="63"/>
    <x v="6"/>
    <x v="6"/>
    <x v="6"/>
    <s v="Põhi- ja üldkeskharidus"/>
    <x v="36"/>
    <x v="36"/>
    <m/>
    <m/>
    <x v="1"/>
    <x v="1"/>
    <m/>
    <m/>
  </r>
  <r>
    <x v="0"/>
    <x v="5"/>
    <s v="Leola 12 a tulekahju katteks "/>
    <n v="-11000"/>
    <x v="57"/>
    <x v="56"/>
    <x v="1"/>
    <x v="1"/>
    <x v="12"/>
    <s v="Muu majandus (sh majanduse haldus)"/>
    <x v="45"/>
    <x v="45"/>
    <m/>
    <m/>
    <x v="24"/>
    <x v="24"/>
    <m/>
    <m/>
  </r>
  <r>
    <x v="0"/>
    <x v="5"/>
    <s v="Remont, restaureerimine, lammutamine"/>
    <n v="11000"/>
    <x v="65"/>
    <x v="63"/>
    <x v="25"/>
    <x v="25"/>
    <x v="23"/>
    <s v="Muu eakate sotsiaalne kaitse"/>
    <x v="33"/>
    <x v="33"/>
    <m/>
    <m/>
    <x v="1"/>
    <x v="1"/>
    <m/>
    <m/>
  </r>
  <r>
    <x v="0"/>
    <x v="5"/>
    <s v="Tuua parkimislahenduse püsikulude katteks TA 04510 realt L1170-04510-551104 peale (2460€)"/>
    <n v="2460"/>
    <x v="83"/>
    <x v="27"/>
    <x v="0"/>
    <x v="0"/>
    <x v="1"/>
    <s v="Maanteetransport"/>
    <x v="0"/>
    <x v="0"/>
    <m/>
    <m/>
    <x v="1"/>
    <x v="1"/>
    <m/>
    <m/>
  </r>
  <r>
    <x v="1"/>
    <x v="1"/>
    <s v="Viia parkimislahenduse püsikulude katteks TA 04510 realt L1170-04510-551104 peale (2460€)"/>
    <n v="-2460"/>
    <x v="2"/>
    <x v="2"/>
    <x v="0"/>
    <x v="0"/>
    <x v="1"/>
    <s v="Maanteetransport"/>
    <x v="0"/>
    <x v="0"/>
    <m/>
    <m/>
    <x v="1"/>
    <x v="1"/>
    <m/>
    <m/>
  </r>
  <r>
    <x v="1"/>
    <x v="1"/>
    <s v="Viia K. Naelso aug-dets töötasu TA 04510 pealt L1170-01112-500250-KU049 peale, töötus (33€)"/>
    <n v="-33"/>
    <x v="2"/>
    <x v="2"/>
    <x v="0"/>
    <x v="0"/>
    <x v="1"/>
    <s v="Maanteetransport"/>
    <x v="0"/>
    <x v="0"/>
    <m/>
    <m/>
    <x v="1"/>
    <x v="1"/>
    <m/>
    <m/>
  </r>
  <r>
    <x v="1"/>
    <x v="1"/>
    <s v="Viia K. Naelso aug-dets töötasu TA 04510 pealt L1170-01112-500250-KU049 peale, sotsmaks (1357€)"/>
    <n v="-1357"/>
    <x v="2"/>
    <x v="2"/>
    <x v="0"/>
    <x v="0"/>
    <x v="1"/>
    <s v="Maanteetransport"/>
    <x v="0"/>
    <x v="0"/>
    <m/>
    <m/>
    <x v="1"/>
    <x v="1"/>
    <m/>
    <m/>
  </r>
  <r>
    <x v="1"/>
    <x v="1"/>
    <s v="Viia K. Naelso aug-dets töötasu TA 04510 pealt L1170-01112-500250-KU049 peale, põhipalk (4110€)"/>
    <n v="-4110"/>
    <x v="2"/>
    <x v="2"/>
    <x v="0"/>
    <x v="0"/>
    <x v="1"/>
    <s v="Maanteetransport"/>
    <x v="0"/>
    <x v="0"/>
    <m/>
    <m/>
    <x v="1"/>
    <x v="1"/>
    <m/>
    <m/>
  </r>
  <r>
    <x v="0"/>
    <x v="0"/>
    <s v="Tuua K. Naelso aug-dets töötasu TA 04510 pealt L1170-01112-506040-KU049 peale, töötus (33€)"/>
    <n v="33"/>
    <x v="0"/>
    <x v="0"/>
    <x v="0"/>
    <x v="0"/>
    <x v="0"/>
    <s v="Viljandi Linnavalitsus"/>
    <x v="0"/>
    <x v="0"/>
    <m/>
    <m/>
    <x v="0"/>
    <x v="0"/>
    <m/>
    <m/>
  </r>
  <r>
    <x v="0"/>
    <x v="0"/>
    <s v="Tuua K. Naelso aug-dets töötasu TA 04510 pealt L1170-01112-506000-KU049 peale, sotsmaks (1357€)"/>
    <n v="1357"/>
    <x v="1"/>
    <x v="1"/>
    <x v="0"/>
    <x v="0"/>
    <x v="0"/>
    <s v="Viljandi Linnavalitsus"/>
    <x v="0"/>
    <x v="0"/>
    <m/>
    <m/>
    <x v="0"/>
    <x v="0"/>
    <m/>
    <m/>
  </r>
  <r>
    <x v="0"/>
    <x v="0"/>
    <s v="Tuua K. Naelso aug-dets töötasu TA 04510 pealt L1170-01112-500250-KU049 peale, põhipalk (4110€)"/>
    <n v="4110"/>
    <x v="16"/>
    <x v="16"/>
    <x v="0"/>
    <x v="0"/>
    <x v="0"/>
    <s v="Viljandi Linnavalitsus"/>
    <x v="0"/>
    <x v="0"/>
    <m/>
    <m/>
    <x v="0"/>
    <x v="0"/>
    <m/>
    <m/>
  </r>
  <r>
    <x v="0"/>
    <x v="5"/>
    <s v="Tehnohooldus"/>
    <n v="-10000"/>
    <x v="60"/>
    <x v="59"/>
    <x v="4"/>
    <x v="4"/>
    <x v="6"/>
    <s v="Põhi- ja üldkeskharidus"/>
    <x v="19"/>
    <x v="19"/>
    <m/>
    <m/>
    <x v="1"/>
    <x v="1"/>
    <m/>
    <m/>
  </r>
  <r>
    <x v="0"/>
    <x v="5"/>
    <s v="Remont, restaureerimine, lammutamine"/>
    <n v="10000"/>
    <x v="65"/>
    <x v="63"/>
    <x v="4"/>
    <x v="4"/>
    <x v="6"/>
    <s v="Põhi- ja üldkeskharidus"/>
    <x v="19"/>
    <x v="19"/>
    <m/>
    <m/>
    <x v="1"/>
    <x v="1"/>
    <m/>
    <m/>
  </r>
  <r>
    <x v="2"/>
    <x v="7"/>
    <s v="Linnu 2 päästeamet ettekirjutuse katteks "/>
    <n v="-1600"/>
    <x v="28"/>
    <x v="28"/>
    <x v="1"/>
    <x v="1"/>
    <x v="7"/>
    <s v="Üldmajanduslikud arendusprojektid"/>
    <x v="0"/>
    <x v="0"/>
    <m/>
    <m/>
    <x v="62"/>
    <x v="62"/>
    <m/>
    <m/>
  </r>
  <r>
    <x v="2"/>
    <x v="7"/>
    <s v="Päästeameti ettekirjutuse katteks "/>
    <n v="1600"/>
    <x v="93"/>
    <x v="87"/>
    <x v="1"/>
    <x v="1"/>
    <x v="0"/>
    <s v="Viljandi Linnavalitsus"/>
    <x v="31"/>
    <x v="31"/>
    <m/>
    <m/>
    <x v="62"/>
    <x v="62"/>
    <m/>
    <m/>
  </r>
  <r>
    <x v="2"/>
    <x v="7"/>
    <s v="Kaasav eelarve  objekti kajastamine õigel tegevusalal ja kulukontol"/>
    <n v="60000"/>
    <x v="92"/>
    <x v="86"/>
    <x v="1"/>
    <x v="1"/>
    <x v="41"/>
    <s v="Puhkepargid ja -baasid"/>
    <x v="0"/>
    <x v="0"/>
    <m/>
    <m/>
    <x v="63"/>
    <x v="63"/>
    <m/>
    <m/>
  </r>
  <r>
    <x v="2"/>
    <x v="9"/>
    <s v="ulukonto ja tegevusala täpsustamine -   peab olema põhivara soetamine ja  puhkepark "/>
    <n v="-60000"/>
    <x v="168"/>
    <x v="36"/>
    <x v="1"/>
    <x v="1"/>
    <x v="15"/>
    <s v="Sporditegevus"/>
    <x v="46"/>
    <x v="46"/>
    <m/>
    <m/>
    <x v="63"/>
    <x v="63"/>
    <m/>
    <m/>
  </r>
  <r>
    <x v="0"/>
    <x v="5"/>
    <s v="Projekti kuludeks"/>
    <n v="6690"/>
    <x v="52"/>
    <x v="51"/>
    <x v="22"/>
    <x v="22"/>
    <x v="20"/>
    <s v="Muuseumid"/>
    <x v="0"/>
    <x v="0"/>
    <s v="54002"/>
    <s v="Kondase tegevustoetus KULKA"/>
    <x v="1"/>
    <x v="1"/>
    <m/>
    <m/>
  </r>
  <r>
    <x v="0"/>
    <x v="0"/>
    <s v="Projekti kuludeks 552520 kontole"/>
    <n v="-40"/>
    <x v="0"/>
    <x v="0"/>
    <x v="22"/>
    <x v="22"/>
    <x v="20"/>
    <s v="Muuseumid"/>
    <x v="0"/>
    <x v="0"/>
    <s v="54002"/>
    <s v="Kondase tegevustoetus KULKA"/>
    <x v="1"/>
    <x v="1"/>
    <m/>
    <m/>
  </r>
  <r>
    <x v="0"/>
    <x v="0"/>
    <s v="Projekti kuludeks 552520 kontole"/>
    <n v="-1650"/>
    <x v="1"/>
    <x v="1"/>
    <x v="22"/>
    <x v="22"/>
    <x v="20"/>
    <s v="Muuseumid"/>
    <x v="0"/>
    <x v="0"/>
    <s v="54002"/>
    <s v="Kondase tegevustoetus KULKA"/>
    <x v="1"/>
    <x v="1"/>
    <m/>
    <m/>
  </r>
  <r>
    <x v="0"/>
    <x v="0"/>
    <s v="Projekti kuludeks 552520 kontole"/>
    <n v="-5000"/>
    <x v="15"/>
    <x v="15"/>
    <x v="22"/>
    <x v="22"/>
    <x v="20"/>
    <s v="Muuseumid"/>
    <x v="0"/>
    <x v="0"/>
    <s v="54002"/>
    <s v="Kondase tegevustoetus KULKA"/>
    <x v="1"/>
    <x v="1"/>
    <m/>
    <m/>
  </r>
  <r>
    <x v="0"/>
    <x v="0"/>
    <s v="Toetusfondi projektitunnusega  summa taastamine"/>
    <n v="65"/>
    <x v="0"/>
    <x v="0"/>
    <x v="5"/>
    <x v="5"/>
    <x v="6"/>
    <s v="Põhi- ja üldkeskharidus"/>
    <x v="0"/>
    <x v="0"/>
    <s v="TF02-01"/>
    <s v="Põhikooli õpetajate tööjõukuludeks"/>
    <x v="9"/>
    <x v="9"/>
    <m/>
    <m/>
  </r>
  <r>
    <x v="0"/>
    <x v="0"/>
    <s v="Kontolt 552520"/>
    <n v="20"/>
    <x v="0"/>
    <x v="0"/>
    <x v="22"/>
    <x v="22"/>
    <x v="20"/>
    <s v="Muuseumid"/>
    <x v="0"/>
    <x v="0"/>
    <m/>
    <m/>
    <x v="1"/>
    <x v="1"/>
    <m/>
    <m/>
  </r>
  <r>
    <x v="0"/>
    <x v="0"/>
    <s v="Kontolt 552520"/>
    <n v="818"/>
    <x v="1"/>
    <x v="1"/>
    <x v="22"/>
    <x v="22"/>
    <x v="20"/>
    <s v="Muuseumid"/>
    <x v="0"/>
    <x v="0"/>
    <m/>
    <m/>
    <x v="1"/>
    <x v="1"/>
    <m/>
    <m/>
  </r>
  <r>
    <x v="0"/>
    <x v="5"/>
    <s v="Toetusfondi täiendav eraldis"/>
    <n v="333"/>
    <x v="23"/>
    <x v="23"/>
    <x v="5"/>
    <x v="5"/>
    <x v="6"/>
    <s v="Põhi- ja üldkeskharidus"/>
    <x v="0"/>
    <x v="0"/>
    <s v="TF02-08"/>
    <s v="Kultuuriranits"/>
    <x v="9"/>
    <x v="9"/>
    <m/>
    <m/>
  </r>
  <r>
    <x v="0"/>
    <x v="5"/>
    <s v="Toetusfondi täiendav eraldis"/>
    <n v="6540"/>
    <x v="22"/>
    <x v="22"/>
    <x v="5"/>
    <x v="5"/>
    <x v="6"/>
    <s v="Põhi- ja üldkeskharidus"/>
    <x v="0"/>
    <x v="0"/>
    <s v="TF02-07"/>
    <s v="Tõhustatud ja eritoe tegevuskuludeks"/>
    <x v="9"/>
    <x v="9"/>
    <m/>
    <m/>
  </r>
  <r>
    <x v="0"/>
    <x v="0"/>
    <s v="Toetusfondi täiendav eraldis"/>
    <n v="55"/>
    <x v="0"/>
    <x v="0"/>
    <x v="5"/>
    <x v="5"/>
    <x v="6"/>
    <s v="Põhi- ja üldkeskharidus"/>
    <x v="0"/>
    <x v="0"/>
    <s v="TF02-01"/>
    <s v="Põhikooli õpetajate tööjõukuludeks"/>
    <x v="9"/>
    <x v="9"/>
    <m/>
    <m/>
  </r>
  <r>
    <x v="0"/>
    <x v="0"/>
    <s v="Toetusfondi täiendav eraldis"/>
    <n v="2307"/>
    <x v="1"/>
    <x v="1"/>
    <x v="5"/>
    <x v="5"/>
    <x v="6"/>
    <s v="Põhi- ja üldkeskharidus"/>
    <x v="0"/>
    <x v="0"/>
    <s v="TF02-01"/>
    <s v="Põhikooli õpetajate tööjõukuludeks"/>
    <x v="9"/>
    <x v="9"/>
    <m/>
    <m/>
  </r>
  <r>
    <x v="0"/>
    <x v="0"/>
    <s v="Toetusfondi täiendav eraldis"/>
    <n v="6990"/>
    <x v="24"/>
    <x v="24"/>
    <x v="5"/>
    <x v="5"/>
    <x v="6"/>
    <s v="Põhi- ja üldkeskharidus"/>
    <x v="0"/>
    <x v="0"/>
    <s v="TF02-01"/>
    <s v="Põhikooli õpetajate tööjõukuludeks"/>
    <x v="9"/>
    <x v="9"/>
    <m/>
    <m/>
  </r>
  <r>
    <x v="1"/>
    <x v="6"/>
    <s v="Toetusfondi täiendav eraldis"/>
    <n v="333"/>
    <x v="115"/>
    <x v="109"/>
    <x v="5"/>
    <x v="5"/>
    <x v="9"/>
    <s v="Muu haridus"/>
    <x v="0"/>
    <x v="0"/>
    <s v="TF02-08"/>
    <s v="Kultuuriranits"/>
    <x v="1"/>
    <x v="1"/>
    <m/>
    <m/>
  </r>
  <r>
    <x v="1"/>
    <x v="6"/>
    <s v="Toetusfondi  täiendav eraldis"/>
    <n v="6540"/>
    <x v="115"/>
    <x v="109"/>
    <x v="5"/>
    <x v="5"/>
    <x v="9"/>
    <s v="Muu haridus"/>
    <x v="0"/>
    <x v="0"/>
    <s v="TF02-07"/>
    <s v="Tõhustatud ja eritoe tegevuskuludeks"/>
    <x v="1"/>
    <x v="1"/>
    <m/>
    <m/>
  </r>
  <r>
    <x v="1"/>
    <x v="6"/>
    <s v="Toetusfondi täiendav eraldis"/>
    <n v="9352"/>
    <x v="115"/>
    <x v="109"/>
    <x v="5"/>
    <x v="5"/>
    <x v="9"/>
    <s v="Muu haridus"/>
    <x v="0"/>
    <x v="0"/>
    <s v="TF02-01"/>
    <s v="Põhikooli õpetajate tööjõukuludeks"/>
    <x v="1"/>
    <x v="1"/>
    <m/>
    <m/>
  </r>
  <r>
    <x v="0"/>
    <x v="0"/>
    <s v="Töötasud õigele reale"/>
    <n v="17640"/>
    <x v="16"/>
    <x v="16"/>
    <x v="9"/>
    <x v="9"/>
    <x v="6"/>
    <s v="Põhi- ja üldkeskharidus"/>
    <x v="0"/>
    <x v="0"/>
    <m/>
    <m/>
    <x v="1"/>
    <x v="1"/>
    <m/>
    <m/>
  </r>
  <r>
    <x v="0"/>
    <x v="0"/>
    <s v="Töötasud õigele reale"/>
    <n v="-17640"/>
    <x v="37"/>
    <x v="37"/>
    <x v="9"/>
    <x v="9"/>
    <x v="6"/>
    <s v="Põhi- ja üldkeskharidus"/>
    <x v="0"/>
    <x v="0"/>
    <m/>
    <m/>
    <x v="1"/>
    <x v="1"/>
    <m/>
    <m/>
  </r>
  <r>
    <x v="0"/>
    <x v="5"/>
    <s v="Inventar ja selle tarvikud"/>
    <n v="3000"/>
    <x v="26"/>
    <x v="26"/>
    <x v="1"/>
    <x v="1"/>
    <x v="0"/>
    <s v="Viljandi Linnavalitsus"/>
    <x v="0"/>
    <x v="0"/>
    <m/>
    <m/>
    <x v="1"/>
    <x v="1"/>
    <m/>
    <m/>
  </r>
  <r>
    <x v="0"/>
    <x v="5"/>
    <s v="kanda LV inventari alla "/>
    <n v="-3000"/>
    <x v="96"/>
    <x v="90"/>
    <x v="1"/>
    <x v="1"/>
    <x v="12"/>
    <s v="Muu majandus (sh majanduse haldus)"/>
    <x v="45"/>
    <x v="45"/>
    <m/>
    <m/>
    <x v="64"/>
    <x v="64"/>
    <m/>
    <m/>
  </r>
  <r>
    <x v="0"/>
    <x v="5"/>
    <s v="Muud rajatiste majandamisega seotud kulud"/>
    <n v="3000"/>
    <x v="57"/>
    <x v="56"/>
    <x v="1"/>
    <x v="1"/>
    <x v="12"/>
    <s v="Muu majandus (sh majanduse haldus)"/>
    <x v="45"/>
    <x v="45"/>
    <m/>
    <m/>
    <x v="64"/>
    <x v="64"/>
    <m/>
    <m/>
  </r>
  <r>
    <x v="0"/>
    <x v="5"/>
    <s v="Valveteenused"/>
    <n v="-3000"/>
    <x v="169"/>
    <x v="93"/>
    <x v="1"/>
    <x v="1"/>
    <x v="12"/>
    <s v="Muu majandus (sh majanduse haldus)"/>
    <x v="45"/>
    <x v="45"/>
    <m/>
    <m/>
    <x v="64"/>
    <x v="64"/>
    <m/>
    <m/>
  </r>
  <r>
    <x v="0"/>
    <x v="5"/>
    <s v="Sõidukulud"/>
    <n v="77"/>
    <x v="78"/>
    <x v="49"/>
    <x v="6"/>
    <x v="6"/>
    <x v="6"/>
    <s v="Põhi- ja üldkeskharidus"/>
    <x v="0"/>
    <x v="0"/>
    <s v="TF02-07"/>
    <s v="Tõhustatud ja eritoe tegevuskuludeks"/>
    <x v="1"/>
    <x v="1"/>
    <m/>
    <m/>
  </r>
  <r>
    <x v="0"/>
    <x v="5"/>
    <s v="KULKA toetus kuludeks  M14-25/0049"/>
    <n v="4500"/>
    <x v="23"/>
    <x v="23"/>
    <x v="24"/>
    <x v="24"/>
    <x v="22"/>
    <s v="Teatrid"/>
    <x v="0"/>
    <x v="0"/>
    <s v="37001"/>
    <s v="Teater Kohvris"/>
    <x v="1"/>
    <x v="1"/>
    <m/>
    <m/>
  </r>
  <r>
    <x v="0"/>
    <x v="5"/>
    <s v="KULKA toetus kuludeks S07-25/0317"/>
    <n v="800"/>
    <x v="23"/>
    <x v="23"/>
    <x v="24"/>
    <x v="24"/>
    <x v="22"/>
    <s v="Teatrid"/>
    <x v="0"/>
    <x v="0"/>
    <s v="37001"/>
    <s v="Teater Kohvris"/>
    <x v="1"/>
    <x v="1"/>
    <m/>
    <m/>
  </r>
  <r>
    <x v="1"/>
    <x v="6"/>
    <s v="KULKA laekumised tuluks "/>
    <n v="5300"/>
    <x v="100"/>
    <x v="94"/>
    <x v="24"/>
    <x v="24"/>
    <x v="22"/>
    <s v="Teatrid"/>
    <x v="0"/>
    <x v="0"/>
    <s v="37001"/>
    <s v="Teater Kohvris"/>
    <x v="1"/>
    <x v="1"/>
    <m/>
    <m/>
  </r>
  <r>
    <x v="0"/>
    <x v="5"/>
    <s v="Haridusametilt kaasava hariduse projekti kulude katteks, omaosalus KU614 arvelt"/>
    <n v="1786"/>
    <x v="26"/>
    <x v="26"/>
    <x v="10"/>
    <x v="10"/>
    <x v="6"/>
    <s v="Põhi- ja üldkeskharidus"/>
    <x v="0"/>
    <x v="0"/>
    <m/>
    <m/>
    <x v="1"/>
    <x v="1"/>
    <m/>
    <m/>
  </r>
  <r>
    <x v="0"/>
    <x v="5"/>
    <s v="Paalalinna Koolile kaasava hariduse projekti raames kulude katteks  1786 eurot"/>
    <n v="-1786"/>
    <x v="43"/>
    <x v="43"/>
    <x v="5"/>
    <x v="5"/>
    <x v="9"/>
    <s v="Muu haridus"/>
    <x v="0"/>
    <x v="0"/>
    <m/>
    <m/>
    <x v="14"/>
    <x v="14"/>
    <m/>
    <m/>
  </r>
  <r>
    <x v="0"/>
    <x v="5"/>
    <s v="Haridusameti eelarvest projekti kulude katteks 0002 kaasav haridus KU614 arvelt"/>
    <n v="10341"/>
    <x v="149"/>
    <x v="137"/>
    <x v="4"/>
    <x v="4"/>
    <x v="6"/>
    <s v="Põhi- ja üldkeskharidus"/>
    <x v="2"/>
    <x v="2"/>
    <m/>
    <m/>
    <x v="1"/>
    <x v="1"/>
    <m/>
    <m/>
  </r>
  <r>
    <x v="0"/>
    <x v="5"/>
    <s v="Kaasava Hariduse projekti raames IT inventar Jakobsoni Koolil reale 47-09212-551400 (15 774€) omafin"/>
    <n v="-10341"/>
    <x v="43"/>
    <x v="43"/>
    <x v="5"/>
    <x v="5"/>
    <x v="9"/>
    <s v="Muu haridus"/>
    <x v="0"/>
    <x v="0"/>
    <m/>
    <m/>
    <x v="14"/>
    <x v="14"/>
    <m/>
    <m/>
  </r>
  <r>
    <x v="0"/>
    <x v="5"/>
    <s v="Haridusametilt projekti kulude katteks"/>
    <n v="3400"/>
    <x v="26"/>
    <x v="26"/>
    <x v="10"/>
    <x v="10"/>
    <x v="6"/>
    <s v="Põhi- ja üldkeskharidus"/>
    <x v="0"/>
    <x v="0"/>
    <s v="0002"/>
    <s v="Kaasava hariduse põhimõtete rakendamine Viljandi linna haridusasutustes"/>
    <x v="1"/>
    <x v="1"/>
    <m/>
    <m/>
  </r>
  <r>
    <x v="0"/>
    <x v="5"/>
    <s v="Haridusameti eelarvest projekti kulude katteks "/>
    <n v="2624"/>
    <x v="38"/>
    <x v="38"/>
    <x v="14"/>
    <x v="14"/>
    <x v="10"/>
    <s v="Noorte huviharidus ja huvitegevus"/>
    <x v="0"/>
    <x v="0"/>
    <s v="0002"/>
    <s v="Kaasava hariduse põhimõtete rakendamine Viljandi linna haridusasutustes"/>
    <x v="1"/>
    <x v="1"/>
    <m/>
    <m/>
  </r>
  <r>
    <x v="0"/>
    <x v="5"/>
    <s v="Haridusameti eelarvest projekti kulude katteks"/>
    <n v="10404"/>
    <x v="149"/>
    <x v="137"/>
    <x v="10"/>
    <x v="10"/>
    <x v="6"/>
    <s v="Põhi- ja üldkeskharidus"/>
    <x v="2"/>
    <x v="2"/>
    <s v="0002"/>
    <s v="Kaasava hariduse põhimõtete rakendamine Viljandi linna haridusasutustes"/>
    <x v="1"/>
    <x v="1"/>
    <m/>
    <m/>
  </r>
  <r>
    <x v="0"/>
    <x v="5"/>
    <s v="Haridusameti eelarvest projekti kulude katteks"/>
    <n v="5433"/>
    <x v="149"/>
    <x v="137"/>
    <x v="4"/>
    <x v="4"/>
    <x v="6"/>
    <s v="Põhi- ja üldkeskharidus"/>
    <x v="2"/>
    <x v="2"/>
    <s v="0002"/>
    <s v="Kaasava hariduse põhimõtete rakendamine Viljandi linna haridusasutustes"/>
    <x v="1"/>
    <x v="1"/>
    <m/>
    <m/>
  </r>
  <r>
    <x v="0"/>
    <x v="5"/>
    <s v="Haridusameti eelarvest projekti kulude kulude katteks"/>
    <n v="24676"/>
    <x v="65"/>
    <x v="63"/>
    <x v="4"/>
    <x v="4"/>
    <x v="6"/>
    <s v="Põhi- ja üldkeskharidus"/>
    <x v="19"/>
    <x v="19"/>
    <s v="0002"/>
    <s v="Kaasava hariduse põhimõtete rakendamine Viljandi linna haridusasutustes"/>
    <x v="1"/>
    <x v="1"/>
    <m/>
    <m/>
  </r>
  <r>
    <x v="0"/>
    <x v="5"/>
    <s v="Jakobsoni Koolile kaasava hariduse projekti kuludeks  24676"/>
    <n v="-24676"/>
    <x v="26"/>
    <x v="26"/>
    <x v="5"/>
    <x v="5"/>
    <x v="9"/>
    <s v="Muu haridus"/>
    <x v="0"/>
    <x v="0"/>
    <s v="0002"/>
    <s v="Kaasava hariduse põhimõtete rakendamine Viljandi linna haridusasutustes"/>
    <x v="1"/>
    <x v="1"/>
    <m/>
    <m/>
  </r>
  <r>
    <x v="0"/>
    <x v="5"/>
    <s v="Kaasava hariduse projekti raames Viljandi Huvikool IT vahendid 2624 eurot"/>
    <n v="-2624"/>
    <x v="26"/>
    <x v="26"/>
    <x v="5"/>
    <x v="5"/>
    <x v="9"/>
    <s v="Muu haridus"/>
    <x v="0"/>
    <x v="0"/>
    <s v="0002"/>
    <s v="Kaasava hariduse põhimõtete rakendamine Viljandi linna haridusasutustes"/>
    <x v="1"/>
    <x v="1"/>
    <m/>
    <m/>
  </r>
  <r>
    <x v="0"/>
    <x v="5"/>
    <s v="Kaasava Hariduse projekti raames IT inventar Jakobsoni Koolil reale 47-09212-551400 (15 774€) "/>
    <n v="-5433"/>
    <x v="26"/>
    <x v="26"/>
    <x v="5"/>
    <x v="5"/>
    <x v="9"/>
    <s v="Muu haridus"/>
    <x v="0"/>
    <x v="0"/>
    <s v="0002"/>
    <s v="Kaasava hariduse põhimõtete rakendamine Viljandi linna haridusasutustes"/>
    <x v="1"/>
    <x v="1"/>
    <m/>
    <m/>
  </r>
  <r>
    <x v="0"/>
    <x v="5"/>
    <s v="Kaasava hardiuse projekti raame IT inventar Paalalinna Kooli reale 47-09212-551400 (10 404€)"/>
    <n v="-10404"/>
    <x v="26"/>
    <x v="26"/>
    <x v="5"/>
    <x v="5"/>
    <x v="9"/>
    <s v="Muu haridus"/>
    <x v="0"/>
    <x v="0"/>
    <s v="0002"/>
    <s v="Kaasava hariduse põhimõtete rakendamine Viljandi linna haridusasutustes"/>
    <x v="1"/>
    <x v="1"/>
    <m/>
    <m/>
  </r>
  <r>
    <x v="0"/>
    <x v="5"/>
    <s v="Liivaalade täitmine "/>
    <n v="372"/>
    <x v="57"/>
    <x v="56"/>
    <x v="19"/>
    <x v="19"/>
    <x v="13"/>
    <s v="Alusharidus"/>
    <x v="37"/>
    <x v="37"/>
    <m/>
    <m/>
    <x v="1"/>
    <x v="1"/>
    <m/>
    <m/>
  </r>
  <r>
    <x v="0"/>
    <x v="5"/>
    <s v="Liivaalade täitmine "/>
    <n v="372"/>
    <x v="57"/>
    <x v="56"/>
    <x v="18"/>
    <x v="18"/>
    <x v="13"/>
    <s v="Alusharidus"/>
    <x v="18"/>
    <x v="18"/>
    <m/>
    <m/>
    <x v="1"/>
    <x v="1"/>
    <m/>
    <m/>
  </r>
  <r>
    <x v="0"/>
    <x v="5"/>
    <s v="Liivaalade täitmine "/>
    <n v="496"/>
    <x v="57"/>
    <x v="56"/>
    <x v="19"/>
    <x v="19"/>
    <x v="13"/>
    <s v="Alusharidus"/>
    <x v="20"/>
    <x v="20"/>
    <m/>
    <m/>
    <x v="1"/>
    <x v="1"/>
    <m/>
    <m/>
  </r>
  <r>
    <x v="0"/>
    <x v="5"/>
    <s v="Liivaalade täitmine "/>
    <n v="744"/>
    <x v="57"/>
    <x v="56"/>
    <x v="16"/>
    <x v="16"/>
    <x v="13"/>
    <s v="Alusharidus"/>
    <x v="24"/>
    <x v="24"/>
    <m/>
    <m/>
    <x v="1"/>
    <x v="1"/>
    <m/>
    <m/>
  </r>
  <r>
    <x v="0"/>
    <x v="5"/>
    <s v="Liivaalade täitmine "/>
    <n v="1984"/>
    <x v="57"/>
    <x v="56"/>
    <x v="11"/>
    <x v="11"/>
    <x v="13"/>
    <s v="Alusharidus"/>
    <x v="35"/>
    <x v="35"/>
    <m/>
    <m/>
    <x v="1"/>
    <x v="1"/>
    <m/>
    <m/>
  </r>
  <r>
    <x v="0"/>
    <x v="5"/>
    <s v="Liivaalade täitmine "/>
    <n v="3348"/>
    <x v="57"/>
    <x v="56"/>
    <x v="16"/>
    <x v="16"/>
    <x v="13"/>
    <s v="Alusharidus"/>
    <x v="12"/>
    <x v="12"/>
    <m/>
    <m/>
    <x v="1"/>
    <x v="1"/>
    <m/>
    <m/>
  </r>
  <r>
    <x v="0"/>
    <x v="5"/>
    <s v="Muud rajatiste majandamisega seotud kulud"/>
    <n v="-7316"/>
    <x v="57"/>
    <x v="56"/>
    <x v="1"/>
    <x v="1"/>
    <x v="3"/>
    <s v="Muud elamu- ja kommunaalmajanduse tegevus"/>
    <x v="0"/>
    <x v="0"/>
    <m/>
    <m/>
    <x v="12"/>
    <x v="12"/>
    <m/>
    <m/>
  </r>
  <r>
    <x v="0"/>
    <x v="5"/>
    <s v="Haridusameti eelarvest projekti kulude kulude katteks"/>
    <n v="9796"/>
    <x v="38"/>
    <x v="38"/>
    <x v="7"/>
    <x v="7"/>
    <x v="6"/>
    <s v="Põhi- ja üldkeskharidus"/>
    <x v="0"/>
    <x v="0"/>
    <s v="0002"/>
    <s v="Kaasava hariduse põhimõtete rakendamine Viljandi linna haridusasutustes"/>
    <x v="1"/>
    <x v="1"/>
    <m/>
    <m/>
  </r>
  <r>
    <x v="0"/>
    <x v="5"/>
    <s v="Haridusameti eelarvest projekti kulude katteks"/>
    <n v="26048"/>
    <x v="65"/>
    <x v="63"/>
    <x v="7"/>
    <x v="7"/>
    <x v="6"/>
    <s v="Põhi- ja üldkeskharidus"/>
    <x v="10"/>
    <x v="10"/>
    <s v="0002"/>
    <s v="Kaasava hariduse põhimõtete rakendamine Viljandi linna haridusasutustes"/>
    <x v="1"/>
    <x v="1"/>
    <m/>
    <m/>
  </r>
  <r>
    <x v="0"/>
    <x v="5"/>
    <s v="Paalalinna Koolile Kaasava hariduse projektile 3400"/>
    <n v="-3400"/>
    <x v="26"/>
    <x v="26"/>
    <x v="5"/>
    <x v="5"/>
    <x v="9"/>
    <s v="Muu haridus"/>
    <x v="0"/>
    <x v="0"/>
    <s v="0002"/>
    <s v="Kaasava hariduse põhimõtete rakendamine Viljandi linna haridusasutustes"/>
    <x v="1"/>
    <x v="1"/>
    <m/>
    <m/>
  </r>
  <r>
    <x v="0"/>
    <x v="5"/>
    <s v="Kesklinna Koolile kaasava hardiuse projekti kuludeks 35844"/>
    <n v="-35844"/>
    <x v="26"/>
    <x v="26"/>
    <x v="5"/>
    <x v="5"/>
    <x v="9"/>
    <s v="Muu haridus"/>
    <x v="0"/>
    <x v="0"/>
    <s v="0002"/>
    <s v="Kaasava hariduse põhimõtete rakendamine Viljandi linna haridusasutustes"/>
    <x v="1"/>
    <x v="1"/>
    <m/>
    <m/>
  </r>
  <r>
    <x v="0"/>
    <x v="0"/>
    <s v="Hariduse reservist"/>
    <n v="139"/>
    <x v="0"/>
    <x v="0"/>
    <x v="6"/>
    <x v="6"/>
    <x v="6"/>
    <s v="Põhi- ja üldkeskharidus"/>
    <x v="0"/>
    <x v="0"/>
    <s v="TF02-01"/>
    <s v="Põhikooli õpetajate tööjõukuludeks"/>
    <x v="1"/>
    <x v="1"/>
    <m/>
    <m/>
  </r>
  <r>
    <x v="0"/>
    <x v="0"/>
    <s v="Hariduse reservist"/>
    <n v="5746"/>
    <x v="1"/>
    <x v="1"/>
    <x v="6"/>
    <x v="6"/>
    <x v="6"/>
    <s v="Põhi- ja üldkeskharidus"/>
    <x v="0"/>
    <x v="0"/>
    <s v="TF02-01"/>
    <s v="Põhikooli õpetajate tööjõukuludeks"/>
    <x v="1"/>
    <x v="1"/>
    <m/>
    <m/>
  </r>
  <r>
    <x v="0"/>
    <x v="0"/>
    <s v="Hariduse reservist"/>
    <n v="17412"/>
    <x v="24"/>
    <x v="24"/>
    <x v="6"/>
    <x v="6"/>
    <x v="6"/>
    <s v="Põhi- ja üldkeskharidus"/>
    <x v="0"/>
    <x v="0"/>
    <s v="TF02-01"/>
    <s v="Põhikooli õpetajate tööjõukuludeks"/>
    <x v="1"/>
    <x v="1"/>
    <m/>
    <m/>
  </r>
  <r>
    <x v="0"/>
    <x v="5"/>
    <s v="Laulu- ja tantsupeol osalemise transpordikulude katteks - Haridusametilt ja  VOL-lt "/>
    <n v="1008"/>
    <x v="52"/>
    <x v="51"/>
    <x v="4"/>
    <x v="4"/>
    <x v="6"/>
    <s v="Põhi- ja üldkeskharidus"/>
    <x v="0"/>
    <x v="0"/>
    <m/>
    <m/>
    <x v="1"/>
    <x v="1"/>
    <m/>
    <m/>
  </r>
  <r>
    <x v="0"/>
    <x v="5"/>
    <s v="Laulu- ja tantsupeol osalemise transpordikulude katteks - Haridusametilt ja  VOL-lt "/>
    <n v="1666"/>
    <x v="52"/>
    <x v="51"/>
    <x v="7"/>
    <x v="7"/>
    <x v="6"/>
    <s v="Põhi- ja üldkeskharidus"/>
    <x v="0"/>
    <x v="0"/>
    <m/>
    <m/>
    <x v="1"/>
    <x v="1"/>
    <m/>
    <m/>
  </r>
  <r>
    <x v="0"/>
    <x v="5"/>
    <s v="Laulu- ja tantsupeol osalemise transpordikulude katteks - Haridusametilt ja  VOL-lt "/>
    <n v="476"/>
    <x v="52"/>
    <x v="51"/>
    <x v="10"/>
    <x v="10"/>
    <x v="6"/>
    <s v="Põhi- ja üldkeskharidus"/>
    <x v="0"/>
    <x v="0"/>
    <m/>
    <m/>
    <x v="1"/>
    <x v="1"/>
    <m/>
    <m/>
  </r>
  <r>
    <x v="0"/>
    <x v="5"/>
    <s v="Laulu- ja tantsupeol osalemise transpordikulude katteks - Haridusametilt ja  VOL-lt "/>
    <n v="210"/>
    <x v="52"/>
    <x v="51"/>
    <x v="6"/>
    <x v="6"/>
    <x v="6"/>
    <s v="Põhi- ja üldkeskharidus"/>
    <x v="0"/>
    <x v="0"/>
    <m/>
    <m/>
    <x v="1"/>
    <x v="1"/>
    <m/>
    <m/>
  </r>
  <r>
    <x v="0"/>
    <x v="5"/>
    <s v="Laulu- ja tantsupeol osalemise transpordikulude katteks - Haridusametilt ja  VOL-lt "/>
    <n v="1190"/>
    <x v="52"/>
    <x v="51"/>
    <x v="28"/>
    <x v="28"/>
    <x v="10"/>
    <s v="Noorte huviharidus ja huvitegevus"/>
    <x v="0"/>
    <x v="0"/>
    <m/>
    <m/>
    <x v="1"/>
    <x v="1"/>
    <m/>
    <m/>
  </r>
  <r>
    <x v="0"/>
    <x v="5"/>
    <s v="Viljandimaa Omavalitsuste Liidult Laulu ja tantsupeol osalemise transpordikompensatsioon"/>
    <n v="11060"/>
    <x v="52"/>
    <x v="51"/>
    <x v="5"/>
    <x v="5"/>
    <x v="32"/>
    <s v="Muu vaba aeg, kultuur, religioon"/>
    <x v="0"/>
    <x v="0"/>
    <m/>
    <m/>
    <x v="38"/>
    <x v="38"/>
    <m/>
    <m/>
  </r>
  <r>
    <x v="0"/>
    <x v="0"/>
    <s v="Haridusametilt täiendava töö läbiviimiseks"/>
    <n v="30"/>
    <x v="0"/>
    <x v="0"/>
    <x v="27"/>
    <x v="27"/>
    <x v="25"/>
    <s v="Muud hariduse abiteenused"/>
    <x v="0"/>
    <x v="0"/>
    <m/>
    <m/>
    <x v="1"/>
    <x v="1"/>
    <m/>
    <m/>
  </r>
  <r>
    <x v="0"/>
    <x v="0"/>
    <s v="Haridusametilt täiendava töö läbiviimiseks"/>
    <n v="1233"/>
    <x v="1"/>
    <x v="1"/>
    <x v="27"/>
    <x v="27"/>
    <x v="25"/>
    <s v="Muud hariduse abiteenused"/>
    <x v="0"/>
    <x v="0"/>
    <m/>
    <m/>
    <x v="1"/>
    <x v="1"/>
    <m/>
    <m/>
  </r>
  <r>
    <x v="0"/>
    <x v="0"/>
    <s v="Haridusametilt  täiendava töö läbiviimiseks"/>
    <n v="3737"/>
    <x v="84"/>
    <x v="79"/>
    <x v="27"/>
    <x v="27"/>
    <x v="25"/>
    <s v="Muud hariduse abiteenused"/>
    <x v="0"/>
    <x v="0"/>
    <m/>
    <m/>
    <x v="1"/>
    <x v="1"/>
    <m/>
    <m/>
  </r>
  <r>
    <x v="1"/>
    <x v="4"/>
    <s v="Kindlustushüvitised"/>
    <n v="40121"/>
    <x v="170"/>
    <x v="155"/>
    <x v="25"/>
    <x v="25"/>
    <x v="23"/>
    <s v="Muu eakate sotsiaalne kaitse"/>
    <x v="33"/>
    <x v="33"/>
    <m/>
    <m/>
    <x v="1"/>
    <x v="1"/>
    <m/>
    <m/>
  </r>
  <r>
    <x v="0"/>
    <x v="5"/>
    <s v="Haridusameti eelarvest kuulutuste kulude katteks"/>
    <n v="400"/>
    <x v="8"/>
    <x v="8"/>
    <x v="6"/>
    <x v="6"/>
    <x v="6"/>
    <s v="Põhi- ja üldkeskharidus"/>
    <x v="0"/>
    <x v="0"/>
    <m/>
    <m/>
    <x v="1"/>
    <x v="1"/>
    <m/>
    <m/>
  </r>
  <r>
    <x v="0"/>
    <x v="2"/>
    <s v="Puudega lapse toetus"/>
    <n v="-5000"/>
    <x v="171"/>
    <x v="156"/>
    <x v="30"/>
    <x v="30"/>
    <x v="2"/>
    <s v="Muu puuetega inimeste sotsiaalne kaitse"/>
    <x v="0"/>
    <x v="0"/>
    <m/>
    <m/>
    <x v="65"/>
    <x v="65"/>
    <m/>
    <m/>
  </r>
  <r>
    <x v="0"/>
    <x v="5"/>
    <s v="Haridusameti eelarvest lisaklassi  IT seadmete soetuseks"/>
    <n v="3253"/>
    <x v="149"/>
    <x v="137"/>
    <x v="7"/>
    <x v="7"/>
    <x v="6"/>
    <s v="Põhi- ja üldkeskharidus"/>
    <x v="2"/>
    <x v="2"/>
    <m/>
    <m/>
    <x v="1"/>
    <x v="1"/>
    <m/>
    <m/>
  </r>
  <r>
    <x v="0"/>
    <x v="5"/>
    <s v="Viia realt L1170-09212-551483 reale L1170-08201-551401 (560€) (RN11)"/>
    <n v="-560"/>
    <x v="18"/>
    <x v="18"/>
    <x v="0"/>
    <x v="0"/>
    <x v="6"/>
    <s v="Põhi- ja üldkeskharidus"/>
    <x v="2"/>
    <x v="2"/>
    <m/>
    <m/>
    <x v="1"/>
    <x v="1"/>
    <s v="3000"/>
    <s v="IKT kulud"/>
  </r>
  <r>
    <x v="0"/>
    <x v="0"/>
    <s v="Töötasud õigele reale"/>
    <n v="24439"/>
    <x v="37"/>
    <x v="37"/>
    <x v="7"/>
    <x v="7"/>
    <x v="6"/>
    <s v="Põhi- ja üldkeskharidus"/>
    <x v="0"/>
    <x v="0"/>
    <s v="TF02-07"/>
    <s v="Tõhustatud ja eritoe tegevuskuludeks"/>
    <x v="1"/>
    <x v="1"/>
    <m/>
    <m/>
  </r>
  <r>
    <x v="0"/>
    <x v="0"/>
    <s v="Töötasud õigele reale"/>
    <n v="-24439"/>
    <x v="42"/>
    <x v="42"/>
    <x v="7"/>
    <x v="7"/>
    <x v="6"/>
    <s v="Põhi- ja üldkeskharidus"/>
    <x v="0"/>
    <x v="0"/>
    <s v="TF02-07"/>
    <s v="Tõhustatud ja eritoe tegevuskuludeks"/>
    <x v="1"/>
    <x v="1"/>
    <m/>
    <m/>
  </r>
  <r>
    <x v="0"/>
    <x v="5"/>
    <s v="Eraldan Kaare Koolile 400 eurot  (ja PR-teenuste ning reklaamikulu rea katteks, seoses planeeritust suurema hulga värbamisega)"/>
    <n v="-400"/>
    <x v="43"/>
    <x v="43"/>
    <x v="5"/>
    <x v="5"/>
    <x v="9"/>
    <s v="Muu haridus"/>
    <x v="0"/>
    <x v="0"/>
    <m/>
    <m/>
    <x v="14"/>
    <x v="14"/>
    <m/>
    <m/>
  </r>
  <r>
    <x v="0"/>
    <x v="2"/>
    <s v="Täiendavad eraldised"/>
    <n v="38000"/>
    <x v="172"/>
    <x v="157"/>
    <x v="30"/>
    <x v="30"/>
    <x v="42"/>
    <s v="Riiklik toimetulekutoetus"/>
    <x v="0"/>
    <x v="0"/>
    <s v="TF01-06"/>
    <s v="Toimetulekutoetuse maksmise hüvitis"/>
    <x v="66"/>
    <x v="66"/>
    <m/>
    <m/>
  </r>
  <r>
    <x v="1"/>
    <x v="6"/>
    <s v="Täiendavad eraldised"/>
    <n v="38000"/>
    <x v="115"/>
    <x v="109"/>
    <x v="30"/>
    <x v="30"/>
    <x v="42"/>
    <s v="Riiklik toimetulekutoetus"/>
    <x v="0"/>
    <x v="0"/>
    <s v="TF01-06"/>
    <s v="Toimetulekutoetuse maksmise hüvitis"/>
    <x v="1"/>
    <x v="1"/>
    <m/>
    <m/>
  </r>
  <r>
    <x v="0"/>
    <x v="5"/>
    <s v="Kindlustuselt saadud summa tulekahju järgseks remondiks"/>
    <n v="40121"/>
    <x v="65"/>
    <x v="63"/>
    <x v="25"/>
    <x v="25"/>
    <x v="23"/>
    <s v="Muu eakate sotsiaalne kaitse"/>
    <x v="33"/>
    <x v="33"/>
    <m/>
    <m/>
    <x v="1"/>
    <x v="1"/>
    <m/>
    <m/>
  </r>
  <r>
    <x v="0"/>
    <x v="5"/>
    <s v="Vesi ja kanalisatsioon"/>
    <n v="17"/>
    <x v="61"/>
    <x v="60"/>
    <x v="24"/>
    <x v="24"/>
    <x v="22"/>
    <s v="Teatrid"/>
    <x v="30"/>
    <x v="30"/>
    <m/>
    <m/>
    <x v="1"/>
    <x v="1"/>
    <m/>
    <m/>
  </r>
  <r>
    <x v="0"/>
    <x v="5"/>
    <s v="Korrashoiuteenused"/>
    <n v="-13390"/>
    <x v="27"/>
    <x v="27"/>
    <x v="1"/>
    <x v="1"/>
    <x v="1"/>
    <s v="Maanteetransport"/>
    <x v="0"/>
    <x v="0"/>
    <m/>
    <m/>
    <x v="28"/>
    <x v="28"/>
    <m/>
    <m/>
  </r>
  <r>
    <x v="2"/>
    <x v="7"/>
    <s v="Muud rajatised soetusmaksumuses"/>
    <n v="13390"/>
    <x v="28"/>
    <x v="28"/>
    <x v="1"/>
    <x v="1"/>
    <x v="1"/>
    <s v="Maanteetransport"/>
    <x v="0"/>
    <x v="0"/>
    <m/>
    <m/>
    <x v="67"/>
    <x v="67"/>
    <m/>
    <m/>
  </r>
  <r>
    <x v="0"/>
    <x v="5"/>
    <s v="Vesi ja kanalisatsioon"/>
    <n v="-55"/>
    <x v="61"/>
    <x v="60"/>
    <x v="1"/>
    <x v="1"/>
    <x v="0"/>
    <s v="Viljandi Linnavalitsus"/>
    <x v="31"/>
    <x v="31"/>
    <m/>
    <m/>
    <x v="1"/>
    <x v="1"/>
    <m/>
    <m/>
  </r>
  <r>
    <x v="0"/>
    <x v="5"/>
    <s v="Elekter"/>
    <n v="-1633"/>
    <x v="62"/>
    <x v="57"/>
    <x v="1"/>
    <x v="1"/>
    <x v="0"/>
    <s v="Viljandi Linnavalitsus"/>
    <x v="31"/>
    <x v="31"/>
    <m/>
    <m/>
    <x v="1"/>
    <x v="1"/>
    <m/>
    <m/>
  </r>
  <r>
    <x v="0"/>
    <x v="5"/>
    <s v="Küte ja soojusenergia"/>
    <n v="-1834"/>
    <x v="64"/>
    <x v="62"/>
    <x v="1"/>
    <x v="1"/>
    <x v="0"/>
    <s v="Viljandi Linnavalitsus"/>
    <x v="31"/>
    <x v="31"/>
    <m/>
    <m/>
    <x v="1"/>
    <x v="1"/>
    <m/>
    <m/>
  </r>
  <r>
    <x v="0"/>
    <x v="5"/>
    <s v="Vesi ja kanalisatsioon"/>
    <n v="-191"/>
    <x v="61"/>
    <x v="60"/>
    <x v="1"/>
    <x v="1"/>
    <x v="0"/>
    <s v="Viljandi Linnavalitsus"/>
    <x v="1"/>
    <x v="1"/>
    <m/>
    <m/>
    <x v="1"/>
    <x v="1"/>
    <m/>
    <m/>
  </r>
  <r>
    <x v="0"/>
    <x v="5"/>
    <s v="Elekter"/>
    <n v="-1928"/>
    <x v="62"/>
    <x v="57"/>
    <x v="1"/>
    <x v="1"/>
    <x v="0"/>
    <s v="Viljandi Linnavalitsus"/>
    <x v="1"/>
    <x v="1"/>
    <m/>
    <m/>
    <x v="1"/>
    <x v="1"/>
    <m/>
    <m/>
  </r>
  <r>
    <x v="0"/>
    <x v="5"/>
    <s v="Küte ja soojusenergia"/>
    <n v="-1407"/>
    <x v="64"/>
    <x v="62"/>
    <x v="1"/>
    <x v="1"/>
    <x v="0"/>
    <s v="Viljandi Linnavalitsus"/>
    <x v="1"/>
    <x v="1"/>
    <m/>
    <m/>
    <x v="1"/>
    <x v="1"/>
    <m/>
    <m/>
  </r>
  <r>
    <x v="0"/>
    <x v="5"/>
    <s v="Vesi ja kanalisatsioon"/>
    <n v="-113"/>
    <x v="61"/>
    <x v="60"/>
    <x v="1"/>
    <x v="1"/>
    <x v="18"/>
    <s v="Jäätmekäitlus"/>
    <x v="3"/>
    <x v="3"/>
    <m/>
    <m/>
    <x v="22"/>
    <x v="22"/>
    <m/>
    <m/>
  </r>
  <r>
    <x v="0"/>
    <x v="5"/>
    <s v="Elekter"/>
    <n v="-593"/>
    <x v="62"/>
    <x v="57"/>
    <x v="1"/>
    <x v="1"/>
    <x v="18"/>
    <s v="Jäätmekäitlus"/>
    <x v="3"/>
    <x v="3"/>
    <m/>
    <m/>
    <x v="22"/>
    <x v="22"/>
    <m/>
    <m/>
  </r>
  <r>
    <x v="0"/>
    <x v="5"/>
    <s v="Vesi ja kanalisatsioon"/>
    <n v="-797"/>
    <x v="61"/>
    <x v="60"/>
    <x v="25"/>
    <x v="25"/>
    <x v="23"/>
    <s v="Muu eakate sotsiaalne kaitse"/>
    <x v="33"/>
    <x v="33"/>
    <m/>
    <m/>
    <x v="1"/>
    <x v="1"/>
    <m/>
    <m/>
  </r>
  <r>
    <x v="0"/>
    <x v="5"/>
    <s v="Elekter"/>
    <n v="-1792"/>
    <x v="62"/>
    <x v="57"/>
    <x v="25"/>
    <x v="25"/>
    <x v="23"/>
    <s v="Muu eakate sotsiaalne kaitse"/>
    <x v="33"/>
    <x v="33"/>
    <m/>
    <m/>
    <x v="1"/>
    <x v="1"/>
    <m/>
    <m/>
  </r>
  <r>
    <x v="0"/>
    <x v="5"/>
    <s v="Küte ja soojusenergia"/>
    <n v="-2345"/>
    <x v="64"/>
    <x v="62"/>
    <x v="25"/>
    <x v="25"/>
    <x v="23"/>
    <s v="Muu eakate sotsiaalne kaitse"/>
    <x v="33"/>
    <x v="33"/>
    <m/>
    <m/>
    <x v="1"/>
    <x v="1"/>
    <m/>
    <m/>
  </r>
  <r>
    <x v="0"/>
    <x v="5"/>
    <s v="Vesi ja kanalisatsioon"/>
    <n v="-5"/>
    <x v="61"/>
    <x v="60"/>
    <x v="26"/>
    <x v="26"/>
    <x v="20"/>
    <s v="Muuseumid"/>
    <x v="34"/>
    <x v="34"/>
    <m/>
    <m/>
    <x v="1"/>
    <x v="1"/>
    <m/>
    <m/>
  </r>
  <r>
    <x v="0"/>
    <x v="5"/>
    <s v="Vesi ja kanalisatsioon"/>
    <n v="-464"/>
    <x v="61"/>
    <x v="60"/>
    <x v="20"/>
    <x v="20"/>
    <x v="16"/>
    <s v="Avalike alade puhastus"/>
    <x v="28"/>
    <x v="28"/>
    <m/>
    <m/>
    <x v="1"/>
    <x v="1"/>
    <m/>
    <m/>
  </r>
  <r>
    <x v="0"/>
    <x v="5"/>
    <s v="Elekter"/>
    <n v="-1690"/>
    <x v="62"/>
    <x v="57"/>
    <x v="20"/>
    <x v="20"/>
    <x v="16"/>
    <s v="Avalike alade puhastus"/>
    <x v="28"/>
    <x v="28"/>
    <m/>
    <m/>
    <x v="1"/>
    <x v="1"/>
    <m/>
    <m/>
  </r>
  <r>
    <x v="0"/>
    <x v="5"/>
    <s v="Küte ja soojusenergia"/>
    <n v="-1371"/>
    <x v="64"/>
    <x v="62"/>
    <x v="20"/>
    <x v="20"/>
    <x v="16"/>
    <s v="Avalike alade puhastus"/>
    <x v="28"/>
    <x v="28"/>
    <m/>
    <m/>
    <x v="1"/>
    <x v="1"/>
    <m/>
    <m/>
  </r>
  <r>
    <x v="0"/>
    <x v="5"/>
    <s v="Vesi ja kanalisatsioon"/>
    <n v="-153"/>
    <x v="61"/>
    <x v="60"/>
    <x v="15"/>
    <x v="15"/>
    <x v="15"/>
    <s v="Sporditegevus"/>
    <x v="16"/>
    <x v="16"/>
    <m/>
    <m/>
    <x v="1"/>
    <x v="1"/>
    <m/>
    <m/>
  </r>
  <r>
    <x v="0"/>
    <x v="5"/>
    <s v="Elekter"/>
    <n v="-14061"/>
    <x v="62"/>
    <x v="57"/>
    <x v="15"/>
    <x v="15"/>
    <x v="15"/>
    <s v="Sporditegevus"/>
    <x v="16"/>
    <x v="16"/>
    <m/>
    <m/>
    <x v="1"/>
    <x v="1"/>
    <m/>
    <m/>
  </r>
  <r>
    <x v="0"/>
    <x v="5"/>
    <s v="Küte ja soojusenergia"/>
    <n v="-19019"/>
    <x v="64"/>
    <x v="62"/>
    <x v="15"/>
    <x v="15"/>
    <x v="15"/>
    <s v="Sporditegevus"/>
    <x v="16"/>
    <x v="16"/>
    <m/>
    <m/>
    <x v="1"/>
    <x v="1"/>
    <m/>
    <m/>
  </r>
  <r>
    <x v="0"/>
    <x v="5"/>
    <s v="Vesi ja kanalisatsioon"/>
    <n v="-149"/>
    <x v="61"/>
    <x v="60"/>
    <x v="15"/>
    <x v="15"/>
    <x v="15"/>
    <s v="Sporditegevus"/>
    <x v="9"/>
    <x v="9"/>
    <m/>
    <m/>
    <x v="1"/>
    <x v="1"/>
    <m/>
    <m/>
  </r>
  <r>
    <x v="0"/>
    <x v="5"/>
    <s v="Elekter"/>
    <n v="-2486"/>
    <x v="62"/>
    <x v="57"/>
    <x v="15"/>
    <x v="15"/>
    <x v="15"/>
    <s v="Sporditegevus"/>
    <x v="9"/>
    <x v="9"/>
    <m/>
    <m/>
    <x v="1"/>
    <x v="1"/>
    <m/>
    <m/>
  </r>
  <r>
    <x v="0"/>
    <x v="5"/>
    <s v="Küte ja soojusenergia"/>
    <n v="-2047"/>
    <x v="64"/>
    <x v="62"/>
    <x v="15"/>
    <x v="15"/>
    <x v="15"/>
    <s v="Sporditegevus"/>
    <x v="9"/>
    <x v="9"/>
    <m/>
    <m/>
    <x v="1"/>
    <x v="1"/>
    <m/>
    <m/>
  </r>
  <r>
    <x v="0"/>
    <x v="5"/>
    <s v="Vesi ja kanalisatsioon"/>
    <n v="-120"/>
    <x v="61"/>
    <x v="60"/>
    <x v="15"/>
    <x v="15"/>
    <x v="15"/>
    <s v="Sporditegevus"/>
    <x v="5"/>
    <x v="5"/>
    <m/>
    <m/>
    <x v="1"/>
    <x v="1"/>
    <m/>
    <m/>
  </r>
  <r>
    <x v="0"/>
    <x v="5"/>
    <s v="Elekter"/>
    <n v="-1624"/>
    <x v="62"/>
    <x v="57"/>
    <x v="15"/>
    <x v="15"/>
    <x v="15"/>
    <s v="Sporditegevus"/>
    <x v="5"/>
    <x v="5"/>
    <m/>
    <m/>
    <x v="1"/>
    <x v="1"/>
    <m/>
    <m/>
  </r>
  <r>
    <x v="0"/>
    <x v="5"/>
    <s v="Küte ja soojusenergia"/>
    <n v="-4277"/>
    <x v="64"/>
    <x v="62"/>
    <x v="15"/>
    <x v="15"/>
    <x v="15"/>
    <s v="Sporditegevus"/>
    <x v="5"/>
    <x v="5"/>
    <m/>
    <m/>
    <x v="1"/>
    <x v="1"/>
    <m/>
    <m/>
  </r>
  <r>
    <x v="0"/>
    <x v="5"/>
    <s v="Vesi ja kanalisatsioon"/>
    <n v="-713"/>
    <x v="61"/>
    <x v="60"/>
    <x v="15"/>
    <x v="15"/>
    <x v="15"/>
    <s v="Sporditegevus"/>
    <x v="6"/>
    <x v="6"/>
    <m/>
    <m/>
    <x v="1"/>
    <x v="1"/>
    <m/>
    <m/>
  </r>
  <r>
    <x v="0"/>
    <x v="5"/>
    <s v="Elekter"/>
    <n v="-4157"/>
    <x v="62"/>
    <x v="57"/>
    <x v="15"/>
    <x v="15"/>
    <x v="15"/>
    <s v="Sporditegevus"/>
    <x v="6"/>
    <x v="6"/>
    <m/>
    <m/>
    <x v="1"/>
    <x v="1"/>
    <m/>
    <m/>
  </r>
  <r>
    <x v="0"/>
    <x v="5"/>
    <s v="Küte ja soojusenergia"/>
    <n v="-3490"/>
    <x v="64"/>
    <x v="62"/>
    <x v="15"/>
    <x v="15"/>
    <x v="15"/>
    <s v="Sporditegevus"/>
    <x v="6"/>
    <x v="6"/>
    <m/>
    <m/>
    <x v="1"/>
    <x v="1"/>
    <m/>
    <m/>
  </r>
  <r>
    <x v="0"/>
    <x v="5"/>
    <s v="Vesi ja kanalisatsioon"/>
    <n v="-4616"/>
    <x v="61"/>
    <x v="60"/>
    <x v="15"/>
    <x v="15"/>
    <x v="15"/>
    <s v="Sporditegevus"/>
    <x v="15"/>
    <x v="15"/>
    <m/>
    <m/>
    <x v="1"/>
    <x v="1"/>
    <m/>
    <m/>
  </r>
  <r>
    <x v="0"/>
    <x v="5"/>
    <s v="Elekter"/>
    <n v="-1953"/>
    <x v="62"/>
    <x v="57"/>
    <x v="15"/>
    <x v="15"/>
    <x v="15"/>
    <s v="Sporditegevus"/>
    <x v="15"/>
    <x v="15"/>
    <m/>
    <m/>
    <x v="1"/>
    <x v="1"/>
    <m/>
    <m/>
  </r>
  <r>
    <x v="0"/>
    <x v="5"/>
    <s v="Küte ja soojusenergia"/>
    <n v="-2233"/>
    <x v="64"/>
    <x v="62"/>
    <x v="15"/>
    <x v="15"/>
    <x v="15"/>
    <s v="Sporditegevus"/>
    <x v="15"/>
    <x v="15"/>
    <m/>
    <m/>
    <x v="1"/>
    <x v="1"/>
    <m/>
    <m/>
  </r>
  <r>
    <x v="0"/>
    <x v="5"/>
    <s v="Küte ja soojusenergia"/>
    <n v="-500"/>
    <x v="64"/>
    <x v="62"/>
    <x v="15"/>
    <x v="15"/>
    <x v="15"/>
    <s v="Sporditegevus"/>
    <x v="22"/>
    <x v="22"/>
    <m/>
    <m/>
    <x v="1"/>
    <x v="1"/>
    <m/>
    <m/>
  </r>
  <r>
    <x v="0"/>
    <x v="5"/>
    <s v="Vesi ja kanalisatsioon"/>
    <n v="-152"/>
    <x v="61"/>
    <x v="60"/>
    <x v="15"/>
    <x v="15"/>
    <x v="15"/>
    <s v="Sporditegevus"/>
    <x v="22"/>
    <x v="22"/>
    <m/>
    <m/>
    <x v="1"/>
    <x v="1"/>
    <m/>
    <m/>
  </r>
  <r>
    <x v="0"/>
    <x v="5"/>
    <s v="Elekter"/>
    <n v="-2393"/>
    <x v="62"/>
    <x v="57"/>
    <x v="15"/>
    <x v="15"/>
    <x v="15"/>
    <s v="Sporditegevus"/>
    <x v="22"/>
    <x v="22"/>
    <m/>
    <m/>
    <x v="1"/>
    <x v="1"/>
    <m/>
    <m/>
  </r>
  <r>
    <x v="0"/>
    <x v="5"/>
    <s v="Vesi ja kanalisatsioon"/>
    <n v="-62"/>
    <x v="61"/>
    <x v="60"/>
    <x v="15"/>
    <x v="15"/>
    <x v="15"/>
    <s v="Sporditegevus"/>
    <x v="23"/>
    <x v="23"/>
    <m/>
    <m/>
    <x v="1"/>
    <x v="1"/>
    <m/>
    <m/>
  </r>
  <r>
    <x v="0"/>
    <x v="5"/>
    <s v="Elekter"/>
    <n v="-1111"/>
    <x v="62"/>
    <x v="57"/>
    <x v="15"/>
    <x v="15"/>
    <x v="15"/>
    <s v="Sporditegevus"/>
    <x v="23"/>
    <x v="23"/>
    <m/>
    <m/>
    <x v="1"/>
    <x v="1"/>
    <m/>
    <m/>
  </r>
  <r>
    <x v="0"/>
    <x v="5"/>
    <s v="Küte ja soojusenergia"/>
    <n v="-562"/>
    <x v="64"/>
    <x v="62"/>
    <x v="15"/>
    <x v="15"/>
    <x v="15"/>
    <s v="Sporditegevus"/>
    <x v="23"/>
    <x v="23"/>
    <m/>
    <m/>
    <x v="1"/>
    <x v="1"/>
    <m/>
    <m/>
  </r>
  <r>
    <x v="0"/>
    <x v="5"/>
    <s v="Elekter"/>
    <n v="-58"/>
    <x v="62"/>
    <x v="57"/>
    <x v="15"/>
    <x v="15"/>
    <x v="15"/>
    <s v="Sporditegevus"/>
    <x v="32"/>
    <x v="32"/>
    <m/>
    <m/>
    <x v="1"/>
    <x v="1"/>
    <m/>
    <m/>
  </r>
  <r>
    <x v="0"/>
    <x v="5"/>
    <s v="Eelarvesisene ümbertõstmine"/>
    <n v="-200"/>
    <x v="79"/>
    <x v="75"/>
    <x v="9"/>
    <x v="9"/>
    <x v="6"/>
    <s v="Põhi- ja üldkeskharidus"/>
    <x v="0"/>
    <x v="0"/>
    <m/>
    <m/>
    <x v="1"/>
    <x v="1"/>
    <m/>
    <m/>
  </r>
  <r>
    <x v="0"/>
    <x v="5"/>
    <s v="Eelarvesisene ümbertõstmine"/>
    <n v="300"/>
    <x v="44"/>
    <x v="44"/>
    <x v="9"/>
    <x v="9"/>
    <x v="6"/>
    <s v="Põhi- ja üldkeskharidus"/>
    <x v="0"/>
    <x v="0"/>
    <m/>
    <m/>
    <x v="1"/>
    <x v="1"/>
    <m/>
    <m/>
  </r>
  <r>
    <x v="0"/>
    <x v="5"/>
    <s v="Eelarve subjektiga 3000 reale, IT teenistusele"/>
    <n v="172"/>
    <x v="79"/>
    <x v="75"/>
    <x v="9"/>
    <x v="9"/>
    <x v="6"/>
    <s v="Põhi- ja üldkeskharidus"/>
    <x v="2"/>
    <x v="2"/>
    <m/>
    <m/>
    <x v="1"/>
    <x v="1"/>
    <m/>
    <m/>
  </r>
  <r>
    <x v="0"/>
    <x v="5"/>
    <s v="Eelarve subjektiga 3000 reale, IT teenistusele"/>
    <n v="-172"/>
    <x v="79"/>
    <x v="75"/>
    <x v="9"/>
    <x v="9"/>
    <x v="6"/>
    <s v="Põhi- ja üldkeskharidus"/>
    <x v="0"/>
    <x v="0"/>
    <m/>
    <m/>
    <x v="1"/>
    <x v="1"/>
    <m/>
    <m/>
  </r>
  <r>
    <x v="0"/>
    <x v="5"/>
    <s v="Eelarvesisene ümbertõstmine"/>
    <n v="-663"/>
    <x v="26"/>
    <x v="26"/>
    <x v="9"/>
    <x v="9"/>
    <x v="6"/>
    <s v="Põhi- ja üldkeskharidus"/>
    <x v="0"/>
    <x v="0"/>
    <m/>
    <m/>
    <x v="1"/>
    <x v="1"/>
    <m/>
    <m/>
  </r>
  <r>
    <x v="0"/>
    <x v="5"/>
    <s v="Eelarvesisene ümbertõstmine"/>
    <n v="-285"/>
    <x v="30"/>
    <x v="30"/>
    <x v="9"/>
    <x v="9"/>
    <x v="6"/>
    <s v="Põhi- ja üldkeskharidus"/>
    <x v="0"/>
    <x v="0"/>
    <m/>
    <m/>
    <x v="1"/>
    <x v="1"/>
    <m/>
    <m/>
  </r>
  <r>
    <x v="0"/>
    <x v="5"/>
    <s v="Eelarvesisene ümbertõstmine"/>
    <n v="-82"/>
    <x v="134"/>
    <x v="124"/>
    <x v="9"/>
    <x v="9"/>
    <x v="6"/>
    <s v="Põhi- ja üldkeskharidus"/>
    <x v="0"/>
    <x v="0"/>
    <m/>
    <m/>
    <x v="1"/>
    <x v="1"/>
    <m/>
    <m/>
  </r>
  <r>
    <x v="0"/>
    <x v="5"/>
    <s v="Eelarvesisene ümbertõstmine"/>
    <n v="-300"/>
    <x v="34"/>
    <x v="34"/>
    <x v="9"/>
    <x v="9"/>
    <x v="6"/>
    <s v="Põhi- ja üldkeskharidus"/>
    <x v="0"/>
    <x v="0"/>
    <m/>
    <m/>
    <x v="1"/>
    <x v="1"/>
    <m/>
    <m/>
  </r>
  <r>
    <x v="0"/>
    <x v="5"/>
    <s v="Eelarvesisene ümbertõstmine"/>
    <n v="-570"/>
    <x v="81"/>
    <x v="77"/>
    <x v="9"/>
    <x v="9"/>
    <x v="6"/>
    <s v="Põhi- ja üldkeskharidus"/>
    <x v="0"/>
    <x v="0"/>
    <m/>
    <m/>
    <x v="1"/>
    <x v="1"/>
    <m/>
    <m/>
  </r>
  <r>
    <x v="0"/>
    <x v="5"/>
    <s v="Eelarvesisene ümbertõstmine"/>
    <n v="-580"/>
    <x v="33"/>
    <x v="33"/>
    <x v="9"/>
    <x v="9"/>
    <x v="6"/>
    <s v="Põhi- ja üldkeskharidus"/>
    <x v="0"/>
    <x v="0"/>
    <m/>
    <m/>
    <x v="1"/>
    <x v="1"/>
    <m/>
    <m/>
  </r>
  <r>
    <x v="0"/>
    <x v="5"/>
    <s v="Eelarvesisene ümbertõstmine"/>
    <n v="2380"/>
    <x v="12"/>
    <x v="12"/>
    <x v="9"/>
    <x v="9"/>
    <x v="6"/>
    <s v="Põhi- ja üldkeskharidus"/>
    <x v="0"/>
    <x v="0"/>
    <m/>
    <m/>
    <x v="1"/>
    <x v="1"/>
    <m/>
    <m/>
  </r>
  <r>
    <x v="0"/>
    <x v="5"/>
    <s v="Vesi ja kanalisatsioon"/>
    <n v="-151"/>
    <x v="61"/>
    <x v="60"/>
    <x v="29"/>
    <x v="29"/>
    <x v="26"/>
    <s v="Noorsootöö ja noortekeskused"/>
    <x v="44"/>
    <x v="44"/>
    <m/>
    <m/>
    <x v="1"/>
    <x v="1"/>
    <m/>
    <m/>
  </r>
  <r>
    <x v="0"/>
    <x v="5"/>
    <s v="Elekter"/>
    <n v="-2458"/>
    <x v="62"/>
    <x v="57"/>
    <x v="29"/>
    <x v="29"/>
    <x v="26"/>
    <s v="Noorsootöö ja noortekeskused"/>
    <x v="44"/>
    <x v="44"/>
    <m/>
    <m/>
    <x v="1"/>
    <x v="1"/>
    <m/>
    <m/>
  </r>
  <r>
    <x v="0"/>
    <x v="5"/>
    <s v="Küte ja soojusenergia"/>
    <n v="-4146"/>
    <x v="64"/>
    <x v="62"/>
    <x v="29"/>
    <x v="29"/>
    <x v="26"/>
    <s v="Noorsootöö ja noortekeskused"/>
    <x v="44"/>
    <x v="44"/>
    <m/>
    <m/>
    <x v="1"/>
    <x v="1"/>
    <m/>
    <m/>
  </r>
  <r>
    <x v="0"/>
    <x v="0"/>
    <s v="Projektikoodi muutmine, summade täpsustamine"/>
    <n v="90"/>
    <x v="0"/>
    <x v="0"/>
    <x v="7"/>
    <x v="7"/>
    <x v="6"/>
    <s v="Põhi- ja üldkeskharidus"/>
    <x v="0"/>
    <x v="0"/>
    <s v="KLK03"/>
    <s v="Andekuse Projekt"/>
    <x v="1"/>
    <x v="1"/>
    <m/>
    <m/>
  </r>
  <r>
    <x v="0"/>
    <x v="0"/>
    <s v="Projektikoodi muutmine, summade täpsustamine"/>
    <n v="3700"/>
    <x v="1"/>
    <x v="1"/>
    <x v="7"/>
    <x v="7"/>
    <x v="6"/>
    <s v="Põhi- ja üldkeskharidus"/>
    <x v="0"/>
    <x v="0"/>
    <s v="KLK03"/>
    <s v="Andekuse Projekt"/>
    <x v="1"/>
    <x v="1"/>
    <m/>
    <m/>
  </r>
  <r>
    <x v="0"/>
    <x v="0"/>
    <s v="Projektikoodi muutmine, summade täpsustamine"/>
    <n v="11211"/>
    <x v="24"/>
    <x v="24"/>
    <x v="7"/>
    <x v="7"/>
    <x v="6"/>
    <s v="Põhi- ja üldkeskharidus"/>
    <x v="0"/>
    <x v="0"/>
    <s v="KLK03"/>
    <s v="Andekuse Projekt"/>
    <x v="1"/>
    <x v="1"/>
    <m/>
    <m/>
  </r>
  <r>
    <x v="1"/>
    <x v="6"/>
    <s v="Projektikoodi muutmine, summade täpsustamine"/>
    <n v="15000"/>
    <x v="25"/>
    <x v="25"/>
    <x v="7"/>
    <x v="7"/>
    <x v="6"/>
    <s v="Põhi- ja üldkeskharidus"/>
    <x v="0"/>
    <x v="0"/>
    <s v="KLK03"/>
    <s v="Andekuse Projekt"/>
    <x v="1"/>
    <x v="1"/>
    <m/>
    <m/>
  </r>
  <r>
    <x v="0"/>
    <x v="0"/>
    <s v="Projektikoodi muutmine"/>
    <n v="-120"/>
    <x v="0"/>
    <x v="0"/>
    <x v="7"/>
    <x v="7"/>
    <x v="6"/>
    <s v="Põhi- ja üldkeskharidus"/>
    <x v="0"/>
    <x v="0"/>
    <s v="48002"/>
    <s v="Õpiandekuse toetamine"/>
    <x v="1"/>
    <x v="1"/>
    <m/>
    <m/>
  </r>
  <r>
    <x v="0"/>
    <x v="0"/>
    <s v="Projektikoodi muutmine"/>
    <n v="-4933"/>
    <x v="1"/>
    <x v="1"/>
    <x v="7"/>
    <x v="7"/>
    <x v="6"/>
    <s v="Põhi- ja üldkeskharidus"/>
    <x v="0"/>
    <x v="0"/>
    <m/>
    <m/>
    <x v="1"/>
    <x v="1"/>
    <m/>
    <m/>
  </r>
  <r>
    <x v="0"/>
    <x v="0"/>
    <s v="Projektikoodi muutmine"/>
    <n v="-14948"/>
    <x v="24"/>
    <x v="24"/>
    <x v="7"/>
    <x v="7"/>
    <x v="6"/>
    <s v="Põhi- ja üldkeskharidus"/>
    <x v="0"/>
    <x v="0"/>
    <s v="48002"/>
    <s v="Õpiandekuse toetamine"/>
    <x v="1"/>
    <x v="1"/>
    <m/>
    <m/>
  </r>
  <r>
    <x v="1"/>
    <x v="6"/>
    <s v="Projektikoodi muutmine"/>
    <n v="-20000"/>
    <x v="25"/>
    <x v="25"/>
    <x v="7"/>
    <x v="7"/>
    <x v="6"/>
    <s v="Põhi- ja üldkeskharidus"/>
    <x v="0"/>
    <x v="0"/>
    <s v="48002"/>
    <s v="Õpiandekuse toetamine"/>
    <x v="1"/>
    <x v="1"/>
    <m/>
    <m/>
  </r>
  <r>
    <x v="0"/>
    <x v="5"/>
    <s v="Vesi ja kanalisatsioon"/>
    <n v="27"/>
    <x v="61"/>
    <x v="60"/>
    <x v="22"/>
    <x v="22"/>
    <x v="20"/>
    <s v="Muuseumid"/>
    <x v="26"/>
    <x v="26"/>
    <m/>
    <m/>
    <x v="1"/>
    <x v="1"/>
    <m/>
    <m/>
  </r>
  <r>
    <x v="0"/>
    <x v="5"/>
    <s v="Elekter"/>
    <n v="-3899"/>
    <x v="62"/>
    <x v="57"/>
    <x v="22"/>
    <x v="22"/>
    <x v="20"/>
    <s v="Muuseumid"/>
    <x v="26"/>
    <x v="26"/>
    <m/>
    <m/>
    <x v="1"/>
    <x v="1"/>
    <m/>
    <m/>
  </r>
  <r>
    <x v="0"/>
    <x v="5"/>
    <s v="Vesi ja kanalisatsioon"/>
    <n v="-319"/>
    <x v="61"/>
    <x v="60"/>
    <x v="17"/>
    <x v="17"/>
    <x v="19"/>
    <s v="Rahvakultuur"/>
    <x v="14"/>
    <x v="14"/>
    <m/>
    <m/>
    <x v="1"/>
    <x v="1"/>
    <m/>
    <m/>
  </r>
  <r>
    <x v="0"/>
    <x v="5"/>
    <s v="Elekter"/>
    <n v="-5336"/>
    <x v="62"/>
    <x v="57"/>
    <x v="17"/>
    <x v="17"/>
    <x v="19"/>
    <s v="Rahvakultuur"/>
    <x v="14"/>
    <x v="14"/>
    <m/>
    <m/>
    <x v="1"/>
    <x v="1"/>
    <m/>
    <m/>
  </r>
  <r>
    <x v="0"/>
    <x v="5"/>
    <s v="Küte ja soojusenergia"/>
    <n v="-3761"/>
    <x v="64"/>
    <x v="62"/>
    <x v="17"/>
    <x v="17"/>
    <x v="19"/>
    <s v="Rahvakultuur"/>
    <x v="14"/>
    <x v="14"/>
    <m/>
    <m/>
    <x v="1"/>
    <x v="1"/>
    <m/>
    <m/>
  </r>
  <r>
    <x v="0"/>
    <x v="5"/>
    <s v="Vesi ja kanalisatsioon"/>
    <n v="-311"/>
    <x v="61"/>
    <x v="60"/>
    <x v="8"/>
    <x v="8"/>
    <x v="8"/>
    <s v="Raamatukogud"/>
    <x v="13"/>
    <x v="13"/>
    <m/>
    <m/>
    <x v="1"/>
    <x v="1"/>
    <m/>
    <m/>
  </r>
  <r>
    <x v="0"/>
    <x v="5"/>
    <s v="Elekter"/>
    <n v="-4669"/>
    <x v="62"/>
    <x v="57"/>
    <x v="8"/>
    <x v="8"/>
    <x v="8"/>
    <s v="Raamatukogud"/>
    <x v="13"/>
    <x v="13"/>
    <m/>
    <m/>
    <x v="1"/>
    <x v="1"/>
    <m/>
    <m/>
  </r>
  <r>
    <x v="0"/>
    <x v="5"/>
    <s v="Küte ja soojusenergia"/>
    <n v="-6526"/>
    <x v="64"/>
    <x v="62"/>
    <x v="8"/>
    <x v="8"/>
    <x v="8"/>
    <s v="Raamatukogud"/>
    <x v="13"/>
    <x v="13"/>
    <m/>
    <m/>
    <x v="1"/>
    <x v="1"/>
    <m/>
    <m/>
  </r>
  <r>
    <x v="0"/>
    <x v="5"/>
    <s v="Vesi ja kanalisatsioon"/>
    <n v="-116"/>
    <x v="61"/>
    <x v="60"/>
    <x v="10"/>
    <x v="10"/>
    <x v="6"/>
    <s v="Põhi- ja üldkeskharidus"/>
    <x v="27"/>
    <x v="27"/>
    <m/>
    <m/>
    <x v="1"/>
    <x v="1"/>
    <m/>
    <m/>
  </r>
  <r>
    <x v="0"/>
    <x v="5"/>
    <s v="Elekter"/>
    <n v="-5862"/>
    <x v="62"/>
    <x v="57"/>
    <x v="10"/>
    <x v="10"/>
    <x v="6"/>
    <s v="Põhi- ja üldkeskharidus"/>
    <x v="27"/>
    <x v="27"/>
    <m/>
    <m/>
    <x v="1"/>
    <x v="1"/>
    <m/>
    <m/>
  </r>
  <r>
    <x v="0"/>
    <x v="5"/>
    <s v="Küte ja soojusenergia"/>
    <n v="-4846"/>
    <x v="64"/>
    <x v="62"/>
    <x v="10"/>
    <x v="10"/>
    <x v="6"/>
    <s v="Põhi- ja üldkeskharidus"/>
    <x v="27"/>
    <x v="27"/>
    <m/>
    <m/>
    <x v="1"/>
    <x v="1"/>
    <m/>
    <m/>
  </r>
  <r>
    <x v="0"/>
    <x v="5"/>
    <s v="Vesi ja kanalisatsioon"/>
    <n v="-28"/>
    <x v="61"/>
    <x v="60"/>
    <x v="7"/>
    <x v="7"/>
    <x v="6"/>
    <s v="Põhi- ja üldkeskharidus"/>
    <x v="8"/>
    <x v="8"/>
    <m/>
    <m/>
    <x v="1"/>
    <x v="1"/>
    <m/>
    <m/>
  </r>
  <r>
    <x v="0"/>
    <x v="5"/>
    <s v="Elekter"/>
    <n v="-689"/>
    <x v="62"/>
    <x v="57"/>
    <x v="7"/>
    <x v="7"/>
    <x v="6"/>
    <s v="Põhi- ja üldkeskharidus"/>
    <x v="8"/>
    <x v="8"/>
    <m/>
    <m/>
    <x v="1"/>
    <x v="1"/>
    <m/>
    <m/>
  </r>
  <r>
    <x v="0"/>
    <x v="5"/>
    <s v="Küte ja soojusenergia"/>
    <n v="-1289"/>
    <x v="64"/>
    <x v="62"/>
    <x v="7"/>
    <x v="7"/>
    <x v="6"/>
    <s v="Põhi- ja üldkeskharidus"/>
    <x v="8"/>
    <x v="8"/>
    <m/>
    <m/>
    <x v="1"/>
    <x v="1"/>
    <m/>
    <m/>
  </r>
  <r>
    <x v="0"/>
    <x v="5"/>
    <s v="Vesi ja kanalisatsioon"/>
    <n v="-55"/>
    <x v="61"/>
    <x v="60"/>
    <x v="7"/>
    <x v="7"/>
    <x v="6"/>
    <s v="Põhi- ja üldkeskharidus"/>
    <x v="10"/>
    <x v="10"/>
    <m/>
    <m/>
    <x v="1"/>
    <x v="1"/>
    <m/>
    <m/>
  </r>
  <r>
    <x v="0"/>
    <x v="5"/>
    <s v="Elekter"/>
    <n v="-2787"/>
    <x v="62"/>
    <x v="57"/>
    <x v="7"/>
    <x v="7"/>
    <x v="6"/>
    <s v="Põhi- ja üldkeskharidus"/>
    <x v="10"/>
    <x v="10"/>
    <m/>
    <m/>
    <x v="1"/>
    <x v="1"/>
    <m/>
    <m/>
  </r>
  <r>
    <x v="0"/>
    <x v="5"/>
    <s v="Küte ja soojusenergia"/>
    <n v="-8135"/>
    <x v="64"/>
    <x v="62"/>
    <x v="7"/>
    <x v="7"/>
    <x v="6"/>
    <s v="Põhi- ja üldkeskharidus"/>
    <x v="10"/>
    <x v="10"/>
    <m/>
    <m/>
    <x v="1"/>
    <x v="1"/>
    <m/>
    <m/>
  </r>
  <r>
    <x v="0"/>
    <x v="5"/>
    <s v="Elekter"/>
    <n v="-65"/>
    <x v="62"/>
    <x v="57"/>
    <x v="7"/>
    <x v="7"/>
    <x v="6"/>
    <s v="Põhi- ja üldkeskharidus"/>
    <x v="40"/>
    <x v="40"/>
    <m/>
    <m/>
    <x v="1"/>
    <x v="1"/>
    <m/>
    <m/>
  </r>
  <r>
    <x v="0"/>
    <x v="5"/>
    <s v="Vesi ja kanalisatsioon"/>
    <n v="18"/>
    <x v="61"/>
    <x v="60"/>
    <x v="7"/>
    <x v="7"/>
    <x v="6"/>
    <s v="Põhi- ja üldkeskharidus"/>
    <x v="42"/>
    <x v="42"/>
    <m/>
    <m/>
    <x v="1"/>
    <x v="1"/>
    <m/>
    <m/>
  </r>
  <r>
    <x v="0"/>
    <x v="5"/>
    <s v="Elekter"/>
    <n v="-2604"/>
    <x v="62"/>
    <x v="57"/>
    <x v="7"/>
    <x v="7"/>
    <x v="6"/>
    <s v="Põhi- ja üldkeskharidus"/>
    <x v="42"/>
    <x v="42"/>
    <m/>
    <m/>
    <x v="1"/>
    <x v="1"/>
    <m/>
    <m/>
  </r>
  <r>
    <x v="0"/>
    <x v="5"/>
    <s v="Küte ja soojusenergia"/>
    <n v="-6303"/>
    <x v="64"/>
    <x v="62"/>
    <x v="7"/>
    <x v="7"/>
    <x v="6"/>
    <s v="Põhi- ja üldkeskharidus"/>
    <x v="42"/>
    <x v="42"/>
    <m/>
    <m/>
    <x v="1"/>
    <x v="1"/>
    <m/>
    <m/>
  </r>
  <r>
    <x v="0"/>
    <x v="5"/>
    <s v="Vesi ja kanalisatsioon"/>
    <n v="-2324"/>
    <x v="61"/>
    <x v="60"/>
    <x v="4"/>
    <x v="4"/>
    <x v="6"/>
    <s v="Põhi- ja üldkeskharidus"/>
    <x v="19"/>
    <x v="19"/>
    <m/>
    <m/>
    <x v="1"/>
    <x v="1"/>
    <m/>
    <m/>
  </r>
  <r>
    <x v="0"/>
    <x v="5"/>
    <s v="Elekter"/>
    <n v="-13236"/>
    <x v="62"/>
    <x v="57"/>
    <x v="4"/>
    <x v="4"/>
    <x v="6"/>
    <s v="Põhi- ja üldkeskharidus"/>
    <x v="19"/>
    <x v="19"/>
    <m/>
    <m/>
    <x v="1"/>
    <x v="1"/>
    <m/>
    <m/>
  </r>
  <r>
    <x v="0"/>
    <x v="5"/>
    <s v="Küte ja soojusenergia"/>
    <n v="-12462"/>
    <x v="64"/>
    <x v="62"/>
    <x v="4"/>
    <x v="4"/>
    <x v="6"/>
    <s v="Põhi- ja üldkeskharidus"/>
    <x v="19"/>
    <x v="19"/>
    <m/>
    <m/>
    <x v="1"/>
    <x v="1"/>
    <m/>
    <m/>
  </r>
  <r>
    <x v="0"/>
    <x v="5"/>
    <s v="Vesi ja kanalisatsioon"/>
    <n v="-1752"/>
    <x v="61"/>
    <x v="60"/>
    <x v="23"/>
    <x v="23"/>
    <x v="21"/>
    <s v="Väljaspool kodu osutatav üldhooldusteenus"/>
    <x v="29"/>
    <x v="29"/>
    <m/>
    <m/>
    <x v="1"/>
    <x v="1"/>
    <m/>
    <m/>
  </r>
  <r>
    <x v="0"/>
    <x v="5"/>
    <s v="Elekter"/>
    <n v="-7137"/>
    <x v="62"/>
    <x v="57"/>
    <x v="23"/>
    <x v="23"/>
    <x v="21"/>
    <s v="Väljaspool kodu osutatav üldhooldusteenus"/>
    <x v="29"/>
    <x v="29"/>
    <m/>
    <m/>
    <x v="1"/>
    <x v="1"/>
    <m/>
    <m/>
  </r>
  <r>
    <x v="0"/>
    <x v="5"/>
    <s v="Küte ja soojusenergia"/>
    <n v="-7186"/>
    <x v="64"/>
    <x v="62"/>
    <x v="23"/>
    <x v="23"/>
    <x v="21"/>
    <s v="Väljaspool kodu osutatav üldhooldusteenus"/>
    <x v="29"/>
    <x v="29"/>
    <m/>
    <m/>
    <x v="1"/>
    <x v="1"/>
    <m/>
    <m/>
  </r>
  <r>
    <x v="0"/>
    <x v="5"/>
    <s v="Vesi ja kanalisatsioon"/>
    <n v="-696"/>
    <x v="61"/>
    <x v="60"/>
    <x v="25"/>
    <x v="25"/>
    <x v="23"/>
    <s v="Muu eakate sotsiaalne kaitse"/>
    <x v="38"/>
    <x v="38"/>
    <m/>
    <m/>
    <x v="1"/>
    <x v="1"/>
    <m/>
    <m/>
  </r>
  <r>
    <x v="0"/>
    <x v="5"/>
    <s v="Elekter"/>
    <n v="-1657"/>
    <x v="62"/>
    <x v="57"/>
    <x v="25"/>
    <x v="25"/>
    <x v="23"/>
    <s v="Muu eakate sotsiaalne kaitse"/>
    <x v="38"/>
    <x v="38"/>
    <m/>
    <m/>
    <x v="1"/>
    <x v="1"/>
    <m/>
    <m/>
  </r>
  <r>
    <x v="0"/>
    <x v="5"/>
    <s v="Küte ja soojusenergia"/>
    <n v="-1687"/>
    <x v="64"/>
    <x v="62"/>
    <x v="25"/>
    <x v="25"/>
    <x v="23"/>
    <s v="Muu eakate sotsiaalne kaitse"/>
    <x v="38"/>
    <x v="38"/>
    <m/>
    <m/>
    <x v="1"/>
    <x v="1"/>
    <m/>
    <m/>
  </r>
  <r>
    <x v="0"/>
    <x v="5"/>
    <s v="Elekter"/>
    <n v="-1444"/>
    <x v="62"/>
    <x v="57"/>
    <x v="24"/>
    <x v="24"/>
    <x v="22"/>
    <s v="Teatrid"/>
    <x v="30"/>
    <x v="30"/>
    <m/>
    <m/>
    <x v="1"/>
    <x v="1"/>
    <m/>
    <m/>
  </r>
  <r>
    <x v="0"/>
    <x v="5"/>
    <s v="Elekter"/>
    <n v="-720"/>
    <x v="62"/>
    <x v="57"/>
    <x v="14"/>
    <x v="14"/>
    <x v="10"/>
    <s v="Noorte huviharidus ja huvitegevus"/>
    <x v="4"/>
    <x v="4"/>
    <m/>
    <m/>
    <x v="1"/>
    <x v="1"/>
    <m/>
    <m/>
  </r>
  <r>
    <x v="0"/>
    <x v="5"/>
    <s v="Vesi ja kanalisatsioon"/>
    <n v="-551"/>
    <x v="61"/>
    <x v="60"/>
    <x v="14"/>
    <x v="14"/>
    <x v="10"/>
    <s v="Noorte huviharidus ja huvitegevus"/>
    <x v="41"/>
    <x v="41"/>
    <m/>
    <m/>
    <x v="1"/>
    <x v="1"/>
    <m/>
    <m/>
  </r>
  <r>
    <x v="0"/>
    <x v="5"/>
    <s v="Elekter"/>
    <n v="-200"/>
    <x v="62"/>
    <x v="57"/>
    <x v="14"/>
    <x v="14"/>
    <x v="10"/>
    <s v="Noorte huviharidus ja huvitegevus"/>
    <x v="41"/>
    <x v="41"/>
    <m/>
    <m/>
    <x v="1"/>
    <x v="1"/>
    <m/>
    <m/>
  </r>
  <r>
    <x v="0"/>
    <x v="5"/>
    <s v="Küte ja soojusenergia"/>
    <n v="-2605"/>
    <x v="64"/>
    <x v="62"/>
    <x v="14"/>
    <x v="14"/>
    <x v="10"/>
    <s v="Noorte huviharidus ja huvitegevus"/>
    <x v="41"/>
    <x v="41"/>
    <m/>
    <m/>
    <x v="1"/>
    <x v="1"/>
    <m/>
    <m/>
  </r>
  <r>
    <x v="0"/>
    <x v="5"/>
    <s v="Vesi ja kanalisatsioon"/>
    <n v="-115"/>
    <x v="61"/>
    <x v="60"/>
    <x v="28"/>
    <x v="28"/>
    <x v="10"/>
    <s v="Noorte huviharidus ja huvitegevus"/>
    <x v="43"/>
    <x v="43"/>
    <m/>
    <m/>
    <x v="1"/>
    <x v="1"/>
    <m/>
    <m/>
  </r>
  <r>
    <x v="0"/>
    <x v="5"/>
    <s v="Elekter"/>
    <n v="-1600"/>
    <x v="62"/>
    <x v="57"/>
    <x v="28"/>
    <x v="28"/>
    <x v="10"/>
    <s v="Noorte huviharidus ja huvitegevus"/>
    <x v="43"/>
    <x v="43"/>
    <m/>
    <m/>
    <x v="1"/>
    <x v="1"/>
    <m/>
    <m/>
  </r>
  <r>
    <x v="0"/>
    <x v="5"/>
    <s v="Küte ja soojusenergia"/>
    <n v="-1975"/>
    <x v="64"/>
    <x v="62"/>
    <x v="28"/>
    <x v="28"/>
    <x v="10"/>
    <s v="Noorte huviharidus ja huvitegevus"/>
    <x v="43"/>
    <x v="43"/>
    <m/>
    <m/>
    <x v="1"/>
    <x v="1"/>
    <m/>
    <m/>
  </r>
  <r>
    <x v="0"/>
    <x v="5"/>
    <s v="Vesi ja kanalisatsioon"/>
    <n v="-131"/>
    <x v="61"/>
    <x v="60"/>
    <x v="21"/>
    <x v="21"/>
    <x v="10"/>
    <s v="Noorte huviharidus ja huvitegevus"/>
    <x v="25"/>
    <x v="25"/>
    <m/>
    <m/>
    <x v="1"/>
    <x v="1"/>
    <m/>
    <m/>
  </r>
  <r>
    <x v="0"/>
    <x v="5"/>
    <s v="Elekter"/>
    <n v="315"/>
    <x v="62"/>
    <x v="57"/>
    <x v="21"/>
    <x v="21"/>
    <x v="10"/>
    <s v="Noorte huviharidus ja huvitegevus"/>
    <x v="25"/>
    <x v="25"/>
    <m/>
    <m/>
    <x v="1"/>
    <x v="1"/>
    <m/>
    <m/>
  </r>
  <r>
    <x v="0"/>
    <x v="5"/>
    <s v="Küte ja soojusenergia"/>
    <n v="-1734"/>
    <x v="64"/>
    <x v="62"/>
    <x v="21"/>
    <x v="21"/>
    <x v="10"/>
    <s v="Noorte huviharidus ja huvitegevus"/>
    <x v="25"/>
    <x v="25"/>
    <m/>
    <m/>
    <x v="1"/>
    <x v="1"/>
    <m/>
    <m/>
  </r>
  <r>
    <x v="0"/>
    <x v="5"/>
    <s v="Vesi ja kanalisatsioon"/>
    <n v="-346"/>
    <x v="61"/>
    <x v="60"/>
    <x v="6"/>
    <x v="6"/>
    <x v="6"/>
    <s v="Põhi- ja üldkeskharidus"/>
    <x v="36"/>
    <x v="36"/>
    <m/>
    <m/>
    <x v="1"/>
    <x v="1"/>
    <m/>
    <m/>
  </r>
  <r>
    <x v="0"/>
    <x v="5"/>
    <s v="Elekter"/>
    <n v="-2219"/>
    <x v="62"/>
    <x v="57"/>
    <x v="6"/>
    <x v="6"/>
    <x v="6"/>
    <s v="Põhi- ja üldkeskharidus"/>
    <x v="36"/>
    <x v="36"/>
    <m/>
    <m/>
    <x v="1"/>
    <x v="1"/>
    <m/>
    <m/>
  </r>
  <r>
    <x v="0"/>
    <x v="5"/>
    <s v="Küte ja soojusenergia"/>
    <n v="-9420"/>
    <x v="64"/>
    <x v="62"/>
    <x v="6"/>
    <x v="6"/>
    <x v="6"/>
    <s v="Põhi- ja üldkeskharidus"/>
    <x v="36"/>
    <x v="36"/>
    <m/>
    <m/>
    <x v="1"/>
    <x v="1"/>
    <m/>
    <m/>
  </r>
  <r>
    <x v="0"/>
    <x v="5"/>
    <s v="Vesi ja kanalisatsioon"/>
    <n v="-460"/>
    <x v="61"/>
    <x v="60"/>
    <x v="16"/>
    <x v="16"/>
    <x v="13"/>
    <s v="Alusharidus"/>
    <x v="12"/>
    <x v="12"/>
    <m/>
    <m/>
    <x v="1"/>
    <x v="1"/>
    <m/>
    <m/>
  </r>
  <r>
    <x v="0"/>
    <x v="5"/>
    <s v="Elekter"/>
    <n v="-2646"/>
    <x v="62"/>
    <x v="57"/>
    <x v="16"/>
    <x v="16"/>
    <x v="13"/>
    <s v="Alusharidus"/>
    <x v="12"/>
    <x v="12"/>
    <m/>
    <m/>
    <x v="1"/>
    <x v="1"/>
    <m/>
    <m/>
  </r>
  <r>
    <x v="0"/>
    <x v="5"/>
    <s v="Küte ja soojusenergia"/>
    <n v="-6270"/>
    <x v="64"/>
    <x v="62"/>
    <x v="16"/>
    <x v="16"/>
    <x v="13"/>
    <s v="Alusharidus"/>
    <x v="12"/>
    <x v="12"/>
    <m/>
    <m/>
    <x v="1"/>
    <x v="1"/>
    <m/>
    <m/>
  </r>
  <r>
    <x v="0"/>
    <x v="5"/>
    <s v="Vesi ja kanalisatsioon"/>
    <n v="-425"/>
    <x v="61"/>
    <x v="60"/>
    <x v="16"/>
    <x v="16"/>
    <x v="13"/>
    <s v="Alusharidus"/>
    <x v="24"/>
    <x v="24"/>
    <m/>
    <m/>
    <x v="1"/>
    <x v="1"/>
    <m/>
    <m/>
  </r>
  <r>
    <x v="0"/>
    <x v="5"/>
    <s v="Elekter"/>
    <n v="-2800"/>
    <x v="62"/>
    <x v="57"/>
    <x v="16"/>
    <x v="16"/>
    <x v="13"/>
    <s v="Alusharidus"/>
    <x v="24"/>
    <x v="24"/>
    <m/>
    <m/>
    <x v="1"/>
    <x v="1"/>
    <m/>
    <m/>
  </r>
  <r>
    <x v="0"/>
    <x v="5"/>
    <s v="Küte ja soojusenergia"/>
    <n v="-2250"/>
    <x v="64"/>
    <x v="62"/>
    <x v="16"/>
    <x v="16"/>
    <x v="13"/>
    <s v="Alusharidus"/>
    <x v="24"/>
    <x v="24"/>
    <m/>
    <m/>
    <x v="1"/>
    <x v="1"/>
    <m/>
    <m/>
  </r>
  <r>
    <x v="0"/>
    <x v="5"/>
    <s v="Üleviimine õigele kulureale"/>
    <n v="750"/>
    <x v="72"/>
    <x v="70"/>
    <x v="7"/>
    <x v="7"/>
    <x v="6"/>
    <s v="Põhi- ja üldkeskharidus"/>
    <x v="0"/>
    <x v="0"/>
    <m/>
    <m/>
    <x v="1"/>
    <x v="1"/>
    <m/>
    <m/>
  </r>
  <r>
    <x v="0"/>
    <x v="5"/>
    <s v="Üleviimine õigele kulureale"/>
    <n v="-750"/>
    <x v="173"/>
    <x v="70"/>
    <x v="7"/>
    <x v="7"/>
    <x v="6"/>
    <s v="Põhi- ja üldkeskharidus"/>
    <x v="0"/>
    <x v="0"/>
    <m/>
    <m/>
    <x v="1"/>
    <x v="1"/>
    <m/>
    <m/>
  </r>
  <r>
    <x v="0"/>
    <x v="5"/>
    <s v="Üleviimine õigele kulureale"/>
    <n v="800"/>
    <x v="75"/>
    <x v="69"/>
    <x v="7"/>
    <x v="7"/>
    <x v="6"/>
    <s v="Põhi- ja üldkeskharidus"/>
    <x v="0"/>
    <x v="0"/>
    <m/>
    <m/>
    <x v="1"/>
    <x v="1"/>
    <m/>
    <m/>
  </r>
  <r>
    <x v="0"/>
    <x v="5"/>
    <s v="Üleviimine õigele kulureale"/>
    <n v="-800"/>
    <x v="174"/>
    <x v="69"/>
    <x v="7"/>
    <x v="7"/>
    <x v="6"/>
    <s v="Põhi- ja üldkeskharidus"/>
    <x v="0"/>
    <x v="0"/>
    <m/>
    <m/>
    <x v="1"/>
    <x v="1"/>
    <m/>
    <m/>
  </r>
  <r>
    <x v="0"/>
    <x v="0"/>
    <s v="Töötuskindlustusmakse"/>
    <n v="32"/>
    <x v="0"/>
    <x v="0"/>
    <x v="23"/>
    <x v="23"/>
    <x v="21"/>
    <s v="Väljaspool kodu osutatav üldhooldusteenus"/>
    <x v="0"/>
    <x v="0"/>
    <m/>
    <m/>
    <x v="1"/>
    <x v="1"/>
    <m/>
    <m/>
  </r>
  <r>
    <x v="0"/>
    <x v="0"/>
    <s v="Sotsiaalmaks töötasudelt ja toetustelt"/>
    <n v="1320"/>
    <x v="1"/>
    <x v="1"/>
    <x v="23"/>
    <x v="23"/>
    <x v="21"/>
    <s v="Väljaspool kodu osutatav üldhooldusteenus"/>
    <x v="0"/>
    <x v="0"/>
    <m/>
    <m/>
    <x v="1"/>
    <x v="1"/>
    <m/>
    <m/>
  </r>
  <r>
    <x v="0"/>
    <x v="5"/>
    <s v="Meditsiini- ja hügieenitarbed"/>
    <n v="1000"/>
    <x v="70"/>
    <x v="68"/>
    <x v="23"/>
    <x v="23"/>
    <x v="21"/>
    <s v="Väljaspool kodu osutatav üldhooldusteenus"/>
    <x v="0"/>
    <x v="0"/>
    <m/>
    <m/>
    <x v="1"/>
    <x v="1"/>
    <m/>
    <m/>
  </r>
  <r>
    <x v="0"/>
    <x v="5"/>
    <s v="Tervise edendamise kulud"/>
    <n v="-1500"/>
    <x v="123"/>
    <x v="116"/>
    <x v="23"/>
    <x v="23"/>
    <x v="21"/>
    <s v="Väljaspool kodu osutatav üldhooldusteenus"/>
    <x v="0"/>
    <x v="0"/>
    <m/>
    <m/>
    <x v="1"/>
    <x v="1"/>
    <m/>
    <m/>
  </r>
  <r>
    <x v="0"/>
    <x v="5"/>
    <s v="Ürituste ja näituste korraldamise kulud"/>
    <n v="-2000"/>
    <x v="52"/>
    <x v="51"/>
    <x v="23"/>
    <x v="23"/>
    <x v="21"/>
    <s v="Väljaspool kodu osutatav üldhooldusteenus"/>
    <x v="0"/>
    <x v="0"/>
    <m/>
    <m/>
    <x v="1"/>
    <x v="1"/>
    <m/>
    <m/>
  </r>
  <r>
    <x v="0"/>
    <x v="5"/>
    <s v="Kindlustusmaksed"/>
    <n v="3975"/>
    <x v="175"/>
    <x v="61"/>
    <x v="23"/>
    <x v="23"/>
    <x v="21"/>
    <s v="Väljaspool kodu osutatav üldhooldusteenus"/>
    <x v="0"/>
    <x v="0"/>
    <m/>
    <m/>
    <x v="1"/>
    <x v="1"/>
    <m/>
    <m/>
  </r>
  <r>
    <x v="0"/>
    <x v="5"/>
    <s v="Toiduained"/>
    <n v="5873"/>
    <x v="176"/>
    <x v="158"/>
    <x v="23"/>
    <x v="23"/>
    <x v="21"/>
    <s v="Väljaspool kodu osutatav üldhooldusteenus"/>
    <x v="0"/>
    <x v="0"/>
    <m/>
    <m/>
    <x v="1"/>
    <x v="1"/>
    <m/>
    <m/>
  </r>
  <r>
    <x v="0"/>
    <x v="5"/>
    <s v="Muud inventari majandamiskulud"/>
    <n v="-13000"/>
    <x v="41"/>
    <x v="41"/>
    <x v="23"/>
    <x v="23"/>
    <x v="21"/>
    <s v="Väljaspool kodu osutatav üldhooldusteenus"/>
    <x v="0"/>
    <x v="0"/>
    <m/>
    <m/>
    <x v="1"/>
    <x v="1"/>
    <m/>
    <m/>
  </r>
  <r>
    <x v="0"/>
    <x v="5"/>
    <s v="Inventar ja selle tarvikud"/>
    <n v="3300"/>
    <x v="26"/>
    <x v="26"/>
    <x v="23"/>
    <x v="23"/>
    <x v="21"/>
    <s v="Väljaspool kodu osutatav üldhooldusteenus"/>
    <x v="0"/>
    <x v="0"/>
    <m/>
    <m/>
    <x v="1"/>
    <x v="1"/>
    <m/>
    <m/>
  </r>
  <r>
    <x v="0"/>
    <x v="5"/>
    <s v="Muud maismaasõidukite majandamiskulud"/>
    <n v="300"/>
    <x v="76"/>
    <x v="73"/>
    <x v="23"/>
    <x v="23"/>
    <x v="21"/>
    <s v="Väljaspool kodu osutatav üldhooldusteenus"/>
    <x v="0"/>
    <x v="0"/>
    <m/>
    <m/>
    <x v="1"/>
    <x v="1"/>
    <m/>
    <m/>
  </r>
  <r>
    <x v="0"/>
    <x v="5"/>
    <s v="Rent"/>
    <n v="-2700"/>
    <x v="30"/>
    <x v="30"/>
    <x v="23"/>
    <x v="23"/>
    <x v="21"/>
    <s v="Väljaspool kodu osutatav üldhooldusteenus"/>
    <x v="0"/>
    <x v="0"/>
    <m/>
    <m/>
    <x v="1"/>
    <x v="1"/>
    <m/>
    <m/>
  </r>
  <r>
    <x v="0"/>
    <x v="5"/>
    <s v="Esindus- ja vastuvõtukulud (va kingitused ja auhinnad)"/>
    <n v="-1000"/>
    <x v="12"/>
    <x v="12"/>
    <x v="23"/>
    <x v="23"/>
    <x v="21"/>
    <s v="Väljaspool kodu osutatav üldhooldusteenus"/>
    <x v="0"/>
    <x v="0"/>
    <m/>
    <m/>
    <x v="1"/>
    <x v="1"/>
    <m/>
    <m/>
  </r>
  <r>
    <x v="0"/>
    <x v="0"/>
    <s v="Töötasud võlaõiguslike lepingute alusel"/>
    <n v="400"/>
    <x v="15"/>
    <x v="15"/>
    <x v="23"/>
    <x v="23"/>
    <x v="21"/>
    <s v="Väljaspool kodu osutatav üldhooldusteenus"/>
    <x v="0"/>
    <x v="0"/>
    <m/>
    <m/>
    <x v="1"/>
    <x v="1"/>
    <m/>
    <m/>
  </r>
  <r>
    <x v="0"/>
    <x v="0"/>
    <s v="Põhipalk ja kokkulepitud tasud (TLS tööliste brutopalk)"/>
    <n v="1000"/>
    <x v="40"/>
    <x v="40"/>
    <x v="23"/>
    <x v="23"/>
    <x v="21"/>
    <s v="Väljaspool kodu osutatav üldhooldusteenus"/>
    <x v="0"/>
    <x v="0"/>
    <m/>
    <m/>
    <x v="1"/>
    <x v="1"/>
    <m/>
    <m/>
  </r>
  <r>
    <x v="0"/>
    <x v="0"/>
    <s v="Põhipalk ja kokkulepitud tasud (TLS keskastme spetsialisti brutopalk)"/>
    <n v="3000"/>
    <x v="16"/>
    <x v="16"/>
    <x v="23"/>
    <x v="23"/>
    <x v="21"/>
    <s v="Väljaspool kodu osutatav üldhooldusteenus"/>
    <x v="0"/>
    <x v="0"/>
    <m/>
    <m/>
    <x v="1"/>
    <x v="1"/>
    <m/>
    <m/>
  </r>
  <r>
    <x v="0"/>
    <x v="5"/>
    <s v="Suurendan KU614 kontot 506040 (töötuskindlustus) 6 euro võrra vähendan vastavalt  kontot 552490"/>
    <n v="-6"/>
    <x v="43"/>
    <x v="43"/>
    <x v="5"/>
    <x v="5"/>
    <x v="9"/>
    <s v="Muu haridus"/>
    <x v="0"/>
    <x v="0"/>
    <m/>
    <m/>
    <x v="14"/>
    <x v="14"/>
    <m/>
    <m/>
  </r>
  <r>
    <x v="0"/>
    <x v="5"/>
    <s v="Suurendan kontot 506000 (sots.maks) 231 euro võrra  ja vähendan vastavalt kontot 552490"/>
    <n v="-231"/>
    <x v="43"/>
    <x v="43"/>
    <x v="5"/>
    <x v="5"/>
    <x v="9"/>
    <s v="Muu haridus"/>
    <x v="0"/>
    <x v="0"/>
    <m/>
    <m/>
    <x v="14"/>
    <x v="14"/>
    <m/>
    <m/>
  </r>
  <r>
    <x v="0"/>
    <x v="5"/>
    <s v="Suurendan KU614 kontot 500500 kokku 700 euro võrra ja vähendan vastavalt kontot 552490t "/>
    <n v="-700"/>
    <x v="43"/>
    <x v="43"/>
    <x v="5"/>
    <x v="5"/>
    <x v="9"/>
    <s v="Muu haridus"/>
    <x v="0"/>
    <x v="0"/>
    <m/>
    <m/>
    <x v="14"/>
    <x v="14"/>
    <m/>
    <m/>
  </r>
  <r>
    <x v="0"/>
    <x v="5"/>
    <s v="Vesi ja kanalisatsioon"/>
    <n v="-903"/>
    <x v="61"/>
    <x v="60"/>
    <x v="18"/>
    <x v="18"/>
    <x v="13"/>
    <s v="Alusharidus"/>
    <x v="18"/>
    <x v="18"/>
    <m/>
    <m/>
    <x v="1"/>
    <x v="1"/>
    <m/>
    <m/>
  </r>
  <r>
    <x v="0"/>
    <x v="5"/>
    <s v="Elekter"/>
    <n v="-1140"/>
    <x v="62"/>
    <x v="57"/>
    <x v="18"/>
    <x v="18"/>
    <x v="13"/>
    <s v="Alusharidus"/>
    <x v="18"/>
    <x v="18"/>
    <m/>
    <m/>
    <x v="1"/>
    <x v="1"/>
    <m/>
    <m/>
  </r>
  <r>
    <x v="0"/>
    <x v="5"/>
    <s v="Küte ja soojusenergia"/>
    <n v="-5583"/>
    <x v="64"/>
    <x v="62"/>
    <x v="18"/>
    <x v="18"/>
    <x v="13"/>
    <s v="Alusharidus"/>
    <x v="18"/>
    <x v="18"/>
    <m/>
    <m/>
    <x v="1"/>
    <x v="1"/>
    <m/>
    <m/>
  </r>
  <r>
    <x v="0"/>
    <x v="0"/>
    <s v="Sotsiaalmaks töötasudelt ja toetustelt"/>
    <n v="231"/>
    <x v="1"/>
    <x v="1"/>
    <x v="5"/>
    <x v="5"/>
    <x v="9"/>
    <s v="Muu haridus"/>
    <x v="0"/>
    <x v="0"/>
    <m/>
    <m/>
    <x v="14"/>
    <x v="14"/>
    <m/>
    <m/>
  </r>
  <r>
    <x v="0"/>
    <x v="0"/>
    <s v="Töötuskindlustusmakse"/>
    <n v="6"/>
    <x v="0"/>
    <x v="0"/>
    <x v="5"/>
    <x v="5"/>
    <x v="9"/>
    <s v="Muu haridus"/>
    <x v="0"/>
    <x v="0"/>
    <m/>
    <m/>
    <x v="14"/>
    <x v="14"/>
    <m/>
    <m/>
  </r>
  <r>
    <x v="0"/>
    <x v="0"/>
    <s v="Töötasud võlaõiguslike lepingute alusel"/>
    <n v="700"/>
    <x v="15"/>
    <x v="15"/>
    <x v="5"/>
    <x v="5"/>
    <x v="9"/>
    <s v="Muu haridus"/>
    <x v="0"/>
    <x v="0"/>
    <m/>
    <m/>
    <x v="14"/>
    <x v="14"/>
    <m/>
    <m/>
  </r>
  <r>
    <x v="0"/>
    <x v="5"/>
    <s v="Kesklinna koolile lisaklassile vajalikud IT- seadmed"/>
    <n v="-3253"/>
    <x v="43"/>
    <x v="43"/>
    <x v="5"/>
    <x v="5"/>
    <x v="9"/>
    <s v="Muu haridus"/>
    <x v="0"/>
    <x v="0"/>
    <m/>
    <m/>
    <x v="14"/>
    <x v="14"/>
    <m/>
    <m/>
  </r>
  <r>
    <x v="0"/>
    <x v="0"/>
    <s v="Palgad õigele reale"/>
    <n v="51706"/>
    <x v="37"/>
    <x v="37"/>
    <x v="7"/>
    <x v="7"/>
    <x v="6"/>
    <s v="Põhi- ja üldkeskharidus"/>
    <x v="0"/>
    <x v="0"/>
    <m/>
    <m/>
    <x v="1"/>
    <x v="1"/>
    <m/>
    <m/>
  </r>
  <r>
    <x v="0"/>
    <x v="0"/>
    <s v="Palgad õigele reale"/>
    <n v="4404"/>
    <x v="39"/>
    <x v="39"/>
    <x v="7"/>
    <x v="7"/>
    <x v="6"/>
    <s v="Põhi- ja üldkeskharidus"/>
    <x v="0"/>
    <x v="0"/>
    <m/>
    <m/>
    <x v="1"/>
    <x v="1"/>
    <m/>
    <m/>
  </r>
  <r>
    <x v="0"/>
    <x v="0"/>
    <s v="Palgad õigele reale"/>
    <n v="-56110"/>
    <x v="16"/>
    <x v="16"/>
    <x v="7"/>
    <x v="7"/>
    <x v="6"/>
    <s v="Põhi- ja üldkeskharidus"/>
    <x v="0"/>
    <x v="0"/>
    <m/>
    <m/>
    <x v="1"/>
    <x v="1"/>
    <m/>
    <m/>
  </r>
  <r>
    <x v="0"/>
    <x v="0"/>
    <s v="Palgad õigele reale"/>
    <n v="80276"/>
    <x v="37"/>
    <x v="37"/>
    <x v="7"/>
    <x v="7"/>
    <x v="6"/>
    <s v="Põhi- ja üldkeskharidus"/>
    <x v="0"/>
    <x v="0"/>
    <m/>
    <m/>
    <x v="1"/>
    <x v="1"/>
    <m/>
    <m/>
  </r>
  <r>
    <x v="0"/>
    <x v="0"/>
    <s v="Palgad õigele reale"/>
    <n v="-80276"/>
    <x v="42"/>
    <x v="42"/>
    <x v="7"/>
    <x v="7"/>
    <x v="6"/>
    <s v="Põhi- ja üldkeskharidus"/>
    <x v="0"/>
    <x v="0"/>
    <m/>
    <m/>
    <x v="1"/>
    <x v="1"/>
    <m/>
    <m/>
  </r>
  <r>
    <x v="0"/>
    <x v="5"/>
    <s v="Vesi ja kanalisatsioon"/>
    <n v="-411"/>
    <x v="61"/>
    <x v="60"/>
    <x v="11"/>
    <x v="11"/>
    <x v="13"/>
    <s v="Alusharidus"/>
    <x v="35"/>
    <x v="35"/>
    <m/>
    <m/>
    <x v="1"/>
    <x v="1"/>
    <m/>
    <m/>
  </r>
  <r>
    <x v="0"/>
    <x v="5"/>
    <s v="Elekter"/>
    <n v="-5689"/>
    <x v="62"/>
    <x v="57"/>
    <x v="11"/>
    <x v="11"/>
    <x v="13"/>
    <s v="Alusharidus"/>
    <x v="35"/>
    <x v="35"/>
    <m/>
    <m/>
    <x v="1"/>
    <x v="1"/>
    <m/>
    <m/>
  </r>
  <r>
    <x v="0"/>
    <x v="5"/>
    <s v="Küte ja soojusenergia"/>
    <n v="-3040"/>
    <x v="64"/>
    <x v="62"/>
    <x v="11"/>
    <x v="11"/>
    <x v="13"/>
    <s v="Alusharidus"/>
    <x v="35"/>
    <x v="35"/>
    <m/>
    <m/>
    <x v="1"/>
    <x v="1"/>
    <m/>
    <m/>
  </r>
  <r>
    <x v="0"/>
    <x v="5"/>
    <s v="Vesi ja kanalisatsioon"/>
    <n v="-1023"/>
    <x v="61"/>
    <x v="60"/>
    <x v="19"/>
    <x v="19"/>
    <x v="13"/>
    <s v="Alusharidus"/>
    <x v="20"/>
    <x v="20"/>
    <m/>
    <m/>
    <x v="1"/>
    <x v="1"/>
    <m/>
    <m/>
  </r>
  <r>
    <x v="0"/>
    <x v="5"/>
    <s v="Elekter"/>
    <n v="-3490"/>
    <x v="62"/>
    <x v="57"/>
    <x v="19"/>
    <x v="19"/>
    <x v="13"/>
    <s v="Alusharidus"/>
    <x v="20"/>
    <x v="20"/>
    <m/>
    <m/>
    <x v="1"/>
    <x v="1"/>
    <m/>
    <m/>
  </r>
  <r>
    <x v="0"/>
    <x v="5"/>
    <s v="Küte ja soojusenergia"/>
    <n v="-4292"/>
    <x v="64"/>
    <x v="62"/>
    <x v="19"/>
    <x v="19"/>
    <x v="13"/>
    <s v="Alusharidus"/>
    <x v="20"/>
    <x v="20"/>
    <m/>
    <m/>
    <x v="1"/>
    <x v="1"/>
    <m/>
    <m/>
  </r>
  <r>
    <x v="0"/>
    <x v="5"/>
    <s v="Kultuuriministeerium laulu- ja tantsupeoks"/>
    <n v="5375"/>
    <x v="23"/>
    <x v="23"/>
    <x v="7"/>
    <x v="7"/>
    <x v="6"/>
    <s v="Põhi- ja üldkeskharidus"/>
    <x v="0"/>
    <x v="0"/>
    <m/>
    <m/>
    <x v="1"/>
    <x v="1"/>
    <m/>
    <m/>
  </r>
  <r>
    <x v="1"/>
    <x v="6"/>
    <s v="Kultuuriministeeriumilt laulu- ja tantsupeoks"/>
    <n v="5375"/>
    <x v="25"/>
    <x v="25"/>
    <x v="7"/>
    <x v="7"/>
    <x v="6"/>
    <s v="Põhi- ja üldkeskharidus"/>
    <x v="0"/>
    <x v="0"/>
    <m/>
    <m/>
    <x v="1"/>
    <x v="1"/>
    <m/>
    <m/>
  </r>
  <r>
    <x v="0"/>
    <x v="0"/>
    <s v="Jalgrattakoolitus"/>
    <n v="9"/>
    <x v="0"/>
    <x v="0"/>
    <x v="7"/>
    <x v="7"/>
    <x v="6"/>
    <s v="Põhi- ja üldkeskharidus"/>
    <x v="0"/>
    <x v="0"/>
    <m/>
    <m/>
    <x v="1"/>
    <x v="1"/>
    <m/>
    <m/>
  </r>
  <r>
    <x v="0"/>
    <x v="0"/>
    <s v="Jalgrattakoolitus"/>
    <n v="364"/>
    <x v="1"/>
    <x v="1"/>
    <x v="7"/>
    <x v="7"/>
    <x v="6"/>
    <s v="Põhi- ja üldkeskharidus"/>
    <x v="0"/>
    <x v="0"/>
    <m/>
    <m/>
    <x v="1"/>
    <x v="1"/>
    <m/>
    <m/>
  </r>
  <r>
    <x v="0"/>
    <x v="0"/>
    <s v="Jalgrattakoolitus"/>
    <n v="1102"/>
    <x v="37"/>
    <x v="37"/>
    <x v="7"/>
    <x v="7"/>
    <x v="6"/>
    <s v="Põhi- ja üldkeskharidus"/>
    <x v="0"/>
    <x v="0"/>
    <m/>
    <m/>
    <x v="1"/>
    <x v="1"/>
    <m/>
    <m/>
  </r>
  <r>
    <x v="0"/>
    <x v="5"/>
    <s v="Viia realt L1170-09212-551483 reale L1170-08234-551401 (100€) (RN12)"/>
    <n v="-100"/>
    <x v="18"/>
    <x v="18"/>
    <x v="0"/>
    <x v="0"/>
    <x v="6"/>
    <s v="Põhi- ja üldkeskharidus"/>
    <x v="2"/>
    <x v="2"/>
    <m/>
    <m/>
    <x v="1"/>
    <x v="1"/>
    <s v="3000"/>
    <s v="IKT kulud"/>
  </r>
  <r>
    <x v="0"/>
    <x v="5"/>
    <s v="Tuua realt L1170-09212-551483 reale L1170-08234-551401 (100€) (RN12)"/>
    <n v="100"/>
    <x v="149"/>
    <x v="137"/>
    <x v="0"/>
    <x v="0"/>
    <x v="22"/>
    <s v="Teatrid"/>
    <x v="2"/>
    <x v="2"/>
    <m/>
    <m/>
    <x v="1"/>
    <x v="1"/>
    <s v="3000"/>
    <s v="IKT kulud"/>
  </r>
  <r>
    <x v="1"/>
    <x v="6"/>
    <s v="Jalgrattakoolitus"/>
    <n v="1475"/>
    <x v="177"/>
    <x v="159"/>
    <x v="7"/>
    <x v="7"/>
    <x v="6"/>
    <s v="Põhi- ja üldkeskharidus"/>
    <x v="0"/>
    <x v="0"/>
    <m/>
    <m/>
    <x v="1"/>
    <x v="1"/>
    <m/>
    <m/>
  </r>
  <r>
    <x v="0"/>
    <x v="5"/>
    <s v="Sõidukulud"/>
    <n v="500"/>
    <x v="50"/>
    <x v="49"/>
    <x v="7"/>
    <x v="7"/>
    <x v="6"/>
    <s v="Põhi- ja üldkeskharidus"/>
    <x v="0"/>
    <x v="0"/>
    <s v="TF02-04"/>
    <s v="Õpetajate, direktorite ja õppealajuhatajate täienduskoolituseks"/>
    <x v="1"/>
    <x v="1"/>
    <m/>
    <m/>
  </r>
  <r>
    <x v="0"/>
    <x v="5"/>
    <s v="Koolitusteenused"/>
    <n v="-500"/>
    <x v="48"/>
    <x v="22"/>
    <x v="7"/>
    <x v="7"/>
    <x v="6"/>
    <s v="Põhi- ja üldkeskharidus"/>
    <x v="0"/>
    <x v="0"/>
    <s v="TF02-04"/>
    <s v="Õpetajate, direktorite ja õppealajuhatajate täienduskoolituseks"/>
    <x v="1"/>
    <x v="1"/>
    <m/>
    <m/>
  </r>
  <r>
    <x v="0"/>
    <x v="5"/>
    <s v="Tuua realt L1170-09212-551483 reale L1170-08201-551401 (560€) (RN11)"/>
    <n v="560"/>
    <x v="178"/>
    <x v="160"/>
    <x v="0"/>
    <x v="0"/>
    <x v="8"/>
    <s v="Raamatukogud"/>
    <x v="2"/>
    <x v="2"/>
    <m/>
    <m/>
    <x v="1"/>
    <x v="1"/>
    <s v="3000"/>
    <s v="IKT kulud"/>
  </r>
  <r>
    <x v="1"/>
    <x v="3"/>
    <s v="Eelarve tõstmine kontolt 323390 kontole 322190"/>
    <n v="-3500"/>
    <x v="179"/>
    <x v="161"/>
    <x v="32"/>
    <x v="32"/>
    <x v="19"/>
    <s v="Rahvakultuur"/>
    <x v="0"/>
    <x v="0"/>
    <m/>
    <m/>
    <x v="1"/>
    <x v="1"/>
    <m/>
    <m/>
  </r>
  <r>
    <x v="1"/>
    <x v="3"/>
    <s v="Eelarve tõstmine kontolt 323390 kontole 322190"/>
    <n v="3500"/>
    <x v="112"/>
    <x v="106"/>
    <x v="32"/>
    <x v="32"/>
    <x v="19"/>
    <s v="Rahvakultuur"/>
    <x v="0"/>
    <x v="0"/>
    <m/>
    <m/>
    <x v="1"/>
    <x v="1"/>
    <m/>
    <m/>
  </r>
  <r>
    <x v="1"/>
    <x v="3"/>
    <s v="Eelarve tõstmine kontolt 323390 kontole 322190"/>
    <n v="38000"/>
    <x v="112"/>
    <x v="106"/>
    <x v="17"/>
    <x v="17"/>
    <x v="19"/>
    <s v="Rahvakultuur"/>
    <x v="0"/>
    <x v="0"/>
    <m/>
    <m/>
    <x v="1"/>
    <x v="1"/>
    <m/>
    <m/>
  </r>
  <r>
    <x v="1"/>
    <x v="3"/>
    <s v="Eelarve tõstmine kontolt 323390 kontole 322190"/>
    <n v="-38000"/>
    <x v="179"/>
    <x v="161"/>
    <x v="17"/>
    <x v="17"/>
    <x v="19"/>
    <s v="Rahvakultuur"/>
    <x v="0"/>
    <x v="0"/>
    <m/>
    <m/>
    <x v="1"/>
    <x v="1"/>
    <m/>
    <m/>
  </r>
  <r>
    <x v="1"/>
    <x v="6"/>
    <s v="Laekumine tuluks"/>
    <n v="200"/>
    <x v="25"/>
    <x v="25"/>
    <x v="17"/>
    <x v="17"/>
    <x v="30"/>
    <s v="Vaba aja tegevused"/>
    <x v="0"/>
    <x v="0"/>
    <m/>
    <m/>
    <x v="1"/>
    <x v="1"/>
    <m/>
    <m/>
  </r>
  <r>
    <x v="1"/>
    <x v="3"/>
    <s v="Laekumised tuluks"/>
    <n v="5968"/>
    <x v="110"/>
    <x v="104"/>
    <x v="17"/>
    <x v="17"/>
    <x v="30"/>
    <s v="Vaba aja tegevused"/>
    <x v="0"/>
    <x v="0"/>
    <m/>
    <m/>
    <x v="1"/>
    <x v="1"/>
    <m/>
    <m/>
  </r>
  <r>
    <x v="0"/>
    <x v="5"/>
    <s v="Kingitused ja auhinnad (va oma töötajatele)"/>
    <n v="521"/>
    <x v="134"/>
    <x v="124"/>
    <x v="7"/>
    <x v="7"/>
    <x v="6"/>
    <s v="Põhi- ja üldkeskharidus"/>
    <x v="0"/>
    <x v="0"/>
    <m/>
    <m/>
    <x v="1"/>
    <x v="1"/>
    <m/>
    <m/>
  </r>
  <r>
    <x v="0"/>
    <x v="5"/>
    <s v="Esindus- ja vastuvõtukulud (va kingitused ja auhinnad)"/>
    <n v="521"/>
    <x v="12"/>
    <x v="12"/>
    <x v="7"/>
    <x v="7"/>
    <x v="6"/>
    <s v="Põhi- ja üldkeskharidus"/>
    <x v="0"/>
    <x v="0"/>
    <m/>
    <m/>
    <x v="1"/>
    <x v="1"/>
    <m/>
    <m/>
  </r>
  <r>
    <x v="0"/>
    <x v="5"/>
    <s v="Vesi ja kanalisatsioon"/>
    <n v="-435"/>
    <x v="61"/>
    <x v="60"/>
    <x v="19"/>
    <x v="19"/>
    <x v="13"/>
    <s v="Alusharidus"/>
    <x v="37"/>
    <x v="37"/>
    <m/>
    <m/>
    <x v="1"/>
    <x v="1"/>
    <m/>
    <m/>
  </r>
  <r>
    <x v="0"/>
    <x v="8"/>
    <s v="Muud maksud"/>
    <n v="443"/>
    <x v="77"/>
    <x v="74"/>
    <x v="7"/>
    <x v="7"/>
    <x v="6"/>
    <s v="Põhi- ja üldkeskharidus"/>
    <x v="0"/>
    <x v="0"/>
    <m/>
    <m/>
    <x v="1"/>
    <x v="1"/>
    <m/>
    <m/>
  </r>
  <r>
    <x v="0"/>
    <x v="5"/>
    <s v="Elekter"/>
    <n v="-1502"/>
    <x v="62"/>
    <x v="57"/>
    <x v="19"/>
    <x v="19"/>
    <x v="13"/>
    <s v="Alusharidus"/>
    <x v="37"/>
    <x v="37"/>
    <m/>
    <m/>
    <x v="1"/>
    <x v="1"/>
    <m/>
    <m/>
  </r>
  <r>
    <x v="0"/>
    <x v="5"/>
    <s v="Küte ja soojusenergia"/>
    <n v="-2727"/>
    <x v="64"/>
    <x v="62"/>
    <x v="19"/>
    <x v="19"/>
    <x v="13"/>
    <s v="Alusharidus"/>
    <x v="37"/>
    <x v="37"/>
    <m/>
    <m/>
    <x v="1"/>
    <x v="1"/>
    <m/>
    <m/>
  </r>
  <r>
    <x v="0"/>
    <x v="5"/>
    <s v="Muud õppevahendid"/>
    <n v="5000"/>
    <x v="38"/>
    <x v="38"/>
    <x v="7"/>
    <x v="7"/>
    <x v="6"/>
    <s v="Põhi- ja üldkeskharidus"/>
    <x v="0"/>
    <x v="0"/>
    <m/>
    <m/>
    <x v="1"/>
    <x v="1"/>
    <m/>
    <m/>
  </r>
  <r>
    <x v="0"/>
    <x v="5"/>
    <s v="Viia realt L1170-09212-551483 reale 53-08201-551400 (400€) (RN10)"/>
    <n v="-400"/>
    <x v="18"/>
    <x v="18"/>
    <x v="0"/>
    <x v="0"/>
    <x v="6"/>
    <s v="Põhi- ja üldkeskharidus"/>
    <x v="2"/>
    <x v="2"/>
    <m/>
    <m/>
    <x v="1"/>
    <x v="1"/>
    <s v="3000"/>
    <s v="IKT kulud"/>
  </r>
  <r>
    <x v="0"/>
    <x v="5"/>
    <s v="Albumite kulude katteks täiendavate laekumiste arvelt"/>
    <n v="2515"/>
    <x v="34"/>
    <x v="34"/>
    <x v="7"/>
    <x v="7"/>
    <x v="6"/>
    <s v="Põhi- ja üldkeskharidus"/>
    <x v="0"/>
    <x v="0"/>
    <m/>
    <m/>
    <x v="1"/>
    <x v="1"/>
    <m/>
    <m/>
  </r>
  <r>
    <x v="0"/>
    <x v="5"/>
    <s v="Tuua realt L1170-09212-551483 reale 53-08201-551400 (400€) (RN10)"/>
    <n v="400"/>
    <x v="149"/>
    <x v="137"/>
    <x v="8"/>
    <x v="8"/>
    <x v="8"/>
    <s v="Raamatukogud"/>
    <x v="2"/>
    <x v="2"/>
    <m/>
    <m/>
    <x v="1"/>
    <x v="1"/>
    <s v="3000"/>
    <s v="IKT kulud"/>
  </r>
  <r>
    <x v="0"/>
    <x v="5"/>
    <s v="Kontolt 552520 kontole 552590"/>
    <n v="1160"/>
    <x v="23"/>
    <x v="23"/>
    <x v="17"/>
    <x v="17"/>
    <x v="19"/>
    <s v="Rahvakultuur"/>
    <x v="0"/>
    <x v="0"/>
    <m/>
    <m/>
    <x v="1"/>
    <x v="1"/>
    <m/>
    <m/>
  </r>
  <r>
    <x v="0"/>
    <x v="5"/>
    <s v="Kontolt 552520 kontole 552590"/>
    <n v="-1160"/>
    <x v="52"/>
    <x v="51"/>
    <x v="17"/>
    <x v="17"/>
    <x v="19"/>
    <s v="Rahvakultuur"/>
    <x v="0"/>
    <x v="0"/>
    <m/>
    <m/>
    <x v="1"/>
    <x v="1"/>
    <m/>
    <m/>
  </r>
  <r>
    <x v="0"/>
    <x v="5"/>
    <s v="Kontolt 551500 kontole 551490"/>
    <n v="-225"/>
    <x v="26"/>
    <x v="26"/>
    <x v="17"/>
    <x v="17"/>
    <x v="19"/>
    <s v="Rahvakultuur"/>
    <x v="0"/>
    <x v="0"/>
    <m/>
    <m/>
    <x v="1"/>
    <x v="1"/>
    <m/>
    <m/>
  </r>
  <r>
    <x v="0"/>
    <x v="5"/>
    <s v="Kontolt 551500 kontole 551490"/>
    <n v="225"/>
    <x v="180"/>
    <x v="162"/>
    <x v="17"/>
    <x v="17"/>
    <x v="19"/>
    <s v="Rahvakultuur"/>
    <x v="0"/>
    <x v="0"/>
    <m/>
    <m/>
    <x v="1"/>
    <x v="1"/>
    <m/>
    <m/>
  </r>
  <r>
    <x v="0"/>
    <x v="0"/>
    <s v="SK kontolt 506000 Kondase kontole 506000 (2025 palgatõus)"/>
    <n v="132"/>
    <x v="1"/>
    <x v="1"/>
    <x v="22"/>
    <x v="22"/>
    <x v="20"/>
    <s v="Muuseumid"/>
    <x v="0"/>
    <x v="0"/>
    <m/>
    <m/>
    <x v="1"/>
    <x v="1"/>
    <m/>
    <m/>
  </r>
  <r>
    <x v="0"/>
    <x v="0"/>
    <s v="SK kontolt 506000 Kondase kontole 506000 (Mari preemia sm)"/>
    <n v="-132"/>
    <x v="1"/>
    <x v="1"/>
    <x v="17"/>
    <x v="17"/>
    <x v="19"/>
    <s v="Rahvakultuur"/>
    <x v="0"/>
    <x v="0"/>
    <m/>
    <m/>
    <x v="1"/>
    <x v="1"/>
    <m/>
    <m/>
  </r>
  <r>
    <x v="0"/>
    <x v="5"/>
    <s v="I lisaeelarvega jäi tehnilistel põhjustel eelarve tasakaalust välja "/>
    <n v="-3787"/>
    <x v="65"/>
    <x v="63"/>
    <x v="23"/>
    <x v="23"/>
    <x v="21"/>
    <s v="Väljaspool kodu osutatav üldhooldusteenus"/>
    <x v="29"/>
    <x v="29"/>
    <m/>
    <m/>
    <x v="1"/>
    <x v="1"/>
    <m/>
    <m/>
  </r>
  <r>
    <x v="0"/>
    <x v="5"/>
    <s v="Kontolt 552520"/>
    <n v="20"/>
    <x v="123"/>
    <x v="116"/>
    <x v="22"/>
    <x v="22"/>
    <x v="20"/>
    <s v="Muuseumid"/>
    <x v="0"/>
    <x v="0"/>
    <m/>
    <m/>
    <x v="1"/>
    <x v="1"/>
    <m/>
    <m/>
  </r>
  <r>
    <x v="0"/>
    <x v="5"/>
    <s v="Kontolt 552520"/>
    <n v="462"/>
    <x v="147"/>
    <x v="135"/>
    <x v="22"/>
    <x v="22"/>
    <x v="20"/>
    <s v="Muuseumid"/>
    <x v="0"/>
    <x v="0"/>
    <m/>
    <m/>
    <x v="1"/>
    <x v="1"/>
    <m/>
    <m/>
  </r>
  <r>
    <x v="0"/>
    <x v="5"/>
    <s v="Kontolt 552520"/>
    <n v="311"/>
    <x v="181"/>
    <x v="163"/>
    <x v="22"/>
    <x v="22"/>
    <x v="20"/>
    <s v="Muuseumid"/>
    <x v="0"/>
    <x v="0"/>
    <m/>
    <m/>
    <x v="1"/>
    <x v="1"/>
    <m/>
    <m/>
  </r>
  <r>
    <x v="0"/>
    <x v="5"/>
    <s v="Kondase kontole 552230"/>
    <n v="-240"/>
    <x v="87"/>
    <x v="66"/>
    <x v="17"/>
    <x v="17"/>
    <x v="19"/>
    <s v="Rahvakultuur"/>
    <x v="0"/>
    <x v="0"/>
    <m/>
    <m/>
    <x v="1"/>
    <x v="1"/>
    <m/>
    <m/>
  </r>
  <r>
    <x v="0"/>
    <x v="5"/>
    <s v="SK 08202 kontolt 551300"/>
    <n v="240"/>
    <x v="32"/>
    <x v="32"/>
    <x v="22"/>
    <x v="22"/>
    <x v="20"/>
    <s v="Muuseumid"/>
    <x v="0"/>
    <x v="0"/>
    <m/>
    <m/>
    <x v="1"/>
    <x v="1"/>
    <m/>
    <m/>
  </r>
  <r>
    <x v="0"/>
    <x v="5"/>
    <s v="Kontolt 551500"/>
    <n v="540"/>
    <x v="41"/>
    <x v="41"/>
    <x v="22"/>
    <x v="22"/>
    <x v="20"/>
    <s v="Muuseumid"/>
    <x v="0"/>
    <x v="0"/>
    <m/>
    <m/>
    <x v="1"/>
    <x v="1"/>
    <m/>
    <m/>
  </r>
  <r>
    <x v="0"/>
    <x v="5"/>
    <s v="Kontole 551590"/>
    <n v="-540"/>
    <x v="26"/>
    <x v="26"/>
    <x v="22"/>
    <x v="22"/>
    <x v="20"/>
    <s v="Muuseumid"/>
    <x v="0"/>
    <x v="0"/>
    <m/>
    <m/>
    <x v="1"/>
    <x v="1"/>
    <m/>
    <m/>
  </r>
  <r>
    <x v="0"/>
    <x v="5"/>
    <s v="Kontolt 552520"/>
    <n v="150"/>
    <x v="44"/>
    <x v="44"/>
    <x v="22"/>
    <x v="22"/>
    <x v="20"/>
    <s v="Muuseumid"/>
    <x v="0"/>
    <x v="0"/>
    <m/>
    <m/>
    <x v="1"/>
    <x v="1"/>
    <m/>
    <m/>
  </r>
  <r>
    <x v="0"/>
    <x v="5"/>
    <s v="Kontole 551103 380,-; 551417 150,-; 552500 311,-; 552570 462,-; 554031 20,-"/>
    <n v="-1323"/>
    <x v="52"/>
    <x v="51"/>
    <x v="22"/>
    <x v="22"/>
    <x v="20"/>
    <s v="Muuseumid"/>
    <x v="0"/>
    <x v="0"/>
    <m/>
    <m/>
    <x v="1"/>
    <x v="1"/>
    <m/>
    <m/>
  </r>
  <r>
    <x v="0"/>
    <x v="5"/>
    <s v="Kontolt 552520"/>
    <n v="380"/>
    <x v="129"/>
    <x v="71"/>
    <x v="22"/>
    <x v="22"/>
    <x v="20"/>
    <s v="Muuseumid"/>
    <x v="0"/>
    <x v="0"/>
    <m/>
    <m/>
    <x v="1"/>
    <x v="1"/>
    <m/>
    <m/>
  </r>
  <r>
    <x v="0"/>
    <x v="5"/>
    <s v="Kontolt 550302"/>
    <n v="130"/>
    <x v="50"/>
    <x v="49"/>
    <x v="22"/>
    <x v="22"/>
    <x v="20"/>
    <s v="Muuseumid"/>
    <x v="0"/>
    <x v="0"/>
    <m/>
    <m/>
    <x v="1"/>
    <x v="1"/>
    <m/>
    <m/>
  </r>
  <r>
    <x v="0"/>
    <x v="5"/>
    <s v="Kontolt 550302"/>
    <n v="67"/>
    <x v="48"/>
    <x v="22"/>
    <x v="22"/>
    <x v="22"/>
    <x v="20"/>
    <s v="Muuseumid"/>
    <x v="0"/>
    <x v="0"/>
    <m/>
    <m/>
    <x v="1"/>
    <x v="1"/>
    <m/>
    <m/>
  </r>
  <r>
    <x v="0"/>
    <x v="5"/>
    <s v="Kontolt 550302 "/>
    <n v="270"/>
    <x v="94"/>
    <x v="88"/>
    <x v="22"/>
    <x v="22"/>
    <x v="20"/>
    <s v="Muuseumid"/>
    <x v="0"/>
    <x v="0"/>
    <m/>
    <m/>
    <x v="1"/>
    <x v="1"/>
    <m/>
    <m/>
  </r>
  <r>
    <x v="0"/>
    <x v="5"/>
    <s v="Kontolt 550302 "/>
    <n v="33"/>
    <x v="78"/>
    <x v="49"/>
    <x v="22"/>
    <x v="22"/>
    <x v="20"/>
    <s v="Muuseumid"/>
    <x v="0"/>
    <x v="0"/>
    <m/>
    <m/>
    <x v="1"/>
    <x v="1"/>
    <m/>
    <m/>
  </r>
  <r>
    <x v="0"/>
    <x v="5"/>
    <s v="Kontodele 550301  390,-; 550303 33,-; 550304 270,-, 550400 67,-;  550420 130,-"/>
    <n v="-890"/>
    <x v="78"/>
    <x v="49"/>
    <x v="22"/>
    <x v="22"/>
    <x v="20"/>
    <s v="Muuseumid"/>
    <x v="0"/>
    <x v="0"/>
    <m/>
    <m/>
    <x v="1"/>
    <x v="1"/>
    <m/>
    <m/>
  </r>
  <r>
    <x v="0"/>
    <x v="5"/>
    <s v="kontolt 550302 kontole 550301"/>
    <n v="390"/>
    <x v="119"/>
    <x v="50"/>
    <x v="22"/>
    <x v="22"/>
    <x v="20"/>
    <s v="Muuseumid"/>
    <x v="0"/>
    <x v="0"/>
    <m/>
    <m/>
    <x v="1"/>
    <x v="1"/>
    <m/>
    <m/>
  </r>
  <r>
    <x v="0"/>
    <x v="5"/>
    <s v="550011-lt 550000-le"/>
    <n v="-100"/>
    <x v="45"/>
    <x v="45"/>
    <x v="22"/>
    <x v="22"/>
    <x v="20"/>
    <s v="Muuseumid"/>
    <x v="0"/>
    <x v="0"/>
    <m/>
    <m/>
    <x v="1"/>
    <x v="1"/>
    <m/>
    <m/>
  </r>
  <r>
    <x v="0"/>
    <x v="5"/>
    <s v="550011-lt 550000-le"/>
    <n v="100"/>
    <x v="33"/>
    <x v="33"/>
    <x v="22"/>
    <x v="22"/>
    <x v="20"/>
    <s v="Muuseumid"/>
    <x v="0"/>
    <x v="0"/>
    <m/>
    <m/>
    <x v="1"/>
    <x v="1"/>
    <m/>
    <m/>
  </r>
  <r>
    <x v="0"/>
    <x v="0"/>
    <s v="Kontolt 552520"/>
    <n v="2478"/>
    <x v="37"/>
    <x v="37"/>
    <x v="22"/>
    <x v="22"/>
    <x v="20"/>
    <s v="Muuseumid"/>
    <x v="0"/>
    <x v="0"/>
    <m/>
    <m/>
    <x v="1"/>
    <x v="1"/>
    <m/>
    <m/>
  </r>
  <r>
    <x v="0"/>
    <x v="5"/>
    <s v="Töötasu kontodele"/>
    <n v="-3316"/>
    <x v="52"/>
    <x v="51"/>
    <x v="22"/>
    <x v="22"/>
    <x v="20"/>
    <s v="Muuseumid"/>
    <x v="0"/>
    <x v="0"/>
    <m/>
    <m/>
    <x v="1"/>
    <x v="1"/>
    <m/>
    <m/>
  </r>
  <r>
    <x v="0"/>
    <x v="0"/>
    <s v="08109 kontolt 552520 Elise Hansapäevade lisatasu ttk Kondase eelarvesse"/>
    <n v="7"/>
    <x v="0"/>
    <x v="0"/>
    <x v="22"/>
    <x v="22"/>
    <x v="20"/>
    <s v="Muuseumid"/>
    <x v="0"/>
    <x v="0"/>
    <m/>
    <m/>
    <x v="1"/>
    <x v="1"/>
    <m/>
    <m/>
  </r>
  <r>
    <x v="0"/>
    <x v="0"/>
    <s v="08109 kontolt 552520 Elise Hansapäevade lisatasu sm Kondase eelarvesse"/>
    <n v="264"/>
    <x v="1"/>
    <x v="1"/>
    <x v="22"/>
    <x v="22"/>
    <x v="20"/>
    <s v="Muuseumid"/>
    <x v="0"/>
    <x v="0"/>
    <m/>
    <m/>
    <x v="1"/>
    <x v="1"/>
    <m/>
    <m/>
  </r>
  <r>
    <x v="0"/>
    <x v="5"/>
    <s v="Kondase Keskuse eelarvesse Elise Hansapäevade lisatasu"/>
    <n v="-1071"/>
    <x v="52"/>
    <x v="51"/>
    <x v="17"/>
    <x v="17"/>
    <x v="30"/>
    <s v="Vaba aja tegevused"/>
    <x v="0"/>
    <x v="0"/>
    <m/>
    <m/>
    <x v="1"/>
    <x v="1"/>
    <m/>
    <m/>
  </r>
  <r>
    <x v="0"/>
    <x v="0"/>
    <s v="08109 kontolt 552520 Kondase kontole 500240 (Elise Hansapäevade lisatasu)"/>
    <n v="800"/>
    <x v="37"/>
    <x v="37"/>
    <x v="22"/>
    <x v="22"/>
    <x v="20"/>
    <s v="Muuseumid"/>
    <x v="0"/>
    <x v="0"/>
    <m/>
    <m/>
    <x v="1"/>
    <x v="1"/>
    <m/>
    <m/>
  </r>
  <r>
    <x v="0"/>
    <x v="0"/>
    <s v="SK kontolt 500500 Kondase kontole 500213"/>
    <n v="-400"/>
    <x v="15"/>
    <x v="15"/>
    <x v="17"/>
    <x v="17"/>
    <x v="19"/>
    <s v="Rahvakultuur"/>
    <x v="0"/>
    <x v="0"/>
    <m/>
    <m/>
    <x v="1"/>
    <x v="1"/>
    <m/>
    <m/>
  </r>
  <r>
    <x v="0"/>
    <x v="0"/>
    <s v="SK kontolt 500500 Kondase kontole"/>
    <n v="400"/>
    <x v="152"/>
    <x v="140"/>
    <x v="22"/>
    <x v="22"/>
    <x v="20"/>
    <s v="Muuseumid"/>
    <x v="0"/>
    <x v="0"/>
    <m/>
    <m/>
    <x v="1"/>
    <x v="1"/>
    <m/>
    <m/>
  </r>
  <r>
    <x v="0"/>
    <x v="0"/>
    <s v="Sotsiaalmaks töötasudelt ja toetustelt Kaare Koolile"/>
    <n v="-5746"/>
    <x v="1"/>
    <x v="1"/>
    <x v="5"/>
    <x v="5"/>
    <x v="6"/>
    <s v="Põhi- ja üldkeskharidus"/>
    <x v="0"/>
    <x v="0"/>
    <s v="TF02-01"/>
    <s v="Põhikooli õpetajate tööjõukuludeks"/>
    <x v="9"/>
    <x v="9"/>
    <m/>
    <m/>
  </r>
  <r>
    <x v="0"/>
    <x v="0"/>
    <s v="Töötuskindlustusmakse, Kaare Koolile"/>
    <n v="-139"/>
    <x v="0"/>
    <x v="0"/>
    <x v="5"/>
    <x v="5"/>
    <x v="6"/>
    <s v="Põhi- ja üldkeskharidus"/>
    <x v="0"/>
    <x v="0"/>
    <s v="TF02-01"/>
    <s v="Põhikooli õpetajate tööjõukuludeks"/>
    <x v="9"/>
    <x v="9"/>
    <m/>
    <m/>
  </r>
  <r>
    <x v="0"/>
    <x v="0"/>
    <s v="Põhipalk ja kokkulepitud tasud (õpetajate brutopalk). lisavahendid Kaare Kooli õpetajate töötasufondi vastavalt kujunenud vajadusele (2,15 ametikohta)"/>
    <n v="-17412"/>
    <x v="24"/>
    <x v="24"/>
    <x v="5"/>
    <x v="5"/>
    <x v="6"/>
    <s v="Põhi- ja üldkeskharidus"/>
    <x v="0"/>
    <x v="0"/>
    <s v="TF02-01"/>
    <s v="Põhikooli õpetajate tööjõukuludeks"/>
    <x v="9"/>
    <x v="9"/>
    <m/>
    <m/>
  </r>
  <r>
    <x v="0"/>
    <x v="5"/>
    <s v="Viljandimaa Omavalitsuste Liidult Laulu ja tantsupeol osalemise transpordikompensatsiooni toetuse eraldamine Muusikakool vastavalt osalejate arvule"/>
    <n v="-1190"/>
    <x v="52"/>
    <x v="51"/>
    <x v="5"/>
    <x v="5"/>
    <x v="32"/>
    <s v="Muu vaba aeg, kultuur, religioon"/>
    <x v="0"/>
    <x v="0"/>
    <m/>
    <m/>
    <x v="38"/>
    <x v="38"/>
    <m/>
    <m/>
  </r>
  <r>
    <x v="0"/>
    <x v="5"/>
    <s v="Viljandimaa Omavalitsuste Liidult Laulu ja tantsupeol osalemise transpordikompensatsiooni toetuse eraldamine Kaare Kool vastavalt osalejate arvule"/>
    <n v="-210"/>
    <x v="52"/>
    <x v="51"/>
    <x v="5"/>
    <x v="5"/>
    <x v="32"/>
    <s v="Muu vaba aeg, kultuur, religioon"/>
    <x v="0"/>
    <x v="0"/>
    <m/>
    <m/>
    <x v="38"/>
    <x v="38"/>
    <m/>
    <m/>
  </r>
  <r>
    <x v="0"/>
    <x v="5"/>
    <s v="Viljandimaa Omavalitsuste Liidult Laulu ja tantsupeol osalemise transpordikompensatsiooni toetuse eraldamine Paalalinna Kool vastavalt osalejate arvule"/>
    <n v="-476"/>
    <x v="52"/>
    <x v="51"/>
    <x v="5"/>
    <x v="5"/>
    <x v="32"/>
    <s v="Muu vaba aeg, kultuur, religioon"/>
    <x v="0"/>
    <x v="0"/>
    <m/>
    <m/>
    <x v="38"/>
    <x v="38"/>
    <m/>
    <m/>
  </r>
  <r>
    <x v="0"/>
    <x v="5"/>
    <s v="Viljandimaa Omavalitsuste Liidult Laulu ja tantsupeol osalemise transpordikompensatsiooni toetuse eraldamine Kesklinna Kool vastavalt osalejate arvule"/>
    <n v="-1666"/>
    <x v="52"/>
    <x v="51"/>
    <x v="5"/>
    <x v="5"/>
    <x v="32"/>
    <s v="Muu vaba aeg, kultuur, religioon"/>
    <x v="0"/>
    <x v="0"/>
    <m/>
    <m/>
    <x v="38"/>
    <x v="38"/>
    <m/>
    <m/>
  </r>
  <r>
    <x v="0"/>
    <x v="5"/>
    <s v="Viljandimaa Omavalitsuste Liidult Laulu ja tantsupeol osalemise transpordikompensatsiooni toetuse  eraldamine Jakobsoni Kool  vastavalt  osalejate arvule"/>
    <n v="-1008"/>
    <x v="52"/>
    <x v="51"/>
    <x v="5"/>
    <x v="5"/>
    <x v="32"/>
    <s v="Muu vaba aeg, kultuur, religioon"/>
    <x v="0"/>
    <x v="0"/>
    <m/>
    <m/>
    <x v="38"/>
    <x v="38"/>
    <m/>
    <m/>
  </r>
  <r>
    <x v="1"/>
    <x v="3"/>
    <s v="Õppekavavälisest tegevusest saadud tulud"/>
    <n v="11060"/>
    <x v="182"/>
    <x v="164"/>
    <x v="5"/>
    <x v="5"/>
    <x v="32"/>
    <s v="Muu vaba aeg, kultuur, religioon"/>
    <x v="0"/>
    <x v="0"/>
    <m/>
    <m/>
    <x v="38"/>
    <x v="38"/>
    <m/>
    <m/>
  </r>
  <r>
    <x v="0"/>
    <x v="5"/>
    <s v="Eraldan Laste- ja Perede Tugikeskusele töötasufondi kokku 5000 eurot täiendava töö läbiviimiseks"/>
    <n v="-5000"/>
    <x v="43"/>
    <x v="43"/>
    <x v="5"/>
    <x v="5"/>
    <x v="13"/>
    <s v="Alusharidus"/>
    <x v="0"/>
    <x v="0"/>
    <m/>
    <m/>
    <x v="51"/>
    <x v="51"/>
    <m/>
    <m/>
  </r>
  <r>
    <x v="0"/>
    <x v="5"/>
    <s v="Projektide tulude arvelt raha kulude eelarvesse"/>
    <n v="9400"/>
    <x v="52"/>
    <x v="51"/>
    <x v="22"/>
    <x v="22"/>
    <x v="20"/>
    <s v="Muuseumid"/>
    <x v="0"/>
    <x v="0"/>
    <m/>
    <m/>
    <x v="1"/>
    <x v="1"/>
    <m/>
    <m/>
  </r>
  <r>
    <x v="1"/>
    <x v="6"/>
    <s v="Projektide laekumised tuluks"/>
    <n v="9400"/>
    <x v="100"/>
    <x v="94"/>
    <x v="22"/>
    <x v="22"/>
    <x v="20"/>
    <s v="Muuseumid"/>
    <x v="0"/>
    <x v="0"/>
    <m/>
    <m/>
    <x v="1"/>
    <x v="1"/>
    <m/>
    <m/>
  </r>
  <r>
    <x v="0"/>
    <x v="0"/>
    <s v="SK kontolt 506040 VANT kontole 506040 (2025 palgatõus)"/>
    <n v="15"/>
    <x v="0"/>
    <x v="0"/>
    <x v="29"/>
    <x v="29"/>
    <x v="26"/>
    <s v="Noorsootöö ja noortekeskused"/>
    <x v="0"/>
    <x v="0"/>
    <m/>
    <m/>
    <x v="1"/>
    <x v="1"/>
    <m/>
    <m/>
  </r>
  <r>
    <x v="0"/>
    <x v="0"/>
    <s v="SK kontolt 506040 Kondase kontole 506040 (2025 palgatõus)"/>
    <n v="94"/>
    <x v="0"/>
    <x v="0"/>
    <x v="22"/>
    <x v="22"/>
    <x v="20"/>
    <s v="Muuseumid"/>
    <x v="0"/>
    <x v="0"/>
    <m/>
    <m/>
    <x v="1"/>
    <x v="1"/>
    <m/>
    <m/>
  </r>
  <r>
    <x v="0"/>
    <x v="0"/>
    <s v="SK kontolt 506040 VANT kontole 506040 (2025 palgatõus)"/>
    <n v="-15"/>
    <x v="0"/>
    <x v="0"/>
    <x v="17"/>
    <x v="17"/>
    <x v="19"/>
    <s v="Rahvakultuur"/>
    <x v="0"/>
    <x v="0"/>
    <m/>
    <m/>
    <x v="1"/>
    <x v="1"/>
    <m/>
    <m/>
  </r>
  <r>
    <x v="0"/>
    <x v="0"/>
    <s v="SK kontolt 506040 Kondase kontole 506040 (2025 palgatõus)"/>
    <n v="-94"/>
    <x v="0"/>
    <x v="0"/>
    <x v="17"/>
    <x v="17"/>
    <x v="19"/>
    <s v="Rahvakultuur"/>
    <x v="0"/>
    <x v="0"/>
    <m/>
    <m/>
    <x v="1"/>
    <x v="1"/>
    <m/>
    <m/>
  </r>
  <r>
    <x v="0"/>
    <x v="0"/>
    <s v="SK kontolt 506000 Kondase kontole 506000 (2025 palgatõus)"/>
    <n v="622"/>
    <x v="1"/>
    <x v="1"/>
    <x v="22"/>
    <x v="22"/>
    <x v="20"/>
    <s v="Muuseumid"/>
    <x v="0"/>
    <x v="0"/>
    <m/>
    <m/>
    <x v="1"/>
    <x v="1"/>
    <m/>
    <m/>
  </r>
  <r>
    <x v="0"/>
    <x v="0"/>
    <s v="SK kontolt 506000 Kondase kontole 506000 (2025 palgatõus)"/>
    <n v="-622"/>
    <x v="1"/>
    <x v="1"/>
    <x v="17"/>
    <x v="17"/>
    <x v="19"/>
    <s v="Rahvakultuur"/>
    <x v="0"/>
    <x v="0"/>
    <m/>
    <m/>
    <x v="1"/>
    <x v="1"/>
    <m/>
    <m/>
  </r>
  <r>
    <x v="0"/>
    <x v="0"/>
    <s v="SK kontolt 506000 VANT kontole 506000 (2025 palgatõus)"/>
    <n v="3857"/>
    <x v="1"/>
    <x v="1"/>
    <x v="29"/>
    <x v="29"/>
    <x v="26"/>
    <s v="Noorsootöö ja noortekeskused"/>
    <x v="0"/>
    <x v="0"/>
    <m/>
    <m/>
    <x v="1"/>
    <x v="1"/>
    <m/>
    <m/>
  </r>
  <r>
    <x v="0"/>
    <x v="0"/>
    <s v="SK kontolt 506000 VANT kontole 506000 (2025 palgatõus)"/>
    <n v="-3857"/>
    <x v="1"/>
    <x v="1"/>
    <x v="17"/>
    <x v="17"/>
    <x v="19"/>
    <s v="Rahvakultuur"/>
    <x v="0"/>
    <x v="0"/>
    <m/>
    <m/>
    <x v="1"/>
    <x v="1"/>
    <m/>
    <m/>
  </r>
  <r>
    <x v="0"/>
    <x v="0"/>
    <s v="SK kontolt 500500 VANT kontole 500250 (2025 palgatõus)"/>
    <n v="8928"/>
    <x v="16"/>
    <x v="16"/>
    <x v="29"/>
    <x v="29"/>
    <x v="26"/>
    <s v="Noorsootöö ja noortekeskused"/>
    <x v="0"/>
    <x v="0"/>
    <m/>
    <m/>
    <x v="1"/>
    <x v="1"/>
    <m/>
    <m/>
  </r>
  <r>
    <x v="0"/>
    <x v="0"/>
    <s v="SK kontolt 500500 VANT kontole 500210 (2025 palgatõus)"/>
    <n v="2760"/>
    <x v="39"/>
    <x v="39"/>
    <x v="29"/>
    <x v="29"/>
    <x v="26"/>
    <s v="Noorsootöö ja noortekeskused"/>
    <x v="0"/>
    <x v="0"/>
    <m/>
    <m/>
    <x v="1"/>
    <x v="1"/>
    <m/>
    <m/>
  </r>
  <r>
    <x v="0"/>
    <x v="0"/>
    <s v="SK kontolt 500500 Kondase Keskuse kontole 500240 (2025 palgatõus)"/>
    <n v="27"/>
    <x v="37"/>
    <x v="37"/>
    <x v="22"/>
    <x v="22"/>
    <x v="20"/>
    <s v="Muuseumid"/>
    <x v="0"/>
    <x v="0"/>
    <m/>
    <m/>
    <x v="1"/>
    <x v="1"/>
    <m/>
    <m/>
  </r>
  <r>
    <x v="0"/>
    <x v="0"/>
    <s v="SK kontolt 500500 Kondase Keskuse kontole 500430 (2025 palgatõus)"/>
    <n v="657"/>
    <x v="113"/>
    <x v="107"/>
    <x v="22"/>
    <x v="22"/>
    <x v="20"/>
    <s v="Muuseumid"/>
    <x v="0"/>
    <x v="0"/>
    <m/>
    <m/>
    <x v="1"/>
    <x v="1"/>
    <m/>
    <m/>
  </r>
  <r>
    <x v="0"/>
    <x v="0"/>
    <s v="SK kontolt 500500 Kondase Keskuse kontole 500210 (2025 palgatõus)"/>
    <n v="1200"/>
    <x v="39"/>
    <x v="39"/>
    <x v="22"/>
    <x v="22"/>
    <x v="20"/>
    <s v="Muuseumid"/>
    <x v="0"/>
    <x v="0"/>
    <m/>
    <m/>
    <x v="1"/>
    <x v="1"/>
    <m/>
    <m/>
  </r>
  <r>
    <x v="0"/>
    <x v="0"/>
    <s v="SK kontolt 500500 kontole 500250 (palgatõus)"/>
    <n v="5976"/>
    <x v="16"/>
    <x v="16"/>
    <x v="17"/>
    <x v="17"/>
    <x v="19"/>
    <s v="Rahvakultuur"/>
    <x v="0"/>
    <x v="0"/>
    <m/>
    <m/>
    <x v="1"/>
    <x v="1"/>
    <m/>
    <m/>
  </r>
  <r>
    <x v="0"/>
    <x v="0"/>
    <s v="SK kontolt 500500 kontole 500430 (palgatõus)"/>
    <n v="2040"/>
    <x v="113"/>
    <x v="107"/>
    <x v="17"/>
    <x v="17"/>
    <x v="19"/>
    <s v="Rahvakultuur"/>
    <x v="0"/>
    <x v="0"/>
    <m/>
    <m/>
    <x v="1"/>
    <x v="1"/>
    <m/>
    <m/>
  </r>
  <r>
    <x v="0"/>
    <x v="0"/>
    <s v="SK kontolt 500500 kontole 500240 (palgatõus)"/>
    <n v="930"/>
    <x v="37"/>
    <x v="37"/>
    <x v="17"/>
    <x v="17"/>
    <x v="19"/>
    <s v="Rahvakultuur"/>
    <x v="0"/>
    <x v="0"/>
    <m/>
    <m/>
    <x v="1"/>
    <x v="1"/>
    <m/>
    <m/>
  </r>
  <r>
    <x v="0"/>
    <x v="0"/>
    <s v="SK kontolt 500500 kontole 500250 (palgatõus)"/>
    <n v="-5976"/>
    <x v="15"/>
    <x v="15"/>
    <x v="17"/>
    <x v="17"/>
    <x v="19"/>
    <s v="Rahvakultuur"/>
    <x v="0"/>
    <x v="0"/>
    <m/>
    <m/>
    <x v="1"/>
    <x v="1"/>
    <m/>
    <m/>
  </r>
  <r>
    <x v="0"/>
    <x v="0"/>
    <s v="SK kontolt 500500 kontole 500430 (palgatõus)"/>
    <n v="-2040"/>
    <x v="15"/>
    <x v="15"/>
    <x v="17"/>
    <x v="17"/>
    <x v="19"/>
    <s v="Rahvakultuur"/>
    <x v="0"/>
    <x v="0"/>
    <m/>
    <m/>
    <x v="1"/>
    <x v="1"/>
    <m/>
    <m/>
  </r>
  <r>
    <x v="0"/>
    <x v="0"/>
    <s v="SK kontolt 500500 kontole 500240 (palgatõus)"/>
    <n v="-930"/>
    <x v="15"/>
    <x v="15"/>
    <x v="17"/>
    <x v="17"/>
    <x v="19"/>
    <s v="Rahvakultuur"/>
    <x v="0"/>
    <x v="0"/>
    <m/>
    <m/>
    <x v="1"/>
    <x v="1"/>
    <m/>
    <m/>
  </r>
  <r>
    <x v="0"/>
    <x v="0"/>
    <s v="SK kontolt 500500 VANT kontole 500250 (2025 palgatõus)"/>
    <n v="-8928"/>
    <x v="15"/>
    <x v="15"/>
    <x v="17"/>
    <x v="17"/>
    <x v="19"/>
    <s v="Rahvakultuur"/>
    <x v="0"/>
    <x v="0"/>
    <m/>
    <m/>
    <x v="1"/>
    <x v="1"/>
    <m/>
    <m/>
  </r>
  <r>
    <x v="0"/>
    <x v="0"/>
    <s v="SK kontolt 500500 VANT kontole 500210 (2025 palgatõus)"/>
    <n v="-2760"/>
    <x v="15"/>
    <x v="15"/>
    <x v="17"/>
    <x v="17"/>
    <x v="19"/>
    <s v="Rahvakultuur"/>
    <x v="0"/>
    <x v="0"/>
    <m/>
    <m/>
    <x v="1"/>
    <x v="1"/>
    <m/>
    <m/>
  </r>
  <r>
    <x v="0"/>
    <x v="0"/>
    <s v="SK kontolt 500500 Kondase Keskuse kontole 500240 (2025 palgatõus)"/>
    <n v="-27"/>
    <x v="15"/>
    <x v="15"/>
    <x v="17"/>
    <x v="17"/>
    <x v="19"/>
    <s v="Rahvakultuur"/>
    <x v="0"/>
    <x v="0"/>
    <m/>
    <m/>
    <x v="1"/>
    <x v="1"/>
    <m/>
    <m/>
  </r>
  <r>
    <x v="0"/>
    <x v="0"/>
    <s v="SK kontolt 500500 Kondase Keskuse kontole 500430 (2025 palgatõus)"/>
    <n v="-657"/>
    <x v="15"/>
    <x v="15"/>
    <x v="17"/>
    <x v="17"/>
    <x v="19"/>
    <s v="Rahvakultuur"/>
    <x v="0"/>
    <x v="0"/>
    <m/>
    <m/>
    <x v="1"/>
    <x v="1"/>
    <m/>
    <m/>
  </r>
  <r>
    <x v="0"/>
    <x v="0"/>
    <s v="SK kontolt 500500 Kondase Keskuse kontole 500210 (2025 palgatõus)"/>
    <n v="-1200"/>
    <x v="15"/>
    <x v="15"/>
    <x v="17"/>
    <x v="17"/>
    <x v="19"/>
    <s v="Rahvakultuur"/>
    <x v="0"/>
    <x v="0"/>
    <m/>
    <m/>
    <x v="1"/>
    <x v="1"/>
    <m/>
    <m/>
  </r>
  <r>
    <x v="0"/>
    <x v="5"/>
    <s v="Viia realt L1170-09212-551483 reale L1170-09609-551483 (850€) (RN09)"/>
    <n v="-850"/>
    <x v="18"/>
    <x v="18"/>
    <x v="0"/>
    <x v="0"/>
    <x v="6"/>
    <s v="Põhi- ja üldkeskharidus"/>
    <x v="2"/>
    <x v="2"/>
    <m/>
    <m/>
    <x v="1"/>
    <x v="1"/>
    <s v="3000"/>
    <s v="IKT kulud"/>
  </r>
  <r>
    <x v="0"/>
    <x v="5"/>
    <s v="Tuua realt L1170-09212-551483 reale L1170-09609-551483 (850€) (RN09)"/>
    <n v="850"/>
    <x v="18"/>
    <x v="18"/>
    <x v="0"/>
    <x v="0"/>
    <x v="25"/>
    <s v="Muud hariduse abiteenused"/>
    <x v="2"/>
    <x v="2"/>
    <m/>
    <m/>
    <x v="1"/>
    <x v="1"/>
    <s v="3000"/>
    <s v="IKT kulud"/>
  </r>
  <r>
    <x v="0"/>
    <x v="5"/>
    <s v="Viia realt L1170-09609-551484 reale L1170-09609-551460 (2928€) (RN08)"/>
    <n v="-2928"/>
    <x v="183"/>
    <x v="165"/>
    <x v="0"/>
    <x v="0"/>
    <x v="25"/>
    <s v="Muud hariduse abiteenused"/>
    <x v="2"/>
    <x v="2"/>
    <m/>
    <m/>
    <x v="1"/>
    <x v="1"/>
    <s v="3000"/>
    <s v="IKT kulud"/>
  </r>
  <r>
    <x v="0"/>
    <x v="5"/>
    <s v="Tuua realt L1170-09609-551484 reale L1170-09609-551460 (2928€) (RN08)"/>
    <n v="2928"/>
    <x v="184"/>
    <x v="29"/>
    <x v="0"/>
    <x v="0"/>
    <x v="25"/>
    <s v="Muud hariduse abiteenused"/>
    <x v="2"/>
    <x v="2"/>
    <m/>
    <m/>
    <x v="1"/>
    <x v="1"/>
    <s v="3000"/>
    <s v="IKT kulud"/>
  </r>
  <r>
    <x v="0"/>
    <x v="5"/>
    <s v="Viia realt L1170-09212-551483 reale 43-09609-550010 (1000€) (RN07)"/>
    <n v="-1000"/>
    <x v="18"/>
    <x v="18"/>
    <x v="0"/>
    <x v="0"/>
    <x v="6"/>
    <s v="Põhi- ja üldkeskharidus"/>
    <x v="2"/>
    <x v="2"/>
    <m/>
    <m/>
    <x v="1"/>
    <x v="1"/>
    <s v="3000"/>
    <s v="IKT kulud"/>
  </r>
  <r>
    <x v="0"/>
    <x v="5"/>
    <s v="Tuua realt L1170-09212-551483 reale 43-09609-550010 (1000€) (RN07)"/>
    <n v="1000"/>
    <x v="79"/>
    <x v="75"/>
    <x v="27"/>
    <x v="27"/>
    <x v="25"/>
    <s v="Muud hariduse abiteenused"/>
    <x v="2"/>
    <x v="2"/>
    <m/>
    <m/>
    <x v="1"/>
    <x v="1"/>
    <s v="3000"/>
    <s v="IKT kulud"/>
  </r>
  <r>
    <x v="0"/>
    <x v="5"/>
    <s v="Viia realt 42-10201-551460 reale 42-10201-550010 (615€) (RN06)"/>
    <n v="-615"/>
    <x v="184"/>
    <x v="29"/>
    <x v="25"/>
    <x v="25"/>
    <x v="23"/>
    <s v="Muu eakate sotsiaalne kaitse"/>
    <x v="2"/>
    <x v="2"/>
    <m/>
    <m/>
    <x v="1"/>
    <x v="1"/>
    <s v="3000"/>
    <s v="IKT kulud"/>
  </r>
  <r>
    <x v="0"/>
    <x v="5"/>
    <s v="Tuua realt 42-10201-551460 reale 42-10201-550010 (615€) (RN06)"/>
    <n v="615"/>
    <x v="79"/>
    <x v="75"/>
    <x v="25"/>
    <x v="25"/>
    <x v="23"/>
    <s v="Muu eakate sotsiaalne kaitse"/>
    <x v="2"/>
    <x v="2"/>
    <m/>
    <m/>
    <x v="1"/>
    <x v="1"/>
    <s v="3000"/>
    <s v="IKT kulud"/>
  </r>
  <r>
    <x v="0"/>
    <x v="5"/>
    <s v="Viia realt L1170-09110-551483 reale 14-09110-550010 (650€) (RN02)"/>
    <n v="-650"/>
    <x v="18"/>
    <x v="18"/>
    <x v="0"/>
    <x v="0"/>
    <x v="13"/>
    <s v="Alusharidus"/>
    <x v="2"/>
    <x v="2"/>
    <m/>
    <m/>
    <x v="1"/>
    <x v="1"/>
    <s v="3000"/>
    <s v="IKT kulud"/>
  </r>
  <r>
    <x v="0"/>
    <x v="5"/>
    <s v="Tuua realt L1170-09110-551483 reale 14-09110-550010 (650€) (RN02)"/>
    <n v="650"/>
    <x v="79"/>
    <x v="75"/>
    <x v="11"/>
    <x v="11"/>
    <x v="13"/>
    <s v="Alusharidus"/>
    <x v="2"/>
    <x v="2"/>
    <m/>
    <m/>
    <x v="1"/>
    <x v="1"/>
    <s v="3000"/>
    <s v="IKT kulud"/>
  </r>
  <r>
    <x v="0"/>
    <x v="5"/>
    <s v="Viia realt L1170-09110-551483 reale 13-09110-550010 (1140€) (RN01)"/>
    <n v="-1140"/>
    <x v="18"/>
    <x v="18"/>
    <x v="0"/>
    <x v="0"/>
    <x v="13"/>
    <s v="Alusharidus"/>
    <x v="2"/>
    <x v="2"/>
    <m/>
    <m/>
    <x v="1"/>
    <x v="1"/>
    <s v="3000"/>
    <s v="IKT kulud"/>
  </r>
  <r>
    <x v="0"/>
    <x v="5"/>
    <s v="Tuua realt L1170-09110-551483 reale 13-09110-550010 (1140€) (RN01)"/>
    <n v="1140"/>
    <x v="79"/>
    <x v="75"/>
    <x v="19"/>
    <x v="19"/>
    <x v="13"/>
    <s v="Alusharidus"/>
    <x v="2"/>
    <x v="2"/>
    <m/>
    <m/>
    <x v="1"/>
    <x v="1"/>
    <s v="3000"/>
    <s v="IKT kulud"/>
  </r>
  <r>
    <x v="1"/>
    <x v="6"/>
    <s v="Tulud uussisserändajate projketist"/>
    <n v="76304"/>
    <x v="185"/>
    <x v="166"/>
    <x v="8"/>
    <x v="8"/>
    <x v="8"/>
    <s v="Raamatukogud"/>
    <x v="0"/>
    <x v="0"/>
    <s v="53007"/>
    <s v="Pererändega saabunud uussisserändajate ja rahvusvahelise kaitse saajate tööle saamise ja tööl püsimise toetamine Viljandi linnas"/>
    <x v="1"/>
    <x v="1"/>
    <m/>
    <m/>
  </r>
  <r>
    <x v="0"/>
    <x v="5"/>
    <s v="Esindus- ja vastuvõtukulud (va kingitused ja auhinnad)"/>
    <n v="200"/>
    <x v="12"/>
    <x v="12"/>
    <x v="14"/>
    <x v="14"/>
    <x v="10"/>
    <s v="Noorte huviharidus ja huvitegevus"/>
    <x v="0"/>
    <x v="0"/>
    <m/>
    <m/>
    <x v="1"/>
    <x v="1"/>
    <m/>
    <m/>
  </r>
  <r>
    <x v="0"/>
    <x v="5"/>
    <s v="Ürituste ja näituste korraldamise kulud"/>
    <n v="-200"/>
    <x v="52"/>
    <x v="51"/>
    <x v="14"/>
    <x v="14"/>
    <x v="10"/>
    <s v="Noorte huviharidus ja huvitegevus"/>
    <x v="0"/>
    <x v="0"/>
    <m/>
    <m/>
    <x v="1"/>
    <x v="1"/>
    <m/>
    <m/>
  </r>
  <r>
    <x v="0"/>
    <x v="5"/>
    <s v="Rent"/>
    <n v="500"/>
    <x v="30"/>
    <x v="30"/>
    <x v="14"/>
    <x v="14"/>
    <x v="10"/>
    <s v="Noorte huviharidus ja huvitegevus"/>
    <x v="0"/>
    <x v="0"/>
    <m/>
    <m/>
    <x v="1"/>
    <x v="1"/>
    <m/>
    <m/>
  </r>
  <r>
    <x v="0"/>
    <x v="5"/>
    <s v="Ürituste ja näituste korraldamise kulud"/>
    <n v="-500"/>
    <x v="52"/>
    <x v="51"/>
    <x v="14"/>
    <x v="14"/>
    <x v="10"/>
    <s v="Noorte huviharidus ja huvitegevus"/>
    <x v="0"/>
    <x v="0"/>
    <m/>
    <m/>
    <x v="1"/>
    <x v="1"/>
    <m/>
    <m/>
  </r>
  <r>
    <x v="0"/>
    <x v="0"/>
    <s v="Hüvitised ja toetused (TLS tööliste palgaosa)"/>
    <n v="400"/>
    <x v="88"/>
    <x v="82"/>
    <x v="25"/>
    <x v="25"/>
    <x v="28"/>
    <s v="Varjupaigateenus"/>
    <x v="0"/>
    <x v="0"/>
    <m/>
    <m/>
    <x v="1"/>
    <x v="1"/>
    <m/>
    <m/>
  </r>
  <r>
    <x v="0"/>
    <x v="8"/>
    <s v="Muud maksud"/>
    <n v="450"/>
    <x v="77"/>
    <x v="74"/>
    <x v="25"/>
    <x v="25"/>
    <x v="23"/>
    <s v="Muu eakate sotsiaalne kaitse"/>
    <x v="0"/>
    <x v="0"/>
    <m/>
    <m/>
    <x v="1"/>
    <x v="1"/>
    <m/>
    <m/>
  </r>
  <r>
    <x v="0"/>
    <x v="5"/>
    <s v="Esindus- ja vastuvõtukulud (va kingitused ja auhinnad)"/>
    <n v="2000"/>
    <x v="12"/>
    <x v="12"/>
    <x v="20"/>
    <x v="20"/>
    <x v="16"/>
    <s v="Avalike alade puhastus"/>
    <x v="0"/>
    <x v="0"/>
    <m/>
    <m/>
    <x v="1"/>
    <x v="1"/>
    <m/>
    <m/>
  </r>
  <r>
    <x v="0"/>
    <x v="5"/>
    <s v="Kingitused ja auhinnad (va oma töötajatele)"/>
    <n v="1000"/>
    <x v="134"/>
    <x v="124"/>
    <x v="20"/>
    <x v="20"/>
    <x v="16"/>
    <s v="Avalike alade puhastus"/>
    <x v="0"/>
    <x v="0"/>
    <m/>
    <m/>
    <x v="1"/>
    <x v="1"/>
    <m/>
    <m/>
  </r>
  <r>
    <x v="0"/>
    <x v="5"/>
    <s v="Remont ja hooldus"/>
    <n v="4000"/>
    <x v="75"/>
    <x v="69"/>
    <x v="20"/>
    <x v="20"/>
    <x v="16"/>
    <s v="Avalike alade puhastus"/>
    <x v="0"/>
    <x v="0"/>
    <m/>
    <m/>
    <x v="1"/>
    <x v="1"/>
    <m/>
    <m/>
  </r>
  <r>
    <x v="0"/>
    <x v="5"/>
    <s v="Töömasinate ja seadmete tarvikud"/>
    <n v="-4000"/>
    <x v="130"/>
    <x v="122"/>
    <x v="20"/>
    <x v="20"/>
    <x v="16"/>
    <s v="Avalike alade puhastus"/>
    <x v="0"/>
    <x v="0"/>
    <m/>
    <m/>
    <x v="1"/>
    <x v="1"/>
    <m/>
    <m/>
  </r>
  <r>
    <x v="0"/>
    <x v="5"/>
    <s v="Muud administreerimiskulud"/>
    <n v="1000"/>
    <x v="14"/>
    <x v="14"/>
    <x v="20"/>
    <x v="20"/>
    <x v="16"/>
    <s v="Avalike alade puhastus"/>
    <x v="0"/>
    <x v="0"/>
    <m/>
    <m/>
    <x v="1"/>
    <x v="1"/>
    <m/>
    <m/>
  </r>
  <r>
    <x v="0"/>
    <x v="5"/>
    <s v="USR projekti muud kululd"/>
    <n v="1647"/>
    <x v="52"/>
    <x v="51"/>
    <x v="8"/>
    <x v="8"/>
    <x v="8"/>
    <s v="Raamatukogud"/>
    <x v="0"/>
    <x v="0"/>
    <s v="53007"/>
    <s v="Pererändega saabunud uussisserändajate ja rahvusvahelise kaitse saajate tööle saamise ja tööl püsimise toetamine Viljandi linnas"/>
    <x v="1"/>
    <x v="1"/>
    <m/>
    <m/>
  </r>
  <r>
    <x v="0"/>
    <x v="0"/>
    <s v="USR projekti lisatasu"/>
    <n v="20"/>
    <x v="0"/>
    <x v="0"/>
    <x v="8"/>
    <x v="8"/>
    <x v="8"/>
    <s v="Raamatukogud"/>
    <x v="0"/>
    <x v="0"/>
    <s v="53007"/>
    <s v="Pererändega saabunud uussisserändajate ja rahvusvahelise kaitse saajate tööle saamise ja tööl püsimise toetamine Viljandi linnas"/>
    <x v="1"/>
    <x v="1"/>
    <m/>
    <m/>
  </r>
  <r>
    <x v="0"/>
    <x v="0"/>
    <s v="USR projekti lisatasu"/>
    <n v="825"/>
    <x v="1"/>
    <x v="1"/>
    <x v="8"/>
    <x v="8"/>
    <x v="8"/>
    <s v="Raamatukogud"/>
    <x v="0"/>
    <x v="0"/>
    <s v="53007"/>
    <s v="Pererändega saabunud uussisserändajate ja rahvusvahelise kaitse saajate tööle saamise ja tööl püsimise toetamine Viljandi linnas"/>
    <x v="1"/>
    <x v="1"/>
    <m/>
    <m/>
  </r>
  <r>
    <x v="0"/>
    <x v="0"/>
    <s v="USR projekti lisatasu"/>
    <n v="2500"/>
    <x v="39"/>
    <x v="39"/>
    <x v="8"/>
    <x v="8"/>
    <x v="8"/>
    <s v="Raamatukogud"/>
    <x v="0"/>
    <x v="0"/>
    <s v="53007"/>
    <s v="Pererändega saabunud uussisserändajate ja rahvusvahelise kaitse saajate tööle saamise ja tööl püsimise toetamine Viljandi linnas"/>
    <x v="1"/>
    <x v="1"/>
    <m/>
    <m/>
  </r>
  <r>
    <x v="0"/>
    <x v="0"/>
    <s v="USR projekti keelekohvikute korraldamine"/>
    <n v="6"/>
    <x v="0"/>
    <x v="0"/>
    <x v="8"/>
    <x v="8"/>
    <x v="8"/>
    <s v="Raamatukogud"/>
    <x v="0"/>
    <x v="0"/>
    <s v="53007"/>
    <s v="Pererändega saabunud uussisserändajate ja rahvusvahelise kaitse saajate tööle saamise ja tööl püsimise toetamine Viljandi linnas"/>
    <x v="1"/>
    <x v="1"/>
    <m/>
    <m/>
  </r>
  <r>
    <x v="0"/>
    <x v="0"/>
    <s v="USR projekti keelekohvikute korraldamine"/>
    <n v="237"/>
    <x v="1"/>
    <x v="1"/>
    <x v="8"/>
    <x v="8"/>
    <x v="8"/>
    <s v="Raamatukogud"/>
    <x v="0"/>
    <x v="0"/>
    <s v="53007"/>
    <s v="Pererändega saabunud uussisserändajate ja rahvusvahelise kaitse saajate tööle saamise ja tööl püsimise toetamine Viljandi linnas"/>
    <x v="1"/>
    <x v="1"/>
    <m/>
    <m/>
  </r>
  <r>
    <x v="0"/>
    <x v="0"/>
    <s v="USR projekti keelekohvikute korraldamine"/>
    <n v="720"/>
    <x v="15"/>
    <x v="15"/>
    <x v="8"/>
    <x v="8"/>
    <x v="8"/>
    <s v="Raamatukogud"/>
    <x v="0"/>
    <x v="0"/>
    <s v="53007"/>
    <s v="Pererändega saabunud uussisserändajate ja rahvusvahelise kaitse saajate tööle saamise ja tööl püsimise toetamine Viljandi linnas"/>
    <x v="1"/>
    <x v="1"/>
    <m/>
    <m/>
  </r>
  <r>
    <x v="0"/>
    <x v="5"/>
    <s v="USR projekti ettevõtlus- ja kutsevaliku õpe"/>
    <n v="34136"/>
    <x v="43"/>
    <x v="43"/>
    <x v="8"/>
    <x v="8"/>
    <x v="8"/>
    <s v="Raamatukogud"/>
    <x v="0"/>
    <x v="0"/>
    <s v="53007"/>
    <s v="Pererändega saabunud uussisserändajate ja rahvusvahelise kaitse saajate tööle saamise ja tööl püsimise toetamine Viljandi linnas"/>
    <x v="1"/>
    <x v="1"/>
    <m/>
    <m/>
  </r>
  <r>
    <x v="0"/>
    <x v="0"/>
    <s v="USR projektijuhi ja tugiisiku töötuskindlustusmaks"/>
    <n v="217"/>
    <x v="0"/>
    <x v="0"/>
    <x v="8"/>
    <x v="8"/>
    <x v="8"/>
    <s v="Raamatukogud"/>
    <x v="0"/>
    <x v="0"/>
    <s v="53007"/>
    <s v="Pererändega saabunud uussisserändajate ja rahvusvahelise kaitse saajate tööle saamise ja tööl püsimise toetamine Viljandi linnas"/>
    <x v="1"/>
    <x v="1"/>
    <m/>
    <m/>
  </r>
  <r>
    <x v="0"/>
    <x v="0"/>
    <s v="USR projektijuhi ja tugiisiku sotsiaalmaks"/>
    <n v="8931"/>
    <x v="1"/>
    <x v="1"/>
    <x v="8"/>
    <x v="8"/>
    <x v="8"/>
    <s v="Raamatukogud"/>
    <x v="0"/>
    <x v="0"/>
    <s v="53007"/>
    <s v="Pererändega saabunud uussisserändajate ja rahvusvahelise kaitse saajate tööle saamise ja tööl püsimise toetamine Viljandi linnas"/>
    <x v="1"/>
    <x v="1"/>
    <m/>
    <m/>
  </r>
  <r>
    <x v="0"/>
    <x v="0"/>
    <s v="USR projektijuhi ja tugiisiku palk"/>
    <n v="27065"/>
    <x v="16"/>
    <x v="16"/>
    <x v="8"/>
    <x v="8"/>
    <x v="8"/>
    <s v="Raamatukogud"/>
    <x v="0"/>
    <x v="0"/>
    <s v="53007"/>
    <s v="Pererändega saabunud uussisserändajate ja rahvusvahelise kaitse saajate tööle saamise ja tööl püsimise toetamine Viljandi linnas"/>
    <x v="1"/>
    <x v="1"/>
    <m/>
    <m/>
  </r>
  <r>
    <x v="0"/>
    <x v="0"/>
    <s v="Töötuskindlustusmakse"/>
    <n v="1"/>
    <x v="0"/>
    <x v="0"/>
    <x v="28"/>
    <x v="28"/>
    <x v="10"/>
    <s v="Noorte huviharidus ja huvitegevus"/>
    <x v="0"/>
    <x v="0"/>
    <m/>
    <m/>
    <x v="1"/>
    <x v="1"/>
    <m/>
    <m/>
  </r>
  <r>
    <x v="0"/>
    <x v="0"/>
    <s v="Sotsiaalmaks töötasudelt ja toetustelt"/>
    <n v="60"/>
    <x v="1"/>
    <x v="1"/>
    <x v="28"/>
    <x v="28"/>
    <x v="10"/>
    <s v="Noorte huviharidus ja huvitegevus"/>
    <x v="0"/>
    <x v="0"/>
    <m/>
    <m/>
    <x v="1"/>
    <x v="1"/>
    <m/>
    <m/>
  </r>
  <r>
    <x v="0"/>
    <x v="5"/>
    <s v="Rent"/>
    <n v="542"/>
    <x v="30"/>
    <x v="30"/>
    <x v="6"/>
    <x v="6"/>
    <x v="6"/>
    <s v="Põhi- ja üldkeskharidus"/>
    <x v="0"/>
    <x v="0"/>
    <m/>
    <m/>
    <x v="1"/>
    <x v="1"/>
    <m/>
    <m/>
  </r>
  <r>
    <x v="0"/>
    <x v="5"/>
    <s v="Muud koolituse kulud"/>
    <n v="93"/>
    <x v="43"/>
    <x v="43"/>
    <x v="6"/>
    <x v="6"/>
    <x v="6"/>
    <s v="Põhi- ja üldkeskharidus"/>
    <x v="0"/>
    <x v="0"/>
    <s v="TF02-07"/>
    <s v="Tõhustatud ja eritoe tegevuskuludeks"/>
    <x v="1"/>
    <x v="1"/>
    <m/>
    <m/>
  </r>
  <r>
    <x v="0"/>
    <x v="5"/>
    <s v="Koolitusteenused: KiVa meeskonna tunnusmärgid  jms"/>
    <n v="-170"/>
    <x v="22"/>
    <x v="22"/>
    <x v="6"/>
    <x v="6"/>
    <x v="6"/>
    <s v="Põhi- ja üldkeskharidus"/>
    <x v="0"/>
    <x v="0"/>
    <s v="TF02-07"/>
    <s v="Tõhustatud ja eritoe tegevuskuludeks"/>
    <x v="1"/>
    <x v="1"/>
    <m/>
    <m/>
  </r>
  <r>
    <x v="0"/>
    <x v="5"/>
    <s v="Tervishoiuteenused"/>
    <n v="-200"/>
    <x v="32"/>
    <x v="32"/>
    <x v="6"/>
    <x v="6"/>
    <x v="6"/>
    <s v="Põhi- ja üldkeskharidus"/>
    <x v="0"/>
    <x v="0"/>
    <m/>
    <m/>
    <x v="1"/>
    <x v="1"/>
    <m/>
    <m/>
  </r>
  <r>
    <x v="0"/>
    <x v="5"/>
    <s v="Meditsiini- ja hügieenitarbed"/>
    <n v="-100"/>
    <x v="70"/>
    <x v="68"/>
    <x v="6"/>
    <x v="6"/>
    <x v="6"/>
    <s v="Põhi- ja üldkeskharidus"/>
    <x v="0"/>
    <x v="0"/>
    <m/>
    <m/>
    <x v="1"/>
    <x v="1"/>
    <m/>
    <m/>
  </r>
  <r>
    <x v="0"/>
    <x v="5"/>
    <s v="Remondi- ja hooldusteenused"/>
    <n v="-250"/>
    <x v="29"/>
    <x v="29"/>
    <x v="6"/>
    <x v="6"/>
    <x v="6"/>
    <s v="Põhi- ja üldkeskharidus"/>
    <x v="0"/>
    <x v="0"/>
    <m/>
    <m/>
    <x v="1"/>
    <x v="1"/>
    <m/>
    <m/>
  </r>
  <r>
    <x v="0"/>
    <x v="5"/>
    <s v="Esindus- ja vastuvõtukulud (va kingitused ja auhinnad)"/>
    <n v="130"/>
    <x v="12"/>
    <x v="12"/>
    <x v="6"/>
    <x v="6"/>
    <x v="6"/>
    <s v="Põhi- ja üldkeskharidus"/>
    <x v="0"/>
    <x v="0"/>
    <m/>
    <m/>
    <x v="1"/>
    <x v="1"/>
    <m/>
    <m/>
  </r>
  <r>
    <x v="0"/>
    <x v="5"/>
    <s v="Sõidukulud"/>
    <n v="78"/>
    <x v="78"/>
    <x v="49"/>
    <x v="6"/>
    <x v="6"/>
    <x v="6"/>
    <s v="Põhi- ja üldkeskharidus"/>
    <x v="0"/>
    <x v="0"/>
    <m/>
    <m/>
    <x v="1"/>
    <x v="1"/>
    <m/>
    <m/>
  </r>
  <r>
    <x v="0"/>
    <x v="5"/>
    <s v="Trükised ja muud teavikud"/>
    <n v="-200"/>
    <x v="34"/>
    <x v="34"/>
    <x v="6"/>
    <x v="6"/>
    <x v="6"/>
    <s v="Põhi- ja üldkeskharidus"/>
    <x v="0"/>
    <x v="0"/>
    <m/>
    <m/>
    <x v="1"/>
    <x v="1"/>
    <m/>
    <m/>
  </r>
  <r>
    <x v="0"/>
    <x v="2"/>
    <s v="Eelarvesisene ümbertõstmine"/>
    <n v="6000"/>
    <x v="186"/>
    <x v="167"/>
    <x v="15"/>
    <x v="15"/>
    <x v="15"/>
    <s v="Sporditegevus"/>
    <x v="0"/>
    <x v="0"/>
    <m/>
    <m/>
    <x v="1"/>
    <x v="1"/>
    <m/>
    <m/>
  </r>
  <r>
    <x v="0"/>
    <x v="2"/>
    <s v="Eelarvesisene ümbertõstmine"/>
    <n v="-6000"/>
    <x v="13"/>
    <x v="13"/>
    <x v="15"/>
    <x v="15"/>
    <x v="15"/>
    <s v="Sporditegevus"/>
    <x v="0"/>
    <x v="0"/>
    <m/>
    <m/>
    <x v="1"/>
    <x v="1"/>
    <m/>
    <m/>
  </r>
  <r>
    <x v="1"/>
    <x v="4"/>
    <s v="Kasutatud varude müügi tulud"/>
    <n v="3074"/>
    <x v="66"/>
    <x v="64"/>
    <x v="15"/>
    <x v="15"/>
    <x v="15"/>
    <s v="Sporditegevus"/>
    <x v="0"/>
    <x v="0"/>
    <m/>
    <m/>
    <x v="1"/>
    <x v="1"/>
    <m/>
    <m/>
  </r>
  <r>
    <x v="1"/>
    <x v="3"/>
    <s v="Muud tulud spordi- ja puhkealasest tegevusest"/>
    <n v="-3074"/>
    <x v="91"/>
    <x v="85"/>
    <x v="15"/>
    <x v="15"/>
    <x v="15"/>
    <s v="Sporditegevus"/>
    <x v="0"/>
    <x v="0"/>
    <m/>
    <m/>
    <x v="1"/>
    <x v="1"/>
    <m/>
    <m/>
  </r>
  <r>
    <x v="0"/>
    <x v="5"/>
    <s v="Eri- ja vormiriietus"/>
    <n v="200"/>
    <x v="132"/>
    <x v="123"/>
    <x v="25"/>
    <x v="25"/>
    <x v="28"/>
    <s v="Varjupaigateenus"/>
    <x v="0"/>
    <x v="0"/>
    <m/>
    <m/>
    <x v="1"/>
    <x v="1"/>
    <m/>
    <m/>
  </r>
  <r>
    <x v="0"/>
    <x v="5"/>
    <s v="Muud inventari majandamiskulud"/>
    <n v="150"/>
    <x v="41"/>
    <x v="41"/>
    <x v="25"/>
    <x v="25"/>
    <x v="28"/>
    <s v="Varjupaigateenus"/>
    <x v="0"/>
    <x v="0"/>
    <m/>
    <m/>
    <x v="1"/>
    <x v="1"/>
    <m/>
    <m/>
  </r>
  <r>
    <x v="0"/>
    <x v="0"/>
    <s v="Töötuskindlustusmakse"/>
    <n v="12"/>
    <x v="0"/>
    <x v="0"/>
    <x v="25"/>
    <x v="25"/>
    <x v="28"/>
    <s v="Varjupaigateenus"/>
    <x v="0"/>
    <x v="0"/>
    <m/>
    <m/>
    <x v="1"/>
    <x v="1"/>
    <m/>
    <m/>
  </r>
  <r>
    <x v="0"/>
    <x v="0"/>
    <s v="Sotsiaalmaks erisoodustustelt"/>
    <n v="-2053"/>
    <x v="10"/>
    <x v="10"/>
    <x v="25"/>
    <x v="25"/>
    <x v="28"/>
    <s v="Varjupaigateenus"/>
    <x v="0"/>
    <x v="0"/>
    <m/>
    <m/>
    <x v="1"/>
    <x v="1"/>
    <m/>
    <m/>
  </r>
  <r>
    <x v="0"/>
    <x v="0"/>
    <s v="Sotsiaalmaks töötasudelt ja toetustelt"/>
    <n v="495"/>
    <x v="1"/>
    <x v="1"/>
    <x v="25"/>
    <x v="25"/>
    <x v="28"/>
    <s v="Varjupaigateenus"/>
    <x v="0"/>
    <x v="0"/>
    <m/>
    <m/>
    <x v="1"/>
    <x v="1"/>
    <m/>
    <m/>
  </r>
  <r>
    <x v="0"/>
    <x v="0"/>
    <s v="Põhipalk ja kokkulepitud tasud (TLS tööliste brutopalk)"/>
    <n v="1500"/>
    <x v="40"/>
    <x v="40"/>
    <x v="25"/>
    <x v="25"/>
    <x v="28"/>
    <s v="Varjupaigateenus"/>
    <x v="0"/>
    <x v="0"/>
    <m/>
    <m/>
    <x v="1"/>
    <x v="1"/>
    <m/>
    <m/>
  </r>
  <r>
    <x v="0"/>
    <x v="5"/>
    <s v="Eri- ja vormiriietus"/>
    <n v="300"/>
    <x v="132"/>
    <x v="123"/>
    <x v="25"/>
    <x v="25"/>
    <x v="23"/>
    <s v="Muu eakate sotsiaalne kaitse"/>
    <x v="0"/>
    <x v="0"/>
    <m/>
    <m/>
    <x v="1"/>
    <x v="1"/>
    <m/>
    <m/>
  </r>
  <r>
    <x v="0"/>
    <x v="5"/>
    <s v="Ürituste ja näituste korraldamise kulud"/>
    <n v="500"/>
    <x v="52"/>
    <x v="51"/>
    <x v="25"/>
    <x v="25"/>
    <x v="23"/>
    <s v="Muu eakate sotsiaalne kaitse"/>
    <x v="0"/>
    <x v="0"/>
    <m/>
    <m/>
    <x v="1"/>
    <x v="1"/>
    <m/>
    <m/>
  </r>
  <r>
    <x v="0"/>
    <x v="5"/>
    <s v="Meditsiini- ja hügieenitarbed"/>
    <n v="-700"/>
    <x v="70"/>
    <x v="68"/>
    <x v="25"/>
    <x v="25"/>
    <x v="23"/>
    <s v="Muu eakate sotsiaalne kaitse"/>
    <x v="0"/>
    <x v="0"/>
    <m/>
    <m/>
    <x v="1"/>
    <x v="1"/>
    <m/>
    <m/>
  </r>
  <r>
    <x v="0"/>
    <x v="5"/>
    <s v="Inventar ja selle tarvikud"/>
    <n v="-500"/>
    <x v="26"/>
    <x v="26"/>
    <x v="25"/>
    <x v="25"/>
    <x v="23"/>
    <s v="Muu eakate sotsiaalne kaitse"/>
    <x v="0"/>
    <x v="0"/>
    <m/>
    <m/>
    <x v="1"/>
    <x v="1"/>
    <m/>
    <m/>
  </r>
  <r>
    <x v="0"/>
    <x v="5"/>
    <s v="Rent"/>
    <n v="784"/>
    <x v="30"/>
    <x v="30"/>
    <x v="25"/>
    <x v="25"/>
    <x v="23"/>
    <s v="Muu eakate sotsiaalne kaitse"/>
    <x v="0"/>
    <x v="0"/>
    <m/>
    <m/>
    <x v="1"/>
    <x v="1"/>
    <m/>
    <m/>
  </r>
  <r>
    <x v="0"/>
    <x v="5"/>
    <s v="Remont ja hooldus"/>
    <n v="1000"/>
    <x v="75"/>
    <x v="69"/>
    <x v="25"/>
    <x v="25"/>
    <x v="23"/>
    <s v="Muu eakate sotsiaalne kaitse"/>
    <x v="0"/>
    <x v="0"/>
    <m/>
    <m/>
    <x v="1"/>
    <x v="1"/>
    <m/>
    <m/>
  </r>
  <r>
    <x v="0"/>
    <x v="5"/>
    <s v="Korrashoiu- ja remondimaterjalid, lisaseadmed ja -tarvikud"/>
    <n v="150"/>
    <x v="129"/>
    <x v="71"/>
    <x v="25"/>
    <x v="25"/>
    <x v="23"/>
    <s v="Muu eakate sotsiaalne kaitse"/>
    <x v="0"/>
    <x v="0"/>
    <m/>
    <m/>
    <x v="1"/>
    <x v="1"/>
    <m/>
    <m/>
  </r>
  <r>
    <x v="0"/>
    <x v="5"/>
    <s v="Koolitusteenused"/>
    <n v="-500"/>
    <x v="48"/>
    <x v="22"/>
    <x v="25"/>
    <x v="25"/>
    <x v="23"/>
    <s v="Muu eakate sotsiaalne kaitse"/>
    <x v="0"/>
    <x v="0"/>
    <m/>
    <m/>
    <x v="1"/>
    <x v="1"/>
    <m/>
    <m/>
  </r>
  <r>
    <x v="0"/>
    <x v="5"/>
    <s v="Muud administreerimiskulud"/>
    <n v="-1000"/>
    <x v="14"/>
    <x v="14"/>
    <x v="25"/>
    <x v="25"/>
    <x v="23"/>
    <s v="Muu eakate sotsiaalne kaitse"/>
    <x v="0"/>
    <x v="0"/>
    <m/>
    <m/>
    <x v="1"/>
    <x v="1"/>
    <m/>
    <m/>
  </r>
  <r>
    <x v="0"/>
    <x v="5"/>
    <s v="Esindus- ja vastuvõtukulud (va kingitused ja auhinnad)"/>
    <n v="1000"/>
    <x v="12"/>
    <x v="12"/>
    <x v="25"/>
    <x v="25"/>
    <x v="23"/>
    <s v="Muu eakate sotsiaalne kaitse"/>
    <x v="0"/>
    <x v="0"/>
    <m/>
    <m/>
    <x v="1"/>
    <x v="1"/>
    <m/>
    <m/>
  </r>
  <r>
    <x v="0"/>
    <x v="5"/>
    <s v="Pangateenused"/>
    <n v="230"/>
    <x v="90"/>
    <x v="84"/>
    <x v="25"/>
    <x v="25"/>
    <x v="23"/>
    <s v="Muu eakate sotsiaalne kaitse"/>
    <x v="0"/>
    <x v="0"/>
    <m/>
    <m/>
    <x v="1"/>
    <x v="1"/>
    <m/>
    <m/>
  </r>
  <r>
    <x v="0"/>
    <x v="0"/>
    <s v="Töötuskindlustusmakse"/>
    <n v="34"/>
    <x v="0"/>
    <x v="0"/>
    <x v="25"/>
    <x v="25"/>
    <x v="23"/>
    <s v="Muu eakate sotsiaalne kaitse"/>
    <x v="0"/>
    <x v="0"/>
    <m/>
    <m/>
    <x v="1"/>
    <x v="1"/>
    <m/>
    <m/>
  </r>
  <r>
    <x v="0"/>
    <x v="0"/>
    <s v="Sotsiaalmaks töötasudelt ja toetustelt"/>
    <n v="1419"/>
    <x v="1"/>
    <x v="1"/>
    <x v="25"/>
    <x v="25"/>
    <x v="23"/>
    <s v="Muu eakate sotsiaalne kaitse"/>
    <x v="0"/>
    <x v="0"/>
    <m/>
    <m/>
    <x v="1"/>
    <x v="1"/>
    <m/>
    <m/>
  </r>
  <r>
    <x v="0"/>
    <x v="0"/>
    <s v="Töötasud võlaõiguslike lepingute alusel"/>
    <n v="1300"/>
    <x v="15"/>
    <x v="15"/>
    <x v="25"/>
    <x v="25"/>
    <x v="23"/>
    <s v="Muu eakate sotsiaalne kaitse"/>
    <x v="0"/>
    <x v="0"/>
    <m/>
    <m/>
    <x v="1"/>
    <x v="1"/>
    <m/>
    <m/>
  </r>
  <r>
    <x v="0"/>
    <x v="0"/>
    <s v="Põhipalk ja kokkulepitud tasud (TLS tööliste brutopalk)"/>
    <n v="3000"/>
    <x v="40"/>
    <x v="40"/>
    <x v="25"/>
    <x v="25"/>
    <x v="23"/>
    <s v="Muu eakate sotsiaalne kaitse"/>
    <x v="0"/>
    <x v="0"/>
    <m/>
    <m/>
    <x v="1"/>
    <x v="1"/>
    <m/>
    <m/>
  </r>
  <r>
    <x v="0"/>
    <x v="5"/>
    <s v="Eri- ja vormiriietus"/>
    <n v="2000"/>
    <x v="132"/>
    <x v="123"/>
    <x v="25"/>
    <x v="25"/>
    <x v="27"/>
    <s v="Eakate koduteenus"/>
    <x v="0"/>
    <x v="0"/>
    <m/>
    <m/>
    <x v="1"/>
    <x v="1"/>
    <m/>
    <m/>
  </r>
  <r>
    <x v="0"/>
    <x v="5"/>
    <s v="Muud kommunikatsiooni-, kultuuri- ja vaba aja sisustamise kulud"/>
    <n v="100"/>
    <x v="23"/>
    <x v="23"/>
    <x v="25"/>
    <x v="25"/>
    <x v="27"/>
    <s v="Eakate koduteenus"/>
    <x v="0"/>
    <x v="0"/>
    <m/>
    <m/>
    <x v="1"/>
    <x v="1"/>
    <m/>
    <m/>
  </r>
  <r>
    <x v="0"/>
    <x v="5"/>
    <s v="Tervishoiuteenused"/>
    <n v="300"/>
    <x v="32"/>
    <x v="32"/>
    <x v="25"/>
    <x v="25"/>
    <x v="27"/>
    <s v="Eakate koduteenus"/>
    <x v="0"/>
    <x v="0"/>
    <m/>
    <m/>
    <x v="1"/>
    <x v="1"/>
    <m/>
    <m/>
  </r>
  <r>
    <x v="0"/>
    <x v="5"/>
    <s v="Meditsiini- ja hügieenitarbed"/>
    <n v="300"/>
    <x v="70"/>
    <x v="68"/>
    <x v="25"/>
    <x v="25"/>
    <x v="27"/>
    <s v="Eakate koduteenus"/>
    <x v="0"/>
    <x v="0"/>
    <m/>
    <m/>
    <x v="1"/>
    <x v="1"/>
    <m/>
    <m/>
  </r>
  <r>
    <x v="0"/>
    <x v="5"/>
    <s v="Toitlustusteenused"/>
    <n v="120"/>
    <x v="53"/>
    <x v="52"/>
    <x v="25"/>
    <x v="25"/>
    <x v="27"/>
    <s v="Eakate koduteenus"/>
    <x v="0"/>
    <x v="0"/>
    <m/>
    <m/>
    <x v="1"/>
    <x v="1"/>
    <m/>
    <m/>
  </r>
  <r>
    <x v="0"/>
    <x v="5"/>
    <s v="Inventar ja selle tarvikud"/>
    <n v="200"/>
    <x v="26"/>
    <x v="26"/>
    <x v="25"/>
    <x v="25"/>
    <x v="27"/>
    <s v="Eakate koduteenus"/>
    <x v="0"/>
    <x v="0"/>
    <m/>
    <m/>
    <x v="1"/>
    <x v="1"/>
    <m/>
    <m/>
  </r>
  <r>
    <x v="0"/>
    <x v="5"/>
    <s v="Muud maismaasõidukite majandamiskulud"/>
    <n v="100"/>
    <x v="76"/>
    <x v="73"/>
    <x v="25"/>
    <x v="25"/>
    <x v="27"/>
    <s v="Eakate koduteenus"/>
    <x v="0"/>
    <x v="0"/>
    <m/>
    <m/>
    <x v="1"/>
    <x v="1"/>
    <m/>
    <m/>
  </r>
  <r>
    <x v="0"/>
    <x v="5"/>
    <s v="Rent"/>
    <n v="600"/>
    <x v="30"/>
    <x v="30"/>
    <x v="25"/>
    <x v="25"/>
    <x v="27"/>
    <s v="Eakate koduteenus"/>
    <x v="0"/>
    <x v="0"/>
    <m/>
    <m/>
    <x v="1"/>
    <x v="1"/>
    <m/>
    <m/>
  </r>
  <r>
    <x v="0"/>
    <x v="5"/>
    <s v="Remont ja hooldus"/>
    <n v="600"/>
    <x v="75"/>
    <x v="69"/>
    <x v="25"/>
    <x v="25"/>
    <x v="27"/>
    <s v="Eakate koduteenus"/>
    <x v="0"/>
    <x v="0"/>
    <m/>
    <m/>
    <x v="1"/>
    <x v="1"/>
    <m/>
    <m/>
  </r>
  <r>
    <x v="0"/>
    <x v="5"/>
    <s v="Korrashoiu- ja remondimaterjalid, lisaseadmed ja -tarvikud"/>
    <n v="100"/>
    <x v="73"/>
    <x v="71"/>
    <x v="25"/>
    <x v="25"/>
    <x v="27"/>
    <s v="Eakate koduteenus"/>
    <x v="0"/>
    <x v="0"/>
    <m/>
    <m/>
    <x v="1"/>
    <x v="1"/>
    <m/>
    <m/>
  </r>
  <r>
    <x v="0"/>
    <x v="5"/>
    <s v="Kütus"/>
    <n v="300"/>
    <x v="87"/>
    <x v="66"/>
    <x v="25"/>
    <x v="25"/>
    <x v="27"/>
    <s v="Eakate koduteenus"/>
    <x v="0"/>
    <x v="0"/>
    <m/>
    <m/>
    <x v="1"/>
    <x v="1"/>
    <m/>
    <m/>
  </r>
  <r>
    <x v="0"/>
    <x v="5"/>
    <s v="Kingitused ja auhinnad (va oma töötajatele)"/>
    <n v="500"/>
    <x v="134"/>
    <x v="124"/>
    <x v="25"/>
    <x v="25"/>
    <x v="27"/>
    <s v="Eakate koduteenus"/>
    <x v="0"/>
    <x v="0"/>
    <m/>
    <m/>
    <x v="1"/>
    <x v="1"/>
    <m/>
    <m/>
  </r>
  <r>
    <x v="0"/>
    <x v="5"/>
    <s v="Esindus- ja vastuvõtukulud (va kingitused ja auhinnad)"/>
    <n v="150"/>
    <x v="12"/>
    <x v="12"/>
    <x v="25"/>
    <x v="25"/>
    <x v="27"/>
    <s v="Eakate koduteenus"/>
    <x v="0"/>
    <x v="0"/>
    <m/>
    <m/>
    <x v="1"/>
    <x v="1"/>
    <m/>
    <m/>
  </r>
  <r>
    <x v="0"/>
    <x v="0"/>
    <s v="Hüvitised ja toetused (TLS tööliste palgaosa)"/>
    <n v="400"/>
    <x v="88"/>
    <x v="82"/>
    <x v="25"/>
    <x v="25"/>
    <x v="27"/>
    <s v="Eakate koduteenus"/>
    <x v="0"/>
    <x v="0"/>
    <m/>
    <m/>
    <x v="1"/>
    <x v="1"/>
    <m/>
    <m/>
  </r>
  <r>
    <x v="0"/>
    <x v="0"/>
    <s v="Põhipalk ja kokkulepitud tasud (TLS tööliste brutopalk)"/>
    <n v="4000"/>
    <x v="40"/>
    <x v="40"/>
    <x v="25"/>
    <x v="25"/>
    <x v="27"/>
    <s v="Eakate koduteenus"/>
    <x v="0"/>
    <x v="0"/>
    <m/>
    <m/>
    <x v="1"/>
    <x v="1"/>
    <m/>
    <m/>
  </r>
  <r>
    <x v="0"/>
    <x v="0"/>
    <s v="Põhipalk ja kokkulepitud tasud (TLS juhtide brutopalgad)"/>
    <n v="4000"/>
    <x v="39"/>
    <x v="39"/>
    <x v="25"/>
    <x v="25"/>
    <x v="27"/>
    <s v="Eakate koduteenus"/>
    <x v="0"/>
    <x v="0"/>
    <m/>
    <m/>
    <x v="1"/>
    <x v="1"/>
    <m/>
    <m/>
  </r>
  <r>
    <x v="0"/>
    <x v="0"/>
    <s v="Töötuskindlustusmakse"/>
    <n v="-83"/>
    <x v="0"/>
    <x v="0"/>
    <x v="25"/>
    <x v="25"/>
    <x v="27"/>
    <s v="Eakate koduteenus"/>
    <x v="0"/>
    <x v="0"/>
    <m/>
    <m/>
    <x v="1"/>
    <x v="1"/>
    <m/>
    <m/>
  </r>
  <r>
    <x v="0"/>
    <x v="0"/>
    <s v="Sotsiaalmaks töötasudelt ja toetustelt"/>
    <n v="-3438"/>
    <x v="1"/>
    <x v="1"/>
    <x v="25"/>
    <x v="25"/>
    <x v="27"/>
    <s v="Eakate koduteenus"/>
    <x v="0"/>
    <x v="0"/>
    <m/>
    <m/>
    <x v="1"/>
    <x v="1"/>
    <m/>
    <m/>
  </r>
  <r>
    <x v="0"/>
    <x v="0"/>
    <s v="Töötasud võlaõiguslike lepingute alusel"/>
    <n v="-18420"/>
    <x v="15"/>
    <x v="15"/>
    <x v="25"/>
    <x v="25"/>
    <x v="27"/>
    <s v="Eakate koduteenus"/>
    <x v="0"/>
    <x v="0"/>
    <m/>
    <m/>
    <x v="1"/>
    <x v="1"/>
    <m/>
    <m/>
  </r>
  <r>
    <x v="0"/>
    <x v="5"/>
    <s v="Esindus- ja vastuvõtukulud (va kingitused ja auhinnad)"/>
    <n v="650"/>
    <x v="12"/>
    <x v="12"/>
    <x v="11"/>
    <x v="11"/>
    <x v="13"/>
    <s v="Alusharidus"/>
    <x v="0"/>
    <x v="0"/>
    <m/>
    <m/>
    <x v="1"/>
    <x v="1"/>
    <m/>
    <m/>
  </r>
  <r>
    <x v="0"/>
    <x v="5"/>
    <s v="Inventar ja selle tarvikud"/>
    <n v="-650"/>
    <x v="26"/>
    <x v="26"/>
    <x v="11"/>
    <x v="11"/>
    <x v="13"/>
    <s v="Alusharidus"/>
    <x v="0"/>
    <x v="0"/>
    <m/>
    <m/>
    <x v="1"/>
    <x v="1"/>
    <m/>
    <m/>
  </r>
  <r>
    <x v="0"/>
    <x v="5"/>
    <s v="Ridadevaheline ümbertõstmine realt 553290"/>
    <n v="1000"/>
    <x v="12"/>
    <x v="12"/>
    <x v="4"/>
    <x v="4"/>
    <x v="6"/>
    <s v="Põhi- ja üldkeskharidus"/>
    <x v="0"/>
    <x v="0"/>
    <m/>
    <m/>
    <x v="1"/>
    <x v="1"/>
    <m/>
    <m/>
  </r>
  <r>
    <x v="0"/>
    <x v="5"/>
    <s v="Bürootarbed"/>
    <n v="200"/>
    <x v="33"/>
    <x v="33"/>
    <x v="11"/>
    <x v="11"/>
    <x v="13"/>
    <s v="Alusharidus"/>
    <x v="0"/>
    <x v="0"/>
    <m/>
    <m/>
    <x v="1"/>
    <x v="1"/>
    <m/>
    <m/>
  </r>
  <r>
    <x v="0"/>
    <x v="5"/>
    <s v="Inventar ja selle tarvikud"/>
    <n v="-200"/>
    <x v="26"/>
    <x v="26"/>
    <x v="11"/>
    <x v="11"/>
    <x v="13"/>
    <s v="Alusharidus"/>
    <x v="0"/>
    <x v="0"/>
    <m/>
    <m/>
    <x v="1"/>
    <x v="1"/>
    <m/>
    <m/>
  </r>
  <r>
    <x v="0"/>
    <x v="5"/>
    <s v="Ridadevaheline ümbertõstmine reale 550040"/>
    <n v="-1000"/>
    <x v="150"/>
    <x v="138"/>
    <x v="4"/>
    <x v="4"/>
    <x v="6"/>
    <s v="Põhi- ja üldkeskharidus"/>
    <x v="0"/>
    <x v="0"/>
    <m/>
    <m/>
    <x v="1"/>
    <x v="1"/>
    <m/>
    <m/>
  </r>
  <r>
    <x v="1"/>
    <x v="3"/>
    <s v="Eelarve ületäitmine"/>
    <n v="5000"/>
    <x v="35"/>
    <x v="35"/>
    <x v="4"/>
    <x v="4"/>
    <x v="6"/>
    <s v="Põhi- ja üldkeskharidus"/>
    <x v="0"/>
    <x v="0"/>
    <m/>
    <m/>
    <x v="1"/>
    <x v="1"/>
    <m/>
    <m/>
  </r>
  <r>
    <x v="0"/>
    <x v="5"/>
    <s v="Omatulu ületäitumise arvelt"/>
    <n v="5000"/>
    <x v="38"/>
    <x v="38"/>
    <x v="4"/>
    <x v="4"/>
    <x v="6"/>
    <s v="Põhi- ja üldkeskharidus"/>
    <x v="0"/>
    <x v="0"/>
    <m/>
    <m/>
    <x v="1"/>
    <x v="1"/>
    <m/>
    <m/>
  </r>
  <r>
    <x v="0"/>
    <x v="0"/>
    <s v="Viia M. Magnuse juuni käsunduslepingu töötasu KU049 pealt KU053 peale, töötus (8€)"/>
    <n v="-8"/>
    <x v="0"/>
    <x v="0"/>
    <x v="0"/>
    <x v="0"/>
    <x v="0"/>
    <s v="Viljandi Linnavalitsus"/>
    <x v="0"/>
    <x v="0"/>
    <m/>
    <m/>
    <x v="0"/>
    <x v="0"/>
    <m/>
    <m/>
  </r>
  <r>
    <x v="0"/>
    <x v="0"/>
    <s v="Tuua M. Magnuse juuni käsunduslepingu töötasu KU049 pealt KU053 peale, töötus (8€)"/>
    <n v="8"/>
    <x v="0"/>
    <x v="0"/>
    <x v="0"/>
    <x v="0"/>
    <x v="0"/>
    <s v="Viljandi Linnavalitsus"/>
    <x v="0"/>
    <x v="0"/>
    <m/>
    <m/>
    <x v="8"/>
    <x v="8"/>
    <m/>
    <m/>
  </r>
  <r>
    <x v="0"/>
    <x v="0"/>
    <s v="Viia M. Magnuse juuni käsunduslepingu töötasu KU049 pealt KU053 peale, sotsmaks (330€)"/>
    <n v="-330"/>
    <x v="1"/>
    <x v="1"/>
    <x v="0"/>
    <x v="0"/>
    <x v="0"/>
    <s v="Viljandi Linnavalitsus"/>
    <x v="0"/>
    <x v="0"/>
    <m/>
    <m/>
    <x v="0"/>
    <x v="0"/>
    <m/>
    <m/>
  </r>
  <r>
    <x v="0"/>
    <x v="0"/>
    <s v="Tuua M. Magnuse juuni käsunduslepingu töötasu KU049 pealt KU053 peale, sotsmaks (330€)"/>
    <n v="330"/>
    <x v="1"/>
    <x v="1"/>
    <x v="0"/>
    <x v="0"/>
    <x v="0"/>
    <s v="Viljandi Linnavalitsus"/>
    <x v="0"/>
    <x v="0"/>
    <m/>
    <m/>
    <x v="8"/>
    <x v="8"/>
    <m/>
    <m/>
  </r>
  <r>
    <x v="0"/>
    <x v="0"/>
    <s v="Viia M. Magnuse juuni käsunduslepingu töötasu KU049 pealt KU053 peale, põhipalk (1000€)"/>
    <n v="-1000"/>
    <x v="16"/>
    <x v="16"/>
    <x v="0"/>
    <x v="0"/>
    <x v="0"/>
    <s v="Viljandi Linnavalitsus"/>
    <x v="0"/>
    <x v="0"/>
    <m/>
    <m/>
    <x v="0"/>
    <x v="0"/>
    <m/>
    <m/>
  </r>
  <r>
    <x v="0"/>
    <x v="0"/>
    <s v="Tuua M. Magnuse juuni käsunduslepingu töötasu KU049 pealt KU053 peale, põhipalk (1000€)"/>
    <n v="1000"/>
    <x v="16"/>
    <x v="16"/>
    <x v="0"/>
    <x v="0"/>
    <x v="0"/>
    <s v="Viljandi Linnavalitsus"/>
    <x v="0"/>
    <x v="0"/>
    <m/>
    <m/>
    <x v="8"/>
    <x v="8"/>
    <m/>
    <m/>
  </r>
  <r>
    <x v="0"/>
    <x v="5"/>
    <s v="Koolitusteenused"/>
    <n v="960"/>
    <x v="48"/>
    <x v="22"/>
    <x v="6"/>
    <x v="6"/>
    <x v="6"/>
    <s v="Põhi- ja üldkeskharidus"/>
    <x v="0"/>
    <x v="0"/>
    <s v="20002"/>
    <s v="Kaare Kool Erasmus+ KA122SCH-000341507  Uued võimalused õpilastele ja õpetajatele"/>
    <x v="1"/>
    <x v="1"/>
    <m/>
    <m/>
  </r>
  <r>
    <x v="0"/>
    <x v="5"/>
    <s v="Päevarahad"/>
    <n v="700"/>
    <x v="94"/>
    <x v="88"/>
    <x v="6"/>
    <x v="6"/>
    <x v="6"/>
    <s v="Põhi- ja üldkeskharidus"/>
    <x v="0"/>
    <x v="0"/>
    <s v="20002"/>
    <s v="Kaare Kool Erasmus+ KA122SCH-000341507  Uued võimalused õpilastele ja õpetajatele"/>
    <x v="1"/>
    <x v="1"/>
    <m/>
    <m/>
  </r>
  <r>
    <x v="0"/>
    <x v="5"/>
    <s v="Lähetatute kindlustus"/>
    <n v="130"/>
    <x v="124"/>
    <x v="117"/>
    <x v="6"/>
    <x v="6"/>
    <x v="6"/>
    <s v="Põhi- ja üldkeskharidus"/>
    <x v="0"/>
    <x v="0"/>
    <s v="20002"/>
    <s v="Kaare Kool Erasmus+ KA122SCH-000341507  Uued võimalused õpilastele ja õpetajatele"/>
    <x v="1"/>
    <x v="1"/>
    <m/>
    <m/>
  </r>
  <r>
    <x v="0"/>
    <x v="5"/>
    <s v="Majutuskulud"/>
    <n v="2700"/>
    <x v="119"/>
    <x v="50"/>
    <x v="6"/>
    <x v="6"/>
    <x v="6"/>
    <s v="Põhi- ja üldkeskharidus"/>
    <x v="0"/>
    <x v="0"/>
    <s v="20002"/>
    <s v="Kaare Kool Erasmus+ KA122SCH-000341507  Uued võimalused õpilastele ja õpetajatele"/>
    <x v="1"/>
    <x v="1"/>
    <m/>
    <m/>
  </r>
  <r>
    <x v="0"/>
    <x v="5"/>
    <s v="Sõidukulud"/>
    <n v="3000"/>
    <x v="78"/>
    <x v="49"/>
    <x v="6"/>
    <x v="6"/>
    <x v="6"/>
    <s v="Põhi- ja üldkeskharidus"/>
    <x v="0"/>
    <x v="0"/>
    <s v="20002"/>
    <s v="Kaare Kool Erasmus+ KA122SCH-000341507  Uued võimalused õpilastele ja õpetajatele"/>
    <x v="1"/>
    <x v="1"/>
    <m/>
    <m/>
  </r>
  <r>
    <x v="0"/>
    <x v="0"/>
    <s v="Esindus ja vastuvõtukulud"/>
    <n v="200"/>
    <x v="21"/>
    <x v="21"/>
    <x v="6"/>
    <x v="6"/>
    <x v="6"/>
    <s v="Põhi- ja üldkeskharidus"/>
    <x v="0"/>
    <x v="0"/>
    <s v="20002"/>
    <s v="Kaare Kool Erasmus+ KA122SCH-000341507  Uued võimalused õpilastele ja õpetajatele"/>
    <x v="1"/>
    <x v="1"/>
    <m/>
    <m/>
  </r>
  <r>
    <x v="0"/>
    <x v="5"/>
    <s v="Kulud laagri tulude arvelt"/>
    <n v="1482"/>
    <x v="23"/>
    <x v="23"/>
    <x v="6"/>
    <x v="6"/>
    <x v="6"/>
    <s v="Põhi- ja üldkeskharidus"/>
    <x v="0"/>
    <x v="0"/>
    <m/>
    <m/>
    <x v="1"/>
    <x v="1"/>
    <m/>
    <m/>
  </r>
  <r>
    <x v="1"/>
    <x v="3"/>
    <s v="Muud tulud haridusalasest tegevusest: laagritulu"/>
    <n v="1482"/>
    <x v="35"/>
    <x v="35"/>
    <x v="6"/>
    <x v="6"/>
    <x v="6"/>
    <s v="Põhi- ja üldkeskharidus"/>
    <x v="0"/>
    <x v="0"/>
    <m/>
    <m/>
    <x v="1"/>
    <x v="1"/>
    <m/>
    <m/>
  </r>
  <r>
    <x v="0"/>
    <x v="5"/>
    <s v="Maleva tulud kuludeks"/>
    <n v="3115"/>
    <x v="23"/>
    <x v="23"/>
    <x v="29"/>
    <x v="29"/>
    <x v="26"/>
    <s v="Noorsootöö ja noortekeskused"/>
    <x v="0"/>
    <x v="0"/>
    <s v="54001"/>
    <s v="Malev"/>
    <x v="1"/>
    <x v="1"/>
    <m/>
    <m/>
  </r>
  <r>
    <x v="1"/>
    <x v="3"/>
    <s v="Muud tulud haridusalasest tegevusest: TÜ praktika juhendamine"/>
    <n v="321"/>
    <x v="35"/>
    <x v="35"/>
    <x v="6"/>
    <x v="6"/>
    <x v="6"/>
    <s v="Põhi- ja üldkeskharidus"/>
    <x v="0"/>
    <x v="0"/>
    <m/>
    <m/>
    <x v="1"/>
    <x v="1"/>
    <m/>
    <m/>
  </r>
  <r>
    <x v="0"/>
    <x v="0"/>
    <s v="TÜ praktika juhendamine"/>
    <n v="2"/>
    <x v="0"/>
    <x v="0"/>
    <x v="6"/>
    <x v="6"/>
    <x v="6"/>
    <s v="Põhi- ja üldkeskharidus"/>
    <x v="0"/>
    <x v="0"/>
    <m/>
    <m/>
    <x v="1"/>
    <x v="1"/>
    <m/>
    <m/>
  </r>
  <r>
    <x v="0"/>
    <x v="0"/>
    <s v="TÜ praktika juhendamine"/>
    <n v="79"/>
    <x v="1"/>
    <x v="1"/>
    <x v="6"/>
    <x v="6"/>
    <x v="6"/>
    <s v="Põhi- ja üldkeskharidus"/>
    <x v="0"/>
    <x v="0"/>
    <m/>
    <m/>
    <x v="1"/>
    <x v="1"/>
    <m/>
    <m/>
  </r>
  <r>
    <x v="0"/>
    <x v="0"/>
    <s v="TÜ praktika juhendamine"/>
    <n v="240"/>
    <x v="24"/>
    <x v="24"/>
    <x v="6"/>
    <x v="6"/>
    <x v="6"/>
    <s v="Põhi- ja üldkeskharidus"/>
    <x v="0"/>
    <x v="0"/>
    <m/>
    <m/>
    <x v="1"/>
    <x v="1"/>
    <m/>
    <m/>
  </r>
  <r>
    <x v="0"/>
    <x v="5"/>
    <s v="VANT-i eelarvesse"/>
    <n v="-192"/>
    <x v="23"/>
    <x v="23"/>
    <x v="0"/>
    <x v="0"/>
    <x v="5"/>
    <s v="Turism"/>
    <x v="0"/>
    <x v="0"/>
    <m/>
    <m/>
    <x v="17"/>
    <x v="17"/>
    <m/>
    <m/>
  </r>
  <r>
    <x v="0"/>
    <x v="0"/>
    <s v="Maleva tulud kuludeks"/>
    <n v="1300"/>
    <x v="15"/>
    <x v="15"/>
    <x v="29"/>
    <x v="29"/>
    <x v="26"/>
    <s v="Noorsootöö ja noortekeskused"/>
    <x v="0"/>
    <x v="0"/>
    <s v="54001"/>
    <s v="Malev"/>
    <x v="1"/>
    <x v="1"/>
    <m/>
    <m/>
  </r>
  <r>
    <x v="0"/>
    <x v="5"/>
    <s v="Maleva tulud kuludeks"/>
    <n v="27"/>
    <x v="23"/>
    <x v="23"/>
    <x v="29"/>
    <x v="29"/>
    <x v="26"/>
    <s v="Noorsootöö ja noortekeskused"/>
    <x v="0"/>
    <x v="0"/>
    <s v="54001"/>
    <s v="Malev"/>
    <x v="1"/>
    <x v="1"/>
    <m/>
    <m/>
  </r>
  <r>
    <x v="0"/>
    <x v="0"/>
    <s v="Maleva tulud kuludeks"/>
    <n v="159"/>
    <x v="0"/>
    <x v="0"/>
    <x v="29"/>
    <x v="29"/>
    <x v="26"/>
    <s v="Noorsootöö ja noortekeskused"/>
    <x v="0"/>
    <x v="0"/>
    <s v="54001"/>
    <s v="Malev"/>
    <x v="1"/>
    <x v="1"/>
    <m/>
    <m/>
  </r>
  <r>
    <x v="0"/>
    <x v="0"/>
    <s v="Maleva tulud kuludeks"/>
    <n v="6580"/>
    <x v="1"/>
    <x v="1"/>
    <x v="29"/>
    <x v="29"/>
    <x v="26"/>
    <s v="Noorsootöö ja noortekeskused"/>
    <x v="0"/>
    <x v="0"/>
    <s v="54001"/>
    <s v="Malev"/>
    <x v="1"/>
    <x v="1"/>
    <m/>
    <m/>
  </r>
  <r>
    <x v="0"/>
    <x v="0"/>
    <s v="Maleva tulud kuludeks"/>
    <n v="19163"/>
    <x v="40"/>
    <x v="40"/>
    <x v="29"/>
    <x v="29"/>
    <x v="26"/>
    <s v="Noorsootöö ja noortekeskused"/>
    <x v="0"/>
    <x v="0"/>
    <s v="54001"/>
    <s v="Malev"/>
    <x v="1"/>
    <x v="1"/>
    <m/>
    <m/>
  </r>
  <r>
    <x v="1"/>
    <x v="6"/>
    <s v="Malevaga seotud laekumised tuluks"/>
    <n v="8652"/>
    <x v="25"/>
    <x v="25"/>
    <x v="29"/>
    <x v="29"/>
    <x v="26"/>
    <s v="Noorsootöö ja noortekeskused"/>
    <x v="0"/>
    <x v="0"/>
    <s v="54001"/>
    <s v="Malev"/>
    <x v="1"/>
    <x v="1"/>
    <m/>
    <m/>
  </r>
  <r>
    <x v="1"/>
    <x v="3"/>
    <s v="Maleva laekumised tuluks"/>
    <n v="21692"/>
    <x v="112"/>
    <x v="106"/>
    <x v="29"/>
    <x v="29"/>
    <x v="26"/>
    <s v="Noorsootöö ja noortekeskused"/>
    <x v="0"/>
    <x v="0"/>
    <s v="54001"/>
    <s v="Malev"/>
    <x v="1"/>
    <x v="1"/>
    <m/>
    <m/>
  </r>
  <r>
    <x v="0"/>
    <x v="5"/>
    <s v="Meie eelarvesse kontolt 552590, KU21T Linna Turundus (flaierite jagamise kulude katteks)"/>
    <n v="59"/>
    <x v="52"/>
    <x v="51"/>
    <x v="29"/>
    <x v="29"/>
    <x v="26"/>
    <s v="Noorsootöö ja noortekeskused"/>
    <x v="0"/>
    <x v="0"/>
    <m/>
    <m/>
    <x v="1"/>
    <x v="1"/>
    <m/>
    <m/>
  </r>
  <r>
    <x v="0"/>
    <x v="0"/>
    <s v="Meie eelarvesse kontolt 552590, KU21T Linna Turundus (flaierite jagamise kulude katteks)"/>
    <n v="33"/>
    <x v="1"/>
    <x v="1"/>
    <x v="29"/>
    <x v="29"/>
    <x v="26"/>
    <s v="Noorsootöö ja noortekeskused"/>
    <x v="0"/>
    <x v="0"/>
    <m/>
    <m/>
    <x v="1"/>
    <x v="1"/>
    <m/>
    <m/>
  </r>
  <r>
    <x v="0"/>
    <x v="0"/>
    <s v="Meie eelarvesse kontolt 552590, KU21T Linna Turundus (flaierite jagamise kulude katteks)"/>
    <n v="100"/>
    <x v="15"/>
    <x v="15"/>
    <x v="29"/>
    <x v="29"/>
    <x v="26"/>
    <s v="Noorsootöö ja noortekeskused"/>
    <x v="0"/>
    <x v="0"/>
    <m/>
    <m/>
    <x v="1"/>
    <x v="1"/>
    <m/>
    <m/>
  </r>
  <r>
    <x v="0"/>
    <x v="5"/>
    <s v="Muusikakoolile juhendajate tasudeks Hansapäevade esinemise eest"/>
    <n v="-243"/>
    <x v="52"/>
    <x v="51"/>
    <x v="17"/>
    <x v="17"/>
    <x v="30"/>
    <s v="Vaba aja tegevused"/>
    <x v="0"/>
    <x v="0"/>
    <m/>
    <m/>
    <x v="1"/>
    <x v="1"/>
    <m/>
    <m/>
  </r>
  <r>
    <x v="1"/>
    <x v="6"/>
    <s v="Haridus- ja Teadusministeerium"/>
    <n v="7690"/>
    <x v="82"/>
    <x v="78"/>
    <x v="6"/>
    <x v="6"/>
    <x v="6"/>
    <s v="Põhi- ja üldkeskharidus"/>
    <x v="0"/>
    <x v="0"/>
    <s v="20002"/>
    <s v="Kaare Kool Erasmus+ KA122SCH-000341507  Uued võimalused õpilastele ja õpetajatele"/>
    <x v="1"/>
    <x v="1"/>
    <m/>
    <m/>
  </r>
  <r>
    <x v="0"/>
    <x v="5"/>
    <s v="Korrashoiuteenused"/>
    <n v="1000"/>
    <x v="27"/>
    <x v="27"/>
    <x v="20"/>
    <x v="20"/>
    <x v="3"/>
    <s v="Muud elamu- ja kommunaalmajanduse tegevus"/>
    <x v="0"/>
    <x v="0"/>
    <m/>
    <m/>
    <x v="1"/>
    <x v="1"/>
    <m/>
    <m/>
  </r>
  <r>
    <x v="0"/>
    <x v="5"/>
    <s v="Koristusteenus"/>
    <n v="1000"/>
    <x v="69"/>
    <x v="67"/>
    <x v="20"/>
    <x v="20"/>
    <x v="3"/>
    <s v="Muud elamu- ja kommunaalmajanduse tegevus"/>
    <x v="0"/>
    <x v="0"/>
    <m/>
    <m/>
    <x v="1"/>
    <x v="1"/>
    <m/>
    <m/>
  </r>
  <r>
    <x v="0"/>
    <x v="5"/>
    <s v="Korrashoiuteenused"/>
    <n v="-2000"/>
    <x v="27"/>
    <x v="27"/>
    <x v="20"/>
    <x v="20"/>
    <x v="16"/>
    <s v="Avalike alade puhastus"/>
    <x v="0"/>
    <x v="0"/>
    <m/>
    <m/>
    <x v="1"/>
    <x v="1"/>
    <m/>
    <m/>
  </r>
  <r>
    <x v="0"/>
    <x v="5"/>
    <s v="Esindus- ja vastuvõtukulud (va kingitused ja auhinnad)"/>
    <n v="520"/>
    <x v="12"/>
    <x v="12"/>
    <x v="0"/>
    <x v="0"/>
    <x v="0"/>
    <s v="Viljandi Linnavalitsus"/>
    <x v="0"/>
    <x v="0"/>
    <m/>
    <m/>
    <x v="11"/>
    <x v="11"/>
    <m/>
    <m/>
  </r>
  <r>
    <x v="0"/>
    <x v="5"/>
    <s v="Esindus- ja vastuvõtukulud (va kingitused ja auhinnad)"/>
    <n v="2000"/>
    <x v="12"/>
    <x v="12"/>
    <x v="0"/>
    <x v="0"/>
    <x v="0"/>
    <s v="Viljandi Linnavalitsus"/>
    <x v="0"/>
    <x v="0"/>
    <m/>
    <m/>
    <x v="49"/>
    <x v="49"/>
    <m/>
    <m/>
  </r>
  <r>
    <x v="0"/>
    <x v="5"/>
    <s v="Bürootarbed"/>
    <n v="-2000"/>
    <x v="33"/>
    <x v="33"/>
    <x v="0"/>
    <x v="0"/>
    <x v="0"/>
    <s v="Viljandi Linnavalitsus"/>
    <x v="0"/>
    <x v="0"/>
    <m/>
    <m/>
    <x v="49"/>
    <x v="49"/>
    <m/>
    <m/>
  </r>
  <r>
    <x v="0"/>
    <x v="5"/>
    <s v="Muud administreerimiskulud"/>
    <n v="400"/>
    <x v="14"/>
    <x v="14"/>
    <x v="0"/>
    <x v="0"/>
    <x v="5"/>
    <s v="Turism"/>
    <x v="0"/>
    <x v="0"/>
    <m/>
    <m/>
    <x v="11"/>
    <x v="11"/>
    <m/>
    <m/>
  </r>
  <r>
    <x v="0"/>
    <x v="5"/>
    <s v="Esindus- ja vastuvõtukulud (va kingitused ja auhinnad)"/>
    <n v="1250"/>
    <x v="12"/>
    <x v="12"/>
    <x v="0"/>
    <x v="0"/>
    <x v="5"/>
    <s v="Turism"/>
    <x v="0"/>
    <x v="0"/>
    <m/>
    <m/>
    <x v="11"/>
    <x v="11"/>
    <m/>
    <m/>
  </r>
  <r>
    <x v="0"/>
    <x v="5"/>
    <s v="Paljundus- ja printimiskulud"/>
    <n v="2000"/>
    <x v="81"/>
    <x v="77"/>
    <x v="0"/>
    <x v="0"/>
    <x v="5"/>
    <s v="Turism"/>
    <x v="0"/>
    <x v="0"/>
    <m/>
    <m/>
    <x v="11"/>
    <x v="11"/>
    <m/>
    <m/>
  </r>
  <r>
    <x v="0"/>
    <x v="5"/>
    <s v="Esindus- ja vastuvõtukulud (va kingitused ja auhinnad)"/>
    <n v="3500"/>
    <x v="12"/>
    <x v="12"/>
    <x v="0"/>
    <x v="0"/>
    <x v="5"/>
    <s v="Turism"/>
    <x v="0"/>
    <x v="0"/>
    <m/>
    <m/>
    <x v="17"/>
    <x v="17"/>
    <m/>
    <m/>
  </r>
  <r>
    <x v="0"/>
    <x v="5"/>
    <s v="Info- ja PR teenused"/>
    <n v="-2000"/>
    <x v="8"/>
    <x v="8"/>
    <x v="0"/>
    <x v="0"/>
    <x v="5"/>
    <s v="Turism"/>
    <x v="0"/>
    <x v="0"/>
    <m/>
    <m/>
    <x v="17"/>
    <x v="17"/>
    <m/>
    <m/>
  </r>
  <r>
    <x v="0"/>
    <x v="5"/>
    <s v="Esindus- ja vastuvõtukulud (va kingitused ja auhinnad)"/>
    <n v="1480"/>
    <x v="12"/>
    <x v="12"/>
    <x v="0"/>
    <x v="0"/>
    <x v="0"/>
    <s v="Viljandi Linnavalitsus"/>
    <x v="0"/>
    <x v="0"/>
    <m/>
    <m/>
    <x v="17"/>
    <x v="17"/>
    <m/>
    <m/>
  </r>
  <r>
    <x v="0"/>
    <x v="5"/>
    <s v="Muud administreerimiskulud"/>
    <n v="-2000"/>
    <x v="14"/>
    <x v="14"/>
    <x v="0"/>
    <x v="0"/>
    <x v="0"/>
    <s v="Viljandi Linnavalitsus"/>
    <x v="0"/>
    <x v="0"/>
    <m/>
    <m/>
    <x v="10"/>
    <x v="10"/>
    <m/>
    <m/>
  </r>
  <r>
    <x v="0"/>
    <x v="5"/>
    <s v="Esindus- ja vastuvõtukulud (va kingitused ja auhinnad)"/>
    <n v="500"/>
    <x v="12"/>
    <x v="12"/>
    <x v="0"/>
    <x v="0"/>
    <x v="5"/>
    <s v="Turism"/>
    <x v="0"/>
    <x v="0"/>
    <m/>
    <m/>
    <x v="10"/>
    <x v="10"/>
    <m/>
    <m/>
  </r>
  <r>
    <x v="0"/>
    <x v="5"/>
    <s v="Esindus- ja vastuvõtukulud (va kingitused ja auhinnad)"/>
    <n v="100"/>
    <x v="12"/>
    <x v="12"/>
    <x v="0"/>
    <x v="0"/>
    <x v="5"/>
    <s v="Turism"/>
    <x v="0"/>
    <x v="0"/>
    <m/>
    <m/>
    <x v="45"/>
    <x v="45"/>
    <m/>
    <m/>
  </r>
  <r>
    <x v="0"/>
    <x v="0"/>
    <s v="Töötuskindlustusmakse"/>
    <n v="10"/>
    <x v="0"/>
    <x v="0"/>
    <x v="0"/>
    <x v="0"/>
    <x v="5"/>
    <s v="Turism"/>
    <x v="0"/>
    <x v="0"/>
    <m/>
    <m/>
    <x v="45"/>
    <x v="45"/>
    <m/>
    <m/>
  </r>
  <r>
    <x v="0"/>
    <x v="0"/>
    <s v="Sotsiaalmaks töötasudelt ja toetustelt"/>
    <n v="200"/>
    <x v="1"/>
    <x v="1"/>
    <x v="0"/>
    <x v="0"/>
    <x v="5"/>
    <s v="Turism"/>
    <x v="0"/>
    <x v="0"/>
    <m/>
    <m/>
    <x v="45"/>
    <x v="45"/>
    <m/>
    <m/>
  </r>
  <r>
    <x v="0"/>
    <x v="0"/>
    <s v="Töötasud võlaõiguslike lepingute alusel"/>
    <n v="1000"/>
    <x v="15"/>
    <x v="15"/>
    <x v="0"/>
    <x v="0"/>
    <x v="5"/>
    <s v="Turism"/>
    <x v="0"/>
    <x v="0"/>
    <m/>
    <m/>
    <x v="45"/>
    <x v="45"/>
    <m/>
    <m/>
  </r>
  <r>
    <x v="0"/>
    <x v="5"/>
    <s v="Muud administreerimiskulud"/>
    <n v="-1310"/>
    <x v="14"/>
    <x v="14"/>
    <x v="0"/>
    <x v="0"/>
    <x v="5"/>
    <s v="Turism"/>
    <x v="0"/>
    <x v="0"/>
    <m/>
    <m/>
    <x v="45"/>
    <x v="45"/>
    <m/>
    <m/>
  </r>
  <r>
    <x v="0"/>
    <x v="5"/>
    <s v="Päevarahad"/>
    <n v="384"/>
    <x v="94"/>
    <x v="88"/>
    <x v="0"/>
    <x v="0"/>
    <x v="5"/>
    <s v="Turism"/>
    <x v="0"/>
    <x v="0"/>
    <m/>
    <m/>
    <x v="46"/>
    <x v="46"/>
    <m/>
    <m/>
  </r>
  <r>
    <x v="0"/>
    <x v="5"/>
    <s v="Muud administreerimiskulud"/>
    <n v="5657"/>
    <x v="14"/>
    <x v="14"/>
    <x v="0"/>
    <x v="0"/>
    <x v="5"/>
    <s v="Turism"/>
    <x v="0"/>
    <x v="0"/>
    <m/>
    <m/>
    <x v="46"/>
    <x v="46"/>
    <m/>
    <m/>
  </r>
  <r>
    <x v="0"/>
    <x v="5"/>
    <s v="Esindus- ja vastuvõtukulud (va kingitused ja auhinnad)"/>
    <n v="-6041"/>
    <x v="12"/>
    <x v="12"/>
    <x v="0"/>
    <x v="0"/>
    <x v="5"/>
    <s v="Turism"/>
    <x v="0"/>
    <x v="0"/>
    <m/>
    <m/>
    <x v="46"/>
    <x v="46"/>
    <m/>
    <m/>
  </r>
  <r>
    <x v="0"/>
    <x v="5"/>
    <s v="CR60 Õpilaste õppekäigud PRIA"/>
    <n v="1533"/>
    <x v="23"/>
    <x v="23"/>
    <x v="4"/>
    <x v="4"/>
    <x v="6"/>
    <s v="Põhi- ja üldkeskharidus"/>
    <x v="0"/>
    <x v="0"/>
    <m/>
    <m/>
    <x v="1"/>
    <x v="1"/>
    <m/>
    <m/>
  </r>
  <r>
    <x v="1"/>
    <x v="6"/>
    <s v="CR60 Õpilaste õppekäigud PRIA"/>
    <n v="1533"/>
    <x v="25"/>
    <x v="25"/>
    <x v="4"/>
    <x v="4"/>
    <x v="6"/>
    <s v="Põhi- ja üldkeskharidus"/>
    <x v="0"/>
    <x v="0"/>
    <m/>
    <m/>
    <x v="1"/>
    <x v="1"/>
    <m/>
    <m/>
  </r>
  <r>
    <x v="0"/>
    <x v="5"/>
    <s v="Muud kommunikatsiooni-, kultuuri- ja vaba aja sisustamise kulud"/>
    <n v="-3250"/>
    <x v="23"/>
    <x v="23"/>
    <x v="0"/>
    <x v="0"/>
    <x v="5"/>
    <s v="Turism"/>
    <x v="0"/>
    <x v="0"/>
    <m/>
    <m/>
    <x v="17"/>
    <x v="17"/>
    <m/>
    <m/>
  </r>
  <r>
    <x v="1"/>
    <x v="3"/>
    <s v="Meenete müük, turism"/>
    <n v="737"/>
    <x v="107"/>
    <x v="101"/>
    <x v="0"/>
    <x v="0"/>
    <x v="5"/>
    <s v="Turism"/>
    <x v="0"/>
    <x v="0"/>
    <m/>
    <m/>
    <x v="1"/>
    <x v="1"/>
    <m/>
    <m/>
  </r>
  <r>
    <x v="0"/>
    <x v="5"/>
    <s v="Esindus- ja vastuvõtukulud (va kingitused ja auhinnad)"/>
    <n v="956"/>
    <x v="12"/>
    <x v="12"/>
    <x v="0"/>
    <x v="0"/>
    <x v="5"/>
    <s v="Turism"/>
    <x v="0"/>
    <x v="0"/>
    <m/>
    <m/>
    <x v="7"/>
    <x v="7"/>
    <m/>
    <m/>
  </r>
  <r>
    <x v="0"/>
    <x v="5"/>
    <s v="Esindus- ja vastuvõtukulud (va kingitused ja auhinnad)"/>
    <n v="-956"/>
    <x v="12"/>
    <x v="12"/>
    <x v="0"/>
    <x v="0"/>
    <x v="5"/>
    <s v="Turism"/>
    <x v="0"/>
    <x v="0"/>
    <m/>
    <m/>
    <x v="46"/>
    <x v="46"/>
    <m/>
    <m/>
  </r>
  <r>
    <x v="0"/>
    <x v="5"/>
    <s v="Info- ja PR teenused"/>
    <n v="-1500"/>
    <x v="8"/>
    <x v="8"/>
    <x v="0"/>
    <x v="0"/>
    <x v="5"/>
    <s v="Turism"/>
    <x v="0"/>
    <x v="0"/>
    <m/>
    <m/>
    <x v="47"/>
    <x v="47"/>
    <m/>
    <m/>
  </r>
  <r>
    <x v="0"/>
    <x v="5"/>
    <s v="Trükised ja muud teavikud"/>
    <n v="2837"/>
    <x v="34"/>
    <x v="34"/>
    <x v="0"/>
    <x v="0"/>
    <x v="5"/>
    <s v="Turism"/>
    <x v="0"/>
    <x v="0"/>
    <m/>
    <m/>
    <x v="11"/>
    <x v="11"/>
    <m/>
    <m/>
  </r>
  <r>
    <x v="0"/>
    <x v="5"/>
    <s v="Info- ja PR teenused"/>
    <n v="-3000"/>
    <x v="8"/>
    <x v="8"/>
    <x v="0"/>
    <x v="0"/>
    <x v="5"/>
    <s v="Turism"/>
    <x v="0"/>
    <x v="0"/>
    <m/>
    <m/>
    <x v="43"/>
    <x v="43"/>
    <m/>
    <m/>
  </r>
  <r>
    <x v="0"/>
    <x v="0"/>
    <s v="Töötasud võlaõiguslike lepingute alusel"/>
    <n v="2500"/>
    <x v="15"/>
    <x v="15"/>
    <x v="21"/>
    <x v="21"/>
    <x v="10"/>
    <s v="Noorte huviharidus ja huvitegevus"/>
    <x v="0"/>
    <x v="0"/>
    <m/>
    <m/>
    <x v="1"/>
    <x v="1"/>
    <m/>
    <m/>
  </r>
  <r>
    <x v="0"/>
    <x v="0"/>
    <s v="Põhipalk ja kokkulepitud tasud (õpetajate brutopalk)"/>
    <n v="-2500"/>
    <x v="24"/>
    <x v="24"/>
    <x v="21"/>
    <x v="21"/>
    <x v="10"/>
    <s v="Noorte huviharidus ja huvitegevus"/>
    <x v="0"/>
    <x v="0"/>
    <m/>
    <m/>
    <x v="1"/>
    <x v="1"/>
    <m/>
    <m/>
  </r>
  <r>
    <x v="0"/>
    <x v="5"/>
    <s v="Teavikud Viljandi linnaraamatukogule"/>
    <n v="31664"/>
    <x v="187"/>
    <x v="168"/>
    <x v="8"/>
    <x v="8"/>
    <x v="8"/>
    <s v="Raamatukogud"/>
    <x v="0"/>
    <x v="0"/>
    <m/>
    <m/>
    <x v="1"/>
    <x v="1"/>
    <m/>
    <m/>
  </r>
  <r>
    <x v="1"/>
    <x v="3"/>
    <s v="CR44 Jalgratturite koolitamine"/>
    <n v="750"/>
    <x v="35"/>
    <x v="35"/>
    <x v="4"/>
    <x v="4"/>
    <x v="6"/>
    <s v="Põhi- ja üldkeskharidus"/>
    <x v="0"/>
    <x v="0"/>
    <m/>
    <m/>
    <x v="1"/>
    <x v="1"/>
    <m/>
    <m/>
  </r>
  <r>
    <x v="0"/>
    <x v="5"/>
    <s v="CR44 Jalgratturite koolitamine"/>
    <n v="750"/>
    <x v="38"/>
    <x v="38"/>
    <x v="4"/>
    <x v="4"/>
    <x v="6"/>
    <s v="Põhi- ja üldkeskharidus"/>
    <x v="0"/>
    <x v="0"/>
    <m/>
    <m/>
    <x v="1"/>
    <x v="1"/>
    <m/>
    <m/>
  </r>
  <r>
    <x v="0"/>
    <x v="5"/>
    <s v="Muud kommunikatsiooni-, kultuuri- ja vaba aja sisustamise kulud"/>
    <n v="64"/>
    <x v="23"/>
    <x v="23"/>
    <x v="21"/>
    <x v="21"/>
    <x v="10"/>
    <s v="Noorte huviharidus ja huvitegevus"/>
    <x v="0"/>
    <x v="0"/>
    <m/>
    <m/>
    <x v="1"/>
    <x v="1"/>
    <m/>
    <m/>
  </r>
  <r>
    <x v="0"/>
    <x v="5"/>
    <s v="Ürituste ja näituste korraldamise kulud"/>
    <n v="-64"/>
    <x v="52"/>
    <x v="51"/>
    <x v="21"/>
    <x v="21"/>
    <x v="10"/>
    <s v="Noorte huviharidus ja huvitegevus"/>
    <x v="0"/>
    <x v="0"/>
    <m/>
    <m/>
    <x v="1"/>
    <x v="1"/>
    <m/>
    <m/>
  </r>
  <r>
    <x v="0"/>
    <x v="5"/>
    <s v="Remondi- ja hooldusteenused"/>
    <n v="-1000"/>
    <x v="131"/>
    <x v="29"/>
    <x v="20"/>
    <x v="20"/>
    <x v="16"/>
    <s v="Avalike alade puhastus"/>
    <x v="0"/>
    <x v="0"/>
    <m/>
    <m/>
    <x v="1"/>
    <x v="1"/>
    <m/>
    <m/>
  </r>
  <r>
    <x v="0"/>
    <x v="5"/>
    <s v="Eri- ja vormiriietus"/>
    <n v="3000"/>
    <x v="132"/>
    <x v="123"/>
    <x v="20"/>
    <x v="20"/>
    <x v="16"/>
    <s v="Avalike alade puhastus"/>
    <x v="0"/>
    <x v="0"/>
    <m/>
    <m/>
    <x v="1"/>
    <x v="1"/>
    <m/>
    <m/>
  </r>
  <r>
    <x v="0"/>
    <x v="5"/>
    <s v="Kütus"/>
    <n v="-6000"/>
    <x v="87"/>
    <x v="66"/>
    <x v="20"/>
    <x v="20"/>
    <x v="16"/>
    <s v="Avalike alade puhastus"/>
    <x v="0"/>
    <x v="0"/>
    <m/>
    <m/>
    <x v="1"/>
    <x v="1"/>
    <m/>
    <m/>
  </r>
  <r>
    <x v="0"/>
    <x v="5"/>
    <s v="Remont ja hooldus"/>
    <n v="7000"/>
    <x v="75"/>
    <x v="69"/>
    <x v="20"/>
    <x v="20"/>
    <x v="16"/>
    <s v="Avalike alade puhastus"/>
    <x v="0"/>
    <x v="0"/>
    <m/>
    <m/>
    <x v="1"/>
    <x v="1"/>
    <m/>
    <m/>
  </r>
  <r>
    <x v="0"/>
    <x v="5"/>
    <s v="Korrashoiuteenused"/>
    <n v="-7000"/>
    <x v="27"/>
    <x v="27"/>
    <x v="20"/>
    <x v="20"/>
    <x v="16"/>
    <s v="Avalike alade puhastus"/>
    <x v="0"/>
    <x v="0"/>
    <m/>
    <m/>
    <x v="1"/>
    <x v="1"/>
    <m/>
    <m/>
  </r>
  <r>
    <x v="0"/>
    <x v="5"/>
    <s v="Remont ja hooldus"/>
    <n v="15000"/>
    <x v="75"/>
    <x v="69"/>
    <x v="20"/>
    <x v="20"/>
    <x v="16"/>
    <s v="Avalike alade puhastus"/>
    <x v="0"/>
    <x v="0"/>
    <m/>
    <m/>
    <x v="1"/>
    <x v="1"/>
    <m/>
    <m/>
  </r>
  <r>
    <x v="0"/>
    <x v="5"/>
    <s v="Korrashoiu- ja remondimaterjalid, lisaseadmed ja -tarvikud"/>
    <n v="-15000"/>
    <x v="73"/>
    <x v="71"/>
    <x v="20"/>
    <x v="20"/>
    <x v="16"/>
    <s v="Avalike alade puhastus"/>
    <x v="0"/>
    <x v="0"/>
    <m/>
    <m/>
    <x v="1"/>
    <x v="1"/>
    <m/>
    <m/>
  </r>
  <r>
    <x v="0"/>
    <x v="5"/>
    <s v="Tehnohooldus"/>
    <n v="1000"/>
    <x v="60"/>
    <x v="59"/>
    <x v="20"/>
    <x v="20"/>
    <x v="16"/>
    <s v="Avalike alade puhastus"/>
    <x v="0"/>
    <x v="0"/>
    <m/>
    <m/>
    <x v="1"/>
    <x v="1"/>
    <m/>
    <m/>
  </r>
  <r>
    <x v="0"/>
    <x v="5"/>
    <s v="Korrashoiuteenused"/>
    <n v="-1000"/>
    <x v="27"/>
    <x v="27"/>
    <x v="20"/>
    <x v="20"/>
    <x v="16"/>
    <s v="Avalike alade puhastus"/>
    <x v="0"/>
    <x v="0"/>
    <m/>
    <m/>
    <x v="1"/>
    <x v="1"/>
    <m/>
    <m/>
  </r>
  <r>
    <x v="0"/>
    <x v="5"/>
    <s v="Koolitusteenused"/>
    <n v="3000"/>
    <x v="48"/>
    <x v="22"/>
    <x v="20"/>
    <x v="20"/>
    <x v="16"/>
    <s v="Avalike alade puhastus"/>
    <x v="0"/>
    <x v="0"/>
    <m/>
    <m/>
    <x v="1"/>
    <x v="1"/>
    <m/>
    <m/>
  </r>
  <r>
    <x v="0"/>
    <x v="5"/>
    <s v="Korrashoiuteenused"/>
    <n v="-3000"/>
    <x v="27"/>
    <x v="27"/>
    <x v="20"/>
    <x v="20"/>
    <x v="16"/>
    <s v="Avalike alade puhastus"/>
    <x v="0"/>
    <x v="0"/>
    <m/>
    <m/>
    <x v="1"/>
    <x v="1"/>
    <m/>
    <m/>
  </r>
  <r>
    <x v="0"/>
    <x v="0"/>
    <s v="Põhipalk ja kokkulepitud tasud (õpetajate brutopalk)"/>
    <n v="182"/>
    <x v="24"/>
    <x v="24"/>
    <x v="28"/>
    <x v="28"/>
    <x v="10"/>
    <s v="Noorte huviharidus ja huvitegevus"/>
    <x v="0"/>
    <x v="0"/>
    <m/>
    <m/>
    <x v="1"/>
    <x v="1"/>
    <m/>
    <m/>
  </r>
  <r>
    <x v="0"/>
    <x v="9"/>
    <s v="Teavikud maakonna raamatukogudele"/>
    <n v="52872"/>
    <x v="148"/>
    <x v="136"/>
    <x v="8"/>
    <x v="8"/>
    <x v="8"/>
    <s v="Raamatukogud"/>
    <x v="0"/>
    <x v="0"/>
    <m/>
    <m/>
    <x v="1"/>
    <x v="1"/>
    <m/>
    <m/>
  </r>
  <r>
    <x v="0"/>
    <x v="5"/>
    <s v="KULTUURIMIN 7-8/7380 2025022 20.02.2025 taotleja Viljan­?di Linnavalitsus, taotlus nr 7-8/73 - raamatukapi lisamoodul 50%. Makstud kululiigist 554090"/>
    <n v="2852"/>
    <x v="47"/>
    <x v="47"/>
    <x v="8"/>
    <x v="8"/>
    <x v="8"/>
    <s v="Raamatukogud"/>
    <x v="0"/>
    <x v="0"/>
    <m/>
    <m/>
    <x v="1"/>
    <x v="1"/>
    <m/>
    <m/>
  </r>
  <r>
    <x v="0"/>
    <x v="5"/>
    <s v="Kultuurimin. 7-8/7350 2025021 18.02.2025 - maakonna raamatukogutöötajate koolitus (vastutaja Ülle Rüütel)"/>
    <n v="1333"/>
    <x v="48"/>
    <x v="22"/>
    <x v="8"/>
    <x v="8"/>
    <x v="8"/>
    <s v="Raamatukogud"/>
    <x v="0"/>
    <x v="0"/>
    <m/>
    <m/>
    <x v="1"/>
    <x v="1"/>
    <m/>
    <m/>
  </r>
  <r>
    <x v="0"/>
    <x v="5"/>
    <s v="Transport. Mulgi-, Põhja-Sakala, Viljandi vald (Lepingud 25/1, 25/2, 25/3)"/>
    <n v="1240"/>
    <x v="47"/>
    <x v="47"/>
    <x v="8"/>
    <x v="8"/>
    <x v="8"/>
    <s v="Raamatukogud"/>
    <x v="0"/>
    <x v="0"/>
    <m/>
    <m/>
    <x v="1"/>
    <x v="1"/>
    <m/>
    <m/>
  </r>
  <r>
    <x v="1"/>
    <x v="3"/>
    <s v="Transport. Mulgi-, Põhja-Sakala, Viljandi vald (Lepingud 25/1, 25/2, 25/3)"/>
    <n v="1240"/>
    <x v="136"/>
    <x v="126"/>
    <x v="8"/>
    <x v="8"/>
    <x v="8"/>
    <s v="Raamatukogud"/>
    <x v="0"/>
    <x v="0"/>
    <m/>
    <m/>
    <x v="1"/>
    <x v="1"/>
    <m/>
    <m/>
  </r>
  <r>
    <x v="0"/>
    <x v="5"/>
    <s v="Ahrensburgi sihtfin laste- ja noorteüritused"/>
    <n v="1000"/>
    <x v="52"/>
    <x v="51"/>
    <x v="8"/>
    <x v="8"/>
    <x v="8"/>
    <s v="Raamatukogud"/>
    <x v="0"/>
    <x v="0"/>
    <m/>
    <m/>
    <x v="1"/>
    <x v="1"/>
    <m/>
    <m/>
  </r>
  <r>
    <x v="1"/>
    <x v="6"/>
    <s v="Ahrensburgi sihtfin laste- ja noorteüritused"/>
    <n v="1000"/>
    <x v="118"/>
    <x v="112"/>
    <x v="8"/>
    <x v="8"/>
    <x v="8"/>
    <s v="Raamatukogud"/>
    <x v="0"/>
    <x v="0"/>
    <m/>
    <m/>
    <x v="1"/>
    <x v="1"/>
    <m/>
    <m/>
  </r>
  <r>
    <x v="0"/>
    <x v="0"/>
    <s v="KULKA Sakala Kalender 2026 projekt 1-9/25/5, M14-25/0032"/>
    <n v="500"/>
    <x v="15"/>
    <x v="15"/>
    <x v="8"/>
    <x v="8"/>
    <x v="8"/>
    <s v="Raamatukogud"/>
    <x v="0"/>
    <x v="0"/>
    <m/>
    <m/>
    <x v="1"/>
    <x v="1"/>
    <m/>
    <m/>
  </r>
  <r>
    <x v="1"/>
    <x v="6"/>
    <s v="KULKA Sakala Kalender 2026 projekt 1-9/25/5, M14-25/0032"/>
    <n v="500"/>
    <x v="25"/>
    <x v="25"/>
    <x v="8"/>
    <x v="8"/>
    <x v="8"/>
    <s v="Raamatukogud"/>
    <x v="0"/>
    <x v="0"/>
    <m/>
    <m/>
    <x v="1"/>
    <x v="1"/>
    <m/>
    <m/>
  </r>
  <r>
    <x v="0"/>
    <x v="5"/>
    <s v="KULKA Lugemisisu projekt 1-9/25/4, M14-25/0062"/>
    <n v="250"/>
    <x v="52"/>
    <x v="51"/>
    <x v="8"/>
    <x v="8"/>
    <x v="8"/>
    <s v="Raamatukogud"/>
    <x v="0"/>
    <x v="0"/>
    <m/>
    <m/>
    <x v="1"/>
    <x v="1"/>
    <m/>
    <m/>
  </r>
  <r>
    <x v="1"/>
    <x v="6"/>
    <s v="KULKA Lugemisisu projekt 1-9/25/4, M14-25/0062"/>
    <n v="250"/>
    <x v="25"/>
    <x v="25"/>
    <x v="8"/>
    <x v="8"/>
    <x v="8"/>
    <s v="Raamatukogud"/>
    <x v="0"/>
    <x v="0"/>
    <m/>
    <m/>
    <x v="1"/>
    <x v="1"/>
    <m/>
    <m/>
  </r>
  <r>
    <x v="0"/>
    <x v="5"/>
    <s v="Info- ja PR teenused - Mulgi-, Põhja-Sakala, Viljandi vald (Lepingud 25/1, 25/2, 25/3)"/>
    <n v="930"/>
    <x v="8"/>
    <x v="8"/>
    <x v="8"/>
    <x v="8"/>
    <x v="8"/>
    <s v="Raamatukogud"/>
    <x v="0"/>
    <x v="0"/>
    <m/>
    <m/>
    <x v="1"/>
    <x v="1"/>
    <m/>
    <m/>
  </r>
  <r>
    <x v="1"/>
    <x v="3"/>
    <s v="Info- ja PR teenused - Mulgi-, Põhja-Sakala, Viljandi vald (Lepingud 25/1, 25/2, 25/3)"/>
    <n v="930"/>
    <x v="136"/>
    <x v="126"/>
    <x v="8"/>
    <x v="8"/>
    <x v="8"/>
    <s v="Raamatukogud"/>
    <x v="0"/>
    <x v="0"/>
    <m/>
    <m/>
    <x v="1"/>
    <x v="1"/>
    <m/>
    <m/>
  </r>
  <r>
    <x v="0"/>
    <x v="5"/>
    <s v="Koolitus Viljandi Linnaraamatukogus - Mulgi-, Põhja-Sakala, Viljandi vald (Lepingud 25/1, 25/2, 25/3)"/>
    <n v="1755"/>
    <x v="48"/>
    <x v="22"/>
    <x v="8"/>
    <x v="8"/>
    <x v="8"/>
    <s v="Raamatukogud"/>
    <x v="0"/>
    <x v="0"/>
    <m/>
    <m/>
    <x v="1"/>
    <x v="1"/>
    <m/>
    <m/>
  </r>
  <r>
    <x v="1"/>
    <x v="3"/>
    <s v="Koolitus Viljandi Linnaraamatukogus - Mulgi-, Põhja-Sakala, Viljandi vald (Lepingud 25/1, 25/2, 25/3)"/>
    <n v="1755"/>
    <x v="136"/>
    <x v="126"/>
    <x v="8"/>
    <x v="8"/>
    <x v="8"/>
    <s v="Raamatukogud"/>
    <x v="0"/>
    <x v="0"/>
    <m/>
    <m/>
    <x v="1"/>
    <x v="1"/>
    <m/>
    <m/>
  </r>
  <r>
    <x v="0"/>
    <x v="5"/>
    <s v="Lugemisöö sihtfinantseering"/>
    <n v="130"/>
    <x v="52"/>
    <x v="51"/>
    <x v="8"/>
    <x v="8"/>
    <x v="8"/>
    <s v="Raamatukogud"/>
    <x v="0"/>
    <x v="0"/>
    <m/>
    <m/>
    <x v="1"/>
    <x v="1"/>
    <m/>
    <m/>
  </r>
  <r>
    <x v="1"/>
    <x v="3"/>
    <s v="Lugemisöö sihtfinantseering"/>
    <n v="130"/>
    <x v="136"/>
    <x v="126"/>
    <x v="8"/>
    <x v="8"/>
    <x v="8"/>
    <s v="Raamatukogud"/>
    <x v="0"/>
    <x v="0"/>
    <m/>
    <m/>
    <x v="1"/>
    <x v="1"/>
    <m/>
    <m/>
  </r>
  <r>
    <x v="0"/>
    <x v="5"/>
    <s v="ERÜ Uue Mõtte töörühma mõttetalgud Viljandis 22.05.2025 sihtfin"/>
    <n v="410"/>
    <x v="52"/>
    <x v="51"/>
    <x v="8"/>
    <x v="8"/>
    <x v="8"/>
    <s v="Raamatukogud"/>
    <x v="0"/>
    <x v="0"/>
    <m/>
    <m/>
    <x v="1"/>
    <x v="1"/>
    <m/>
    <m/>
  </r>
  <r>
    <x v="1"/>
    <x v="3"/>
    <s v="ERÜ Uue Mõtte töörühma mõttetalgud Viljandis 22.05.2025 sihtfin"/>
    <n v="410"/>
    <x v="136"/>
    <x v="126"/>
    <x v="8"/>
    <x v="8"/>
    <x v="8"/>
    <s v="Raamatukogud"/>
    <x v="0"/>
    <x v="0"/>
    <m/>
    <m/>
    <x v="1"/>
    <x v="1"/>
    <m/>
    <m/>
  </r>
  <r>
    <x v="0"/>
    <x v="5"/>
    <s v="Pipa linnalaagri sihtfinantseering. 20 last x 35,00€"/>
    <n v="700"/>
    <x v="52"/>
    <x v="51"/>
    <x v="8"/>
    <x v="8"/>
    <x v="8"/>
    <s v="Raamatukogud"/>
    <x v="0"/>
    <x v="0"/>
    <m/>
    <m/>
    <x v="1"/>
    <x v="1"/>
    <m/>
    <m/>
  </r>
  <r>
    <x v="1"/>
    <x v="3"/>
    <s v="Pipa linnalaagri sihtfinantseering. 20 last x 35,00€"/>
    <n v="700"/>
    <x v="136"/>
    <x v="126"/>
    <x v="8"/>
    <x v="8"/>
    <x v="8"/>
    <s v="Raamatukogud"/>
    <x v="0"/>
    <x v="0"/>
    <m/>
    <m/>
    <x v="1"/>
    <x v="1"/>
    <m/>
    <m/>
  </r>
  <r>
    <x v="1"/>
    <x v="6"/>
    <s v="Kultuurimin. 7-8/7350 2025021 18.02.2025 - maakonna raamatukogutöötajate koolitus (vastutaja Ülle Rüütel)"/>
    <n v="1333"/>
    <x v="25"/>
    <x v="25"/>
    <x v="8"/>
    <x v="8"/>
    <x v="8"/>
    <s v="Raamatukogud"/>
    <x v="0"/>
    <x v="0"/>
    <m/>
    <m/>
    <x v="1"/>
    <x v="1"/>
    <m/>
    <m/>
  </r>
  <r>
    <x v="1"/>
    <x v="6"/>
    <s v="KULTUURIMIN 7-8/7380 2025022 20.02.2025 taotleja Viljan­?di Linnavalitsus, taotlus nr 7-8/73 - raamatukapi lisamoodul 50%. Makstud kululiigist 554090"/>
    <n v="2852"/>
    <x v="25"/>
    <x v="25"/>
    <x v="8"/>
    <x v="8"/>
    <x v="8"/>
    <s v="Raamatukogud"/>
    <x v="0"/>
    <x v="0"/>
    <m/>
    <m/>
    <x v="1"/>
    <x v="1"/>
    <m/>
    <m/>
  </r>
  <r>
    <x v="1"/>
    <x v="6"/>
    <s v="Kultuuriministeeriumi teavikute toetus (Mulgi-, Põhja-Sakala-, Viljandi vald ja Viljandi linn)"/>
    <n v="84536"/>
    <x v="25"/>
    <x v="25"/>
    <x v="8"/>
    <x v="8"/>
    <x v="8"/>
    <s v="Raamatukogud"/>
    <x v="0"/>
    <x v="0"/>
    <m/>
    <m/>
    <x v="1"/>
    <x v="1"/>
    <m/>
    <m/>
  </r>
  <r>
    <x v="0"/>
    <x v="5"/>
    <s v="Muud kommunikatsiooni-, kultuuri- ja vaba aja sisustamise kulud"/>
    <n v="-182"/>
    <x v="23"/>
    <x v="23"/>
    <x v="28"/>
    <x v="28"/>
    <x v="10"/>
    <s v="Noorte huviharidus ja huvitegevus"/>
    <x v="0"/>
    <x v="0"/>
    <m/>
    <m/>
    <x v="1"/>
    <x v="1"/>
    <m/>
    <m/>
  </r>
  <r>
    <x v="1"/>
    <x v="6"/>
    <s v="Toetused valitsussektorisse kuuluvatelt avalik-õiguslikelt juriidilistelt isikutelt (KULKA)"/>
    <n v="-182"/>
    <x v="100"/>
    <x v="94"/>
    <x v="28"/>
    <x v="28"/>
    <x v="10"/>
    <s v="Noorte huviharidus ja huvitegevus"/>
    <x v="0"/>
    <x v="0"/>
    <m/>
    <m/>
    <x v="1"/>
    <x v="1"/>
    <m/>
    <m/>
  </r>
  <r>
    <x v="0"/>
    <x v="5"/>
    <s v="Ürituste ja näituste korraldamise kulud"/>
    <n v="3998"/>
    <x v="52"/>
    <x v="51"/>
    <x v="28"/>
    <x v="28"/>
    <x v="10"/>
    <s v="Noorte huviharidus ja huvitegevus"/>
    <x v="0"/>
    <x v="0"/>
    <m/>
    <m/>
    <x v="1"/>
    <x v="1"/>
    <m/>
    <m/>
  </r>
  <r>
    <x v="0"/>
    <x v="0"/>
    <s v="Tulumaks erisoodustustelt"/>
    <n v="248"/>
    <x v="9"/>
    <x v="9"/>
    <x v="28"/>
    <x v="28"/>
    <x v="10"/>
    <s v="Noorte huviharidus ja huvitegevus"/>
    <x v="0"/>
    <x v="0"/>
    <m/>
    <m/>
    <x v="1"/>
    <x v="1"/>
    <m/>
    <m/>
  </r>
  <r>
    <x v="0"/>
    <x v="0"/>
    <s v="Töötuskindlustusmakse"/>
    <n v="50"/>
    <x v="0"/>
    <x v="0"/>
    <x v="28"/>
    <x v="28"/>
    <x v="10"/>
    <s v="Noorte huviharidus ja huvitegevus"/>
    <x v="0"/>
    <x v="0"/>
    <m/>
    <m/>
    <x v="1"/>
    <x v="1"/>
    <m/>
    <m/>
  </r>
  <r>
    <x v="0"/>
    <x v="0"/>
    <s v="Sotsiaalmaks töötasudelt ja toetustelt"/>
    <n v="1980"/>
    <x v="1"/>
    <x v="1"/>
    <x v="28"/>
    <x v="28"/>
    <x v="10"/>
    <s v="Noorte huviharidus ja huvitegevus"/>
    <x v="0"/>
    <x v="0"/>
    <m/>
    <m/>
    <x v="1"/>
    <x v="1"/>
    <m/>
    <m/>
  </r>
  <r>
    <x v="0"/>
    <x v="0"/>
    <s v="Põhipalk ja kokkulepitud tasud (õpetajate brutopalk)"/>
    <n v="4500"/>
    <x v="24"/>
    <x v="24"/>
    <x v="28"/>
    <x v="28"/>
    <x v="10"/>
    <s v="Noorte huviharidus ja huvitegevus"/>
    <x v="0"/>
    <x v="0"/>
    <m/>
    <m/>
    <x v="1"/>
    <x v="1"/>
    <m/>
    <m/>
  </r>
  <r>
    <x v="1"/>
    <x v="6"/>
    <s v="Kodumaine sihtfinantseerimine tegevuskuludeks"/>
    <n v="5400"/>
    <x v="25"/>
    <x v="25"/>
    <x v="28"/>
    <x v="28"/>
    <x v="10"/>
    <s v="Noorte huviharidus ja huvitegevus"/>
    <x v="0"/>
    <x v="0"/>
    <m/>
    <m/>
    <x v="1"/>
    <x v="1"/>
    <m/>
    <m/>
  </r>
  <r>
    <x v="1"/>
    <x v="3"/>
    <s v="Muud tulud haridusalasest tegevusest"/>
    <n v="6876"/>
    <x v="35"/>
    <x v="35"/>
    <x v="28"/>
    <x v="28"/>
    <x v="10"/>
    <s v="Noorte huviharidus ja huvitegevus"/>
    <x v="0"/>
    <x v="0"/>
    <m/>
    <m/>
    <x v="1"/>
    <x v="1"/>
    <m/>
    <m/>
  </r>
  <r>
    <x v="0"/>
    <x v="0"/>
    <s v="Muud sõidukulud"/>
    <n v="1000"/>
    <x v="188"/>
    <x v="169"/>
    <x v="28"/>
    <x v="28"/>
    <x v="10"/>
    <s v="Noorte huviharidus ja huvitegevus"/>
    <x v="0"/>
    <x v="0"/>
    <m/>
    <m/>
    <x v="1"/>
    <x v="1"/>
    <m/>
    <m/>
  </r>
  <r>
    <x v="0"/>
    <x v="5"/>
    <s v="Rent"/>
    <n v="-1000"/>
    <x v="30"/>
    <x v="30"/>
    <x v="28"/>
    <x v="28"/>
    <x v="10"/>
    <s v="Noorte huviharidus ja huvitegevus"/>
    <x v="0"/>
    <x v="0"/>
    <m/>
    <m/>
    <x v="1"/>
    <x v="1"/>
    <m/>
    <m/>
  </r>
  <r>
    <x v="0"/>
    <x v="0"/>
    <s v="Hüvitised ja toetused (õpetajate palgaosa)"/>
    <n v="127"/>
    <x v="189"/>
    <x v="170"/>
    <x v="28"/>
    <x v="28"/>
    <x v="10"/>
    <s v="Noorte huviharidus ja huvitegevus"/>
    <x v="0"/>
    <x v="0"/>
    <m/>
    <m/>
    <x v="1"/>
    <x v="1"/>
    <m/>
    <m/>
  </r>
  <r>
    <x v="0"/>
    <x v="0"/>
    <s v="Põhipalk ja kokkulepitud tasud (õpetajate brutopalk)"/>
    <n v="-127"/>
    <x v="24"/>
    <x v="24"/>
    <x v="28"/>
    <x v="28"/>
    <x v="10"/>
    <s v="Noorte huviharidus ja huvitegevus"/>
    <x v="0"/>
    <x v="0"/>
    <m/>
    <m/>
    <x v="1"/>
    <x v="1"/>
    <m/>
    <m/>
  </r>
  <r>
    <x v="0"/>
    <x v="0"/>
    <s v="Töötasud võlaõiguslike lepingute alusel"/>
    <n v="1500"/>
    <x v="15"/>
    <x v="15"/>
    <x v="28"/>
    <x v="28"/>
    <x v="10"/>
    <s v="Noorte huviharidus ja huvitegevus"/>
    <x v="0"/>
    <x v="0"/>
    <m/>
    <m/>
    <x v="1"/>
    <x v="1"/>
    <m/>
    <m/>
  </r>
  <r>
    <x v="0"/>
    <x v="0"/>
    <s v="Hüvitised ja toetused (TLS keskastme spetsialisti palgaosa)"/>
    <n v="173"/>
    <x v="190"/>
    <x v="171"/>
    <x v="28"/>
    <x v="28"/>
    <x v="10"/>
    <s v="Noorte huviharidus ja huvitegevus"/>
    <x v="0"/>
    <x v="0"/>
    <m/>
    <m/>
    <x v="1"/>
    <x v="1"/>
    <m/>
    <m/>
  </r>
  <r>
    <x v="0"/>
    <x v="0"/>
    <s v="Põhipalk ja kokkulepitud tasud (TLS keskastme spetsialisti brutopalk)"/>
    <n v="-173"/>
    <x v="16"/>
    <x v="16"/>
    <x v="28"/>
    <x v="28"/>
    <x v="10"/>
    <s v="Noorte huviharidus ja huvitegevus"/>
    <x v="0"/>
    <x v="0"/>
    <m/>
    <m/>
    <x v="1"/>
    <x v="1"/>
    <m/>
    <m/>
  </r>
  <r>
    <x v="0"/>
    <x v="5"/>
    <s v="Muud kommunikatsiooni-, kultuuri- ja vaba aja sisustamise kulud"/>
    <n v="2500"/>
    <x v="23"/>
    <x v="23"/>
    <x v="28"/>
    <x v="28"/>
    <x v="10"/>
    <s v="Noorte huviharidus ja huvitegevus"/>
    <x v="0"/>
    <x v="0"/>
    <m/>
    <m/>
    <x v="1"/>
    <x v="1"/>
    <m/>
    <m/>
  </r>
  <r>
    <x v="0"/>
    <x v="5"/>
    <s v="Õpikud, tööraamatud ja -vihikud, töölehed"/>
    <n v="-1000"/>
    <x v="55"/>
    <x v="54"/>
    <x v="28"/>
    <x v="28"/>
    <x v="10"/>
    <s v="Noorte huviharidus ja huvitegevus"/>
    <x v="0"/>
    <x v="0"/>
    <m/>
    <m/>
    <x v="1"/>
    <x v="1"/>
    <m/>
    <m/>
  </r>
  <r>
    <x v="0"/>
    <x v="5"/>
    <s v="Muud õppevahendid"/>
    <n v="-1500"/>
    <x v="38"/>
    <x v="38"/>
    <x v="28"/>
    <x v="28"/>
    <x v="10"/>
    <s v="Noorte huviharidus ja huvitegevus"/>
    <x v="0"/>
    <x v="0"/>
    <m/>
    <m/>
    <x v="1"/>
    <x v="1"/>
    <m/>
    <m/>
  </r>
  <r>
    <x v="0"/>
    <x v="5"/>
    <s v="Ürituste ja näituste korraldamise kulud"/>
    <n v="-523"/>
    <x v="52"/>
    <x v="51"/>
    <x v="21"/>
    <x v="21"/>
    <x v="10"/>
    <s v="Noorte huviharidus ja huvitegevus"/>
    <x v="0"/>
    <x v="0"/>
    <m/>
    <m/>
    <x v="1"/>
    <x v="1"/>
    <m/>
    <m/>
  </r>
  <r>
    <x v="0"/>
    <x v="5"/>
    <s v="Esindus- ja vastuvõtukulud (va kingitused ja auhinnad)"/>
    <n v="523"/>
    <x v="12"/>
    <x v="12"/>
    <x v="21"/>
    <x v="21"/>
    <x v="10"/>
    <s v="Noorte huviharidus ja huvitegevus"/>
    <x v="0"/>
    <x v="0"/>
    <m/>
    <m/>
    <x v="1"/>
    <x v="1"/>
    <m/>
    <m/>
  </r>
  <r>
    <x v="0"/>
    <x v="5"/>
    <s v="Eelarve ridade sisemine ümbertõstmine"/>
    <n v="-203"/>
    <x v="52"/>
    <x v="51"/>
    <x v="18"/>
    <x v="18"/>
    <x v="13"/>
    <s v="Alusharidus"/>
    <x v="0"/>
    <x v="0"/>
    <m/>
    <m/>
    <x v="1"/>
    <x v="1"/>
    <m/>
    <m/>
  </r>
  <r>
    <x v="0"/>
    <x v="5"/>
    <s v="Eelarve ridade sisemine ümbertõstmine vastavalt vajadusel"/>
    <n v="-220"/>
    <x v="30"/>
    <x v="30"/>
    <x v="18"/>
    <x v="18"/>
    <x v="13"/>
    <s v="Alusharidus"/>
    <x v="0"/>
    <x v="0"/>
    <m/>
    <m/>
    <x v="1"/>
    <x v="1"/>
    <m/>
    <m/>
  </r>
  <r>
    <x v="0"/>
    <x v="5"/>
    <s v="Eelarve ridade sisemine ümbertõstmine"/>
    <n v="-397"/>
    <x v="50"/>
    <x v="49"/>
    <x v="18"/>
    <x v="18"/>
    <x v="13"/>
    <s v="Alusharidus"/>
    <x v="0"/>
    <x v="0"/>
    <m/>
    <m/>
    <x v="1"/>
    <x v="1"/>
    <m/>
    <m/>
  </r>
  <r>
    <x v="0"/>
    <x v="5"/>
    <s v="Eelarve muutmine vastavalt tegelikule vajadusele, eripedagoogiline kursus väga kallis (II osa makse)"/>
    <n v="820"/>
    <x v="48"/>
    <x v="22"/>
    <x v="18"/>
    <x v="18"/>
    <x v="13"/>
    <s v="Alusharidus"/>
    <x v="0"/>
    <x v="0"/>
    <m/>
    <m/>
    <x v="1"/>
    <x v="1"/>
    <m/>
    <m/>
  </r>
  <r>
    <x v="0"/>
    <x v="0"/>
    <s v="Töötuskindlustusmakse"/>
    <n v="3"/>
    <x v="0"/>
    <x v="0"/>
    <x v="18"/>
    <x v="18"/>
    <x v="13"/>
    <s v="Alusharidus"/>
    <x v="0"/>
    <x v="0"/>
    <m/>
    <m/>
    <x v="1"/>
    <x v="1"/>
    <m/>
    <m/>
  </r>
  <r>
    <x v="0"/>
    <x v="0"/>
    <s v="Sotsiaalmaks töötasudelt ja toetustelt"/>
    <n v="155"/>
    <x v="1"/>
    <x v="1"/>
    <x v="18"/>
    <x v="18"/>
    <x v="13"/>
    <s v="Alusharidus"/>
    <x v="0"/>
    <x v="0"/>
    <m/>
    <m/>
    <x v="1"/>
    <x v="1"/>
    <m/>
    <m/>
  </r>
  <r>
    <x v="0"/>
    <x v="0"/>
    <s v="Lisatasud praktikate juhendamise eest"/>
    <n v="312"/>
    <x v="24"/>
    <x v="24"/>
    <x v="18"/>
    <x v="18"/>
    <x v="13"/>
    <s v="Alusharidus"/>
    <x v="0"/>
    <x v="0"/>
    <m/>
    <m/>
    <x v="1"/>
    <x v="1"/>
    <m/>
    <m/>
  </r>
  <r>
    <x v="1"/>
    <x v="3"/>
    <s v="Praktikate juhendamise tasud erinevatelt õppeasutustelt"/>
    <n v="470"/>
    <x v="35"/>
    <x v="35"/>
    <x v="18"/>
    <x v="18"/>
    <x v="13"/>
    <s v="Alusharidus"/>
    <x v="0"/>
    <x v="0"/>
    <m/>
    <m/>
    <x v="1"/>
    <x v="1"/>
    <m/>
    <m/>
  </r>
  <r>
    <x v="0"/>
    <x v="2"/>
    <s v="Toetuse andmine läbi LV lõppes. Edaspidi annab toetuse SKA (SKA kattis siiani meile ka kulu)"/>
    <n v="-1283"/>
    <x v="163"/>
    <x v="150"/>
    <x v="30"/>
    <x v="30"/>
    <x v="43"/>
    <s v="Eluasemeteenused sotsiaalsetele riskirühmadele"/>
    <x v="0"/>
    <x v="0"/>
    <m/>
    <m/>
    <x v="68"/>
    <x v="68"/>
    <m/>
    <m/>
  </r>
  <r>
    <x v="0"/>
    <x v="2"/>
    <s v="Senine eelarve täitmine lubab oletada, et kulu on planeeritust väiksem."/>
    <n v="-1800"/>
    <x v="4"/>
    <x v="4"/>
    <x v="30"/>
    <x v="30"/>
    <x v="44"/>
    <s v="Haigete sotsiaalne kaitse"/>
    <x v="0"/>
    <x v="0"/>
    <m/>
    <m/>
    <x v="69"/>
    <x v="69"/>
    <m/>
    <m/>
  </r>
  <r>
    <x v="0"/>
    <x v="5"/>
    <s v="Senine eelarve täitmine lubab oletada, et kulu on planeeritust väiksem."/>
    <n v="-2000"/>
    <x v="191"/>
    <x v="172"/>
    <x v="30"/>
    <x v="30"/>
    <x v="45"/>
    <s v="Võlanõustamisteenus"/>
    <x v="0"/>
    <x v="0"/>
    <m/>
    <m/>
    <x v="70"/>
    <x v="70"/>
    <m/>
    <m/>
  </r>
  <r>
    <x v="0"/>
    <x v="2"/>
    <s v="Senine eelarve täitmine lubab oletada, et kulu on planeeritust väiksem."/>
    <n v="-3000"/>
    <x v="158"/>
    <x v="146"/>
    <x v="30"/>
    <x v="30"/>
    <x v="36"/>
    <s v="Muu sotsiaalsete riskirühmade kaitse"/>
    <x v="0"/>
    <x v="0"/>
    <m/>
    <m/>
    <x v="57"/>
    <x v="57"/>
    <m/>
    <m/>
  </r>
  <r>
    <x v="0"/>
    <x v="2"/>
    <s v="Katan puuduoleva summa asendushoolduse (KU66H) rea arvelt"/>
    <n v="7000"/>
    <x v="163"/>
    <x v="150"/>
    <x v="30"/>
    <x v="30"/>
    <x v="46"/>
    <s v="Puudega lapse lapsehoiuteenus"/>
    <x v="0"/>
    <x v="0"/>
    <m/>
    <m/>
    <x v="71"/>
    <x v="71"/>
    <m/>
    <m/>
  </r>
  <r>
    <x v="0"/>
    <x v="2"/>
    <s v="Senine eelarve täitmine lubab oletada, et kulu on planeeritust väiksem."/>
    <n v="-5000"/>
    <x v="192"/>
    <x v="173"/>
    <x v="30"/>
    <x v="30"/>
    <x v="24"/>
    <s v="Muu perekondade ja laste sotsiaalne kaitse"/>
    <x v="0"/>
    <x v="0"/>
    <m/>
    <m/>
    <x v="72"/>
    <x v="72"/>
    <m/>
    <m/>
  </r>
  <r>
    <x v="0"/>
    <x v="2"/>
    <s v="Katan lapsehoiuteenuse puudujäägi"/>
    <n v="-7000"/>
    <x v="163"/>
    <x v="150"/>
    <x v="30"/>
    <x v="30"/>
    <x v="47"/>
    <s v="Asendus- ja järelhooldus"/>
    <x v="0"/>
    <x v="0"/>
    <m/>
    <m/>
    <x v="73"/>
    <x v="73"/>
    <m/>
    <m/>
  </r>
  <r>
    <x v="0"/>
    <x v="2"/>
    <s v="Senine eelarve täitmine lubab oletada, et kulu on planeeritust väiksem."/>
    <n v="-8000"/>
    <x v="193"/>
    <x v="174"/>
    <x v="30"/>
    <x v="30"/>
    <x v="24"/>
    <s v="Muu perekondade ja laste sotsiaalne kaitse"/>
    <x v="0"/>
    <x v="0"/>
    <m/>
    <m/>
    <x v="74"/>
    <x v="74"/>
    <m/>
    <m/>
  </r>
  <r>
    <x v="0"/>
    <x v="2"/>
    <s v="Senine eelarve täitmine lubab oletada, et kulu on planeeritust väiksem."/>
    <n v="-6000"/>
    <x v="163"/>
    <x v="150"/>
    <x v="30"/>
    <x v="30"/>
    <x v="48"/>
    <s v="Puudega inimese isikliku abistaja teenus"/>
    <x v="0"/>
    <x v="0"/>
    <m/>
    <m/>
    <x v="75"/>
    <x v="75"/>
    <m/>
    <m/>
  </r>
  <r>
    <x v="0"/>
    <x v="0"/>
    <s v="Senine eelarve täitmine lubab oletada, et kulu on planeeritust väiksem."/>
    <n v="-12"/>
    <x v="0"/>
    <x v="0"/>
    <x v="30"/>
    <x v="30"/>
    <x v="49"/>
    <s v="Puudega inimese tugiisikuteenus"/>
    <x v="0"/>
    <x v="0"/>
    <m/>
    <m/>
    <x v="76"/>
    <x v="76"/>
    <m/>
    <m/>
  </r>
  <r>
    <x v="0"/>
    <x v="0"/>
    <s v="Senine eelarve täitmine lubab oletada, et kulu on planeeritust väiksem."/>
    <n v="-493"/>
    <x v="1"/>
    <x v="1"/>
    <x v="30"/>
    <x v="30"/>
    <x v="49"/>
    <s v="Puudega inimese tugiisikuteenus"/>
    <x v="0"/>
    <x v="0"/>
    <m/>
    <m/>
    <x v="76"/>
    <x v="76"/>
    <m/>
    <m/>
  </r>
  <r>
    <x v="0"/>
    <x v="0"/>
    <s v="Senine eelarve täitmine lubab oletada, et kulu on planeeritust väiksem."/>
    <n v="-1494"/>
    <x v="15"/>
    <x v="15"/>
    <x v="30"/>
    <x v="30"/>
    <x v="49"/>
    <s v="Puudega inimese tugiisikuteenus"/>
    <x v="0"/>
    <x v="0"/>
    <m/>
    <m/>
    <x v="76"/>
    <x v="76"/>
    <m/>
    <m/>
  </r>
  <r>
    <x v="0"/>
    <x v="2"/>
    <s v="Senine eelarve täitmine lubab oletada, et kulu on planeeritust väiksem."/>
    <n v="-7000"/>
    <x v="158"/>
    <x v="146"/>
    <x v="30"/>
    <x v="30"/>
    <x v="40"/>
    <s v="Puudega inimese erihoolekandeteenus"/>
    <x v="0"/>
    <x v="0"/>
    <m/>
    <m/>
    <x v="77"/>
    <x v="77"/>
    <m/>
    <m/>
  </r>
  <r>
    <x v="0"/>
    <x v="5"/>
    <s v="Eelarvesisene ümbertõstmine"/>
    <n v="1000"/>
    <x v="133"/>
    <x v="71"/>
    <x v="15"/>
    <x v="15"/>
    <x v="15"/>
    <s v="Sporditegevus"/>
    <x v="0"/>
    <x v="0"/>
    <m/>
    <m/>
    <x v="1"/>
    <x v="1"/>
    <m/>
    <m/>
  </r>
  <r>
    <x v="0"/>
    <x v="5"/>
    <s v="Eelarvesisene ümbertõstmine"/>
    <n v="-1000"/>
    <x v="27"/>
    <x v="27"/>
    <x v="15"/>
    <x v="15"/>
    <x v="15"/>
    <s v="Sporditegevus"/>
    <x v="0"/>
    <x v="0"/>
    <m/>
    <m/>
    <x v="1"/>
    <x v="1"/>
    <m/>
    <m/>
  </r>
  <r>
    <x v="0"/>
    <x v="5"/>
    <s v="Järvejooksu kulud"/>
    <n v="494"/>
    <x v="31"/>
    <x v="31"/>
    <x v="15"/>
    <x v="15"/>
    <x v="15"/>
    <s v="Sporditegevus"/>
    <x v="0"/>
    <x v="0"/>
    <m/>
    <m/>
    <x v="1"/>
    <x v="1"/>
    <m/>
    <m/>
  </r>
  <r>
    <x v="0"/>
    <x v="5"/>
    <s v="Järvejooksu kulud"/>
    <n v="675"/>
    <x v="147"/>
    <x v="135"/>
    <x v="15"/>
    <x v="15"/>
    <x v="15"/>
    <s v="Sporditegevus"/>
    <x v="0"/>
    <x v="0"/>
    <m/>
    <m/>
    <x v="1"/>
    <x v="1"/>
    <m/>
    <m/>
  </r>
  <r>
    <x v="0"/>
    <x v="5"/>
    <s v="Järvejooksu kulud"/>
    <n v="150"/>
    <x v="194"/>
    <x v="175"/>
    <x v="15"/>
    <x v="15"/>
    <x v="15"/>
    <s v="Sporditegevus"/>
    <x v="0"/>
    <x v="0"/>
    <m/>
    <m/>
    <x v="1"/>
    <x v="1"/>
    <m/>
    <m/>
  </r>
  <r>
    <x v="0"/>
    <x v="5"/>
    <s v="Järvejooksu kulud on kajastatud real 552590 projektikoodita"/>
    <n v="7000"/>
    <x v="23"/>
    <x v="23"/>
    <x v="15"/>
    <x v="15"/>
    <x v="15"/>
    <s v="Sporditegevus"/>
    <x v="0"/>
    <x v="0"/>
    <m/>
    <m/>
    <x v="1"/>
    <x v="1"/>
    <m/>
    <m/>
  </r>
  <r>
    <x v="0"/>
    <x v="5"/>
    <s v="Järvejooksu kulud on kajastatud real 552590 projketikoodita"/>
    <n v="-7000"/>
    <x v="52"/>
    <x v="51"/>
    <x v="15"/>
    <x v="15"/>
    <x v="15"/>
    <s v="Sporditegevus"/>
    <x v="0"/>
    <x v="0"/>
    <s v="58001"/>
    <s v="Viljandi Järvejooks"/>
    <x v="1"/>
    <x v="1"/>
    <m/>
    <m/>
  </r>
  <r>
    <x v="0"/>
    <x v="5"/>
    <s v="Järvejooksu kulud on kajastatud real 552590"/>
    <n v="42681"/>
    <x v="23"/>
    <x v="23"/>
    <x v="15"/>
    <x v="15"/>
    <x v="15"/>
    <s v="Sporditegevus"/>
    <x v="0"/>
    <x v="0"/>
    <m/>
    <m/>
    <x v="1"/>
    <x v="1"/>
    <m/>
    <m/>
  </r>
  <r>
    <x v="0"/>
    <x v="5"/>
    <s v="Järvejooksu kulud on kajastatud real 552590"/>
    <n v="-44000"/>
    <x v="52"/>
    <x v="51"/>
    <x v="15"/>
    <x v="15"/>
    <x v="15"/>
    <s v="Sporditegevus"/>
    <x v="0"/>
    <x v="0"/>
    <m/>
    <m/>
    <x v="1"/>
    <x v="1"/>
    <m/>
    <m/>
  </r>
  <r>
    <x v="0"/>
    <x v="5"/>
    <s v="Eelarvesisene ümbertõstmine"/>
    <n v="-1500"/>
    <x v="57"/>
    <x v="56"/>
    <x v="15"/>
    <x v="15"/>
    <x v="15"/>
    <s v="Sporditegevus"/>
    <x v="0"/>
    <x v="0"/>
    <m/>
    <m/>
    <x v="1"/>
    <x v="1"/>
    <m/>
    <m/>
  </r>
  <r>
    <x v="0"/>
    <x v="5"/>
    <s v="Eelarvesisene ümbertõstmine"/>
    <n v="-3000"/>
    <x v="161"/>
    <x v="63"/>
    <x v="15"/>
    <x v="15"/>
    <x v="15"/>
    <s v="Sporditegevus"/>
    <x v="0"/>
    <x v="0"/>
    <m/>
    <m/>
    <x v="1"/>
    <x v="1"/>
    <m/>
    <m/>
  </r>
  <r>
    <x v="0"/>
    <x v="5"/>
    <s v="Eelarvesisene ümbertõstmine"/>
    <n v="5500"/>
    <x v="23"/>
    <x v="23"/>
    <x v="15"/>
    <x v="15"/>
    <x v="15"/>
    <s v="Sporditegevus"/>
    <x v="0"/>
    <x v="0"/>
    <m/>
    <m/>
    <x v="1"/>
    <x v="1"/>
    <m/>
    <m/>
  </r>
  <r>
    <x v="0"/>
    <x v="5"/>
    <s v="Eelarvesisene ümbertõstmine"/>
    <n v="-1000"/>
    <x v="87"/>
    <x v="66"/>
    <x v="15"/>
    <x v="15"/>
    <x v="15"/>
    <s v="Sporditegevus"/>
    <x v="0"/>
    <x v="0"/>
    <m/>
    <m/>
    <x v="1"/>
    <x v="1"/>
    <m/>
    <m/>
  </r>
  <r>
    <x v="0"/>
    <x v="2"/>
    <s v="Järvejooksu autasud maksutõusu võrra suuremad "/>
    <n v="155"/>
    <x v="186"/>
    <x v="167"/>
    <x v="15"/>
    <x v="15"/>
    <x v="15"/>
    <s v="Sporditegevus"/>
    <x v="0"/>
    <x v="0"/>
    <m/>
    <m/>
    <x v="1"/>
    <x v="1"/>
    <m/>
    <m/>
  </r>
  <r>
    <x v="0"/>
    <x v="0"/>
    <s v="Järvejooksu kuludeks"/>
    <n v="-155"/>
    <x v="40"/>
    <x v="40"/>
    <x v="15"/>
    <x v="15"/>
    <x v="15"/>
    <s v="Sporditegevus"/>
    <x v="0"/>
    <x v="0"/>
    <m/>
    <m/>
    <x v="1"/>
    <x v="1"/>
    <m/>
    <m/>
  </r>
  <r>
    <x v="1"/>
    <x v="3"/>
    <s v="Täiendavad tulud särkidelt, aasta albumidest jne"/>
    <n v="9000"/>
    <x v="35"/>
    <x v="35"/>
    <x v="7"/>
    <x v="7"/>
    <x v="6"/>
    <s v="Põhi- ja üldkeskharidus"/>
    <x v="0"/>
    <x v="0"/>
    <m/>
    <m/>
    <x v="1"/>
    <x v="1"/>
    <m/>
    <m/>
  </r>
  <r>
    <x v="1"/>
    <x v="3"/>
    <s v="Tõstetud kontolt 323320"/>
    <n v="500"/>
    <x v="35"/>
    <x v="35"/>
    <x v="7"/>
    <x v="7"/>
    <x v="6"/>
    <s v="Põhi- ja üldkeskharidus"/>
    <x v="0"/>
    <x v="0"/>
    <m/>
    <m/>
    <x v="1"/>
    <x v="1"/>
    <m/>
    <m/>
  </r>
  <r>
    <x v="1"/>
    <x v="3"/>
    <s v="Tõstame kontole 322090"/>
    <n v="-500"/>
    <x v="195"/>
    <x v="176"/>
    <x v="7"/>
    <x v="7"/>
    <x v="6"/>
    <s v="Põhi- ja üldkeskharidus"/>
    <x v="0"/>
    <x v="0"/>
    <m/>
    <m/>
    <x v="1"/>
    <x v="1"/>
    <m/>
    <m/>
  </r>
  <r>
    <x v="4"/>
    <x v="12"/>
    <s v="Õigele tegevusalale  TA 01112 -lt ületõstmine "/>
    <n v="3347451"/>
    <x v="146"/>
    <x v="134"/>
    <x v="31"/>
    <x v="31"/>
    <x v="34"/>
    <s v="Valitsussektori võla teenindamine"/>
    <x v="0"/>
    <x v="0"/>
    <m/>
    <m/>
    <x v="1"/>
    <x v="1"/>
    <m/>
    <m/>
  </r>
  <r>
    <x v="4"/>
    <x v="11"/>
    <s v="Õigele tegevusalale  TA 01112 -lt ületõstmine "/>
    <n v="-2701776"/>
    <x v="145"/>
    <x v="133"/>
    <x v="31"/>
    <x v="31"/>
    <x v="34"/>
    <s v="Valitsussektori võla teenindamine"/>
    <x v="0"/>
    <x v="0"/>
    <m/>
    <m/>
    <x v="1"/>
    <x v="1"/>
    <m/>
    <m/>
  </r>
  <r>
    <x v="4"/>
    <x v="11"/>
    <s v="Viia teisele tegevusalale - valitsussektori võla teenindamine"/>
    <n v="2701776"/>
    <x v="145"/>
    <x v="133"/>
    <x v="31"/>
    <x v="31"/>
    <x v="0"/>
    <s v="Viljandi Linnavalitsus"/>
    <x v="0"/>
    <x v="0"/>
    <m/>
    <m/>
    <x v="1"/>
    <x v="1"/>
    <m/>
    <m/>
  </r>
  <r>
    <x v="4"/>
    <x v="12"/>
    <s v="Viia teisele tegevusalale - valitsussektori võla teenindamine"/>
    <n v="-3347451"/>
    <x v="146"/>
    <x v="134"/>
    <x v="31"/>
    <x v="31"/>
    <x v="0"/>
    <s v="Viljandi Linnavalitsus"/>
    <x v="0"/>
    <x v="0"/>
    <m/>
    <m/>
    <x v="1"/>
    <x v="1"/>
    <m/>
    <m/>
  </r>
  <r>
    <x v="5"/>
    <x v="14"/>
    <s v="Arvelduskontod pankades"/>
    <n v="-580000"/>
    <x v="166"/>
    <x v="153"/>
    <x v="31"/>
    <x v="31"/>
    <x v="0"/>
    <s v="Viljandi Linnavalitsus"/>
    <x v="0"/>
    <x v="0"/>
    <m/>
    <m/>
    <x v="1"/>
    <x v="1"/>
    <m/>
    <m/>
  </r>
  <r>
    <x v="4"/>
    <x v="12"/>
    <s v="Investeeringuid tehakse vähem, laenu võetakse vähem"/>
    <n v="-580000"/>
    <x v="146"/>
    <x v="134"/>
    <x v="31"/>
    <x v="31"/>
    <x v="34"/>
    <s v="Valitsussektori võla teenindamine"/>
    <x v="0"/>
    <x v="0"/>
    <m/>
    <m/>
    <x v="1"/>
    <x v="1"/>
    <m/>
    <m/>
  </r>
  <r>
    <x v="0"/>
    <x v="9"/>
    <s v="Eraldise üleandmine haridus-  ja kultuuriameti eelarvesse,  ülekandmiseks HTM-le"/>
    <n v="-268449"/>
    <x v="196"/>
    <x v="25"/>
    <x v="9"/>
    <x v="9"/>
    <x v="11"/>
    <s v="Üldkeskhariduse õpetajate tööjõukulud"/>
    <x v="0"/>
    <x v="0"/>
    <s v="TF02-02"/>
    <s v="Gümnaasiumi õpetajate tööjõukuludeks"/>
    <x v="1"/>
    <x v="1"/>
    <m/>
    <m/>
  </r>
  <r>
    <x v="0"/>
    <x v="9"/>
    <s v="VTG eraldise üleandmine haridus- ja kultuuriameti eelarvesse, ülekandmiseks HTM-le"/>
    <n v="268449"/>
    <x v="196"/>
    <x v="25"/>
    <x v="5"/>
    <x v="5"/>
    <x v="9"/>
    <s v="Muu haridus"/>
    <x v="0"/>
    <x v="0"/>
    <s v="TF02-02"/>
    <s v="Gümnaasiumi õpetajate tööjõukuludeks"/>
    <x v="1"/>
    <x v="1"/>
    <m/>
    <m/>
  </r>
  <r>
    <x v="0"/>
    <x v="9"/>
    <s v="VTG eraldise üleandmine haridus- ja kultuuriameti eelarvesse, ülekandmiseks HTM-le"/>
    <n v="29171"/>
    <x v="196"/>
    <x v="25"/>
    <x v="5"/>
    <x v="5"/>
    <x v="9"/>
    <s v="Muu haridus"/>
    <x v="0"/>
    <x v="0"/>
    <s v="TF02-01"/>
    <s v="Põhikooli õpetajate tööjõukuludeks"/>
    <x v="1"/>
    <x v="1"/>
    <m/>
    <m/>
  </r>
  <r>
    <x v="0"/>
    <x v="9"/>
    <s v="VTG eraldise üleandmine haridus- ja kultuuriameti eelarvesse, ülekandmiseks HTM-le"/>
    <n v="13555"/>
    <x v="196"/>
    <x v="25"/>
    <x v="5"/>
    <x v="5"/>
    <x v="9"/>
    <s v="Muu haridus"/>
    <x v="0"/>
    <x v="0"/>
    <s v="TF02-03"/>
    <s v="Direktorite ja õppealajuhatajate tööjõukuludeks"/>
    <x v="1"/>
    <x v="1"/>
    <m/>
    <m/>
  </r>
  <r>
    <x v="0"/>
    <x v="9"/>
    <s v="VTG eraldise üleandmine haridus- ja kultuuriameti eelarvesse, ülekandmiseks HTM-le"/>
    <n v="1768"/>
    <x v="196"/>
    <x v="25"/>
    <x v="5"/>
    <x v="5"/>
    <x v="9"/>
    <s v="Muu haridus"/>
    <x v="0"/>
    <x v="0"/>
    <s v="TF02-04"/>
    <s v="Õpetajate, direktorite ja õppealajuhatajate täienduskoolituseks"/>
    <x v="1"/>
    <x v="1"/>
    <m/>
    <m/>
  </r>
  <r>
    <x v="0"/>
    <x v="9"/>
    <s v="VTG eraldise üleandmine haridus- ja kultuuriameti eelarvesse, ülekandmiseks HTM-le"/>
    <n v="8305"/>
    <x v="196"/>
    <x v="25"/>
    <x v="5"/>
    <x v="5"/>
    <x v="9"/>
    <s v="Muu haridus"/>
    <x v="0"/>
    <x v="0"/>
    <s v="TF02-05"/>
    <s v="Õppekirjanduseks"/>
    <x v="1"/>
    <x v="1"/>
    <m/>
    <m/>
  </r>
  <r>
    <x v="0"/>
    <x v="9"/>
    <s v="VTG eraldise üleandmine haridus- ja kultuuriameti eelarvesse, ülekandmiseks HTM-le"/>
    <n v="4055"/>
    <x v="196"/>
    <x v="25"/>
    <x v="5"/>
    <x v="5"/>
    <x v="9"/>
    <s v="Muu haridus"/>
    <x v="0"/>
    <x v="0"/>
    <s v="TF02-07"/>
    <s v="Tõhustatud ja eritoe tegevuskuludeks"/>
    <x v="1"/>
    <x v="1"/>
    <m/>
    <m/>
  </r>
  <r>
    <x v="0"/>
    <x v="9"/>
    <s v="Eraldise üleandmine haridus- ja kultuuriameti eelarvesse, ülekandmiseks HTM-le"/>
    <n v="-29171"/>
    <x v="196"/>
    <x v="25"/>
    <x v="9"/>
    <x v="9"/>
    <x v="6"/>
    <s v="Põhi- ja üldkeskharidus"/>
    <x v="0"/>
    <x v="0"/>
    <s v="TF02-01"/>
    <s v="Põhikooli õpetajate tööjõukuludeks"/>
    <x v="1"/>
    <x v="1"/>
    <m/>
    <m/>
  </r>
  <r>
    <x v="0"/>
    <x v="9"/>
    <s v="Eraldise üleandmine haridus- ja kultuuriameti eelarvesse, ülekandmiseks HTM-le"/>
    <n v="-13555"/>
    <x v="196"/>
    <x v="25"/>
    <x v="9"/>
    <x v="9"/>
    <x v="6"/>
    <s v="Põhi- ja üldkeskharidus"/>
    <x v="0"/>
    <x v="0"/>
    <s v="TF02-03"/>
    <s v="Direktorite ja õppealajuhatajate tööjõukuludeks"/>
    <x v="1"/>
    <x v="1"/>
    <m/>
    <m/>
  </r>
  <r>
    <x v="0"/>
    <x v="9"/>
    <s v="Eraldise üleandmine haridus- ja kultuuriameti eelarvesse, ülekandmiseks HTM-le"/>
    <n v="-1768"/>
    <x v="196"/>
    <x v="25"/>
    <x v="9"/>
    <x v="9"/>
    <x v="6"/>
    <s v="Põhi- ja üldkeskharidus"/>
    <x v="0"/>
    <x v="0"/>
    <s v="TF02-04"/>
    <s v="Õpetajate, direktorite ja õppealajuhatajate täienduskoolituseks"/>
    <x v="1"/>
    <x v="1"/>
    <m/>
    <m/>
  </r>
  <r>
    <x v="0"/>
    <x v="9"/>
    <s v="Eraldise üleandmine haridus- ja kultuuriameti eelarvesse, ülekandmiseks HTM-le"/>
    <n v="-8305"/>
    <x v="196"/>
    <x v="25"/>
    <x v="9"/>
    <x v="9"/>
    <x v="6"/>
    <s v="Põhi- ja üldkeskharidus"/>
    <x v="0"/>
    <x v="0"/>
    <s v="TF02-05"/>
    <s v="Õppekirjanduseks"/>
    <x v="1"/>
    <x v="1"/>
    <m/>
    <m/>
  </r>
  <r>
    <x v="0"/>
    <x v="9"/>
    <s v="Eraldise üleandmine haridus- ja kultuuriameti eelarvesse, ülekandmiseks HTM-le"/>
    <n v="-4055"/>
    <x v="196"/>
    <x v="25"/>
    <x v="9"/>
    <x v="9"/>
    <x v="6"/>
    <s v="Põhi- ja üldkeskharidus"/>
    <x v="0"/>
    <x v="0"/>
    <s v="TF02-07"/>
    <s v="Tõhustatud ja eritoe tegevuskuludeks"/>
    <x v="1"/>
    <x v="1"/>
    <m/>
    <m/>
  </r>
  <r>
    <x v="3"/>
    <x v="6"/>
    <s v="Projekti maht väiksem, kulusid vähendatud samaväärselt toetusega"/>
    <n v="-156814"/>
    <x v="36"/>
    <x v="36"/>
    <x v="1"/>
    <x v="1"/>
    <x v="1"/>
    <s v="Maanteetransport"/>
    <x v="0"/>
    <x v="0"/>
    <s v="0007"/>
    <s v="Turu ja Kaalu tänav ja Kaalu tänava parkla rekonstrueerimine"/>
    <x v="1"/>
    <x v="1"/>
    <m/>
    <m/>
  </r>
  <r>
    <x v="2"/>
    <x v="7"/>
    <s v="Projekti maht väiksem, kulusid vähendatud  samaväärselt toetusega"/>
    <n v="-156814"/>
    <x v="28"/>
    <x v="28"/>
    <x v="1"/>
    <x v="1"/>
    <x v="1"/>
    <s v="Maanteetransport"/>
    <x v="0"/>
    <x v="0"/>
    <s v="0007"/>
    <s v="Turu ja Kaalu tänav ja Kaalu tänava parkla rekonstrueerimine"/>
    <x v="78"/>
    <x v="78"/>
    <m/>
    <m/>
  </r>
  <r>
    <x v="0"/>
    <x v="2"/>
    <s v="Kulud on suuremad"/>
    <n v="1224"/>
    <x v="3"/>
    <x v="3"/>
    <x v="0"/>
    <x v="0"/>
    <x v="2"/>
    <s v="Muu puuetega inimeste sotsiaalne kaitse"/>
    <x v="0"/>
    <x v="0"/>
    <m/>
    <m/>
    <x v="1"/>
    <x v="1"/>
    <m/>
    <m/>
  </r>
  <r>
    <x v="5"/>
    <x v="14"/>
    <s v="Arvelduskontod pankades"/>
    <n v="480408"/>
    <x v="166"/>
    <x v="153"/>
    <x v="31"/>
    <x v="31"/>
    <x v="0"/>
    <s v="Viljandi Linnavalitsus"/>
    <x v="0"/>
    <x v="0"/>
    <m/>
    <m/>
    <x v="1"/>
    <x v="1"/>
    <m/>
    <m/>
  </r>
  <r>
    <x v="1"/>
    <x v="6"/>
    <s v="Põhitegevuse tuludest investeerimistegevuse tuludesse üleviimine"/>
    <n v="-200000"/>
    <x v="108"/>
    <x v="102"/>
    <x v="1"/>
    <x v="1"/>
    <x v="7"/>
    <s v="Üldmajanduslikud arendusprojektid"/>
    <x v="0"/>
    <x v="0"/>
    <s v="0006"/>
    <s v="Trepimäe rekonstrueerimine"/>
    <x v="1"/>
    <x v="1"/>
    <m/>
    <m/>
  </r>
  <r>
    <x v="3"/>
    <x v="6"/>
    <s v="Põhitegevuse tuludest investeerimistegevuse tuludesse üleviimine"/>
    <n v="200000"/>
    <x v="36"/>
    <x v="36"/>
    <x v="1"/>
    <x v="1"/>
    <x v="7"/>
    <s v="Üldmajanduslikud arendusprojektid"/>
    <x v="0"/>
    <x v="0"/>
    <s v="0006"/>
    <s v="Trepimäe rekonstrueerimine"/>
    <x v="1"/>
    <x v="1"/>
    <m/>
    <m/>
  </r>
  <r>
    <x v="2"/>
    <x v="10"/>
    <s v="Euribori määrad on langenud, intressikulu ei ole nii suur"/>
    <n v="-400000"/>
    <x v="167"/>
    <x v="154"/>
    <x v="31"/>
    <x v="31"/>
    <x v="34"/>
    <s v="Valitsussektori võla teenindamine"/>
    <x v="0"/>
    <x v="0"/>
    <m/>
    <m/>
    <x v="1"/>
    <x v="1"/>
    <m/>
    <m/>
  </r>
  <r>
    <x v="2"/>
    <x v="10"/>
    <s v="Õigele tegevusalale  TA 01112 -lt ületõstmine "/>
    <n v="876763"/>
    <x v="167"/>
    <x v="154"/>
    <x v="31"/>
    <x v="31"/>
    <x v="34"/>
    <s v="Valitsussektori võla teenindamine"/>
    <x v="0"/>
    <x v="0"/>
    <m/>
    <m/>
    <x v="1"/>
    <x v="1"/>
    <m/>
    <m/>
  </r>
  <r>
    <x v="3"/>
    <x v="10"/>
    <s v="Tulusid ei laeku nii palju"/>
    <n v="-20000"/>
    <x v="197"/>
    <x v="177"/>
    <x v="31"/>
    <x v="31"/>
    <x v="0"/>
    <s v="Viljandi Linnavalitsus"/>
    <x v="0"/>
    <x v="0"/>
    <m/>
    <m/>
    <x v="1"/>
    <x v="1"/>
    <m/>
    <m/>
  </r>
  <r>
    <x v="2"/>
    <x v="10"/>
    <s v="Viia teisele tegevusalale - valitsussektori võla teenindamine"/>
    <n v="-876763"/>
    <x v="167"/>
    <x v="154"/>
    <x v="31"/>
    <x v="31"/>
    <x v="0"/>
    <s v="Viljandi Linnavalitsus"/>
    <x v="0"/>
    <x v="0"/>
    <m/>
    <m/>
    <x v="1"/>
    <x v="1"/>
    <m/>
    <m/>
  </r>
  <r>
    <x v="4"/>
    <x v="11"/>
    <s v="Konto korrigeerimine, et täitmine oleks paremini eristatav"/>
    <n v="-6000"/>
    <x v="145"/>
    <x v="133"/>
    <x v="23"/>
    <x v="23"/>
    <x v="34"/>
    <s v="Valitsussektori võla teenindamine"/>
    <x v="0"/>
    <x v="0"/>
    <m/>
    <m/>
    <x v="1"/>
    <x v="1"/>
    <m/>
    <m/>
  </r>
  <r>
    <x v="4"/>
    <x v="15"/>
    <s v="Konto korrigeerimine, et täitmine oleks paremini eristatav"/>
    <n v="6000"/>
    <x v="198"/>
    <x v="178"/>
    <x v="23"/>
    <x v="23"/>
    <x v="34"/>
    <s v="Valitsussektori võla teenindamine"/>
    <x v="0"/>
    <x v="0"/>
    <m/>
    <m/>
    <x v="1"/>
    <x v="1"/>
    <m/>
    <m/>
  </r>
  <r>
    <x v="1"/>
    <x v="1"/>
    <s v="Maamaksu prognoos on suurem"/>
    <n v="105000"/>
    <x v="20"/>
    <x v="20"/>
    <x v="3"/>
    <x v="3"/>
    <x v="0"/>
    <s v="Viljandi Linnavalitsus"/>
    <x v="0"/>
    <x v="0"/>
    <m/>
    <m/>
    <x v="1"/>
    <x v="1"/>
    <m/>
    <m/>
  </r>
  <r>
    <x v="0"/>
    <x v="5"/>
    <s v="Silla avariiremont "/>
    <n v="6000"/>
    <x v="65"/>
    <x v="63"/>
    <x v="15"/>
    <x v="15"/>
    <x v="15"/>
    <s v="Sporditegevus"/>
    <x v="21"/>
    <x v="21"/>
    <m/>
    <m/>
    <x v="1"/>
    <x v="1"/>
    <m/>
    <m/>
  </r>
  <r>
    <x v="0"/>
    <x v="5"/>
    <s v="Ranna 13 silla avariiremont "/>
    <n v="-6000"/>
    <x v="57"/>
    <x v="56"/>
    <x v="1"/>
    <x v="1"/>
    <x v="12"/>
    <s v="Muu majandus (sh majanduse haldus)"/>
    <x v="45"/>
    <x v="45"/>
    <m/>
    <m/>
    <x v="24"/>
    <x v="24"/>
    <m/>
    <m/>
  </r>
  <r>
    <x v="1"/>
    <x v="3"/>
    <s v="Tulud õigetele ridadele"/>
    <n v="50000"/>
    <x v="35"/>
    <x v="35"/>
    <x v="5"/>
    <x v="5"/>
    <x v="10"/>
    <s v="Noorte huviharidus ja huvitegevus"/>
    <x v="0"/>
    <x v="0"/>
    <m/>
    <m/>
    <x v="79"/>
    <x v="79"/>
    <m/>
    <m/>
  </r>
  <r>
    <x v="1"/>
    <x v="3"/>
    <s v="Tulud õigetele ridadele"/>
    <n v="-50000"/>
    <x v="199"/>
    <x v="179"/>
    <x v="5"/>
    <x v="5"/>
    <x v="10"/>
    <s v="Noorte huviharidus ja huvitegevus"/>
    <x v="0"/>
    <x v="0"/>
    <m/>
    <m/>
    <x v="79"/>
    <x v="79"/>
    <m/>
    <m/>
  </r>
  <r>
    <x v="1"/>
    <x v="3"/>
    <s v="Tulud õigetele ridadele"/>
    <n v="175000"/>
    <x v="35"/>
    <x v="35"/>
    <x v="5"/>
    <x v="5"/>
    <x v="10"/>
    <s v="Noorte huviharidus ja huvitegevus"/>
    <x v="0"/>
    <x v="0"/>
    <m/>
    <m/>
    <x v="80"/>
    <x v="80"/>
    <m/>
    <m/>
  </r>
  <r>
    <x v="1"/>
    <x v="3"/>
    <s v="Tulud õigetele ridadele"/>
    <n v="-175000"/>
    <x v="199"/>
    <x v="179"/>
    <x v="5"/>
    <x v="5"/>
    <x v="10"/>
    <s v="Noorte huviharidus ja huvitegevus"/>
    <x v="0"/>
    <x v="0"/>
    <m/>
    <m/>
    <x v="80"/>
    <x v="80"/>
    <m/>
    <m/>
  </r>
  <r>
    <x v="1"/>
    <x v="3"/>
    <s v="Tulud õigetele ridadele"/>
    <n v="40000"/>
    <x v="35"/>
    <x v="35"/>
    <x v="5"/>
    <x v="5"/>
    <x v="10"/>
    <s v="Noorte huviharidus ja huvitegevus"/>
    <x v="0"/>
    <x v="0"/>
    <m/>
    <m/>
    <x v="81"/>
    <x v="81"/>
    <m/>
    <m/>
  </r>
  <r>
    <x v="1"/>
    <x v="3"/>
    <s v="Tulud õigetele ridadele"/>
    <n v="-40000"/>
    <x v="199"/>
    <x v="179"/>
    <x v="5"/>
    <x v="5"/>
    <x v="10"/>
    <s v="Noorte huviharidus ja huvitegevus"/>
    <x v="0"/>
    <x v="0"/>
    <m/>
    <m/>
    <x v="81"/>
    <x v="81"/>
    <m/>
    <m/>
  </r>
  <r>
    <x v="1"/>
    <x v="3"/>
    <s v="Tulude prognoos on eelarvestatust suurem"/>
    <n v="19000"/>
    <x v="35"/>
    <x v="35"/>
    <x v="5"/>
    <x v="5"/>
    <x v="10"/>
    <s v="Noorte huviharidus ja huvitegevus"/>
    <x v="0"/>
    <x v="0"/>
    <m/>
    <m/>
    <x v="79"/>
    <x v="79"/>
    <m/>
    <m/>
  </r>
  <r>
    <x v="1"/>
    <x v="3"/>
    <s v="Tulude prognoos on eelarvestatust suurem"/>
    <n v="38000"/>
    <x v="35"/>
    <x v="35"/>
    <x v="5"/>
    <x v="5"/>
    <x v="10"/>
    <s v="Noorte huviharidus ja huvitegevus"/>
    <x v="0"/>
    <x v="0"/>
    <m/>
    <m/>
    <x v="80"/>
    <x v="80"/>
    <m/>
    <m/>
  </r>
  <r>
    <x v="1"/>
    <x v="3"/>
    <s v="Tulude prognoos on eelarvestatust väiksem"/>
    <n v="-7700"/>
    <x v="35"/>
    <x v="35"/>
    <x v="5"/>
    <x v="5"/>
    <x v="10"/>
    <s v="Noorte huviharidus ja huvitegevus"/>
    <x v="0"/>
    <x v="0"/>
    <m/>
    <m/>
    <x v="81"/>
    <x v="81"/>
    <m/>
    <m/>
  </r>
  <r>
    <x v="1"/>
    <x v="3"/>
    <s v="Tulusid ei laeku eelarves kavandatud määras"/>
    <n v="-76000"/>
    <x v="98"/>
    <x v="92"/>
    <x v="5"/>
    <x v="5"/>
    <x v="15"/>
    <s v="Sporditegevus"/>
    <x v="0"/>
    <x v="0"/>
    <m/>
    <m/>
    <x v="82"/>
    <x v="82"/>
    <m/>
    <m/>
  </r>
  <r>
    <x v="1"/>
    <x v="3"/>
    <s v="Spordikoolide tulud"/>
    <n v="290000"/>
    <x v="98"/>
    <x v="92"/>
    <x v="5"/>
    <x v="5"/>
    <x v="15"/>
    <s v="Sporditegevus"/>
    <x v="0"/>
    <x v="0"/>
    <m/>
    <m/>
    <x v="82"/>
    <x v="82"/>
    <m/>
    <m/>
  </r>
  <r>
    <x v="1"/>
    <x v="3"/>
    <s v="Laste spordi-, tehnika-, loodus-, loome- ja huvialakoolide tulud"/>
    <n v="-290000"/>
    <x v="199"/>
    <x v="179"/>
    <x v="5"/>
    <x v="5"/>
    <x v="15"/>
    <s v="Sporditegevus"/>
    <x v="0"/>
    <x v="0"/>
    <m/>
    <m/>
    <x v="82"/>
    <x v="82"/>
    <m/>
    <m/>
  </r>
  <r>
    <x v="4"/>
    <x v="11"/>
    <s v="Konto korrigeerimine, et täitmine oleks paremini eristatav"/>
    <n v="-3884"/>
    <x v="145"/>
    <x v="133"/>
    <x v="13"/>
    <x v="13"/>
    <x v="34"/>
    <s v="Valitsussektori võla teenindamine"/>
    <x v="0"/>
    <x v="0"/>
    <m/>
    <m/>
    <x v="1"/>
    <x v="1"/>
    <m/>
    <m/>
  </r>
  <r>
    <x v="4"/>
    <x v="15"/>
    <s v="Konto korrigeerimine, et täitmine oleks paremini eristatav"/>
    <n v="3884"/>
    <x v="198"/>
    <x v="178"/>
    <x v="13"/>
    <x v="13"/>
    <x v="34"/>
    <s v="Valitsussektori võla teenindamine"/>
    <x v="0"/>
    <x v="0"/>
    <m/>
    <m/>
    <x v="1"/>
    <x v="1"/>
    <m/>
    <m/>
  </r>
  <r>
    <x v="4"/>
    <x v="11"/>
    <s v="Konto korrigeerimine, et täitmine oleks paremini eristatav"/>
    <n v="-11215"/>
    <x v="145"/>
    <x v="133"/>
    <x v="20"/>
    <x v="20"/>
    <x v="34"/>
    <s v="Valitsussektori võla teenindamine"/>
    <x v="0"/>
    <x v="0"/>
    <m/>
    <m/>
    <x v="1"/>
    <x v="1"/>
    <m/>
    <m/>
  </r>
  <r>
    <x v="4"/>
    <x v="15"/>
    <s v="Konto korrigeerimine, et täitmine oleks paremini eristatav"/>
    <n v="11215"/>
    <x v="198"/>
    <x v="178"/>
    <x v="20"/>
    <x v="20"/>
    <x v="34"/>
    <s v="Valitsussektori võla teenindamine"/>
    <x v="0"/>
    <x v="0"/>
    <m/>
    <m/>
    <x v="1"/>
    <x v="1"/>
    <m/>
    <m/>
  </r>
  <r>
    <x v="0"/>
    <x v="0"/>
    <s v="Haldusameti eelarvest malevlaste palgaks"/>
    <n v="19"/>
    <x v="0"/>
    <x v="0"/>
    <x v="29"/>
    <x v="29"/>
    <x v="26"/>
    <s v="Noorsootöö ja noortekeskused"/>
    <x v="0"/>
    <x v="0"/>
    <s v="54001"/>
    <s v="Malev"/>
    <x v="1"/>
    <x v="1"/>
    <m/>
    <m/>
  </r>
  <r>
    <x v="0"/>
    <x v="0"/>
    <s v="Haldusameti eelarvest malevlaste palgaks"/>
    <n v="768"/>
    <x v="1"/>
    <x v="1"/>
    <x v="29"/>
    <x v="29"/>
    <x v="26"/>
    <s v="Noorsootöö ja noortekeskused"/>
    <x v="0"/>
    <x v="0"/>
    <s v="54001"/>
    <s v="Malev"/>
    <x v="1"/>
    <x v="1"/>
    <m/>
    <m/>
  </r>
  <r>
    <x v="0"/>
    <x v="0"/>
    <s v="Haldusameti eelarvest malevlaste palgaks"/>
    <n v="2325"/>
    <x v="40"/>
    <x v="40"/>
    <x v="29"/>
    <x v="29"/>
    <x v="26"/>
    <s v="Noorsootöö ja noortekeskused"/>
    <x v="0"/>
    <x v="0"/>
    <s v="54001"/>
    <s v="Malev"/>
    <x v="1"/>
    <x v="1"/>
    <m/>
    <m/>
  </r>
  <r>
    <x v="0"/>
    <x v="5"/>
    <s v="Elekter"/>
    <n v="-3005"/>
    <x v="58"/>
    <x v="57"/>
    <x v="32"/>
    <x v="32"/>
    <x v="19"/>
    <s v="Rahvakultuur"/>
    <x v="47"/>
    <x v="47"/>
    <m/>
    <m/>
    <x v="1"/>
    <x v="1"/>
    <m/>
    <m/>
  </r>
  <r>
    <x v="1"/>
    <x v="6"/>
    <s v="Kodumaine sihtfinantseerimine tegevuskuludeks - korrigeerimine"/>
    <n v="12000"/>
    <x v="25"/>
    <x v="25"/>
    <x v="1"/>
    <x v="1"/>
    <x v="50"/>
    <s v="Bioloogilise mitmekesisuse ja maastiku kaitse"/>
    <x v="0"/>
    <x v="0"/>
    <s v="0012"/>
    <s v="Võõrliigi verev lemmmalts tõrjemeetmed Viljandi linnas 2025. aastal. "/>
    <x v="83"/>
    <x v="83"/>
    <m/>
    <m/>
  </r>
  <r>
    <x v="1"/>
    <x v="6"/>
    <s v="Kodumaine sihtfinantseerimine tegevuskuludeks - korrigeerimine"/>
    <n v="-12000"/>
    <x v="25"/>
    <x v="25"/>
    <x v="1"/>
    <x v="1"/>
    <x v="50"/>
    <s v="Bioloogilise mitmekesisuse ja maastiku kaitse"/>
    <x v="0"/>
    <x v="0"/>
    <m/>
    <m/>
    <x v="83"/>
    <x v="83"/>
    <m/>
    <m/>
  </r>
  <r>
    <x v="0"/>
    <x v="5"/>
    <s v="Kululiik peab olema maismaasõidukite hooldus"/>
    <n v="6000"/>
    <x v="75"/>
    <x v="69"/>
    <x v="1"/>
    <x v="1"/>
    <x v="0"/>
    <s v="Viljandi Linnavalitsus"/>
    <x v="0"/>
    <x v="0"/>
    <m/>
    <m/>
    <x v="1"/>
    <x v="1"/>
    <m/>
    <m/>
  </r>
  <r>
    <x v="0"/>
    <x v="5"/>
    <s v="Kululiik peab olema maismaasõidukite  hooldus"/>
    <n v="-6000"/>
    <x v="71"/>
    <x v="69"/>
    <x v="1"/>
    <x v="1"/>
    <x v="0"/>
    <s v="Viljandi Linnavalitsus"/>
    <x v="0"/>
    <x v="0"/>
    <m/>
    <m/>
    <x v="1"/>
    <x v="1"/>
    <m/>
    <m/>
  </r>
  <r>
    <x v="0"/>
    <x v="5"/>
    <s v="Kululiik peab olema maismaasõidukite kütus"/>
    <n v="8123"/>
    <x v="87"/>
    <x v="66"/>
    <x v="1"/>
    <x v="1"/>
    <x v="0"/>
    <s v="Viljandi Linnavalitsus"/>
    <x v="0"/>
    <x v="0"/>
    <m/>
    <m/>
    <x v="1"/>
    <x v="1"/>
    <m/>
    <m/>
  </r>
  <r>
    <x v="0"/>
    <x v="5"/>
    <s v="Kululiik peab olema maismaasõidukite kütus"/>
    <n v="-8123"/>
    <x v="200"/>
    <x v="66"/>
    <x v="1"/>
    <x v="1"/>
    <x v="0"/>
    <s v="Viljandi Linnavalitsus"/>
    <x v="0"/>
    <x v="0"/>
    <m/>
    <m/>
    <x v="1"/>
    <x v="1"/>
    <m/>
    <m/>
  </r>
  <r>
    <x v="0"/>
    <x v="0"/>
    <s v="Hariduse reservist täiendavaks õppeks"/>
    <n v="3"/>
    <x v="0"/>
    <x v="0"/>
    <x v="6"/>
    <x v="6"/>
    <x v="6"/>
    <s v="Põhi- ja üldkeskharidus"/>
    <x v="0"/>
    <x v="0"/>
    <s v="TF02-01"/>
    <s v="Põhikooli õpetajate tööjõukuludeks"/>
    <x v="1"/>
    <x v="1"/>
    <m/>
    <m/>
  </r>
  <r>
    <x v="0"/>
    <x v="0"/>
    <s v="Hariduse reservist täiendavaks õppeks"/>
    <n v="132"/>
    <x v="1"/>
    <x v="1"/>
    <x v="6"/>
    <x v="6"/>
    <x v="6"/>
    <s v="Põhi- ja üldkeskharidus"/>
    <x v="0"/>
    <x v="0"/>
    <s v="TF02-01"/>
    <s v="Põhikooli õpetajate tööjõukuludeks"/>
    <x v="1"/>
    <x v="1"/>
    <m/>
    <m/>
  </r>
  <r>
    <x v="0"/>
    <x v="0"/>
    <s v="Hariduse reservist täindavaks õppeks"/>
    <n v="400"/>
    <x v="24"/>
    <x v="24"/>
    <x v="6"/>
    <x v="6"/>
    <x v="6"/>
    <s v="Põhi- ja üldkeskharidus"/>
    <x v="0"/>
    <x v="0"/>
    <s v="TF02-01"/>
    <s v="Põhikooli õpetajate tööjõukuludeks"/>
    <x v="1"/>
    <x v="1"/>
    <m/>
    <m/>
  </r>
  <r>
    <x v="2"/>
    <x v="7"/>
    <s v="Mitteamortiseeruv materiaalne põhivara (tüdruk tuvidega)"/>
    <n v="22000"/>
    <x v="109"/>
    <x v="103"/>
    <x v="12"/>
    <x v="12"/>
    <x v="3"/>
    <s v="Muud elamu- ja kommunaalmajanduse tegevus"/>
    <x v="0"/>
    <x v="0"/>
    <m/>
    <m/>
    <x v="33"/>
    <x v="33"/>
    <m/>
    <m/>
  </r>
  <r>
    <x v="2"/>
    <x v="7"/>
    <s v="Hooned (v.a eluhooned) soetusmaksumuses"/>
    <n v="-22000"/>
    <x v="93"/>
    <x v="87"/>
    <x v="12"/>
    <x v="12"/>
    <x v="7"/>
    <s v="Üldmajanduslikud arendusprojektid"/>
    <x v="0"/>
    <x v="0"/>
    <s v="0001"/>
    <s v="Raamatukogu põhiprojekt ja eskiis"/>
    <x v="1"/>
    <x v="1"/>
    <m/>
    <m/>
  </r>
  <r>
    <x v="0"/>
    <x v="0"/>
    <s v="Haridusameti eelarvest malevlaste palgaks"/>
    <n v="19"/>
    <x v="0"/>
    <x v="0"/>
    <x v="29"/>
    <x v="29"/>
    <x v="26"/>
    <s v="Noorsootöö ja noortekeskused"/>
    <x v="0"/>
    <x v="0"/>
    <s v="54001"/>
    <s v="Malev"/>
    <x v="1"/>
    <x v="1"/>
    <m/>
    <m/>
  </r>
  <r>
    <x v="0"/>
    <x v="0"/>
    <s v="Haridusameti eelarvest malevlaste palgaks"/>
    <n v="768"/>
    <x v="1"/>
    <x v="1"/>
    <x v="29"/>
    <x v="29"/>
    <x v="26"/>
    <s v="Noorsootöö ja noortekeskused"/>
    <x v="0"/>
    <x v="0"/>
    <s v="54001"/>
    <s v="Malev"/>
    <x v="1"/>
    <x v="1"/>
    <m/>
    <m/>
  </r>
  <r>
    <x v="0"/>
    <x v="0"/>
    <s v="Haridusameti eelarvest malevlaste palgaks  "/>
    <n v="2325"/>
    <x v="40"/>
    <x v="40"/>
    <x v="29"/>
    <x v="29"/>
    <x v="26"/>
    <s v="Noorsootöö ja noortekeskused"/>
    <x v="0"/>
    <x v="0"/>
    <s v="54001"/>
    <s v="Malev"/>
    <x v="1"/>
    <x v="1"/>
    <m/>
    <m/>
  </r>
  <r>
    <x v="0"/>
    <x v="0"/>
    <s v="Haridusametilt - lisatasu Arukate akadeemia"/>
    <n v="2"/>
    <x v="0"/>
    <x v="0"/>
    <x v="4"/>
    <x v="4"/>
    <x v="6"/>
    <s v="Põhi- ja üldkeskharidus"/>
    <x v="0"/>
    <x v="0"/>
    <m/>
    <m/>
    <x v="1"/>
    <x v="1"/>
    <m/>
    <m/>
  </r>
  <r>
    <x v="0"/>
    <x v="0"/>
    <s v="Haridusametilt - lisatasu Arukate akadeemia"/>
    <n v="99"/>
    <x v="1"/>
    <x v="1"/>
    <x v="4"/>
    <x v="4"/>
    <x v="6"/>
    <s v="Põhi- ja üldkeskharidus"/>
    <x v="0"/>
    <x v="0"/>
    <m/>
    <m/>
    <x v="1"/>
    <x v="1"/>
    <m/>
    <m/>
  </r>
  <r>
    <x v="0"/>
    <x v="0"/>
    <s v="Haridusametilt - lisatasu  Arukate akadeemia "/>
    <n v="300"/>
    <x v="39"/>
    <x v="39"/>
    <x v="4"/>
    <x v="4"/>
    <x v="6"/>
    <s v="Põhi- ja üldkeskharidus"/>
    <x v="0"/>
    <x v="0"/>
    <m/>
    <m/>
    <x v="1"/>
    <x v="1"/>
    <m/>
    <m/>
  </r>
  <r>
    <x v="0"/>
    <x v="5"/>
    <s v="Haridusametilt raamatukapi lisamooduli omaosalus"/>
    <n v="2852"/>
    <x v="26"/>
    <x v="26"/>
    <x v="8"/>
    <x v="8"/>
    <x v="8"/>
    <s v="Raamatukogud"/>
    <x v="0"/>
    <x v="0"/>
    <m/>
    <m/>
    <x v="1"/>
    <x v="1"/>
    <m/>
    <m/>
  </r>
  <r>
    <x v="0"/>
    <x v="2"/>
    <s v="Viia kutsehaigushüvitis tegevusalale 10121"/>
    <n v="-2600"/>
    <x v="4"/>
    <x v="4"/>
    <x v="0"/>
    <x v="0"/>
    <x v="0"/>
    <s v="Viljandi Linnavalitsus"/>
    <x v="0"/>
    <x v="0"/>
    <m/>
    <m/>
    <x v="1"/>
    <x v="1"/>
    <m/>
    <m/>
  </r>
  <r>
    <x v="0"/>
    <x v="2"/>
    <s v="Toodud TA 01112 alt "/>
    <n v="2600"/>
    <x v="3"/>
    <x v="3"/>
    <x v="0"/>
    <x v="0"/>
    <x v="2"/>
    <s v="Muu puuetega inimeste sotsiaalne kaitse"/>
    <x v="0"/>
    <x v="0"/>
    <m/>
    <m/>
    <x v="1"/>
    <x v="1"/>
    <m/>
    <m/>
  </r>
  <r>
    <x v="0"/>
    <x v="5"/>
    <s v="Keskerakonna fraktsiooni eelarvest Sakala Kesksuse eelarvesse"/>
    <n v="-52"/>
    <x v="14"/>
    <x v="14"/>
    <x v="2"/>
    <x v="2"/>
    <x v="4"/>
    <s v="Viljandi Linnavolikogu"/>
    <x v="0"/>
    <x v="0"/>
    <m/>
    <m/>
    <x v="84"/>
    <x v="84"/>
    <m/>
    <m/>
  </r>
  <r>
    <x v="0"/>
    <x v="5"/>
    <s v="Volikogu eelarvest Sakala  Keskusele"/>
    <n v="52"/>
    <x v="52"/>
    <x v="51"/>
    <x v="17"/>
    <x v="17"/>
    <x v="19"/>
    <s v="Rahvakultuur"/>
    <x v="0"/>
    <x v="0"/>
    <m/>
    <m/>
    <x v="1"/>
    <x v="1"/>
    <m/>
    <m/>
  </r>
  <r>
    <x v="1"/>
    <x v="6"/>
    <s v="Kriisivõimekuse suurendamise projekt"/>
    <n v="9493"/>
    <x v="201"/>
    <x v="180"/>
    <x v="0"/>
    <x v="0"/>
    <x v="29"/>
    <s v="Muu riigikaitse"/>
    <x v="0"/>
    <x v="0"/>
    <s v="0015"/>
    <s v="Viljandi linna kriisivalmiduse suurendamine"/>
    <x v="1"/>
    <x v="1"/>
    <m/>
    <m/>
  </r>
  <r>
    <x v="0"/>
    <x v="5"/>
    <s v="Haridusameti KU614-lt lisaklassi õppevahenditeks"/>
    <n v="2400"/>
    <x v="38"/>
    <x v="38"/>
    <x v="7"/>
    <x v="7"/>
    <x v="6"/>
    <s v="Põhi- ja üldkeskharidus"/>
    <x v="0"/>
    <x v="0"/>
    <m/>
    <m/>
    <x v="1"/>
    <x v="1"/>
    <m/>
    <m/>
  </r>
  <r>
    <x v="0"/>
    <x v="5"/>
    <s v="Haridusameti KU614-lt lisaklassi mööbliks"/>
    <n v="4000"/>
    <x v="26"/>
    <x v="26"/>
    <x v="7"/>
    <x v="7"/>
    <x v="6"/>
    <s v="Põhi- ja üldkeskharidus"/>
    <x v="0"/>
    <x v="0"/>
    <m/>
    <m/>
    <x v="1"/>
    <x v="1"/>
    <m/>
    <m/>
  </r>
  <r>
    <x v="0"/>
    <x v="5"/>
    <s v="Muud kommunikatsiooni-, kultuuri- ja vaba aja sisustamise kulud"/>
    <n v="900"/>
    <x v="23"/>
    <x v="23"/>
    <x v="7"/>
    <x v="7"/>
    <x v="6"/>
    <s v="Põhi- ja üldkeskharidus"/>
    <x v="0"/>
    <x v="0"/>
    <m/>
    <m/>
    <x v="1"/>
    <x v="1"/>
    <m/>
    <m/>
  </r>
  <r>
    <x v="1"/>
    <x v="6"/>
    <s v="Kingitus vilistlaste vanematelt"/>
    <n v="900"/>
    <x v="25"/>
    <x v="25"/>
    <x v="7"/>
    <x v="7"/>
    <x v="6"/>
    <s v="Põhi- ja üldkeskharidus"/>
    <x v="0"/>
    <x v="0"/>
    <m/>
    <m/>
    <x v="1"/>
    <x v="1"/>
    <m/>
    <m/>
  </r>
  <r>
    <x v="0"/>
    <x v="0"/>
    <s v="Haridusameti reservist lisaklassiks"/>
    <n v="63"/>
    <x v="0"/>
    <x v="0"/>
    <x v="7"/>
    <x v="7"/>
    <x v="6"/>
    <s v="Põhi- ja üldkeskharidus"/>
    <x v="0"/>
    <x v="0"/>
    <s v="TF02-01"/>
    <s v="Põhikooli õpetajate tööjõukuludeks"/>
    <x v="1"/>
    <x v="1"/>
    <m/>
    <m/>
  </r>
  <r>
    <x v="0"/>
    <x v="0"/>
    <s v="Haridusameti reservist lisaklassiks"/>
    <n v="2586"/>
    <x v="1"/>
    <x v="1"/>
    <x v="7"/>
    <x v="7"/>
    <x v="6"/>
    <s v="Põhi- ja üldkeskharidus"/>
    <x v="0"/>
    <x v="0"/>
    <s v="TF02-01"/>
    <s v="Põhikooli õpetajate tööjõukuludeks"/>
    <x v="1"/>
    <x v="1"/>
    <m/>
    <m/>
  </r>
  <r>
    <x v="0"/>
    <x v="0"/>
    <s v="Haridusameti reservist  lisaklassiks"/>
    <n v="7836"/>
    <x v="24"/>
    <x v="24"/>
    <x v="7"/>
    <x v="7"/>
    <x v="6"/>
    <s v="Põhi- ja üldkeskharidus"/>
    <x v="0"/>
    <x v="0"/>
    <s v="TF02-01"/>
    <s v="Põhikooli õpetajate tööjõukuludeks"/>
    <x v="1"/>
    <x v="1"/>
    <m/>
    <m/>
  </r>
  <r>
    <x v="0"/>
    <x v="5"/>
    <s v="Muud kommunikatsiooni-, kultuuri- ja vaba aja sisustamise kulud"/>
    <n v="152"/>
    <x v="23"/>
    <x v="23"/>
    <x v="6"/>
    <x v="6"/>
    <x v="6"/>
    <s v="Põhi- ja üldkeskharidus"/>
    <x v="0"/>
    <x v="0"/>
    <m/>
    <m/>
    <x v="1"/>
    <x v="1"/>
    <m/>
    <m/>
  </r>
  <r>
    <x v="1"/>
    <x v="3"/>
    <s v="Muud tulud haridusalasest tegevusest"/>
    <n v="72"/>
    <x v="35"/>
    <x v="35"/>
    <x v="6"/>
    <x v="6"/>
    <x v="6"/>
    <s v="Põhi- ja üldkeskharidus"/>
    <x v="0"/>
    <x v="0"/>
    <m/>
    <m/>
    <x v="1"/>
    <x v="1"/>
    <m/>
    <m/>
  </r>
  <r>
    <x v="1"/>
    <x v="3"/>
    <s v="Õppekavavälisest tegevusest saadud tulud"/>
    <n v="80"/>
    <x v="182"/>
    <x v="164"/>
    <x v="6"/>
    <x v="6"/>
    <x v="6"/>
    <s v="Põhi- ja üldkeskharidus"/>
    <x v="0"/>
    <x v="0"/>
    <m/>
    <m/>
    <x v="1"/>
    <x v="1"/>
    <m/>
    <m/>
  </r>
  <r>
    <x v="0"/>
    <x v="0"/>
    <s v="Töötuskindlustusmakse"/>
    <n v="14"/>
    <x v="0"/>
    <x v="0"/>
    <x v="6"/>
    <x v="6"/>
    <x v="6"/>
    <s v="Põhi- ja üldkeskharidus"/>
    <x v="0"/>
    <x v="0"/>
    <s v="PR202"/>
    <s v="Kaare Kool - huviharidus"/>
    <x v="1"/>
    <x v="1"/>
    <m/>
    <m/>
  </r>
  <r>
    <x v="0"/>
    <x v="0"/>
    <s v="Sotsiaalmaks töötasudelt ja toetustelt"/>
    <n v="570"/>
    <x v="1"/>
    <x v="1"/>
    <x v="6"/>
    <x v="6"/>
    <x v="6"/>
    <s v="Põhi- ja üldkeskharidus"/>
    <x v="0"/>
    <x v="0"/>
    <s v="PR202"/>
    <s v="Kaare Kool - huviharidus"/>
    <x v="1"/>
    <x v="1"/>
    <m/>
    <m/>
  </r>
  <r>
    <x v="0"/>
    <x v="0"/>
    <s v="Põhipalk ja kokkulepitud tasud (TLS tippspetsialisti brutopalk)"/>
    <n v="1728"/>
    <x v="37"/>
    <x v="37"/>
    <x v="6"/>
    <x v="6"/>
    <x v="6"/>
    <s v="Põhi- ja üldkeskharidus"/>
    <x v="0"/>
    <x v="0"/>
    <s v="PR202"/>
    <s v="Kaare Kool - huviharidus"/>
    <x v="1"/>
    <x v="1"/>
    <m/>
    <m/>
  </r>
  <r>
    <x v="0"/>
    <x v="5"/>
    <s v="Muud õppevahendid"/>
    <n v="470"/>
    <x v="38"/>
    <x v="38"/>
    <x v="6"/>
    <x v="6"/>
    <x v="6"/>
    <s v="Põhi- ja üldkeskharidus"/>
    <x v="0"/>
    <x v="0"/>
    <s v="PR202"/>
    <s v="Kaare Kool - huviharidus"/>
    <x v="1"/>
    <x v="1"/>
    <m/>
    <m/>
  </r>
  <r>
    <x v="1"/>
    <x v="3"/>
    <s v="Muud tulud haridusalasest tegevusest"/>
    <n v="2782"/>
    <x v="35"/>
    <x v="35"/>
    <x v="6"/>
    <x v="6"/>
    <x v="6"/>
    <s v="Põhi- ja üldkeskharidus"/>
    <x v="0"/>
    <x v="0"/>
    <s v="PR202"/>
    <s v="Kaare Kool - huviharidus"/>
    <x v="1"/>
    <x v="1"/>
    <m/>
    <m/>
  </r>
  <r>
    <x v="0"/>
    <x v="5"/>
    <s v="Muud koolituse kulud, Raamatukogu ruumi rent õpilase õpetamiseks"/>
    <n v="-173"/>
    <x v="43"/>
    <x v="43"/>
    <x v="6"/>
    <x v="6"/>
    <x v="6"/>
    <s v="Põhi- ja üldkeskharidus"/>
    <x v="0"/>
    <x v="0"/>
    <m/>
    <m/>
    <x v="1"/>
    <x v="1"/>
    <m/>
    <m/>
  </r>
  <r>
    <x v="0"/>
    <x v="5"/>
    <s v="Linnahooldusele tegelemaks tulevikus Puude kujunduslõikus "/>
    <n v="-5000"/>
    <x v="57"/>
    <x v="56"/>
    <x v="1"/>
    <x v="1"/>
    <x v="12"/>
    <s v="Muu majandus (sh majanduse haldus)"/>
    <x v="45"/>
    <x v="45"/>
    <m/>
    <m/>
    <x v="24"/>
    <x v="24"/>
    <m/>
    <m/>
  </r>
  <r>
    <x v="0"/>
    <x v="5"/>
    <s v="Kontolt 552520 kontole 551103"/>
    <n v="60"/>
    <x v="129"/>
    <x v="71"/>
    <x v="17"/>
    <x v="17"/>
    <x v="19"/>
    <s v="Rahvakultuur"/>
    <x v="0"/>
    <x v="0"/>
    <m/>
    <m/>
    <x v="1"/>
    <x v="1"/>
    <m/>
    <m/>
  </r>
  <r>
    <x v="0"/>
    <x v="5"/>
    <s v="Kontolt 552520 kontole 551104"/>
    <n v="100"/>
    <x v="83"/>
    <x v="27"/>
    <x v="17"/>
    <x v="17"/>
    <x v="19"/>
    <s v="Rahvakultuur"/>
    <x v="0"/>
    <x v="0"/>
    <m/>
    <m/>
    <x v="1"/>
    <x v="1"/>
    <m/>
    <m/>
  </r>
  <r>
    <x v="0"/>
    <x v="5"/>
    <s v="Kontolt 552520 kontole 551103"/>
    <n v="-60"/>
    <x v="52"/>
    <x v="51"/>
    <x v="17"/>
    <x v="17"/>
    <x v="19"/>
    <s v="Rahvakultuur"/>
    <x v="0"/>
    <x v="0"/>
    <m/>
    <m/>
    <x v="1"/>
    <x v="1"/>
    <m/>
    <m/>
  </r>
  <r>
    <x v="0"/>
    <x v="5"/>
    <s v="Kontolt 552520 kontole 551104"/>
    <n v="-100"/>
    <x v="52"/>
    <x v="51"/>
    <x v="17"/>
    <x v="17"/>
    <x v="19"/>
    <s v="Rahvakultuur"/>
    <x v="0"/>
    <x v="0"/>
    <m/>
    <m/>
    <x v="1"/>
    <x v="1"/>
    <m/>
    <m/>
  </r>
  <r>
    <x v="0"/>
    <x v="5"/>
    <s v="Kontolt 551303 kontole 551306"/>
    <n v="-515"/>
    <x v="73"/>
    <x v="71"/>
    <x v="17"/>
    <x v="17"/>
    <x v="19"/>
    <s v="Rahvakultuur"/>
    <x v="0"/>
    <x v="0"/>
    <m/>
    <m/>
    <x v="1"/>
    <x v="1"/>
    <m/>
    <m/>
  </r>
  <r>
    <x v="0"/>
    <x v="5"/>
    <s v="Kontolt 551303 kontole 551306"/>
    <n v="515"/>
    <x v="75"/>
    <x v="69"/>
    <x v="17"/>
    <x v="17"/>
    <x v="19"/>
    <s v="Rahvakultuur"/>
    <x v="0"/>
    <x v="0"/>
    <m/>
    <m/>
    <x v="1"/>
    <x v="1"/>
    <m/>
    <m/>
  </r>
  <r>
    <x v="0"/>
    <x v="5"/>
    <s v="Kontolt 552520 kontole 551490"/>
    <n v="225"/>
    <x v="180"/>
    <x v="162"/>
    <x v="17"/>
    <x v="17"/>
    <x v="19"/>
    <s v="Rahvakultuur"/>
    <x v="0"/>
    <x v="0"/>
    <m/>
    <m/>
    <x v="1"/>
    <x v="1"/>
    <m/>
    <m/>
  </r>
  <r>
    <x v="0"/>
    <x v="5"/>
    <s v="Kontolt 552520 kontole 551490"/>
    <n v="-225"/>
    <x v="52"/>
    <x v="51"/>
    <x v="17"/>
    <x v="17"/>
    <x v="19"/>
    <s v="Rahvakultuur"/>
    <x v="0"/>
    <x v="0"/>
    <m/>
    <m/>
    <x v="1"/>
    <x v="1"/>
    <m/>
    <m/>
  </r>
  <r>
    <x v="0"/>
    <x v="5"/>
    <s v="Kontolt 551500 kontole 553290"/>
    <n v="-1000"/>
    <x v="26"/>
    <x v="26"/>
    <x v="17"/>
    <x v="17"/>
    <x v="19"/>
    <s v="Rahvakultuur"/>
    <x v="0"/>
    <x v="0"/>
    <m/>
    <m/>
    <x v="1"/>
    <x v="1"/>
    <m/>
    <m/>
  </r>
  <r>
    <x v="0"/>
    <x v="5"/>
    <s v="Kontolt 551500 kontole 553290"/>
    <n v="1000"/>
    <x v="150"/>
    <x v="138"/>
    <x v="17"/>
    <x v="17"/>
    <x v="19"/>
    <s v="Rahvakultuur"/>
    <x v="0"/>
    <x v="0"/>
    <m/>
    <m/>
    <x v="1"/>
    <x v="1"/>
    <m/>
    <m/>
  </r>
  <r>
    <x v="0"/>
    <x v="5"/>
    <s v="Kontolt 552520 kontole 552510"/>
    <n v="220"/>
    <x v="142"/>
    <x v="130"/>
    <x v="17"/>
    <x v="17"/>
    <x v="19"/>
    <s v="Rahvakultuur"/>
    <x v="0"/>
    <x v="0"/>
    <m/>
    <m/>
    <x v="1"/>
    <x v="1"/>
    <m/>
    <m/>
  </r>
  <r>
    <x v="0"/>
    <x v="5"/>
    <s v="Kontolt 551500 kontole 553290"/>
    <n v="-220"/>
    <x v="52"/>
    <x v="51"/>
    <x v="17"/>
    <x v="17"/>
    <x v="19"/>
    <s v="Rahvakultuur"/>
    <x v="0"/>
    <x v="0"/>
    <m/>
    <m/>
    <x v="1"/>
    <x v="1"/>
    <m/>
    <m/>
  </r>
  <r>
    <x v="0"/>
    <x v="5"/>
    <s v="Kontolt 552520 kontole 554031"/>
    <n v="-650"/>
    <x v="52"/>
    <x v="51"/>
    <x v="17"/>
    <x v="17"/>
    <x v="19"/>
    <s v="Rahvakultuur"/>
    <x v="0"/>
    <x v="0"/>
    <m/>
    <m/>
    <x v="1"/>
    <x v="1"/>
    <m/>
    <m/>
  </r>
  <r>
    <x v="0"/>
    <x v="5"/>
    <s v="Kontolt 551500 kontole 553290"/>
    <n v="650"/>
    <x v="123"/>
    <x v="116"/>
    <x v="17"/>
    <x v="17"/>
    <x v="19"/>
    <s v="Rahvakultuur"/>
    <x v="0"/>
    <x v="0"/>
    <m/>
    <m/>
    <x v="1"/>
    <x v="1"/>
    <m/>
    <m/>
  </r>
  <r>
    <x v="0"/>
    <x v="5"/>
    <s v="Kontolt 552520 kontole 552570"/>
    <n v="-420"/>
    <x v="52"/>
    <x v="51"/>
    <x v="17"/>
    <x v="17"/>
    <x v="19"/>
    <s v="Rahvakultuur"/>
    <x v="0"/>
    <x v="0"/>
    <m/>
    <m/>
    <x v="1"/>
    <x v="1"/>
    <m/>
    <m/>
  </r>
  <r>
    <x v="0"/>
    <x v="5"/>
    <s v="Kontolt 552520 kontole 552570"/>
    <n v="420"/>
    <x v="147"/>
    <x v="135"/>
    <x v="17"/>
    <x v="17"/>
    <x v="19"/>
    <s v="Rahvakultuur"/>
    <x v="0"/>
    <x v="0"/>
    <m/>
    <m/>
    <x v="1"/>
    <x v="1"/>
    <m/>
    <m/>
  </r>
  <r>
    <x v="0"/>
    <x v="0"/>
    <s v="Töötuskindlustusmakse"/>
    <n v="6"/>
    <x v="0"/>
    <x v="0"/>
    <x v="6"/>
    <x v="6"/>
    <x v="6"/>
    <s v="Põhi- ja üldkeskharidus"/>
    <x v="0"/>
    <x v="0"/>
    <s v="PR211"/>
    <s v="Kaare Kooli laulu- ja tantsupeo kollektiivide palgatoetus"/>
    <x v="1"/>
    <x v="1"/>
    <m/>
    <m/>
  </r>
  <r>
    <x v="0"/>
    <x v="0"/>
    <s v="Sotsiaalmaks töötasudelt ja toetustelt"/>
    <n v="270"/>
    <x v="1"/>
    <x v="1"/>
    <x v="6"/>
    <x v="6"/>
    <x v="6"/>
    <s v="Põhi- ja üldkeskharidus"/>
    <x v="0"/>
    <x v="0"/>
    <s v="PR211"/>
    <s v="Kaare Kooli laulu- ja tantsupeo kollektiivide palgatoetus"/>
    <x v="1"/>
    <x v="1"/>
    <m/>
    <m/>
  </r>
  <r>
    <x v="0"/>
    <x v="0"/>
    <s v="Põhipalk ja kokkulepitud tasud (TLS tippspetsialisti brutopalk)"/>
    <n v="646"/>
    <x v="37"/>
    <x v="37"/>
    <x v="6"/>
    <x v="6"/>
    <x v="6"/>
    <s v="Põhi- ja üldkeskharidus"/>
    <x v="0"/>
    <x v="0"/>
    <s v="PR211"/>
    <s v="Kaare Kooli laulu- ja tantsupeo kollektiivide palgatoetus"/>
    <x v="1"/>
    <x v="1"/>
    <m/>
    <m/>
  </r>
  <r>
    <x v="1"/>
    <x v="6"/>
    <s v="Kodumaine sihtfinantseerimine tegevuskuludeks"/>
    <n v="922"/>
    <x v="25"/>
    <x v="25"/>
    <x v="6"/>
    <x v="6"/>
    <x v="6"/>
    <s v="Põhi- ja üldkeskharidus"/>
    <x v="0"/>
    <x v="0"/>
    <s v="PR211"/>
    <s v="Kaare Kooli laulu- ja tantsupeo kollektiivide palgatoetus"/>
    <x v="1"/>
    <x v="1"/>
    <m/>
    <m/>
  </r>
  <r>
    <x v="1"/>
    <x v="6"/>
    <s v="Välismaine sihtfinantseerimine tegevuskuludeks"/>
    <n v="9348"/>
    <x v="118"/>
    <x v="112"/>
    <x v="6"/>
    <x v="6"/>
    <x v="6"/>
    <s v="Põhi- ja üldkeskharidus"/>
    <x v="0"/>
    <x v="0"/>
    <s v="20001"/>
    <s v="Kaare Kool Erasmus+"/>
    <x v="1"/>
    <x v="1"/>
    <m/>
    <m/>
  </r>
  <r>
    <x v="0"/>
    <x v="5"/>
    <s v="Päevarahad"/>
    <n v="2100"/>
    <x v="94"/>
    <x v="88"/>
    <x v="6"/>
    <x v="6"/>
    <x v="6"/>
    <s v="Põhi- ja üldkeskharidus"/>
    <x v="0"/>
    <x v="0"/>
    <s v="20001"/>
    <s v="Kaare Kool Erasmus+"/>
    <x v="1"/>
    <x v="1"/>
    <m/>
    <m/>
  </r>
  <r>
    <x v="0"/>
    <x v="5"/>
    <s v="Lähetatute kindlustus"/>
    <n v="412"/>
    <x v="124"/>
    <x v="117"/>
    <x v="6"/>
    <x v="6"/>
    <x v="6"/>
    <s v="Põhi- ja üldkeskharidus"/>
    <x v="0"/>
    <x v="0"/>
    <s v="20001"/>
    <s v="Kaare Kool Erasmus+"/>
    <x v="1"/>
    <x v="1"/>
    <m/>
    <m/>
  </r>
  <r>
    <x v="0"/>
    <x v="5"/>
    <s v="Majutuskulud"/>
    <n v="2717"/>
    <x v="119"/>
    <x v="50"/>
    <x v="6"/>
    <x v="6"/>
    <x v="6"/>
    <s v="Põhi- ja üldkeskharidus"/>
    <x v="0"/>
    <x v="0"/>
    <s v="20001"/>
    <s v="Kaare Kool Erasmus+"/>
    <x v="1"/>
    <x v="1"/>
    <m/>
    <m/>
  </r>
  <r>
    <x v="0"/>
    <x v="5"/>
    <s v="Sõidukulud"/>
    <n v="4119"/>
    <x v="78"/>
    <x v="49"/>
    <x v="6"/>
    <x v="6"/>
    <x v="6"/>
    <s v="Põhi- ja üldkeskharidus"/>
    <x v="0"/>
    <x v="0"/>
    <s v="PR203"/>
    <s v="Kaare Kooli Erasmus+ KA-210A"/>
    <x v="1"/>
    <x v="1"/>
    <m/>
    <m/>
  </r>
  <r>
    <x v="0"/>
    <x v="5"/>
    <s v="Viljandi Muusikakoolile kingitus 80.juubeliks Kunstikoolilt"/>
    <n v="80"/>
    <x v="23"/>
    <x v="23"/>
    <x v="28"/>
    <x v="28"/>
    <x v="10"/>
    <s v="Noorte huviharidus ja huvitegevus"/>
    <x v="0"/>
    <x v="0"/>
    <m/>
    <m/>
    <x v="1"/>
    <x v="1"/>
    <m/>
    <m/>
  </r>
  <r>
    <x v="0"/>
    <x v="0"/>
    <s v="Tuua M. Magnuse käsunduslepingu töötasu KU049 pealt KU053 peale, töötus (6€)"/>
    <n v="6"/>
    <x v="0"/>
    <x v="0"/>
    <x v="0"/>
    <x v="0"/>
    <x v="0"/>
    <s v="Viljandi Linnavalitsus"/>
    <x v="0"/>
    <x v="0"/>
    <m/>
    <m/>
    <x v="8"/>
    <x v="8"/>
    <m/>
    <m/>
  </r>
  <r>
    <x v="0"/>
    <x v="0"/>
    <s v="Viia M. Magnuse käsunduslepingu töötasu KU049 pealt KU053 peale, töötus (6€)"/>
    <n v="-6"/>
    <x v="0"/>
    <x v="0"/>
    <x v="0"/>
    <x v="0"/>
    <x v="0"/>
    <s v="Viljandi Linnavalitsus"/>
    <x v="0"/>
    <x v="0"/>
    <m/>
    <m/>
    <x v="0"/>
    <x v="0"/>
    <m/>
    <m/>
  </r>
  <r>
    <x v="0"/>
    <x v="0"/>
    <s v="Tuua M. Magnuse käsunduslepingu töötasu KU049 pealt KU053 peale, sotsmaks (231€)"/>
    <n v="231"/>
    <x v="1"/>
    <x v="1"/>
    <x v="0"/>
    <x v="0"/>
    <x v="0"/>
    <s v="Viljandi Linnavalitsus"/>
    <x v="0"/>
    <x v="0"/>
    <m/>
    <m/>
    <x v="8"/>
    <x v="8"/>
    <m/>
    <m/>
  </r>
  <r>
    <x v="0"/>
    <x v="0"/>
    <s v="Viia M. Magnuse käsunduslepingu töötasu KU049 pealt KU053 peale, sotsmaks (231€)"/>
    <n v="-231"/>
    <x v="1"/>
    <x v="1"/>
    <x v="0"/>
    <x v="0"/>
    <x v="0"/>
    <s v="Viljandi Linnavalitsus"/>
    <x v="0"/>
    <x v="0"/>
    <m/>
    <m/>
    <x v="0"/>
    <x v="0"/>
    <m/>
    <m/>
  </r>
  <r>
    <x v="0"/>
    <x v="0"/>
    <s v="Tuua M. Magnuse käsunduslepingu töötasu KU049 pealt KU053 peale, põhipalk (700€)"/>
    <n v="700"/>
    <x v="16"/>
    <x v="16"/>
    <x v="0"/>
    <x v="0"/>
    <x v="0"/>
    <s v="Viljandi Linnavalitsus"/>
    <x v="0"/>
    <x v="0"/>
    <m/>
    <m/>
    <x v="8"/>
    <x v="8"/>
    <m/>
    <m/>
  </r>
  <r>
    <x v="0"/>
    <x v="0"/>
    <s v="Viia M. Magnuse käsunduslepingu töötasu KU049 pealt KU053 peale, põhipalk (700€)"/>
    <n v="-700"/>
    <x v="16"/>
    <x v="16"/>
    <x v="0"/>
    <x v="0"/>
    <x v="0"/>
    <s v="Viljandi Linnavalitsus"/>
    <x v="0"/>
    <x v="0"/>
    <m/>
    <m/>
    <x v="0"/>
    <x v="0"/>
    <m/>
    <m/>
  </r>
  <r>
    <x v="0"/>
    <x v="5"/>
    <s v="Raamatukogude tasulised teenused, Kaare kooli ruumikasutus jaanuar-aprill 2025"/>
    <n v="173"/>
    <x v="23"/>
    <x v="23"/>
    <x v="8"/>
    <x v="8"/>
    <x v="8"/>
    <s v="Raamatukogud"/>
    <x v="0"/>
    <x v="0"/>
    <m/>
    <m/>
    <x v="1"/>
    <x v="1"/>
    <m/>
    <m/>
  </r>
  <r>
    <x v="0"/>
    <x v="5"/>
    <s v="Valveteenused"/>
    <n v="1540"/>
    <x v="169"/>
    <x v="93"/>
    <x v="15"/>
    <x v="15"/>
    <x v="15"/>
    <s v="Sporditegevus"/>
    <x v="0"/>
    <x v="0"/>
    <m/>
    <m/>
    <x v="1"/>
    <x v="1"/>
    <m/>
    <m/>
  </r>
  <r>
    <x v="0"/>
    <x v="0"/>
    <s v="Põhipalk ja kokkulepitud tasud (TLS tööliste brutopalk)"/>
    <n v="-1540"/>
    <x v="40"/>
    <x v="40"/>
    <x v="15"/>
    <x v="15"/>
    <x v="15"/>
    <s v="Sporditegevus"/>
    <x v="0"/>
    <x v="0"/>
    <m/>
    <m/>
    <x v="1"/>
    <x v="1"/>
    <m/>
    <m/>
  </r>
  <r>
    <x v="0"/>
    <x v="5"/>
    <s v="Jakobsoni kooli eelarvest  sõiduki kasutamisega seotud kulud"/>
    <n v="50"/>
    <x v="87"/>
    <x v="66"/>
    <x v="10"/>
    <x v="10"/>
    <x v="6"/>
    <s v="Põhi- ja üldkeskharidus"/>
    <x v="0"/>
    <x v="0"/>
    <m/>
    <m/>
    <x v="1"/>
    <x v="1"/>
    <m/>
    <m/>
  </r>
  <r>
    <x v="0"/>
    <x v="0"/>
    <s v="Tuua kontolt L1192-04900-551290 kriisivalmiduse spetsialisti töötuskindlustusmakseks 115€"/>
    <n v="115"/>
    <x v="0"/>
    <x v="0"/>
    <x v="0"/>
    <x v="0"/>
    <x v="29"/>
    <s v="Muu riigikaitse"/>
    <x v="0"/>
    <x v="0"/>
    <m/>
    <m/>
    <x v="0"/>
    <x v="0"/>
    <m/>
    <m/>
  </r>
  <r>
    <x v="0"/>
    <x v="0"/>
    <s v="Tuua kontolt L1192-04900-551290 kriisivalmiduse spetsialisti sotsiaalmaksuks 4735€"/>
    <n v="4735"/>
    <x v="1"/>
    <x v="1"/>
    <x v="0"/>
    <x v="0"/>
    <x v="29"/>
    <s v="Muu riigikaitse"/>
    <x v="0"/>
    <x v="0"/>
    <m/>
    <m/>
    <x v="0"/>
    <x v="0"/>
    <m/>
    <m/>
  </r>
  <r>
    <x v="0"/>
    <x v="0"/>
    <s v="Tuua kontolt L1192-04900-551290 kriisivalmiduse spetsialisti palgakuluks 14 350€"/>
    <n v="14350"/>
    <x v="16"/>
    <x v="16"/>
    <x v="0"/>
    <x v="0"/>
    <x v="29"/>
    <s v="Muu riigikaitse"/>
    <x v="0"/>
    <x v="0"/>
    <m/>
    <m/>
    <x v="0"/>
    <x v="0"/>
    <m/>
    <m/>
  </r>
  <r>
    <x v="0"/>
    <x v="9"/>
    <s v="Summade eraldamine  tegevuskulude alt eraldiseks  HTM-le seoses üleminekuga HTM alla"/>
    <n v="4055"/>
    <x v="196"/>
    <x v="25"/>
    <x v="9"/>
    <x v="9"/>
    <x v="6"/>
    <s v="Põhi- ja üldkeskharidus"/>
    <x v="0"/>
    <x v="0"/>
    <s v="TF02-07"/>
    <s v="Tõhustatud ja eritoe tegevuskuludeks"/>
    <x v="1"/>
    <x v="1"/>
    <m/>
    <m/>
  </r>
  <r>
    <x v="0"/>
    <x v="9"/>
    <s v="Summade eraldamine  tegevuskulude alt eraldiseks  HTM-le seoses üleminekuga HTM alla"/>
    <n v="8305"/>
    <x v="196"/>
    <x v="25"/>
    <x v="9"/>
    <x v="9"/>
    <x v="6"/>
    <s v="Põhi- ja üldkeskharidus"/>
    <x v="0"/>
    <x v="0"/>
    <s v="TF02-05"/>
    <s v="Õppekirjanduseks"/>
    <x v="1"/>
    <x v="1"/>
    <m/>
    <m/>
  </r>
  <r>
    <x v="0"/>
    <x v="9"/>
    <s v="Summade eraldamine  tegevuskulude alt eraldiseks  HTM-le seoses üleminekuga HTM alla"/>
    <n v="1768"/>
    <x v="196"/>
    <x v="25"/>
    <x v="9"/>
    <x v="9"/>
    <x v="6"/>
    <s v="Põhi- ja üldkeskharidus"/>
    <x v="0"/>
    <x v="0"/>
    <s v="TF02-04"/>
    <s v="Õpetajate, direktorite ja õppealajuhatajate täienduskoolituseks"/>
    <x v="1"/>
    <x v="1"/>
    <m/>
    <m/>
  </r>
  <r>
    <x v="0"/>
    <x v="9"/>
    <s v="Summade eraldamine  tegevuskulude alt eraldiseks  HTM-le seoses üleminekuga HTM alla"/>
    <n v="13555"/>
    <x v="196"/>
    <x v="25"/>
    <x v="9"/>
    <x v="9"/>
    <x v="6"/>
    <s v="Põhi- ja üldkeskharidus"/>
    <x v="0"/>
    <x v="0"/>
    <s v="TF02-03"/>
    <s v="Direktorite ja õppealajuhatajate tööjõukuludeks"/>
    <x v="1"/>
    <x v="1"/>
    <m/>
    <m/>
  </r>
  <r>
    <x v="0"/>
    <x v="9"/>
    <s v="Summade eraldamine  tegevuskulude alt eraldiseks  HTM-le seoses üleminekuga HTM alla"/>
    <n v="29171"/>
    <x v="196"/>
    <x v="25"/>
    <x v="9"/>
    <x v="9"/>
    <x v="6"/>
    <s v="Põhi- ja üldkeskharidus"/>
    <x v="0"/>
    <x v="0"/>
    <s v="TF02-01"/>
    <s v="Põhikooli õpetajate tööjõukuludeks"/>
    <x v="1"/>
    <x v="1"/>
    <m/>
    <m/>
  </r>
  <r>
    <x v="0"/>
    <x v="9"/>
    <s v="Summade toomine tegevuskuludest  eraldisteks,  HTM-le seoses üleminekuga HTM alla"/>
    <n v="268449"/>
    <x v="196"/>
    <x v="25"/>
    <x v="9"/>
    <x v="9"/>
    <x v="11"/>
    <s v="Üldkeskhariduse õpetajate tööjõukulud"/>
    <x v="0"/>
    <x v="0"/>
    <s v="TF02-02"/>
    <s v="Gümnaasiumi õpetajate tööjõukuludeks"/>
    <x v="1"/>
    <x v="1"/>
    <m/>
    <m/>
  </r>
  <r>
    <x v="0"/>
    <x v="0"/>
    <s v="Summade toomine tegevuskuludest eraldisteks, HTM-le seoses üleminekuga HTM alla"/>
    <n v="-1605"/>
    <x v="0"/>
    <x v="0"/>
    <x v="9"/>
    <x v="9"/>
    <x v="11"/>
    <s v="Üldkeskhariduse õpetajate tööjõukulud"/>
    <x v="0"/>
    <x v="0"/>
    <s v="TF02-02"/>
    <s v="Gümnaasiumi õpetajate tööjõukuludeks"/>
    <x v="1"/>
    <x v="1"/>
    <m/>
    <m/>
  </r>
  <r>
    <x v="0"/>
    <x v="0"/>
    <s v="Summade toomine tegevuskuludest eraldisteks, HTM-le seoses üleminekuga HTM alla"/>
    <n v="-66209"/>
    <x v="1"/>
    <x v="1"/>
    <x v="9"/>
    <x v="9"/>
    <x v="11"/>
    <s v="Üldkeskhariduse õpetajate tööjõukulud"/>
    <x v="0"/>
    <x v="0"/>
    <s v="TF02-02"/>
    <s v="Gümnaasiumi õpetajate tööjõukuludeks"/>
    <x v="1"/>
    <x v="1"/>
    <m/>
    <m/>
  </r>
  <r>
    <x v="0"/>
    <x v="0"/>
    <s v="Summade toomine tegevuskuludest eraldisteks, HTM-le seoses üleminekuga HTM alla"/>
    <n v="-200635"/>
    <x v="24"/>
    <x v="24"/>
    <x v="9"/>
    <x v="9"/>
    <x v="11"/>
    <s v="Üldkeskhariduse õpetajate tööjõukulud"/>
    <x v="0"/>
    <x v="0"/>
    <s v="TF02-02"/>
    <s v="Gümnaasiumi õpetajate tööjõukuludeks"/>
    <x v="1"/>
    <x v="1"/>
    <m/>
    <m/>
  </r>
  <r>
    <x v="0"/>
    <x v="5"/>
    <s v="Summade eraldamine  tegevuskulude alt eraldiseks  HTM-le seoses üleminekuga HTM alla"/>
    <n v="-4055"/>
    <x v="22"/>
    <x v="22"/>
    <x v="9"/>
    <x v="9"/>
    <x v="6"/>
    <s v="Põhi- ja üldkeskharidus"/>
    <x v="0"/>
    <x v="0"/>
    <s v="TF02-07"/>
    <s v="Tõhustatud ja eritoe tegevuskuludeks"/>
    <x v="1"/>
    <x v="1"/>
    <m/>
    <m/>
  </r>
  <r>
    <x v="0"/>
    <x v="5"/>
    <s v="Summade eraldamine  tegevuskulude alt eraldiseks  HTM-le seoses üleminekuga HTM alla"/>
    <n v="-8305"/>
    <x v="55"/>
    <x v="54"/>
    <x v="9"/>
    <x v="9"/>
    <x v="6"/>
    <s v="Põhi- ja üldkeskharidus"/>
    <x v="0"/>
    <x v="0"/>
    <s v="TF02-05"/>
    <s v="Õppekirjanduseks"/>
    <x v="1"/>
    <x v="1"/>
    <m/>
    <m/>
  </r>
  <r>
    <x v="0"/>
    <x v="5"/>
    <s v="Summade eraldamine  tegevuskulude alt eraldiseks  HTM-le seoses üleminekuga HTM alla"/>
    <n v="-1768"/>
    <x v="48"/>
    <x v="22"/>
    <x v="9"/>
    <x v="9"/>
    <x v="6"/>
    <s v="Põhi- ja üldkeskharidus"/>
    <x v="0"/>
    <x v="0"/>
    <s v="TF02-04"/>
    <s v="Õpetajate, direktorite ja õppealajuhatajate täienduskoolituseks"/>
    <x v="1"/>
    <x v="1"/>
    <m/>
    <m/>
  </r>
  <r>
    <x v="0"/>
    <x v="0"/>
    <s v="Summade eraldamine  tegevuskulude alt eraldiseks  HTM-le seoses üleminekuga HTM alla"/>
    <n v="-81"/>
    <x v="0"/>
    <x v="0"/>
    <x v="9"/>
    <x v="9"/>
    <x v="6"/>
    <s v="Põhi- ja üldkeskharidus"/>
    <x v="0"/>
    <x v="0"/>
    <s v="TF02-03"/>
    <s v="Direktorite ja õppealajuhatajate tööjõukuludeks"/>
    <x v="1"/>
    <x v="1"/>
    <m/>
    <m/>
  </r>
  <r>
    <x v="0"/>
    <x v="0"/>
    <s v="Summade eraldamine  tegevuskulude alt eraldiseks  HTM-le seoses üleminekuga HTM alla"/>
    <n v="-3343"/>
    <x v="1"/>
    <x v="1"/>
    <x v="9"/>
    <x v="9"/>
    <x v="6"/>
    <s v="Põhi- ja üldkeskharidus"/>
    <x v="0"/>
    <x v="0"/>
    <s v="TF02-03"/>
    <s v="Direktorite ja õppealajuhatajate tööjõukuludeks"/>
    <x v="1"/>
    <x v="1"/>
    <m/>
    <m/>
  </r>
  <r>
    <x v="0"/>
    <x v="0"/>
    <s v="Summade eraldamine  tegevuskulude alt eraldiseks  HTM-le seoses üleminekuga HTM alla"/>
    <n v="-10131"/>
    <x v="39"/>
    <x v="39"/>
    <x v="9"/>
    <x v="9"/>
    <x v="6"/>
    <s v="Põhi- ja üldkeskharidus"/>
    <x v="0"/>
    <x v="0"/>
    <s v="TF02-03"/>
    <s v="Direktorite ja õppealajuhatajate tööjõukuludeks"/>
    <x v="1"/>
    <x v="1"/>
    <m/>
    <m/>
  </r>
  <r>
    <x v="0"/>
    <x v="0"/>
    <s v="Summade eraldamine  tegevuskulude alt eraldiseks  HTM-le seoses üleminekuga HTM alla"/>
    <n v="-174"/>
    <x v="0"/>
    <x v="0"/>
    <x v="9"/>
    <x v="9"/>
    <x v="6"/>
    <s v="Põhi- ja üldkeskharidus"/>
    <x v="0"/>
    <x v="0"/>
    <s v="TF02-01"/>
    <s v="Põhikooli õpetajate tööjõukuludeks"/>
    <x v="1"/>
    <x v="1"/>
    <m/>
    <m/>
  </r>
  <r>
    <x v="0"/>
    <x v="0"/>
    <s v="Summade eraldamine  tegevuskulude alt eraldiseks  HTM-le seoses üleminekuga HTM alla"/>
    <n v="-7195"/>
    <x v="1"/>
    <x v="1"/>
    <x v="9"/>
    <x v="9"/>
    <x v="6"/>
    <s v="Põhi- ja üldkeskharidus"/>
    <x v="0"/>
    <x v="0"/>
    <s v="TF02-01"/>
    <s v="Põhikooli õpetajate tööjõukuludeks"/>
    <x v="1"/>
    <x v="1"/>
    <m/>
    <m/>
  </r>
  <r>
    <x v="0"/>
    <x v="0"/>
    <s v="Summade eraldamine  tegevuskulude alt eraldiseks  HTM-le seoses üleminekuga HTM alla"/>
    <n v="-21802"/>
    <x v="24"/>
    <x v="24"/>
    <x v="9"/>
    <x v="9"/>
    <x v="6"/>
    <s v="Põhi- ja üldkeskharidus"/>
    <x v="0"/>
    <x v="0"/>
    <s v="TF02-01"/>
    <s v="Põhikooli õpetajate tööjõukuludeks"/>
    <x v="1"/>
    <x v="1"/>
    <m/>
    <m/>
  </r>
  <r>
    <x v="0"/>
    <x v="5"/>
    <s v="Tehnohooldus"/>
    <n v="2500"/>
    <x v="60"/>
    <x v="59"/>
    <x v="1"/>
    <x v="1"/>
    <x v="3"/>
    <s v="Muud elamu- ja kommunaalmajanduse tegevus"/>
    <x v="11"/>
    <x v="11"/>
    <m/>
    <m/>
    <x v="1"/>
    <x v="1"/>
    <m/>
    <m/>
  </r>
  <r>
    <x v="0"/>
    <x v="5"/>
    <s v="Korrashoiuteenused"/>
    <n v="2500"/>
    <x v="83"/>
    <x v="27"/>
    <x v="1"/>
    <x v="1"/>
    <x v="3"/>
    <s v="Muud elamu- ja kommunaalmajanduse tegevus"/>
    <x v="11"/>
    <x v="11"/>
    <m/>
    <m/>
    <x v="1"/>
    <x v="1"/>
    <m/>
    <m/>
  </r>
  <r>
    <x v="0"/>
    <x v="0"/>
    <s v="Töötuskindlustusmakse/(S.Krupp haridusameti koosseisus, vahendid kantseleilt)"/>
    <n v="112"/>
    <x v="0"/>
    <x v="0"/>
    <x v="5"/>
    <x v="5"/>
    <x v="9"/>
    <s v="Muu haridus"/>
    <x v="0"/>
    <x v="0"/>
    <m/>
    <m/>
    <x v="0"/>
    <x v="0"/>
    <m/>
    <m/>
  </r>
  <r>
    <x v="0"/>
    <x v="0"/>
    <s v="Sotsiaalmaks töötasudelt ja toetustelt (S.Krupp haridusameti koosseisus, vahendid Kantseleilt)"/>
    <n v="4594"/>
    <x v="1"/>
    <x v="1"/>
    <x v="5"/>
    <x v="5"/>
    <x v="9"/>
    <s v="Muu haridus"/>
    <x v="0"/>
    <x v="0"/>
    <m/>
    <m/>
    <x v="0"/>
    <x v="0"/>
    <m/>
    <m/>
  </r>
  <r>
    <x v="0"/>
    <x v="0"/>
    <s v="Põhipalk ja kokkulepitud tasud (S. Krupp, haridusameti koosseisus, vahendid kantselei eelarvest)"/>
    <n v="13920"/>
    <x v="16"/>
    <x v="16"/>
    <x v="5"/>
    <x v="5"/>
    <x v="9"/>
    <s v="Muu haridus"/>
    <x v="0"/>
    <x v="0"/>
    <m/>
    <m/>
    <x v="0"/>
    <x v="0"/>
    <m/>
    <m/>
  </r>
  <r>
    <x v="0"/>
    <x v="5"/>
    <s v="Mobiilse noorsootöö käivitamine (sots. ameti eelarvest)"/>
    <n v="1503"/>
    <x v="52"/>
    <x v="51"/>
    <x v="29"/>
    <x v="29"/>
    <x v="26"/>
    <s v="Noorsootöö ja noortekeskused"/>
    <x v="0"/>
    <x v="0"/>
    <m/>
    <m/>
    <x v="1"/>
    <x v="1"/>
    <m/>
    <m/>
  </r>
  <r>
    <x v="0"/>
    <x v="0"/>
    <s v="Sept-dets mobiilse noorsootöötaja töötuskindlustus (sots. ameti eelarvest)"/>
    <n v="18"/>
    <x v="0"/>
    <x v="0"/>
    <x v="29"/>
    <x v="29"/>
    <x v="26"/>
    <s v="Noorsootöö ja noortekeskused"/>
    <x v="0"/>
    <x v="0"/>
    <m/>
    <m/>
    <x v="1"/>
    <x v="1"/>
    <m/>
    <m/>
  </r>
  <r>
    <x v="0"/>
    <x v="0"/>
    <s v="Sept-dets mobiilse noorsootöötaja sots maks (sots. ameti eelarvest)"/>
    <n v="739"/>
    <x v="1"/>
    <x v="1"/>
    <x v="29"/>
    <x v="29"/>
    <x v="26"/>
    <s v="Noorsootöö ja noortekeskused"/>
    <x v="0"/>
    <x v="0"/>
    <m/>
    <m/>
    <x v="1"/>
    <x v="1"/>
    <m/>
    <m/>
  </r>
  <r>
    <x v="0"/>
    <x v="0"/>
    <s v="Sept-dets mobiilne noorsootöötaja (sots. ameti eelarvest)"/>
    <n v="2240"/>
    <x v="16"/>
    <x v="16"/>
    <x v="29"/>
    <x v="29"/>
    <x v="26"/>
    <s v="Noorsootöö ja noortekeskused"/>
    <x v="0"/>
    <x v="0"/>
    <m/>
    <m/>
    <x v="1"/>
    <x v="1"/>
    <m/>
    <m/>
  </r>
  <r>
    <x v="0"/>
    <x v="5"/>
    <s v="Uueveski basseinide juurde võrkpalliväljak "/>
    <n v="-12000"/>
    <x v="57"/>
    <x v="56"/>
    <x v="1"/>
    <x v="1"/>
    <x v="12"/>
    <s v="Muu majandus (sh majanduse haldus)"/>
    <x v="45"/>
    <x v="45"/>
    <m/>
    <m/>
    <x v="24"/>
    <x v="24"/>
    <m/>
    <m/>
  </r>
  <r>
    <x v="0"/>
    <x v="5"/>
    <s v="Viljandi linnas asuvate liivaalade täitmine uue liivaga "/>
    <n v="-12000"/>
    <x v="57"/>
    <x v="56"/>
    <x v="1"/>
    <x v="1"/>
    <x v="12"/>
    <s v="Muu majandus (sh majanduse haldus)"/>
    <x v="45"/>
    <x v="45"/>
    <m/>
    <m/>
    <x v="24"/>
    <x v="24"/>
    <m/>
    <m/>
  </r>
  <r>
    <x v="0"/>
    <x v="5"/>
    <s v="Viljandi linnas asuvate liivaalade täitmine uue liivaga "/>
    <n v="12000"/>
    <x v="57"/>
    <x v="56"/>
    <x v="1"/>
    <x v="1"/>
    <x v="3"/>
    <s v="Muud elamu- ja kommunaalmajanduse tegevus"/>
    <x v="0"/>
    <x v="0"/>
    <m/>
    <m/>
    <x v="12"/>
    <x v="12"/>
    <m/>
    <m/>
  </r>
  <r>
    <x v="0"/>
    <x v="5"/>
    <s v="Uueveski basseinide juurde võrkpalliväljak "/>
    <n v="12000"/>
    <x v="57"/>
    <x v="56"/>
    <x v="1"/>
    <x v="1"/>
    <x v="3"/>
    <s v="Muud elamu- ja kommunaalmajanduse tegevus"/>
    <x v="0"/>
    <x v="0"/>
    <m/>
    <m/>
    <x v="12"/>
    <x v="12"/>
    <m/>
    <m/>
  </r>
  <r>
    <x v="0"/>
    <x v="0"/>
    <s v="Viia Sylvia Krupp töötasu kantseleist haridusametile, töötuskindlustusmakse 112€"/>
    <n v="-112"/>
    <x v="0"/>
    <x v="0"/>
    <x v="0"/>
    <x v="0"/>
    <x v="0"/>
    <s v="Viljandi Linnavalitsus"/>
    <x v="0"/>
    <x v="0"/>
    <m/>
    <m/>
    <x v="0"/>
    <x v="0"/>
    <m/>
    <m/>
  </r>
  <r>
    <x v="0"/>
    <x v="0"/>
    <s v="Viia Sylvia Krupp töötasu kantseleist haridusametile, sotsmaks 4594€"/>
    <n v="-4594"/>
    <x v="1"/>
    <x v="1"/>
    <x v="0"/>
    <x v="0"/>
    <x v="0"/>
    <s v="Viljandi Linnavalitsus"/>
    <x v="0"/>
    <x v="0"/>
    <m/>
    <m/>
    <x v="0"/>
    <x v="0"/>
    <m/>
    <m/>
  </r>
  <r>
    <x v="0"/>
    <x v="0"/>
    <s v="Viia Sylvia Krupp töötasu kantseleist haridusametile, põhipalk 13920€"/>
    <n v="-13920"/>
    <x v="16"/>
    <x v="16"/>
    <x v="0"/>
    <x v="0"/>
    <x v="0"/>
    <s v="Viljandi Linnavalitsus"/>
    <x v="0"/>
    <x v="0"/>
    <m/>
    <m/>
    <x v="0"/>
    <x v="0"/>
    <m/>
    <m/>
  </r>
  <r>
    <x v="0"/>
    <x v="9"/>
    <s v="Kodumaine sihtfinantseerimise vahendamine tegevuskuludeks/kaasava hariduse projekti eraldis  Waldorfile"/>
    <n v="5040"/>
    <x v="148"/>
    <x v="136"/>
    <x v="5"/>
    <x v="5"/>
    <x v="9"/>
    <s v="Muu haridus"/>
    <x v="0"/>
    <x v="0"/>
    <s v="0002"/>
    <s v="Kaasava hariduse põhimõtete rakendamine Viljandi linna haridusasutustes"/>
    <x v="1"/>
    <x v="1"/>
    <m/>
    <m/>
  </r>
  <r>
    <x v="0"/>
    <x v="0"/>
    <s v="Töötuskindlustusmakse"/>
    <n v="-126"/>
    <x v="0"/>
    <x v="0"/>
    <x v="25"/>
    <x v="25"/>
    <x v="39"/>
    <s v="Turvakoduteenus"/>
    <x v="0"/>
    <x v="0"/>
    <m/>
    <m/>
    <x v="1"/>
    <x v="1"/>
    <m/>
    <m/>
  </r>
  <r>
    <x v="0"/>
    <x v="0"/>
    <s v="Sotsiaalmaks töötasudelt ja toetustelt"/>
    <n v="-5185"/>
    <x v="1"/>
    <x v="1"/>
    <x v="25"/>
    <x v="25"/>
    <x v="39"/>
    <s v="Turvakoduteenus"/>
    <x v="0"/>
    <x v="0"/>
    <m/>
    <m/>
    <x v="1"/>
    <x v="1"/>
    <m/>
    <m/>
  </r>
  <r>
    <x v="0"/>
    <x v="0"/>
    <s v="Töötasud võlaõiguslike lepingute alusel"/>
    <n v="-15714"/>
    <x v="15"/>
    <x v="15"/>
    <x v="25"/>
    <x v="25"/>
    <x v="39"/>
    <s v="Turvakoduteenus"/>
    <x v="0"/>
    <x v="0"/>
    <m/>
    <m/>
    <x v="1"/>
    <x v="1"/>
    <m/>
    <m/>
  </r>
  <r>
    <x v="0"/>
    <x v="5"/>
    <s v="Ürituste ja näituste korraldamise kulud"/>
    <n v="100"/>
    <x v="52"/>
    <x v="51"/>
    <x v="21"/>
    <x v="21"/>
    <x v="10"/>
    <s v="Noorte huviharidus ja huvitegevus"/>
    <x v="0"/>
    <x v="0"/>
    <m/>
    <m/>
    <x v="1"/>
    <x v="1"/>
    <m/>
    <m/>
  </r>
  <r>
    <x v="0"/>
    <x v="5"/>
    <s v="Ürituste ja näituste korraldamise kulud"/>
    <n v="100"/>
    <x v="52"/>
    <x v="51"/>
    <x v="21"/>
    <x v="21"/>
    <x v="10"/>
    <s v="Noorte huviharidus ja huvitegevus"/>
    <x v="0"/>
    <x v="0"/>
    <m/>
    <m/>
    <x v="1"/>
    <x v="1"/>
    <m/>
    <m/>
  </r>
  <r>
    <x v="0"/>
    <x v="5"/>
    <s v="Ürituste ja näituste korraldamise kulud"/>
    <n v="-80"/>
    <x v="52"/>
    <x v="51"/>
    <x v="21"/>
    <x v="21"/>
    <x v="10"/>
    <s v="Noorte huviharidus ja huvitegevus"/>
    <x v="0"/>
    <x v="0"/>
    <m/>
    <m/>
    <x v="1"/>
    <x v="1"/>
    <m/>
    <m/>
  </r>
  <r>
    <x v="0"/>
    <x v="5"/>
    <s v="Uue klassi avamine remonttööd "/>
    <n v="24720"/>
    <x v="65"/>
    <x v="63"/>
    <x v="7"/>
    <x v="7"/>
    <x v="6"/>
    <s v="Põhi- ja üldkeskharidus"/>
    <x v="42"/>
    <x v="42"/>
    <m/>
    <m/>
    <x v="1"/>
    <x v="1"/>
    <m/>
    <m/>
  </r>
  <r>
    <x v="2"/>
    <x v="9"/>
    <s v="Arkaadia aia see osa mis jääb treppidest Tartu tänava poole uuendamine "/>
    <n v="-25000"/>
    <x v="168"/>
    <x v="36"/>
    <x v="1"/>
    <x v="1"/>
    <x v="51"/>
    <s v="Heitveekäitlus"/>
    <x v="0"/>
    <x v="0"/>
    <m/>
    <m/>
    <x v="85"/>
    <x v="85"/>
    <m/>
    <m/>
  </r>
  <r>
    <x v="2"/>
    <x v="7"/>
    <s v="Arkaadia aia selle osa mis jääb trepist Tartu täna poole korrastamine "/>
    <n v="25000"/>
    <x v="28"/>
    <x v="28"/>
    <x v="1"/>
    <x v="1"/>
    <x v="1"/>
    <s v="Maanteetransport"/>
    <x v="0"/>
    <x v="0"/>
    <m/>
    <m/>
    <x v="30"/>
    <x v="30"/>
    <m/>
    <m/>
  </r>
  <r>
    <x v="0"/>
    <x v="0"/>
    <s v="Tuua Siseministeeriumi toetusmeetme &quot;Kriisivõimekuse suurendamise&quot; töötasu 57€"/>
    <n v="57"/>
    <x v="0"/>
    <x v="0"/>
    <x v="0"/>
    <x v="0"/>
    <x v="29"/>
    <s v="Muu riigikaitse"/>
    <x v="0"/>
    <x v="0"/>
    <m/>
    <m/>
    <x v="0"/>
    <x v="0"/>
    <m/>
    <m/>
  </r>
  <r>
    <x v="0"/>
    <x v="5"/>
    <s v="TÜMA uue hoone hoolduskulud niikaua kui anname objekti üle "/>
    <n v="-5000"/>
    <x v="57"/>
    <x v="56"/>
    <x v="1"/>
    <x v="1"/>
    <x v="12"/>
    <s v="Muu majandus (sh majanduse haldus)"/>
    <x v="45"/>
    <x v="45"/>
    <m/>
    <m/>
    <x v="24"/>
    <x v="24"/>
    <m/>
    <m/>
  </r>
  <r>
    <x v="0"/>
    <x v="5"/>
    <s v="Karlssoni heki rajamine "/>
    <n v="-2000"/>
    <x v="57"/>
    <x v="56"/>
    <x v="1"/>
    <x v="1"/>
    <x v="12"/>
    <s v="Muu majandus (sh majanduse haldus)"/>
    <x v="45"/>
    <x v="45"/>
    <m/>
    <m/>
    <x v="24"/>
    <x v="24"/>
    <m/>
    <m/>
  </r>
  <r>
    <x v="0"/>
    <x v="5"/>
    <s v="Heki rajamine "/>
    <n v="2000"/>
    <x v="83"/>
    <x v="27"/>
    <x v="11"/>
    <x v="11"/>
    <x v="13"/>
    <s v="Alusharidus"/>
    <x v="35"/>
    <x v="35"/>
    <m/>
    <m/>
    <x v="1"/>
    <x v="1"/>
    <m/>
    <m/>
  </r>
  <r>
    <x v="0"/>
    <x v="0"/>
    <s v="Tuua Siseministeeriumi toetusmeetme &quot;Kriisivõimekuse suurendamise&quot; töötasu 2341€"/>
    <n v="2341"/>
    <x v="1"/>
    <x v="1"/>
    <x v="0"/>
    <x v="0"/>
    <x v="29"/>
    <s v="Muu riigikaitse"/>
    <x v="0"/>
    <x v="0"/>
    <m/>
    <m/>
    <x v="0"/>
    <x v="0"/>
    <m/>
    <m/>
  </r>
  <r>
    <x v="0"/>
    <x v="5"/>
    <s v="Remont, restaureerimine, lammutamine"/>
    <n v="47425"/>
    <x v="65"/>
    <x v="63"/>
    <x v="6"/>
    <x v="6"/>
    <x v="6"/>
    <s v="Põhi- ja üldkeskharidus"/>
    <x v="36"/>
    <x v="36"/>
    <m/>
    <m/>
    <x v="1"/>
    <x v="1"/>
    <m/>
    <m/>
  </r>
  <r>
    <x v="0"/>
    <x v="0"/>
    <s v="Tuua Siseministeeriumi toetusmeetme &quot;Kriisivõimekuse suurendamise&quot; töötasu 7095€"/>
    <n v="7095"/>
    <x v="16"/>
    <x v="16"/>
    <x v="0"/>
    <x v="0"/>
    <x v="29"/>
    <s v="Muu riigikaitse"/>
    <x v="0"/>
    <x v="0"/>
    <m/>
    <m/>
    <x v="0"/>
    <x v="0"/>
    <m/>
    <m/>
  </r>
  <r>
    <x v="0"/>
    <x v="5"/>
    <s v="Küte ja soojusenergia"/>
    <n v="-4610"/>
    <x v="64"/>
    <x v="62"/>
    <x v="15"/>
    <x v="15"/>
    <x v="15"/>
    <s v="Sporditegevus"/>
    <x v="16"/>
    <x v="16"/>
    <m/>
    <m/>
    <x v="1"/>
    <x v="1"/>
    <m/>
    <m/>
  </r>
  <r>
    <x v="0"/>
    <x v="5"/>
    <s v="Küte ja soojusenergia"/>
    <n v="-2673"/>
    <x v="64"/>
    <x v="62"/>
    <x v="23"/>
    <x v="23"/>
    <x v="21"/>
    <s v="Väljaspool kodu osutatav üldhooldusteenus"/>
    <x v="29"/>
    <x v="29"/>
    <m/>
    <m/>
    <x v="1"/>
    <x v="1"/>
    <m/>
    <m/>
  </r>
  <r>
    <x v="0"/>
    <x v="5"/>
    <s v="Elekter"/>
    <n v="3950"/>
    <x v="62"/>
    <x v="57"/>
    <x v="22"/>
    <x v="22"/>
    <x v="20"/>
    <s v="Muuseumid"/>
    <x v="26"/>
    <x v="26"/>
    <m/>
    <m/>
    <x v="1"/>
    <x v="1"/>
    <m/>
    <m/>
  </r>
  <r>
    <x v="0"/>
    <x v="5"/>
    <s v="Elekter"/>
    <n v="-693"/>
    <x v="62"/>
    <x v="57"/>
    <x v="16"/>
    <x v="16"/>
    <x v="13"/>
    <s v="Alusharidus"/>
    <x v="12"/>
    <x v="12"/>
    <m/>
    <m/>
    <x v="1"/>
    <x v="1"/>
    <m/>
    <m/>
  </r>
  <r>
    <x v="0"/>
    <x v="5"/>
    <s v="Küte ja soojusenergia"/>
    <n v="-7521"/>
    <x v="64"/>
    <x v="62"/>
    <x v="16"/>
    <x v="16"/>
    <x v="13"/>
    <s v="Alusharidus"/>
    <x v="12"/>
    <x v="12"/>
    <m/>
    <m/>
    <x v="1"/>
    <x v="1"/>
    <m/>
    <m/>
  </r>
  <r>
    <x v="0"/>
    <x v="5"/>
    <s v="Elekter"/>
    <n v="-2207"/>
    <x v="62"/>
    <x v="57"/>
    <x v="8"/>
    <x v="8"/>
    <x v="8"/>
    <s v="Raamatukogud"/>
    <x v="13"/>
    <x v="13"/>
    <m/>
    <m/>
    <x v="1"/>
    <x v="1"/>
    <m/>
    <m/>
  </r>
  <r>
    <x v="0"/>
    <x v="5"/>
    <s v="Küte ja soojusenergia"/>
    <n v="-3891"/>
    <x v="64"/>
    <x v="62"/>
    <x v="8"/>
    <x v="8"/>
    <x v="8"/>
    <s v="Raamatukogud"/>
    <x v="13"/>
    <x v="13"/>
    <m/>
    <m/>
    <x v="1"/>
    <x v="1"/>
    <m/>
    <m/>
  </r>
  <r>
    <x v="0"/>
    <x v="5"/>
    <s v="Elekter"/>
    <n v="-2250"/>
    <x v="62"/>
    <x v="57"/>
    <x v="17"/>
    <x v="17"/>
    <x v="19"/>
    <s v="Rahvakultuur"/>
    <x v="14"/>
    <x v="14"/>
    <m/>
    <m/>
    <x v="1"/>
    <x v="1"/>
    <m/>
    <m/>
  </r>
  <r>
    <x v="0"/>
    <x v="5"/>
    <s v="Elekter"/>
    <n v="-1753"/>
    <x v="62"/>
    <x v="57"/>
    <x v="1"/>
    <x v="1"/>
    <x v="0"/>
    <s v="Viljandi Linnavalitsus"/>
    <x v="31"/>
    <x v="31"/>
    <m/>
    <m/>
    <x v="1"/>
    <x v="1"/>
    <m/>
    <m/>
  </r>
  <r>
    <x v="0"/>
    <x v="5"/>
    <s v="Küte ja soojusenergia"/>
    <n v="-1511"/>
    <x v="64"/>
    <x v="62"/>
    <x v="1"/>
    <x v="1"/>
    <x v="0"/>
    <s v="Viljandi Linnavalitsus"/>
    <x v="31"/>
    <x v="31"/>
    <m/>
    <m/>
    <x v="1"/>
    <x v="1"/>
    <m/>
    <m/>
  </r>
  <r>
    <x v="0"/>
    <x v="5"/>
    <s v="Elekter"/>
    <n v="-1006"/>
    <x v="62"/>
    <x v="57"/>
    <x v="1"/>
    <x v="1"/>
    <x v="0"/>
    <s v="Viljandi Linnavalitsus"/>
    <x v="1"/>
    <x v="1"/>
    <m/>
    <m/>
    <x v="1"/>
    <x v="1"/>
    <m/>
    <m/>
  </r>
  <r>
    <x v="1"/>
    <x v="4"/>
    <s v="Kasutatud varude müük"/>
    <n v="8000"/>
    <x v="66"/>
    <x v="64"/>
    <x v="13"/>
    <x v="13"/>
    <x v="15"/>
    <s v="Sporditegevus"/>
    <x v="0"/>
    <x v="0"/>
    <m/>
    <m/>
    <x v="1"/>
    <x v="1"/>
    <m/>
    <m/>
  </r>
  <r>
    <x v="0"/>
    <x v="0"/>
    <s v="Töötuskindlustusmakse"/>
    <n v="1"/>
    <x v="0"/>
    <x v="0"/>
    <x v="11"/>
    <x v="11"/>
    <x v="13"/>
    <s v="Alusharidus"/>
    <x v="0"/>
    <x v="0"/>
    <m/>
    <m/>
    <x v="1"/>
    <x v="1"/>
    <m/>
    <m/>
  </r>
  <r>
    <x v="0"/>
    <x v="0"/>
    <s v="Sotsiaalmaks töötasudelt ja toetustelt"/>
    <n v="42"/>
    <x v="1"/>
    <x v="1"/>
    <x v="11"/>
    <x v="11"/>
    <x v="13"/>
    <s v="Alusharidus"/>
    <x v="0"/>
    <x v="0"/>
    <m/>
    <m/>
    <x v="1"/>
    <x v="1"/>
    <m/>
    <m/>
  </r>
  <r>
    <x v="0"/>
    <x v="0"/>
    <s v="Põhipalk ja kokkulepitud tasud (õpetajate brutopalk)"/>
    <n v="128"/>
    <x v="24"/>
    <x v="24"/>
    <x v="11"/>
    <x v="11"/>
    <x v="13"/>
    <s v="Alusharidus"/>
    <x v="0"/>
    <x v="0"/>
    <m/>
    <m/>
    <x v="1"/>
    <x v="1"/>
    <m/>
    <m/>
  </r>
  <r>
    <x v="1"/>
    <x v="3"/>
    <s v="Praktika juhendamistasud"/>
    <n v="171"/>
    <x v="35"/>
    <x v="35"/>
    <x v="11"/>
    <x v="11"/>
    <x v="13"/>
    <s v="Alusharidus"/>
    <x v="0"/>
    <x v="0"/>
    <m/>
    <m/>
    <x v="1"/>
    <x v="1"/>
    <m/>
    <m/>
  </r>
  <r>
    <x v="0"/>
    <x v="0"/>
    <s v="Töötuskindlustusmakse, Lisatasu endisele turvakodu töötajale, päevakeskuse eelarvest"/>
    <n v="9"/>
    <x v="0"/>
    <x v="0"/>
    <x v="27"/>
    <x v="27"/>
    <x v="39"/>
    <s v="Turvakoduteenus"/>
    <x v="0"/>
    <x v="0"/>
    <m/>
    <m/>
    <x v="1"/>
    <x v="1"/>
    <m/>
    <m/>
  </r>
  <r>
    <x v="0"/>
    <x v="0"/>
    <s v="Sotsiaalmaks töötasudelt ja toetustelt, Lisatasu endisele turvakodu töötajale, päevakeskuse eelarvest"/>
    <n v="376"/>
    <x v="1"/>
    <x v="1"/>
    <x v="27"/>
    <x v="27"/>
    <x v="39"/>
    <s v="Turvakoduteenus"/>
    <x v="0"/>
    <x v="0"/>
    <m/>
    <m/>
    <x v="1"/>
    <x v="1"/>
    <m/>
    <m/>
  </r>
  <r>
    <x v="0"/>
    <x v="0"/>
    <s v="Põhipalk ja kokkulepitud tasud (TLS tippspetsialisti brutopalk),Lisatasu endisele turvakodu töötajale,  päevakeskuse eelarvest"/>
    <n v="1140"/>
    <x v="37"/>
    <x v="37"/>
    <x v="27"/>
    <x v="27"/>
    <x v="39"/>
    <s v="Turvakoduteenus"/>
    <x v="0"/>
    <x v="0"/>
    <m/>
    <m/>
    <x v="1"/>
    <x v="1"/>
    <m/>
    <m/>
  </r>
  <r>
    <x v="0"/>
    <x v="5"/>
    <s v="E-ITS personaliteenused (katet ei ole)"/>
    <n v="30000"/>
    <x v="86"/>
    <x v="81"/>
    <x v="0"/>
    <x v="0"/>
    <x v="0"/>
    <s v="Viljandi Linnavalitsus"/>
    <x v="0"/>
    <x v="0"/>
    <m/>
    <m/>
    <x v="1"/>
    <x v="1"/>
    <m/>
    <m/>
  </r>
  <r>
    <x v="0"/>
    <x v="5"/>
    <s v="Tuua 7000€ kontolt 388090"/>
    <n v="7000"/>
    <x v="8"/>
    <x v="8"/>
    <x v="0"/>
    <x v="0"/>
    <x v="0"/>
    <s v="Viljandi Linnavalitsus"/>
    <x v="0"/>
    <x v="0"/>
    <m/>
    <m/>
    <x v="1"/>
    <x v="1"/>
    <m/>
    <m/>
  </r>
  <r>
    <x v="1"/>
    <x v="4"/>
    <s v="Viia 7000€ kontole 550060"/>
    <n v="7000"/>
    <x v="202"/>
    <x v="181"/>
    <x v="0"/>
    <x v="0"/>
    <x v="0"/>
    <s v="Viljandi Linnavalitsus"/>
    <x v="0"/>
    <x v="0"/>
    <m/>
    <m/>
    <x v="1"/>
    <x v="1"/>
    <m/>
    <m/>
  </r>
  <r>
    <x v="0"/>
    <x v="5"/>
    <s v="Elekter"/>
    <n v="-4287"/>
    <x v="62"/>
    <x v="57"/>
    <x v="11"/>
    <x v="11"/>
    <x v="13"/>
    <s v="Alusharidus"/>
    <x v="35"/>
    <x v="35"/>
    <m/>
    <m/>
    <x v="1"/>
    <x v="1"/>
    <m/>
    <m/>
  </r>
  <r>
    <x v="0"/>
    <x v="5"/>
    <s v="Küte ja soojusenergia"/>
    <n v="-3834"/>
    <x v="64"/>
    <x v="62"/>
    <x v="11"/>
    <x v="11"/>
    <x v="13"/>
    <s v="Alusharidus"/>
    <x v="35"/>
    <x v="35"/>
    <m/>
    <m/>
    <x v="1"/>
    <x v="1"/>
    <m/>
    <m/>
  </r>
  <r>
    <x v="0"/>
    <x v="5"/>
    <s v="Elekter"/>
    <n v="-1197"/>
    <x v="62"/>
    <x v="57"/>
    <x v="19"/>
    <x v="19"/>
    <x v="13"/>
    <s v="Alusharidus"/>
    <x v="37"/>
    <x v="37"/>
    <m/>
    <m/>
    <x v="1"/>
    <x v="1"/>
    <m/>
    <m/>
  </r>
  <r>
    <x v="0"/>
    <x v="5"/>
    <s v="Elekter"/>
    <n v="-150"/>
    <x v="62"/>
    <x v="57"/>
    <x v="7"/>
    <x v="7"/>
    <x v="6"/>
    <s v="Põhi- ja üldkeskharidus"/>
    <x v="40"/>
    <x v="40"/>
    <m/>
    <m/>
    <x v="1"/>
    <x v="1"/>
    <m/>
    <m/>
  </r>
  <r>
    <x v="0"/>
    <x v="5"/>
    <s v="Elekter"/>
    <n v="-6537"/>
    <x v="62"/>
    <x v="57"/>
    <x v="14"/>
    <x v="14"/>
    <x v="10"/>
    <s v="Noorte huviharidus ja huvitegevus"/>
    <x v="41"/>
    <x v="41"/>
    <m/>
    <m/>
    <x v="1"/>
    <x v="1"/>
    <m/>
    <m/>
  </r>
  <r>
    <x v="0"/>
    <x v="5"/>
    <s v="Elekter"/>
    <n v="-300"/>
    <x v="62"/>
    <x v="57"/>
    <x v="1"/>
    <x v="1"/>
    <x v="12"/>
    <s v="Muu majandus (sh majanduse haldus)"/>
    <x v="48"/>
    <x v="48"/>
    <m/>
    <m/>
    <x v="1"/>
    <x v="1"/>
    <m/>
    <m/>
  </r>
  <r>
    <x v="0"/>
    <x v="0"/>
    <s v="Haldusametilt tulev keskastme spetsialisti brutopalk 7-ks kuuks.Töötuskindlustusmakse"/>
    <n v="117"/>
    <x v="0"/>
    <x v="0"/>
    <x v="12"/>
    <x v="12"/>
    <x v="7"/>
    <s v="Üldmajanduslikud arendusprojektid"/>
    <x v="0"/>
    <x v="0"/>
    <m/>
    <m/>
    <x v="0"/>
    <x v="0"/>
    <m/>
    <m/>
  </r>
  <r>
    <x v="0"/>
    <x v="0"/>
    <s v="Haldusametilt tulev keskastme spetsialisti brutopalk 7-ks kuuks."/>
    <n v="4808"/>
    <x v="1"/>
    <x v="1"/>
    <x v="12"/>
    <x v="12"/>
    <x v="7"/>
    <s v="Üldmajanduslikud arendusprojektid"/>
    <x v="0"/>
    <x v="0"/>
    <m/>
    <m/>
    <x v="0"/>
    <x v="0"/>
    <m/>
    <m/>
  </r>
  <r>
    <x v="0"/>
    <x v="0"/>
    <s v="Haldusametilt tulev keskastme spetsialisti brutopalk 7-ks kuuks."/>
    <n v="14570"/>
    <x v="17"/>
    <x v="17"/>
    <x v="12"/>
    <x v="12"/>
    <x v="7"/>
    <s v="Üldmajanduslikud arendusprojektid"/>
    <x v="0"/>
    <x v="0"/>
    <m/>
    <m/>
    <x v="0"/>
    <x v="0"/>
    <m/>
    <m/>
  </r>
  <r>
    <x v="0"/>
    <x v="5"/>
    <s v="Viia reale &quot;L1170-04730-550010&quot; -700€ (L1160)"/>
    <n v="-700"/>
    <x v="183"/>
    <x v="165"/>
    <x v="0"/>
    <x v="0"/>
    <x v="5"/>
    <s v="Turism"/>
    <x v="2"/>
    <x v="2"/>
    <m/>
    <m/>
    <x v="1"/>
    <x v="1"/>
    <s v="3000"/>
    <s v="IKT kulud"/>
  </r>
  <r>
    <x v="0"/>
    <x v="5"/>
    <s v="Tuua realt &quot;L1170-04730-551484&quot; +700€ (L1160)"/>
    <n v="700"/>
    <x v="79"/>
    <x v="75"/>
    <x v="0"/>
    <x v="0"/>
    <x v="5"/>
    <s v="Turism"/>
    <x v="2"/>
    <x v="2"/>
    <m/>
    <m/>
    <x v="1"/>
    <x v="1"/>
    <s v="3000"/>
    <s v="IKT kulud"/>
  </r>
  <r>
    <x v="0"/>
    <x v="5"/>
    <s v="Viia reale &quot;L1170-01112-550010&quot; -14450€ (L1160)"/>
    <n v="-14450"/>
    <x v="183"/>
    <x v="165"/>
    <x v="0"/>
    <x v="0"/>
    <x v="0"/>
    <s v="Viljandi Linnavalitsus"/>
    <x v="2"/>
    <x v="2"/>
    <m/>
    <m/>
    <x v="1"/>
    <x v="1"/>
    <s v="3000"/>
    <s v="IKT kulud"/>
  </r>
  <r>
    <x v="0"/>
    <x v="5"/>
    <s v="Tuua realt &quot;L1170-01112-551484&quot; +14450€ (L1160)"/>
    <n v="14450"/>
    <x v="79"/>
    <x v="75"/>
    <x v="0"/>
    <x v="0"/>
    <x v="0"/>
    <s v="Viljandi Linnavalitsus"/>
    <x v="2"/>
    <x v="2"/>
    <m/>
    <m/>
    <x v="1"/>
    <x v="1"/>
    <s v="3000"/>
    <s v="IKT kulud"/>
  </r>
  <r>
    <x v="0"/>
    <x v="5"/>
    <s v="Viia reale &quot;82-550010&quot; -1204€ (L1160)"/>
    <n v="-1204"/>
    <x v="183"/>
    <x v="165"/>
    <x v="20"/>
    <x v="20"/>
    <x v="16"/>
    <s v="Avalike alade puhastus"/>
    <x v="2"/>
    <x v="2"/>
    <m/>
    <m/>
    <x v="1"/>
    <x v="1"/>
    <s v="3000"/>
    <s v="IKT kulud"/>
  </r>
  <r>
    <x v="0"/>
    <x v="5"/>
    <s v="Tuua realt &quot;82-551484&quot; +1204€ (L1160)"/>
    <n v="1204"/>
    <x v="79"/>
    <x v="75"/>
    <x v="20"/>
    <x v="20"/>
    <x v="16"/>
    <s v="Avalike alade puhastus"/>
    <x v="2"/>
    <x v="2"/>
    <m/>
    <m/>
    <x v="1"/>
    <x v="1"/>
    <s v="3000"/>
    <s v="IKT kulud"/>
  </r>
  <r>
    <x v="0"/>
    <x v="5"/>
    <s v="Viia reale &quot;58-550010&quot; -1000€ (L1160)"/>
    <n v="-1000"/>
    <x v="183"/>
    <x v="165"/>
    <x v="15"/>
    <x v="15"/>
    <x v="15"/>
    <s v="Sporditegevus"/>
    <x v="2"/>
    <x v="2"/>
    <m/>
    <m/>
    <x v="1"/>
    <x v="1"/>
    <s v="3000"/>
    <s v="IKT kulud"/>
  </r>
  <r>
    <x v="0"/>
    <x v="5"/>
    <s v="Tuua realt &quot;58-551484&quot; +1000€ (L1160)"/>
    <n v="1000"/>
    <x v="79"/>
    <x v="75"/>
    <x v="15"/>
    <x v="15"/>
    <x v="15"/>
    <s v="Sporditegevus"/>
    <x v="2"/>
    <x v="2"/>
    <m/>
    <m/>
    <x v="1"/>
    <x v="1"/>
    <s v="3000"/>
    <s v="IKT kulud"/>
  </r>
  <r>
    <x v="0"/>
    <x v="5"/>
    <s v="Viia reale &quot;53-550010&quot; -773€ (L1160)"/>
    <n v="-773"/>
    <x v="183"/>
    <x v="165"/>
    <x v="8"/>
    <x v="8"/>
    <x v="8"/>
    <s v="Raamatukogud"/>
    <x v="2"/>
    <x v="2"/>
    <m/>
    <m/>
    <x v="1"/>
    <x v="1"/>
    <s v="3000"/>
    <s v="IKT kulud"/>
  </r>
  <r>
    <x v="0"/>
    <x v="5"/>
    <s v="Tuua realt &quot;53-551484&quot; +773€ (L1160)"/>
    <n v="773"/>
    <x v="79"/>
    <x v="75"/>
    <x v="8"/>
    <x v="8"/>
    <x v="8"/>
    <s v="Raamatukogud"/>
    <x v="2"/>
    <x v="2"/>
    <m/>
    <m/>
    <x v="1"/>
    <x v="1"/>
    <s v="3000"/>
    <s v="IKT kulud"/>
  </r>
  <r>
    <x v="0"/>
    <x v="5"/>
    <s v="Viia reale &quot;49-550010&quot; -914€ (L1160)"/>
    <n v="-914"/>
    <x v="183"/>
    <x v="165"/>
    <x v="10"/>
    <x v="10"/>
    <x v="6"/>
    <s v="Põhi- ja üldkeskharidus"/>
    <x v="2"/>
    <x v="2"/>
    <m/>
    <m/>
    <x v="1"/>
    <x v="1"/>
    <s v="3000"/>
    <s v="IKT kulud"/>
  </r>
  <r>
    <x v="0"/>
    <x v="5"/>
    <s v="Tuua realt &quot;49-551484&quot; +914€ (L1160)"/>
    <n v="914"/>
    <x v="79"/>
    <x v="75"/>
    <x v="10"/>
    <x v="10"/>
    <x v="6"/>
    <s v="Põhi- ja üldkeskharidus"/>
    <x v="2"/>
    <x v="2"/>
    <m/>
    <m/>
    <x v="1"/>
    <x v="1"/>
    <s v="3000"/>
    <s v="IKT kulud"/>
  </r>
  <r>
    <x v="0"/>
    <x v="5"/>
    <s v="Viia reale &quot;47-550010&quot; -773€ (L1160)"/>
    <n v="-773"/>
    <x v="183"/>
    <x v="165"/>
    <x v="4"/>
    <x v="4"/>
    <x v="6"/>
    <s v="Põhi- ja üldkeskharidus"/>
    <x v="2"/>
    <x v="2"/>
    <m/>
    <m/>
    <x v="1"/>
    <x v="1"/>
    <s v="3000"/>
    <s v="IKT kulud"/>
  </r>
  <r>
    <x v="0"/>
    <x v="5"/>
    <s v="Tuua realt &quot;47-551484&quot; +773€ (L1160)"/>
    <n v="773"/>
    <x v="79"/>
    <x v="75"/>
    <x v="4"/>
    <x v="4"/>
    <x v="6"/>
    <s v="Põhi- ja üldkeskharidus"/>
    <x v="2"/>
    <x v="2"/>
    <m/>
    <m/>
    <x v="1"/>
    <x v="1"/>
    <s v="3000"/>
    <s v="IKT kulud"/>
  </r>
  <r>
    <x v="0"/>
    <x v="5"/>
    <s v="Viia reale &quot;43-09609-550010&quot; -146€ (L1160)"/>
    <n v="-146"/>
    <x v="183"/>
    <x v="165"/>
    <x v="27"/>
    <x v="27"/>
    <x v="25"/>
    <s v="Muud hariduse abiteenused"/>
    <x v="2"/>
    <x v="2"/>
    <m/>
    <m/>
    <x v="1"/>
    <x v="1"/>
    <s v="3000"/>
    <s v="IKT kulud"/>
  </r>
  <r>
    <x v="0"/>
    <x v="5"/>
    <s v="Tuua realt &quot;43-09609-551484&quot; +146€ (L1160)"/>
    <n v="146"/>
    <x v="79"/>
    <x v="75"/>
    <x v="27"/>
    <x v="27"/>
    <x v="25"/>
    <s v="Muud hariduse abiteenused"/>
    <x v="2"/>
    <x v="2"/>
    <m/>
    <m/>
    <x v="1"/>
    <x v="1"/>
    <s v="3000"/>
    <s v="IKT kulud"/>
  </r>
  <r>
    <x v="0"/>
    <x v="5"/>
    <s v="Viia reale &quot;42-10404-550010&quot; -228€ (L1160)"/>
    <n v="-228"/>
    <x v="183"/>
    <x v="165"/>
    <x v="25"/>
    <x v="25"/>
    <x v="39"/>
    <s v="Turvakoduteenus"/>
    <x v="2"/>
    <x v="2"/>
    <m/>
    <m/>
    <x v="1"/>
    <x v="1"/>
    <s v="3000"/>
    <s v="IKT kulud"/>
  </r>
  <r>
    <x v="0"/>
    <x v="5"/>
    <s v="Tuua realt &quot;42-10404-551484&quot; +228€ (L1160)"/>
    <n v="228"/>
    <x v="79"/>
    <x v="75"/>
    <x v="25"/>
    <x v="25"/>
    <x v="39"/>
    <s v="Turvakoduteenus"/>
    <x v="2"/>
    <x v="2"/>
    <m/>
    <m/>
    <x v="1"/>
    <x v="1"/>
    <s v="3000"/>
    <s v="IKT kulud"/>
  </r>
  <r>
    <x v="0"/>
    <x v="5"/>
    <s v="Viia reale &quot;42-10201-550010&quot; -589€ (L1160)"/>
    <n v="-589"/>
    <x v="183"/>
    <x v="165"/>
    <x v="25"/>
    <x v="25"/>
    <x v="23"/>
    <s v="Muu eakate sotsiaalne kaitse"/>
    <x v="2"/>
    <x v="2"/>
    <m/>
    <m/>
    <x v="1"/>
    <x v="1"/>
    <s v="3000"/>
    <s v="IKT kulud"/>
  </r>
  <r>
    <x v="0"/>
    <x v="5"/>
    <s v="Tuua realt &quot;42-10201-551484&quot; +589€ (L1160)"/>
    <n v="589"/>
    <x v="79"/>
    <x v="75"/>
    <x v="25"/>
    <x v="25"/>
    <x v="23"/>
    <s v="Muu eakate sotsiaalne kaitse"/>
    <x v="2"/>
    <x v="2"/>
    <m/>
    <m/>
    <x v="1"/>
    <x v="1"/>
    <s v="3000"/>
    <s v="IKT kulud"/>
  </r>
  <r>
    <x v="0"/>
    <x v="5"/>
    <s v="Viia reale &quot;37-550010&quot; -654€ (L1160)"/>
    <n v="-654"/>
    <x v="183"/>
    <x v="165"/>
    <x v="24"/>
    <x v="24"/>
    <x v="22"/>
    <s v="Teatrid"/>
    <x v="2"/>
    <x v="2"/>
    <m/>
    <m/>
    <x v="1"/>
    <x v="1"/>
    <s v="3000"/>
    <s v="IKT kulud"/>
  </r>
  <r>
    <x v="0"/>
    <x v="5"/>
    <s v="Tuua realt &quot;37-551484&quot; +654€ (L1160)"/>
    <n v="654"/>
    <x v="79"/>
    <x v="75"/>
    <x v="24"/>
    <x v="24"/>
    <x v="22"/>
    <s v="Teatrid"/>
    <x v="2"/>
    <x v="2"/>
    <m/>
    <m/>
    <x v="1"/>
    <x v="1"/>
    <s v="3000"/>
    <s v="IKT kulud"/>
  </r>
  <r>
    <x v="0"/>
    <x v="5"/>
    <s v="Viia reale &quot;30-550010&quot; -75€ (L1160)"/>
    <n v="-75"/>
    <x v="183"/>
    <x v="165"/>
    <x v="9"/>
    <x v="9"/>
    <x v="6"/>
    <s v="Põhi- ja üldkeskharidus"/>
    <x v="2"/>
    <x v="2"/>
    <m/>
    <m/>
    <x v="1"/>
    <x v="1"/>
    <s v="3000"/>
    <s v="IKT kulud"/>
  </r>
  <r>
    <x v="0"/>
    <x v="5"/>
    <s v="Tuua realt &quot;30-551484&quot; +75€ (L1160)"/>
    <n v="75"/>
    <x v="79"/>
    <x v="75"/>
    <x v="9"/>
    <x v="9"/>
    <x v="6"/>
    <s v="Põhi- ja üldkeskharidus"/>
    <x v="2"/>
    <x v="2"/>
    <m/>
    <m/>
    <x v="1"/>
    <x v="1"/>
    <s v="3000"/>
    <s v="IKT kulud"/>
  </r>
  <r>
    <x v="0"/>
    <x v="5"/>
    <s v="Viia reale &quot;29-550010&quot; -383€ (L1160)"/>
    <n v="-383"/>
    <x v="183"/>
    <x v="165"/>
    <x v="14"/>
    <x v="14"/>
    <x v="10"/>
    <s v="Noorte huviharidus ja huvitegevus"/>
    <x v="2"/>
    <x v="2"/>
    <m/>
    <m/>
    <x v="1"/>
    <x v="1"/>
    <s v="3000"/>
    <s v="IKT kulud"/>
  </r>
  <r>
    <x v="0"/>
    <x v="5"/>
    <s v="Tuua realt &quot;29-551484&quot; +383€ (L1160)"/>
    <n v="383"/>
    <x v="79"/>
    <x v="75"/>
    <x v="14"/>
    <x v="14"/>
    <x v="10"/>
    <s v="Noorte huviharidus ja huvitegevus"/>
    <x v="2"/>
    <x v="2"/>
    <m/>
    <m/>
    <x v="1"/>
    <x v="1"/>
    <s v="3000"/>
    <s v="IKT kulud"/>
  </r>
  <r>
    <x v="0"/>
    <x v="5"/>
    <s v="Viia reale &quot;28-550010&quot; -70€ (L1160)"/>
    <n v="-70"/>
    <x v="183"/>
    <x v="165"/>
    <x v="28"/>
    <x v="28"/>
    <x v="10"/>
    <s v="Noorte huviharidus ja huvitegevus"/>
    <x v="2"/>
    <x v="2"/>
    <m/>
    <m/>
    <x v="1"/>
    <x v="1"/>
    <s v="3000"/>
    <s v="IKT kulud"/>
  </r>
  <r>
    <x v="0"/>
    <x v="5"/>
    <s v="Tuua realt &quot;28-551484&quot; +70€ (L1160)"/>
    <n v="70"/>
    <x v="79"/>
    <x v="75"/>
    <x v="28"/>
    <x v="28"/>
    <x v="10"/>
    <s v="Noorte huviharidus ja huvitegevus"/>
    <x v="2"/>
    <x v="2"/>
    <m/>
    <m/>
    <x v="1"/>
    <x v="1"/>
    <s v="3000"/>
    <s v="IKT kulud"/>
  </r>
  <r>
    <x v="0"/>
    <x v="5"/>
    <s v="Viia reale &quot;27-550010&quot; -481€ (L1160)"/>
    <n v="-481"/>
    <x v="183"/>
    <x v="165"/>
    <x v="21"/>
    <x v="21"/>
    <x v="10"/>
    <s v="Noorte huviharidus ja huvitegevus"/>
    <x v="2"/>
    <x v="2"/>
    <m/>
    <m/>
    <x v="1"/>
    <x v="1"/>
    <s v="3000"/>
    <s v="IKT kulud"/>
  </r>
  <r>
    <x v="0"/>
    <x v="5"/>
    <s v="Tuua realt &quot;27-551484&quot; +481€ (L1160)"/>
    <n v="481"/>
    <x v="79"/>
    <x v="75"/>
    <x v="21"/>
    <x v="21"/>
    <x v="10"/>
    <s v="Noorte huviharidus ja huvitegevus"/>
    <x v="2"/>
    <x v="2"/>
    <m/>
    <m/>
    <x v="1"/>
    <x v="1"/>
    <s v="3000"/>
    <s v="IKT kulud"/>
  </r>
  <r>
    <x v="0"/>
    <x v="5"/>
    <s v="Viia reale &quot;26-550010&quot; -800€ (L1160)"/>
    <n v="-800"/>
    <x v="183"/>
    <x v="165"/>
    <x v="13"/>
    <x v="13"/>
    <x v="15"/>
    <s v="Sporditegevus"/>
    <x v="2"/>
    <x v="2"/>
    <m/>
    <m/>
    <x v="1"/>
    <x v="1"/>
    <s v="3000"/>
    <s v="IKT kulud"/>
  </r>
  <r>
    <x v="0"/>
    <x v="5"/>
    <s v="Tuua realt &quot;26-551484&quot; +800€ (L1160)"/>
    <n v="800"/>
    <x v="79"/>
    <x v="75"/>
    <x v="13"/>
    <x v="13"/>
    <x v="15"/>
    <s v="Sporditegevus"/>
    <x v="2"/>
    <x v="2"/>
    <m/>
    <m/>
    <x v="1"/>
    <x v="1"/>
    <s v="3000"/>
    <s v="IKT kulud"/>
  </r>
  <r>
    <x v="0"/>
    <x v="5"/>
    <s v="Viia reale &quot;20-550010&quot; -290€ (L1160)"/>
    <n v="-290"/>
    <x v="183"/>
    <x v="165"/>
    <x v="6"/>
    <x v="6"/>
    <x v="6"/>
    <s v="Põhi- ja üldkeskharidus"/>
    <x v="2"/>
    <x v="2"/>
    <m/>
    <m/>
    <x v="1"/>
    <x v="1"/>
    <s v="3000"/>
    <s v="IKT kulud"/>
  </r>
  <r>
    <x v="0"/>
    <x v="5"/>
    <s v="Tuua realt &quot;20-551484&quot; +290€ (L1160)"/>
    <n v="290"/>
    <x v="79"/>
    <x v="75"/>
    <x v="6"/>
    <x v="6"/>
    <x v="6"/>
    <s v="Põhi- ja üldkeskharidus"/>
    <x v="2"/>
    <x v="2"/>
    <m/>
    <m/>
    <x v="1"/>
    <x v="1"/>
    <s v="3000"/>
    <s v="IKT kulud"/>
  </r>
  <r>
    <x v="0"/>
    <x v="5"/>
    <s v="Viia reale &quot;16-550010&quot; -1806€ (L1160)"/>
    <n v="-1806"/>
    <x v="183"/>
    <x v="165"/>
    <x v="16"/>
    <x v="16"/>
    <x v="13"/>
    <s v="Alusharidus"/>
    <x v="2"/>
    <x v="2"/>
    <m/>
    <m/>
    <x v="1"/>
    <x v="1"/>
    <s v="3000"/>
    <s v="IKT kulud"/>
  </r>
  <r>
    <x v="0"/>
    <x v="5"/>
    <s v="Tuua realt &quot;16-551484&quot; +1806€ (L1160)"/>
    <n v="1806"/>
    <x v="79"/>
    <x v="75"/>
    <x v="16"/>
    <x v="16"/>
    <x v="13"/>
    <s v="Alusharidus"/>
    <x v="2"/>
    <x v="2"/>
    <m/>
    <m/>
    <x v="1"/>
    <x v="1"/>
    <s v="3000"/>
    <s v="IKT kulud"/>
  </r>
  <r>
    <x v="0"/>
    <x v="5"/>
    <s v="Viia reale &quot;15-550010&quot; -868€ (L1160)"/>
    <n v="-868"/>
    <x v="183"/>
    <x v="165"/>
    <x v="18"/>
    <x v="18"/>
    <x v="13"/>
    <s v="Alusharidus"/>
    <x v="2"/>
    <x v="2"/>
    <m/>
    <m/>
    <x v="1"/>
    <x v="1"/>
    <s v="3000"/>
    <s v="IKT kulud"/>
  </r>
  <r>
    <x v="0"/>
    <x v="5"/>
    <s v="Tuua realt &quot;15-551484&quot; +868€ (L1160)"/>
    <n v="868"/>
    <x v="79"/>
    <x v="75"/>
    <x v="18"/>
    <x v="18"/>
    <x v="13"/>
    <s v="Alusharidus"/>
    <x v="2"/>
    <x v="2"/>
    <m/>
    <m/>
    <x v="1"/>
    <x v="1"/>
    <s v="3000"/>
    <s v="IKT kulud"/>
  </r>
  <r>
    <x v="0"/>
    <x v="5"/>
    <s v="Viia reale &quot;14-550010&quot; -1490€ (L1160)"/>
    <n v="-897"/>
    <x v="183"/>
    <x v="165"/>
    <x v="11"/>
    <x v="11"/>
    <x v="13"/>
    <s v="Alusharidus"/>
    <x v="2"/>
    <x v="2"/>
    <m/>
    <m/>
    <x v="1"/>
    <x v="1"/>
    <s v="3000"/>
    <s v="IKT kulud"/>
  </r>
  <r>
    <x v="0"/>
    <x v="5"/>
    <s v="Tuua realt &quot;14-551484&quot; +897€ (L1160)"/>
    <n v="897"/>
    <x v="79"/>
    <x v="75"/>
    <x v="11"/>
    <x v="11"/>
    <x v="13"/>
    <s v="Alusharidus"/>
    <x v="2"/>
    <x v="2"/>
    <m/>
    <m/>
    <x v="1"/>
    <x v="1"/>
    <s v="3000"/>
    <s v="IKT kulud"/>
  </r>
  <r>
    <x v="0"/>
    <x v="5"/>
    <s v="Viia reale &quot;13-550010&quot; -1490€ (L1160)"/>
    <n v="-1490"/>
    <x v="183"/>
    <x v="165"/>
    <x v="19"/>
    <x v="19"/>
    <x v="13"/>
    <s v="Alusharidus"/>
    <x v="2"/>
    <x v="2"/>
    <m/>
    <m/>
    <x v="1"/>
    <x v="1"/>
    <s v="3000"/>
    <s v="IKT kulud"/>
  </r>
  <r>
    <x v="0"/>
    <x v="5"/>
    <s v="Tuua realt &quot;13-551484&quot; +1490€ (L1160)"/>
    <n v="1490"/>
    <x v="79"/>
    <x v="75"/>
    <x v="19"/>
    <x v="19"/>
    <x v="13"/>
    <s v="Alusharidus"/>
    <x v="2"/>
    <x v="2"/>
    <m/>
    <m/>
    <x v="1"/>
    <x v="1"/>
    <s v="3000"/>
    <s v="IKT kulud"/>
  </r>
  <r>
    <x v="0"/>
    <x v="5"/>
    <s v="Muud koolituse kulud/ S. Krupp lisatasu/LA veebilehe platvormi üle tõstmine"/>
    <n v="-268"/>
    <x v="43"/>
    <x v="43"/>
    <x v="5"/>
    <x v="5"/>
    <x v="13"/>
    <s v="Alusharidus"/>
    <x v="0"/>
    <x v="0"/>
    <m/>
    <m/>
    <x v="51"/>
    <x v="51"/>
    <m/>
    <m/>
  </r>
  <r>
    <x v="0"/>
    <x v="0"/>
    <s v="Sotsiaalmaks töötasudelt ja toetustelt"/>
    <n v="66"/>
    <x v="1"/>
    <x v="1"/>
    <x v="5"/>
    <x v="5"/>
    <x v="9"/>
    <s v="Muu haridus"/>
    <x v="0"/>
    <x v="0"/>
    <m/>
    <m/>
    <x v="0"/>
    <x v="0"/>
    <m/>
    <m/>
  </r>
  <r>
    <x v="0"/>
    <x v="0"/>
    <s v="Töötuskindlustusmakse"/>
    <n v="2"/>
    <x v="0"/>
    <x v="0"/>
    <x v="5"/>
    <x v="5"/>
    <x v="9"/>
    <s v="Muu haridus"/>
    <x v="0"/>
    <x v="0"/>
    <m/>
    <m/>
    <x v="0"/>
    <x v="0"/>
    <m/>
    <m/>
  </r>
  <r>
    <x v="0"/>
    <x v="0"/>
    <s v="Põhipalk ja kokkulepitud tasud (AT (S. Grupp lisatasu)S keskastme spetsialisti brutopalk)"/>
    <n v="200"/>
    <x v="17"/>
    <x v="17"/>
    <x v="5"/>
    <x v="5"/>
    <x v="9"/>
    <s v="Muu haridus"/>
    <x v="0"/>
    <x v="0"/>
    <m/>
    <m/>
    <x v="0"/>
    <x v="0"/>
    <m/>
    <m/>
  </r>
  <r>
    <x v="0"/>
    <x v="5"/>
    <s v="Inventar ja selle tarvikud/kaasava hardius"/>
    <n v="140402"/>
    <x v="26"/>
    <x v="26"/>
    <x v="5"/>
    <x v="5"/>
    <x v="9"/>
    <s v="Muu haridus"/>
    <x v="0"/>
    <x v="0"/>
    <s v="0002"/>
    <s v="Kaasava hariduse põhimõtete rakendamine Viljandi linna haridusasutustes"/>
    <x v="1"/>
    <x v="1"/>
    <m/>
    <m/>
  </r>
  <r>
    <x v="1"/>
    <x v="6"/>
    <s v="Kaasava hariduse projekt"/>
    <n v="145442"/>
    <x v="25"/>
    <x v="25"/>
    <x v="5"/>
    <x v="5"/>
    <x v="9"/>
    <s v="Muu haridus"/>
    <x v="0"/>
    <x v="0"/>
    <s v="0002"/>
    <s v="Kaasava hariduse põhimõtete rakendamine Viljandi linna haridusasutustes"/>
    <x v="1"/>
    <x v="1"/>
    <m/>
    <m/>
  </r>
  <r>
    <x v="1"/>
    <x v="3"/>
    <s v="Koolieelsete lasteasutuste kohatasu"/>
    <n v="150000"/>
    <x v="106"/>
    <x v="100"/>
    <x v="5"/>
    <x v="5"/>
    <x v="13"/>
    <s v="Alusharidus"/>
    <x v="0"/>
    <x v="0"/>
    <m/>
    <m/>
    <x v="32"/>
    <x v="32"/>
    <m/>
    <m/>
  </r>
  <r>
    <x v="0"/>
    <x v="5"/>
    <s v="Trükised ja muud teavikud"/>
    <n v="500"/>
    <x v="34"/>
    <x v="34"/>
    <x v="15"/>
    <x v="15"/>
    <x v="15"/>
    <s v="Sporditegevus"/>
    <x v="0"/>
    <x v="0"/>
    <m/>
    <m/>
    <x v="1"/>
    <x v="1"/>
    <m/>
    <m/>
  </r>
  <r>
    <x v="0"/>
    <x v="5"/>
    <s v="Muud inventari majandamiskulud"/>
    <n v="-500"/>
    <x v="41"/>
    <x v="41"/>
    <x v="15"/>
    <x v="15"/>
    <x v="15"/>
    <s v="Sporditegevus"/>
    <x v="0"/>
    <x v="0"/>
    <m/>
    <m/>
    <x v="1"/>
    <x v="1"/>
    <m/>
    <m/>
  </r>
  <r>
    <x v="0"/>
    <x v="5"/>
    <s v="Koristusteenus"/>
    <n v="-5000"/>
    <x v="69"/>
    <x v="67"/>
    <x v="15"/>
    <x v="15"/>
    <x v="15"/>
    <s v="Sporditegevus"/>
    <x v="6"/>
    <x v="6"/>
    <m/>
    <m/>
    <x v="1"/>
    <x v="1"/>
    <m/>
    <m/>
  </r>
  <r>
    <x v="0"/>
    <x v="5"/>
    <s v="Koristusteenus"/>
    <n v="-700"/>
    <x v="69"/>
    <x v="67"/>
    <x v="15"/>
    <x v="15"/>
    <x v="15"/>
    <s v="Sporditegevus"/>
    <x v="9"/>
    <x v="9"/>
    <m/>
    <m/>
    <x v="1"/>
    <x v="1"/>
    <m/>
    <m/>
  </r>
  <r>
    <x v="0"/>
    <x v="5"/>
    <s v="Koristusteenus"/>
    <n v="-1100"/>
    <x v="69"/>
    <x v="67"/>
    <x v="15"/>
    <x v="15"/>
    <x v="15"/>
    <s v="Sporditegevus"/>
    <x v="15"/>
    <x v="15"/>
    <m/>
    <m/>
    <x v="1"/>
    <x v="1"/>
    <m/>
    <m/>
  </r>
  <r>
    <x v="0"/>
    <x v="5"/>
    <s v="Korrashoiuteenused"/>
    <n v="-3500"/>
    <x v="83"/>
    <x v="27"/>
    <x v="15"/>
    <x v="15"/>
    <x v="15"/>
    <s v="Sporditegevus"/>
    <x v="15"/>
    <x v="15"/>
    <m/>
    <m/>
    <x v="1"/>
    <x v="1"/>
    <m/>
    <m/>
  </r>
  <r>
    <x v="0"/>
    <x v="5"/>
    <s v="Korrashoiuteenused"/>
    <n v="-300"/>
    <x v="83"/>
    <x v="27"/>
    <x v="15"/>
    <x v="15"/>
    <x v="15"/>
    <s v="Sporditegevus"/>
    <x v="21"/>
    <x v="21"/>
    <m/>
    <m/>
    <x v="1"/>
    <x v="1"/>
    <m/>
    <m/>
  </r>
  <r>
    <x v="0"/>
    <x v="5"/>
    <s v="Koristusteenus"/>
    <n v="-500"/>
    <x v="69"/>
    <x v="67"/>
    <x v="15"/>
    <x v="15"/>
    <x v="15"/>
    <s v="Sporditegevus"/>
    <x v="22"/>
    <x v="22"/>
    <m/>
    <m/>
    <x v="1"/>
    <x v="1"/>
    <m/>
    <m/>
  </r>
  <r>
    <x v="0"/>
    <x v="5"/>
    <s v="Korrashoiuteenused"/>
    <n v="-500"/>
    <x v="83"/>
    <x v="27"/>
    <x v="15"/>
    <x v="15"/>
    <x v="15"/>
    <s v="Sporditegevus"/>
    <x v="22"/>
    <x v="22"/>
    <m/>
    <m/>
    <x v="1"/>
    <x v="1"/>
    <m/>
    <m/>
  </r>
  <r>
    <x v="0"/>
    <x v="5"/>
    <s v="Koristusteenus"/>
    <n v="-2000"/>
    <x v="69"/>
    <x v="67"/>
    <x v="15"/>
    <x v="15"/>
    <x v="15"/>
    <s v="Sporditegevus"/>
    <x v="23"/>
    <x v="23"/>
    <m/>
    <m/>
    <x v="1"/>
    <x v="1"/>
    <m/>
    <m/>
  </r>
  <r>
    <x v="0"/>
    <x v="5"/>
    <s v="Korrashoiuteenused"/>
    <n v="-1200"/>
    <x v="83"/>
    <x v="27"/>
    <x v="15"/>
    <x v="15"/>
    <x v="15"/>
    <s v="Sporditegevus"/>
    <x v="23"/>
    <x v="23"/>
    <m/>
    <m/>
    <x v="1"/>
    <x v="1"/>
    <m/>
    <m/>
  </r>
  <r>
    <x v="0"/>
    <x v="5"/>
    <s v="Koristusteenus"/>
    <n v="-4000"/>
    <x v="69"/>
    <x v="67"/>
    <x v="15"/>
    <x v="15"/>
    <x v="15"/>
    <s v="Sporditegevus"/>
    <x v="16"/>
    <x v="16"/>
    <m/>
    <m/>
    <x v="1"/>
    <x v="1"/>
    <m/>
    <m/>
  </r>
  <r>
    <x v="0"/>
    <x v="5"/>
    <s v="Korrashoiuteenused"/>
    <n v="1600"/>
    <x v="83"/>
    <x v="27"/>
    <x v="15"/>
    <x v="15"/>
    <x v="15"/>
    <s v="Sporditegevus"/>
    <x v="16"/>
    <x v="16"/>
    <m/>
    <m/>
    <x v="1"/>
    <x v="1"/>
    <m/>
    <m/>
  </r>
  <r>
    <x v="0"/>
    <x v="5"/>
    <s v="Koristusteenus"/>
    <n v="1400"/>
    <x v="69"/>
    <x v="67"/>
    <x v="15"/>
    <x v="15"/>
    <x v="15"/>
    <s v="Sporditegevus"/>
    <x v="17"/>
    <x v="17"/>
    <m/>
    <m/>
    <x v="1"/>
    <x v="1"/>
    <m/>
    <m/>
  </r>
  <r>
    <x v="0"/>
    <x v="5"/>
    <s v="Valveteenused"/>
    <n v="470"/>
    <x v="99"/>
    <x v="93"/>
    <x v="25"/>
    <x v="25"/>
    <x v="23"/>
    <s v="Muu eakate sotsiaalne kaitse"/>
    <x v="33"/>
    <x v="33"/>
    <m/>
    <m/>
    <x v="1"/>
    <x v="1"/>
    <m/>
    <m/>
  </r>
  <r>
    <x v="0"/>
    <x v="5"/>
    <s v="Koristusteenus"/>
    <n v="-500"/>
    <x v="69"/>
    <x v="67"/>
    <x v="25"/>
    <x v="25"/>
    <x v="23"/>
    <s v="Muu eakate sotsiaalne kaitse"/>
    <x v="38"/>
    <x v="38"/>
    <m/>
    <m/>
    <x v="1"/>
    <x v="1"/>
    <m/>
    <m/>
  </r>
  <r>
    <x v="0"/>
    <x v="5"/>
    <s v="Valveteenused"/>
    <n v="-40"/>
    <x v="99"/>
    <x v="93"/>
    <x v="10"/>
    <x v="10"/>
    <x v="6"/>
    <s v="Põhi- ja üldkeskharidus"/>
    <x v="27"/>
    <x v="27"/>
    <m/>
    <m/>
    <x v="1"/>
    <x v="1"/>
    <m/>
    <m/>
  </r>
  <r>
    <x v="0"/>
    <x v="5"/>
    <s v="Korrashoiuteenused"/>
    <n v="-1000"/>
    <x v="83"/>
    <x v="27"/>
    <x v="18"/>
    <x v="18"/>
    <x v="13"/>
    <s v="Alusharidus"/>
    <x v="18"/>
    <x v="18"/>
    <m/>
    <m/>
    <x v="1"/>
    <x v="1"/>
    <m/>
    <m/>
  </r>
  <r>
    <x v="0"/>
    <x v="5"/>
    <s v="Koristusteenus"/>
    <n v="-1500"/>
    <x v="69"/>
    <x v="67"/>
    <x v="19"/>
    <x v="19"/>
    <x v="13"/>
    <s v="Alusharidus"/>
    <x v="20"/>
    <x v="20"/>
    <m/>
    <m/>
    <x v="1"/>
    <x v="1"/>
    <m/>
    <m/>
  </r>
  <r>
    <x v="0"/>
    <x v="5"/>
    <s v="Koristusteenus"/>
    <n v="-500"/>
    <x v="69"/>
    <x v="67"/>
    <x v="19"/>
    <x v="19"/>
    <x v="13"/>
    <s v="Alusharidus"/>
    <x v="37"/>
    <x v="37"/>
    <m/>
    <m/>
    <x v="1"/>
    <x v="1"/>
    <m/>
    <m/>
  </r>
  <r>
    <x v="0"/>
    <x v="5"/>
    <s v="Koristusteenus"/>
    <n v="-2000"/>
    <x v="69"/>
    <x v="67"/>
    <x v="11"/>
    <x v="11"/>
    <x v="13"/>
    <s v="Alusharidus"/>
    <x v="35"/>
    <x v="35"/>
    <m/>
    <m/>
    <x v="1"/>
    <x v="1"/>
    <m/>
    <m/>
  </r>
  <r>
    <x v="0"/>
    <x v="5"/>
    <s v="Valveteenused"/>
    <n v="-30"/>
    <x v="99"/>
    <x v="93"/>
    <x v="21"/>
    <x v="21"/>
    <x v="10"/>
    <s v="Noorte huviharidus ja huvitegevus"/>
    <x v="25"/>
    <x v="25"/>
    <m/>
    <m/>
    <x v="1"/>
    <x v="1"/>
    <m/>
    <m/>
  </r>
  <r>
    <x v="0"/>
    <x v="5"/>
    <s v="Koristusteenus"/>
    <n v="-1000"/>
    <x v="69"/>
    <x v="67"/>
    <x v="16"/>
    <x v="16"/>
    <x v="13"/>
    <s v="Alusharidus"/>
    <x v="24"/>
    <x v="24"/>
    <m/>
    <m/>
    <x v="1"/>
    <x v="1"/>
    <m/>
    <m/>
  </r>
  <r>
    <x v="0"/>
    <x v="5"/>
    <s v="Valveteenused"/>
    <n v="-150"/>
    <x v="99"/>
    <x v="93"/>
    <x v="7"/>
    <x v="7"/>
    <x v="6"/>
    <s v="Põhi- ja üldkeskharidus"/>
    <x v="7"/>
    <x v="7"/>
    <m/>
    <m/>
    <x v="1"/>
    <x v="1"/>
    <m/>
    <m/>
  </r>
  <r>
    <x v="0"/>
    <x v="5"/>
    <s v="Valveteenused"/>
    <n v="-30"/>
    <x v="99"/>
    <x v="93"/>
    <x v="7"/>
    <x v="7"/>
    <x v="6"/>
    <s v="Põhi- ja üldkeskharidus"/>
    <x v="10"/>
    <x v="10"/>
    <m/>
    <m/>
    <x v="1"/>
    <x v="1"/>
    <m/>
    <m/>
  </r>
  <r>
    <x v="0"/>
    <x v="5"/>
    <s v="Korrashoiuteenused"/>
    <n v="-1500"/>
    <x v="83"/>
    <x v="27"/>
    <x v="7"/>
    <x v="7"/>
    <x v="6"/>
    <s v="Põhi- ja üldkeskharidus"/>
    <x v="40"/>
    <x v="40"/>
    <m/>
    <m/>
    <x v="1"/>
    <x v="1"/>
    <m/>
    <m/>
  </r>
  <r>
    <x v="0"/>
    <x v="5"/>
    <s v="Korrashoiuteenused"/>
    <n v="-1500"/>
    <x v="83"/>
    <x v="27"/>
    <x v="7"/>
    <x v="7"/>
    <x v="6"/>
    <s v="Põhi- ja üldkeskharidus"/>
    <x v="42"/>
    <x v="42"/>
    <m/>
    <m/>
    <x v="1"/>
    <x v="1"/>
    <m/>
    <m/>
  </r>
  <r>
    <x v="0"/>
    <x v="5"/>
    <s v="Korrashoiuteenused"/>
    <n v="-2000"/>
    <x v="83"/>
    <x v="27"/>
    <x v="6"/>
    <x v="6"/>
    <x v="6"/>
    <s v="Põhi- ja üldkeskharidus"/>
    <x v="36"/>
    <x v="36"/>
    <m/>
    <m/>
    <x v="1"/>
    <x v="1"/>
    <m/>
    <m/>
  </r>
  <r>
    <x v="0"/>
    <x v="5"/>
    <s v="Valveteenused"/>
    <n v="-30"/>
    <x v="99"/>
    <x v="93"/>
    <x v="4"/>
    <x v="4"/>
    <x v="6"/>
    <s v="Põhi- ja üldkeskharidus"/>
    <x v="19"/>
    <x v="19"/>
    <m/>
    <m/>
    <x v="1"/>
    <x v="1"/>
    <m/>
    <m/>
  </r>
  <r>
    <x v="0"/>
    <x v="5"/>
    <s v="Koristusteenus"/>
    <n v="-900"/>
    <x v="69"/>
    <x v="67"/>
    <x v="14"/>
    <x v="14"/>
    <x v="10"/>
    <s v="Noorte huviharidus ja huvitegevus"/>
    <x v="41"/>
    <x v="41"/>
    <m/>
    <m/>
    <x v="1"/>
    <x v="1"/>
    <m/>
    <m/>
  </r>
  <r>
    <x v="0"/>
    <x v="5"/>
    <s v="Valveteenused"/>
    <n v="-40"/>
    <x v="99"/>
    <x v="93"/>
    <x v="23"/>
    <x v="23"/>
    <x v="21"/>
    <s v="Väljaspool kodu osutatav üldhooldusteenus"/>
    <x v="29"/>
    <x v="29"/>
    <m/>
    <m/>
    <x v="1"/>
    <x v="1"/>
    <m/>
    <m/>
  </r>
  <r>
    <x v="0"/>
    <x v="5"/>
    <s v="Koristusteenus"/>
    <n v="6500"/>
    <x v="69"/>
    <x v="67"/>
    <x v="23"/>
    <x v="23"/>
    <x v="21"/>
    <s v="Väljaspool kodu osutatav üldhooldusteenus"/>
    <x v="29"/>
    <x v="29"/>
    <m/>
    <m/>
    <x v="1"/>
    <x v="1"/>
    <m/>
    <m/>
  </r>
  <r>
    <x v="0"/>
    <x v="5"/>
    <s v="Korrashoiuteenused"/>
    <n v="-500"/>
    <x v="83"/>
    <x v="27"/>
    <x v="26"/>
    <x v="26"/>
    <x v="20"/>
    <s v="Muuseumid"/>
    <x v="34"/>
    <x v="34"/>
    <m/>
    <m/>
    <x v="1"/>
    <x v="1"/>
    <m/>
    <m/>
  </r>
  <r>
    <x v="0"/>
    <x v="5"/>
    <s v="Korrashoiuteenused"/>
    <n v="-1000"/>
    <x v="83"/>
    <x v="27"/>
    <x v="29"/>
    <x v="29"/>
    <x v="26"/>
    <s v="Noorsootöö ja noortekeskused"/>
    <x v="44"/>
    <x v="44"/>
    <m/>
    <m/>
    <x v="1"/>
    <x v="1"/>
    <m/>
    <m/>
  </r>
  <r>
    <x v="0"/>
    <x v="5"/>
    <s v="Korrashoiuteenused"/>
    <n v="-1000"/>
    <x v="83"/>
    <x v="27"/>
    <x v="17"/>
    <x v="17"/>
    <x v="19"/>
    <s v="Rahvakultuur"/>
    <x v="14"/>
    <x v="14"/>
    <m/>
    <m/>
    <x v="1"/>
    <x v="1"/>
    <m/>
    <m/>
  </r>
  <r>
    <x v="0"/>
    <x v="5"/>
    <s v="Valveteenused"/>
    <n v="-700"/>
    <x v="99"/>
    <x v="93"/>
    <x v="1"/>
    <x v="1"/>
    <x v="0"/>
    <s v="Viljandi Linnavalitsus"/>
    <x v="31"/>
    <x v="31"/>
    <m/>
    <m/>
    <x v="1"/>
    <x v="1"/>
    <m/>
    <m/>
  </r>
  <r>
    <x v="0"/>
    <x v="5"/>
    <s v="Valveteenused"/>
    <n v="30"/>
    <x v="99"/>
    <x v="93"/>
    <x v="1"/>
    <x v="1"/>
    <x v="0"/>
    <s v="Viljandi Linnavalitsus"/>
    <x v="1"/>
    <x v="1"/>
    <m/>
    <m/>
    <x v="1"/>
    <x v="1"/>
    <m/>
    <m/>
  </r>
  <r>
    <x v="0"/>
    <x v="0"/>
    <s v="Töötasud võlaõiguslike lepingute alusel"/>
    <n v="-11974"/>
    <x v="15"/>
    <x v="15"/>
    <x v="21"/>
    <x v="21"/>
    <x v="10"/>
    <s v="Noorte huviharidus ja huvitegevus"/>
    <x v="0"/>
    <x v="0"/>
    <m/>
    <m/>
    <x v="1"/>
    <x v="1"/>
    <m/>
    <m/>
  </r>
  <r>
    <x v="0"/>
    <x v="0"/>
    <s v="Põhipalk ja kokkulepitud tasud (õpetajate brutopalk)"/>
    <n v="13839"/>
    <x v="24"/>
    <x v="24"/>
    <x v="21"/>
    <x v="21"/>
    <x v="10"/>
    <s v="Noorte huviharidus ja huvitegevus"/>
    <x v="0"/>
    <x v="0"/>
    <m/>
    <m/>
    <x v="1"/>
    <x v="1"/>
    <m/>
    <m/>
  </r>
  <r>
    <x v="0"/>
    <x v="0"/>
    <s v="Töötasud võlaõiguslike lepingute alusel (õpetajate palgaosa)"/>
    <n v="-13839"/>
    <x v="126"/>
    <x v="119"/>
    <x v="21"/>
    <x v="21"/>
    <x v="10"/>
    <s v="Noorte huviharidus ja huvitegevus"/>
    <x v="0"/>
    <x v="0"/>
    <m/>
    <m/>
    <x v="1"/>
    <x v="1"/>
    <m/>
    <m/>
  </r>
  <r>
    <x v="0"/>
    <x v="0"/>
    <s v="Põhipalk ja kokkulepitud tasud (õpetajate brutopalk)"/>
    <n v="11974"/>
    <x v="24"/>
    <x v="24"/>
    <x v="21"/>
    <x v="21"/>
    <x v="10"/>
    <s v="Noorte huviharidus ja huvitegevus"/>
    <x v="0"/>
    <x v="0"/>
    <m/>
    <m/>
    <x v="1"/>
    <x v="1"/>
    <m/>
    <m/>
  </r>
  <r>
    <x v="0"/>
    <x v="0"/>
    <s v="Hüvitised ja toetused (õpetajate palgaosa)"/>
    <n v="62"/>
    <x v="189"/>
    <x v="170"/>
    <x v="21"/>
    <x v="21"/>
    <x v="10"/>
    <s v="Noorte huviharidus ja huvitegevus"/>
    <x v="0"/>
    <x v="0"/>
    <m/>
    <m/>
    <x v="1"/>
    <x v="1"/>
    <m/>
    <m/>
  </r>
  <r>
    <x v="0"/>
    <x v="0"/>
    <s v="Töötasud võlaõiguslike lepingute alusel"/>
    <n v="-62"/>
    <x v="15"/>
    <x v="15"/>
    <x v="21"/>
    <x v="21"/>
    <x v="10"/>
    <s v="Noorte huviharidus ja huvitegevus"/>
    <x v="0"/>
    <x v="0"/>
    <m/>
    <m/>
    <x v="1"/>
    <x v="1"/>
    <m/>
    <m/>
  </r>
  <r>
    <x v="0"/>
    <x v="5"/>
    <s v="Ürituste ja näituste korraldamise kulud"/>
    <n v="2650"/>
    <x v="52"/>
    <x v="51"/>
    <x v="14"/>
    <x v="14"/>
    <x v="10"/>
    <s v="Noorte huviharidus ja huvitegevus"/>
    <x v="0"/>
    <x v="0"/>
    <s v="29004"/>
    <s v="Noorte Heaks"/>
    <x v="1"/>
    <x v="1"/>
    <m/>
    <m/>
  </r>
  <r>
    <x v="0"/>
    <x v="5"/>
    <s v="Inventar ja selle tarvikud"/>
    <n v="3235"/>
    <x v="26"/>
    <x v="26"/>
    <x v="14"/>
    <x v="14"/>
    <x v="10"/>
    <s v="Noorte huviharidus ja huvitegevus"/>
    <x v="0"/>
    <x v="0"/>
    <s v="29004"/>
    <s v="Noorte Heaks"/>
    <x v="1"/>
    <x v="1"/>
    <m/>
    <m/>
  </r>
  <r>
    <x v="0"/>
    <x v="5"/>
    <s v="Koolitusteenused"/>
    <n v="5094"/>
    <x v="48"/>
    <x v="22"/>
    <x v="14"/>
    <x v="14"/>
    <x v="10"/>
    <s v="Noorte huviharidus ja huvitegevus"/>
    <x v="0"/>
    <x v="0"/>
    <s v="29004"/>
    <s v="Noorte Heaks"/>
    <x v="1"/>
    <x v="1"/>
    <m/>
    <m/>
  </r>
  <r>
    <x v="1"/>
    <x v="6"/>
    <s v="Kodumaine sihtfinantseerimine tegevuskuludeks"/>
    <n v="10979"/>
    <x v="25"/>
    <x v="25"/>
    <x v="14"/>
    <x v="14"/>
    <x v="10"/>
    <s v="Noorte huviharidus ja huvitegevus"/>
    <x v="0"/>
    <x v="0"/>
    <s v="29004"/>
    <s v="Noorte Heaks"/>
    <x v="1"/>
    <x v="1"/>
    <m/>
    <m/>
  </r>
  <r>
    <x v="0"/>
    <x v="0"/>
    <s v="Põhipalk ja kokkulepitud tasud (TLS tippspetsialisti brutopalk)"/>
    <n v="14220"/>
    <x v="37"/>
    <x v="37"/>
    <x v="21"/>
    <x v="21"/>
    <x v="10"/>
    <s v="Noorte huviharidus ja huvitegevus"/>
    <x v="0"/>
    <x v="0"/>
    <m/>
    <m/>
    <x v="1"/>
    <x v="1"/>
    <m/>
    <m/>
  </r>
  <r>
    <x v="0"/>
    <x v="0"/>
    <s v="Põhipalk ja kokkulepitud tasud (TLS juhtide brutopalgad)"/>
    <n v="-14220"/>
    <x v="39"/>
    <x v="39"/>
    <x v="21"/>
    <x v="21"/>
    <x v="10"/>
    <s v="Noorte huviharidus ja huvitegevus"/>
    <x v="0"/>
    <x v="0"/>
    <m/>
    <m/>
    <x v="1"/>
    <x v="1"/>
    <m/>
    <m/>
  </r>
  <r>
    <x v="0"/>
    <x v="5"/>
    <s v="Ürituste ja näituste korraldamise kulud"/>
    <n v="-345"/>
    <x v="52"/>
    <x v="51"/>
    <x v="21"/>
    <x v="21"/>
    <x v="10"/>
    <s v="Noorte huviharidus ja huvitegevus"/>
    <x v="0"/>
    <x v="0"/>
    <m/>
    <m/>
    <x v="1"/>
    <x v="1"/>
    <m/>
    <m/>
  </r>
  <r>
    <x v="1"/>
    <x v="3"/>
    <s v="Laste muusika- ja kunstikoolide tulud"/>
    <n v="-59084"/>
    <x v="203"/>
    <x v="182"/>
    <x v="21"/>
    <x v="21"/>
    <x v="10"/>
    <s v="Noorte huviharidus ja huvitegevus"/>
    <x v="0"/>
    <x v="0"/>
    <m/>
    <m/>
    <x v="1"/>
    <x v="1"/>
    <m/>
    <m/>
  </r>
  <r>
    <x v="1"/>
    <x v="3"/>
    <s v="Tulu koolitusteenuse osutamisest"/>
    <n v="59084"/>
    <x v="105"/>
    <x v="99"/>
    <x v="21"/>
    <x v="21"/>
    <x v="10"/>
    <s v="Noorte huviharidus ja huvitegevus"/>
    <x v="0"/>
    <x v="0"/>
    <m/>
    <m/>
    <x v="1"/>
    <x v="1"/>
    <m/>
    <m/>
  </r>
  <r>
    <x v="0"/>
    <x v="2"/>
    <s v="2025 esimese 5 kuu kulu on olnud eeldustest väiksem, vähendan eelarvet"/>
    <n v="2560"/>
    <x v="171"/>
    <x v="156"/>
    <x v="30"/>
    <x v="30"/>
    <x v="2"/>
    <s v="Muu puuetega inimeste sotsiaalne kaitse"/>
    <x v="0"/>
    <x v="0"/>
    <m/>
    <m/>
    <x v="65"/>
    <x v="65"/>
    <m/>
    <m/>
  </r>
  <r>
    <x v="0"/>
    <x v="2"/>
    <s v="Üliõpilaste sotsiaaltoetuse taotlusi I voorus ei olnud, aastas on 2 taotlusvooru (vähendan poole võrra)"/>
    <n v="-1200"/>
    <x v="204"/>
    <x v="183"/>
    <x v="30"/>
    <x v="30"/>
    <x v="24"/>
    <s v="Muu perekondade ja laste sotsiaalne kaitse"/>
    <x v="0"/>
    <x v="0"/>
    <m/>
    <m/>
    <x v="86"/>
    <x v="86"/>
    <m/>
    <m/>
  </r>
  <r>
    <x v="0"/>
    <x v="2"/>
    <s v="Käesoleval aastal ei ole kulu olnud, vähendan eelarvet"/>
    <n v="-1500"/>
    <x v="163"/>
    <x v="150"/>
    <x v="30"/>
    <x v="30"/>
    <x v="39"/>
    <s v="Turvakoduteenus"/>
    <x v="0"/>
    <x v="0"/>
    <m/>
    <m/>
    <x v="60"/>
    <x v="60"/>
    <m/>
    <m/>
  </r>
  <r>
    <x v="0"/>
    <x v="2"/>
    <s v="Katame kulu vajadusel täiendava toetusega ja siit kaotame ära"/>
    <n v="-1000"/>
    <x v="163"/>
    <x v="150"/>
    <x v="30"/>
    <x v="30"/>
    <x v="52"/>
    <s v="Puudega inimese sotsiaaltransporditeenus"/>
    <x v="0"/>
    <x v="0"/>
    <m/>
    <m/>
    <x v="87"/>
    <x v="87"/>
    <m/>
    <m/>
  </r>
  <r>
    <x v="0"/>
    <x v="5"/>
    <s v="Katame kulu vajadusel täiendava toetusega ja siit kaotame ära"/>
    <n v="-500"/>
    <x v="191"/>
    <x v="172"/>
    <x v="30"/>
    <x v="30"/>
    <x v="2"/>
    <s v="Muu puuetega inimeste sotsiaalne kaitse"/>
    <x v="0"/>
    <x v="0"/>
    <m/>
    <m/>
    <x v="87"/>
    <x v="87"/>
    <m/>
    <m/>
  </r>
  <r>
    <x v="1"/>
    <x v="3"/>
    <s v="Eelarve toomine kontolt 322110 õigele kontole"/>
    <n v="5500"/>
    <x v="112"/>
    <x v="106"/>
    <x v="29"/>
    <x v="29"/>
    <x v="26"/>
    <s v="Noorsootöö ja noortekeskused"/>
    <x v="0"/>
    <x v="0"/>
    <m/>
    <m/>
    <x v="1"/>
    <x v="1"/>
    <m/>
    <m/>
  </r>
  <r>
    <x v="1"/>
    <x v="3"/>
    <s v="Eelarve kontol õigele kontole liigutamine"/>
    <n v="-5500"/>
    <x v="110"/>
    <x v="104"/>
    <x v="29"/>
    <x v="29"/>
    <x v="26"/>
    <s v="Noorsootöö ja noortekeskused"/>
    <x v="0"/>
    <x v="0"/>
    <m/>
    <m/>
    <x v="1"/>
    <x v="1"/>
    <m/>
    <m/>
  </r>
  <r>
    <x v="0"/>
    <x v="0"/>
    <s v="Töötuskindlustusmakse, tugispetsialisti töötasu"/>
    <n v="29"/>
    <x v="0"/>
    <x v="0"/>
    <x v="27"/>
    <x v="27"/>
    <x v="25"/>
    <s v="Muud hariduse abiteenused"/>
    <x v="0"/>
    <x v="0"/>
    <m/>
    <m/>
    <x v="1"/>
    <x v="1"/>
    <m/>
    <m/>
  </r>
  <r>
    <x v="0"/>
    <x v="0"/>
    <s v="Sotsiaalmaks töötasudelt ja toetustelt, tugispetsialisti töötasu"/>
    <n v="1201"/>
    <x v="1"/>
    <x v="1"/>
    <x v="27"/>
    <x v="27"/>
    <x v="25"/>
    <s v="Muud hariduse abiteenused"/>
    <x v="0"/>
    <x v="0"/>
    <m/>
    <m/>
    <x v="1"/>
    <x v="1"/>
    <m/>
    <m/>
  </r>
  <r>
    <x v="0"/>
    <x v="0"/>
    <s v="Põhipalk ja kokkulepitud tasud (TLS tippspetsialisti brutopalk), tugispetsialisti töötasu"/>
    <n v="3640"/>
    <x v="37"/>
    <x v="37"/>
    <x v="27"/>
    <x v="27"/>
    <x v="25"/>
    <s v="Muud hariduse abiteenused"/>
    <x v="0"/>
    <x v="0"/>
    <m/>
    <m/>
    <x v="1"/>
    <x v="1"/>
    <m/>
    <m/>
  </r>
  <r>
    <x v="0"/>
    <x v="0"/>
    <s v="Töötuskindlustusmakse, kogukonna psühholoogi töötasu, sotsiaalameti eelarvest"/>
    <n v="38.86"/>
    <x v="0"/>
    <x v="0"/>
    <x v="27"/>
    <x v="27"/>
    <x v="24"/>
    <s v="Muu perekondade ja laste sotsiaalne kaitse"/>
    <x v="0"/>
    <x v="0"/>
    <m/>
    <m/>
    <x v="1"/>
    <x v="1"/>
    <m/>
    <m/>
  </r>
  <r>
    <x v="0"/>
    <x v="0"/>
    <s v="Sotsiaalmaks töötasudelt ja toetustelt, kogukonna psühholoogi töötasu,sotsiaalameti eelarvest "/>
    <n v="1603.14"/>
    <x v="1"/>
    <x v="1"/>
    <x v="27"/>
    <x v="27"/>
    <x v="24"/>
    <s v="Muu perekondade ja laste sotsiaalne kaitse"/>
    <x v="0"/>
    <x v="0"/>
    <m/>
    <m/>
    <x v="1"/>
    <x v="1"/>
    <m/>
    <m/>
  </r>
  <r>
    <x v="0"/>
    <x v="0"/>
    <s v="Põhipalk ja kokkulepitud tasud (TLS tippspetsialisti brutopalk), kogukonna psühholoogi töötasu, sotsiaalameti eelarvest"/>
    <n v="4858"/>
    <x v="37"/>
    <x v="37"/>
    <x v="27"/>
    <x v="27"/>
    <x v="24"/>
    <s v="Muu perekondade ja laste sotsiaalne kaitse"/>
    <x v="0"/>
    <x v="0"/>
    <m/>
    <m/>
    <x v="1"/>
    <x v="1"/>
    <m/>
    <m/>
  </r>
  <r>
    <x v="0"/>
    <x v="5"/>
    <s v="Inventar ja selle tarvikud, päevakesksuse eelarvest"/>
    <n v="2196"/>
    <x v="26"/>
    <x v="26"/>
    <x v="27"/>
    <x v="27"/>
    <x v="39"/>
    <s v="Turvakoduteenus"/>
    <x v="0"/>
    <x v="0"/>
    <m/>
    <m/>
    <x v="1"/>
    <x v="1"/>
    <m/>
    <m/>
  </r>
  <r>
    <x v="0"/>
    <x v="5"/>
    <s v="Muud õppevahendid, päevakesksuse eelarvest"/>
    <n v="300"/>
    <x v="38"/>
    <x v="38"/>
    <x v="27"/>
    <x v="27"/>
    <x v="39"/>
    <s v="Turvakoduteenus"/>
    <x v="0"/>
    <x v="0"/>
    <m/>
    <m/>
    <x v="1"/>
    <x v="1"/>
    <m/>
    <m/>
  </r>
  <r>
    <x v="0"/>
    <x v="5"/>
    <s v="Bürootarbed, päevakeskuse eelarvest"/>
    <n v="300"/>
    <x v="33"/>
    <x v="33"/>
    <x v="27"/>
    <x v="27"/>
    <x v="39"/>
    <s v="Turvakoduteenus"/>
    <x v="0"/>
    <x v="0"/>
    <m/>
    <m/>
    <x v="1"/>
    <x v="1"/>
    <m/>
    <m/>
  </r>
  <r>
    <x v="0"/>
    <x v="5"/>
    <s v="Toiduained, päevakeskuse eelarvest"/>
    <n v="1500"/>
    <x v="176"/>
    <x v="158"/>
    <x v="27"/>
    <x v="27"/>
    <x v="39"/>
    <s v="Turvakoduteenus"/>
    <x v="0"/>
    <x v="0"/>
    <m/>
    <m/>
    <x v="1"/>
    <x v="1"/>
    <m/>
    <m/>
  </r>
  <r>
    <x v="0"/>
    <x v="0"/>
    <s v="Töötuskindlustusmakse, päevakeskuse eelarvest"/>
    <n v="64"/>
    <x v="0"/>
    <x v="0"/>
    <x v="27"/>
    <x v="27"/>
    <x v="39"/>
    <s v="Turvakoduteenus"/>
    <x v="0"/>
    <x v="0"/>
    <m/>
    <m/>
    <x v="1"/>
    <x v="1"/>
    <m/>
    <m/>
  </r>
  <r>
    <x v="0"/>
    <x v="0"/>
    <s v="Sotsiaalmaks töötasudelt ja toetustelt, päevakeskuse eelarvest"/>
    <n v="2640"/>
    <x v="1"/>
    <x v="1"/>
    <x v="27"/>
    <x v="27"/>
    <x v="39"/>
    <s v="Turvakoduteenus"/>
    <x v="0"/>
    <x v="0"/>
    <m/>
    <m/>
    <x v="1"/>
    <x v="1"/>
    <m/>
    <m/>
  </r>
  <r>
    <x v="0"/>
    <x v="0"/>
    <s v="Põhipalk ja kokkulepitud tasud (TLS tippspetsialisti brutopalk, ) päevakeskuse eelarvest "/>
    <n v="8000"/>
    <x v="37"/>
    <x v="37"/>
    <x v="27"/>
    <x v="27"/>
    <x v="39"/>
    <s v="Turvakoduteenus"/>
    <x v="0"/>
    <x v="0"/>
    <m/>
    <m/>
    <x v="1"/>
    <x v="1"/>
    <m/>
    <m/>
  </r>
  <r>
    <x v="0"/>
    <x v="5"/>
    <s v="Muud koolituse kulud/ Lisan Viljandi Jakobsoni kooli eelarvesse direktoril lisatasu (arukate akadeemia)"/>
    <n v="-401"/>
    <x v="43"/>
    <x v="43"/>
    <x v="5"/>
    <x v="5"/>
    <x v="9"/>
    <s v="Muu haridus"/>
    <x v="0"/>
    <x v="0"/>
    <m/>
    <m/>
    <x v="14"/>
    <x v="14"/>
    <m/>
    <m/>
  </r>
  <r>
    <x v="0"/>
    <x v="2"/>
    <s v="Vähendan 320 eurot ja lisan KU488 kontole 413900"/>
    <n v="-320"/>
    <x v="13"/>
    <x v="13"/>
    <x v="5"/>
    <x v="5"/>
    <x v="32"/>
    <s v="Muu vaba aeg, kultuur, religioon"/>
    <x v="0"/>
    <x v="0"/>
    <m/>
    <m/>
    <x v="88"/>
    <x v="88"/>
    <m/>
    <m/>
  </r>
  <r>
    <x v="0"/>
    <x v="2"/>
    <s v="Suurendan 320 eurot ja vähendan vastavalt KU491 kontot 413900"/>
    <n v="320"/>
    <x v="13"/>
    <x v="13"/>
    <x v="5"/>
    <x v="5"/>
    <x v="32"/>
    <s v="Muu vaba aeg, kultuur, religioon"/>
    <x v="0"/>
    <x v="0"/>
    <m/>
    <m/>
    <x v="89"/>
    <x v="89"/>
    <m/>
    <m/>
  </r>
  <r>
    <x v="0"/>
    <x v="2"/>
    <s v="Vähendan 48 eurot ja lisan KU492 kontole 413900"/>
    <n v="-48"/>
    <x v="13"/>
    <x v="13"/>
    <x v="5"/>
    <x v="5"/>
    <x v="32"/>
    <s v="Muu vaba aeg, kultuur, religioon"/>
    <x v="0"/>
    <x v="0"/>
    <m/>
    <m/>
    <x v="90"/>
    <x v="90"/>
    <m/>
    <m/>
  </r>
  <r>
    <x v="0"/>
    <x v="2"/>
    <s v="Suurendan 48 eurot ja vähendan vastavalt KU487 kontot 413900"/>
    <n v="48"/>
    <x v="13"/>
    <x v="13"/>
    <x v="5"/>
    <x v="5"/>
    <x v="32"/>
    <s v="Muu vaba aeg, kultuur, religioon"/>
    <x v="0"/>
    <x v="0"/>
    <m/>
    <m/>
    <x v="91"/>
    <x v="91"/>
    <m/>
    <m/>
  </r>
  <r>
    <x v="0"/>
    <x v="2"/>
    <s v="Suurendan 80 eurot ja vähendan vastavalt  KU487 kontot 413900"/>
    <n v="80"/>
    <x v="13"/>
    <x v="13"/>
    <x v="5"/>
    <x v="5"/>
    <x v="32"/>
    <s v="Muu vaba aeg, kultuur, religioon"/>
    <x v="0"/>
    <x v="0"/>
    <m/>
    <m/>
    <x v="92"/>
    <x v="92"/>
    <m/>
    <m/>
  </r>
  <r>
    <x v="0"/>
    <x v="2"/>
    <s v="Vähendan 80 eurot ja lisan KU490 kontole 413900"/>
    <n v="-80"/>
    <x v="13"/>
    <x v="13"/>
    <x v="5"/>
    <x v="5"/>
    <x v="32"/>
    <s v="Muu vaba aeg, kultuur, religioon"/>
    <x v="0"/>
    <x v="0"/>
    <m/>
    <m/>
    <x v="90"/>
    <x v="90"/>
    <m/>
    <m/>
  </r>
  <r>
    <x v="0"/>
    <x v="0"/>
    <s v="Töötasud võlaõiguslike lepingute alusel/ suurendan 25 euro võrra ja vähendan vastavalt KU584 kontot 552490 "/>
    <n v="25"/>
    <x v="15"/>
    <x v="15"/>
    <x v="5"/>
    <x v="5"/>
    <x v="9"/>
    <s v="Muu haridus"/>
    <x v="0"/>
    <x v="0"/>
    <m/>
    <m/>
    <x v="93"/>
    <x v="93"/>
    <m/>
    <m/>
  </r>
  <r>
    <x v="0"/>
    <x v="5"/>
    <s v="vähendan 25 euro võrra ja suurendan vastavalt KU584 kontot 500500 (töötasud lepingute alusel))"/>
    <n v="-25"/>
    <x v="43"/>
    <x v="43"/>
    <x v="5"/>
    <x v="5"/>
    <x v="9"/>
    <s v="Muu haridus"/>
    <x v="0"/>
    <x v="0"/>
    <m/>
    <m/>
    <x v="93"/>
    <x v="93"/>
    <m/>
    <m/>
  </r>
  <r>
    <x v="0"/>
    <x v="5"/>
    <s v="Omavahelised - kunstikoolile emadepäeva dekoratsioonide materjalid"/>
    <n v="-100"/>
    <x v="52"/>
    <x v="51"/>
    <x v="17"/>
    <x v="17"/>
    <x v="30"/>
    <s v="Vaba aja tegevused"/>
    <x v="0"/>
    <x v="0"/>
    <m/>
    <m/>
    <x v="1"/>
    <x v="1"/>
    <m/>
    <m/>
  </r>
  <r>
    <x v="0"/>
    <x v="2"/>
    <s v="Tõstan õigele kontole (enne oli 413300)"/>
    <n v="87000"/>
    <x v="163"/>
    <x v="150"/>
    <x v="30"/>
    <x v="30"/>
    <x v="53"/>
    <s v="Puudega täisealise isiku hooldus"/>
    <x v="0"/>
    <x v="0"/>
    <m/>
    <m/>
    <x v="94"/>
    <x v="94"/>
    <m/>
    <m/>
  </r>
  <r>
    <x v="0"/>
    <x v="2"/>
    <s v="Parandan kontot"/>
    <n v="-87000"/>
    <x v="171"/>
    <x v="156"/>
    <x v="30"/>
    <x v="30"/>
    <x v="53"/>
    <s v="Puudega täisealise isiku hooldus"/>
    <x v="0"/>
    <x v="0"/>
    <m/>
    <m/>
    <x v="94"/>
    <x v="94"/>
    <m/>
    <m/>
  </r>
  <r>
    <x v="0"/>
    <x v="9"/>
    <s v="täpsustan kontot (enne 450000)"/>
    <n v="38000"/>
    <x v="89"/>
    <x v="83"/>
    <x v="30"/>
    <x v="30"/>
    <x v="2"/>
    <s v="Muu puuetega inimeste sotsiaalne kaitse"/>
    <x v="0"/>
    <x v="0"/>
    <m/>
    <m/>
    <x v="95"/>
    <x v="95"/>
    <m/>
    <m/>
  </r>
  <r>
    <x v="0"/>
    <x v="9"/>
    <s v="täpsustan kontot"/>
    <n v="-38000"/>
    <x v="196"/>
    <x v="25"/>
    <x v="30"/>
    <x v="30"/>
    <x v="2"/>
    <s v="Muu puuetega inimeste sotsiaalne kaitse"/>
    <x v="0"/>
    <x v="0"/>
    <m/>
    <m/>
    <x v="95"/>
    <x v="95"/>
    <m/>
    <m/>
  </r>
  <r>
    <x v="0"/>
    <x v="9"/>
    <s v="täpsustan kontot (enne 450000)"/>
    <n v="8100"/>
    <x v="89"/>
    <x v="83"/>
    <x v="30"/>
    <x v="30"/>
    <x v="2"/>
    <s v="Muu puuetega inimeste sotsiaalne kaitse"/>
    <x v="0"/>
    <x v="0"/>
    <m/>
    <m/>
    <x v="96"/>
    <x v="96"/>
    <m/>
    <m/>
  </r>
  <r>
    <x v="0"/>
    <x v="9"/>
    <s v="täpsustan kontot"/>
    <n v="-8100"/>
    <x v="196"/>
    <x v="25"/>
    <x v="30"/>
    <x v="30"/>
    <x v="2"/>
    <s v="Muu puuetega inimeste sotsiaalne kaitse"/>
    <x v="0"/>
    <x v="0"/>
    <m/>
    <m/>
    <x v="96"/>
    <x v="96"/>
    <m/>
    <m/>
  </r>
  <r>
    <x v="0"/>
    <x v="5"/>
    <s v="Arh ametisse koondatud projektijuhi palgafond"/>
    <n v="-19495"/>
    <x v="57"/>
    <x v="56"/>
    <x v="1"/>
    <x v="1"/>
    <x v="12"/>
    <s v="Muu majandus (sh majanduse haldus)"/>
    <x v="45"/>
    <x v="45"/>
    <m/>
    <m/>
    <x v="24"/>
    <x v="24"/>
    <m/>
    <m/>
  </r>
  <r>
    <x v="2"/>
    <x v="7"/>
    <s v="KU17H Hariduse tn ja Reinu tee projekteerimine-katteks (-PR007)"/>
    <n v="-80000"/>
    <x v="28"/>
    <x v="28"/>
    <x v="1"/>
    <x v="1"/>
    <x v="1"/>
    <s v="Maanteetransport"/>
    <x v="0"/>
    <x v="0"/>
    <s v="0007"/>
    <s v="Turu ja Kaalu tänav ja Kaalu tänava parkla rekonstrueerimine"/>
    <x v="78"/>
    <x v="78"/>
    <m/>
    <m/>
  </r>
  <r>
    <x v="1"/>
    <x v="6"/>
    <s v="Ukrainlaste üüritoetust ei saanud tulude ossa kirja (hetkel laekumine 4223). 30.06.2025 seisuga võtab sotsiaalkindlustusamet, seega rohkem tulu-kulu ei tohiks eriti olla. Lisan siiani riigilt laekunud summa eelarvesse (kulu=tulu)"/>
    <n v="4223"/>
    <x v="25"/>
    <x v="25"/>
    <x v="30"/>
    <x v="30"/>
    <x v="36"/>
    <s v="Muu sotsiaalsete riskirühmade kaitse"/>
    <x v="0"/>
    <x v="0"/>
    <m/>
    <m/>
    <x v="68"/>
    <x v="68"/>
    <m/>
    <m/>
  </r>
  <r>
    <x v="2"/>
    <x v="7"/>
    <s v="KU17H Hariduse tn ja Reinu tee projekteerimine-katteks (-KU19T)"/>
    <n v="-60000"/>
    <x v="28"/>
    <x v="28"/>
    <x v="1"/>
    <x v="1"/>
    <x v="1"/>
    <s v="Maanteetransport"/>
    <x v="0"/>
    <x v="0"/>
    <m/>
    <m/>
    <x v="30"/>
    <x v="30"/>
    <m/>
    <m/>
  </r>
  <r>
    <x v="2"/>
    <x v="7"/>
    <s v="KU17H Hariduse tn ja Reinu tee projekteerimine-katteks (PR007)"/>
    <n v="80000"/>
    <x v="103"/>
    <x v="97"/>
    <x v="1"/>
    <x v="1"/>
    <x v="1"/>
    <s v="Maanteetransport"/>
    <x v="0"/>
    <x v="0"/>
    <m/>
    <m/>
    <x v="29"/>
    <x v="29"/>
    <m/>
    <m/>
  </r>
  <r>
    <x v="2"/>
    <x v="7"/>
    <s v="KU17H Hariduse tn ja Reinu tee projekteerimine-katteks (KU19T)"/>
    <n v="60000"/>
    <x v="103"/>
    <x v="97"/>
    <x v="1"/>
    <x v="1"/>
    <x v="1"/>
    <s v="Maanteetransport"/>
    <x v="0"/>
    <x v="0"/>
    <m/>
    <m/>
    <x v="29"/>
    <x v="29"/>
    <m/>
    <m/>
  </r>
  <r>
    <x v="2"/>
    <x v="7"/>
    <s v="KU17H Hariduse tn ja Reinu tee projekteerimine-katteks"/>
    <n v="40000"/>
    <x v="103"/>
    <x v="97"/>
    <x v="1"/>
    <x v="1"/>
    <x v="1"/>
    <s v="Maanteetransport"/>
    <x v="0"/>
    <x v="0"/>
    <m/>
    <m/>
    <x v="29"/>
    <x v="29"/>
    <m/>
    <m/>
  </r>
  <r>
    <x v="2"/>
    <x v="7"/>
    <s v="KU17H Hariduse tn ja Reinu tee projekteerimine-katteks  (KU174)"/>
    <n v="-40000"/>
    <x v="28"/>
    <x v="28"/>
    <x v="1"/>
    <x v="1"/>
    <x v="1"/>
    <s v="Maanteetransport"/>
    <x v="0"/>
    <x v="0"/>
    <m/>
    <m/>
    <x v="67"/>
    <x v="67"/>
    <m/>
    <m/>
  </r>
  <r>
    <x v="0"/>
    <x v="5"/>
    <s v="Ürituste ja näituste korraldamise kulud"/>
    <n v="-276"/>
    <x v="52"/>
    <x v="51"/>
    <x v="8"/>
    <x v="8"/>
    <x v="8"/>
    <s v="Raamatukogud"/>
    <x v="0"/>
    <x v="0"/>
    <m/>
    <m/>
    <x v="1"/>
    <x v="1"/>
    <m/>
    <m/>
  </r>
  <r>
    <x v="0"/>
    <x v="5"/>
    <s v="Muud kommunikatsiooni-, kultuuri- ja vaba aja sisustamise kulud"/>
    <n v="276"/>
    <x v="23"/>
    <x v="23"/>
    <x v="8"/>
    <x v="8"/>
    <x v="8"/>
    <s v="Raamatukogud"/>
    <x v="0"/>
    <x v="0"/>
    <m/>
    <m/>
    <x v="1"/>
    <x v="1"/>
    <m/>
    <m/>
  </r>
  <r>
    <x v="0"/>
    <x v="5"/>
    <s v="Koolitusteenused, sponsorlus eraisikult"/>
    <n v="10000"/>
    <x v="22"/>
    <x v="22"/>
    <x v="27"/>
    <x v="27"/>
    <x v="24"/>
    <s v="Muu perekondade ja laste sotsiaalne kaitse"/>
    <x v="0"/>
    <x v="0"/>
    <m/>
    <m/>
    <x v="1"/>
    <x v="1"/>
    <m/>
    <m/>
  </r>
  <r>
    <x v="1"/>
    <x v="6"/>
    <s v="Kodumaine sihtfinantseerimine tegevuskuludeks, sponsorlus eraisikult"/>
    <n v="10000"/>
    <x v="25"/>
    <x v="25"/>
    <x v="27"/>
    <x v="27"/>
    <x v="24"/>
    <s v="Muu perekondade ja laste sotsiaalne kaitse"/>
    <x v="0"/>
    <x v="0"/>
    <m/>
    <m/>
    <x v="1"/>
    <x v="1"/>
    <m/>
    <m/>
  </r>
  <r>
    <x v="0"/>
    <x v="5"/>
    <s v="Nõustamisteenused Sotsiaalministeeriumile Mobiilse perepesa projekt"/>
    <n v="4830"/>
    <x v="191"/>
    <x v="172"/>
    <x v="27"/>
    <x v="27"/>
    <x v="24"/>
    <s v="Muu perekondade ja laste sotsiaalne kaitse"/>
    <x v="0"/>
    <x v="0"/>
    <s v="PR4302"/>
    <s v="Mobiilne Perepesa"/>
    <x v="1"/>
    <x v="1"/>
    <m/>
    <m/>
  </r>
  <r>
    <x v="0"/>
    <x v="0"/>
    <s v="Töötuskindlustusmakse Sotsiaalministeeriumile Mobiilse perepesa projekt"/>
    <n v="120"/>
    <x v="0"/>
    <x v="0"/>
    <x v="27"/>
    <x v="27"/>
    <x v="24"/>
    <s v="Muu perekondade ja laste sotsiaalne kaitse"/>
    <x v="0"/>
    <x v="0"/>
    <s v="PR4302"/>
    <s v="Mobiilne Perepesa"/>
    <x v="1"/>
    <x v="1"/>
    <m/>
    <m/>
  </r>
  <r>
    <x v="0"/>
    <x v="0"/>
    <s v="Sotsiaalmaks töötasudelt ja toetustelt Sotsiaalministeeriumile Mobiilse perepesa projekt"/>
    <n v="4950"/>
    <x v="1"/>
    <x v="1"/>
    <x v="27"/>
    <x v="27"/>
    <x v="24"/>
    <s v="Muu perekondade ja laste sotsiaalne kaitse"/>
    <x v="0"/>
    <x v="0"/>
    <s v="PR4302"/>
    <s v="Mobiilne Perepesa"/>
    <x v="1"/>
    <x v="1"/>
    <m/>
    <m/>
  </r>
  <r>
    <x v="0"/>
    <x v="0"/>
    <s v="Põhipalk ja kokkulepitud tasud (TLS tippspetsialisti brutopalk) Sotsiaalministeeriumile Mobiilse perepesa projekt"/>
    <n v="15000"/>
    <x v="37"/>
    <x v="37"/>
    <x v="27"/>
    <x v="27"/>
    <x v="24"/>
    <s v="Muu perekondade ja laste sotsiaalne kaitse"/>
    <x v="0"/>
    <x v="0"/>
    <s v="PR4302"/>
    <s v="Mobiilne Perepesa"/>
    <x v="1"/>
    <x v="1"/>
    <m/>
    <m/>
  </r>
  <r>
    <x v="0"/>
    <x v="5"/>
    <s v="Pangateenused"/>
    <n v="60"/>
    <x v="90"/>
    <x v="84"/>
    <x v="8"/>
    <x v="8"/>
    <x v="8"/>
    <s v="Raamatukogud"/>
    <x v="0"/>
    <x v="0"/>
    <m/>
    <m/>
    <x v="1"/>
    <x v="1"/>
    <m/>
    <m/>
  </r>
  <r>
    <x v="0"/>
    <x v="5"/>
    <s v="Muud administreerimiskulud"/>
    <n v="-60"/>
    <x v="14"/>
    <x v="14"/>
    <x v="8"/>
    <x v="8"/>
    <x v="8"/>
    <s v="Raamatukogud"/>
    <x v="0"/>
    <x v="0"/>
    <m/>
    <m/>
    <x v="1"/>
    <x v="1"/>
    <m/>
    <m/>
  </r>
  <r>
    <x v="0"/>
    <x v="0"/>
    <s v="Töötuskindlustusmakse, Integratsiooni SA projekt"/>
    <n v="7"/>
    <x v="0"/>
    <x v="0"/>
    <x v="8"/>
    <x v="8"/>
    <x v="8"/>
    <s v="Raamatukogud"/>
    <x v="0"/>
    <x v="0"/>
    <m/>
    <m/>
    <x v="1"/>
    <x v="1"/>
    <m/>
    <m/>
  </r>
  <r>
    <x v="0"/>
    <x v="0"/>
    <s v="Sotsiaalmaks töötasudelt ja toetustelt, Integratsiooni SA projekt"/>
    <n v="303"/>
    <x v="1"/>
    <x v="1"/>
    <x v="8"/>
    <x v="8"/>
    <x v="8"/>
    <s v="Raamatukogud"/>
    <x v="0"/>
    <x v="0"/>
    <m/>
    <m/>
    <x v="1"/>
    <x v="1"/>
    <m/>
    <m/>
  </r>
  <r>
    <x v="0"/>
    <x v="0"/>
    <s v="Töötasud võlaõiguslike lepingute alusel Integratsiooni SA projekt"/>
    <n v="919"/>
    <x v="15"/>
    <x v="15"/>
    <x v="8"/>
    <x v="8"/>
    <x v="8"/>
    <s v="Raamatukogud"/>
    <x v="0"/>
    <x v="0"/>
    <m/>
    <m/>
    <x v="1"/>
    <x v="1"/>
    <m/>
    <m/>
  </r>
  <r>
    <x v="1"/>
    <x v="3"/>
    <s v="Raamatukogude tasulised teenused, Integratsiooni SA projekt summas 1228,50 tõsta kuluridadele"/>
    <n v="1229"/>
    <x v="136"/>
    <x v="126"/>
    <x v="8"/>
    <x v="8"/>
    <x v="8"/>
    <s v="Raamatukogud"/>
    <x v="0"/>
    <x v="0"/>
    <m/>
    <m/>
    <x v="1"/>
    <x v="1"/>
    <m/>
    <m/>
  </r>
  <r>
    <x v="1"/>
    <x v="6"/>
    <s v="Sotsiaalministeeriumile Mobiilse perepesa projekt"/>
    <n v="24900"/>
    <x v="205"/>
    <x v="184"/>
    <x v="27"/>
    <x v="27"/>
    <x v="24"/>
    <s v="Muu perekondade ja laste sotsiaalne kaitse"/>
    <x v="0"/>
    <x v="0"/>
    <s v="PR4302"/>
    <s v="Mobiilne Perepesa"/>
    <x v="1"/>
    <x v="1"/>
    <m/>
    <m/>
  </r>
  <r>
    <x v="1"/>
    <x v="6"/>
    <s v="Planeerisime teisele kontole (350001, aga tuli 350003 kontole). Tõstan õigesse kohta ja lisan kaotatud TU asemel oleva &quot;-&quot; asemel KU, et eelarve jookseks paremini kokku ja oleks kergemini haaratav"/>
    <n v="27175"/>
    <x v="67"/>
    <x v="65"/>
    <x v="30"/>
    <x v="30"/>
    <x v="24"/>
    <s v="Muu perekondade ja laste sotsiaalne kaitse"/>
    <x v="0"/>
    <x v="0"/>
    <s v="PR548"/>
    <s v="NGTS jätkusuutlikkuse arendamine. „Valga maakonna ja Viljandi maakonnas&quot;"/>
    <x v="97"/>
    <x v="97"/>
    <m/>
    <m/>
  </r>
  <r>
    <x v="1"/>
    <x v="6"/>
    <s v="Riigilt on laekunud teise kontoga. Tõstan õigesse kohta ja lisan kaotatud TU asemel oleva &quot;-&quot; asemel KU, et eelarve jookseks paremini kokku ja oleks kergemini haaratav"/>
    <n v="-27175"/>
    <x v="206"/>
    <x v="185"/>
    <x v="30"/>
    <x v="30"/>
    <x v="24"/>
    <s v="Muu perekondade ja laste sotsiaalne kaitse"/>
    <x v="0"/>
    <x v="0"/>
    <s v="PR548"/>
    <s v="NGTS jätkusuutlikkuse arendamine. „Valga maakonna ja Viljandi maakonnas&quot;"/>
    <x v="97"/>
    <x v="97"/>
    <m/>
    <m/>
  </r>
  <r>
    <x v="0"/>
    <x v="5"/>
    <s v="vähendan  7 euro võrra ja suurendan vastavalt KU584 kontot 506040 (töötuskindlustusmakse)"/>
    <n v="-7"/>
    <x v="43"/>
    <x v="43"/>
    <x v="5"/>
    <x v="5"/>
    <x v="9"/>
    <s v="Muu haridus"/>
    <x v="0"/>
    <x v="0"/>
    <m/>
    <m/>
    <x v="93"/>
    <x v="93"/>
    <m/>
    <m/>
  </r>
  <r>
    <x v="0"/>
    <x v="0"/>
    <s v="Töötuskindlustusmakse/suurendan 7 euro võrra ja vähendan vastavalt KU584 kontot 552490"/>
    <n v="7"/>
    <x v="0"/>
    <x v="0"/>
    <x v="5"/>
    <x v="5"/>
    <x v="9"/>
    <s v="Muu haridus"/>
    <x v="0"/>
    <x v="0"/>
    <m/>
    <m/>
    <x v="93"/>
    <x v="93"/>
    <m/>
    <m/>
  </r>
  <r>
    <x v="2"/>
    <x v="7"/>
    <s v="Uueveski kergliiklustee (lõigus Uus tn-Oja tee)"/>
    <n v="44466"/>
    <x v="28"/>
    <x v="28"/>
    <x v="1"/>
    <x v="1"/>
    <x v="1"/>
    <s v="Maanteetransport"/>
    <x v="0"/>
    <x v="0"/>
    <s v="0008"/>
    <s v="Uueveski kergliiklustee (lõigus Uus tänav - Oja tee)"/>
    <x v="1"/>
    <x v="1"/>
    <m/>
    <m/>
  </r>
  <r>
    <x v="2"/>
    <x v="7"/>
    <s v="0008 Uueveski kergliiklustee (lõigus Uus tn-Oja tee)"/>
    <n v="-44466"/>
    <x v="28"/>
    <x v="28"/>
    <x v="1"/>
    <x v="1"/>
    <x v="7"/>
    <s v="Üldmajanduslikud arendusprojektid"/>
    <x v="0"/>
    <x v="0"/>
    <m/>
    <m/>
    <x v="62"/>
    <x v="62"/>
    <m/>
    <m/>
  </r>
  <r>
    <x v="0"/>
    <x v="5"/>
    <s v="Sotsiaalmaks töötasudelt ja toetustelt/ suurendan 224 euro võrra ja vähendan vastavalt KU584 kontot 552490"/>
    <n v="-240"/>
    <x v="43"/>
    <x v="43"/>
    <x v="5"/>
    <x v="5"/>
    <x v="9"/>
    <s v="Muu haridus"/>
    <x v="0"/>
    <x v="0"/>
    <m/>
    <m/>
    <x v="93"/>
    <x v="93"/>
    <m/>
    <m/>
  </r>
  <r>
    <x v="0"/>
    <x v="0"/>
    <s v="Sotsiaalmaks töötasudelt ja toetustelt/ suurendan 224 euro võrra ja vähendan vastavalt KU584 kontot 552490"/>
    <n v="240"/>
    <x v="1"/>
    <x v="1"/>
    <x v="5"/>
    <x v="5"/>
    <x v="9"/>
    <s v="Muu haridus"/>
    <x v="0"/>
    <x v="0"/>
    <m/>
    <m/>
    <x v="93"/>
    <x v="93"/>
    <m/>
    <m/>
  </r>
  <r>
    <x v="1"/>
    <x v="3"/>
    <s v="Koolieelsete lasteasutuste kohatasu/ vähendan kontot 150000 euro võrra ja suurendan vastavalt kontot 552460  tegevussuund KU556"/>
    <n v="-150000"/>
    <x v="106"/>
    <x v="100"/>
    <x v="5"/>
    <x v="5"/>
    <x v="13"/>
    <s v="Alusharidus"/>
    <x v="0"/>
    <x v="0"/>
    <m/>
    <m/>
    <x v="35"/>
    <x v="35"/>
    <m/>
    <m/>
  </r>
  <r>
    <x v="0"/>
    <x v="5"/>
    <s v="Koolitusteenused"/>
    <n v="7000"/>
    <x v="22"/>
    <x v="22"/>
    <x v="5"/>
    <x v="5"/>
    <x v="10"/>
    <s v="Noorte huviharidus ja huvitegevus"/>
    <x v="0"/>
    <x v="0"/>
    <m/>
    <m/>
    <x v="15"/>
    <x v="15"/>
    <m/>
    <m/>
  </r>
  <r>
    <x v="0"/>
    <x v="5"/>
    <s v="Muud kommunikatsiooni-, kultuuri- ja vaba aja sisustamise kulud vähendan kontot 7000 euro võrra ja suurendan vastavalt  ku415 kontot 552450"/>
    <n v="-7000"/>
    <x v="23"/>
    <x v="23"/>
    <x v="5"/>
    <x v="5"/>
    <x v="10"/>
    <s v="Noorte huviharidus ja huvitegevus"/>
    <x v="0"/>
    <x v="0"/>
    <m/>
    <m/>
    <x v="15"/>
    <x v="15"/>
    <m/>
    <m/>
  </r>
  <r>
    <x v="0"/>
    <x v="5"/>
    <s v="Eraldan Sakala Keskuse VANT eelarves õpilasmaleva korraldamise kuludeks vahendeid  3112 eurot (projektikood 54001 Malev)"/>
    <n v="-3112"/>
    <x v="52"/>
    <x v="51"/>
    <x v="5"/>
    <x v="5"/>
    <x v="30"/>
    <s v="Vaba aja tegevused"/>
    <x v="0"/>
    <x v="0"/>
    <m/>
    <m/>
    <x v="37"/>
    <x v="37"/>
    <m/>
    <m/>
  </r>
  <r>
    <x v="0"/>
    <x v="5"/>
    <s v="vähendan 5128 võrra ja suurendan spordipreemia osa tegevusala 08102/konto 413900/ ku487"/>
    <n v="-5128"/>
    <x v="52"/>
    <x v="51"/>
    <x v="5"/>
    <x v="5"/>
    <x v="30"/>
    <s v="Vaba aja tegevused"/>
    <x v="0"/>
    <x v="0"/>
    <m/>
    <m/>
    <x v="37"/>
    <x v="37"/>
    <m/>
    <m/>
  </r>
  <r>
    <x v="0"/>
    <x v="2"/>
    <s v="Preemiad, stipendiumid/Suurendan 5128 võrra (vähendan 08600 KU482 konto 552520)"/>
    <n v="5128"/>
    <x v="13"/>
    <x v="13"/>
    <x v="5"/>
    <x v="5"/>
    <x v="15"/>
    <s v="Sporditegevus"/>
    <x v="0"/>
    <x v="0"/>
    <m/>
    <m/>
    <x v="90"/>
    <x v="90"/>
    <m/>
    <m/>
  </r>
  <r>
    <x v="0"/>
    <x v="0"/>
    <s v="Töötuskindlustusmakse. lisavahendid Kaare Kooli õpetajate töötasufondi"/>
    <n v="-6"/>
    <x v="0"/>
    <x v="0"/>
    <x v="5"/>
    <x v="5"/>
    <x v="6"/>
    <s v="Põhi- ja üldkeskharidus"/>
    <x v="0"/>
    <x v="0"/>
    <s v="TF02-01"/>
    <s v="Põhikooli õpetajate tööjõukuludeks"/>
    <x v="9"/>
    <x v="9"/>
    <m/>
    <m/>
  </r>
  <r>
    <x v="0"/>
    <x v="0"/>
    <s v="Sotsiaalmaks töötasudelt ja toetustelt, lisavahendid Kaare Koolile vastavalt taotlusele"/>
    <n v="-132"/>
    <x v="1"/>
    <x v="1"/>
    <x v="5"/>
    <x v="5"/>
    <x v="6"/>
    <s v="Põhi- ja üldkeskharidus"/>
    <x v="0"/>
    <x v="0"/>
    <s v="TF02-01"/>
    <s v="Põhikooli õpetajate tööjõukuludeks"/>
    <x v="9"/>
    <x v="9"/>
    <m/>
    <m/>
  </r>
  <r>
    <x v="0"/>
    <x v="0"/>
    <s v="Põhipalk ja kokkulepitud tasud (õpetajate brutopalk). lisavahendid  Kaare Kooli õpetajate töötasufondi vastavalt taotlusele"/>
    <n v="-400"/>
    <x v="24"/>
    <x v="24"/>
    <x v="5"/>
    <x v="5"/>
    <x v="6"/>
    <s v="Põhi- ja üldkeskharidus"/>
    <x v="0"/>
    <x v="0"/>
    <s v="TF02-01"/>
    <s v="Põhikooli õpetajate tööjõukuludeks"/>
    <x v="9"/>
    <x v="9"/>
    <m/>
    <m/>
  </r>
  <r>
    <x v="0"/>
    <x v="5"/>
    <s v="Eraldan Viljandi Linnaraamatukogule 2852 eurot laenutuskapi lisamooduli omafinantseeringu tagamiseks"/>
    <n v="-2852"/>
    <x v="52"/>
    <x v="51"/>
    <x v="5"/>
    <x v="5"/>
    <x v="30"/>
    <s v="Vaba aja tegevused"/>
    <x v="0"/>
    <x v="0"/>
    <m/>
    <m/>
    <x v="37"/>
    <x v="37"/>
    <m/>
    <m/>
  </r>
  <r>
    <x v="0"/>
    <x v="5"/>
    <s v="Eraldan Laste- ja Perede Tugikeskusele töötasufondi kokku 4870 eurot täiendava töö läbiviimiseks"/>
    <n v="-4870"/>
    <x v="43"/>
    <x v="43"/>
    <x v="5"/>
    <x v="5"/>
    <x v="13"/>
    <s v="Alusharidus"/>
    <x v="0"/>
    <x v="0"/>
    <m/>
    <m/>
    <x v="51"/>
    <x v="51"/>
    <m/>
    <m/>
  </r>
  <r>
    <x v="0"/>
    <x v="0"/>
    <s v="Töötuskindlustusmakse"/>
    <n v="-125"/>
    <x v="0"/>
    <x v="0"/>
    <x v="5"/>
    <x v="5"/>
    <x v="6"/>
    <s v="Põhi- ja üldkeskharidus"/>
    <x v="0"/>
    <x v="0"/>
    <s v="TF02-01"/>
    <s v="Põhikooli õpetajate tööjõukuludeks"/>
    <x v="9"/>
    <x v="9"/>
    <m/>
    <m/>
  </r>
  <r>
    <x v="0"/>
    <x v="0"/>
    <s v="Sotsiaalmaks töötasudelt ja toetustelt/Põhipalk ja kokkulepitud tasud (õpetajate brutopalk). Kesklinna Kooli I lisaklassi õpetaja tööjõukulud 7836+ tööandaja maksud"/>
    <n v="-2586"/>
    <x v="1"/>
    <x v="1"/>
    <x v="5"/>
    <x v="5"/>
    <x v="6"/>
    <s v="Põhi- ja üldkeskharidus"/>
    <x v="0"/>
    <x v="0"/>
    <s v="TF02-01"/>
    <s v="Põhikooli õpetajate tööjõukuludeks"/>
    <x v="9"/>
    <x v="9"/>
    <m/>
    <m/>
  </r>
  <r>
    <x v="0"/>
    <x v="0"/>
    <s v="Põhipalk ja kokkulepitud tasud (õpetajate brutopalk). Kesklinna Kooli I lisaklassi õpetaja tööjõukulud 7836+ tööandaja maksud"/>
    <n v="-7836"/>
    <x v="24"/>
    <x v="24"/>
    <x v="5"/>
    <x v="5"/>
    <x v="6"/>
    <s v="Põhi- ja üldkeskharidus"/>
    <x v="0"/>
    <x v="0"/>
    <s v="TF02-01"/>
    <s v="Põhikooli õpetajate tööjõukuludeks"/>
    <x v="9"/>
    <x v="9"/>
    <m/>
    <m/>
  </r>
  <r>
    <x v="1"/>
    <x v="6"/>
    <s v="Tõstan tulud ühele reale kokku ja viin eelarve vähendamisega tasakaalu (ISTE arvestulik kulu-tulu hetke prognoosi järgi 243177)"/>
    <n v="113347"/>
    <x v="205"/>
    <x v="184"/>
    <x v="30"/>
    <x v="30"/>
    <x v="40"/>
    <s v="Puudega inimese erihoolekandeteenus"/>
    <x v="0"/>
    <x v="0"/>
    <s v="0004"/>
    <s v="Isikukeskse erihoolekande teenusmudeli rakendamine "/>
    <x v="61"/>
    <x v="61"/>
    <m/>
    <m/>
  </r>
  <r>
    <x v="1"/>
    <x v="6"/>
    <s v="Tõstan tulud ühele reale kokku"/>
    <n v="-185947"/>
    <x v="205"/>
    <x v="184"/>
    <x v="30"/>
    <x v="30"/>
    <x v="40"/>
    <s v="Puudega inimese erihoolekandeteenus"/>
    <x v="0"/>
    <x v="0"/>
    <s v="0004"/>
    <s v="Isikukeskse erihoolekande teenusmudeli rakendamine "/>
    <x v="1"/>
    <x v="1"/>
    <m/>
    <m/>
  </r>
  <r>
    <x v="0"/>
    <x v="5"/>
    <s v="Eraldan Kesklinna Koolile I lisaõppeklassi jaoks mööbel 4000 eurot,551500 Inventar ja selle tarvikud"/>
    <n v="-4000"/>
    <x v="43"/>
    <x v="43"/>
    <x v="5"/>
    <x v="5"/>
    <x v="9"/>
    <s v="Muu haridus"/>
    <x v="0"/>
    <x v="0"/>
    <m/>
    <m/>
    <x v="14"/>
    <x v="14"/>
    <m/>
    <m/>
  </r>
  <r>
    <x v="0"/>
    <x v="5"/>
    <s v="Eraldan Kesklinna Koolile I lisaõppeklassi jaoks õppevahendite vahendid 2400 eurot, KLK eelarves 552440 Muud õppevahendid   "/>
    <n v="-2400"/>
    <x v="43"/>
    <x v="43"/>
    <x v="5"/>
    <x v="5"/>
    <x v="9"/>
    <s v="Muu haridus"/>
    <x v="0"/>
    <x v="0"/>
    <m/>
    <m/>
    <x v="14"/>
    <x v="14"/>
    <m/>
    <m/>
  </r>
  <r>
    <x v="1"/>
    <x v="6"/>
    <s v="Projekt &quot;Kodud Tuleohutuks&quot; I voorust vahendeid ei saanud, sügisel otsustatakse kas jääk läheb ümberjagamisele või mitte, täna ei ole ka teada kas jääki üldse tekib ja kuna on tekkinud juba ka taotluste järjekord, siis lootus on kaduvväike"/>
    <n v="-10000"/>
    <x v="201"/>
    <x v="180"/>
    <x v="30"/>
    <x v="30"/>
    <x v="36"/>
    <s v="Muu sotsiaalsete riskirühmade kaitse"/>
    <x v="0"/>
    <x v="0"/>
    <s v="0003"/>
    <s v="Kodud Tuleohutuks"/>
    <x v="98"/>
    <x v="98"/>
    <m/>
    <m/>
  </r>
  <r>
    <x v="0"/>
    <x v="2"/>
    <s v="Projektist on kliente väljunud, kulu ei ole nii suur, kui esialgu planeeritud"/>
    <n v="-75000"/>
    <x v="158"/>
    <x v="146"/>
    <x v="30"/>
    <x v="30"/>
    <x v="40"/>
    <s v="Puudega inimese erihoolekandeteenus"/>
    <x v="0"/>
    <x v="0"/>
    <s v="0004"/>
    <s v="Isikukeskse erihoolekande teenusmudeli rakendamine "/>
    <x v="61"/>
    <x v="61"/>
    <m/>
    <m/>
  </r>
  <r>
    <x v="0"/>
    <x v="5"/>
    <s v="Tehnohooldus"/>
    <n v="400"/>
    <x v="60"/>
    <x v="59"/>
    <x v="1"/>
    <x v="1"/>
    <x v="18"/>
    <s v="Jäätmekäitlus"/>
    <x v="39"/>
    <x v="39"/>
    <m/>
    <m/>
    <x v="22"/>
    <x v="22"/>
    <m/>
    <m/>
  </r>
  <r>
    <x v="0"/>
    <x v="5"/>
    <s v="Üle viia KU254 eelarvele "/>
    <n v="-400"/>
    <x v="60"/>
    <x v="59"/>
    <x v="1"/>
    <x v="1"/>
    <x v="18"/>
    <s v="Jäätmekäitlus"/>
    <x v="39"/>
    <x v="39"/>
    <m/>
    <m/>
    <x v="1"/>
    <x v="1"/>
    <m/>
    <m/>
  </r>
  <r>
    <x v="0"/>
    <x v="5"/>
    <s v="Koristusteenus"/>
    <n v="5356"/>
    <x v="69"/>
    <x v="67"/>
    <x v="1"/>
    <x v="1"/>
    <x v="18"/>
    <s v="Jäätmekäitlus"/>
    <x v="39"/>
    <x v="39"/>
    <m/>
    <m/>
    <x v="22"/>
    <x v="22"/>
    <m/>
    <m/>
  </r>
  <r>
    <x v="0"/>
    <x v="5"/>
    <s v="Viia üle KU254 eelarvele "/>
    <n v="-5356"/>
    <x v="69"/>
    <x v="67"/>
    <x v="1"/>
    <x v="1"/>
    <x v="18"/>
    <s v="Jäätmekäitlus"/>
    <x v="39"/>
    <x v="39"/>
    <m/>
    <m/>
    <x v="1"/>
    <x v="1"/>
    <m/>
    <m/>
  </r>
  <r>
    <x v="0"/>
    <x v="5"/>
    <s v="Ürituste ja näituste korraldamise kulud"/>
    <n v="-1400"/>
    <x v="52"/>
    <x v="51"/>
    <x v="23"/>
    <x v="23"/>
    <x v="21"/>
    <s v="Väljaspool kodu osutatav üldhooldusteenus"/>
    <x v="0"/>
    <x v="0"/>
    <m/>
    <m/>
    <x v="1"/>
    <x v="1"/>
    <m/>
    <m/>
  </r>
  <r>
    <x v="0"/>
    <x v="5"/>
    <s v="Kindlustus"/>
    <n v="1400"/>
    <x v="72"/>
    <x v="70"/>
    <x v="23"/>
    <x v="23"/>
    <x v="21"/>
    <s v="Väljaspool kodu osutatav üldhooldusteenus"/>
    <x v="0"/>
    <x v="0"/>
    <m/>
    <m/>
    <x v="1"/>
    <x v="1"/>
    <m/>
    <m/>
  </r>
  <r>
    <x v="0"/>
    <x v="5"/>
    <s v="Ürituste ja näituste korraldamise kulud"/>
    <n v="-1750"/>
    <x v="52"/>
    <x v="51"/>
    <x v="23"/>
    <x v="23"/>
    <x v="21"/>
    <s v="Väljaspool kodu osutatav üldhooldusteenus"/>
    <x v="0"/>
    <x v="0"/>
    <m/>
    <m/>
    <x v="1"/>
    <x v="1"/>
    <m/>
    <m/>
  </r>
  <r>
    <x v="0"/>
    <x v="5"/>
    <s v="Info- ja PR teenused"/>
    <n v="-1000"/>
    <x v="8"/>
    <x v="8"/>
    <x v="23"/>
    <x v="23"/>
    <x v="21"/>
    <s v="Väljaspool kodu osutatav üldhooldusteenus"/>
    <x v="0"/>
    <x v="0"/>
    <m/>
    <m/>
    <x v="1"/>
    <x v="1"/>
    <m/>
    <m/>
  </r>
  <r>
    <x v="0"/>
    <x v="5"/>
    <s v="Muud maismaasõidukite majandamiskulud"/>
    <n v="2750"/>
    <x v="76"/>
    <x v="73"/>
    <x v="23"/>
    <x v="23"/>
    <x v="21"/>
    <s v="Väljaspool kodu osutatav üldhooldusteenus"/>
    <x v="0"/>
    <x v="0"/>
    <m/>
    <m/>
    <x v="1"/>
    <x v="1"/>
    <m/>
    <m/>
  </r>
  <r>
    <x v="0"/>
    <x v="5"/>
    <s v="Malevlaste palgafondi suurendamine "/>
    <n v="-3112"/>
    <x v="57"/>
    <x v="56"/>
    <x v="1"/>
    <x v="1"/>
    <x v="12"/>
    <s v="Muu majandus (sh majanduse haldus)"/>
    <x v="45"/>
    <x v="45"/>
    <m/>
    <m/>
    <x v="24"/>
    <x v="24"/>
    <m/>
    <m/>
  </r>
  <r>
    <x v="0"/>
    <x v="5"/>
    <s v="Kriisivalmiduse spetsialisti ametikoha loomise palgakulu kanitselei kooseisus"/>
    <n v="-19200"/>
    <x v="57"/>
    <x v="56"/>
    <x v="1"/>
    <x v="1"/>
    <x v="12"/>
    <s v="Muu majandus (sh majanduse haldus)"/>
    <x v="45"/>
    <x v="45"/>
    <m/>
    <m/>
    <x v="24"/>
    <x v="24"/>
    <m/>
    <m/>
  </r>
  <r>
    <x v="0"/>
    <x v="5"/>
    <s v="Kaardimakse lahenduse lisamine maksevahendisse "/>
    <n v="3000"/>
    <x v="60"/>
    <x v="59"/>
    <x v="1"/>
    <x v="1"/>
    <x v="18"/>
    <s v="Jäätmekäitlus"/>
    <x v="3"/>
    <x v="3"/>
    <m/>
    <m/>
    <x v="22"/>
    <x v="22"/>
    <m/>
    <m/>
  </r>
  <r>
    <x v="0"/>
    <x v="5"/>
    <s v="Muud õppevahendid. Erasmus+ projekti 224 2023-KA122SCH-25 jääkmakse arvelt"/>
    <n v="6449"/>
    <x v="38"/>
    <x v="38"/>
    <x v="4"/>
    <x v="4"/>
    <x v="6"/>
    <s v="Põhi- ja üldkeskharidus"/>
    <x v="0"/>
    <x v="0"/>
    <m/>
    <m/>
    <x v="1"/>
    <x v="1"/>
    <m/>
    <m/>
  </r>
  <r>
    <x v="0"/>
    <x v="5"/>
    <s v="Inventar ja selle tarvikud. Erasmus+ projekti 224 2023-KA122SCH-25 jääkmakse arvelt"/>
    <n v="3000"/>
    <x v="26"/>
    <x v="26"/>
    <x v="4"/>
    <x v="4"/>
    <x v="6"/>
    <s v="Põhi- ja üldkeskharidus"/>
    <x v="0"/>
    <x v="0"/>
    <m/>
    <m/>
    <x v="1"/>
    <x v="1"/>
    <m/>
    <m/>
  </r>
  <r>
    <x v="1"/>
    <x v="6"/>
    <s v="Kodumaine sihtfinantseerimine tegevuskuludeks. Erasmus+ projekti 224 2023-KA122SCH-25, jääkmakse"/>
    <n v="9449"/>
    <x v="25"/>
    <x v="25"/>
    <x v="4"/>
    <x v="4"/>
    <x v="6"/>
    <s v="Põhi- ja üldkeskharidus"/>
    <x v="0"/>
    <x v="0"/>
    <m/>
    <m/>
    <x v="1"/>
    <x v="1"/>
    <m/>
    <m/>
  </r>
  <r>
    <x v="2"/>
    <x v="7"/>
    <s v="Arkaadia aia kõnniteeosa rekk- summa täpsustus peale hankemenetlust"/>
    <n v="34000"/>
    <x v="28"/>
    <x v="28"/>
    <x v="1"/>
    <x v="1"/>
    <x v="1"/>
    <s v="Maanteetransport"/>
    <x v="0"/>
    <x v="0"/>
    <m/>
    <m/>
    <x v="30"/>
    <x v="30"/>
    <m/>
    <m/>
  </r>
  <r>
    <x v="2"/>
    <x v="7"/>
    <s v="Arkaadia aia kõnniteeosa rekk"/>
    <n v="-34000"/>
    <x v="28"/>
    <x v="28"/>
    <x v="1"/>
    <x v="1"/>
    <x v="7"/>
    <s v="Üldmajanduslikud arendusprojektid"/>
    <x v="0"/>
    <x v="0"/>
    <m/>
    <m/>
    <x v="62"/>
    <x v="62"/>
    <m/>
    <m/>
  </r>
  <r>
    <x v="2"/>
    <x v="7"/>
    <s v="Linnu 2 tuleohutusalaste tööde katteks "/>
    <n v="-17000"/>
    <x v="28"/>
    <x v="28"/>
    <x v="1"/>
    <x v="1"/>
    <x v="7"/>
    <s v="Üldmajanduslikud arendusprojektid"/>
    <x v="0"/>
    <x v="0"/>
    <m/>
    <m/>
    <x v="62"/>
    <x v="62"/>
    <m/>
    <m/>
  </r>
  <r>
    <x v="2"/>
    <x v="7"/>
    <s v="Linnu 2 tuleohutusalaste tööde kallinemine "/>
    <n v="17000"/>
    <x v="93"/>
    <x v="87"/>
    <x v="1"/>
    <x v="1"/>
    <x v="0"/>
    <s v="Viljandi Linnavalitsus"/>
    <x v="31"/>
    <x v="31"/>
    <m/>
    <m/>
    <x v="62"/>
    <x v="62"/>
    <m/>
    <m/>
  </r>
  <r>
    <x v="0"/>
    <x v="5"/>
    <s v="Koolikava kaasnevad haridusmeetmed. PRIA toetus 10-17/25/2296"/>
    <n v="1533"/>
    <x v="23"/>
    <x v="23"/>
    <x v="4"/>
    <x v="4"/>
    <x v="6"/>
    <s v="Põhi- ja üldkeskharidus"/>
    <x v="0"/>
    <x v="0"/>
    <m/>
    <m/>
    <x v="1"/>
    <x v="1"/>
    <m/>
    <m/>
  </r>
  <r>
    <x v="1"/>
    <x v="6"/>
    <s v="Koolikava kaasnevad haridusmeetmed. PRIA toetus 10-17/25/2296"/>
    <n v="1533"/>
    <x v="25"/>
    <x v="25"/>
    <x v="4"/>
    <x v="4"/>
    <x v="6"/>
    <s v="Põhi- ja üldkeskharidus"/>
    <x v="0"/>
    <x v="0"/>
    <m/>
    <m/>
    <x v="1"/>
    <x v="1"/>
    <m/>
    <m/>
  </r>
  <r>
    <x v="0"/>
    <x v="5"/>
    <s v="Kultuurkapitali toetus H. Pärnakivi jooksu korraldamiseks. Leping M14-25/0011"/>
    <n v="250"/>
    <x v="23"/>
    <x v="23"/>
    <x v="4"/>
    <x v="4"/>
    <x v="6"/>
    <s v="Põhi- ja üldkeskharidus"/>
    <x v="0"/>
    <x v="0"/>
    <m/>
    <m/>
    <x v="1"/>
    <x v="1"/>
    <m/>
    <m/>
  </r>
  <r>
    <x v="1"/>
    <x v="6"/>
    <s v="Kultuurkapitali toetus H. Pärnakivi jooksu korraldamiseks. Leping M14-25/0011"/>
    <n v="250"/>
    <x v="100"/>
    <x v="94"/>
    <x v="4"/>
    <x v="4"/>
    <x v="6"/>
    <s v="Põhi- ja üldkeskharidus"/>
    <x v="0"/>
    <x v="0"/>
    <m/>
    <m/>
    <x v="1"/>
    <x v="1"/>
    <m/>
    <m/>
  </r>
  <r>
    <x v="0"/>
    <x v="0"/>
    <s v="Töötuskindlustusmakse. Laulu- ja tantsupeoliikumises osalevate kollektiivide juhendajate tööjõukulu"/>
    <n v="16"/>
    <x v="0"/>
    <x v="0"/>
    <x v="4"/>
    <x v="4"/>
    <x v="6"/>
    <s v="Põhi- ja üldkeskharidus"/>
    <x v="0"/>
    <x v="0"/>
    <m/>
    <m/>
    <x v="1"/>
    <x v="1"/>
    <m/>
    <m/>
  </r>
  <r>
    <x v="0"/>
    <x v="0"/>
    <s v="Sotsiaalmaks töötasudelt ja toetustelt. Laulu- ja tantsupeoliikumises osalevate kollektiivide juhendajate tööjõukulu"/>
    <n v="676"/>
    <x v="1"/>
    <x v="1"/>
    <x v="4"/>
    <x v="4"/>
    <x v="6"/>
    <s v="Põhi- ja üldkeskharidus"/>
    <x v="0"/>
    <x v="0"/>
    <m/>
    <m/>
    <x v="1"/>
    <x v="1"/>
    <m/>
    <m/>
  </r>
  <r>
    <x v="0"/>
    <x v="0"/>
    <s v="Põhipalk ja kokkulepitud tasud (TLS tippspetsialisti brutopalk). Laulu- ja tantsupeoliikumises osalevate kollektiivide juhendajate tööjõukulu"/>
    <n v="2048"/>
    <x v="37"/>
    <x v="37"/>
    <x v="4"/>
    <x v="4"/>
    <x v="6"/>
    <s v="Põhi- ja üldkeskharidus"/>
    <x v="0"/>
    <x v="0"/>
    <m/>
    <m/>
    <x v="1"/>
    <x v="1"/>
    <m/>
    <m/>
  </r>
  <r>
    <x v="1"/>
    <x v="6"/>
    <s v="Laulu- ja tantsupeoliikumises osalevate kollektiivide juhendajate tööjõukulu 2025.aasta taotlusvoor. Leping 5-1.9/8357-1 "/>
    <n v="2740"/>
    <x v="100"/>
    <x v="94"/>
    <x v="4"/>
    <x v="4"/>
    <x v="6"/>
    <s v="Põhi- ja üldkeskharidus"/>
    <x v="0"/>
    <x v="0"/>
    <m/>
    <m/>
    <x v="1"/>
    <x v="1"/>
    <m/>
    <m/>
  </r>
  <r>
    <x v="0"/>
    <x v="5"/>
    <s v="Muud kommunikatsiooni-, kultuuri- ja vaba aja sisustamise kulud. D10 Partnerlusleping nr 2024-3-EE01-KA154-YOU-000283800-VIL"/>
    <n v="120"/>
    <x v="23"/>
    <x v="23"/>
    <x v="4"/>
    <x v="4"/>
    <x v="6"/>
    <s v="Põhi- ja üldkeskharidus"/>
    <x v="0"/>
    <x v="0"/>
    <m/>
    <m/>
    <x v="1"/>
    <x v="1"/>
    <m/>
    <m/>
  </r>
  <r>
    <x v="1"/>
    <x v="6"/>
    <s v="D10 Partnerlusleping nr 2024-3-EE01-KA154-YOU-000283800-VIL"/>
    <n v="120"/>
    <x v="25"/>
    <x v="25"/>
    <x v="4"/>
    <x v="4"/>
    <x v="6"/>
    <s v="Põhi- ja üldkeskharidus"/>
    <x v="0"/>
    <x v="0"/>
    <m/>
    <m/>
    <x v="1"/>
    <x v="1"/>
    <m/>
    <m/>
  </r>
  <r>
    <x v="0"/>
    <x v="2"/>
    <s v="Sõjapõgenike üürikorteri sissemaksu ja tõlketoetuse toetus läheb SKA menetlusse tagasi, taotlejaid on jäänud väga väheseks."/>
    <n v="-10000"/>
    <x v="163"/>
    <x v="150"/>
    <x v="30"/>
    <x v="30"/>
    <x v="43"/>
    <s v="Eluasemeteenused sotsiaalsetele riskirühmadele"/>
    <x v="0"/>
    <x v="0"/>
    <m/>
    <m/>
    <x v="68"/>
    <x v="68"/>
    <m/>
    <m/>
  </r>
  <r>
    <x v="0"/>
    <x v="2"/>
    <s v="5 kuu aritmeetiline keskmine ja eelneva aasta kulu lubab eeldada, et kulu on väiksem"/>
    <n v="-8000"/>
    <x v="192"/>
    <x v="173"/>
    <x v="30"/>
    <x v="30"/>
    <x v="24"/>
    <s v="Muu perekondade ja laste sotsiaalne kaitse"/>
    <x v="0"/>
    <x v="0"/>
    <m/>
    <m/>
    <x v="72"/>
    <x v="72"/>
    <m/>
    <m/>
  </r>
  <r>
    <x v="0"/>
    <x v="5"/>
    <s v="Muud koolituse kulud"/>
    <n v="45"/>
    <x v="43"/>
    <x v="43"/>
    <x v="21"/>
    <x v="21"/>
    <x v="10"/>
    <s v="Noorte huviharidus ja huvitegevus"/>
    <x v="0"/>
    <x v="0"/>
    <m/>
    <m/>
    <x v="1"/>
    <x v="1"/>
    <m/>
    <m/>
  </r>
  <r>
    <x v="0"/>
    <x v="5"/>
    <s v="Päevarahad"/>
    <n v="300"/>
    <x v="94"/>
    <x v="88"/>
    <x v="21"/>
    <x v="21"/>
    <x v="10"/>
    <s v="Noorte huviharidus ja huvitegevus"/>
    <x v="0"/>
    <x v="0"/>
    <m/>
    <m/>
    <x v="1"/>
    <x v="1"/>
    <m/>
    <m/>
  </r>
  <r>
    <x v="0"/>
    <x v="5"/>
    <s v="Muud administreerimiskulud"/>
    <n v="64"/>
    <x v="14"/>
    <x v="14"/>
    <x v="21"/>
    <x v="21"/>
    <x v="10"/>
    <s v="Noorte huviharidus ja huvitegevus"/>
    <x v="0"/>
    <x v="0"/>
    <m/>
    <m/>
    <x v="1"/>
    <x v="1"/>
    <m/>
    <m/>
  </r>
  <r>
    <x v="0"/>
    <x v="5"/>
    <s v="Info- ja PR teenused"/>
    <n v="-64"/>
    <x v="8"/>
    <x v="8"/>
    <x v="21"/>
    <x v="21"/>
    <x v="10"/>
    <s v="Noorte huviharidus ja huvitegevus"/>
    <x v="0"/>
    <x v="0"/>
    <m/>
    <m/>
    <x v="1"/>
    <x v="1"/>
    <m/>
    <m/>
  </r>
  <r>
    <x v="0"/>
    <x v="5"/>
    <s v="Esindus- ja vastuvõtukulud (va kingitused ja auhinnad)"/>
    <n v="300"/>
    <x v="12"/>
    <x v="12"/>
    <x v="11"/>
    <x v="11"/>
    <x v="13"/>
    <s v="Alusharidus"/>
    <x v="0"/>
    <x v="0"/>
    <m/>
    <m/>
    <x v="1"/>
    <x v="1"/>
    <m/>
    <m/>
  </r>
  <r>
    <x v="0"/>
    <x v="5"/>
    <s v="Inventar ja selle tarvikud"/>
    <n v="-300"/>
    <x v="26"/>
    <x v="26"/>
    <x v="11"/>
    <x v="11"/>
    <x v="13"/>
    <s v="Alusharidus"/>
    <x v="0"/>
    <x v="0"/>
    <m/>
    <m/>
    <x v="1"/>
    <x v="1"/>
    <m/>
    <m/>
  </r>
  <r>
    <x v="0"/>
    <x v="5"/>
    <s v="Kulud PRIA toetuse arvelt"/>
    <n v="991"/>
    <x v="26"/>
    <x v="26"/>
    <x v="11"/>
    <x v="11"/>
    <x v="13"/>
    <s v="Alusharidus"/>
    <x v="0"/>
    <x v="0"/>
    <m/>
    <m/>
    <x v="1"/>
    <x v="1"/>
    <m/>
    <m/>
  </r>
  <r>
    <x v="0"/>
    <x v="5"/>
    <s v="Kulud PRIA toetuse arvelt"/>
    <n v="150"/>
    <x v="52"/>
    <x v="51"/>
    <x v="11"/>
    <x v="11"/>
    <x v="13"/>
    <s v="Alusharidus"/>
    <x v="0"/>
    <x v="0"/>
    <m/>
    <m/>
    <x v="1"/>
    <x v="1"/>
    <m/>
    <m/>
  </r>
  <r>
    <x v="1"/>
    <x v="6"/>
    <s v="PRIA Koolikava kaasnevate haridusmeetmete toetus"/>
    <n v="1141"/>
    <x v="25"/>
    <x v="25"/>
    <x v="11"/>
    <x v="11"/>
    <x v="13"/>
    <s v="Alusharidus"/>
    <x v="0"/>
    <x v="0"/>
    <m/>
    <m/>
    <x v="1"/>
    <x v="1"/>
    <m/>
    <m/>
  </r>
  <r>
    <x v="0"/>
    <x v="2"/>
    <s v="Puudega isikute eluruumide kohandamise kulude vähendamine, 4 kuu jooksul ei ole väljamakseid olnud, vähendame käesoleva aasta eelarvet"/>
    <n v="-9000"/>
    <x v="163"/>
    <x v="150"/>
    <x v="30"/>
    <x v="30"/>
    <x v="43"/>
    <s v="Eluasemeteenused sotsiaalsetele riskirühmadele"/>
    <x v="0"/>
    <x v="0"/>
    <m/>
    <m/>
    <x v="57"/>
    <x v="57"/>
    <m/>
    <m/>
  </r>
  <r>
    <x v="0"/>
    <x v="5"/>
    <s v="Kaotame sotsiaalameti reservi, vajadusel küsime üldisest LV reservist"/>
    <n v="-9853"/>
    <x v="85"/>
    <x v="80"/>
    <x v="30"/>
    <x v="30"/>
    <x v="35"/>
    <s v="Muu sotsiaalne kaitse, sh sotsiaalse kaitse haldus"/>
    <x v="0"/>
    <x v="0"/>
    <m/>
    <m/>
    <x v="99"/>
    <x v="99"/>
    <m/>
    <m/>
  </r>
  <r>
    <x v="0"/>
    <x v="2"/>
    <s v="Tõstan õigele kontole"/>
    <n v="35500"/>
    <x v="158"/>
    <x v="146"/>
    <x v="30"/>
    <x v="30"/>
    <x v="40"/>
    <s v="Puudega inimese erihoolekandeteenus"/>
    <x v="0"/>
    <x v="0"/>
    <m/>
    <m/>
    <x v="77"/>
    <x v="77"/>
    <m/>
    <m/>
  </r>
  <r>
    <x v="0"/>
    <x v="2"/>
    <s v="Tõstan õigele kontole"/>
    <n v="-35500"/>
    <x v="163"/>
    <x v="150"/>
    <x v="30"/>
    <x v="30"/>
    <x v="40"/>
    <s v="Puudega inimese erihoolekandeteenus"/>
    <x v="0"/>
    <x v="0"/>
    <m/>
    <m/>
    <x v="77"/>
    <x v="77"/>
    <m/>
    <m/>
  </r>
  <r>
    <x v="0"/>
    <x v="2"/>
    <s v="Eeldatav kulu on olnud väiksem, tõstan Laste ja Perede Tugikeskuse eelarvesse teenuste osutamiseks (mänguteraapia ja kogukonna-psühholoogi teenuse pakkumiseks jm teenuste jaoks, mis aitab laste ja perede toimetulekut tõsta)."/>
    <n v="-6500"/>
    <x v="163"/>
    <x v="150"/>
    <x v="30"/>
    <x v="30"/>
    <x v="40"/>
    <s v="Puudega inimese erihoolekandeteenus"/>
    <x v="0"/>
    <x v="0"/>
    <m/>
    <m/>
    <x v="77"/>
    <x v="77"/>
    <m/>
    <m/>
  </r>
  <r>
    <x v="0"/>
    <x v="5"/>
    <s v="Kindlustus"/>
    <n v="1600"/>
    <x v="72"/>
    <x v="70"/>
    <x v="20"/>
    <x v="20"/>
    <x v="16"/>
    <s v="Avalike alade puhastus"/>
    <x v="0"/>
    <x v="0"/>
    <m/>
    <m/>
    <x v="1"/>
    <x v="1"/>
    <m/>
    <m/>
  </r>
  <r>
    <x v="0"/>
    <x v="5"/>
    <s v="Korrashoiuteenused"/>
    <n v="-1600"/>
    <x v="27"/>
    <x v="27"/>
    <x v="20"/>
    <x v="20"/>
    <x v="16"/>
    <s v="Avalike alade puhastus"/>
    <x v="0"/>
    <x v="0"/>
    <m/>
    <m/>
    <x v="1"/>
    <x v="1"/>
    <m/>
    <m/>
  </r>
  <r>
    <x v="0"/>
    <x v="5"/>
    <s v="Inventar ja selle tarvikud"/>
    <n v="1000"/>
    <x v="26"/>
    <x v="26"/>
    <x v="20"/>
    <x v="20"/>
    <x v="16"/>
    <s v="Avalike alade puhastus"/>
    <x v="0"/>
    <x v="0"/>
    <m/>
    <m/>
    <x v="1"/>
    <x v="1"/>
    <m/>
    <m/>
  </r>
  <r>
    <x v="0"/>
    <x v="5"/>
    <s v="Muud inventari majandamiskulud"/>
    <n v="-1000"/>
    <x v="41"/>
    <x v="41"/>
    <x v="20"/>
    <x v="20"/>
    <x v="16"/>
    <s v="Avalike alade puhastus"/>
    <x v="0"/>
    <x v="0"/>
    <m/>
    <m/>
    <x v="1"/>
    <x v="1"/>
    <m/>
    <m/>
  </r>
  <r>
    <x v="0"/>
    <x v="5"/>
    <s v="Muud koolituse kulud. Eelarve vähendamine seoses Paalalinna kooli bussi kasutamisega. Kütuse kompenseerimine Paalalinna koolile. Summa tõsta nende eelarves reale 551300 - kütus. "/>
    <n v="-50"/>
    <x v="43"/>
    <x v="43"/>
    <x v="4"/>
    <x v="4"/>
    <x v="6"/>
    <s v="Põhi- ja üldkeskharidus"/>
    <x v="0"/>
    <x v="0"/>
    <m/>
    <m/>
    <x v="1"/>
    <x v="1"/>
    <m/>
    <m/>
  </r>
  <r>
    <x v="0"/>
    <x v="5"/>
    <s v="Muud inventari majandamiskulud"/>
    <n v="1000"/>
    <x v="41"/>
    <x v="41"/>
    <x v="20"/>
    <x v="20"/>
    <x v="16"/>
    <s v="Avalike alade puhastus"/>
    <x v="0"/>
    <x v="0"/>
    <m/>
    <m/>
    <x v="1"/>
    <x v="1"/>
    <m/>
    <m/>
  </r>
  <r>
    <x v="0"/>
    <x v="5"/>
    <s v="Remondi- ja hooldusteenused"/>
    <n v="-1000"/>
    <x v="29"/>
    <x v="29"/>
    <x v="20"/>
    <x v="20"/>
    <x v="16"/>
    <s v="Avalike alade puhastus"/>
    <x v="0"/>
    <x v="0"/>
    <m/>
    <m/>
    <x v="1"/>
    <x v="1"/>
    <m/>
    <m/>
  </r>
  <r>
    <x v="0"/>
    <x v="5"/>
    <s v="Remont ja hooldus"/>
    <n v="14000"/>
    <x v="75"/>
    <x v="69"/>
    <x v="20"/>
    <x v="20"/>
    <x v="16"/>
    <s v="Avalike alade puhastus"/>
    <x v="0"/>
    <x v="0"/>
    <m/>
    <m/>
    <x v="1"/>
    <x v="1"/>
    <m/>
    <m/>
  </r>
  <r>
    <x v="0"/>
    <x v="5"/>
    <s v="Korrashoiuteenused"/>
    <n v="-14000"/>
    <x v="27"/>
    <x v="27"/>
    <x v="20"/>
    <x v="20"/>
    <x v="16"/>
    <s v="Avalike alade puhastus"/>
    <x v="0"/>
    <x v="0"/>
    <m/>
    <m/>
    <x v="1"/>
    <x v="1"/>
    <m/>
    <m/>
  </r>
  <r>
    <x v="0"/>
    <x v="5"/>
    <s v="Koolitusteenused"/>
    <n v="450"/>
    <x v="48"/>
    <x v="22"/>
    <x v="20"/>
    <x v="20"/>
    <x v="16"/>
    <s v="Avalike alade puhastus"/>
    <x v="0"/>
    <x v="0"/>
    <m/>
    <m/>
    <x v="1"/>
    <x v="1"/>
    <m/>
    <m/>
  </r>
  <r>
    <x v="0"/>
    <x v="5"/>
    <s v="Ürituste ja näituste korraldamise kulud"/>
    <n v="-4750"/>
    <x v="52"/>
    <x v="51"/>
    <x v="23"/>
    <x v="23"/>
    <x v="21"/>
    <s v="Väljaspool kodu osutatav üldhooldusteenus"/>
    <x v="0"/>
    <x v="0"/>
    <m/>
    <m/>
    <x v="1"/>
    <x v="1"/>
    <m/>
    <m/>
  </r>
  <r>
    <x v="0"/>
    <x v="5"/>
    <s v="Koolitusteenused"/>
    <n v="-3000"/>
    <x v="48"/>
    <x v="22"/>
    <x v="23"/>
    <x v="23"/>
    <x v="21"/>
    <s v="Väljaspool kodu osutatav üldhooldusteenus"/>
    <x v="0"/>
    <x v="0"/>
    <m/>
    <m/>
    <x v="1"/>
    <x v="1"/>
    <m/>
    <m/>
  </r>
  <r>
    <x v="0"/>
    <x v="5"/>
    <s v="Kingitused ja auhinnad (va oma töötajatele)"/>
    <n v="500"/>
    <x v="134"/>
    <x v="124"/>
    <x v="23"/>
    <x v="23"/>
    <x v="21"/>
    <s v="Väljaspool kodu osutatav üldhooldusteenus"/>
    <x v="0"/>
    <x v="0"/>
    <m/>
    <m/>
    <x v="1"/>
    <x v="1"/>
    <m/>
    <m/>
  </r>
  <r>
    <x v="0"/>
    <x v="0"/>
    <s v="Töötuskindlustusmakse"/>
    <n v="100"/>
    <x v="0"/>
    <x v="0"/>
    <x v="23"/>
    <x v="23"/>
    <x v="21"/>
    <s v="Väljaspool kodu osutatav üldhooldusteenus"/>
    <x v="0"/>
    <x v="0"/>
    <m/>
    <m/>
    <x v="1"/>
    <x v="1"/>
    <m/>
    <m/>
  </r>
  <r>
    <x v="0"/>
    <x v="0"/>
    <s v="Sotsiaalmaks töötasudelt ja toetustelt"/>
    <n v="1800"/>
    <x v="1"/>
    <x v="1"/>
    <x v="23"/>
    <x v="23"/>
    <x v="21"/>
    <s v="Väljaspool kodu osutatav üldhooldusteenus"/>
    <x v="0"/>
    <x v="0"/>
    <m/>
    <m/>
    <x v="1"/>
    <x v="1"/>
    <m/>
    <m/>
  </r>
  <r>
    <x v="0"/>
    <x v="0"/>
    <s v="Hüvitised ja toetused (TLS tööliste palgaosa)"/>
    <n v="2350"/>
    <x v="88"/>
    <x v="82"/>
    <x v="23"/>
    <x v="23"/>
    <x v="21"/>
    <s v="Väljaspool kodu osutatav üldhooldusteenus"/>
    <x v="0"/>
    <x v="0"/>
    <m/>
    <m/>
    <x v="1"/>
    <x v="1"/>
    <m/>
    <m/>
  </r>
  <r>
    <x v="0"/>
    <x v="0"/>
    <s v="Põhipalk ja kokkulepitud tasud (TLS tööliste brutopalk)"/>
    <n v="3000"/>
    <x v="40"/>
    <x v="40"/>
    <x v="23"/>
    <x v="23"/>
    <x v="21"/>
    <s v="Väljaspool kodu osutatav üldhooldusteenus"/>
    <x v="0"/>
    <x v="0"/>
    <m/>
    <m/>
    <x v="1"/>
    <x v="1"/>
    <m/>
    <m/>
  </r>
  <r>
    <x v="0"/>
    <x v="5"/>
    <s v="Spordikeskuse eelarvest Huntaugu nõlva niitmiseks"/>
    <n v="3500"/>
    <x v="87"/>
    <x v="66"/>
    <x v="20"/>
    <x v="20"/>
    <x v="16"/>
    <s v="Avalike alade puhastus"/>
    <x v="0"/>
    <x v="0"/>
    <m/>
    <m/>
    <x v="1"/>
    <x v="1"/>
    <m/>
    <m/>
  </r>
  <r>
    <x v="0"/>
    <x v="5"/>
    <s v="Korrashoiuteenused"/>
    <n v="-3500"/>
    <x v="27"/>
    <x v="27"/>
    <x v="15"/>
    <x v="15"/>
    <x v="15"/>
    <s v="Sporditegevus"/>
    <x v="0"/>
    <x v="0"/>
    <m/>
    <m/>
    <x v="1"/>
    <x v="1"/>
    <m/>
    <m/>
  </r>
  <r>
    <x v="0"/>
    <x v="0"/>
    <s v="Töötasud võlaõiguslike lepingute alusel"/>
    <n v="-7145"/>
    <x v="15"/>
    <x v="15"/>
    <x v="8"/>
    <x v="8"/>
    <x v="8"/>
    <s v="Raamatukogud"/>
    <x v="0"/>
    <x v="0"/>
    <m/>
    <m/>
    <x v="1"/>
    <x v="1"/>
    <m/>
    <m/>
  </r>
  <r>
    <x v="0"/>
    <x v="0"/>
    <s v="Põhipalk ja kokkulepitud tasud (TLS tippspetsialisti brutopalk)"/>
    <n v="-3240"/>
    <x v="37"/>
    <x v="37"/>
    <x v="8"/>
    <x v="8"/>
    <x v="8"/>
    <s v="Raamatukogud"/>
    <x v="0"/>
    <x v="0"/>
    <m/>
    <m/>
    <x v="1"/>
    <x v="1"/>
    <m/>
    <m/>
  </r>
  <r>
    <x v="0"/>
    <x v="0"/>
    <s v="Põhipalk ja kokkulepitud tasud (TLS juhtide brutopalgad)"/>
    <n v="1361"/>
    <x v="39"/>
    <x v="39"/>
    <x v="8"/>
    <x v="8"/>
    <x v="8"/>
    <s v="Raamatukogud"/>
    <x v="0"/>
    <x v="0"/>
    <m/>
    <m/>
    <x v="1"/>
    <x v="1"/>
    <m/>
    <m/>
  </r>
  <r>
    <x v="0"/>
    <x v="0"/>
    <s v="Põhipalk (kõrgharidusega kultuuritöötajad)"/>
    <n v="8772"/>
    <x v="113"/>
    <x v="107"/>
    <x v="8"/>
    <x v="8"/>
    <x v="8"/>
    <s v="Raamatukogud"/>
    <x v="0"/>
    <x v="0"/>
    <m/>
    <m/>
    <x v="1"/>
    <x v="1"/>
    <m/>
    <m/>
  </r>
  <r>
    <x v="0"/>
    <x v="0"/>
    <s v="Põhipalk ja kokkulepitud tasud (TLS keskastme spetsialisti brutopalk)"/>
    <n v="252"/>
    <x v="16"/>
    <x v="16"/>
    <x v="8"/>
    <x v="8"/>
    <x v="8"/>
    <s v="Raamatukogud"/>
    <x v="0"/>
    <x v="0"/>
    <m/>
    <m/>
    <x v="1"/>
    <x v="1"/>
    <m/>
    <m/>
  </r>
  <r>
    <x v="0"/>
    <x v="5"/>
    <s v="Töömasinate ja seadmete tarvikud"/>
    <n v="7000"/>
    <x v="130"/>
    <x v="122"/>
    <x v="20"/>
    <x v="20"/>
    <x v="16"/>
    <s v="Avalike alade puhastus"/>
    <x v="0"/>
    <x v="0"/>
    <m/>
    <m/>
    <x v="1"/>
    <x v="1"/>
    <m/>
    <m/>
  </r>
  <r>
    <x v="0"/>
    <x v="5"/>
    <s v="Remondi- ja hooldusteenused"/>
    <n v="-7000"/>
    <x v="131"/>
    <x v="29"/>
    <x v="20"/>
    <x v="20"/>
    <x v="16"/>
    <s v="Avalike alade puhastus"/>
    <x v="0"/>
    <x v="0"/>
    <m/>
    <m/>
    <x v="1"/>
    <x v="1"/>
    <m/>
    <m/>
  </r>
  <r>
    <x v="0"/>
    <x v="5"/>
    <s v="Remont ja hooldus"/>
    <n v="5000"/>
    <x v="75"/>
    <x v="69"/>
    <x v="20"/>
    <x v="20"/>
    <x v="16"/>
    <s v="Avalike alade puhastus"/>
    <x v="0"/>
    <x v="0"/>
    <m/>
    <m/>
    <x v="1"/>
    <x v="1"/>
    <m/>
    <m/>
  </r>
  <r>
    <x v="0"/>
    <x v="0"/>
    <s v="Töötuskindlustusmakse"/>
    <n v="-161"/>
    <x v="0"/>
    <x v="0"/>
    <x v="0"/>
    <x v="0"/>
    <x v="0"/>
    <s v="Viljandi Linnavalitsus"/>
    <x v="0"/>
    <x v="0"/>
    <m/>
    <m/>
    <x v="0"/>
    <x v="0"/>
    <m/>
    <m/>
  </r>
  <r>
    <x v="0"/>
    <x v="0"/>
    <s v="Sotsiaalmaks töötasudelt ja toetustelt"/>
    <n v="-6670"/>
    <x v="1"/>
    <x v="1"/>
    <x v="0"/>
    <x v="0"/>
    <x v="0"/>
    <s v="Viljandi Linnavalitsus"/>
    <x v="0"/>
    <x v="0"/>
    <m/>
    <m/>
    <x v="0"/>
    <x v="0"/>
    <m/>
    <m/>
  </r>
  <r>
    <x v="0"/>
    <x v="0"/>
    <s v="Põhipalk ja kokkulepitud tasud (ATS keskastme spetsialisti brutopalk)"/>
    <n v="-20212"/>
    <x v="17"/>
    <x v="17"/>
    <x v="0"/>
    <x v="0"/>
    <x v="0"/>
    <s v="Viljandi Linnavalitsus"/>
    <x v="0"/>
    <x v="0"/>
    <m/>
    <m/>
    <x v="0"/>
    <x v="0"/>
    <m/>
    <m/>
  </r>
  <r>
    <x v="0"/>
    <x v="0"/>
    <s v="Töötuskindlustusmakse"/>
    <n v="161"/>
    <x v="0"/>
    <x v="0"/>
    <x v="0"/>
    <x v="0"/>
    <x v="0"/>
    <s v="Viljandi Linnavalitsus"/>
    <x v="0"/>
    <x v="0"/>
    <s v="TF01-01"/>
    <s v="Rahvastikutoimingute kulude hüvitis"/>
    <x v="0"/>
    <x v="0"/>
    <m/>
    <m/>
  </r>
  <r>
    <x v="0"/>
    <x v="0"/>
    <s v="Sotsiaalmaks töötasudelt ja toetustelt"/>
    <n v="6670"/>
    <x v="1"/>
    <x v="1"/>
    <x v="0"/>
    <x v="0"/>
    <x v="0"/>
    <s v="Viljandi Linnavalitsus"/>
    <x v="0"/>
    <x v="0"/>
    <s v="TF01-01"/>
    <s v="Rahvastikutoimingute kulude hüvitis"/>
    <x v="0"/>
    <x v="0"/>
    <m/>
    <m/>
  </r>
  <r>
    <x v="0"/>
    <x v="0"/>
    <s v="Põhipalk ja kokkulepitud tasud (ATS keskastme spetsialisti brutopalk)"/>
    <n v="20212"/>
    <x v="17"/>
    <x v="17"/>
    <x v="0"/>
    <x v="0"/>
    <x v="0"/>
    <s v="Viljandi Linnavalitsus"/>
    <x v="0"/>
    <x v="0"/>
    <s v="TF01-01"/>
    <s v="Rahvastikutoimingute kulude hüvitis"/>
    <x v="0"/>
    <x v="0"/>
    <m/>
    <m/>
  </r>
  <r>
    <x v="1"/>
    <x v="6"/>
    <s v="Kohaliku omavalitsuse toetusfond"/>
    <n v="27043"/>
    <x v="115"/>
    <x v="109"/>
    <x v="0"/>
    <x v="0"/>
    <x v="37"/>
    <s v="Üldiseloomuga ülekanded valitsussektoris"/>
    <x v="0"/>
    <x v="0"/>
    <s v="TF01-01"/>
    <s v="Rahvastikutoimingute kulude hüvitis"/>
    <x v="1"/>
    <x v="1"/>
    <m/>
    <m/>
  </r>
  <r>
    <x v="0"/>
    <x v="2"/>
    <s v="Toetusfondi eraldis on suurem"/>
    <n v="4229"/>
    <x v="172"/>
    <x v="157"/>
    <x v="30"/>
    <x v="30"/>
    <x v="42"/>
    <s v="Riiklik toimetulekutoetus"/>
    <x v="0"/>
    <x v="0"/>
    <s v="TF01-06"/>
    <s v="Toimetulekutoetuse maksmise hüvitis"/>
    <x v="66"/>
    <x v="66"/>
    <m/>
    <m/>
  </r>
  <r>
    <x v="1"/>
    <x v="6"/>
    <s v="Toetusfondi eraldis on suurem"/>
    <n v="4229"/>
    <x v="115"/>
    <x v="109"/>
    <x v="30"/>
    <x v="30"/>
    <x v="42"/>
    <s v="Riiklik toimetulekutoetus"/>
    <x v="0"/>
    <x v="0"/>
    <s v="TF01-06"/>
    <s v="Toimetulekutoetuse maksmise hüvitis"/>
    <x v="1"/>
    <x v="1"/>
    <m/>
    <m/>
  </r>
  <r>
    <x v="0"/>
    <x v="5"/>
    <s v="Korrashoiuteenused"/>
    <n v="1872"/>
    <x v="27"/>
    <x v="27"/>
    <x v="20"/>
    <x v="20"/>
    <x v="16"/>
    <s v="Avalike alade puhastus"/>
    <x v="0"/>
    <x v="0"/>
    <s v="TF01-02"/>
    <s v="Kohalike teede hoiu toetus"/>
    <x v="100"/>
    <x v="100"/>
    <m/>
    <m/>
  </r>
  <r>
    <x v="1"/>
    <x v="6"/>
    <s v="Toetusfondi eraldis on suurem"/>
    <n v="1872"/>
    <x v="115"/>
    <x v="109"/>
    <x v="1"/>
    <x v="1"/>
    <x v="1"/>
    <s v="Maanteetransport"/>
    <x v="0"/>
    <x v="0"/>
    <s v="TF01-02"/>
    <s v="Kohalike teede hoiu toetus"/>
    <x v="1"/>
    <x v="1"/>
    <m/>
    <m/>
  </r>
  <r>
    <x v="0"/>
    <x v="5"/>
    <s v="Toetusfondi eraldis on väiksem"/>
    <n v="-2924"/>
    <x v="23"/>
    <x v="23"/>
    <x v="5"/>
    <x v="5"/>
    <x v="10"/>
    <s v="Noorte huviharidus ja huvitegevus"/>
    <x v="0"/>
    <x v="0"/>
    <s v="TF01-04"/>
    <s v="Huvihariduse ja -tegevuse toetus"/>
    <x v="34"/>
    <x v="34"/>
    <m/>
    <m/>
  </r>
  <r>
    <x v="1"/>
    <x v="6"/>
    <s v="Toetusfondi eraldis on väiksem"/>
    <n v="-2924"/>
    <x v="115"/>
    <x v="109"/>
    <x v="5"/>
    <x v="5"/>
    <x v="10"/>
    <s v="Noorte huviharidus ja huvitegevus"/>
    <x v="0"/>
    <x v="0"/>
    <s v="TF01-04"/>
    <s v="Huvihariduse ja -tegevuse toetus"/>
    <x v="1"/>
    <x v="1"/>
    <m/>
    <m/>
  </r>
  <r>
    <x v="1"/>
    <x v="6"/>
    <s v="Tasandusfond on algselt planeeritust väiksem"/>
    <n v="-3634"/>
    <x v="207"/>
    <x v="186"/>
    <x v="3"/>
    <x v="3"/>
    <x v="37"/>
    <s v="Üldiseloomuga ülekanded valitsussektoris"/>
    <x v="0"/>
    <x v="0"/>
    <m/>
    <m/>
    <x v="1"/>
    <x v="1"/>
    <m/>
    <m/>
  </r>
  <r>
    <x v="0"/>
    <x v="0"/>
    <s v="Põhipalk ja kokkulepitud tasud (õpetajate brutopalk)"/>
    <n v="19117"/>
    <x v="24"/>
    <x v="24"/>
    <x v="14"/>
    <x v="14"/>
    <x v="10"/>
    <s v="Noorte huviharidus ja huvitegevus"/>
    <x v="0"/>
    <x v="0"/>
    <m/>
    <m/>
    <x v="1"/>
    <x v="1"/>
    <m/>
    <m/>
  </r>
  <r>
    <x v="0"/>
    <x v="0"/>
    <s v="Põhipalk ja kokkulepitud tasud (TLS tippspetsialisti brutopalk)"/>
    <n v="18000"/>
    <x v="37"/>
    <x v="37"/>
    <x v="14"/>
    <x v="14"/>
    <x v="10"/>
    <s v="Noorte huviharidus ja huvitegevus"/>
    <x v="0"/>
    <x v="0"/>
    <m/>
    <m/>
    <x v="1"/>
    <x v="1"/>
    <m/>
    <m/>
  </r>
  <r>
    <x v="0"/>
    <x v="2"/>
    <s v="Projekt &quot;Kodud Tuleohutuks&quot; I voorust vahendeid ei saanud, sügisel otsustatakse kas jääk läheb ümberjagamisele või mitte, täna ei ole ka teada kas jääki üldse tekib."/>
    <n v="-21500"/>
    <x v="158"/>
    <x v="146"/>
    <x v="30"/>
    <x v="30"/>
    <x v="36"/>
    <s v="Muu sotsiaalsete riskirühmade kaitse"/>
    <x v="0"/>
    <x v="0"/>
    <s v="0003"/>
    <s v="Kodud Tuleohutuks"/>
    <x v="98"/>
    <x v="98"/>
    <m/>
    <m/>
  </r>
  <r>
    <x v="0"/>
    <x v="0"/>
    <s v="Põhipalk ja kokkulepitud tasud (õpetajate brutopalk)"/>
    <n v="43836"/>
    <x v="24"/>
    <x v="24"/>
    <x v="28"/>
    <x v="28"/>
    <x v="10"/>
    <s v="Noorte huviharidus ja huvitegevus"/>
    <x v="0"/>
    <x v="0"/>
    <m/>
    <m/>
    <x v="1"/>
    <x v="1"/>
    <m/>
    <m/>
  </r>
  <r>
    <x v="0"/>
    <x v="0"/>
    <s v="Töötasud võlaõiguslike lepingute alusel"/>
    <n v="-43836"/>
    <x v="15"/>
    <x v="15"/>
    <x v="28"/>
    <x v="28"/>
    <x v="10"/>
    <s v="Noorte huviharidus ja huvitegevus"/>
    <x v="0"/>
    <x v="0"/>
    <m/>
    <m/>
    <x v="1"/>
    <x v="1"/>
    <m/>
    <m/>
  </r>
  <r>
    <x v="0"/>
    <x v="0"/>
    <s v="Põhipalk ja kokkulepitud tasud (TLS juhtide brutopalgad)"/>
    <n v="1926"/>
    <x v="39"/>
    <x v="39"/>
    <x v="28"/>
    <x v="28"/>
    <x v="10"/>
    <s v="Noorte huviharidus ja huvitegevus"/>
    <x v="0"/>
    <x v="0"/>
    <m/>
    <m/>
    <x v="1"/>
    <x v="1"/>
    <m/>
    <m/>
  </r>
  <r>
    <x v="0"/>
    <x v="0"/>
    <s v="Töötasud võlaõiguslike lepingute alusel"/>
    <n v="-1926"/>
    <x v="15"/>
    <x v="15"/>
    <x v="28"/>
    <x v="28"/>
    <x v="10"/>
    <s v="Noorte huviharidus ja huvitegevus"/>
    <x v="0"/>
    <x v="0"/>
    <m/>
    <m/>
    <x v="1"/>
    <x v="1"/>
    <m/>
    <m/>
  </r>
  <r>
    <x v="0"/>
    <x v="0"/>
    <s v="Põhipalk ja kokkulepitud tasud (TLS keskastme spetsialisti brutopalk)"/>
    <n v="4232"/>
    <x v="16"/>
    <x v="16"/>
    <x v="28"/>
    <x v="28"/>
    <x v="10"/>
    <s v="Noorte huviharidus ja huvitegevus"/>
    <x v="0"/>
    <x v="0"/>
    <m/>
    <m/>
    <x v="1"/>
    <x v="1"/>
    <m/>
    <m/>
  </r>
  <r>
    <x v="0"/>
    <x v="0"/>
    <s v="Töötasud võlaõiguslike lepingute alusel"/>
    <n v="-4232"/>
    <x v="15"/>
    <x v="15"/>
    <x v="28"/>
    <x v="28"/>
    <x v="10"/>
    <s v="Noorte huviharidus ja huvitegevus"/>
    <x v="0"/>
    <x v="0"/>
    <m/>
    <m/>
    <x v="1"/>
    <x v="1"/>
    <m/>
    <m/>
  </r>
  <r>
    <x v="0"/>
    <x v="5"/>
    <s v="Esindus- ja vastuvõtukulud (va kingitused ja auhinnad)"/>
    <n v="500"/>
    <x v="12"/>
    <x v="12"/>
    <x v="9"/>
    <x v="9"/>
    <x v="6"/>
    <s v="Põhi- ja üldkeskharidus"/>
    <x v="0"/>
    <x v="0"/>
    <m/>
    <m/>
    <x v="1"/>
    <x v="1"/>
    <m/>
    <m/>
  </r>
  <r>
    <x v="0"/>
    <x v="5"/>
    <s v="Info- ja PR teenused"/>
    <n v="-500"/>
    <x v="8"/>
    <x v="8"/>
    <x v="9"/>
    <x v="9"/>
    <x v="6"/>
    <s v="Põhi- ja üldkeskharidus"/>
    <x v="0"/>
    <x v="0"/>
    <m/>
    <m/>
    <x v="1"/>
    <x v="1"/>
    <m/>
    <m/>
  </r>
  <r>
    <x v="0"/>
    <x v="5"/>
    <s v="Muud kommunikatsiooni-, kultuuri- ja vaba aja sisustamise kulud"/>
    <n v="154"/>
    <x v="23"/>
    <x v="23"/>
    <x v="9"/>
    <x v="9"/>
    <x v="6"/>
    <s v="Põhi- ja üldkeskharidus"/>
    <x v="0"/>
    <x v="0"/>
    <m/>
    <m/>
    <x v="1"/>
    <x v="1"/>
    <m/>
    <m/>
  </r>
  <r>
    <x v="0"/>
    <x v="5"/>
    <s v="Remondi- ja hooldusteenused"/>
    <n v="-154"/>
    <x v="131"/>
    <x v="29"/>
    <x v="9"/>
    <x v="9"/>
    <x v="6"/>
    <s v="Põhi- ja üldkeskharidus"/>
    <x v="0"/>
    <x v="0"/>
    <m/>
    <m/>
    <x v="1"/>
    <x v="1"/>
    <m/>
    <m/>
  </r>
  <r>
    <x v="0"/>
    <x v="0"/>
    <s v="Töötuskindlustusmakse"/>
    <n v="10"/>
    <x v="0"/>
    <x v="0"/>
    <x v="18"/>
    <x v="18"/>
    <x v="13"/>
    <s v="Alusharidus"/>
    <x v="0"/>
    <x v="0"/>
    <m/>
    <m/>
    <x v="1"/>
    <x v="1"/>
    <m/>
    <m/>
  </r>
  <r>
    <x v="0"/>
    <x v="0"/>
    <s v="Sotsiaalmaks töötasudelt ja toetustelt"/>
    <n v="218"/>
    <x v="1"/>
    <x v="1"/>
    <x v="18"/>
    <x v="18"/>
    <x v="13"/>
    <s v="Alusharidus"/>
    <x v="0"/>
    <x v="0"/>
    <m/>
    <m/>
    <x v="1"/>
    <x v="1"/>
    <m/>
    <m/>
  </r>
  <r>
    <x v="0"/>
    <x v="0"/>
    <s v="Põhipalk ja kokkulepitud tasud (õpetajate brutopalk)"/>
    <n v="430"/>
    <x v="24"/>
    <x v="24"/>
    <x v="18"/>
    <x v="18"/>
    <x v="13"/>
    <s v="Alusharidus"/>
    <x v="0"/>
    <x v="0"/>
    <m/>
    <m/>
    <x v="1"/>
    <x v="1"/>
    <m/>
    <m/>
  </r>
  <r>
    <x v="1"/>
    <x v="3"/>
    <s v="Praktika juhendajate tasu"/>
    <n v="658"/>
    <x v="35"/>
    <x v="35"/>
    <x v="18"/>
    <x v="18"/>
    <x v="13"/>
    <s v="Alusharidus"/>
    <x v="0"/>
    <x v="0"/>
    <m/>
    <m/>
    <x v="1"/>
    <x v="1"/>
    <m/>
    <m/>
  </r>
  <r>
    <x v="0"/>
    <x v="5"/>
    <s v="Toitlustusteenused, eelarve vigade parandus"/>
    <n v="96119"/>
    <x v="53"/>
    <x v="52"/>
    <x v="18"/>
    <x v="18"/>
    <x v="13"/>
    <s v="Alusharidus"/>
    <x v="0"/>
    <x v="0"/>
    <m/>
    <m/>
    <x v="1"/>
    <x v="1"/>
    <m/>
    <m/>
  </r>
  <r>
    <x v="0"/>
    <x v="5"/>
    <s v="Toiduained, eelarve vigade parandus, eelarve vigade parandus"/>
    <n v="-96119"/>
    <x v="176"/>
    <x v="158"/>
    <x v="18"/>
    <x v="18"/>
    <x v="13"/>
    <s v="Alusharidus"/>
    <x v="0"/>
    <x v="0"/>
    <m/>
    <m/>
    <x v="1"/>
    <x v="1"/>
    <m/>
    <m/>
  </r>
  <r>
    <x v="0"/>
    <x v="0"/>
    <s v="Põhipalk ja kokkulepitud tasud (TLS nooremspetsialisti brutopalk), eelarve vigade parandus"/>
    <n v="-193800"/>
    <x v="42"/>
    <x v="42"/>
    <x v="18"/>
    <x v="18"/>
    <x v="13"/>
    <s v="Alusharidus"/>
    <x v="0"/>
    <x v="0"/>
    <m/>
    <m/>
    <x v="1"/>
    <x v="1"/>
    <m/>
    <m/>
  </r>
  <r>
    <x v="0"/>
    <x v="0"/>
    <s v="Põhipalk ja kokkulepitud tasud (TLS keskastme spetsialisti brutopalk), eelarve vigade parandus"/>
    <n v="193800"/>
    <x v="16"/>
    <x v="16"/>
    <x v="18"/>
    <x v="18"/>
    <x v="13"/>
    <s v="Alusharidus"/>
    <x v="0"/>
    <x v="0"/>
    <m/>
    <m/>
    <x v="1"/>
    <x v="1"/>
    <m/>
    <m/>
  </r>
  <r>
    <x v="0"/>
    <x v="5"/>
    <s v="Muud inventari majandamiskulud"/>
    <n v="100"/>
    <x v="41"/>
    <x v="41"/>
    <x v="28"/>
    <x v="28"/>
    <x v="10"/>
    <s v="Noorte huviharidus ja huvitegevus"/>
    <x v="0"/>
    <x v="0"/>
    <m/>
    <m/>
    <x v="1"/>
    <x v="1"/>
    <m/>
    <m/>
  </r>
  <r>
    <x v="0"/>
    <x v="5"/>
    <s v="Sõidukulud"/>
    <n v="25"/>
    <x v="50"/>
    <x v="49"/>
    <x v="28"/>
    <x v="28"/>
    <x v="10"/>
    <s v="Noorte huviharidus ja huvitegevus"/>
    <x v="0"/>
    <x v="0"/>
    <m/>
    <m/>
    <x v="1"/>
    <x v="1"/>
    <m/>
    <m/>
  </r>
  <r>
    <x v="0"/>
    <x v="5"/>
    <s v="Majutuskulud"/>
    <n v="25"/>
    <x v="51"/>
    <x v="50"/>
    <x v="28"/>
    <x v="28"/>
    <x v="10"/>
    <s v="Noorte huviharidus ja huvitegevus"/>
    <x v="0"/>
    <x v="0"/>
    <m/>
    <m/>
    <x v="1"/>
    <x v="1"/>
    <m/>
    <m/>
  </r>
  <r>
    <x v="0"/>
    <x v="5"/>
    <s v="Info- ja PR teenused"/>
    <n v="25"/>
    <x v="8"/>
    <x v="8"/>
    <x v="28"/>
    <x v="28"/>
    <x v="10"/>
    <s v="Noorte huviharidus ja huvitegevus"/>
    <x v="0"/>
    <x v="0"/>
    <m/>
    <m/>
    <x v="1"/>
    <x v="1"/>
    <m/>
    <m/>
  </r>
  <r>
    <x v="0"/>
    <x v="0"/>
    <s v="Tulumaks erisoodustustelt"/>
    <n v="100"/>
    <x v="9"/>
    <x v="9"/>
    <x v="28"/>
    <x v="28"/>
    <x v="10"/>
    <s v="Noorte huviharidus ja huvitegevus"/>
    <x v="0"/>
    <x v="0"/>
    <m/>
    <m/>
    <x v="1"/>
    <x v="1"/>
    <m/>
    <m/>
  </r>
  <r>
    <x v="0"/>
    <x v="0"/>
    <s v="Muud sõidukulud"/>
    <n v="728"/>
    <x v="188"/>
    <x v="169"/>
    <x v="28"/>
    <x v="28"/>
    <x v="10"/>
    <s v="Noorte huviharidus ja huvitegevus"/>
    <x v="0"/>
    <x v="0"/>
    <m/>
    <m/>
    <x v="1"/>
    <x v="1"/>
    <m/>
    <m/>
  </r>
  <r>
    <x v="0"/>
    <x v="5"/>
    <s v="Rent"/>
    <n v="-475"/>
    <x v="30"/>
    <x v="30"/>
    <x v="28"/>
    <x v="28"/>
    <x v="10"/>
    <s v="Noorte huviharidus ja huvitegevus"/>
    <x v="0"/>
    <x v="0"/>
    <m/>
    <m/>
    <x v="1"/>
    <x v="1"/>
    <m/>
    <m/>
  </r>
  <r>
    <x v="0"/>
    <x v="0"/>
    <s v="Muud sõidukulud"/>
    <n v="250"/>
    <x v="188"/>
    <x v="169"/>
    <x v="28"/>
    <x v="28"/>
    <x v="10"/>
    <s v="Noorte huviharidus ja huvitegevus"/>
    <x v="0"/>
    <x v="0"/>
    <m/>
    <m/>
    <x v="1"/>
    <x v="1"/>
    <m/>
    <m/>
  </r>
  <r>
    <x v="1"/>
    <x v="6"/>
    <s v="Annetused"/>
    <n v="250"/>
    <x v="108"/>
    <x v="102"/>
    <x v="28"/>
    <x v="28"/>
    <x v="10"/>
    <s v="Noorte huviharidus ja huvitegevus"/>
    <x v="0"/>
    <x v="0"/>
    <m/>
    <m/>
    <x v="1"/>
    <x v="1"/>
    <m/>
    <m/>
  </r>
  <r>
    <x v="0"/>
    <x v="5"/>
    <s v="Ürituste ja näituste korraldamise kulud"/>
    <n v="2400"/>
    <x v="52"/>
    <x v="51"/>
    <x v="28"/>
    <x v="28"/>
    <x v="10"/>
    <s v="Noorte huviharidus ja huvitegevus"/>
    <x v="0"/>
    <x v="0"/>
    <m/>
    <m/>
    <x v="1"/>
    <x v="1"/>
    <m/>
    <m/>
  </r>
  <r>
    <x v="1"/>
    <x v="6"/>
    <s v="Toetused valitsussektorisse kuuluvatelt avalik-õiguslikelt juriidilistelt isikutelt (KULKA)"/>
    <n v="2400"/>
    <x v="100"/>
    <x v="94"/>
    <x v="28"/>
    <x v="28"/>
    <x v="10"/>
    <s v="Noorte huviharidus ja huvitegevus"/>
    <x v="0"/>
    <x v="0"/>
    <m/>
    <m/>
    <x v="1"/>
    <x v="1"/>
    <m/>
    <m/>
  </r>
  <r>
    <x v="0"/>
    <x v="0"/>
    <s v="Töötuskindlustusmakse"/>
    <n v="17"/>
    <x v="0"/>
    <x v="0"/>
    <x v="28"/>
    <x v="28"/>
    <x v="10"/>
    <s v="Noorte huviharidus ja huvitegevus"/>
    <x v="0"/>
    <x v="0"/>
    <m/>
    <m/>
    <x v="1"/>
    <x v="1"/>
    <m/>
    <m/>
  </r>
  <r>
    <x v="0"/>
    <x v="0"/>
    <s v="Sotsiaalmaks töötasudelt ja toetustelt"/>
    <n v="665"/>
    <x v="1"/>
    <x v="1"/>
    <x v="28"/>
    <x v="28"/>
    <x v="10"/>
    <s v="Noorte huviharidus ja huvitegevus"/>
    <x v="0"/>
    <x v="0"/>
    <m/>
    <m/>
    <x v="1"/>
    <x v="1"/>
    <m/>
    <m/>
  </r>
  <r>
    <x v="0"/>
    <x v="0"/>
    <s v="Põhipalk ja kokkulepitud tasud (õpetajate brutopalk)"/>
    <n v="2017"/>
    <x v="24"/>
    <x v="24"/>
    <x v="28"/>
    <x v="28"/>
    <x v="10"/>
    <s v="Noorte huviharidus ja huvitegevus"/>
    <x v="0"/>
    <x v="0"/>
    <m/>
    <m/>
    <x v="1"/>
    <x v="1"/>
    <m/>
    <m/>
  </r>
  <r>
    <x v="1"/>
    <x v="6"/>
    <s v="Kodumaine sihtfinantseerimine tegevuskuludeks"/>
    <n v="2699"/>
    <x v="25"/>
    <x v="25"/>
    <x v="28"/>
    <x v="28"/>
    <x v="10"/>
    <s v="Noorte huviharidus ja huvitegevus"/>
    <x v="0"/>
    <x v="0"/>
    <m/>
    <m/>
    <x v="1"/>
    <x v="1"/>
    <m/>
    <m/>
  </r>
  <r>
    <x v="0"/>
    <x v="5"/>
    <s v="Ürituste ja näituste korraldamise kulud"/>
    <n v="850"/>
    <x v="52"/>
    <x v="51"/>
    <x v="28"/>
    <x v="28"/>
    <x v="10"/>
    <s v="Noorte huviharidus ja huvitegevus"/>
    <x v="0"/>
    <x v="0"/>
    <m/>
    <m/>
    <x v="1"/>
    <x v="1"/>
    <m/>
    <m/>
  </r>
  <r>
    <x v="1"/>
    <x v="3"/>
    <s v="Muu toodete ja teenuste müük"/>
    <n v="850"/>
    <x v="107"/>
    <x v="101"/>
    <x v="28"/>
    <x v="28"/>
    <x v="10"/>
    <s v="Noorte huviharidus ja huvitegevus"/>
    <x v="0"/>
    <x v="0"/>
    <m/>
    <m/>
    <x v="1"/>
    <x v="1"/>
    <m/>
    <m/>
  </r>
  <r>
    <x v="0"/>
    <x v="5"/>
    <s v="Ürituste ja näituste korraldamise kulud"/>
    <n v="4913"/>
    <x v="52"/>
    <x v="51"/>
    <x v="28"/>
    <x v="28"/>
    <x v="10"/>
    <s v="Noorte huviharidus ja huvitegevus"/>
    <x v="0"/>
    <x v="0"/>
    <m/>
    <m/>
    <x v="1"/>
    <x v="1"/>
    <m/>
    <m/>
  </r>
  <r>
    <x v="1"/>
    <x v="3"/>
    <s v="Muud tulud haridusalasest tegevusest"/>
    <n v="5441"/>
    <x v="35"/>
    <x v="35"/>
    <x v="28"/>
    <x v="28"/>
    <x v="10"/>
    <s v="Noorte huviharidus ja huvitegevus"/>
    <x v="0"/>
    <x v="0"/>
    <m/>
    <m/>
    <x v="1"/>
    <x v="1"/>
    <m/>
    <m/>
  </r>
  <r>
    <x v="0"/>
    <x v="5"/>
    <s v="Sõidukulud"/>
    <n v="5787"/>
    <x v="78"/>
    <x v="49"/>
    <x v="6"/>
    <x v="6"/>
    <x v="6"/>
    <s v="Põhi- ja üldkeskharidus"/>
    <x v="0"/>
    <x v="0"/>
    <s v="PR203"/>
    <s v="Kaare Kooli Erasmus+ KA-210A"/>
    <x v="1"/>
    <x v="1"/>
    <m/>
    <m/>
  </r>
  <r>
    <x v="0"/>
    <x v="5"/>
    <s v="Päevarahad"/>
    <n v="1050"/>
    <x v="94"/>
    <x v="88"/>
    <x v="6"/>
    <x v="6"/>
    <x v="6"/>
    <s v="Põhi- ja üldkeskharidus"/>
    <x v="0"/>
    <x v="0"/>
    <s v="PR203"/>
    <s v="Kaare Kooli Erasmus+ KA-210A"/>
    <x v="1"/>
    <x v="1"/>
    <m/>
    <m/>
  </r>
  <r>
    <x v="0"/>
    <x v="5"/>
    <s v="Lähetatute kindlustus"/>
    <n v="330"/>
    <x v="124"/>
    <x v="117"/>
    <x v="6"/>
    <x v="6"/>
    <x v="6"/>
    <s v="Põhi- ja üldkeskharidus"/>
    <x v="0"/>
    <x v="0"/>
    <s v="PR203"/>
    <s v="Kaare Kooli Erasmus+ KA-210A"/>
    <x v="1"/>
    <x v="1"/>
    <m/>
    <m/>
  </r>
  <r>
    <x v="0"/>
    <x v="5"/>
    <s v="Majutuskulud"/>
    <n v="3370"/>
    <x v="119"/>
    <x v="50"/>
    <x v="6"/>
    <x v="6"/>
    <x v="6"/>
    <s v="Põhi- ja üldkeskharidus"/>
    <x v="0"/>
    <x v="0"/>
    <s v="PR203"/>
    <s v="Kaare Kooli Erasmus+ KA-210A"/>
    <x v="1"/>
    <x v="1"/>
    <m/>
    <m/>
  </r>
  <r>
    <x v="0"/>
    <x v="5"/>
    <s v="Esindus- ja vastuvõtukulud (va kingitused ja auhinnad)"/>
    <n v="1463"/>
    <x v="12"/>
    <x v="12"/>
    <x v="6"/>
    <x v="6"/>
    <x v="6"/>
    <s v="Põhi- ja üldkeskharidus"/>
    <x v="0"/>
    <x v="0"/>
    <s v="PR203"/>
    <s v="Kaare Kooli Erasmus+ KA-210A"/>
    <x v="1"/>
    <x v="1"/>
    <m/>
    <m/>
  </r>
  <r>
    <x v="0"/>
    <x v="5"/>
    <s v="Viljandi Muusikakoolile kingitus 80.juubeliks  Krõllipesalt"/>
    <n v="80"/>
    <x v="23"/>
    <x v="23"/>
    <x v="28"/>
    <x v="28"/>
    <x v="10"/>
    <s v="Noorte huviharidus ja huvitegevus"/>
    <x v="0"/>
    <x v="0"/>
    <m/>
    <m/>
    <x v="1"/>
    <x v="1"/>
    <m/>
    <m/>
  </r>
  <r>
    <x v="0"/>
    <x v="5"/>
    <s v="Korrashoiu- ja remondimaterjalid, lisaseadmed ja -tarvikud"/>
    <n v="3700"/>
    <x v="133"/>
    <x v="71"/>
    <x v="20"/>
    <x v="20"/>
    <x v="41"/>
    <s v="Puhkepargid ja -baasid"/>
    <x v="0"/>
    <x v="0"/>
    <m/>
    <m/>
    <x v="1"/>
    <x v="1"/>
    <m/>
    <m/>
  </r>
  <r>
    <x v="0"/>
    <x v="5"/>
    <s v="Info- ja PR teenused"/>
    <n v="-259"/>
    <x v="8"/>
    <x v="8"/>
    <x v="6"/>
    <x v="6"/>
    <x v="6"/>
    <s v="Põhi- ja üldkeskharidus"/>
    <x v="0"/>
    <x v="0"/>
    <m/>
    <m/>
    <x v="1"/>
    <x v="1"/>
    <m/>
    <m/>
  </r>
  <r>
    <x v="0"/>
    <x v="5"/>
    <s v="Inventar ja selle tarvikud"/>
    <n v="-3700"/>
    <x v="26"/>
    <x v="26"/>
    <x v="20"/>
    <x v="20"/>
    <x v="16"/>
    <s v="Avalike alade puhastus"/>
    <x v="0"/>
    <x v="0"/>
    <m/>
    <m/>
    <x v="1"/>
    <x v="1"/>
    <m/>
    <m/>
  </r>
  <r>
    <x v="0"/>
    <x v="5"/>
    <s v="Kommunikatsioonitehnoloogiline riistvara ja tarvikud"/>
    <n v="750"/>
    <x v="178"/>
    <x v="160"/>
    <x v="20"/>
    <x v="20"/>
    <x v="16"/>
    <s v="Avalike alade puhastus"/>
    <x v="2"/>
    <x v="2"/>
    <m/>
    <m/>
    <x v="1"/>
    <x v="1"/>
    <m/>
    <m/>
  </r>
  <r>
    <x v="0"/>
    <x v="5"/>
    <s v="Reklaamikulud"/>
    <n v="259"/>
    <x v="31"/>
    <x v="31"/>
    <x v="6"/>
    <x v="6"/>
    <x v="6"/>
    <s v="Põhi- ja üldkeskharidus"/>
    <x v="0"/>
    <x v="0"/>
    <m/>
    <m/>
    <x v="1"/>
    <x v="1"/>
    <m/>
    <m/>
  </r>
  <r>
    <x v="0"/>
    <x v="5"/>
    <s v="Sõidukulud"/>
    <n v="-161"/>
    <x v="78"/>
    <x v="49"/>
    <x v="6"/>
    <x v="6"/>
    <x v="6"/>
    <s v="Põhi- ja üldkeskharidus"/>
    <x v="0"/>
    <x v="0"/>
    <m/>
    <m/>
    <x v="1"/>
    <x v="1"/>
    <m/>
    <m/>
  </r>
  <r>
    <x v="0"/>
    <x v="5"/>
    <s v="Rent"/>
    <n v="161"/>
    <x v="30"/>
    <x v="30"/>
    <x v="6"/>
    <x v="6"/>
    <x v="6"/>
    <s v="Põhi- ja üldkeskharidus"/>
    <x v="0"/>
    <x v="0"/>
    <m/>
    <m/>
    <x v="1"/>
    <x v="1"/>
    <m/>
    <m/>
  </r>
  <r>
    <x v="0"/>
    <x v="5"/>
    <s v="Muud õppevahendid"/>
    <n v="-200"/>
    <x v="38"/>
    <x v="38"/>
    <x v="6"/>
    <x v="6"/>
    <x v="6"/>
    <s v="Põhi- ja üldkeskharidus"/>
    <x v="0"/>
    <x v="0"/>
    <m/>
    <m/>
    <x v="1"/>
    <x v="1"/>
    <m/>
    <m/>
  </r>
  <r>
    <x v="0"/>
    <x v="0"/>
    <s v="Toitlustuskulud ja toiduraha hüvitised"/>
    <n v="200"/>
    <x v="162"/>
    <x v="149"/>
    <x v="6"/>
    <x v="6"/>
    <x v="6"/>
    <s v="Põhi- ja üldkeskharidus"/>
    <x v="0"/>
    <x v="0"/>
    <m/>
    <m/>
    <x v="1"/>
    <x v="1"/>
    <m/>
    <m/>
  </r>
  <r>
    <x v="0"/>
    <x v="5"/>
    <s v="Sideteenused"/>
    <n v="-665"/>
    <x v="79"/>
    <x v="75"/>
    <x v="20"/>
    <x v="20"/>
    <x v="16"/>
    <s v="Avalike alade puhastus"/>
    <x v="0"/>
    <x v="0"/>
    <m/>
    <m/>
    <x v="1"/>
    <x v="1"/>
    <m/>
    <m/>
  </r>
  <r>
    <x v="0"/>
    <x v="0"/>
    <s v="Esindus ja vastuvõtukulud"/>
    <n v="400"/>
    <x v="21"/>
    <x v="21"/>
    <x v="20"/>
    <x v="20"/>
    <x v="16"/>
    <s v="Avalike alade puhastus"/>
    <x v="0"/>
    <x v="0"/>
    <m/>
    <m/>
    <x v="1"/>
    <x v="1"/>
    <m/>
    <m/>
  </r>
  <r>
    <x v="0"/>
    <x v="8"/>
    <s v="Riigilõivud"/>
    <n v="200"/>
    <x v="97"/>
    <x v="91"/>
    <x v="20"/>
    <x v="20"/>
    <x v="16"/>
    <s v="Avalike alade puhastus"/>
    <x v="0"/>
    <x v="0"/>
    <m/>
    <m/>
    <x v="1"/>
    <x v="1"/>
    <m/>
    <m/>
  </r>
  <r>
    <x v="0"/>
    <x v="5"/>
    <s v="Kindlustus"/>
    <n v="-2375"/>
    <x v="208"/>
    <x v="70"/>
    <x v="20"/>
    <x v="20"/>
    <x v="16"/>
    <s v="Avalike alade puhastus"/>
    <x v="0"/>
    <x v="0"/>
    <m/>
    <m/>
    <x v="1"/>
    <x v="1"/>
    <m/>
    <m/>
  </r>
  <r>
    <x v="0"/>
    <x v="5"/>
    <s v="Kindlustus"/>
    <n v="2375"/>
    <x v="72"/>
    <x v="70"/>
    <x v="20"/>
    <x v="20"/>
    <x v="16"/>
    <s v="Avalike alade puhastus"/>
    <x v="0"/>
    <x v="0"/>
    <m/>
    <m/>
    <x v="1"/>
    <x v="1"/>
    <m/>
    <m/>
  </r>
  <r>
    <x v="0"/>
    <x v="5"/>
    <s v="Korrashoiu- ja remondimaterjalid, lisaseadmed ja -tarvikud"/>
    <n v="19000"/>
    <x v="73"/>
    <x v="71"/>
    <x v="20"/>
    <x v="20"/>
    <x v="16"/>
    <s v="Avalike alade puhastus"/>
    <x v="0"/>
    <x v="0"/>
    <m/>
    <m/>
    <x v="1"/>
    <x v="1"/>
    <m/>
    <m/>
  </r>
  <r>
    <x v="0"/>
    <x v="5"/>
    <s v="Korrashoiu- ja remondimaterjalid, lisaseadmed ja -tarvikud"/>
    <n v="-19000"/>
    <x v="209"/>
    <x v="71"/>
    <x v="20"/>
    <x v="20"/>
    <x v="16"/>
    <s v="Avalike alade puhastus"/>
    <x v="0"/>
    <x v="0"/>
    <m/>
    <m/>
    <x v="1"/>
    <x v="1"/>
    <m/>
    <m/>
  </r>
  <r>
    <x v="0"/>
    <x v="5"/>
    <s v="Kütus"/>
    <n v="43028"/>
    <x v="87"/>
    <x v="66"/>
    <x v="20"/>
    <x v="20"/>
    <x v="16"/>
    <s v="Avalike alade puhastus"/>
    <x v="0"/>
    <x v="0"/>
    <m/>
    <m/>
    <x v="1"/>
    <x v="1"/>
    <m/>
    <m/>
  </r>
  <r>
    <x v="0"/>
    <x v="5"/>
    <s v="Kütus"/>
    <n v="-51150"/>
    <x v="200"/>
    <x v="66"/>
    <x v="20"/>
    <x v="20"/>
    <x v="16"/>
    <s v="Avalike alade puhastus"/>
    <x v="0"/>
    <x v="0"/>
    <m/>
    <m/>
    <x v="1"/>
    <x v="1"/>
    <m/>
    <m/>
  </r>
  <r>
    <x v="0"/>
    <x v="5"/>
    <s v="Eri- ja vormiriietus"/>
    <n v="2804"/>
    <x v="132"/>
    <x v="123"/>
    <x v="20"/>
    <x v="20"/>
    <x v="16"/>
    <s v="Avalike alade puhastus"/>
    <x v="0"/>
    <x v="0"/>
    <m/>
    <m/>
    <x v="1"/>
    <x v="1"/>
    <m/>
    <m/>
  </r>
  <r>
    <x v="0"/>
    <x v="5"/>
    <s v="Üür, rent, kasutusõiguse tasu"/>
    <n v="-2489"/>
    <x v="210"/>
    <x v="187"/>
    <x v="20"/>
    <x v="20"/>
    <x v="16"/>
    <s v="Avalike alade puhastus"/>
    <x v="0"/>
    <x v="0"/>
    <m/>
    <m/>
    <x v="1"/>
    <x v="1"/>
    <m/>
    <m/>
  </r>
  <r>
    <x v="0"/>
    <x v="5"/>
    <s v="Eri- ja vormiriietus"/>
    <n v="300"/>
    <x v="132"/>
    <x v="123"/>
    <x v="20"/>
    <x v="20"/>
    <x v="16"/>
    <s v="Avalike alade puhastus"/>
    <x v="0"/>
    <x v="0"/>
    <m/>
    <m/>
    <x v="1"/>
    <x v="1"/>
    <m/>
    <m/>
  </r>
  <r>
    <x v="0"/>
    <x v="5"/>
    <s v="Postiteenused"/>
    <n v="-300"/>
    <x v="45"/>
    <x v="45"/>
    <x v="20"/>
    <x v="20"/>
    <x v="16"/>
    <s v="Avalike alade puhastus"/>
    <x v="0"/>
    <x v="0"/>
    <m/>
    <m/>
    <x v="1"/>
    <x v="1"/>
    <m/>
    <m/>
  </r>
  <r>
    <x v="0"/>
    <x v="5"/>
    <s v="Eri- ja vormiriietus"/>
    <n v="1215"/>
    <x v="132"/>
    <x v="123"/>
    <x v="20"/>
    <x v="20"/>
    <x v="16"/>
    <s v="Avalike alade puhastus"/>
    <x v="0"/>
    <x v="0"/>
    <m/>
    <m/>
    <x v="1"/>
    <x v="1"/>
    <m/>
    <m/>
  </r>
  <r>
    <x v="0"/>
    <x v="5"/>
    <s v="Rent"/>
    <n v="-1215"/>
    <x v="30"/>
    <x v="30"/>
    <x v="20"/>
    <x v="20"/>
    <x v="16"/>
    <s v="Avalike alade puhastus"/>
    <x v="0"/>
    <x v="0"/>
    <m/>
    <m/>
    <x v="1"/>
    <x v="1"/>
    <m/>
    <m/>
  </r>
  <r>
    <x v="0"/>
    <x v="5"/>
    <s v="Ridadevaheline ümbertsõtmine realt 552490 reale 550304"/>
    <n v="800"/>
    <x v="94"/>
    <x v="88"/>
    <x v="4"/>
    <x v="4"/>
    <x v="6"/>
    <s v="Põhi- ja üldkeskharidus"/>
    <x v="0"/>
    <x v="0"/>
    <m/>
    <m/>
    <x v="1"/>
    <x v="1"/>
    <m/>
    <m/>
  </r>
  <r>
    <x v="0"/>
    <x v="5"/>
    <s v="Ridadevaheline ümbertsõtmine realt 552490 reale 550304"/>
    <n v="-800"/>
    <x v="43"/>
    <x v="43"/>
    <x v="4"/>
    <x v="4"/>
    <x v="6"/>
    <s v="Põhi- ja üldkeskharidus"/>
    <x v="0"/>
    <x v="0"/>
    <m/>
    <m/>
    <x v="1"/>
    <x v="1"/>
    <m/>
    <m/>
  </r>
  <r>
    <x v="0"/>
    <x v="5"/>
    <s v="Ridadevaheline ümbertõstmine realt 550400 reale 550420"/>
    <n v="1000"/>
    <x v="50"/>
    <x v="49"/>
    <x v="4"/>
    <x v="4"/>
    <x v="6"/>
    <s v="Põhi- ja üldkeskharidus"/>
    <x v="0"/>
    <x v="0"/>
    <m/>
    <m/>
    <x v="1"/>
    <x v="1"/>
    <m/>
    <m/>
  </r>
  <r>
    <x v="0"/>
    <x v="5"/>
    <s v="Ridadevaheline ümbertõstmine realt 550400 reale 550420"/>
    <n v="-1000"/>
    <x v="48"/>
    <x v="22"/>
    <x v="4"/>
    <x v="4"/>
    <x v="6"/>
    <s v="Põhi- ja üldkeskharidus"/>
    <x v="0"/>
    <x v="0"/>
    <m/>
    <m/>
    <x v="1"/>
    <x v="1"/>
    <m/>
    <m/>
  </r>
  <r>
    <x v="1"/>
    <x v="6"/>
    <s v="Kodumaine sihtfinantseerimine tegevuskuludeks"/>
    <n v="12000"/>
    <x v="25"/>
    <x v="25"/>
    <x v="6"/>
    <x v="6"/>
    <x v="6"/>
    <s v="Põhi- ja üldkeskharidus"/>
    <x v="0"/>
    <x v="0"/>
    <s v="PR203"/>
    <s v="Kaare Kooli Erasmus+ KA-210A"/>
    <x v="1"/>
    <x v="1"/>
    <m/>
    <m/>
  </r>
  <r>
    <x v="0"/>
    <x v="5"/>
    <s v="Muud kommunikatsiooni-, kultuuri- ja vaba aja sisustamise kulud"/>
    <n v="-109"/>
    <x v="23"/>
    <x v="23"/>
    <x v="10"/>
    <x v="10"/>
    <x v="6"/>
    <s v="Põhi- ja üldkeskharidus"/>
    <x v="0"/>
    <x v="0"/>
    <m/>
    <m/>
    <x v="1"/>
    <x v="1"/>
    <m/>
    <m/>
  </r>
  <r>
    <x v="0"/>
    <x v="0"/>
    <s v="Toitlustuskulud ja toiduraha hüvitised"/>
    <n v="64"/>
    <x v="162"/>
    <x v="149"/>
    <x v="10"/>
    <x v="10"/>
    <x v="6"/>
    <s v="Põhi- ja üldkeskharidus"/>
    <x v="0"/>
    <x v="0"/>
    <m/>
    <m/>
    <x v="1"/>
    <x v="1"/>
    <m/>
    <m/>
  </r>
  <r>
    <x v="0"/>
    <x v="0"/>
    <s v="Sotsiaalmaks erisoodustustelt"/>
    <n v="27"/>
    <x v="10"/>
    <x v="10"/>
    <x v="10"/>
    <x v="10"/>
    <x v="6"/>
    <s v="Põhi- ja üldkeskharidus"/>
    <x v="0"/>
    <x v="0"/>
    <m/>
    <m/>
    <x v="1"/>
    <x v="1"/>
    <m/>
    <m/>
  </r>
  <r>
    <x v="0"/>
    <x v="0"/>
    <s v="Tulumaks erisoodustustelt"/>
    <n v="18"/>
    <x v="9"/>
    <x v="9"/>
    <x v="10"/>
    <x v="10"/>
    <x v="6"/>
    <s v="Põhi- ja üldkeskharidus"/>
    <x v="0"/>
    <x v="0"/>
    <m/>
    <m/>
    <x v="1"/>
    <x v="1"/>
    <m/>
    <m/>
  </r>
  <r>
    <x v="0"/>
    <x v="0"/>
    <s v="Töötasud võlaõiguslike lepingute alusel"/>
    <n v="-1600"/>
    <x v="15"/>
    <x v="15"/>
    <x v="10"/>
    <x v="10"/>
    <x v="6"/>
    <s v="Põhi- ja üldkeskharidus"/>
    <x v="0"/>
    <x v="0"/>
    <m/>
    <m/>
    <x v="1"/>
    <x v="1"/>
    <m/>
    <m/>
  </r>
  <r>
    <x v="0"/>
    <x v="0"/>
    <s v="Põhipalk ja kokkulepitud tasud (TLS keskastme spetsialisti brutopalk)"/>
    <n v="398"/>
    <x v="16"/>
    <x v="16"/>
    <x v="10"/>
    <x v="10"/>
    <x v="6"/>
    <s v="Põhi- ja üldkeskharidus"/>
    <x v="0"/>
    <x v="0"/>
    <m/>
    <m/>
    <x v="1"/>
    <x v="1"/>
    <m/>
    <m/>
  </r>
  <r>
    <x v="0"/>
    <x v="0"/>
    <s v="Põhipalk ja kokkulepitud tasud (TLS tippspetsialisti brutopalk)"/>
    <n v="254"/>
    <x v="37"/>
    <x v="37"/>
    <x v="10"/>
    <x v="10"/>
    <x v="6"/>
    <s v="Põhi- ja üldkeskharidus"/>
    <x v="0"/>
    <x v="0"/>
    <m/>
    <m/>
    <x v="1"/>
    <x v="1"/>
    <m/>
    <m/>
  </r>
  <r>
    <x v="0"/>
    <x v="0"/>
    <s v="Põhipalk ja kokkulepitud tasud (TLS juhtide brutopalgad)"/>
    <n v="948"/>
    <x v="39"/>
    <x v="39"/>
    <x v="10"/>
    <x v="10"/>
    <x v="6"/>
    <s v="Põhi- ja üldkeskharidus"/>
    <x v="0"/>
    <x v="0"/>
    <m/>
    <m/>
    <x v="1"/>
    <x v="1"/>
    <m/>
    <m/>
  </r>
  <r>
    <x v="0"/>
    <x v="5"/>
    <s v="Viljandi Muusikakoolile kingitus 80.juubeliks "/>
    <n v="-80"/>
    <x v="12"/>
    <x v="12"/>
    <x v="19"/>
    <x v="19"/>
    <x v="13"/>
    <s v="Alusharidus"/>
    <x v="0"/>
    <x v="0"/>
    <m/>
    <m/>
    <x v="1"/>
    <x v="1"/>
    <m/>
    <m/>
  </r>
  <r>
    <x v="0"/>
    <x v="5"/>
    <s v="Ürituste ja näituste korraldamise kulud"/>
    <n v="710"/>
    <x v="52"/>
    <x v="51"/>
    <x v="14"/>
    <x v="14"/>
    <x v="10"/>
    <s v="Noorte huviharidus ja huvitegevus"/>
    <x v="0"/>
    <x v="0"/>
    <s v="29003"/>
    <s v="KULKA S-Stuudio"/>
    <x v="1"/>
    <x v="1"/>
    <m/>
    <m/>
  </r>
  <r>
    <x v="1"/>
    <x v="6"/>
    <s v="Toetused valitsussektorisse kuuluvatelt avalik-õiguslikelt juriidilistelt isikutelt (KULKA)"/>
    <n v="710"/>
    <x v="100"/>
    <x v="94"/>
    <x v="14"/>
    <x v="14"/>
    <x v="10"/>
    <s v="Noorte huviharidus ja huvitegevus"/>
    <x v="0"/>
    <x v="0"/>
    <s v="29003"/>
    <s v="KULKA S-Stuudio"/>
    <x v="1"/>
    <x v="1"/>
    <m/>
    <m/>
  </r>
  <r>
    <x v="0"/>
    <x v="5"/>
    <s v="Remondi- ja hooldusteenused"/>
    <n v="19"/>
    <x v="29"/>
    <x v="29"/>
    <x v="21"/>
    <x v="21"/>
    <x v="10"/>
    <s v="Noorte huviharidus ja huvitegevus"/>
    <x v="0"/>
    <x v="0"/>
    <m/>
    <m/>
    <x v="1"/>
    <x v="1"/>
    <m/>
    <m/>
  </r>
  <r>
    <x v="0"/>
    <x v="5"/>
    <s v="Korrashoiu- ja remondimaterjalid, lisaseadmed ja -tarvikud"/>
    <n v="-19"/>
    <x v="129"/>
    <x v="71"/>
    <x v="21"/>
    <x v="21"/>
    <x v="10"/>
    <s v="Noorte huviharidus ja huvitegevus"/>
    <x v="0"/>
    <x v="0"/>
    <m/>
    <m/>
    <x v="1"/>
    <x v="1"/>
    <m/>
    <m/>
  </r>
  <r>
    <x v="0"/>
    <x v="0"/>
    <s v="Põhipalk ja kokkulepitud tasud (TLS keskastme spetsialisti brutopalk)"/>
    <n v="264180"/>
    <x v="16"/>
    <x v="16"/>
    <x v="16"/>
    <x v="16"/>
    <x v="13"/>
    <s v="Alusharidus"/>
    <x v="0"/>
    <x v="0"/>
    <m/>
    <m/>
    <x v="1"/>
    <x v="1"/>
    <m/>
    <m/>
  </r>
  <r>
    <x v="0"/>
    <x v="0"/>
    <s v="Põhipalk ja kokkulepitud tasud (TLS nooremspetsialisti brutopalk)"/>
    <n v="-264180"/>
    <x v="42"/>
    <x v="42"/>
    <x v="16"/>
    <x v="16"/>
    <x v="13"/>
    <s v="Alusharidus"/>
    <x v="0"/>
    <x v="0"/>
    <m/>
    <m/>
    <x v="1"/>
    <x v="1"/>
    <m/>
    <m/>
  </r>
  <r>
    <x v="0"/>
    <x v="5"/>
    <s v="Sõidukulud"/>
    <n v="200"/>
    <x v="50"/>
    <x v="49"/>
    <x v="14"/>
    <x v="14"/>
    <x v="10"/>
    <s v="Noorte huviharidus ja huvitegevus"/>
    <x v="0"/>
    <x v="0"/>
    <m/>
    <m/>
    <x v="1"/>
    <x v="1"/>
    <m/>
    <m/>
  </r>
  <r>
    <x v="0"/>
    <x v="5"/>
    <s v="Koolitusteenused"/>
    <n v="1900"/>
    <x v="48"/>
    <x v="22"/>
    <x v="14"/>
    <x v="14"/>
    <x v="10"/>
    <s v="Noorte huviharidus ja huvitegevus"/>
    <x v="0"/>
    <x v="0"/>
    <m/>
    <m/>
    <x v="1"/>
    <x v="1"/>
    <m/>
    <m/>
  </r>
  <r>
    <x v="0"/>
    <x v="5"/>
    <s v="Muud koolitusega seotud kulud"/>
    <n v="-2100"/>
    <x v="7"/>
    <x v="7"/>
    <x v="14"/>
    <x v="14"/>
    <x v="10"/>
    <s v="Noorte huviharidus ja huvitegevus"/>
    <x v="0"/>
    <x v="0"/>
    <m/>
    <m/>
    <x v="1"/>
    <x v="1"/>
    <m/>
    <m/>
  </r>
  <r>
    <x v="0"/>
    <x v="5"/>
    <s v="Kommunikatsioonitehnoloogiline riistvara ja tarvikud"/>
    <n v="699"/>
    <x v="178"/>
    <x v="160"/>
    <x v="14"/>
    <x v="14"/>
    <x v="10"/>
    <s v="Noorte huviharidus ja huvitegevus"/>
    <x v="0"/>
    <x v="0"/>
    <m/>
    <m/>
    <x v="1"/>
    <x v="1"/>
    <m/>
    <m/>
  </r>
  <r>
    <x v="0"/>
    <x v="5"/>
    <s v="Ürituste ja näituste korraldamise kulud"/>
    <n v="-699"/>
    <x v="52"/>
    <x v="51"/>
    <x v="14"/>
    <x v="14"/>
    <x v="10"/>
    <s v="Noorte huviharidus ja huvitegevus"/>
    <x v="0"/>
    <x v="0"/>
    <m/>
    <m/>
    <x v="1"/>
    <x v="1"/>
    <m/>
    <m/>
  </r>
  <r>
    <x v="0"/>
    <x v="0"/>
    <s v="Töötasud võlaõiguslike lepingute alusel"/>
    <n v="-26349"/>
    <x v="15"/>
    <x v="15"/>
    <x v="14"/>
    <x v="14"/>
    <x v="10"/>
    <s v="Noorte huviharidus ja huvitegevus"/>
    <x v="0"/>
    <x v="0"/>
    <m/>
    <m/>
    <x v="1"/>
    <x v="1"/>
    <m/>
    <m/>
  </r>
  <r>
    <x v="0"/>
    <x v="0"/>
    <s v="Põhipalk ja kokkulepitud tasud (TLS juhtide brutopalgad)"/>
    <n v="-10768"/>
    <x v="39"/>
    <x v="39"/>
    <x v="14"/>
    <x v="14"/>
    <x v="10"/>
    <s v="Noorte huviharidus ja huvitegevus"/>
    <x v="0"/>
    <x v="0"/>
    <m/>
    <m/>
    <x v="1"/>
    <x v="1"/>
    <m/>
    <m/>
  </r>
  <r>
    <x v="0"/>
    <x v="5"/>
    <s v="Inventar ja selle tarvikud"/>
    <n v="-900"/>
    <x v="26"/>
    <x v="26"/>
    <x v="19"/>
    <x v="19"/>
    <x v="13"/>
    <s v="Alusharidus"/>
    <x v="0"/>
    <x v="0"/>
    <m/>
    <m/>
    <x v="1"/>
    <x v="1"/>
    <m/>
    <m/>
  </r>
  <r>
    <x v="0"/>
    <x v="5"/>
    <s v="Esindus- ja vastuvõtukulud (va kingitused ja auhinnad)"/>
    <n v="-500"/>
    <x v="12"/>
    <x v="12"/>
    <x v="19"/>
    <x v="19"/>
    <x v="13"/>
    <s v="Alusharidus"/>
    <x v="0"/>
    <x v="0"/>
    <m/>
    <m/>
    <x v="1"/>
    <x v="1"/>
    <m/>
    <m/>
  </r>
  <r>
    <x v="0"/>
    <x v="0"/>
    <s v="Toitlustuskulud ja toiduraha hüvitised"/>
    <n v="1400"/>
    <x v="162"/>
    <x v="149"/>
    <x v="19"/>
    <x v="19"/>
    <x v="13"/>
    <s v="Alusharidus"/>
    <x v="0"/>
    <x v="0"/>
    <m/>
    <m/>
    <x v="1"/>
    <x v="1"/>
    <m/>
    <m/>
  </r>
  <r>
    <x v="0"/>
    <x v="0"/>
    <s v="Põhipalk ja kokkulepitud tasud (TLS nooremspetsialisti brutopalk)"/>
    <n v="-441047"/>
    <x v="42"/>
    <x v="42"/>
    <x v="19"/>
    <x v="19"/>
    <x v="13"/>
    <s v="Alusharidus"/>
    <x v="0"/>
    <x v="0"/>
    <m/>
    <m/>
    <x v="1"/>
    <x v="1"/>
    <m/>
    <m/>
  </r>
  <r>
    <x v="0"/>
    <x v="0"/>
    <s v="Põhipalk ja kokkulepitud tasud (õpetajate brutopalk)"/>
    <n v="-1033"/>
    <x v="24"/>
    <x v="24"/>
    <x v="19"/>
    <x v="19"/>
    <x v="13"/>
    <s v="Alusharidus"/>
    <x v="0"/>
    <x v="0"/>
    <m/>
    <m/>
    <x v="1"/>
    <x v="1"/>
    <m/>
    <m/>
  </r>
  <r>
    <x v="0"/>
    <x v="0"/>
    <s v="Põhipalk ja kokkulepitud tasud (TLS keskastme spetsialisti brutopalk)"/>
    <n v="442080"/>
    <x v="16"/>
    <x v="16"/>
    <x v="19"/>
    <x v="19"/>
    <x v="13"/>
    <s v="Alusharidus"/>
    <x v="0"/>
    <x v="0"/>
    <m/>
    <m/>
    <x v="1"/>
    <x v="1"/>
    <m/>
    <m/>
  </r>
  <r>
    <x v="0"/>
    <x v="5"/>
    <s v="Toitlustusteenused"/>
    <n v="102082"/>
    <x v="53"/>
    <x v="52"/>
    <x v="11"/>
    <x v="11"/>
    <x v="13"/>
    <s v="Alusharidus"/>
    <x v="0"/>
    <x v="0"/>
    <m/>
    <m/>
    <x v="1"/>
    <x v="1"/>
    <m/>
    <m/>
  </r>
  <r>
    <x v="0"/>
    <x v="5"/>
    <s v="Toiduained"/>
    <n v="-102082"/>
    <x v="176"/>
    <x v="158"/>
    <x v="11"/>
    <x v="11"/>
    <x v="13"/>
    <s v="Alusharidus"/>
    <x v="0"/>
    <x v="0"/>
    <m/>
    <m/>
    <x v="1"/>
    <x v="1"/>
    <m/>
    <m/>
  </r>
  <r>
    <x v="0"/>
    <x v="0"/>
    <s v="Põhipalk ja kokkulepitud tasud (TLS keskastme spetsialisti brutopalk)"/>
    <n v="126192"/>
    <x v="16"/>
    <x v="16"/>
    <x v="11"/>
    <x v="11"/>
    <x v="13"/>
    <s v="Alusharidus"/>
    <x v="0"/>
    <x v="0"/>
    <m/>
    <m/>
    <x v="1"/>
    <x v="1"/>
    <m/>
    <m/>
  </r>
  <r>
    <x v="0"/>
    <x v="0"/>
    <s v="Põhipalk ja kokkulepitud tasud (TLS nooremspetsialisti brutopalk)"/>
    <n v="-126192"/>
    <x v="42"/>
    <x v="42"/>
    <x v="11"/>
    <x v="11"/>
    <x v="13"/>
    <s v="Alusharidus"/>
    <x v="0"/>
    <x v="0"/>
    <m/>
    <m/>
    <x v="1"/>
    <x v="1"/>
    <m/>
    <m/>
  </r>
  <r>
    <x v="0"/>
    <x v="5"/>
    <s v="Muud kinnistute, hoonete, ruumide kulud"/>
    <n v="-23424"/>
    <x v="74"/>
    <x v="72"/>
    <x v="12"/>
    <x v="12"/>
    <x v="7"/>
    <s v="Üldmajanduslikud arendusprojektid"/>
    <x v="0"/>
    <x v="0"/>
    <m/>
    <m/>
    <x v="26"/>
    <x v="26"/>
    <m/>
    <m/>
  </r>
  <r>
    <x v="0"/>
    <x v="5"/>
    <s v="Muud administreerimiskulud"/>
    <n v="23424"/>
    <x v="14"/>
    <x v="14"/>
    <x v="12"/>
    <x v="12"/>
    <x v="7"/>
    <s v="Üldmajanduslikud arendusprojektid"/>
    <x v="0"/>
    <x v="0"/>
    <m/>
    <m/>
    <x v="26"/>
    <x v="26"/>
    <m/>
    <m/>
  </r>
  <r>
    <x v="0"/>
    <x v="5"/>
    <s v="Viljandi Muusikakoolile kingitus 80.juubeliks Huvikoolilt"/>
    <n v="80"/>
    <x v="23"/>
    <x v="23"/>
    <x v="28"/>
    <x v="28"/>
    <x v="10"/>
    <s v="Noorte huviharidus ja huvitegevus"/>
    <x v="0"/>
    <x v="0"/>
    <m/>
    <m/>
    <x v="1"/>
    <x v="1"/>
    <m/>
    <m/>
  </r>
  <r>
    <x v="0"/>
    <x v="5"/>
    <s v="Transporditeenused"/>
    <n v="-38000"/>
    <x v="141"/>
    <x v="129"/>
    <x v="1"/>
    <x v="1"/>
    <x v="54"/>
    <s v="Ühistranspordi korraldus"/>
    <x v="0"/>
    <x v="0"/>
    <m/>
    <m/>
    <x v="101"/>
    <x v="101"/>
    <m/>
    <m/>
  </r>
  <r>
    <x v="0"/>
    <x v="9"/>
    <s v="Kodumaine sihtfinantseerimine tegevuskuludeks"/>
    <n v="38000"/>
    <x v="196"/>
    <x v="25"/>
    <x v="1"/>
    <x v="1"/>
    <x v="54"/>
    <s v="Ühistranspordi korraldus"/>
    <x v="0"/>
    <x v="0"/>
    <m/>
    <m/>
    <x v="101"/>
    <x v="101"/>
    <m/>
    <m/>
  </r>
  <r>
    <x v="0"/>
    <x v="5"/>
    <s v="Omavahelised - kunstikoolile EV107 töötoa materjalid jm"/>
    <n v="-100"/>
    <x v="52"/>
    <x v="51"/>
    <x v="17"/>
    <x v="17"/>
    <x v="30"/>
    <s v="Vaba aja tegevused"/>
    <x v="0"/>
    <x v="0"/>
    <m/>
    <m/>
    <x v="1"/>
    <x v="1"/>
    <m/>
    <m/>
  </r>
  <r>
    <x v="0"/>
    <x v="5"/>
    <s v="Omavahelised - raamatukogule EV107 töötoa materjalid jm"/>
    <n v="-100"/>
    <x v="52"/>
    <x v="51"/>
    <x v="17"/>
    <x v="17"/>
    <x v="30"/>
    <s v="Vaba aja tegevused"/>
    <x v="0"/>
    <x v="0"/>
    <m/>
    <m/>
    <x v="1"/>
    <x v="1"/>
    <m/>
    <m/>
  </r>
  <r>
    <x v="0"/>
    <x v="5"/>
    <s v="Ürituste ja näituste korraldamise kulud/Muusikakooli juubeli toetus"/>
    <n v="-80"/>
    <x v="52"/>
    <x v="51"/>
    <x v="14"/>
    <x v="14"/>
    <x v="10"/>
    <s v="Noorte huviharidus ja huvitegevus"/>
    <x v="0"/>
    <x v="0"/>
    <m/>
    <m/>
    <x v="1"/>
    <x v="1"/>
    <m/>
    <m/>
  </r>
  <r>
    <x v="0"/>
    <x v="5"/>
    <s v="Vana kalmistu (Kultuuriministeeriumi kulu)"/>
    <n v="9445"/>
    <x v="27"/>
    <x v="27"/>
    <x v="12"/>
    <x v="12"/>
    <x v="7"/>
    <s v="Üldmajanduslikud arendusprojektid"/>
    <x v="0"/>
    <x v="0"/>
    <m/>
    <m/>
    <x v="21"/>
    <x v="21"/>
    <m/>
    <m/>
  </r>
  <r>
    <x v="0"/>
    <x v="5"/>
    <s v="Lossivaremete konserveerimine (Kultuuriministeeriumi kulu)"/>
    <n v="25135"/>
    <x v="27"/>
    <x v="27"/>
    <x v="12"/>
    <x v="12"/>
    <x v="7"/>
    <s v="Üldmajanduslikud arendusprojektid"/>
    <x v="0"/>
    <x v="0"/>
    <m/>
    <m/>
    <x v="21"/>
    <x v="21"/>
    <m/>
    <m/>
  </r>
  <r>
    <x v="0"/>
    <x v="5"/>
    <s v="Remont, restaureerimine, lammutamine"/>
    <n v="45000"/>
    <x v="65"/>
    <x v="63"/>
    <x v="18"/>
    <x v="18"/>
    <x v="13"/>
    <s v="Alusharidus"/>
    <x v="18"/>
    <x v="18"/>
    <m/>
    <m/>
    <x v="1"/>
    <x v="1"/>
    <m/>
    <m/>
  </r>
  <r>
    <x v="0"/>
    <x v="5"/>
    <s v="subjekti eelarvesse tõstmine"/>
    <n v="-45000"/>
    <x v="65"/>
    <x v="63"/>
    <x v="18"/>
    <x v="18"/>
    <x v="13"/>
    <s v="Alusharidus"/>
    <x v="0"/>
    <x v="0"/>
    <m/>
    <m/>
    <x v="1"/>
    <x v="1"/>
    <m/>
    <m/>
  </r>
  <r>
    <x v="1"/>
    <x v="6"/>
    <s v="Kliimaministeerium"/>
    <n v="-50000"/>
    <x v="177"/>
    <x v="159"/>
    <x v="1"/>
    <x v="1"/>
    <x v="50"/>
    <s v="Bioloogilise mitmekesisuse ja maastiku kaitse"/>
    <x v="0"/>
    <x v="0"/>
    <s v="PR517"/>
    <s v="Harrastuskalapüüki toetava taristu uuendamine Viljandi järvel"/>
    <x v="1"/>
    <x v="1"/>
    <m/>
    <m/>
  </r>
  <r>
    <x v="3"/>
    <x v="6"/>
    <s v="Kliimaministeerium"/>
    <n v="50000"/>
    <x v="211"/>
    <x v="159"/>
    <x v="1"/>
    <x v="1"/>
    <x v="50"/>
    <s v="Bioloogilise mitmekesisuse ja maastiku kaitse"/>
    <x v="0"/>
    <x v="0"/>
    <s v="PR517"/>
    <s v="Harrastuskalapüüki toetava taristu uuendamine Viljandi järvel"/>
    <x v="1"/>
    <x v="1"/>
    <m/>
    <m/>
  </r>
  <r>
    <x v="0"/>
    <x v="0"/>
    <s v="Juhtkonna palgatõus"/>
    <n v="39"/>
    <x v="0"/>
    <x v="0"/>
    <x v="12"/>
    <x v="12"/>
    <x v="3"/>
    <s v="Muud elamu- ja kommunaalmajanduse tegevus"/>
    <x v="0"/>
    <x v="0"/>
    <m/>
    <m/>
    <x v="0"/>
    <x v="0"/>
    <m/>
    <m/>
  </r>
  <r>
    <x v="0"/>
    <x v="0"/>
    <s v="Juhtkonna palgatõus"/>
    <n v="1590"/>
    <x v="1"/>
    <x v="1"/>
    <x v="12"/>
    <x v="12"/>
    <x v="3"/>
    <s v="Muud elamu- ja kommunaalmajanduse tegevus"/>
    <x v="0"/>
    <x v="0"/>
    <m/>
    <m/>
    <x v="0"/>
    <x v="0"/>
    <m/>
    <m/>
  </r>
  <r>
    <x v="0"/>
    <x v="0"/>
    <s v="Juhtkonna palgatõus"/>
    <n v="3188"/>
    <x v="16"/>
    <x v="16"/>
    <x v="12"/>
    <x v="12"/>
    <x v="3"/>
    <s v="Muud elamu- ja kommunaalmajanduse tegevus"/>
    <x v="0"/>
    <x v="0"/>
    <m/>
    <m/>
    <x v="0"/>
    <x v="0"/>
    <m/>
    <m/>
  </r>
  <r>
    <x v="0"/>
    <x v="0"/>
    <s v="Juhtkonna palgatõus"/>
    <n v="6"/>
    <x v="0"/>
    <x v="0"/>
    <x v="1"/>
    <x v="1"/>
    <x v="12"/>
    <s v="Muu majandus (sh majanduse haldus)"/>
    <x v="0"/>
    <x v="0"/>
    <m/>
    <m/>
    <x v="0"/>
    <x v="0"/>
    <m/>
    <m/>
  </r>
  <r>
    <x v="0"/>
    <x v="0"/>
    <s v="Juhtkonna palgatõus"/>
    <n v="265"/>
    <x v="1"/>
    <x v="1"/>
    <x v="1"/>
    <x v="1"/>
    <x v="12"/>
    <s v="Muu majandus (sh majanduse haldus)"/>
    <x v="0"/>
    <x v="0"/>
    <m/>
    <m/>
    <x v="0"/>
    <x v="0"/>
    <m/>
    <m/>
  </r>
  <r>
    <x v="0"/>
    <x v="0"/>
    <s v="Juhtkonna palgatõus"/>
    <n v="531"/>
    <x v="16"/>
    <x v="16"/>
    <x v="1"/>
    <x v="1"/>
    <x v="12"/>
    <s v="Muu majandus (sh majanduse haldus)"/>
    <x v="0"/>
    <x v="0"/>
    <m/>
    <m/>
    <x v="0"/>
    <x v="0"/>
    <m/>
    <m/>
  </r>
  <r>
    <x v="0"/>
    <x v="0"/>
    <s v="Juhtkonna palgatõus"/>
    <n v="32"/>
    <x v="0"/>
    <x v="0"/>
    <x v="0"/>
    <x v="0"/>
    <x v="0"/>
    <s v="Viljandi Linnavalitsus"/>
    <x v="0"/>
    <x v="0"/>
    <m/>
    <m/>
    <x v="0"/>
    <x v="0"/>
    <m/>
    <m/>
  </r>
  <r>
    <x v="0"/>
    <x v="0"/>
    <s v="Sotsiaalmaks töötasudelt ja toetustelt"/>
    <n v="1324"/>
    <x v="1"/>
    <x v="1"/>
    <x v="0"/>
    <x v="0"/>
    <x v="0"/>
    <s v="Viljandi Linnavalitsus"/>
    <x v="0"/>
    <x v="0"/>
    <m/>
    <m/>
    <x v="0"/>
    <x v="0"/>
    <m/>
    <m/>
  </r>
  <r>
    <x v="0"/>
    <x v="0"/>
    <s v="Juhtkonna palgatõus"/>
    <n v="2657"/>
    <x v="39"/>
    <x v="39"/>
    <x v="0"/>
    <x v="0"/>
    <x v="0"/>
    <s v="Viljandi Linnavalitsus"/>
    <x v="0"/>
    <x v="0"/>
    <m/>
    <m/>
    <x v="0"/>
    <x v="0"/>
    <m/>
    <m/>
  </r>
  <r>
    <x v="0"/>
    <x v="0"/>
    <s v="Juhtkonna palgatõus"/>
    <n v="2"/>
    <x v="0"/>
    <x v="0"/>
    <x v="5"/>
    <x v="5"/>
    <x v="9"/>
    <s v="Muu haridus"/>
    <x v="0"/>
    <x v="0"/>
    <m/>
    <m/>
    <x v="1"/>
    <x v="1"/>
    <m/>
    <m/>
  </r>
  <r>
    <x v="0"/>
    <x v="0"/>
    <s v="Juhtkonna palgatõus"/>
    <n v="75"/>
    <x v="10"/>
    <x v="10"/>
    <x v="5"/>
    <x v="5"/>
    <x v="9"/>
    <s v="Muu haridus"/>
    <x v="0"/>
    <x v="0"/>
    <m/>
    <m/>
    <x v="0"/>
    <x v="0"/>
    <m/>
    <m/>
  </r>
  <r>
    <x v="0"/>
    <x v="0"/>
    <s v="Juhtkonna palgatõus"/>
    <n v="149"/>
    <x v="39"/>
    <x v="39"/>
    <x v="5"/>
    <x v="5"/>
    <x v="9"/>
    <s v="Muu haridus"/>
    <x v="0"/>
    <x v="0"/>
    <m/>
    <m/>
    <x v="0"/>
    <x v="0"/>
    <m/>
    <m/>
  </r>
  <r>
    <x v="0"/>
    <x v="0"/>
    <s v="Juhtkonna palgatõus"/>
    <n v="23"/>
    <x v="0"/>
    <x v="0"/>
    <x v="17"/>
    <x v="17"/>
    <x v="19"/>
    <s v="Rahvakultuur"/>
    <x v="0"/>
    <x v="0"/>
    <m/>
    <m/>
    <x v="1"/>
    <x v="1"/>
    <m/>
    <m/>
  </r>
  <r>
    <x v="0"/>
    <x v="0"/>
    <s v="Juhtkonna palgatõus"/>
    <n v="954"/>
    <x v="10"/>
    <x v="10"/>
    <x v="17"/>
    <x v="17"/>
    <x v="19"/>
    <s v="Rahvakultuur"/>
    <x v="0"/>
    <x v="0"/>
    <m/>
    <m/>
    <x v="1"/>
    <x v="1"/>
    <m/>
    <m/>
  </r>
  <r>
    <x v="0"/>
    <x v="0"/>
    <s v="Juhtkonna palgatõus"/>
    <n v="1913"/>
    <x v="39"/>
    <x v="39"/>
    <x v="17"/>
    <x v="17"/>
    <x v="19"/>
    <s v="Rahvakultuur"/>
    <x v="0"/>
    <x v="0"/>
    <m/>
    <m/>
    <x v="1"/>
    <x v="1"/>
    <m/>
    <m/>
  </r>
  <r>
    <x v="0"/>
    <x v="0"/>
    <s v="Juhtkonna palgatõus"/>
    <n v="2"/>
    <x v="0"/>
    <x v="0"/>
    <x v="8"/>
    <x v="8"/>
    <x v="8"/>
    <s v="Raamatukogud"/>
    <x v="0"/>
    <x v="0"/>
    <m/>
    <m/>
    <x v="1"/>
    <x v="1"/>
    <m/>
    <m/>
  </r>
  <r>
    <x v="0"/>
    <x v="0"/>
    <s v="Juhtkonna palgatõus"/>
    <n v="99"/>
    <x v="10"/>
    <x v="10"/>
    <x v="8"/>
    <x v="8"/>
    <x v="8"/>
    <s v="Raamatukogud"/>
    <x v="0"/>
    <x v="0"/>
    <m/>
    <m/>
    <x v="1"/>
    <x v="1"/>
    <m/>
    <m/>
  </r>
  <r>
    <x v="0"/>
    <x v="0"/>
    <s v="Juhtkonna palgatõus"/>
    <n v="199"/>
    <x v="39"/>
    <x v="39"/>
    <x v="8"/>
    <x v="8"/>
    <x v="8"/>
    <s v="Raamatukogud"/>
    <x v="0"/>
    <x v="0"/>
    <m/>
    <m/>
    <x v="1"/>
    <x v="1"/>
    <m/>
    <m/>
  </r>
  <r>
    <x v="0"/>
    <x v="0"/>
    <s v="Juhtkonna palgatõus"/>
    <n v="23"/>
    <x v="0"/>
    <x v="0"/>
    <x v="4"/>
    <x v="4"/>
    <x v="6"/>
    <s v="Põhi- ja üldkeskharidus"/>
    <x v="0"/>
    <x v="0"/>
    <m/>
    <m/>
    <x v="1"/>
    <x v="1"/>
    <m/>
    <m/>
  </r>
  <r>
    <x v="0"/>
    <x v="0"/>
    <s v="Juhtkonna palgatõus"/>
    <n v="948"/>
    <x v="10"/>
    <x v="10"/>
    <x v="4"/>
    <x v="4"/>
    <x v="6"/>
    <s v="Põhi- ja üldkeskharidus"/>
    <x v="0"/>
    <x v="0"/>
    <m/>
    <m/>
    <x v="1"/>
    <x v="1"/>
    <m/>
    <m/>
  </r>
  <r>
    <x v="0"/>
    <x v="0"/>
    <s v="Juhtkonna palgatõus"/>
    <n v="1902"/>
    <x v="39"/>
    <x v="39"/>
    <x v="4"/>
    <x v="4"/>
    <x v="6"/>
    <s v="Põhi- ja üldkeskharidus"/>
    <x v="0"/>
    <x v="0"/>
    <m/>
    <m/>
    <x v="1"/>
    <x v="1"/>
    <m/>
    <m/>
  </r>
  <r>
    <x v="0"/>
    <x v="0"/>
    <s v="Töötuskindlustusmakse"/>
    <n v="8"/>
    <x v="0"/>
    <x v="0"/>
    <x v="27"/>
    <x v="27"/>
    <x v="25"/>
    <s v="Muud hariduse abiteenused"/>
    <x v="0"/>
    <x v="0"/>
    <m/>
    <m/>
    <x v="1"/>
    <x v="1"/>
    <m/>
    <m/>
  </r>
  <r>
    <x v="0"/>
    <x v="0"/>
    <s v="Sotsiaalmaks erisoodustustelt"/>
    <n v="329"/>
    <x v="10"/>
    <x v="10"/>
    <x v="27"/>
    <x v="27"/>
    <x v="25"/>
    <s v="Muud hariduse abiteenused"/>
    <x v="0"/>
    <x v="0"/>
    <m/>
    <m/>
    <x v="1"/>
    <x v="1"/>
    <m/>
    <m/>
  </r>
  <r>
    <x v="0"/>
    <x v="0"/>
    <s v="Põhipalk ja kokkulepitud tasud (TLS keskastme spetsialisti brutopalk)"/>
    <n v="660"/>
    <x v="16"/>
    <x v="16"/>
    <x v="27"/>
    <x v="27"/>
    <x v="25"/>
    <s v="Muud hariduse abiteenused"/>
    <x v="0"/>
    <x v="0"/>
    <m/>
    <m/>
    <x v="1"/>
    <x v="1"/>
    <m/>
    <m/>
  </r>
  <r>
    <x v="0"/>
    <x v="0"/>
    <s v="Töötuskindlustusmakse"/>
    <n v="50"/>
    <x v="0"/>
    <x v="0"/>
    <x v="25"/>
    <x v="25"/>
    <x v="28"/>
    <s v="Varjupaigateenus"/>
    <x v="0"/>
    <x v="0"/>
    <m/>
    <m/>
    <x v="1"/>
    <x v="1"/>
    <m/>
    <m/>
  </r>
  <r>
    <x v="0"/>
    <x v="0"/>
    <s v="Sotsiaalmaks erisoodustustelt"/>
    <n v="2053"/>
    <x v="10"/>
    <x v="10"/>
    <x v="25"/>
    <x v="25"/>
    <x v="28"/>
    <s v="Varjupaigateenus"/>
    <x v="0"/>
    <x v="0"/>
    <m/>
    <m/>
    <x v="1"/>
    <x v="1"/>
    <m/>
    <m/>
  </r>
  <r>
    <x v="0"/>
    <x v="0"/>
    <s v="Põhipalk ja kokkulepitud tasud (TLS tööliste brutopalk)"/>
    <n v="4118"/>
    <x v="40"/>
    <x v="40"/>
    <x v="25"/>
    <x v="25"/>
    <x v="28"/>
    <s v="Varjupaigateenus"/>
    <x v="0"/>
    <x v="0"/>
    <m/>
    <m/>
    <x v="1"/>
    <x v="1"/>
    <m/>
    <m/>
  </r>
  <r>
    <x v="0"/>
    <x v="0"/>
    <s v="Juhtkonna palgatõus"/>
    <n v="16"/>
    <x v="0"/>
    <x v="0"/>
    <x v="28"/>
    <x v="28"/>
    <x v="10"/>
    <s v="Noorte huviharidus ja huvitegevus"/>
    <x v="0"/>
    <x v="0"/>
    <m/>
    <m/>
    <x v="1"/>
    <x v="1"/>
    <m/>
    <m/>
  </r>
  <r>
    <x v="0"/>
    <x v="0"/>
    <s v="Juhtkonna palgatõus"/>
    <n v="673"/>
    <x v="10"/>
    <x v="10"/>
    <x v="28"/>
    <x v="28"/>
    <x v="10"/>
    <s v="Noorte huviharidus ja huvitegevus"/>
    <x v="0"/>
    <x v="0"/>
    <m/>
    <m/>
    <x v="1"/>
    <x v="1"/>
    <m/>
    <m/>
  </r>
  <r>
    <x v="0"/>
    <x v="0"/>
    <s v="Juhtkonna palgatõus"/>
    <n v="1350"/>
    <x v="39"/>
    <x v="39"/>
    <x v="28"/>
    <x v="28"/>
    <x v="10"/>
    <s v="Noorte huviharidus ja huvitegevus"/>
    <x v="0"/>
    <x v="0"/>
    <m/>
    <m/>
    <x v="1"/>
    <x v="1"/>
    <m/>
    <m/>
  </r>
  <r>
    <x v="0"/>
    <x v="0"/>
    <s v="Juhtkonna palgatõus"/>
    <n v="59"/>
    <x v="0"/>
    <x v="0"/>
    <x v="6"/>
    <x v="6"/>
    <x v="6"/>
    <s v="Põhi- ja üldkeskharidus"/>
    <x v="0"/>
    <x v="0"/>
    <m/>
    <m/>
    <x v="1"/>
    <x v="1"/>
    <m/>
    <m/>
  </r>
  <r>
    <x v="0"/>
    <x v="0"/>
    <s v="Juhtkonna palgatõus"/>
    <n v="2432"/>
    <x v="1"/>
    <x v="1"/>
    <x v="6"/>
    <x v="6"/>
    <x v="6"/>
    <s v="Põhi- ja üldkeskharidus"/>
    <x v="0"/>
    <x v="0"/>
    <m/>
    <m/>
    <x v="1"/>
    <x v="1"/>
    <m/>
    <m/>
  </r>
  <r>
    <x v="0"/>
    <x v="0"/>
    <s v="Juhtkonna palgatõus"/>
    <n v="4879"/>
    <x v="39"/>
    <x v="39"/>
    <x v="6"/>
    <x v="6"/>
    <x v="6"/>
    <s v="Põhi- ja üldkeskharidus"/>
    <x v="0"/>
    <x v="0"/>
    <m/>
    <m/>
    <x v="1"/>
    <x v="1"/>
    <m/>
    <m/>
  </r>
  <r>
    <x v="0"/>
    <x v="2"/>
    <s v="Sissetulekust sõltumatud sotsiaalhoolekande toetused ja hüvitised"/>
    <n v="-51000"/>
    <x v="163"/>
    <x v="150"/>
    <x v="30"/>
    <x v="30"/>
    <x v="21"/>
    <s v="Väljaspool kodu osutatav üldhooldusteenus"/>
    <x v="0"/>
    <x v="0"/>
    <s v="PR901"/>
    <s v="Hoolduskulude komponent"/>
    <x v="102"/>
    <x v="102"/>
    <m/>
    <m/>
  </r>
  <r>
    <x v="0"/>
    <x v="5"/>
    <s v="Kommunikatsiooni-, kultuuri- ja vaba aja sisustamise kulud"/>
    <n v="369"/>
    <x v="212"/>
    <x v="188"/>
    <x v="32"/>
    <x v="32"/>
    <x v="19"/>
    <s v="Rahvakultuur"/>
    <x v="0"/>
    <x v="0"/>
    <m/>
    <m/>
    <x v="1"/>
    <x v="1"/>
    <m/>
    <m/>
  </r>
  <r>
    <x v="1"/>
    <x v="3"/>
    <s v="Muud tulud sotsiaalabialasest tegevusest"/>
    <n v="-37772"/>
    <x v="213"/>
    <x v="189"/>
    <x v="23"/>
    <x v="23"/>
    <x v="21"/>
    <s v="Väljaspool kodu osutatav üldhooldusteenus"/>
    <x v="0"/>
    <x v="0"/>
    <s v="10003"/>
    <s v="Sotsiaalteenuste kvaliteedi ja kättesaadavuse parandamine Viljandi linnas"/>
    <x v="1"/>
    <x v="1"/>
    <m/>
    <m/>
  </r>
  <r>
    <x v="0"/>
    <x v="5"/>
    <s v="Remont, restaureerimine, lammutamine"/>
    <n v="-37772"/>
    <x v="65"/>
    <x v="63"/>
    <x v="23"/>
    <x v="23"/>
    <x v="21"/>
    <s v="Väljaspool kodu osutatav üldhooldusteenus"/>
    <x v="29"/>
    <x v="29"/>
    <s v="10003"/>
    <s v="Sotsiaalteenuste kvaliteedi ja kättesaadavuse parandamine Viljandi linnas"/>
    <x v="1"/>
    <x v="1"/>
    <m/>
    <m/>
  </r>
  <r>
    <x v="0"/>
    <x v="5"/>
    <s v="Remont, restaureerimine, lammutamine"/>
    <n v="80680"/>
    <x v="65"/>
    <x v="63"/>
    <x v="23"/>
    <x v="23"/>
    <x v="21"/>
    <s v="Väljaspool kodu osutatav üldhooldusteenus"/>
    <x v="29"/>
    <x v="29"/>
    <s v="10003"/>
    <s v="Sotsiaalteenuste kvaliteedi ja kättesaadavuse parandamine Viljandi linnas"/>
    <x v="1"/>
    <x v="1"/>
    <m/>
    <m/>
  </r>
  <r>
    <x v="4"/>
    <x v="12"/>
    <s v="Kohustiste võtmine"/>
    <n v="-268076"/>
    <x v="146"/>
    <x v="134"/>
    <x v="31"/>
    <x v="31"/>
    <x v="0"/>
    <s v="Viljandi Linnavalitsus"/>
    <x v="0"/>
    <x v="0"/>
    <m/>
    <m/>
    <x v="1"/>
    <x v="1"/>
    <m/>
    <m/>
  </r>
  <r>
    <x v="1"/>
    <x v="3"/>
    <s v="Üldhooldekodude tulud"/>
    <n v="-39941"/>
    <x v="214"/>
    <x v="190"/>
    <x v="23"/>
    <x v="23"/>
    <x v="21"/>
    <s v="Väljaspool kodu osutatav üldhooldusteenus"/>
    <x v="0"/>
    <x v="0"/>
    <m/>
    <m/>
    <x v="1"/>
    <x v="1"/>
    <m/>
    <m/>
  </r>
  <r>
    <x v="0"/>
    <x v="0"/>
    <s v="palgafondi korrigeerimine, mis oli algses eelarves suuremalt planeeritud"/>
    <n v="-370"/>
    <x v="0"/>
    <x v="0"/>
    <x v="23"/>
    <x v="23"/>
    <x v="21"/>
    <s v="Väljaspool kodu osutatav üldhooldusteenus"/>
    <x v="0"/>
    <x v="0"/>
    <m/>
    <m/>
    <x v="1"/>
    <x v="1"/>
    <m/>
    <m/>
  </r>
  <r>
    <x v="0"/>
    <x v="0"/>
    <s v="palgafondi korrigeerimine, mis oli algses eelarves suuremalt planeeritud"/>
    <n v="-15316"/>
    <x v="1"/>
    <x v="1"/>
    <x v="23"/>
    <x v="23"/>
    <x v="21"/>
    <s v="Väljaspool kodu osutatav üldhooldusteenus"/>
    <x v="0"/>
    <x v="0"/>
    <m/>
    <m/>
    <x v="1"/>
    <x v="1"/>
    <m/>
    <m/>
  </r>
  <r>
    <x v="0"/>
    <x v="0"/>
    <s v="palgafondi korrigeerimine, mis oli algses eelarves suuremalt planeeritud"/>
    <n v="-49868"/>
    <x v="16"/>
    <x v="16"/>
    <x v="23"/>
    <x v="23"/>
    <x v="21"/>
    <s v="Väljaspool kodu osutatav üldhooldusteenus"/>
    <x v="0"/>
    <x v="0"/>
    <m/>
    <m/>
    <x v="1"/>
    <x v="1"/>
    <m/>
    <m/>
  </r>
  <r>
    <x v="4"/>
    <x v="15"/>
    <s v="Kapitalirendikohustised, tasumine (-)"/>
    <n v="-8154"/>
    <x v="198"/>
    <x v="178"/>
    <x v="20"/>
    <x v="20"/>
    <x v="34"/>
    <s v="Valitsussektori võla teenindamine"/>
    <x v="0"/>
    <x v="0"/>
    <m/>
    <m/>
    <x v="1"/>
    <x v="1"/>
    <m/>
    <m/>
  </r>
  <r>
    <x v="1"/>
    <x v="6"/>
    <s v="Sotsiaalministeerium"/>
    <n v="48639"/>
    <x v="205"/>
    <x v="184"/>
    <x v="25"/>
    <x v="25"/>
    <x v="27"/>
    <s v="Eakate koduteenus"/>
    <x v="0"/>
    <x v="0"/>
    <s v="10003"/>
    <s v="Sotsiaalteenuste kvaliteedi ja kättesaadavuse parandamine Viljandi linnas"/>
    <x v="1"/>
    <x v="1"/>
    <m/>
    <m/>
  </r>
  <r>
    <x v="0"/>
    <x v="8"/>
    <s v="Muud kulud (ebatavalised kulud)"/>
    <n v="8426"/>
    <x v="215"/>
    <x v="191"/>
    <x v="3"/>
    <x v="3"/>
    <x v="55"/>
    <s v="Kohaliku omavalitsuse üksuse reservfond"/>
    <x v="0"/>
    <x v="0"/>
    <m/>
    <m/>
    <x v="1"/>
    <x v="1"/>
    <m/>
    <m/>
  </r>
  <r>
    <x v="1"/>
    <x v="3"/>
    <s v="riigilõivu ühistranspordiseaduse alusel tehtavad tegevused"/>
    <n v="1200"/>
    <x v="216"/>
    <x v="192"/>
    <x v="0"/>
    <x v="0"/>
    <x v="0"/>
    <s v="Viljandi Linnavalitsus"/>
    <x v="0"/>
    <x v="0"/>
    <m/>
    <m/>
    <x v="1"/>
    <x v="1"/>
    <m/>
    <m/>
  </r>
  <r>
    <x v="5"/>
    <x v="14"/>
    <s v="Arvelduskontod pankades"/>
    <n v="72631"/>
    <x v="166"/>
    <x v="153"/>
    <x v="31"/>
    <x v="31"/>
    <x v="0"/>
    <s v="Viljandi Linnavalitsus"/>
    <x v="0"/>
    <x v="0"/>
    <m/>
    <m/>
    <x v="1"/>
    <x v="1"/>
    <m/>
    <m/>
  </r>
  <r>
    <x v="0"/>
    <x v="0"/>
    <s v="Boonused (TLS tippspetsialisti palgaosa)"/>
    <n v="16000"/>
    <x v="117"/>
    <x v="111"/>
    <x v="3"/>
    <x v="3"/>
    <x v="0"/>
    <s v="Viljandi Linnavalitsus"/>
    <x v="0"/>
    <x v="0"/>
    <m/>
    <m/>
    <x v="1"/>
    <x v="1"/>
    <m/>
    <m/>
  </r>
  <r>
    <x v="0"/>
    <x v="0"/>
    <s v="Sakala ja teiste asutuste ühinemise järgne töötasu muudatus"/>
    <n v="27"/>
    <x v="0"/>
    <x v="0"/>
    <x v="17"/>
    <x v="17"/>
    <x v="19"/>
    <s v="Rahvakultuur"/>
    <x v="0"/>
    <x v="0"/>
    <m/>
    <m/>
    <x v="1"/>
    <x v="1"/>
    <m/>
    <m/>
  </r>
  <r>
    <x v="0"/>
    <x v="0"/>
    <s v="Sakala ja teiste asutuste ühinemise järgne töötasu muudatus"/>
    <n v="1130"/>
    <x v="1"/>
    <x v="1"/>
    <x v="17"/>
    <x v="17"/>
    <x v="19"/>
    <s v="Rahvakultuur"/>
    <x v="0"/>
    <x v="0"/>
    <m/>
    <m/>
    <x v="1"/>
    <x v="1"/>
    <m/>
    <m/>
  </r>
  <r>
    <x v="0"/>
    <x v="0"/>
    <s v="Sakala ja teiste asutuste ühinemise järgne töötasu muudatus"/>
    <n v="2267"/>
    <x v="16"/>
    <x v="16"/>
    <x v="17"/>
    <x v="17"/>
    <x v="19"/>
    <s v="Rahvakultuur"/>
    <x v="0"/>
    <x v="0"/>
    <m/>
    <m/>
    <x v="1"/>
    <x v="1"/>
    <m/>
    <m/>
  </r>
  <r>
    <x v="0"/>
    <x v="0"/>
    <s v="Töötuskindlustusmakse"/>
    <n v="-117"/>
    <x v="0"/>
    <x v="0"/>
    <x v="24"/>
    <x v="24"/>
    <x v="22"/>
    <s v="Teatrid"/>
    <x v="0"/>
    <x v="0"/>
    <m/>
    <m/>
    <x v="1"/>
    <x v="1"/>
    <m/>
    <m/>
  </r>
  <r>
    <x v="0"/>
    <x v="0"/>
    <s v="Sotsiaalmaks töötasudelt ja toetustelt"/>
    <n v="-4843"/>
    <x v="1"/>
    <x v="1"/>
    <x v="24"/>
    <x v="24"/>
    <x v="22"/>
    <s v="Teatrid"/>
    <x v="0"/>
    <x v="0"/>
    <m/>
    <m/>
    <x v="1"/>
    <x v="1"/>
    <m/>
    <m/>
  </r>
  <r>
    <x v="0"/>
    <x v="0"/>
    <s v="Põhipalk ja kokkulepitud tasud (TLS tööliste brutopalk)"/>
    <n v="-3190"/>
    <x v="40"/>
    <x v="40"/>
    <x v="24"/>
    <x v="24"/>
    <x v="22"/>
    <s v="Teatrid"/>
    <x v="0"/>
    <x v="0"/>
    <m/>
    <m/>
    <x v="1"/>
    <x v="1"/>
    <m/>
    <m/>
  </r>
  <r>
    <x v="0"/>
    <x v="0"/>
    <s v="Põhipalk ja kokkulepitud tasud (TLS juhtide brutopalgad)"/>
    <n v="-11484"/>
    <x v="39"/>
    <x v="39"/>
    <x v="24"/>
    <x v="24"/>
    <x v="22"/>
    <s v="Teatrid"/>
    <x v="0"/>
    <x v="0"/>
    <m/>
    <m/>
    <x v="1"/>
    <x v="1"/>
    <m/>
    <m/>
  </r>
  <r>
    <x v="0"/>
    <x v="5"/>
    <s v="Ürituste ja näituste korraldamise kulud"/>
    <n v="-3000"/>
    <x v="52"/>
    <x v="51"/>
    <x v="5"/>
    <x v="5"/>
    <x v="30"/>
    <s v="Vaba aja tegevused"/>
    <x v="0"/>
    <x v="0"/>
    <m/>
    <m/>
    <x v="103"/>
    <x v="103"/>
    <m/>
    <m/>
  </r>
  <r>
    <x v="0"/>
    <x v="5"/>
    <s v="Sünnipäeva korraldamiseks"/>
    <n v="3000"/>
    <x v="52"/>
    <x v="51"/>
    <x v="28"/>
    <x v="28"/>
    <x v="10"/>
    <s v="Noorte huviharidus ja huvitegevus"/>
    <x v="0"/>
    <x v="0"/>
    <m/>
    <m/>
    <x v="1"/>
    <x v="1"/>
    <m/>
    <m/>
  </r>
  <r>
    <x v="0"/>
    <x v="0"/>
    <s v="1 töötaja ületoomine TA10402-lt, töötasu puudujääv osa"/>
    <n v="102"/>
    <x v="0"/>
    <x v="0"/>
    <x v="27"/>
    <x v="27"/>
    <x v="56"/>
    <s v="Avalikud tervishoiuteenused"/>
    <x v="0"/>
    <x v="0"/>
    <m/>
    <m/>
    <x v="1"/>
    <x v="1"/>
    <m/>
    <m/>
  </r>
  <r>
    <x v="0"/>
    <x v="0"/>
    <s v="1 töötaja ületoomine TA10402-lt, töötasu puudujääv osa"/>
    <n v="4197"/>
    <x v="1"/>
    <x v="1"/>
    <x v="27"/>
    <x v="27"/>
    <x v="56"/>
    <s v="Avalikud tervishoiuteenused"/>
    <x v="0"/>
    <x v="0"/>
    <m/>
    <m/>
    <x v="1"/>
    <x v="1"/>
    <m/>
    <m/>
  </r>
  <r>
    <x v="0"/>
    <x v="0"/>
    <s v="1 töötaja viimine TA 07400-le, töötasu puudjääv osa"/>
    <n v="-102"/>
    <x v="0"/>
    <x v="0"/>
    <x v="27"/>
    <x v="27"/>
    <x v="24"/>
    <s v="Muu perekondade ja laste sotsiaalne kaitse"/>
    <x v="0"/>
    <x v="0"/>
    <m/>
    <m/>
    <x v="1"/>
    <x v="1"/>
    <m/>
    <m/>
  </r>
  <r>
    <x v="0"/>
    <x v="0"/>
    <s v="1 töötaja viimine TA 07400-le, töötasu puudjääv osa"/>
    <n v="-4197"/>
    <x v="1"/>
    <x v="1"/>
    <x v="27"/>
    <x v="27"/>
    <x v="24"/>
    <s v="Muu perekondade ja laste sotsiaalne kaitse"/>
    <x v="0"/>
    <x v="0"/>
    <m/>
    <m/>
    <x v="1"/>
    <x v="1"/>
    <m/>
    <m/>
  </r>
  <r>
    <x v="0"/>
    <x v="0"/>
    <s v="1 töötaja  viimine TA 07400-le, töötasu puudjääv osa"/>
    <n v="-12719"/>
    <x v="37"/>
    <x v="37"/>
    <x v="27"/>
    <x v="27"/>
    <x v="24"/>
    <s v="Muu perekondade ja laste sotsiaalne kaitse"/>
    <x v="0"/>
    <x v="0"/>
    <m/>
    <m/>
    <x v="1"/>
    <x v="1"/>
    <m/>
    <m/>
  </r>
  <r>
    <x v="1"/>
    <x v="3"/>
    <s v="Kantseleiteenuste tasu"/>
    <n v="7200"/>
    <x v="216"/>
    <x v="192"/>
    <x v="0"/>
    <x v="0"/>
    <x v="0"/>
    <s v="Viljandi Linnavalitsus"/>
    <x v="0"/>
    <x v="0"/>
    <m/>
    <m/>
    <x v="1"/>
    <x v="1"/>
    <m/>
    <m/>
  </r>
  <r>
    <x v="0"/>
    <x v="0"/>
    <s v="1 töötaja ületoomine TA10402-lt, töötasu puudujääv osa"/>
    <n v="12719"/>
    <x v="37"/>
    <x v="37"/>
    <x v="27"/>
    <x v="27"/>
    <x v="56"/>
    <s v="Avalikud tervishoiuteenused"/>
    <x v="0"/>
    <x v="0"/>
    <m/>
    <m/>
    <x v="1"/>
    <x v="1"/>
    <m/>
    <m/>
  </r>
  <r>
    <x v="1"/>
    <x v="3"/>
    <s v="Varjupaikade tulud"/>
    <n v="1000"/>
    <x v="217"/>
    <x v="193"/>
    <x v="25"/>
    <x v="25"/>
    <x v="28"/>
    <s v="Varjupaigateenus"/>
    <x v="0"/>
    <x v="0"/>
    <m/>
    <m/>
    <x v="1"/>
    <x v="1"/>
    <m/>
    <m/>
  </r>
  <r>
    <x v="0"/>
    <x v="5"/>
    <s v="Infotehnoloogiline riistvara ja tarvikud"/>
    <n v="4836"/>
    <x v="149"/>
    <x v="137"/>
    <x v="25"/>
    <x v="25"/>
    <x v="27"/>
    <s v="Eakate koduteenus"/>
    <x v="0"/>
    <x v="0"/>
    <s v="10003"/>
    <s v="Sotsiaalteenuste kvaliteedi ja kättesaadavuse parandamine Viljandi linnas"/>
    <x v="1"/>
    <x v="1"/>
    <m/>
    <m/>
  </r>
  <r>
    <x v="0"/>
    <x v="5"/>
    <s v="Inventar ja selle tarvikud"/>
    <n v="13915"/>
    <x v="26"/>
    <x v="26"/>
    <x v="25"/>
    <x v="25"/>
    <x v="27"/>
    <s v="Eakate koduteenus"/>
    <x v="0"/>
    <x v="0"/>
    <s v="10003"/>
    <s v="Sotsiaalteenuste kvaliteedi ja kättesaadavuse parandamine Viljandi linnas"/>
    <x v="1"/>
    <x v="1"/>
    <m/>
    <m/>
  </r>
  <r>
    <x v="0"/>
    <x v="0"/>
    <s v="Töötuskindlustusmakse"/>
    <n v="252"/>
    <x v="0"/>
    <x v="0"/>
    <x v="25"/>
    <x v="25"/>
    <x v="27"/>
    <s v="Eakate koduteenus"/>
    <x v="0"/>
    <x v="0"/>
    <s v="10003"/>
    <s v="Sotsiaalteenuste kvaliteedi ja kättesaadavuse parandamine Viljandi linnas"/>
    <x v="1"/>
    <x v="1"/>
    <m/>
    <m/>
  </r>
  <r>
    <x v="0"/>
    <x v="0"/>
    <s v="Sotsiaalmaks töötasudelt ja toetustelt"/>
    <n v="10370"/>
    <x v="1"/>
    <x v="1"/>
    <x v="25"/>
    <x v="25"/>
    <x v="27"/>
    <s v="Eakate koduteenus"/>
    <x v="0"/>
    <x v="0"/>
    <s v="10003"/>
    <s v="Sotsiaalteenuste kvaliteedi ja kättesaadavuse parandamine Viljandi linnas"/>
    <x v="1"/>
    <x v="1"/>
    <m/>
    <m/>
  </r>
  <r>
    <x v="0"/>
    <x v="0"/>
    <s v="Põhipalk ja kokkulepitud tasud (TLS tööliste brutopalk)"/>
    <n v="31425"/>
    <x v="40"/>
    <x v="40"/>
    <x v="25"/>
    <x v="25"/>
    <x v="27"/>
    <s v="Eakate koduteenus"/>
    <x v="0"/>
    <x v="0"/>
    <s v="10003"/>
    <s v="Sotsiaalteenuste kvaliteedi ja kättesaadavuse parandamine Viljandi linnas"/>
    <x v="1"/>
    <x v="1"/>
    <m/>
    <m/>
  </r>
  <r>
    <x v="0"/>
    <x v="0"/>
    <s v="Põhipalk (kõrgharidusega kultuuritöötajad)"/>
    <n v="33960"/>
    <x v="113"/>
    <x v="107"/>
    <x v="17"/>
    <x v="17"/>
    <x v="19"/>
    <s v="Rahvakultuur"/>
    <x v="0"/>
    <x v="0"/>
    <m/>
    <m/>
    <x v="1"/>
    <x v="1"/>
    <m/>
    <m/>
  </r>
  <r>
    <x v="0"/>
    <x v="0"/>
    <s v="Põhipalk ja kokkulepitud tasud (TLS tippspetsialisti brutopalk),  projketijuhi ja galeristi töötasu kõrgharidusega kultuuritöötaja töötasu reale "/>
    <n v="-33960"/>
    <x v="37"/>
    <x v="37"/>
    <x v="17"/>
    <x v="17"/>
    <x v="19"/>
    <s v="Rahvakultuur"/>
    <x v="0"/>
    <x v="0"/>
    <m/>
    <m/>
    <x v="1"/>
    <x v="1"/>
    <m/>
    <m/>
  </r>
  <r>
    <x v="0"/>
    <x v="0"/>
    <s v="Põhipalk (kõrgharidusega kultuuritöötajad)"/>
    <n v="11043"/>
    <x v="113"/>
    <x v="107"/>
    <x v="22"/>
    <x v="22"/>
    <x v="20"/>
    <s v="Muuseumid"/>
    <x v="0"/>
    <x v="0"/>
    <m/>
    <m/>
    <x v="1"/>
    <x v="1"/>
    <m/>
    <m/>
  </r>
  <r>
    <x v="0"/>
    <x v="0"/>
    <s v="Põhipalk ja kokkulepitud tasud (TLS tippspetsialisti brutopalk), kõrgharidusega kultuuritöötaja   töötasu reale"/>
    <n v="-11043"/>
    <x v="37"/>
    <x v="37"/>
    <x v="22"/>
    <x v="22"/>
    <x v="20"/>
    <s v="Muuseumid"/>
    <x v="0"/>
    <x v="0"/>
    <m/>
    <m/>
    <x v="1"/>
    <x v="1"/>
    <m/>
    <m/>
  </r>
  <r>
    <x v="1"/>
    <x v="6"/>
    <s v="Kohaliku omavalitsuse tasandusfond on 02.01.2025 jaotustabeli kohaselt suurem"/>
    <n v="37439"/>
    <x v="207"/>
    <x v="186"/>
    <x v="3"/>
    <x v="3"/>
    <x v="37"/>
    <s v="Üldiseloomuga ülekanded valitsussektoris"/>
    <x v="0"/>
    <x v="0"/>
    <m/>
    <m/>
    <x v="1"/>
    <x v="1"/>
    <m/>
    <m/>
  </r>
  <r>
    <x v="0"/>
    <x v="2"/>
    <s v="Toimetulekutoetus, 2024 aasta eraldise kasutamata jäänud osa"/>
    <n v="6184"/>
    <x v="172"/>
    <x v="157"/>
    <x v="30"/>
    <x v="30"/>
    <x v="42"/>
    <s v="Riiklik toimetulekutoetus"/>
    <x v="0"/>
    <x v="0"/>
    <m/>
    <m/>
    <x v="66"/>
    <x v="66"/>
    <m/>
    <m/>
  </r>
  <r>
    <x v="0"/>
    <x v="5"/>
    <s v="Ürituste ja näituste korraldamise kulud"/>
    <n v="369"/>
    <x v="52"/>
    <x v="51"/>
    <x v="32"/>
    <x v="32"/>
    <x v="19"/>
    <s v="Rahvakultuur"/>
    <x v="0"/>
    <x v="0"/>
    <m/>
    <m/>
    <x v="1"/>
    <x v="1"/>
    <m/>
    <m/>
  </r>
  <r>
    <x v="0"/>
    <x v="5"/>
    <s v="Kommunikatsiooni-, kultuuri- ja vaba aja sisustamise kulud, kululiigi pikendamine 6. kohani"/>
    <n v="-369"/>
    <x v="212"/>
    <x v="188"/>
    <x v="32"/>
    <x v="32"/>
    <x v="19"/>
    <s v="Rahvakultuur"/>
    <x v="0"/>
    <x v="0"/>
    <m/>
    <m/>
    <x v="1"/>
    <x v="1"/>
    <m/>
    <m/>
  </r>
  <r>
    <x v="1"/>
    <x v="6"/>
    <s v="Kultuuriministeerium"/>
    <n v="102758"/>
    <x v="59"/>
    <x v="58"/>
    <x v="8"/>
    <x v="8"/>
    <x v="8"/>
    <s v="Raamatukogud"/>
    <x v="0"/>
    <x v="0"/>
    <m/>
    <m/>
    <x v="1"/>
    <x v="1"/>
    <m/>
    <m/>
  </r>
  <r>
    <x v="1"/>
    <x v="6"/>
    <s v="Finantseerija täpsustamine "/>
    <n v="-102758"/>
    <x v="25"/>
    <x v="25"/>
    <x v="8"/>
    <x v="8"/>
    <x v="8"/>
    <s v="Raamatukogud"/>
    <x v="0"/>
    <x v="0"/>
    <m/>
    <m/>
    <x v="1"/>
    <x v="1"/>
    <m/>
    <m/>
  </r>
  <r>
    <x v="1"/>
    <x v="6"/>
    <s v="Kliimaministeerium - Lemmalts"/>
    <n v="12000"/>
    <x v="177"/>
    <x v="159"/>
    <x v="1"/>
    <x v="1"/>
    <x v="50"/>
    <s v="Bioloogilise mitmekesisuse ja maastiku kaitse"/>
    <x v="0"/>
    <x v="0"/>
    <s v="0012"/>
    <s v="Võõrliigi verev lemmmalts tõrjemeetmed Viljandi linnas 2025. aastal. "/>
    <x v="83"/>
    <x v="83"/>
    <m/>
    <m/>
  </r>
  <r>
    <x v="1"/>
    <x v="6"/>
    <s v="Finantseerija täpsustamine- Lemmalts"/>
    <n v="-12000"/>
    <x v="25"/>
    <x v="25"/>
    <x v="1"/>
    <x v="1"/>
    <x v="50"/>
    <s v="Bioloogilise mitmekesisuse ja maastiku kaitse"/>
    <x v="0"/>
    <x v="0"/>
    <s v="0012"/>
    <s v="Võõrliigi verev lemmmalts tõrjemeetmed Viljandi linnas 2025. aastal. "/>
    <x v="83"/>
    <x v="83"/>
    <m/>
    <m/>
  </r>
  <r>
    <x v="0"/>
    <x v="5"/>
    <s v="Transporditeenused"/>
    <n v="38000"/>
    <x v="141"/>
    <x v="129"/>
    <x v="1"/>
    <x v="1"/>
    <x v="54"/>
    <s v="Ühistranspordi korraldus"/>
    <x v="0"/>
    <x v="0"/>
    <m/>
    <m/>
    <x v="101"/>
    <x v="101"/>
    <m/>
    <m/>
  </r>
  <r>
    <x v="0"/>
    <x v="5"/>
    <s v="Mitmesugused majanduskulud, kululiigi pikendamine 6. kohani"/>
    <n v="-38000"/>
    <x v="218"/>
    <x v="194"/>
    <x v="1"/>
    <x v="1"/>
    <x v="54"/>
    <s v="Ühistranspordi korraldus"/>
    <x v="0"/>
    <x v="0"/>
    <m/>
    <m/>
    <x v="101"/>
    <x v="101"/>
    <m/>
    <m/>
  </r>
  <r>
    <x v="0"/>
    <x v="5"/>
    <s v="Korrashoiuteenused"/>
    <n v="20000"/>
    <x v="27"/>
    <x v="27"/>
    <x v="1"/>
    <x v="1"/>
    <x v="51"/>
    <s v="Heitveekäitlus"/>
    <x v="0"/>
    <x v="0"/>
    <m/>
    <m/>
    <x v="85"/>
    <x v="85"/>
    <m/>
    <m/>
  </r>
  <r>
    <x v="0"/>
    <x v="5"/>
    <s v="Rajatiste majandamiskulud, kululiigi pikendamine 6.kohani"/>
    <n v="-20000"/>
    <x v="219"/>
    <x v="195"/>
    <x v="1"/>
    <x v="1"/>
    <x v="51"/>
    <s v="Heitveekäitlus"/>
    <x v="0"/>
    <x v="0"/>
    <m/>
    <m/>
    <x v="85"/>
    <x v="85"/>
    <m/>
    <m/>
  </r>
  <r>
    <x v="0"/>
    <x v="5"/>
    <s v="Korrashoiuteenused"/>
    <n v="10000"/>
    <x v="27"/>
    <x v="27"/>
    <x v="1"/>
    <x v="1"/>
    <x v="51"/>
    <s v="Heitveekäitlus"/>
    <x v="0"/>
    <x v="0"/>
    <m/>
    <m/>
    <x v="104"/>
    <x v="104"/>
    <m/>
    <m/>
  </r>
  <r>
    <x v="0"/>
    <x v="5"/>
    <s v="Rajatiste majandamiskulud, kululiigi pikendamine 6.kohani"/>
    <n v="-10000"/>
    <x v="219"/>
    <x v="195"/>
    <x v="1"/>
    <x v="1"/>
    <x v="51"/>
    <s v="Heitveekäitlus"/>
    <x v="0"/>
    <x v="0"/>
    <m/>
    <m/>
    <x v="104"/>
    <x v="104"/>
    <m/>
    <m/>
  </r>
  <r>
    <x v="0"/>
    <x v="5"/>
    <s v="Muud rajatiste majandamisega seotud kulud"/>
    <n v="147179"/>
    <x v="57"/>
    <x v="56"/>
    <x v="1"/>
    <x v="1"/>
    <x v="12"/>
    <s v="Muu majandus (sh majanduse haldus)"/>
    <x v="45"/>
    <x v="45"/>
    <m/>
    <m/>
    <x v="24"/>
    <x v="24"/>
    <m/>
    <m/>
  </r>
  <r>
    <x v="0"/>
    <x v="5"/>
    <s v="Rajatiste majandamiskulud, kululiigi pikendamine 6. kohani"/>
    <n v="-147179"/>
    <x v="219"/>
    <x v="195"/>
    <x v="1"/>
    <x v="1"/>
    <x v="12"/>
    <s v="Muu majandus (sh majanduse haldus)"/>
    <x v="45"/>
    <x v="45"/>
    <m/>
    <m/>
    <x v="24"/>
    <x v="24"/>
    <m/>
    <m/>
  </r>
  <r>
    <x v="0"/>
    <x v="0"/>
    <s v="Põhipalk (kõrgharidusega kultuuritöötajad)"/>
    <n v="228468"/>
    <x v="113"/>
    <x v="107"/>
    <x v="8"/>
    <x v="8"/>
    <x v="8"/>
    <s v="Raamatukogud"/>
    <x v="0"/>
    <x v="0"/>
    <m/>
    <m/>
    <x v="1"/>
    <x v="1"/>
    <m/>
    <m/>
  </r>
  <r>
    <x v="0"/>
    <x v="0"/>
    <s v="Kõrgharidusega kultuuritöötja tasud uuele kululiigile"/>
    <n v="-228468"/>
    <x v="37"/>
    <x v="37"/>
    <x v="8"/>
    <x v="8"/>
    <x v="8"/>
    <s v="Raamatukogud"/>
    <x v="0"/>
    <x v="0"/>
    <m/>
    <m/>
    <x v="1"/>
    <x v="1"/>
    <m/>
    <m/>
  </r>
  <r>
    <x v="0"/>
    <x v="5"/>
    <s v="Muud õppevahendid, loodusainete valdkonnale"/>
    <n v="10806"/>
    <x v="38"/>
    <x v="38"/>
    <x v="7"/>
    <x v="7"/>
    <x v="6"/>
    <s v="Põhi- ja üldkeskharidus"/>
    <x v="0"/>
    <x v="0"/>
    <s v="10005"/>
    <s v="Ühekordne toetus KOV-dele ja erakoolidele liikumisõpetuse ja loodusainete õppeks"/>
    <x v="1"/>
    <x v="1"/>
    <m/>
    <m/>
  </r>
  <r>
    <x v="0"/>
    <x v="5"/>
    <s v="Muud õppevahendid, liikumisharrastuseks"/>
    <n v="10807"/>
    <x v="38"/>
    <x v="38"/>
    <x v="7"/>
    <x v="7"/>
    <x v="6"/>
    <s v="Põhi- ja üldkeskharidus"/>
    <x v="0"/>
    <x v="0"/>
    <s v="10005"/>
    <s v="Ühekordne toetus KOV-dele ja erakoolidele liikumisõpetuse ja loodusainete õppeks"/>
    <x v="1"/>
    <x v="1"/>
    <m/>
    <m/>
  </r>
  <r>
    <x v="1"/>
    <x v="6"/>
    <s v="Haridus- ja Teadusministeerium"/>
    <n v="21613"/>
    <x v="82"/>
    <x v="78"/>
    <x v="7"/>
    <x v="7"/>
    <x v="6"/>
    <s v="Põhi- ja üldkeskharidus"/>
    <x v="0"/>
    <x v="0"/>
    <s v="10005"/>
    <s v="Ühekordne toetus KOV-dele ja erakoolidele liikumisõpetuse ja loodusainete õppeks"/>
    <x v="1"/>
    <x v="1"/>
    <m/>
    <m/>
  </r>
  <r>
    <x v="0"/>
    <x v="5"/>
    <s v="Muud õppevahendid, loodusainete valdkonnale"/>
    <n v="8032"/>
    <x v="38"/>
    <x v="38"/>
    <x v="10"/>
    <x v="10"/>
    <x v="6"/>
    <s v="Põhi- ja üldkeskharidus"/>
    <x v="0"/>
    <x v="0"/>
    <s v="10005"/>
    <s v="Ühekordne toetus KOV-dele ja erakoolidele liikumisõpetuse ja loodusainete õppeks"/>
    <x v="1"/>
    <x v="1"/>
    <m/>
    <m/>
  </r>
  <r>
    <x v="0"/>
    <x v="5"/>
    <s v="Muud õppevahendid, liikumisharrastuseks"/>
    <n v="8033"/>
    <x v="38"/>
    <x v="38"/>
    <x v="10"/>
    <x v="10"/>
    <x v="6"/>
    <s v="Põhi- ja üldkeskharidus"/>
    <x v="0"/>
    <x v="0"/>
    <s v="10005"/>
    <s v="Ühekordne toetus KOV-dele ja erakoolidele liikumisõpetuse ja loodusainete õppeks"/>
    <x v="1"/>
    <x v="1"/>
    <m/>
    <m/>
  </r>
  <r>
    <x v="1"/>
    <x v="6"/>
    <s v="Haridus- ja Teadusministeerium"/>
    <n v="16065"/>
    <x v="82"/>
    <x v="78"/>
    <x v="10"/>
    <x v="10"/>
    <x v="6"/>
    <s v="Põhi- ja üldkeskharidus"/>
    <x v="0"/>
    <x v="0"/>
    <s v="10005"/>
    <s v="Ühekordne toetus KOV-dele ja erakoolidele liikumisõpetuse ja loodusainete õppeks"/>
    <x v="1"/>
    <x v="1"/>
    <m/>
    <m/>
  </r>
  <r>
    <x v="0"/>
    <x v="5"/>
    <s v="Muud õppevahendid. loodusainete valdkonnale"/>
    <n v="10254"/>
    <x v="38"/>
    <x v="38"/>
    <x v="4"/>
    <x v="4"/>
    <x v="6"/>
    <s v="Põhi- ja üldkeskharidus"/>
    <x v="0"/>
    <x v="0"/>
    <s v="10005"/>
    <s v="Ühekordne toetus KOV-dele ja erakoolidele liikumisõpetuse ja loodusainete õppeks"/>
    <x v="1"/>
    <x v="1"/>
    <m/>
    <m/>
  </r>
  <r>
    <x v="0"/>
    <x v="5"/>
    <s v="Muud õppevahendid, liikumisharrastuseks"/>
    <n v="10254"/>
    <x v="38"/>
    <x v="38"/>
    <x v="4"/>
    <x v="4"/>
    <x v="6"/>
    <s v="Põhi- ja üldkeskharidus"/>
    <x v="0"/>
    <x v="0"/>
    <s v="10005"/>
    <s v="Ühekordne toetus KOV-dele ja erakoolidele liikumisõpetuse ja loodusainete õppeks"/>
    <x v="1"/>
    <x v="1"/>
    <m/>
    <m/>
  </r>
  <r>
    <x v="1"/>
    <x v="6"/>
    <s v="Haridus- ja Teadusministeerium"/>
    <n v="20508"/>
    <x v="82"/>
    <x v="78"/>
    <x v="4"/>
    <x v="4"/>
    <x v="6"/>
    <s v="Põhi- ja üldkeskharidus"/>
    <x v="0"/>
    <x v="0"/>
    <s v="10005"/>
    <s v="Ühekordne toetus KOV-dele ja erakoolidele liikumisõpetuse ja loodusainete õppeks"/>
    <x v="1"/>
    <x v="1"/>
    <m/>
    <m/>
  </r>
  <r>
    <x v="0"/>
    <x v="5"/>
    <s v="Muud õppevahendid, loodusainete valdkonnale"/>
    <n v="4485"/>
    <x v="38"/>
    <x v="38"/>
    <x v="6"/>
    <x v="6"/>
    <x v="6"/>
    <s v="Põhi- ja üldkeskharidus"/>
    <x v="0"/>
    <x v="0"/>
    <s v="10005"/>
    <s v="Ühekordne toetus KOV-dele ja erakoolidele liikumisõpetuse ja loodusainete õppeks"/>
    <x v="1"/>
    <x v="1"/>
    <m/>
    <m/>
  </r>
  <r>
    <x v="0"/>
    <x v="5"/>
    <s v="Muud õppevahendid. liikumisharrastuseks"/>
    <n v="4485"/>
    <x v="38"/>
    <x v="38"/>
    <x v="6"/>
    <x v="6"/>
    <x v="6"/>
    <s v="Põhi- ja üldkeskharidus"/>
    <x v="0"/>
    <x v="0"/>
    <s v="10005"/>
    <s v="Ühekordne toetus KOV-dele ja erakoolidele liikumisõpetuse ja loodusainete õppeks"/>
    <x v="1"/>
    <x v="1"/>
    <m/>
    <m/>
  </r>
  <r>
    <x v="1"/>
    <x v="6"/>
    <s v="Haridus- ja Teadusministeerium"/>
    <n v="8970"/>
    <x v="82"/>
    <x v="78"/>
    <x v="6"/>
    <x v="6"/>
    <x v="6"/>
    <s v="Põhi- ja üldkeskharidus"/>
    <x v="0"/>
    <x v="0"/>
    <s v="10005"/>
    <s v="Ühekordne toetus KOV-dele ja erakoolidele liikumisõpetuse ja loodusainete õppeks"/>
    <x v="1"/>
    <x v="1"/>
    <m/>
    <m/>
  </r>
  <r>
    <x v="0"/>
    <x v="5"/>
    <s v="Tervise edendamise kulud"/>
    <n v="11025"/>
    <x v="123"/>
    <x v="116"/>
    <x v="0"/>
    <x v="0"/>
    <x v="0"/>
    <s v="Viljandi Linnavalitsus"/>
    <x v="0"/>
    <x v="0"/>
    <m/>
    <m/>
    <x v="1"/>
    <x v="1"/>
    <m/>
    <m/>
  </r>
  <r>
    <x v="0"/>
    <x v="5"/>
    <s v="Infotehnoloogiline riistvara ja tarvikud"/>
    <n v="-11025"/>
    <x v="149"/>
    <x v="137"/>
    <x v="0"/>
    <x v="0"/>
    <x v="6"/>
    <s v="Põhi- ja üldkeskharidus"/>
    <x v="2"/>
    <x v="2"/>
    <m/>
    <m/>
    <x v="1"/>
    <x v="1"/>
    <m/>
    <m/>
  </r>
  <r>
    <x v="0"/>
    <x v="9"/>
    <s v="Liikmemaksud"/>
    <n v="-211"/>
    <x v="160"/>
    <x v="148"/>
    <x v="3"/>
    <x v="3"/>
    <x v="37"/>
    <s v="Üldiseloomuga ülekanded valitsussektoris"/>
    <x v="0"/>
    <x v="0"/>
    <m/>
    <m/>
    <x v="58"/>
    <x v="58"/>
    <m/>
    <m/>
  </r>
  <r>
    <x v="0"/>
    <x v="9"/>
    <s v="Liikmemaksud"/>
    <n v="14692"/>
    <x v="160"/>
    <x v="148"/>
    <x v="3"/>
    <x v="3"/>
    <x v="37"/>
    <s v="Üldiseloomuga ülekanded valitsussektoris"/>
    <x v="0"/>
    <x v="0"/>
    <m/>
    <m/>
    <x v="105"/>
    <x v="105"/>
    <m/>
    <m/>
  </r>
  <r>
    <x v="0"/>
    <x v="5"/>
    <s v="Infotehnoloogiline riistvara ja tarvikud"/>
    <n v="160392"/>
    <x v="149"/>
    <x v="137"/>
    <x v="0"/>
    <x v="0"/>
    <x v="6"/>
    <s v="Põhi- ja üldkeskharidus"/>
    <x v="2"/>
    <x v="2"/>
    <s v="10004"/>
    <s v="Täiendav toetus munitsipaalkoolide pidajatele valmisoleku tagamiseks "/>
    <x v="1"/>
    <x v="1"/>
    <m/>
    <m/>
  </r>
  <r>
    <x v="1"/>
    <x v="6"/>
    <s v="Haridus- ja Teadusministeerium"/>
    <n v="160392"/>
    <x v="82"/>
    <x v="78"/>
    <x v="0"/>
    <x v="0"/>
    <x v="6"/>
    <s v="Põhi- ja üldkeskharidus"/>
    <x v="2"/>
    <x v="2"/>
    <s v="10004"/>
    <s v="Täiendav toetus munitsipaalkoolide pidajatele valmisoleku tagamiseks "/>
    <x v="1"/>
    <x v="1"/>
    <m/>
    <m/>
  </r>
  <r>
    <x v="0"/>
    <x v="5"/>
    <s v="KULKA leping M14-24/0264"/>
    <n v="400"/>
    <x v="23"/>
    <x v="23"/>
    <x v="14"/>
    <x v="14"/>
    <x v="10"/>
    <s v="Noorte huviharidus ja huvitegevus"/>
    <x v="0"/>
    <x v="0"/>
    <m/>
    <m/>
    <x v="1"/>
    <x v="1"/>
    <m/>
    <m/>
  </r>
  <r>
    <x v="1"/>
    <x v="6"/>
    <s v="KULKA leping M14-24/0264"/>
    <n v="400"/>
    <x v="100"/>
    <x v="94"/>
    <x v="14"/>
    <x v="14"/>
    <x v="10"/>
    <s v="Noorte huviharidus ja huvitegevus"/>
    <x v="0"/>
    <x v="0"/>
    <m/>
    <m/>
    <x v="1"/>
    <x v="1"/>
    <m/>
    <m/>
  </r>
  <r>
    <x v="2"/>
    <x v="7"/>
    <s v="Uueveski jalgratta- ja jalgtee ehitamine"/>
    <n v="29164"/>
    <x v="28"/>
    <x v="28"/>
    <x v="1"/>
    <x v="1"/>
    <x v="1"/>
    <s v="Maanteetransport"/>
    <x v="0"/>
    <x v="0"/>
    <s v="0008"/>
    <s v="Uueveski kergliiklustee (lõigus Uus tänav - Oja tee)"/>
    <x v="1"/>
    <x v="1"/>
    <m/>
    <m/>
  </r>
  <r>
    <x v="3"/>
    <x v="6"/>
    <s v="Toetus suurenes OVJ osa "/>
    <n v="20412"/>
    <x v="36"/>
    <x v="36"/>
    <x v="1"/>
    <x v="1"/>
    <x v="1"/>
    <s v="Maanteetransport"/>
    <x v="0"/>
    <x v="0"/>
    <s v="0008"/>
    <s v="Uueveski kergliiklustee (lõigus Uus tänav - Oja tee)"/>
    <x v="1"/>
    <x v="1"/>
    <m/>
    <m/>
  </r>
  <r>
    <x v="1"/>
    <x v="6"/>
    <s v="Kliimaministeerium -teod"/>
    <n v="1212"/>
    <x v="177"/>
    <x v="159"/>
    <x v="1"/>
    <x v="1"/>
    <x v="50"/>
    <s v="Bioloogilise mitmekesisuse ja maastiku kaitse"/>
    <x v="0"/>
    <x v="0"/>
    <s v="0013"/>
    <s v="Võõrliigi lusitaania teetigu tõrjumine Viljandi linnas 2025. ja 2026. aastal."/>
    <x v="83"/>
    <x v="83"/>
    <m/>
    <m/>
  </r>
  <r>
    <x v="0"/>
    <x v="5"/>
    <s v="Võõrliigi lusitaania teetigu tõrjumine 2025 "/>
    <n v="1212"/>
    <x v="57"/>
    <x v="56"/>
    <x v="1"/>
    <x v="1"/>
    <x v="50"/>
    <s v="Bioloogilise mitmekesisuse ja maastiku kaitse"/>
    <x v="0"/>
    <x v="0"/>
    <s v="0013"/>
    <s v="Võõrliigi lusitaania teetigu tõrjumine Viljandi linnas 2025. ja 2026. aastal."/>
    <x v="83"/>
    <x v="83"/>
    <m/>
    <m/>
  </r>
  <r>
    <x v="0"/>
    <x v="5"/>
    <s v="Võõrliigi verev lemmmalts tõrjemeetmed Viljandi linnas 2025. aastal (toetus on suurem kui algselt planeeritud)"/>
    <n v="1759"/>
    <x v="57"/>
    <x v="56"/>
    <x v="1"/>
    <x v="1"/>
    <x v="50"/>
    <s v="Bioloogilise mitmekesisuse ja maastiku kaitse"/>
    <x v="0"/>
    <x v="0"/>
    <s v="0012"/>
    <s v="Võõrliigi verev lemmmalts tõrjemeetmed Viljandi linnas 2025. aastal. "/>
    <x v="83"/>
    <x v="83"/>
    <m/>
    <m/>
  </r>
  <r>
    <x v="1"/>
    <x v="6"/>
    <s v="Kliimaministeerium-Lemmmalts"/>
    <n v="1759"/>
    <x v="177"/>
    <x v="159"/>
    <x v="1"/>
    <x v="1"/>
    <x v="50"/>
    <s v="Bioloogilise mitmekesisuse ja maastiku kaitse"/>
    <x v="0"/>
    <x v="0"/>
    <s v="0012"/>
    <s v="Võõrliigi verev lemmmalts tõrjemeetmed Viljandi linnas 2025. aastal. "/>
    <x v="83"/>
    <x v="83"/>
    <m/>
    <m/>
  </r>
  <r>
    <x v="0"/>
    <x v="5"/>
    <s v="Muud õppevahendid, algse eelarve eemaldamine, peab olema tunnustega KU809 ja PR 566"/>
    <n v="-9694"/>
    <x v="38"/>
    <x v="38"/>
    <x v="5"/>
    <x v="5"/>
    <x v="9"/>
    <s v="Muu haridus"/>
    <x v="0"/>
    <x v="0"/>
    <m/>
    <m/>
    <x v="106"/>
    <x v="106"/>
    <m/>
    <m/>
  </r>
  <r>
    <x v="1"/>
    <x v="6"/>
    <s v="Kodumaine sihtfinantseerimine tegevuskuludeks, algse eelarve eemaldamine, peab olema tunnustega  KU809 ja PR 566"/>
    <n v="-9694"/>
    <x v="25"/>
    <x v="25"/>
    <x v="5"/>
    <x v="5"/>
    <x v="9"/>
    <s v="Muu haridus"/>
    <x v="0"/>
    <x v="0"/>
    <m/>
    <m/>
    <x v="107"/>
    <x v="107"/>
    <m/>
    <m/>
  </r>
  <r>
    <x v="0"/>
    <x v="9"/>
    <s v="Kodumaine sihtfinantseerimine tegevuskuludeks"/>
    <n v="214"/>
    <x v="196"/>
    <x v="25"/>
    <x v="5"/>
    <x v="5"/>
    <x v="13"/>
    <s v="Alusharidus"/>
    <x v="0"/>
    <x v="0"/>
    <s v="TF01-03"/>
    <s v="Koolieelsete lasteasutuste õpetajate tööjõukulude toetus"/>
    <x v="1"/>
    <x v="1"/>
    <m/>
    <m/>
  </r>
  <r>
    <x v="1"/>
    <x v="6"/>
    <s v="Toetusfondi eraldis on suurem"/>
    <n v="5148"/>
    <x v="115"/>
    <x v="109"/>
    <x v="5"/>
    <x v="5"/>
    <x v="13"/>
    <s v="Alusharidus"/>
    <x v="0"/>
    <x v="0"/>
    <s v="TF01-03"/>
    <s v="Koolieelsete lasteasutuste õpetajate tööjõukulude toetus"/>
    <x v="1"/>
    <x v="1"/>
    <m/>
    <m/>
  </r>
  <r>
    <x v="0"/>
    <x v="0"/>
    <s v="Linna osalus on väiksem, kuna toetusfondi osalus on suurem"/>
    <n v="-29"/>
    <x v="0"/>
    <x v="0"/>
    <x v="11"/>
    <x v="11"/>
    <x v="13"/>
    <s v="Alusharidus"/>
    <x v="0"/>
    <x v="0"/>
    <m/>
    <m/>
    <x v="1"/>
    <x v="1"/>
    <m/>
    <m/>
  </r>
  <r>
    <x v="0"/>
    <x v="0"/>
    <s v="Toetusfondi eraldis on suurem"/>
    <n v="29"/>
    <x v="0"/>
    <x v="0"/>
    <x v="11"/>
    <x v="11"/>
    <x v="13"/>
    <s v="Alusharidus"/>
    <x v="0"/>
    <x v="0"/>
    <s v="TF01-03"/>
    <s v="Koolieelsete lasteasutuste õpetajate tööjõukulude toetus"/>
    <x v="1"/>
    <x v="1"/>
    <m/>
    <m/>
  </r>
  <r>
    <x v="0"/>
    <x v="0"/>
    <s v="Toetusfondi eraldis on suurem"/>
    <n v="1217"/>
    <x v="1"/>
    <x v="1"/>
    <x v="11"/>
    <x v="11"/>
    <x v="13"/>
    <s v="Alusharidus"/>
    <x v="0"/>
    <x v="0"/>
    <s v="TF01-03"/>
    <s v="Koolieelsete lasteasutuste õpetajate tööjõukulude toetus"/>
    <x v="1"/>
    <x v="1"/>
    <m/>
    <m/>
  </r>
  <r>
    <x v="0"/>
    <x v="0"/>
    <s v="Linna osalus on väiksem, kuna toetusfondi osalus on suurem"/>
    <n v="-1217"/>
    <x v="1"/>
    <x v="1"/>
    <x v="11"/>
    <x v="11"/>
    <x v="13"/>
    <s v="Alusharidus"/>
    <x v="0"/>
    <x v="0"/>
    <m/>
    <m/>
    <x v="1"/>
    <x v="1"/>
    <m/>
    <m/>
  </r>
  <r>
    <x v="0"/>
    <x v="0"/>
    <s v="Linna osalus on väiksem, kuna toetusfondi osalus on suurem"/>
    <n v="-3688"/>
    <x v="24"/>
    <x v="24"/>
    <x v="11"/>
    <x v="11"/>
    <x v="13"/>
    <s v="Alusharidus"/>
    <x v="0"/>
    <x v="0"/>
    <m/>
    <m/>
    <x v="1"/>
    <x v="1"/>
    <m/>
    <m/>
  </r>
  <r>
    <x v="0"/>
    <x v="0"/>
    <s v="Toetusfondi eraldis  suurem"/>
    <n v="3688"/>
    <x v="24"/>
    <x v="24"/>
    <x v="11"/>
    <x v="11"/>
    <x v="13"/>
    <s v="Alusharidus"/>
    <x v="0"/>
    <x v="0"/>
    <s v="TF01-03"/>
    <s v="Koolieelsete lasteasutuste õpetajate tööjõukulude toetus"/>
    <x v="1"/>
    <x v="1"/>
    <m/>
    <m/>
  </r>
  <r>
    <x v="0"/>
    <x v="5"/>
    <s v="Lammutamine "/>
    <n v="43320"/>
    <x v="74"/>
    <x v="72"/>
    <x v="1"/>
    <x v="1"/>
    <x v="3"/>
    <s v="Muud elamu- ja kommunaalmajanduse tegevus"/>
    <x v="0"/>
    <x v="0"/>
    <m/>
    <m/>
    <x v="108"/>
    <x v="108"/>
    <m/>
    <m/>
  </r>
  <r>
    <x v="2"/>
    <x v="7"/>
    <s v="OJV"/>
    <n v="6972"/>
    <x v="93"/>
    <x v="87"/>
    <x v="1"/>
    <x v="1"/>
    <x v="3"/>
    <s v="Muud elamu- ja kommunaalmajanduse tegevus"/>
    <x v="0"/>
    <x v="0"/>
    <m/>
    <m/>
    <x v="108"/>
    <x v="108"/>
    <m/>
    <m/>
  </r>
  <r>
    <x v="2"/>
    <x v="7"/>
    <s v="Ehitus Osa 2"/>
    <n v="64046"/>
    <x v="93"/>
    <x v="87"/>
    <x v="1"/>
    <x v="1"/>
    <x v="3"/>
    <s v="Muud elamu- ja kommunaalmajanduse tegevus"/>
    <x v="0"/>
    <x v="0"/>
    <m/>
    <m/>
    <x v="108"/>
    <x v="108"/>
    <m/>
    <m/>
  </r>
  <r>
    <x v="2"/>
    <x v="7"/>
    <s v="Ehitus Osa 1"/>
    <n v="353483"/>
    <x v="93"/>
    <x v="87"/>
    <x v="1"/>
    <x v="1"/>
    <x v="3"/>
    <s v="Muud elamu- ja kommunaalmajanduse tegevus"/>
    <x v="0"/>
    <x v="0"/>
    <m/>
    <m/>
    <x v="108"/>
    <x v="108"/>
    <m/>
    <m/>
  </r>
  <r>
    <x v="1"/>
    <x v="3"/>
    <s v="Laste muusika- ja kunstikoolide tulud"/>
    <n v="562"/>
    <x v="203"/>
    <x v="182"/>
    <x v="21"/>
    <x v="21"/>
    <x v="10"/>
    <s v="Noorte huviharidus ja huvitegevus"/>
    <x v="0"/>
    <x v="0"/>
    <m/>
    <m/>
    <x v="1"/>
    <x v="1"/>
    <m/>
    <m/>
  </r>
  <r>
    <x v="0"/>
    <x v="0"/>
    <s v="Kulutused töötajate tervise edendamiseks"/>
    <n v="312"/>
    <x v="220"/>
    <x v="196"/>
    <x v="21"/>
    <x v="21"/>
    <x v="10"/>
    <s v="Noorte huviharidus ja huvitegevus"/>
    <x v="0"/>
    <x v="0"/>
    <m/>
    <m/>
    <x v="1"/>
    <x v="1"/>
    <m/>
    <m/>
  </r>
  <r>
    <x v="0"/>
    <x v="5"/>
    <s v="Koolitusteenused/projekti raames koolitused"/>
    <n v="17678"/>
    <x v="48"/>
    <x v="22"/>
    <x v="5"/>
    <x v="5"/>
    <x v="9"/>
    <s v="Muu haridus"/>
    <x v="0"/>
    <x v="0"/>
    <s v="PR566"/>
    <s v="Kohaliku omavalitsuse turvalisuse arenguprogramm"/>
    <x v="106"/>
    <x v="106"/>
    <m/>
    <m/>
  </r>
  <r>
    <x v="0"/>
    <x v="5"/>
    <s v="Muud õppevahendid"/>
    <n v="1800"/>
    <x v="38"/>
    <x v="38"/>
    <x v="5"/>
    <x v="5"/>
    <x v="9"/>
    <s v="Muu haridus"/>
    <x v="0"/>
    <x v="0"/>
    <s v="PR566"/>
    <s v="Kohaliku omavalitsuse turvalisuse arenguprogramm"/>
    <x v="106"/>
    <x v="106"/>
    <m/>
    <m/>
  </r>
  <r>
    <x v="0"/>
    <x v="5"/>
    <s v="Muud administreerimiskulud/korrigeeritud"/>
    <n v="842"/>
    <x v="14"/>
    <x v="14"/>
    <x v="5"/>
    <x v="5"/>
    <x v="9"/>
    <s v="Muu haridus"/>
    <x v="0"/>
    <x v="0"/>
    <s v="PR566"/>
    <s v="Kohaliku omavalitsuse turvalisuse arenguprogramm"/>
    <x v="106"/>
    <x v="106"/>
    <m/>
    <m/>
  </r>
  <r>
    <x v="0"/>
    <x v="0"/>
    <s v="Töötuskindlustusmakse/korrigeeritud "/>
    <n v="34"/>
    <x v="0"/>
    <x v="0"/>
    <x v="5"/>
    <x v="5"/>
    <x v="9"/>
    <s v="Muu haridus"/>
    <x v="0"/>
    <x v="0"/>
    <s v="PR566"/>
    <s v="Kohaliku omavalitsuse turvalisuse arenguprogramm"/>
    <x v="106"/>
    <x v="106"/>
    <m/>
    <m/>
  </r>
  <r>
    <x v="0"/>
    <x v="0"/>
    <s v="Sotsiaalmaks töötasudelt ja toetustelt"/>
    <n v="1386"/>
    <x v="1"/>
    <x v="1"/>
    <x v="5"/>
    <x v="5"/>
    <x v="9"/>
    <s v="Muu haridus"/>
    <x v="0"/>
    <x v="0"/>
    <s v="PR566"/>
    <s v="Kohaliku omavalitsuse turvalisuse arenguprogramm"/>
    <x v="106"/>
    <x v="106"/>
    <m/>
    <m/>
  </r>
  <r>
    <x v="0"/>
    <x v="0"/>
    <s v="Töötasud võlaõiguslike lepingute alusel"/>
    <n v="4200"/>
    <x v="15"/>
    <x v="15"/>
    <x v="5"/>
    <x v="5"/>
    <x v="9"/>
    <s v="Muu haridus"/>
    <x v="0"/>
    <x v="0"/>
    <s v="PR566"/>
    <s v="Kohaliku omavalitsuse turvalisuse arenguprogramm"/>
    <x v="106"/>
    <x v="106"/>
    <m/>
    <m/>
  </r>
  <r>
    <x v="1"/>
    <x v="6"/>
    <s v="KOV turvalisuse programm, 2025 a osa"/>
    <n v="25940"/>
    <x v="201"/>
    <x v="180"/>
    <x v="5"/>
    <x v="5"/>
    <x v="9"/>
    <s v="Muu haridus"/>
    <x v="0"/>
    <x v="0"/>
    <s v="PR566"/>
    <s v="Kohaliku omavalitsuse turvalisuse arenguprogramm"/>
    <x v="106"/>
    <x v="106"/>
    <m/>
    <m/>
  </r>
  <r>
    <x v="1"/>
    <x v="6"/>
    <s v="Tulud on eelarve koostamise käigus arvele võtmata"/>
    <n v="20251"/>
    <x v="82"/>
    <x v="78"/>
    <x v="4"/>
    <x v="4"/>
    <x v="6"/>
    <s v="Põhi- ja üldkeskharidus"/>
    <x v="0"/>
    <x v="0"/>
    <s v="CR61"/>
    <s v="Erasmus+ õpilaste õpiränne"/>
    <x v="1"/>
    <x v="1"/>
    <m/>
    <m/>
  </r>
  <r>
    <x v="0"/>
    <x v="5"/>
    <s v="Muud kinnistute, hoonete, ruumide kulud"/>
    <n v="23424"/>
    <x v="74"/>
    <x v="72"/>
    <x v="12"/>
    <x v="12"/>
    <x v="7"/>
    <s v="Üldmajanduslikud arendusprojektid"/>
    <x v="0"/>
    <x v="0"/>
    <m/>
    <m/>
    <x v="26"/>
    <x v="26"/>
    <m/>
    <m/>
  </r>
  <r>
    <x v="0"/>
    <x v="5"/>
    <s v="Muud rajatiste majandamisega seotud kulud"/>
    <n v="15000"/>
    <x v="57"/>
    <x v="56"/>
    <x v="12"/>
    <x v="12"/>
    <x v="7"/>
    <s v="Üldmajanduslikud arendusprojektid"/>
    <x v="0"/>
    <x v="0"/>
    <m/>
    <m/>
    <x v="26"/>
    <x v="26"/>
    <m/>
    <m/>
  </r>
  <r>
    <x v="1"/>
    <x v="6"/>
    <s v="Regionaal- ja Põllumajandusministeerium"/>
    <n v="30324"/>
    <x v="221"/>
    <x v="197"/>
    <x v="1"/>
    <x v="1"/>
    <x v="3"/>
    <s v="Muud elamu- ja kommunaalmajanduse tegevus"/>
    <x v="0"/>
    <x v="0"/>
    <m/>
    <m/>
    <x v="108"/>
    <x v="108"/>
    <m/>
    <m/>
  </r>
  <r>
    <x v="3"/>
    <x v="6"/>
    <s v="Toetus projekteerimine ja Osa 2"/>
    <n v="66003"/>
    <x v="36"/>
    <x v="36"/>
    <x v="1"/>
    <x v="1"/>
    <x v="3"/>
    <s v="Muud elamu- ja kommunaalmajanduse tegevus"/>
    <x v="0"/>
    <x v="0"/>
    <m/>
    <m/>
    <x v="108"/>
    <x v="108"/>
    <m/>
    <m/>
  </r>
  <r>
    <x v="3"/>
    <x v="6"/>
    <s v="Mulgi vald "/>
    <n v="105939"/>
    <x v="36"/>
    <x v="36"/>
    <x v="1"/>
    <x v="1"/>
    <x v="3"/>
    <s v="Muud elamu- ja kommunaalmajanduse tegevus"/>
    <x v="0"/>
    <x v="0"/>
    <m/>
    <m/>
    <x v="108"/>
    <x v="108"/>
    <m/>
    <m/>
  </r>
  <r>
    <x v="3"/>
    <x v="6"/>
    <s v="Viljandi vald toetus "/>
    <n v="199011"/>
    <x v="36"/>
    <x v="36"/>
    <x v="1"/>
    <x v="1"/>
    <x v="3"/>
    <s v="Muud elamu- ja kommunaalmajanduse tegevus"/>
    <x v="0"/>
    <x v="0"/>
    <m/>
    <m/>
    <x v="108"/>
    <x v="108"/>
    <m/>
    <m/>
  </r>
  <r>
    <x v="3"/>
    <x v="6"/>
    <s v="Põhja-Sakala vald toetus "/>
    <n v="84140"/>
    <x v="36"/>
    <x v="36"/>
    <x v="1"/>
    <x v="1"/>
    <x v="3"/>
    <s v="Muud elamu- ja kommunaalmajanduse tegevus"/>
    <x v="0"/>
    <x v="0"/>
    <m/>
    <m/>
    <x v="108"/>
    <x v="108"/>
    <m/>
    <m/>
  </r>
  <r>
    <x v="3"/>
    <x v="6"/>
    <s v="Toetus, ehitus"/>
    <n v="236390"/>
    <x v="36"/>
    <x v="36"/>
    <x v="1"/>
    <x v="1"/>
    <x v="3"/>
    <s v="Muud elamu- ja kommunaalmajanduse tegevus"/>
    <x v="0"/>
    <x v="0"/>
    <m/>
    <m/>
    <x v="108"/>
    <x v="108"/>
    <m/>
    <m/>
  </r>
  <r>
    <x v="0"/>
    <x v="5"/>
    <s v="Lasteüritusteks KULKAlt 5 lepingut"/>
    <n v="1300"/>
    <x v="52"/>
    <x v="51"/>
    <x v="8"/>
    <x v="8"/>
    <x v="8"/>
    <s v="Raamatukogud"/>
    <x v="0"/>
    <x v="0"/>
    <m/>
    <m/>
    <x v="1"/>
    <x v="1"/>
    <m/>
    <m/>
  </r>
  <r>
    <x v="1"/>
    <x v="6"/>
    <s v="Toetused lasteüritusteks 2025. aastal"/>
    <n v="1300"/>
    <x v="100"/>
    <x v="94"/>
    <x v="8"/>
    <x v="8"/>
    <x v="8"/>
    <s v="Raamatukogud"/>
    <x v="0"/>
    <x v="0"/>
    <m/>
    <m/>
    <x v="1"/>
    <x v="1"/>
    <m/>
    <m/>
  </r>
  <r>
    <x v="0"/>
    <x v="2"/>
    <s v="Toimetulekutoetus, projekti tunnuse lisamine"/>
    <n v="202188"/>
    <x v="172"/>
    <x v="157"/>
    <x v="30"/>
    <x v="30"/>
    <x v="42"/>
    <s v="Riiklik toimetulekutoetus"/>
    <x v="0"/>
    <x v="0"/>
    <s v="TF01-06"/>
    <s v="Toimetulekutoetuse maksmise hüvitis"/>
    <x v="66"/>
    <x v="66"/>
    <m/>
    <m/>
  </r>
  <r>
    <x v="0"/>
    <x v="2"/>
    <s v="Toimetulekutoetus, projekti tunnus lisamata"/>
    <n v="-202188"/>
    <x v="172"/>
    <x v="157"/>
    <x v="30"/>
    <x v="30"/>
    <x v="42"/>
    <s v="Riiklik toimetulekutoetus"/>
    <x v="0"/>
    <x v="0"/>
    <m/>
    <m/>
    <x v="66"/>
    <x v="66"/>
    <m/>
    <m/>
  </r>
  <r>
    <x v="0"/>
    <x v="2"/>
    <s v="Toetusfondi eraldis on väiksem"/>
    <n v="-6824"/>
    <x v="172"/>
    <x v="157"/>
    <x v="30"/>
    <x v="30"/>
    <x v="42"/>
    <s v="Riiklik toimetulekutoetus"/>
    <x v="0"/>
    <x v="0"/>
    <s v="TF01-06"/>
    <s v="Toimetulekutoetuse maksmise hüvitis"/>
    <x v="66"/>
    <x v="66"/>
    <m/>
    <m/>
  </r>
  <r>
    <x v="1"/>
    <x v="6"/>
    <s v="Toetusfondi eraldis on väiksem"/>
    <n v="-6824"/>
    <x v="115"/>
    <x v="109"/>
    <x v="30"/>
    <x v="30"/>
    <x v="42"/>
    <s v="Riiklik toimetulekutoetus"/>
    <x v="0"/>
    <x v="0"/>
    <s v="TF01-06"/>
    <s v="Toimetulekutoetuse maksmise hüvitis"/>
    <x v="1"/>
    <x v="1"/>
    <m/>
    <m/>
  </r>
  <r>
    <x v="0"/>
    <x v="2"/>
    <s v="Sissetulekust sõltumatud sotsiaalhoolekande toetused ja hüvitised"/>
    <n v="-1987"/>
    <x v="163"/>
    <x v="150"/>
    <x v="30"/>
    <x v="30"/>
    <x v="46"/>
    <s v="Puudega lapse lapsehoiuteenus"/>
    <x v="0"/>
    <x v="0"/>
    <s v="TF01-05"/>
    <s v="Suure hooldus- ja abivajadusega lapsele abi osutamise toetus"/>
    <x v="71"/>
    <x v="71"/>
    <m/>
    <m/>
  </r>
  <r>
    <x v="1"/>
    <x v="6"/>
    <s v="Toetusfondi eraldis on väiksem"/>
    <n v="-1987"/>
    <x v="115"/>
    <x v="109"/>
    <x v="30"/>
    <x v="30"/>
    <x v="46"/>
    <s v="Puudega lapse lapsehoiuteenus"/>
    <x v="0"/>
    <x v="0"/>
    <s v="TF01-05"/>
    <s v="Suure hooldus- ja abivajadusega lapsele abi osutamise toetus"/>
    <x v="1"/>
    <x v="1"/>
    <m/>
    <m/>
  </r>
  <r>
    <x v="0"/>
    <x v="5"/>
    <s v="Toetusfondi eraldis on väiksem"/>
    <n v="-8115"/>
    <x v="23"/>
    <x v="23"/>
    <x v="5"/>
    <x v="5"/>
    <x v="10"/>
    <s v="Noorte huviharidus ja huvitegevus"/>
    <x v="0"/>
    <x v="0"/>
    <s v="TF01-04"/>
    <s v="Huvihariduse ja -tegevuse toetus"/>
    <x v="34"/>
    <x v="34"/>
    <m/>
    <m/>
  </r>
  <r>
    <x v="1"/>
    <x v="6"/>
    <s v="Toetusfondi eraldis on väiksem"/>
    <n v="-8115"/>
    <x v="115"/>
    <x v="109"/>
    <x v="5"/>
    <x v="5"/>
    <x v="10"/>
    <s v="Noorte huviharidus ja huvitegevus"/>
    <x v="0"/>
    <x v="0"/>
    <s v="TF01-04"/>
    <s v="Huvihariduse ja -tegevuse toetus"/>
    <x v="1"/>
    <x v="1"/>
    <m/>
    <m/>
  </r>
  <r>
    <x v="0"/>
    <x v="5"/>
    <s v="Muud koolitusega seotud kulud"/>
    <n v="250"/>
    <x v="7"/>
    <x v="7"/>
    <x v="21"/>
    <x v="21"/>
    <x v="10"/>
    <s v="Noorte huviharidus ja huvitegevus"/>
    <x v="0"/>
    <x v="0"/>
    <m/>
    <m/>
    <x v="1"/>
    <x v="1"/>
    <m/>
    <m/>
  </r>
  <r>
    <x v="0"/>
    <x v="5"/>
    <s v="Nõustamisteenused"/>
    <n v="10000"/>
    <x v="191"/>
    <x v="172"/>
    <x v="27"/>
    <x v="27"/>
    <x v="56"/>
    <s v="Avalikud tervishoiuteenused"/>
    <x v="0"/>
    <x v="0"/>
    <s v="TF01-07"/>
    <s v="Vaimse tervise edendamise toetus"/>
    <x v="1"/>
    <x v="1"/>
    <m/>
    <m/>
  </r>
  <r>
    <x v="0"/>
    <x v="0"/>
    <s v="Töötuskindlustusmakse"/>
    <n v="104"/>
    <x v="0"/>
    <x v="0"/>
    <x v="27"/>
    <x v="27"/>
    <x v="56"/>
    <s v="Avalikud tervishoiuteenused"/>
    <x v="0"/>
    <x v="0"/>
    <s v="TF01-07"/>
    <s v="Vaimse tervise edendamise toetus"/>
    <x v="1"/>
    <x v="1"/>
    <m/>
    <m/>
  </r>
  <r>
    <x v="0"/>
    <x v="0"/>
    <s v="Sotsiaalmaks töötasudelt ja toetustelt"/>
    <n v="4317"/>
    <x v="1"/>
    <x v="1"/>
    <x v="27"/>
    <x v="27"/>
    <x v="56"/>
    <s v="Avalikud tervishoiuteenused"/>
    <x v="0"/>
    <x v="0"/>
    <s v="TF01-07"/>
    <s v="Vaimse tervise edendamise toetus"/>
    <x v="1"/>
    <x v="1"/>
    <m/>
    <m/>
  </r>
  <r>
    <x v="0"/>
    <x v="0"/>
    <s v="Põhipalk ja kokkulepitud tasud (TLS tippspetsialisti brutopalk)"/>
    <n v="13081"/>
    <x v="37"/>
    <x v="37"/>
    <x v="27"/>
    <x v="27"/>
    <x v="56"/>
    <s v="Avalikud tervishoiuteenused"/>
    <x v="0"/>
    <x v="0"/>
    <s v="TF01-07"/>
    <s v="Vaimse tervise edendamise toetus"/>
    <x v="1"/>
    <x v="1"/>
    <m/>
    <m/>
  </r>
  <r>
    <x v="1"/>
    <x v="6"/>
    <s v="Kohaliku omavalitsuse toetusfond"/>
    <n v="27502"/>
    <x v="115"/>
    <x v="109"/>
    <x v="27"/>
    <x v="27"/>
    <x v="56"/>
    <s v="Avalikud tervishoiuteenused"/>
    <x v="0"/>
    <x v="0"/>
    <s v="TF01-07"/>
    <s v="Vaimse tervise edendamise toetus"/>
    <x v="1"/>
    <x v="1"/>
    <m/>
    <m/>
  </r>
  <r>
    <x v="2"/>
    <x v="7"/>
    <s v="Masinad ja seadmed soetusmaksumuses"/>
    <n v="8154"/>
    <x v="222"/>
    <x v="198"/>
    <x v="20"/>
    <x v="20"/>
    <x v="16"/>
    <s v="Avalike alade puhastus"/>
    <x v="0"/>
    <x v="0"/>
    <m/>
    <m/>
    <x v="1"/>
    <x v="1"/>
    <m/>
    <m/>
  </r>
  <r>
    <x v="4"/>
    <x v="15"/>
    <s v="Kapitalirendikohustised,  võtmine (+), tasumine(-)"/>
    <n v="8154"/>
    <x v="198"/>
    <x v="178"/>
    <x v="20"/>
    <x v="20"/>
    <x v="34"/>
    <s v="Valitsussektori võla teenindamine"/>
    <x v="0"/>
    <x v="0"/>
    <m/>
    <m/>
    <x v="1"/>
    <x v="1"/>
    <m/>
    <m/>
  </r>
  <r>
    <x v="0"/>
    <x v="5"/>
    <s v="Remont, restaureerimine, lammutamine"/>
    <n v="-8154"/>
    <x v="161"/>
    <x v="63"/>
    <x v="20"/>
    <x v="20"/>
    <x v="33"/>
    <s v="Veevarustus"/>
    <x v="0"/>
    <x v="0"/>
    <m/>
    <m/>
    <x v="1"/>
    <x v="1"/>
    <m/>
    <m/>
  </r>
  <r>
    <x v="1"/>
    <x v="3"/>
    <s v="Hoonestusõiguse seadmise tasu"/>
    <n v="32000"/>
    <x v="5"/>
    <x v="5"/>
    <x v="1"/>
    <x v="1"/>
    <x v="3"/>
    <s v="Muud elamu- ja kommunaalmajanduse tegevus"/>
    <x v="0"/>
    <x v="0"/>
    <m/>
    <m/>
    <x v="1"/>
    <x v="1"/>
    <m/>
    <m/>
  </r>
  <r>
    <x v="2"/>
    <x v="7"/>
    <s v="Muud rajatised soetusmaksumuses"/>
    <n v="32000"/>
    <x v="28"/>
    <x v="28"/>
    <x v="1"/>
    <x v="1"/>
    <x v="7"/>
    <s v="Üldmajanduslikud arendusprojektid"/>
    <x v="0"/>
    <x v="0"/>
    <m/>
    <m/>
    <x v="13"/>
    <x v="13"/>
    <m/>
    <m/>
  </r>
  <r>
    <x v="0"/>
    <x v="2"/>
    <s v="Eespool nimetamata sotsiaalabitoetused ja hüvitised- Kodud Tuleohutuks riigilt"/>
    <n v="10000"/>
    <x v="158"/>
    <x v="146"/>
    <x v="30"/>
    <x v="30"/>
    <x v="36"/>
    <s v="Muu sotsiaalsete riskirühmade kaitse"/>
    <x v="0"/>
    <x v="0"/>
    <s v="0003"/>
    <s v="Kodud Tuleohutuks"/>
    <x v="98"/>
    <x v="98"/>
    <m/>
    <m/>
  </r>
  <r>
    <x v="0"/>
    <x v="2"/>
    <s v="Eespool nimetamata sotsiaalabitoetused ja hüvitised- Kodud Tuleohutuks LV osalus"/>
    <n v="1500"/>
    <x v="158"/>
    <x v="146"/>
    <x v="30"/>
    <x v="30"/>
    <x v="36"/>
    <s v="Muu sotsiaalsete riskirühmade kaitse"/>
    <x v="0"/>
    <x v="0"/>
    <s v="0003"/>
    <s v="Kodud Tuleohutuks"/>
    <x v="98"/>
    <x v="98"/>
    <m/>
    <m/>
  </r>
  <r>
    <x v="0"/>
    <x v="5"/>
    <s v="Koolitusteenused/ teistele KOVidele uue piirmääraga (109 eurot kuus) "/>
    <n v="30000"/>
    <x v="22"/>
    <x v="22"/>
    <x v="5"/>
    <x v="5"/>
    <x v="6"/>
    <s v="Põhi- ja üldkeskharidus"/>
    <x v="0"/>
    <x v="0"/>
    <m/>
    <m/>
    <x v="41"/>
    <x v="41"/>
    <m/>
    <m/>
  </r>
  <r>
    <x v="0"/>
    <x v="5"/>
    <s v="KOV turvalisuse programm/projekt PR566   kasutamata jääk"/>
    <n v="702"/>
    <x v="14"/>
    <x v="14"/>
    <x v="5"/>
    <x v="5"/>
    <x v="9"/>
    <s v="Muu haridus"/>
    <x v="0"/>
    <x v="0"/>
    <s v="PR566"/>
    <s v="Kohaliku omavalitsuse turvalisuse arenguprogramm"/>
    <x v="106"/>
    <x v="106"/>
    <m/>
    <m/>
  </r>
  <r>
    <x v="0"/>
    <x v="5"/>
    <s v="Riigi poolt antava huvihariduse ja huvitegevuse 2024 aasta jääk"/>
    <n v="1470"/>
    <x v="23"/>
    <x v="23"/>
    <x v="5"/>
    <x v="5"/>
    <x v="10"/>
    <s v="Noorte huviharidus ja huvitegevus"/>
    <x v="0"/>
    <x v="0"/>
    <m/>
    <m/>
    <x v="34"/>
    <x v="34"/>
    <m/>
    <m/>
  </r>
  <r>
    <x v="0"/>
    <x v="2"/>
    <s v="Eespool nimetamata sotsiaalabitoetused ja hüvitised- ISTE"/>
    <n v="185947"/>
    <x v="158"/>
    <x v="146"/>
    <x v="30"/>
    <x v="30"/>
    <x v="40"/>
    <s v="Puudega inimese erihoolekandeteenus"/>
    <x v="0"/>
    <x v="0"/>
    <s v="0004"/>
    <s v="Isikukeskse erihoolekande teenusmudeli rakendamine "/>
    <x v="61"/>
    <x v="61"/>
    <m/>
    <m/>
  </r>
  <r>
    <x v="1"/>
    <x v="6"/>
    <s v="Sotsiaalministeerium- ISTE"/>
    <n v="185947"/>
    <x v="205"/>
    <x v="184"/>
    <x v="30"/>
    <x v="30"/>
    <x v="40"/>
    <s v="Puudega inimese erihoolekandeteenus"/>
    <x v="0"/>
    <x v="0"/>
    <s v="0004"/>
    <s v="Isikukeskse erihoolekande teenusmudeli rakendamine "/>
    <x v="1"/>
    <x v="1"/>
    <m/>
    <m/>
  </r>
  <r>
    <x v="0"/>
    <x v="2"/>
    <s v="Muud sissetulekust sõltuvad sotsiaalhoolekande toetused ja hüvitised- laekumised hoolduskulude katteks tuludes ja kuludes"/>
    <n v="-216000"/>
    <x v="223"/>
    <x v="199"/>
    <x v="30"/>
    <x v="30"/>
    <x v="21"/>
    <s v="Väljaspool kodu osutatav üldhooldusteenus"/>
    <x v="0"/>
    <x v="0"/>
    <s v="PR905"/>
    <s v="Laekumised hoolduskulude katteks tuludes ja kuludes"/>
    <x v="102"/>
    <x v="102"/>
    <m/>
    <m/>
  </r>
  <r>
    <x v="0"/>
    <x v="5"/>
    <s v="KIK laekunud 2024,  2025. aasta osa"/>
    <n v="1550"/>
    <x v="23"/>
    <x v="23"/>
    <x v="6"/>
    <x v="6"/>
    <x v="6"/>
    <s v="Põhi- ja üldkeskharidus"/>
    <x v="0"/>
    <x v="0"/>
    <m/>
    <m/>
    <x v="1"/>
    <x v="1"/>
    <m/>
    <m/>
  </r>
  <r>
    <x v="0"/>
    <x v="5"/>
    <s v="Laulu- ja Tantsupeo SA-lt laekunud 2024, 2025 aasta osa"/>
    <n v="765"/>
    <x v="23"/>
    <x v="23"/>
    <x v="6"/>
    <x v="6"/>
    <x v="6"/>
    <s v="Põhi- ja üldkeskharidus"/>
    <x v="0"/>
    <x v="0"/>
    <m/>
    <m/>
    <x v="1"/>
    <x v="1"/>
    <m/>
    <m/>
  </r>
  <r>
    <x v="0"/>
    <x v="5"/>
    <s v="2024 teistelt KOV laekunud, kuid kasutamata jääk reklaamiks"/>
    <n v="644"/>
    <x v="31"/>
    <x v="31"/>
    <x v="8"/>
    <x v="8"/>
    <x v="8"/>
    <s v="Raamatukogud"/>
    <x v="0"/>
    <x v="0"/>
    <m/>
    <m/>
    <x v="1"/>
    <x v="1"/>
    <m/>
    <m/>
  </r>
  <r>
    <x v="0"/>
    <x v="5"/>
    <s v="2024 teistelt KOV laekunud, kuid kasutamata jääk raamatute transpordiks"/>
    <n v="1819"/>
    <x v="141"/>
    <x v="129"/>
    <x v="8"/>
    <x v="8"/>
    <x v="8"/>
    <s v="Raamatukogud"/>
    <x v="0"/>
    <x v="0"/>
    <m/>
    <m/>
    <x v="1"/>
    <x v="1"/>
    <m/>
    <m/>
  </r>
  <r>
    <x v="0"/>
    <x v="5"/>
    <s v="2024 teistelt KOV laekunud, kuid kasutamata jääk koolituseks"/>
    <n v="229"/>
    <x v="43"/>
    <x v="43"/>
    <x v="8"/>
    <x v="8"/>
    <x v="8"/>
    <s v="Raamatukogud"/>
    <x v="0"/>
    <x v="0"/>
    <m/>
    <m/>
    <x v="1"/>
    <x v="1"/>
    <m/>
    <m/>
  </r>
  <r>
    <x v="0"/>
    <x v="5"/>
    <s v="Kiimaministeeriumilt Projekt nr RES.4.05.24-0333 KIK õppekäikudeks 2025. aastal"/>
    <n v="1360"/>
    <x v="23"/>
    <x v="23"/>
    <x v="7"/>
    <x v="7"/>
    <x v="6"/>
    <s v="Põhi- ja üldkeskharidus"/>
    <x v="0"/>
    <x v="0"/>
    <m/>
    <m/>
    <x v="1"/>
    <x v="1"/>
    <m/>
    <m/>
  </r>
  <r>
    <x v="0"/>
    <x v="5"/>
    <s v="Eesti Laulu- ja Tantsupeo SA kollektiivitoetused: 5-25/7536; 5-25/7451; 5-25/7388; 5-25/7252; 5-25/6306"/>
    <n v="2747"/>
    <x v="23"/>
    <x v="23"/>
    <x v="28"/>
    <x v="28"/>
    <x v="10"/>
    <s v="Noorte huviharidus ja huvitegevus"/>
    <x v="0"/>
    <x v="0"/>
    <m/>
    <m/>
    <x v="1"/>
    <x v="1"/>
    <m/>
    <m/>
  </r>
  <r>
    <x v="0"/>
    <x v="5"/>
    <s v="Koolituste kulu- projekti sotsiaalteenuste kvaliteedi ja kättesaadavuse parandamine Viljandi linnas projekti"/>
    <n v="6380"/>
    <x v="224"/>
    <x v="200"/>
    <x v="30"/>
    <x v="30"/>
    <x v="35"/>
    <s v="Muu sotsiaalne kaitse, sh sotsiaalse kaitse haldus"/>
    <x v="0"/>
    <x v="0"/>
    <s v="10003"/>
    <s v="Sotsiaalteenuste kvaliteedi ja kättesaadavuse parandamine Viljandi linnas"/>
    <x v="53"/>
    <x v="53"/>
    <m/>
    <m/>
  </r>
  <r>
    <x v="0"/>
    <x v="5"/>
    <s v="Omafinantseering  projekti (koolituskulud)- sotsiaalteenuste kvaliteedi ja kättesaadavuse parandamine Viljandi linnas"/>
    <n v="1595"/>
    <x v="224"/>
    <x v="200"/>
    <x v="30"/>
    <x v="30"/>
    <x v="35"/>
    <s v="Muu sotsiaalne kaitse, sh sotsiaalse kaitse haldus"/>
    <x v="0"/>
    <x v="0"/>
    <s v="10003"/>
    <s v="Sotsiaalteenuste kvaliteedi ja kättesaadavuse parandamine Viljandi linnas"/>
    <x v="53"/>
    <x v="53"/>
    <m/>
    <m/>
  </r>
  <r>
    <x v="1"/>
    <x v="3"/>
    <s v="Koolituste tulu- projekti sotsiaalteenuste kvaliteedi ja kättesaadavuse parandamine Viljandi linnas projekti"/>
    <n v="6380"/>
    <x v="213"/>
    <x v="189"/>
    <x v="30"/>
    <x v="30"/>
    <x v="35"/>
    <s v="Muu sotsiaalne kaitse, sh sotsiaalse kaitse haldus"/>
    <x v="0"/>
    <x v="0"/>
    <s v="10003"/>
    <s v="Sotsiaalteenuste kvaliteedi ja kättesaadavuse parandamine Viljandi linnas"/>
    <x v="53"/>
    <x v="53"/>
    <m/>
    <m/>
  </r>
  <r>
    <x v="1"/>
    <x v="3"/>
    <s v="Muud tulud sotsiaalabialasest tegevusest"/>
    <n v="102453"/>
    <x v="213"/>
    <x v="189"/>
    <x v="23"/>
    <x v="23"/>
    <x v="21"/>
    <s v="Väljaspool kodu osutatav üldhooldusteenus"/>
    <x v="0"/>
    <x v="0"/>
    <s v="10003"/>
    <s v="Sotsiaalteenuste kvaliteedi ja kättesaadavuse parandamine Viljandi linnas"/>
    <x v="1"/>
    <x v="1"/>
    <m/>
    <m/>
  </r>
  <r>
    <x v="0"/>
    <x v="5"/>
    <s v="Muud inventari majandamiskulud"/>
    <n v="7246"/>
    <x v="41"/>
    <x v="41"/>
    <x v="23"/>
    <x v="23"/>
    <x v="21"/>
    <s v="Väljaspool kodu osutatav üldhooldusteenus"/>
    <x v="0"/>
    <x v="0"/>
    <s v="10003"/>
    <s v="Sotsiaalteenuste kvaliteedi ja kättesaadavuse parandamine Viljandi linnas"/>
    <x v="1"/>
    <x v="1"/>
    <m/>
    <m/>
  </r>
  <r>
    <x v="0"/>
    <x v="0"/>
    <s v="Töötuskindlustusmakse"/>
    <n v="240"/>
    <x v="0"/>
    <x v="0"/>
    <x v="23"/>
    <x v="23"/>
    <x v="21"/>
    <s v="Väljaspool kodu osutatav üldhooldusteenus"/>
    <x v="0"/>
    <x v="0"/>
    <s v="10003"/>
    <s v="Sotsiaalteenuste kvaliteedi ja kättesaadavuse parandamine Viljandi linnas"/>
    <x v="1"/>
    <x v="1"/>
    <m/>
    <m/>
  </r>
  <r>
    <x v="0"/>
    <x v="0"/>
    <s v="Sotsiaalmaks töötasudelt ja toetustelt"/>
    <n v="9900"/>
    <x v="1"/>
    <x v="1"/>
    <x v="23"/>
    <x v="23"/>
    <x v="21"/>
    <s v="Väljaspool kodu osutatav üldhooldusteenus"/>
    <x v="0"/>
    <x v="0"/>
    <s v="10003"/>
    <s v="Sotsiaalteenuste kvaliteedi ja kättesaadavuse parandamine Viljandi linnas"/>
    <x v="1"/>
    <x v="1"/>
    <m/>
    <m/>
  </r>
  <r>
    <x v="0"/>
    <x v="0"/>
    <s v="Põhipalk ja kokkulepitud tasud (TLS tööliste brutopalk)"/>
    <n v="30000"/>
    <x v="40"/>
    <x v="40"/>
    <x v="23"/>
    <x v="23"/>
    <x v="21"/>
    <s v="Väljaspool kodu osutatav üldhooldusteenus"/>
    <x v="0"/>
    <x v="0"/>
    <s v="10003"/>
    <s v="Sotsiaalteenuste kvaliteedi ja kättesaadavuse parandamine Viljandi linnas"/>
    <x v="1"/>
    <x v="1"/>
    <m/>
    <m/>
  </r>
  <r>
    <x v="1"/>
    <x v="3"/>
    <s v="Muud tulud sotsiaalabialasest tegevusest"/>
    <n v="51552"/>
    <x v="213"/>
    <x v="189"/>
    <x v="23"/>
    <x v="23"/>
    <x v="21"/>
    <s v="Väljaspool kodu osutatav üldhooldusteenus"/>
    <x v="0"/>
    <x v="0"/>
    <m/>
    <m/>
    <x v="1"/>
    <x v="1"/>
    <m/>
    <m/>
  </r>
  <r>
    <x v="0"/>
    <x v="5"/>
    <s v="Muud inventari majandamiskulud"/>
    <n v="10000"/>
    <x v="41"/>
    <x v="41"/>
    <x v="23"/>
    <x v="23"/>
    <x v="21"/>
    <s v="Väljaspool kodu osutatav üldhooldusteenus"/>
    <x v="0"/>
    <x v="0"/>
    <m/>
    <m/>
    <x v="1"/>
    <x v="1"/>
    <m/>
    <m/>
  </r>
  <r>
    <x v="0"/>
    <x v="5"/>
    <s v="Toiduained"/>
    <n v="26460"/>
    <x v="176"/>
    <x v="158"/>
    <x v="23"/>
    <x v="23"/>
    <x v="21"/>
    <s v="Väljaspool kodu osutatav üldhooldusteenus"/>
    <x v="0"/>
    <x v="0"/>
    <m/>
    <m/>
    <x v="1"/>
    <x v="1"/>
    <m/>
    <m/>
  </r>
  <r>
    <x v="0"/>
    <x v="0"/>
    <s v="Töötuskindlustusmakse"/>
    <n v="90"/>
    <x v="0"/>
    <x v="0"/>
    <x v="23"/>
    <x v="23"/>
    <x v="21"/>
    <s v="Väljaspool kodu osutatav üldhooldusteenus"/>
    <x v="0"/>
    <x v="0"/>
    <m/>
    <m/>
    <x v="1"/>
    <x v="1"/>
    <m/>
    <m/>
  </r>
  <r>
    <x v="0"/>
    <x v="0"/>
    <s v="Sotsiaalmaks töötasudelt ja toetustelt"/>
    <n v="3722"/>
    <x v="1"/>
    <x v="1"/>
    <x v="23"/>
    <x v="23"/>
    <x v="21"/>
    <s v="Väljaspool kodu osutatav üldhooldusteenus"/>
    <x v="0"/>
    <x v="0"/>
    <m/>
    <m/>
    <x v="1"/>
    <x v="1"/>
    <m/>
    <m/>
  </r>
  <r>
    <x v="0"/>
    <x v="0"/>
    <s v="Põhipalk ja kokkulepitud tasud (TLS tööliste brutopalk)"/>
    <n v="11280"/>
    <x v="40"/>
    <x v="40"/>
    <x v="23"/>
    <x v="23"/>
    <x v="21"/>
    <s v="Väljaspool kodu osutatav üldhooldusteenus"/>
    <x v="0"/>
    <x v="0"/>
    <m/>
    <m/>
    <x v="1"/>
    <x v="1"/>
    <m/>
    <m/>
  </r>
  <r>
    <x v="0"/>
    <x v="5"/>
    <s v="Rajatiste majandamiskulud"/>
    <n v="-177024"/>
    <x v="219"/>
    <x v="195"/>
    <x v="1"/>
    <x v="1"/>
    <x v="12"/>
    <s v="Muu majandus (sh majanduse haldus)"/>
    <x v="45"/>
    <x v="45"/>
    <m/>
    <m/>
    <x v="24"/>
    <x v="24"/>
    <m/>
    <m/>
  </r>
  <r>
    <x v="0"/>
    <x v="5"/>
    <s v="Üür ja rent"/>
    <n v="2000"/>
    <x v="135"/>
    <x v="125"/>
    <x v="27"/>
    <x v="27"/>
    <x v="24"/>
    <s v="Muu perekondade ja laste sotsiaalne kaitse"/>
    <x v="49"/>
    <x v="49"/>
    <m/>
    <m/>
    <x v="1"/>
    <x v="1"/>
    <m/>
    <m/>
  </r>
  <r>
    <x v="0"/>
    <x v="5"/>
    <s v="Korrashoiuteenused"/>
    <n v="-1000"/>
    <x v="83"/>
    <x v="27"/>
    <x v="1"/>
    <x v="1"/>
    <x v="12"/>
    <s v="Muu majandus (sh majanduse haldus)"/>
    <x v="48"/>
    <x v="48"/>
    <m/>
    <m/>
    <x v="1"/>
    <x v="1"/>
    <m/>
    <m/>
  </r>
  <r>
    <x v="0"/>
    <x v="5"/>
    <s v="Korrashoiuteenused"/>
    <n v="-15000"/>
    <x v="27"/>
    <x v="27"/>
    <x v="1"/>
    <x v="1"/>
    <x v="1"/>
    <s v="Maanteetransport"/>
    <x v="0"/>
    <x v="0"/>
    <m/>
    <m/>
    <x v="28"/>
    <x v="28"/>
    <m/>
    <m/>
  </r>
  <r>
    <x v="0"/>
    <x v="5"/>
    <s v="Korrashoiuteenused"/>
    <n v="-60000"/>
    <x v="27"/>
    <x v="27"/>
    <x v="20"/>
    <x v="20"/>
    <x v="16"/>
    <s v="Avalike alade puhastus"/>
    <x v="0"/>
    <x v="0"/>
    <m/>
    <m/>
    <x v="100"/>
    <x v="100"/>
    <m/>
    <m/>
  </r>
  <r>
    <x v="0"/>
    <x v="5"/>
    <s v="Remont, restaureerimine, lammutamine"/>
    <n v="10000"/>
    <x v="65"/>
    <x v="63"/>
    <x v="15"/>
    <x v="15"/>
    <x v="15"/>
    <s v="Sporditegevus"/>
    <x v="6"/>
    <x v="6"/>
    <m/>
    <m/>
    <x v="1"/>
    <x v="1"/>
    <m/>
    <m/>
  </r>
  <r>
    <x v="0"/>
    <x v="5"/>
    <s v="Remont, restaureerimine, lammutamine"/>
    <n v="25000"/>
    <x v="65"/>
    <x v="63"/>
    <x v="25"/>
    <x v="25"/>
    <x v="23"/>
    <s v="Muu eakate sotsiaalne kaitse"/>
    <x v="33"/>
    <x v="33"/>
    <m/>
    <m/>
    <x v="1"/>
    <x v="1"/>
    <m/>
    <m/>
  </r>
  <r>
    <x v="0"/>
    <x v="5"/>
    <s v="Remont, restaureerimine, lammutamine"/>
    <n v="30000"/>
    <x v="65"/>
    <x v="63"/>
    <x v="8"/>
    <x v="8"/>
    <x v="8"/>
    <s v="Raamatukogud"/>
    <x v="13"/>
    <x v="13"/>
    <m/>
    <m/>
    <x v="1"/>
    <x v="1"/>
    <m/>
    <m/>
  </r>
  <r>
    <x v="0"/>
    <x v="5"/>
    <s v="Remont, restaureerimine, lammutamine"/>
    <n v="45000"/>
    <x v="65"/>
    <x v="63"/>
    <x v="18"/>
    <x v="18"/>
    <x v="13"/>
    <s v="Alusharidus"/>
    <x v="0"/>
    <x v="0"/>
    <m/>
    <m/>
    <x v="1"/>
    <x v="1"/>
    <m/>
    <m/>
  </r>
  <r>
    <x v="0"/>
    <x v="5"/>
    <s v="Remont, restaureerimine, lammutamine"/>
    <n v="20000"/>
    <x v="65"/>
    <x v="63"/>
    <x v="16"/>
    <x v="16"/>
    <x v="13"/>
    <s v="Alusharidus"/>
    <x v="12"/>
    <x v="12"/>
    <m/>
    <m/>
    <x v="1"/>
    <x v="1"/>
    <m/>
    <m/>
  </r>
  <r>
    <x v="0"/>
    <x v="5"/>
    <s v="Remont, restaureerimine, lammutamine"/>
    <n v="-20000"/>
    <x v="161"/>
    <x v="63"/>
    <x v="20"/>
    <x v="20"/>
    <x v="33"/>
    <s v="Veevarustus"/>
    <x v="0"/>
    <x v="0"/>
    <m/>
    <m/>
    <x v="1"/>
    <x v="1"/>
    <m/>
    <m/>
  </r>
  <r>
    <x v="0"/>
    <x v="5"/>
    <s v="Remont, restaureerimine, lammutamine"/>
    <n v="20000"/>
    <x v="65"/>
    <x v="63"/>
    <x v="16"/>
    <x v="16"/>
    <x v="13"/>
    <s v="Alusharidus"/>
    <x v="24"/>
    <x v="24"/>
    <m/>
    <m/>
    <x v="1"/>
    <x v="1"/>
    <m/>
    <m/>
  </r>
  <r>
    <x v="0"/>
    <x v="5"/>
    <s v="Remont, restaureerimine, lammutamine"/>
    <n v="20000"/>
    <x v="65"/>
    <x v="63"/>
    <x v="7"/>
    <x v="7"/>
    <x v="6"/>
    <s v="Põhi- ja üldkeskharidus"/>
    <x v="10"/>
    <x v="10"/>
    <m/>
    <m/>
    <x v="1"/>
    <x v="1"/>
    <m/>
    <m/>
  </r>
  <r>
    <x v="0"/>
    <x v="5"/>
    <s v="Remont, restaureerimine, lammutamine"/>
    <n v="25000"/>
    <x v="65"/>
    <x v="63"/>
    <x v="6"/>
    <x v="6"/>
    <x v="6"/>
    <s v="Põhi- ja üldkeskharidus"/>
    <x v="36"/>
    <x v="36"/>
    <m/>
    <m/>
    <x v="1"/>
    <x v="1"/>
    <m/>
    <m/>
  </r>
  <r>
    <x v="0"/>
    <x v="5"/>
    <s v="Remont, restaureerimine, lammutamine"/>
    <n v="25000"/>
    <x v="65"/>
    <x v="63"/>
    <x v="4"/>
    <x v="4"/>
    <x v="6"/>
    <s v="Põhi- ja üldkeskharidus"/>
    <x v="19"/>
    <x v="19"/>
    <m/>
    <m/>
    <x v="1"/>
    <x v="1"/>
    <m/>
    <m/>
  </r>
  <r>
    <x v="0"/>
    <x v="5"/>
    <s v="Muud rajatiste majandamisega seotud kulud"/>
    <n v="4839"/>
    <x v="57"/>
    <x v="56"/>
    <x v="1"/>
    <x v="1"/>
    <x v="16"/>
    <s v="Avalike alade puhastus"/>
    <x v="0"/>
    <x v="0"/>
    <m/>
    <m/>
    <x v="109"/>
    <x v="109"/>
    <m/>
    <m/>
  </r>
  <r>
    <x v="0"/>
    <x v="5"/>
    <s v="Muud rajatiste majandamisega seotud kulud"/>
    <n v="-4839"/>
    <x v="57"/>
    <x v="56"/>
    <x v="1"/>
    <x v="1"/>
    <x v="16"/>
    <s v="Avalike alade puhastus"/>
    <x v="0"/>
    <x v="0"/>
    <m/>
    <m/>
    <x v="19"/>
    <x v="19"/>
    <m/>
    <m/>
  </r>
  <r>
    <x v="0"/>
    <x v="5"/>
    <s v="Üür ja rent (lepingu hinnatõusust) "/>
    <n v="12600"/>
    <x v="135"/>
    <x v="125"/>
    <x v="22"/>
    <x v="22"/>
    <x v="20"/>
    <s v="Muuseumid"/>
    <x v="26"/>
    <x v="26"/>
    <m/>
    <m/>
    <x v="1"/>
    <x v="1"/>
    <m/>
    <m/>
  </r>
  <r>
    <x v="0"/>
    <x v="5"/>
    <s v="LTP kollektiivi tegevustoetus (taotlused 5-25/6584 ja 5-25/6587)"/>
    <n v="1099"/>
    <x v="23"/>
    <x v="23"/>
    <x v="4"/>
    <x v="4"/>
    <x v="6"/>
    <s v="Põhi- ja üldkeskharidus"/>
    <x v="0"/>
    <x v="0"/>
    <m/>
    <m/>
    <x v="1"/>
    <x v="1"/>
    <m/>
    <m/>
  </r>
  <r>
    <x v="0"/>
    <x v="5"/>
    <s v="Ürituste ja näituste korraldamise kulud"/>
    <n v="2000"/>
    <x v="52"/>
    <x v="51"/>
    <x v="23"/>
    <x v="23"/>
    <x v="21"/>
    <s v="Väljaspool kodu osutatav üldhooldusteenus"/>
    <x v="0"/>
    <x v="0"/>
    <m/>
    <m/>
    <x v="1"/>
    <x v="1"/>
    <m/>
    <m/>
  </r>
  <r>
    <x v="0"/>
    <x v="5"/>
    <s v="Koolitusteenused"/>
    <n v="-2000"/>
    <x v="48"/>
    <x v="22"/>
    <x v="23"/>
    <x v="23"/>
    <x v="21"/>
    <s v="Väljaspool kodu osutatav üldhooldusteenus"/>
    <x v="0"/>
    <x v="0"/>
    <m/>
    <m/>
    <x v="1"/>
    <x v="1"/>
    <m/>
    <m/>
  </r>
  <r>
    <x v="0"/>
    <x v="0"/>
    <s v="2025. aasta tegevustoetus KULKA-lt"/>
    <n v="75"/>
    <x v="0"/>
    <x v="0"/>
    <x v="22"/>
    <x v="22"/>
    <x v="20"/>
    <s v="Muuseumid"/>
    <x v="0"/>
    <x v="0"/>
    <s v="54002"/>
    <s v="Kondase tegevustoetus KULKA"/>
    <x v="1"/>
    <x v="1"/>
    <m/>
    <m/>
  </r>
  <r>
    <x v="0"/>
    <x v="0"/>
    <s v="2025. aasta tegevustoetus KULKA-lt"/>
    <n v="3106"/>
    <x v="1"/>
    <x v="1"/>
    <x v="22"/>
    <x v="22"/>
    <x v="20"/>
    <s v="Muuseumid"/>
    <x v="0"/>
    <x v="0"/>
    <s v="54002"/>
    <s v="Kondase tegevustoetus KULKA"/>
    <x v="1"/>
    <x v="1"/>
    <m/>
    <m/>
  </r>
  <r>
    <x v="0"/>
    <x v="0"/>
    <s v="2025. aasta tegevustoetus KULKA-lt"/>
    <n v="9414"/>
    <x v="15"/>
    <x v="15"/>
    <x v="22"/>
    <x v="22"/>
    <x v="20"/>
    <s v="Muuseumid"/>
    <x v="0"/>
    <x v="0"/>
    <s v="54002"/>
    <s v="Kondase tegevustoetus KULKA"/>
    <x v="1"/>
    <x v="1"/>
    <m/>
    <m/>
  </r>
  <r>
    <x v="0"/>
    <x v="5"/>
    <s v="2025. aasta tegevustoetus KULKA-lt"/>
    <n v="2405"/>
    <x v="23"/>
    <x v="23"/>
    <x v="22"/>
    <x v="22"/>
    <x v="20"/>
    <s v="Muuseumid"/>
    <x v="0"/>
    <x v="0"/>
    <s v="54002"/>
    <s v="Kondase tegevustoetus KULKA"/>
    <x v="1"/>
    <x v="1"/>
    <m/>
    <m/>
  </r>
  <r>
    <x v="1"/>
    <x v="6"/>
    <s v="2025. aasta tegevustoetus KULKA-lt"/>
    <n v="15000"/>
    <x v="100"/>
    <x v="94"/>
    <x v="22"/>
    <x v="22"/>
    <x v="20"/>
    <s v="Muuseumid"/>
    <x v="0"/>
    <x v="0"/>
    <s v="54002"/>
    <s v="Kondase tegevustoetus KULKA"/>
    <x v="1"/>
    <x v="1"/>
    <m/>
    <m/>
  </r>
  <r>
    <x v="1"/>
    <x v="3"/>
    <s v="Kohatasu ümberarvestus, lähtudes  volikogu määrusest ja 2024. aasta eeldatavat täitmisest "/>
    <n v="-57014"/>
    <x v="106"/>
    <x v="100"/>
    <x v="16"/>
    <x v="16"/>
    <x v="13"/>
    <s v="Alusharidus"/>
    <x v="0"/>
    <x v="0"/>
    <m/>
    <m/>
    <x v="1"/>
    <x v="1"/>
    <m/>
    <m/>
  </r>
  <r>
    <x v="1"/>
    <x v="3"/>
    <s v="Kohatasu ümberarvestus, lähtudes  volikogu määrusest ja 2024. aasta eeldatavat täitmisest "/>
    <n v="-45541"/>
    <x v="106"/>
    <x v="100"/>
    <x v="18"/>
    <x v="18"/>
    <x v="13"/>
    <s v="Alusharidus"/>
    <x v="0"/>
    <x v="0"/>
    <m/>
    <m/>
    <x v="1"/>
    <x v="1"/>
    <m/>
    <m/>
  </r>
  <r>
    <x v="1"/>
    <x v="3"/>
    <s v="Kohatasu ümberarvestus, lähtudes  volikogu määrusest ja 2024. aasta eeldatavat täitmisest "/>
    <n v="-474"/>
    <x v="106"/>
    <x v="100"/>
    <x v="11"/>
    <x v="11"/>
    <x v="13"/>
    <s v="Alusharidus"/>
    <x v="0"/>
    <x v="0"/>
    <m/>
    <m/>
    <x v="1"/>
    <x v="1"/>
    <m/>
    <m/>
  </r>
  <r>
    <x v="1"/>
    <x v="3"/>
    <s v="Kohatasu ümberarvestus, lähtudes  volikogu määrusest ja 2024. aasta eeldatavat täitmisest "/>
    <n v="5702"/>
    <x v="106"/>
    <x v="100"/>
    <x v="19"/>
    <x v="19"/>
    <x v="13"/>
    <s v="Alusharidus"/>
    <x v="0"/>
    <x v="0"/>
    <m/>
    <m/>
    <x v="1"/>
    <x v="1"/>
    <m/>
    <m/>
  </r>
  <r>
    <x v="0"/>
    <x v="0"/>
    <s v="Õpetajate palga reserv"/>
    <n v="798"/>
    <x v="0"/>
    <x v="0"/>
    <x v="5"/>
    <x v="5"/>
    <x v="6"/>
    <s v="Põhi- ja üldkeskharidus"/>
    <x v="0"/>
    <x v="0"/>
    <s v="TF02-01"/>
    <s v="Põhikooli õpetajate tööjõukuludeks"/>
    <x v="9"/>
    <x v="9"/>
    <m/>
    <m/>
  </r>
  <r>
    <x v="0"/>
    <x v="0"/>
    <s v="Õpetajate palga reserv"/>
    <n v="32905"/>
    <x v="1"/>
    <x v="1"/>
    <x v="5"/>
    <x v="5"/>
    <x v="6"/>
    <s v="Põhi- ja üldkeskharidus"/>
    <x v="0"/>
    <x v="0"/>
    <s v="TF02-01"/>
    <s v="Põhikooli õpetajate tööjõukuludeks"/>
    <x v="9"/>
    <x v="9"/>
    <m/>
    <m/>
  </r>
  <r>
    <x v="0"/>
    <x v="0"/>
    <s v="Õpetajate palga reserv"/>
    <n v="99711"/>
    <x v="24"/>
    <x v="24"/>
    <x v="5"/>
    <x v="5"/>
    <x v="6"/>
    <s v="Põhi- ja üldkeskharidus"/>
    <x v="0"/>
    <x v="0"/>
    <s v="TF02-01"/>
    <s v="Põhikooli õpetajate tööjõukuludeks"/>
    <x v="9"/>
    <x v="9"/>
    <m/>
    <m/>
  </r>
  <r>
    <x v="0"/>
    <x v="0"/>
    <s v="Toetusfondi eraldis on väiksem"/>
    <n v="-382"/>
    <x v="0"/>
    <x v="0"/>
    <x v="10"/>
    <x v="10"/>
    <x v="6"/>
    <s v="Põhi- ja üldkeskharidus"/>
    <x v="0"/>
    <x v="0"/>
    <s v="TF02-01"/>
    <s v="Põhikooli õpetajate tööjõukuludeks"/>
    <x v="1"/>
    <x v="1"/>
    <m/>
    <m/>
  </r>
  <r>
    <x v="0"/>
    <x v="0"/>
    <s v="Toetusfondi eraldis on väiksem"/>
    <n v="-15746"/>
    <x v="1"/>
    <x v="1"/>
    <x v="10"/>
    <x v="10"/>
    <x v="6"/>
    <s v="Põhi- ja üldkeskharidus"/>
    <x v="0"/>
    <x v="0"/>
    <s v="TF02-01"/>
    <s v="Põhikooli õpetajate tööjõukuludeks"/>
    <x v="1"/>
    <x v="1"/>
    <m/>
    <m/>
  </r>
  <r>
    <x v="0"/>
    <x v="0"/>
    <s v="Toetusfondi eraldis on väiksem"/>
    <n v="-47716"/>
    <x v="24"/>
    <x v="24"/>
    <x v="10"/>
    <x v="10"/>
    <x v="6"/>
    <s v="Põhi- ja üldkeskharidus"/>
    <x v="0"/>
    <x v="0"/>
    <s v="TF02-01"/>
    <s v="Põhikooli õpetajate tööjõukuludeks"/>
    <x v="1"/>
    <x v="1"/>
    <m/>
    <m/>
  </r>
  <r>
    <x v="0"/>
    <x v="0"/>
    <s v="Teotusfondi eraldis on väiksem"/>
    <n v="-955"/>
    <x v="0"/>
    <x v="0"/>
    <x v="4"/>
    <x v="4"/>
    <x v="6"/>
    <s v="Põhi- ja üldkeskharidus"/>
    <x v="0"/>
    <x v="0"/>
    <s v="TF02-01"/>
    <s v="Põhikooli õpetajate tööjõukuludeks"/>
    <x v="1"/>
    <x v="1"/>
    <m/>
    <m/>
  </r>
  <r>
    <x v="0"/>
    <x v="0"/>
    <s v="Toetusfondi eraldis on väiksem"/>
    <n v="-39375"/>
    <x v="1"/>
    <x v="1"/>
    <x v="4"/>
    <x v="4"/>
    <x v="6"/>
    <s v="Põhi- ja üldkeskharidus"/>
    <x v="0"/>
    <x v="0"/>
    <s v="TF02-01"/>
    <s v="Põhikooli õpetajate tööjõukuludeks"/>
    <x v="1"/>
    <x v="1"/>
    <m/>
    <m/>
  </r>
  <r>
    <x v="0"/>
    <x v="0"/>
    <s v="Toetusfondi eraldis on väiksem"/>
    <n v="-119319"/>
    <x v="24"/>
    <x v="24"/>
    <x v="4"/>
    <x v="4"/>
    <x v="6"/>
    <s v="Põhi- ja üldkeskharidus"/>
    <x v="0"/>
    <x v="0"/>
    <s v="TF02-01"/>
    <s v="Põhikooli õpetajate tööjõukuludeks"/>
    <x v="1"/>
    <x v="1"/>
    <m/>
    <m/>
  </r>
  <r>
    <x v="0"/>
    <x v="0"/>
    <s v="Toetusfondi eraldis on väiksem"/>
    <n v="-616"/>
    <x v="0"/>
    <x v="0"/>
    <x v="7"/>
    <x v="7"/>
    <x v="6"/>
    <s v="Põhi- ja üldkeskharidus"/>
    <x v="0"/>
    <x v="0"/>
    <s v="TF02-01"/>
    <s v="Põhikooli õpetajate tööjõukuludeks"/>
    <x v="1"/>
    <x v="1"/>
    <m/>
    <m/>
  </r>
  <r>
    <x v="0"/>
    <x v="0"/>
    <s v="Toetusfondi eraldis on väiksem"/>
    <n v="-25431"/>
    <x v="1"/>
    <x v="1"/>
    <x v="7"/>
    <x v="7"/>
    <x v="6"/>
    <s v="Põhi- ja üldkeskharidus"/>
    <x v="0"/>
    <x v="0"/>
    <s v="TF02-01"/>
    <s v="Põhikooli õpetajate tööjõukuludeks"/>
    <x v="1"/>
    <x v="1"/>
    <m/>
    <m/>
  </r>
  <r>
    <x v="0"/>
    <x v="0"/>
    <s v="Toetusfondi eraldis on väiksem"/>
    <n v="-77064"/>
    <x v="24"/>
    <x v="24"/>
    <x v="7"/>
    <x v="7"/>
    <x v="6"/>
    <s v="Põhi- ja üldkeskharidus"/>
    <x v="0"/>
    <x v="0"/>
    <s v="TF02-01"/>
    <s v="Põhikooli õpetajate tööjõukuludeks"/>
    <x v="1"/>
    <x v="1"/>
    <m/>
    <m/>
  </r>
  <r>
    <x v="0"/>
    <x v="0"/>
    <s v="Toetusfondi eraldis on suurem"/>
    <n v="43"/>
    <x v="0"/>
    <x v="0"/>
    <x v="6"/>
    <x v="6"/>
    <x v="6"/>
    <s v="Põhi- ja üldkeskharidus"/>
    <x v="0"/>
    <x v="0"/>
    <s v="TF02-01"/>
    <s v="Põhikooli õpetajate tööjõukuludeks"/>
    <x v="1"/>
    <x v="1"/>
    <m/>
    <m/>
  </r>
  <r>
    <x v="0"/>
    <x v="0"/>
    <s v="Toetusfondi eraldis on suurem"/>
    <n v="1825"/>
    <x v="1"/>
    <x v="1"/>
    <x v="6"/>
    <x v="6"/>
    <x v="6"/>
    <s v="Põhi- ja üldkeskharidus"/>
    <x v="0"/>
    <x v="0"/>
    <s v="TF02-01"/>
    <s v="Põhikooli õpetajate tööjõukuludeks"/>
    <x v="1"/>
    <x v="1"/>
    <m/>
    <m/>
  </r>
  <r>
    <x v="0"/>
    <x v="0"/>
    <s v="Toetusfondi eraldis on suurem"/>
    <n v="5530"/>
    <x v="24"/>
    <x v="24"/>
    <x v="6"/>
    <x v="6"/>
    <x v="6"/>
    <s v="Põhi- ja üldkeskharidus"/>
    <x v="0"/>
    <x v="0"/>
    <s v="TF02-01"/>
    <s v="Põhikooli õpetajate tööjõukuludeks"/>
    <x v="1"/>
    <x v="1"/>
    <m/>
    <m/>
  </r>
  <r>
    <x v="0"/>
    <x v="5"/>
    <s v="VTG õppevahenditeks Kaare koolile koolituseks"/>
    <n v="1100"/>
    <x v="48"/>
    <x v="22"/>
    <x v="6"/>
    <x v="6"/>
    <x v="6"/>
    <s v="Põhi- ja üldkeskharidus"/>
    <x v="0"/>
    <x v="0"/>
    <s v="TF02-05"/>
    <s v="Õppekirjanduseks"/>
    <x v="1"/>
    <x v="1"/>
    <m/>
    <m/>
  </r>
  <r>
    <x v="0"/>
    <x v="5"/>
    <s v="Kaare Koolile koolituskuludeks"/>
    <n v="-1100"/>
    <x v="55"/>
    <x v="54"/>
    <x v="9"/>
    <x v="9"/>
    <x v="6"/>
    <s v="Põhi- ja üldkeskharidus"/>
    <x v="0"/>
    <x v="0"/>
    <s v="TF02-05"/>
    <s v="Õppekirjanduseks"/>
    <x v="1"/>
    <x v="1"/>
    <m/>
    <m/>
  </r>
  <r>
    <x v="0"/>
    <x v="2"/>
    <s v="Stipendiumid"/>
    <n v="2000"/>
    <x v="121"/>
    <x v="114"/>
    <x v="5"/>
    <x v="5"/>
    <x v="31"/>
    <s v="Kolmanda taseme haridus"/>
    <x v="0"/>
    <x v="0"/>
    <m/>
    <m/>
    <x v="36"/>
    <x v="36"/>
    <m/>
    <m/>
  </r>
  <r>
    <x v="0"/>
    <x v="2"/>
    <s v="Stipendiumid"/>
    <n v="10000"/>
    <x v="121"/>
    <x v="114"/>
    <x v="5"/>
    <x v="5"/>
    <x v="31"/>
    <s v="Kolmanda taseme haridus"/>
    <x v="0"/>
    <x v="0"/>
    <m/>
    <m/>
    <x v="110"/>
    <x v="110"/>
    <m/>
    <m/>
  </r>
  <r>
    <x v="0"/>
    <x v="0"/>
    <s v="Linna osalus on suurem, kuna toetusfondi eraldis on väiksem"/>
    <n v="33"/>
    <x v="0"/>
    <x v="0"/>
    <x v="4"/>
    <x v="4"/>
    <x v="6"/>
    <s v="Põhi- ja üldkeskharidus"/>
    <x v="0"/>
    <x v="0"/>
    <m/>
    <m/>
    <x v="1"/>
    <x v="1"/>
    <m/>
    <m/>
  </r>
  <r>
    <x v="0"/>
    <x v="0"/>
    <s v="Linna osalus on suurem, kuna toetusfondi eraldis on väiksem"/>
    <n v="1344"/>
    <x v="1"/>
    <x v="1"/>
    <x v="4"/>
    <x v="4"/>
    <x v="6"/>
    <s v="Põhi- ja üldkeskharidus"/>
    <x v="0"/>
    <x v="0"/>
    <m/>
    <m/>
    <x v="1"/>
    <x v="1"/>
    <m/>
    <m/>
  </r>
  <r>
    <x v="0"/>
    <x v="0"/>
    <s v="Linna osalus on suurem, kuna toetusfondi eraldis on väiksem"/>
    <n v="4071"/>
    <x v="42"/>
    <x v="42"/>
    <x v="4"/>
    <x v="4"/>
    <x v="6"/>
    <s v="Põhi- ja üldkeskharidus"/>
    <x v="0"/>
    <x v="0"/>
    <m/>
    <m/>
    <x v="1"/>
    <x v="1"/>
    <m/>
    <m/>
  </r>
  <r>
    <x v="0"/>
    <x v="0"/>
    <s v="Toetusfondi eraldis on väiksem"/>
    <n v="-42"/>
    <x v="0"/>
    <x v="0"/>
    <x v="9"/>
    <x v="9"/>
    <x v="6"/>
    <s v="Põhi- ja üldkeskharidus"/>
    <x v="0"/>
    <x v="0"/>
    <s v="TF02-01"/>
    <s v="Põhikooli õpetajate tööjõukuludeks"/>
    <x v="1"/>
    <x v="1"/>
    <m/>
    <m/>
  </r>
  <r>
    <x v="0"/>
    <x v="0"/>
    <s v="Toetusfondi eraldis on väiksem"/>
    <n v="-1777"/>
    <x v="1"/>
    <x v="1"/>
    <x v="9"/>
    <x v="9"/>
    <x v="6"/>
    <s v="Põhi- ja üldkeskharidus"/>
    <x v="0"/>
    <x v="0"/>
    <s v="TF02-01"/>
    <s v="Põhikooli õpetajate tööjõukuludeks"/>
    <x v="1"/>
    <x v="1"/>
    <m/>
    <m/>
  </r>
  <r>
    <x v="0"/>
    <x v="0"/>
    <s v="Toetusfondi eraldis on väiksem"/>
    <n v="-5388"/>
    <x v="24"/>
    <x v="24"/>
    <x v="9"/>
    <x v="9"/>
    <x v="6"/>
    <s v="Põhi- ja üldkeskharidus"/>
    <x v="0"/>
    <x v="0"/>
    <s v="TF02-01"/>
    <s v="Põhikooli õpetajate tööjõukuludeks"/>
    <x v="1"/>
    <x v="1"/>
    <m/>
    <m/>
  </r>
  <r>
    <x v="0"/>
    <x v="0"/>
    <s v="Linna osalus on suurem, kuna toetusfondi eraldis on väiksem"/>
    <n v="10"/>
    <x v="0"/>
    <x v="0"/>
    <x v="10"/>
    <x v="10"/>
    <x v="6"/>
    <s v="Põhi- ja üldkeskharidus"/>
    <x v="0"/>
    <x v="0"/>
    <m/>
    <m/>
    <x v="1"/>
    <x v="1"/>
    <m/>
    <m/>
  </r>
  <r>
    <x v="0"/>
    <x v="0"/>
    <s v="Linna osalus on suurem, kuna toetusfondi eraldis on väiksem"/>
    <n v="385"/>
    <x v="1"/>
    <x v="1"/>
    <x v="10"/>
    <x v="10"/>
    <x v="6"/>
    <s v="Põhi- ja üldkeskharidus"/>
    <x v="0"/>
    <x v="0"/>
    <m/>
    <m/>
    <x v="1"/>
    <x v="1"/>
    <m/>
    <m/>
  </r>
  <r>
    <x v="0"/>
    <x v="0"/>
    <s v="Linna osalus on suurem, kuna toetusfondi eraldis on väiksem"/>
    <n v="1169"/>
    <x v="39"/>
    <x v="39"/>
    <x v="10"/>
    <x v="10"/>
    <x v="6"/>
    <s v="Põhi- ja üldkeskharidus"/>
    <x v="0"/>
    <x v="0"/>
    <m/>
    <m/>
    <x v="1"/>
    <x v="1"/>
    <m/>
    <m/>
  </r>
  <r>
    <x v="0"/>
    <x v="0"/>
    <s v="Linna osalus on suurem, kuna toetusfondi eraldis on väiksem"/>
    <n v="10"/>
    <x v="0"/>
    <x v="0"/>
    <x v="7"/>
    <x v="7"/>
    <x v="6"/>
    <s v="Põhi- ja üldkeskharidus"/>
    <x v="0"/>
    <x v="0"/>
    <m/>
    <m/>
    <x v="1"/>
    <x v="1"/>
    <m/>
    <m/>
  </r>
  <r>
    <x v="0"/>
    <x v="0"/>
    <s v="Linna osalus on suurem, kuna toetusfondi eraldis on väiksem"/>
    <n v="432"/>
    <x v="1"/>
    <x v="1"/>
    <x v="7"/>
    <x v="7"/>
    <x v="6"/>
    <s v="Põhi- ja üldkeskharidus"/>
    <x v="0"/>
    <x v="0"/>
    <m/>
    <m/>
    <x v="1"/>
    <x v="1"/>
    <m/>
    <m/>
  </r>
  <r>
    <x v="0"/>
    <x v="0"/>
    <s v="Linna osalus on suurem, kuna toetusfondi eraldis on väiksem"/>
    <n v="1306"/>
    <x v="39"/>
    <x v="39"/>
    <x v="7"/>
    <x v="7"/>
    <x v="6"/>
    <s v="Põhi- ja üldkeskharidus"/>
    <x v="0"/>
    <x v="0"/>
    <m/>
    <m/>
    <x v="1"/>
    <x v="1"/>
    <m/>
    <m/>
  </r>
  <r>
    <x v="0"/>
    <x v="0"/>
    <s v="Linna osalus on suurem, kuna toetusfondi eraldis on väiksem"/>
    <n v="15"/>
    <x v="0"/>
    <x v="0"/>
    <x v="4"/>
    <x v="4"/>
    <x v="6"/>
    <s v="Põhi- ja üldkeskharidus"/>
    <x v="0"/>
    <x v="0"/>
    <m/>
    <m/>
    <x v="1"/>
    <x v="1"/>
    <m/>
    <m/>
  </r>
  <r>
    <x v="0"/>
    <x v="0"/>
    <s v="Linna osalus on suurem, kuna toetusfondi eraldis on väiksem"/>
    <n v="613"/>
    <x v="1"/>
    <x v="1"/>
    <x v="4"/>
    <x v="4"/>
    <x v="6"/>
    <s v="Põhi- ja üldkeskharidus"/>
    <x v="0"/>
    <x v="0"/>
    <m/>
    <m/>
    <x v="1"/>
    <x v="1"/>
    <m/>
    <m/>
  </r>
  <r>
    <x v="0"/>
    <x v="0"/>
    <s v="Linna osalus on suurem, kuna toetusfondi eraldis on väiksem"/>
    <n v="1856"/>
    <x v="39"/>
    <x v="39"/>
    <x v="4"/>
    <x v="4"/>
    <x v="6"/>
    <s v="Põhi- ja üldkeskharidus"/>
    <x v="0"/>
    <x v="0"/>
    <m/>
    <m/>
    <x v="1"/>
    <x v="1"/>
    <m/>
    <m/>
  </r>
  <r>
    <x v="0"/>
    <x v="0"/>
    <s v="Linna osalus on väiksem, kuna toetusfondi osalus on suurem"/>
    <n v="-138"/>
    <x v="0"/>
    <x v="0"/>
    <x v="27"/>
    <x v="27"/>
    <x v="25"/>
    <s v="Muud hariduse abiteenused"/>
    <x v="0"/>
    <x v="0"/>
    <m/>
    <m/>
    <x v="1"/>
    <x v="1"/>
    <m/>
    <m/>
  </r>
  <r>
    <x v="0"/>
    <x v="0"/>
    <s v="Linna osalus on väiksem, kuna toetusfondi osalus on suurem"/>
    <n v="-5670"/>
    <x v="1"/>
    <x v="1"/>
    <x v="27"/>
    <x v="27"/>
    <x v="25"/>
    <s v="Muud hariduse abiteenused"/>
    <x v="0"/>
    <x v="0"/>
    <m/>
    <m/>
    <x v="1"/>
    <x v="1"/>
    <m/>
    <m/>
  </r>
  <r>
    <x v="0"/>
    <x v="0"/>
    <s v="Linna osalus on väiksem, kuna toetusfondi osalus on suurem"/>
    <n v="-17181"/>
    <x v="84"/>
    <x v="79"/>
    <x v="27"/>
    <x v="27"/>
    <x v="25"/>
    <s v="Muud hariduse abiteenused"/>
    <x v="0"/>
    <x v="0"/>
    <m/>
    <m/>
    <x v="1"/>
    <x v="1"/>
    <m/>
    <m/>
  </r>
  <r>
    <x v="0"/>
    <x v="0"/>
    <s v="Toetusfondi eraldis on suurem"/>
    <n v="17181"/>
    <x v="84"/>
    <x v="79"/>
    <x v="27"/>
    <x v="27"/>
    <x v="25"/>
    <s v="Muud hariduse abiteenused"/>
    <x v="0"/>
    <x v="0"/>
    <s v="TF02-07"/>
    <s v="Tõhustatud ja eritoe tegevuskuludeks"/>
    <x v="1"/>
    <x v="1"/>
    <m/>
    <m/>
  </r>
  <r>
    <x v="0"/>
    <x v="5"/>
    <s v="Toetusfondi eraldis on väiksem"/>
    <n v="-2975"/>
    <x v="53"/>
    <x v="52"/>
    <x v="10"/>
    <x v="10"/>
    <x v="14"/>
    <s v="Koolitoit"/>
    <x v="0"/>
    <x v="0"/>
    <s v="TF02-06"/>
    <s v="Koolilõunaks"/>
    <x v="1"/>
    <x v="1"/>
    <m/>
    <m/>
  </r>
  <r>
    <x v="0"/>
    <x v="5"/>
    <s v="Toetusfondi eraldis on väiksem"/>
    <n v="-4025"/>
    <x v="53"/>
    <x v="52"/>
    <x v="7"/>
    <x v="7"/>
    <x v="14"/>
    <s v="Koolitoit"/>
    <x v="0"/>
    <x v="0"/>
    <s v="TF02-06"/>
    <s v="Koolilõunaks"/>
    <x v="1"/>
    <x v="1"/>
    <m/>
    <m/>
  </r>
  <r>
    <x v="0"/>
    <x v="5"/>
    <s v="Toetusfondi eraldis on väiksem"/>
    <n v="-4200"/>
    <x v="53"/>
    <x v="52"/>
    <x v="4"/>
    <x v="4"/>
    <x v="14"/>
    <s v="Koolitoit"/>
    <x v="0"/>
    <x v="0"/>
    <s v="TF02-06"/>
    <s v="Koolilõunaks"/>
    <x v="1"/>
    <x v="1"/>
    <m/>
    <m/>
  </r>
  <r>
    <x v="0"/>
    <x v="5"/>
    <s v="Toetusfondi eraldis on suurem"/>
    <n v="700"/>
    <x v="53"/>
    <x v="52"/>
    <x v="6"/>
    <x v="6"/>
    <x v="14"/>
    <s v="Koolitoit"/>
    <x v="0"/>
    <x v="0"/>
    <s v="TF02-06"/>
    <s v="Koolilõunaks"/>
    <x v="1"/>
    <x v="1"/>
    <m/>
    <m/>
  </r>
  <r>
    <x v="0"/>
    <x v="0"/>
    <s v="Toetusfondi eraldis on väiksem"/>
    <n v="-3276"/>
    <x v="1"/>
    <x v="1"/>
    <x v="6"/>
    <x v="6"/>
    <x v="6"/>
    <s v="Põhi- ja üldkeskharidus"/>
    <x v="0"/>
    <x v="0"/>
    <s v="TF02-03"/>
    <s v="Direktorite ja õppealajuhatajate tööjõukuludeks"/>
    <x v="1"/>
    <x v="1"/>
    <m/>
    <m/>
  </r>
  <r>
    <x v="0"/>
    <x v="0"/>
    <s v="Toetusfondi eraldis on väiksem"/>
    <n v="-613"/>
    <x v="1"/>
    <x v="1"/>
    <x v="4"/>
    <x v="4"/>
    <x v="6"/>
    <s v="Põhi- ja üldkeskharidus"/>
    <x v="0"/>
    <x v="0"/>
    <s v="TF02-03"/>
    <s v="Direktorite ja õppealajuhatajate tööjõukuludeks"/>
    <x v="1"/>
    <x v="1"/>
    <m/>
    <m/>
  </r>
  <r>
    <x v="0"/>
    <x v="0"/>
    <s v="Toetusfondi eraldis on väiksem"/>
    <n v="-33"/>
    <x v="0"/>
    <x v="0"/>
    <x v="4"/>
    <x v="4"/>
    <x v="6"/>
    <s v="Põhi- ja üldkeskharidus"/>
    <x v="0"/>
    <x v="0"/>
    <s v="TF02-07"/>
    <s v="Tõhustatud ja eritoe tegevuskuludeks"/>
    <x v="1"/>
    <x v="1"/>
    <m/>
    <m/>
  </r>
  <r>
    <x v="0"/>
    <x v="0"/>
    <s v="Toetusfondi eraldis on väiksem"/>
    <n v="-1344"/>
    <x v="1"/>
    <x v="1"/>
    <x v="4"/>
    <x v="4"/>
    <x v="6"/>
    <s v="Põhi- ja üldkeskharidus"/>
    <x v="0"/>
    <x v="0"/>
    <s v="TF02-07"/>
    <s v="Tõhustatud ja eritoe tegevuskuludeks"/>
    <x v="1"/>
    <x v="1"/>
    <m/>
    <m/>
  </r>
  <r>
    <x v="0"/>
    <x v="0"/>
    <s v="Toetusfondi eraldis on suurem"/>
    <n v="61"/>
    <x v="0"/>
    <x v="0"/>
    <x v="7"/>
    <x v="7"/>
    <x v="6"/>
    <s v="Põhi- ja üldkeskharidus"/>
    <x v="0"/>
    <x v="0"/>
    <s v="TF02-07"/>
    <s v="Tõhustatud ja eritoe tegevuskuludeks"/>
    <x v="1"/>
    <x v="1"/>
    <m/>
    <m/>
  </r>
  <r>
    <x v="0"/>
    <x v="0"/>
    <s v="Toetusfondi eraldis on suurem"/>
    <n v="2480"/>
    <x v="1"/>
    <x v="1"/>
    <x v="7"/>
    <x v="7"/>
    <x v="6"/>
    <s v="Põhi- ja üldkeskharidus"/>
    <x v="0"/>
    <x v="0"/>
    <s v="TF02-07"/>
    <s v="Tõhustatud ja eritoe tegevuskuludeks"/>
    <x v="1"/>
    <x v="1"/>
    <m/>
    <m/>
  </r>
  <r>
    <x v="0"/>
    <x v="0"/>
    <s v="Toetusfondi eraldis on suurem"/>
    <n v="7515"/>
    <x v="42"/>
    <x v="42"/>
    <x v="7"/>
    <x v="7"/>
    <x v="6"/>
    <s v="Põhi- ja üldkeskharidus"/>
    <x v="0"/>
    <x v="0"/>
    <s v="TF02-07"/>
    <s v="Tõhustatud ja eritoe tegevuskuludeks"/>
    <x v="1"/>
    <x v="1"/>
    <m/>
    <m/>
  </r>
  <r>
    <x v="0"/>
    <x v="0"/>
    <s v="Toetusfondi eraldis on suurem"/>
    <n v="138"/>
    <x v="0"/>
    <x v="0"/>
    <x v="27"/>
    <x v="27"/>
    <x v="25"/>
    <s v="Muud hariduse abiteenused"/>
    <x v="0"/>
    <x v="0"/>
    <s v="TF02-07"/>
    <s v="Tõhustatud ja eritoe tegevuskuludeks"/>
    <x v="1"/>
    <x v="1"/>
    <m/>
    <m/>
  </r>
  <r>
    <x v="0"/>
    <x v="0"/>
    <s v="Toetusfondi eraldis on suurem"/>
    <n v="5670"/>
    <x v="1"/>
    <x v="1"/>
    <x v="27"/>
    <x v="27"/>
    <x v="25"/>
    <s v="Muud hariduse abiteenused"/>
    <x v="0"/>
    <x v="0"/>
    <s v="TF02-07"/>
    <s v="Tõhustatud ja eritoe tegevuskuludeks"/>
    <x v="1"/>
    <x v="1"/>
    <m/>
    <m/>
  </r>
  <r>
    <x v="0"/>
    <x v="0"/>
    <s v="Toetusfondi eraldis on suurem"/>
    <n v="89"/>
    <x v="0"/>
    <x v="0"/>
    <x v="6"/>
    <x v="6"/>
    <x v="6"/>
    <s v="Põhi- ja üldkeskharidus"/>
    <x v="0"/>
    <x v="0"/>
    <s v="TF02-07"/>
    <s v="Tõhustatud ja eritoe tegevuskuludeks"/>
    <x v="1"/>
    <x v="1"/>
    <m/>
    <m/>
  </r>
  <r>
    <x v="0"/>
    <x v="0"/>
    <s v="Toetusfondi eraldis on suurem"/>
    <n v="3729"/>
    <x v="1"/>
    <x v="1"/>
    <x v="6"/>
    <x v="6"/>
    <x v="6"/>
    <s v="Põhi- ja üldkeskharidus"/>
    <x v="0"/>
    <x v="0"/>
    <s v="TF02-07"/>
    <s v="Tõhustatud ja eritoe tegevuskuludeks"/>
    <x v="1"/>
    <x v="1"/>
    <m/>
    <m/>
  </r>
  <r>
    <x v="0"/>
    <x v="0"/>
    <s v="Toetusfondi eraldis on suurem"/>
    <n v="10994"/>
    <x v="42"/>
    <x v="42"/>
    <x v="6"/>
    <x v="6"/>
    <x v="6"/>
    <s v="Põhi- ja üldkeskharidus"/>
    <x v="0"/>
    <x v="0"/>
    <s v="TF02-07"/>
    <s v="Tõhustatud ja eritoe tegevuskuludeks"/>
    <x v="1"/>
    <x v="1"/>
    <m/>
    <m/>
  </r>
  <r>
    <x v="0"/>
    <x v="0"/>
    <s v="Toetusfondi eraldis on suurem"/>
    <n v="306"/>
    <x v="37"/>
    <x v="37"/>
    <x v="6"/>
    <x v="6"/>
    <x v="6"/>
    <s v="Põhi- ja üldkeskharidus"/>
    <x v="0"/>
    <x v="0"/>
    <s v="TF02-07"/>
    <s v="Tõhustatud ja eritoe tegevuskuludeks"/>
    <x v="1"/>
    <x v="1"/>
    <m/>
    <m/>
  </r>
  <r>
    <x v="0"/>
    <x v="0"/>
    <s v="0,5 õppealajuhataja palgast (1954) HEV tegevuskulude arvelt"/>
    <n v="94"/>
    <x v="0"/>
    <x v="0"/>
    <x v="6"/>
    <x v="6"/>
    <x v="6"/>
    <s v="Põhi- ja üldkeskharidus"/>
    <x v="0"/>
    <x v="0"/>
    <s v="TF02-07"/>
    <s v="Tõhustatud ja eritoe tegevuskuludeks"/>
    <x v="1"/>
    <x v="1"/>
    <m/>
    <m/>
  </r>
  <r>
    <x v="0"/>
    <x v="0"/>
    <s v="0,5 õppealajuhataja palgast (1954) HEV tegevuskulude arvelt"/>
    <n v="3869"/>
    <x v="1"/>
    <x v="1"/>
    <x v="6"/>
    <x v="6"/>
    <x v="6"/>
    <s v="Põhi- ja üldkeskharidus"/>
    <x v="0"/>
    <x v="0"/>
    <s v="TF02-07"/>
    <s v="Tõhustatud ja eritoe tegevuskuludeks"/>
    <x v="1"/>
    <x v="1"/>
    <m/>
    <m/>
  </r>
  <r>
    <x v="0"/>
    <x v="0"/>
    <s v="0,5 õppealajuhataja palgast (1954)  HEV tegevuskulude arvelt"/>
    <n v="11724"/>
    <x v="39"/>
    <x v="39"/>
    <x v="6"/>
    <x v="6"/>
    <x v="6"/>
    <s v="Põhi- ja üldkeskharidus"/>
    <x v="0"/>
    <x v="0"/>
    <s v="TF02-07"/>
    <s v="Tõhustatud ja eritoe tegevuskuludeks"/>
    <x v="1"/>
    <x v="1"/>
    <m/>
    <m/>
  </r>
  <r>
    <x v="0"/>
    <x v="0"/>
    <s v="Toetusfondi eraldis on väiksem"/>
    <n v="-80"/>
    <x v="0"/>
    <x v="0"/>
    <x v="6"/>
    <x v="6"/>
    <x v="6"/>
    <s v="Põhi- ja üldkeskharidus"/>
    <x v="0"/>
    <x v="0"/>
    <s v="TF02-03"/>
    <s v="Direktorite ja õppealajuhatajate tööjõukuludeks"/>
    <x v="1"/>
    <x v="1"/>
    <m/>
    <m/>
  </r>
  <r>
    <x v="0"/>
    <x v="0"/>
    <s v="Toetusfondi eraldis on väiksem"/>
    <n v="-9928"/>
    <x v="39"/>
    <x v="39"/>
    <x v="6"/>
    <x v="6"/>
    <x v="6"/>
    <s v="Põhi- ja üldkeskharidus"/>
    <x v="0"/>
    <x v="0"/>
    <s v="TF02-03"/>
    <s v="Direktorite ja õppealajuhatajate tööjõukuludeks"/>
    <x v="1"/>
    <x v="1"/>
    <m/>
    <m/>
  </r>
  <r>
    <x v="0"/>
    <x v="5"/>
    <s v="Kulurea täpsustamine"/>
    <n v="4896"/>
    <x v="22"/>
    <x v="22"/>
    <x v="9"/>
    <x v="9"/>
    <x v="6"/>
    <s v="Põhi- ja üldkeskharidus"/>
    <x v="0"/>
    <x v="0"/>
    <s v="TF02-07"/>
    <s v="Tõhustatud ja eritoe tegevuskuludeks"/>
    <x v="1"/>
    <x v="1"/>
    <m/>
    <m/>
  </r>
  <r>
    <x v="0"/>
    <x v="5"/>
    <s v="Kulurea täpsustamine"/>
    <n v="-4896"/>
    <x v="191"/>
    <x v="172"/>
    <x v="9"/>
    <x v="9"/>
    <x v="6"/>
    <s v="Põhi- ja üldkeskharidus"/>
    <x v="0"/>
    <x v="0"/>
    <s v="TF02-07"/>
    <s v="Tõhustatud ja eritoe tegevuskuludeks"/>
    <x v="1"/>
    <x v="1"/>
    <m/>
    <m/>
  </r>
  <r>
    <x v="0"/>
    <x v="0"/>
    <s v="Toetusfondi eraldis on väiksem"/>
    <n v="-4071"/>
    <x v="42"/>
    <x v="42"/>
    <x v="4"/>
    <x v="4"/>
    <x v="6"/>
    <s v="Põhi- ja üldkeskharidus"/>
    <x v="0"/>
    <x v="0"/>
    <s v="TF02-07"/>
    <s v="Tõhustatud ja eritoe tegevuskuludeks"/>
    <x v="1"/>
    <x v="1"/>
    <m/>
    <m/>
  </r>
  <r>
    <x v="0"/>
    <x v="5"/>
    <s v="Toetusfondi eraldis on väiksem"/>
    <n v="-262"/>
    <x v="23"/>
    <x v="23"/>
    <x v="4"/>
    <x v="4"/>
    <x v="6"/>
    <s v="Põhi- ja üldkeskharidus"/>
    <x v="0"/>
    <x v="0"/>
    <s v="TF02-08"/>
    <s v="Kultuuriranits"/>
    <x v="1"/>
    <x v="1"/>
    <m/>
    <m/>
  </r>
  <r>
    <x v="0"/>
    <x v="0"/>
    <s v="Toetusfondi eraldis on suurem"/>
    <n v="5"/>
    <x v="0"/>
    <x v="0"/>
    <x v="10"/>
    <x v="10"/>
    <x v="6"/>
    <s v="Põhi- ja üldkeskharidus"/>
    <x v="0"/>
    <x v="0"/>
    <s v="TF02-07"/>
    <s v="Tõhustatud ja eritoe tegevuskuludeks"/>
    <x v="1"/>
    <x v="1"/>
    <m/>
    <m/>
  </r>
  <r>
    <x v="0"/>
    <x v="0"/>
    <s v="Toetusfondi eraldis on suurem"/>
    <n v="191"/>
    <x v="1"/>
    <x v="1"/>
    <x v="10"/>
    <x v="10"/>
    <x v="6"/>
    <s v="Põhi- ja üldkeskharidus"/>
    <x v="0"/>
    <x v="0"/>
    <s v="TF02-07"/>
    <s v="Tõhustatud ja eritoe tegevuskuludeks"/>
    <x v="1"/>
    <x v="1"/>
    <m/>
    <m/>
  </r>
  <r>
    <x v="0"/>
    <x v="0"/>
    <s v="Toetusfondi eraldis on suurem"/>
    <n v="578"/>
    <x v="42"/>
    <x v="42"/>
    <x v="10"/>
    <x v="10"/>
    <x v="6"/>
    <s v="Põhi- ja üldkeskharidus"/>
    <x v="0"/>
    <x v="0"/>
    <s v="TF02-07"/>
    <s v="Tõhustatud ja eritoe tegevuskuludeks"/>
    <x v="1"/>
    <x v="1"/>
    <m/>
    <m/>
  </r>
  <r>
    <x v="0"/>
    <x v="5"/>
    <s v="Toetusfondi eraldis on väiksem"/>
    <n v="-165"/>
    <x v="23"/>
    <x v="23"/>
    <x v="10"/>
    <x v="10"/>
    <x v="6"/>
    <s v="Põhi- ja üldkeskharidus"/>
    <x v="0"/>
    <x v="0"/>
    <s v="TF02-08"/>
    <s v="Kultuuriranits"/>
    <x v="1"/>
    <x v="1"/>
    <m/>
    <m/>
  </r>
  <r>
    <x v="0"/>
    <x v="5"/>
    <s v="Toetusfondi eraldis on väiksem"/>
    <n v="-969"/>
    <x v="55"/>
    <x v="54"/>
    <x v="10"/>
    <x v="10"/>
    <x v="6"/>
    <s v="Põhi- ja üldkeskharidus"/>
    <x v="0"/>
    <x v="0"/>
    <s v="TF02-05"/>
    <s v="Õppekirjanduseks"/>
    <x v="1"/>
    <x v="1"/>
    <m/>
    <m/>
  </r>
  <r>
    <x v="0"/>
    <x v="5"/>
    <s v="Toetusfondi eraldis on väiksem"/>
    <n v="-204"/>
    <x v="48"/>
    <x v="22"/>
    <x v="10"/>
    <x v="10"/>
    <x v="6"/>
    <s v="Põhi- ja üldkeskharidus"/>
    <x v="0"/>
    <x v="0"/>
    <s v="TF02-04"/>
    <s v="Õpetajate, direktorite ja õppealajuhatajate täienduskoolituseks"/>
    <x v="1"/>
    <x v="1"/>
    <m/>
    <m/>
  </r>
  <r>
    <x v="0"/>
    <x v="0"/>
    <s v="Toetusfondi eraldis on väiksem"/>
    <n v="-10"/>
    <x v="0"/>
    <x v="0"/>
    <x v="10"/>
    <x v="10"/>
    <x v="6"/>
    <s v="Põhi- ja üldkeskharidus"/>
    <x v="0"/>
    <x v="0"/>
    <s v="TF02-03"/>
    <s v="Direktorite ja õppealajuhatajate tööjõukuludeks"/>
    <x v="1"/>
    <x v="1"/>
    <m/>
    <m/>
  </r>
  <r>
    <x v="0"/>
    <x v="0"/>
    <s v="Toetusfondi eraldis on väiksem"/>
    <n v="-385"/>
    <x v="1"/>
    <x v="1"/>
    <x v="10"/>
    <x v="10"/>
    <x v="6"/>
    <s v="Põhi- ja üldkeskharidus"/>
    <x v="0"/>
    <x v="0"/>
    <s v="TF02-03"/>
    <s v="Direktorite ja õppealajuhatajate tööjõukuludeks"/>
    <x v="1"/>
    <x v="1"/>
    <m/>
    <m/>
  </r>
  <r>
    <x v="0"/>
    <x v="0"/>
    <s v="Toetusfondi eraldis on väiksem"/>
    <n v="-1169"/>
    <x v="39"/>
    <x v="39"/>
    <x v="10"/>
    <x v="10"/>
    <x v="6"/>
    <s v="Põhi- ja üldkeskharidus"/>
    <x v="0"/>
    <x v="0"/>
    <s v="TF02-03"/>
    <s v="Direktorite ja õppealajuhatajate tööjõukuludeks"/>
    <x v="1"/>
    <x v="1"/>
    <m/>
    <m/>
  </r>
  <r>
    <x v="0"/>
    <x v="5"/>
    <s v="Toetusfondi eraldis on väiksem"/>
    <n v="-184"/>
    <x v="23"/>
    <x v="23"/>
    <x v="7"/>
    <x v="7"/>
    <x v="6"/>
    <s v="Põhi- ja üldkeskharidus"/>
    <x v="0"/>
    <x v="0"/>
    <s v="TF02-08"/>
    <s v="Kultuuriranits"/>
    <x v="1"/>
    <x v="1"/>
    <m/>
    <m/>
  </r>
  <r>
    <x v="0"/>
    <x v="5"/>
    <s v="Toetusfondi eraldis on väiksem"/>
    <n v="-1083"/>
    <x v="55"/>
    <x v="54"/>
    <x v="7"/>
    <x v="7"/>
    <x v="6"/>
    <s v="Põhi- ja üldkeskharidus"/>
    <x v="0"/>
    <x v="0"/>
    <s v="TF02-05"/>
    <s v="Õppekirjanduseks"/>
    <x v="1"/>
    <x v="1"/>
    <m/>
    <m/>
  </r>
  <r>
    <x v="0"/>
    <x v="5"/>
    <s v="Toetusfondi eraldis on väiksem"/>
    <n v="-228"/>
    <x v="48"/>
    <x v="22"/>
    <x v="7"/>
    <x v="7"/>
    <x v="6"/>
    <s v="Põhi- ja üldkeskharidus"/>
    <x v="0"/>
    <x v="0"/>
    <s v="TF02-04"/>
    <s v="Õpetajate, direktorite ja õppealajuhatajate täienduskoolituseks"/>
    <x v="1"/>
    <x v="1"/>
    <m/>
    <m/>
  </r>
  <r>
    <x v="0"/>
    <x v="0"/>
    <s v="Toetusfondi eraldis on väiksem"/>
    <n v="-10"/>
    <x v="0"/>
    <x v="0"/>
    <x v="7"/>
    <x v="7"/>
    <x v="6"/>
    <s v="Põhi- ja üldkeskharidus"/>
    <x v="0"/>
    <x v="0"/>
    <s v="TF02-03"/>
    <s v="Direktorite ja õppealajuhatajate tööjõukuludeks"/>
    <x v="1"/>
    <x v="1"/>
    <m/>
    <m/>
  </r>
  <r>
    <x v="0"/>
    <x v="0"/>
    <s v="Toetusfondi eraldis on väiksem"/>
    <n v="-432"/>
    <x v="1"/>
    <x v="1"/>
    <x v="7"/>
    <x v="7"/>
    <x v="6"/>
    <s v="Põhi- ja üldkeskharidus"/>
    <x v="0"/>
    <x v="0"/>
    <s v="TF02-03"/>
    <s v="Direktorite ja õppealajuhatajate tööjõukuludeks"/>
    <x v="1"/>
    <x v="1"/>
    <m/>
    <m/>
  </r>
  <r>
    <x v="0"/>
    <x v="0"/>
    <s v="Toetusfondi eraldis on väiksem"/>
    <n v="-1306"/>
    <x v="39"/>
    <x v="39"/>
    <x v="7"/>
    <x v="7"/>
    <x v="6"/>
    <s v="Põhi- ja üldkeskharidus"/>
    <x v="0"/>
    <x v="0"/>
    <s v="TF02-03"/>
    <s v="Direktorite ja õppealajuhatajate tööjõukuludeks"/>
    <x v="1"/>
    <x v="1"/>
    <m/>
    <m/>
  </r>
  <r>
    <x v="1"/>
    <x v="6"/>
    <s v="Toetusfondi eraldis on väiksem"/>
    <n v="-192999"/>
    <x v="115"/>
    <x v="109"/>
    <x v="5"/>
    <x v="5"/>
    <x v="9"/>
    <s v="Muu haridus"/>
    <x v="0"/>
    <x v="0"/>
    <s v="TF02-01"/>
    <s v="Põhikooli õpetajate tööjõukuludeks"/>
    <x v="1"/>
    <x v="1"/>
    <m/>
    <m/>
  </r>
  <r>
    <x v="1"/>
    <x v="6"/>
    <s v="Toetusfondi eraldis on väiksem"/>
    <n v="-13560"/>
    <x v="115"/>
    <x v="109"/>
    <x v="5"/>
    <x v="5"/>
    <x v="9"/>
    <s v="Muu haridus"/>
    <x v="0"/>
    <x v="0"/>
    <s v="TF02-03"/>
    <s v="Direktorite ja õppealajuhatajate tööjõukuludeks"/>
    <x v="1"/>
    <x v="1"/>
    <m/>
    <m/>
  </r>
  <r>
    <x v="1"/>
    <x v="6"/>
    <s v="Toetusfondi eraldis on suurem"/>
    <n v="66444"/>
    <x v="115"/>
    <x v="109"/>
    <x v="5"/>
    <x v="5"/>
    <x v="9"/>
    <s v="Muu haridus"/>
    <x v="0"/>
    <x v="0"/>
    <s v="TF02-07"/>
    <s v="Tõhustatud ja eritoe tegevuskuludeks"/>
    <x v="1"/>
    <x v="1"/>
    <m/>
    <m/>
  </r>
  <r>
    <x v="1"/>
    <x v="6"/>
    <s v="Toetusfondi eraldis on väiksem"/>
    <n v="-1076"/>
    <x v="115"/>
    <x v="109"/>
    <x v="5"/>
    <x v="5"/>
    <x v="9"/>
    <s v="Muu haridus"/>
    <x v="0"/>
    <x v="0"/>
    <s v="TF02-04"/>
    <s v="Õpetajate, direktorite ja õppealajuhatajate täienduskoolituseks"/>
    <x v="1"/>
    <x v="1"/>
    <m/>
    <m/>
  </r>
  <r>
    <x v="1"/>
    <x v="6"/>
    <s v="Toetusfondi eraldis on suurem"/>
    <n v="1031"/>
    <x v="115"/>
    <x v="109"/>
    <x v="5"/>
    <x v="5"/>
    <x v="9"/>
    <s v="Muu haridus"/>
    <x v="0"/>
    <x v="0"/>
    <s v="TF02-05"/>
    <s v="Õppekirjanduseks"/>
    <x v="1"/>
    <x v="1"/>
    <m/>
    <m/>
  </r>
  <r>
    <x v="1"/>
    <x v="6"/>
    <s v="Toetusfondi eraldis on väiksem"/>
    <n v="-10500"/>
    <x v="115"/>
    <x v="109"/>
    <x v="5"/>
    <x v="5"/>
    <x v="9"/>
    <s v="Muu haridus"/>
    <x v="0"/>
    <x v="0"/>
    <s v="TF02-06"/>
    <s v="Koolilõunaks"/>
    <x v="1"/>
    <x v="1"/>
    <m/>
    <m/>
  </r>
  <r>
    <x v="1"/>
    <x v="6"/>
    <s v="Toetusfondi eraldis on väiksem"/>
    <n v="-563"/>
    <x v="115"/>
    <x v="109"/>
    <x v="5"/>
    <x v="5"/>
    <x v="9"/>
    <s v="Muu haridus"/>
    <x v="0"/>
    <x v="0"/>
    <s v="TF02-08"/>
    <s v="Kultuuriranits"/>
    <x v="1"/>
    <x v="1"/>
    <m/>
    <m/>
  </r>
  <r>
    <x v="0"/>
    <x v="5"/>
    <s v="Toetusfondi eraldis on väiksem"/>
    <n v="-324"/>
    <x v="48"/>
    <x v="22"/>
    <x v="4"/>
    <x v="4"/>
    <x v="6"/>
    <s v="Põhi- ja üldkeskharidus"/>
    <x v="0"/>
    <x v="0"/>
    <s v="TF02-04"/>
    <s v="Õpetajate, direktorite ja õppealajuhatajate täienduskoolituseks"/>
    <x v="1"/>
    <x v="1"/>
    <m/>
    <m/>
  </r>
  <r>
    <x v="0"/>
    <x v="5"/>
    <s v="Toetusfondi eraldis on väiksem"/>
    <n v="-1539"/>
    <x v="55"/>
    <x v="54"/>
    <x v="4"/>
    <x v="4"/>
    <x v="6"/>
    <s v="Põhi- ja üldkeskharidus"/>
    <x v="0"/>
    <x v="0"/>
    <s v="TF02-05"/>
    <s v="Õppekirjanduseks"/>
    <x v="1"/>
    <x v="1"/>
    <m/>
    <m/>
  </r>
  <r>
    <x v="0"/>
    <x v="0"/>
    <s v="Toetusfondi eraldis on väiksem"/>
    <n v="-15"/>
    <x v="0"/>
    <x v="0"/>
    <x v="4"/>
    <x v="4"/>
    <x v="6"/>
    <s v="Põhi- ja üldkeskharidus"/>
    <x v="0"/>
    <x v="0"/>
    <s v="TF02-03"/>
    <s v="Direktorite ja õppealajuhatajate tööjõukuludeks"/>
    <x v="1"/>
    <x v="1"/>
    <m/>
    <m/>
  </r>
  <r>
    <x v="0"/>
    <x v="0"/>
    <s v="Toetusfondi eraldis on väiksem"/>
    <n v="-1856"/>
    <x v="39"/>
    <x v="39"/>
    <x v="4"/>
    <x v="4"/>
    <x v="6"/>
    <s v="Põhi- ja üldkeskharidus"/>
    <x v="0"/>
    <x v="0"/>
    <s v="TF02-03"/>
    <s v="Direktorite ja õppealajuhatajate tööjõukuludeks"/>
    <x v="1"/>
    <x v="1"/>
    <m/>
    <m/>
  </r>
  <r>
    <x v="0"/>
    <x v="0"/>
    <s v="Toetusfondi eraldis on suurem"/>
    <n v="33"/>
    <x v="0"/>
    <x v="0"/>
    <x v="9"/>
    <x v="9"/>
    <x v="6"/>
    <s v="Põhi- ja üldkeskharidus"/>
    <x v="0"/>
    <x v="0"/>
    <s v="TF02-03"/>
    <s v="Direktorite ja õppealajuhatajate tööjõukuludeks"/>
    <x v="1"/>
    <x v="1"/>
    <m/>
    <m/>
  </r>
  <r>
    <x v="0"/>
    <x v="0"/>
    <s v="Toetusfondi eraldis on suurem"/>
    <n v="1361"/>
    <x v="1"/>
    <x v="1"/>
    <x v="9"/>
    <x v="9"/>
    <x v="6"/>
    <s v="Põhi- ja üldkeskharidus"/>
    <x v="0"/>
    <x v="0"/>
    <s v="TF02-03"/>
    <s v="Direktorite ja õppealajuhatajate tööjõukuludeks"/>
    <x v="1"/>
    <x v="1"/>
    <m/>
    <m/>
  </r>
  <r>
    <x v="0"/>
    <x v="0"/>
    <s v="Toetusfondi eraldis on suurem"/>
    <n v="4126"/>
    <x v="39"/>
    <x v="39"/>
    <x v="9"/>
    <x v="9"/>
    <x v="6"/>
    <s v="Põhi- ja üldkeskharidus"/>
    <x v="0"/>
    <x v="0"/>
    <s v="TF02-03"/>
    <s v="Direktorite ja õppealajuhatajate tööjõukuludeks"/>
    <x v="1"/>
    <x v="1"/>
    <m/>
    <m/>
  </r>
  <r>
    <x v="0"/>
    <x v="5"/>
    <s v="Toetusfondi eraldis on suurem"/>
    <n v="7268"/>
    <x v="22"/>
    <x v="22"/>
    <x v="9"/>
    <x v="9"/>
    <x v="6"/>
    <s v="Põhi- ja üldkeskharidus"/>
    <x v="0"/>
    <x v="0"/>
    <s v="TF02-07"/>
    <s v="Tõhustatud ja eritoe tegevuskuludeks"/>
    <x v="1"/>
    <x v="1"/>
    <m/>
    <m/>
  </r>
  <r>
    <x v="0"/>
    <x v="5"/>
    <s v="Toetusfondi eraldis on suurem"/>
    <n v="720"/>
    <x v="48"/>
    <x v="22"/>
    <x v="9"/>
    <x v="9"/>
    <x v="6"/>
    <s v="Põhi- ja üldkeskharidus"/>
    <x v="0"/>
    <x v="0"/>
    <s v="TF02-04"/>
    <s v="Õpetajate, direktorite ja õppealajuhatajate täienduskoolituseks"/>
    <x v="1"/>
    <x v="1"/>
    <m/>
    <m/>
  </r>
  <r>
    <x v="0"/>
    <x v="5"/>
    <s v="Toetusfondi eraldis on suurem"/>
    <n v="4337"/>
    <x v="55"/>
    <x v="54"/>
    <x v="9"/>
    <x v="9"/>
    <x v="6"/>
    <s v="Põhi- ja üldkeskharidus"/>
    <x v="0"/>
    <x v="0"/>
    <s v="TF02-05"/>
    <s v="Õppekirjanduseks"/>
    <x v="1"/>
    <x v="1"/>
    <m/>
    <m/>
  </r>
  <r>
    <x v="0"/>
    <x v="5"/>
    <s v="Toetusfondi eraldis on väiksem"/>
    <n v="-1040"/>
    <x v="48"/>
    <x v="22"/>
    <x v="6"/>
    <x v="6"/>
    <x v="6"/>
    <s v="Põhi- ja üldkeskharidus"/>
    <x v="0"/>
    <x v="0"/>
    <s v="TF02-04"/>
    <s v="Õpetajate, direktorite ja õppealajuhatajate täienduskoolituseks"/>
    <x v="1"/>
    <x v="1"/>
    <m/>
    <m/>
  </r>
  <r>
    <x v="0"/>
    <x v="5"/>
    <s v="Toetusfondi eraldis on suurem"/>
    <n v="285"/>
    <x v="55"/>
    <x v="54"/>
    <x v="6"/>
    <x v="6"/>
    <x v="6"/>
    <s v="Põhi- ja üldkeskharidus"/>
    <x v="0"/>
    <x v="0"/>
    <s v="TF02-05"/>
    <s v="Õppekirjanduseks"/>
    <x v="1"/>
    <x v="1"/>
    <m/>
    <m/>
  </r>
  <r>
    <x v="0"/>
    <x v="5"/>
    <s v="Toetusfondi eraldis on suurem"/>
    <n v="48"/>
    <x v="23"/>
    <x v="23"/>
    <x v="6"/>
    <x v="6"/>
    <x v="6"/>
    <s v="Põhi- ja üldkeskharidus"/>
    <x v="0"/>
    <x v="0"/>
    <s v="TF02-08"/>
    <s v="Kultuuriranits"/>
    <x v="1"/>
    <x v="1"/>
    <m/>
    <m/>
  </r>
  <r>
    <x v="1"/>
    <x v="6"/>
    <s v="Toetusfondi eraldis on suurem"/>
    <n v="111381"/>
    <x v="115"/>
    <x v="109"/>
    <x v="5"/>
    <x v="5"/>
    <x v="9"/>
    <s v="Muu haridus"/>
    <x v="0"/>
    <x v="0"/>
    <s v="TF02-02"/>
    <s v="Gümnaasiumi õpetajate tööjõukuludeks"/>
    <x v="1"/>
    <x v="1"/>
    <m/>
    <m/>
  </r>
  <r>
    <x v="0"/>
    <x v="0"/>
    <s v="Toetusfondi eraldis on suurem"/>
    <n v="666"/>
    <x v="0"/>
    <x v="0"/>
    <x v="9"/>
    <x v="9"/>
    <x v="11"/>
    <s v="Üldkeskhariduse õpetajate tööjõukulud"/>
    <x v="0"/>
    <x v="0"/>
    <s v="TF02-02"/>
    <s v="Gümnaasiumi õpetajate tööjõukuludeks"/>
    <x v="1"/>
    <x v="1"/>
    <m/>
    <m/>
  </r>
  <r>
    <x v="0"/>
    <x v="0"/>
    <s v="Toetusfondi eraldis on suurem"/>
    <n v="27471"/>
    <x v="1"/>
    <x v="1"/>
    <x v="9"/>
    <x v="9"/>
    <x v="11"/>
    <s v="Üldkeskhariduse õpetajate tööjõukulud"/>
    <x v="0"/>
    <x v="0"/>
    <s v="TF02-02"/>
    <s v="Gümnaasiumi õpetajate tööjõukuludeks"/>
    <x v="1"/>
    <x v="1"/>
    <m/>
    <m/>
  </r>
  <r>
    <x v="0"/>
    <x v="0"/>
    <s v="Toetusfondi eraldis on suurem"/>
    <n v="83244"/>
    <x v="24"/>
    <x v="24"/>
    <x v="9"/>
    <x v="9"/>
    <x v="11"/>
    <s v="Üldkeskhariduse õpetajate tööjõukulud"/>
    <x v="0"/>
    <x v="0"/>
    <s v="TF02-02"/>
    <s v="Gümnaasiumi õpetajate tööjõukuludeks"/>
    <x v="1"/>
    <x v="1"/>
    <m/>
    <m/>
  </r>
  <r>
    <x v="0"/>
    <x v="0"/>
    <s v="Spordikoolituse ja Teabe SA vähendas eraldise suurust"/>
    <n v="-10"/>
    <x v="0"/>
    <x v="0"/>
    <x v="13"/>
    <x v="13"/>
    <x v="15"/>
    <s v="Sporditegevus"/>
    <x v="0"/>
    <x v="0"/>
    <m/>
    <m/>
    <x v="1"/>
    <x v="1"/>
    <m/>
    <m/>
  </r>
  <r>
    <x v="0"/>
    <x v="0"/>
    <s v="Spordikoolituse ja Teabe SA vähendas eraldise suurust"/>
    <n v="-407"/>
    <x v="1"/>
    <x v="1"/>
    <x v="13"/>
    <x v="13"/>
    <x v="15"/>
    <s v="Sporditegevus"/>
    <x v="0"/>
    <x v="0"/>
    <m/>
    <m/>
    <x v="1"/>
    <x v="1"/>
    <m/>
    <m/>
  </r>
  <r>
    <x v="0"/>
    <x v="0"/>
    <s v="Spordikoolituse ja Teabe SA vähendas eraldise suurust"/>
    <n v="-1233"/>
    <x v="37"/>
    <x v="37"/>
    <x v="13"/>
    <x v="13"/>
    <x v="15"/>
    <s v="Sporditegevus"/>
    <x v="0"/>
    <x v="0"/>
    <m/>
    <m/>
    <x v="1"/>
    <x v="1"/>
    <m/>
    <m/>
  </r>
  <r>
    <x v="1"/>
    <x v="6"/>
    <s v="Spordikoolituse ja Teabe SA vähendas eraldise suurust"/>
    <n v="-1650"/>
    <x v="67"/>
    <x v="65"/>
    <x v="13"/>
    <x v="13"/>
    <x v="15"/>
    <s v="Sporditegevus"/>
    <x v="0"/>
    <x v="0"/>
    <m/>
    <m/>
    <x v="1"/>
    <x v="1"/>
    <m/>
    <m/>
  </r>
  <r>
    <x v="0"/>
    <x v="5"/>
    <s v="Sponsorlus koolituseks, tegevused 2025, raha laekus 2024"/>
    <n v="5000"/>
    <x v="22"/>
    <x v="22"/>
    <x v="27"/>
    <x v="27"/>
    <x v="24"/>
    <s v="Muu perekondade ja laste sotsiaalne kaitse"/>
    <x v="0"/>
    <x v="0"/>
    <m/>
    <m/>
    <x v="1"/>
    <x v="1"/>
    <m/>
    <m/>
  </r>
  <r>
    <x v="1"/>
    <x v="6"/>
    <s v="Kodumaine sihtfinantseerimine tegevuskuludeks"/>
    <n v="5000"/>
    <x v="25"/>
    <x v="25"/>
    <x v="27"/>
    <x v="27"/>
    <x v="24"/>
    <s v="Muu perekondade ja laste sotsiaalne kaitse"/>
    <x v="0"/>
    <x v="0"/>
    <m/>
    <m/>
    <x v="1"/>
    <x v="1"/>
    <m/>
    <m/>
  </r>
  <r>
    <x v="0"/>
    <x v="5"/>
    <s v="Ameerika teabepunkti eraldise 2025 aasta osa"/>
    <n v="4150"/>
    <x v="26"/>
    <x v="26"/>
    <x v="8"/>
    <x v="8"/>
    <x v="8"/>
    <s v="Raamatukogud"/>
    <x v="0"/>
    <x v="0"/>
    <s v="53001"/>
    <s v="Ameerika teabepunkt"/>
    <x v="1"/>
    <x v="1"/>
    <m/>
    <m/>
  </r>
  <r>
    <x v="0"/>
    <x v="5"/>
    <s v="Ameerika teabepunkti eraldise 2025 aasta osa"/>
    <n v="4502"/>
    <x v="52"/>
    <x v="51"/>
    <x v="8"/>
    <x v="8"/>
    <x v="8"/>
    <s v="Raamatukogud"/>
    <x v="0"/>
    <x v="0"/>
    <s v="53001"/>
    <s v="Ameerika teabepunkt"/>
    <x v="1"/>
    <x v="1"/>
    <m/>
    <m/>
  </r>
  <r>
    <x v="0"/>
    <x v="5"/>
    <s v="Ameerika teabepunkti eraldise 2025 aasta osa"/>
    <n v="2391"/>
    <x v="187"/>
    <x v="168"/>
    <x v="8"/>
    <x v="8"/>
    <x v="8"/>
    <s v="Raamatukogud"/>
    <x v="0"/>
    <x v="0"/>
    <s v="53001"/>
    <s v="Ameerika teabepunkt"/>
    <x v="1"/>
    <x v="1"/>
    <m/>
    <m/>
  </r>
  <r>
    <x v="1"/>
    <x v="6"/>
    <s v="Ameerika teabepunkti eraldise 2025 aasta osa"/>
    <n v="11043"/>
    <x v="118"/>
    <x v="112"/>
    <x v="8"/>
    <x v="8"/>
    <x v="8"/>
    <s v="Raamatukogud"/>
    <x v="0"/>
    <x v="0"/>
    <s v="53001"/>
    <s v="Ameerika teabepunkt"/>
    <x v="1"/>
    <x v="1"/>
    <m/>
    <m/>
  </r>
  <r>
    <x v="0"/>
    <x v="0"/>
    <s v="Töötuskindlustusmakse"/>
    <n v="175"/>
    <x v="0"/>
    <x v="0"/>
    <x v="17"/>
    <x v="17"/>
    <x v="19"/>
    <s v="Rahvakultuur"/>
    <x v="0"/>
    <x v="0"/>
    <m/>
    <m/>
    <x v="1"/>
    <x v="1"/>
    <m/>
    <m/>
  </r>
  <r>
    <x v="0"/>
    <x v="0"/>
    <s v="Sotsiaalmaks töötasudelt ja toetustelt"/>
    <n v="7224"/>
    <x v="1"/>
    <x v="1"/>
    <x v="17"/>
    <x v="17"/>
    <x v="19"/>
    <s v="Rahvakultuur"/>
    <x v="0"/>
    <x v="0"/>
    <m/>
    <m/>
    <x v="1"/>
    <x v="1"/>
    <m/>
    <m/>
  </r>
  <r>
    <x v="0"/>
    <x v="0"/>
    <s v="Töötasud võlaõiguslike lepingute alusel"/>
    <n v="21891"/>
    <x v="15"/>
    <x v="15"/>
    <x v="17"/>
    <x v="17"/>
    <x v="19"/>
    <s v="Rahvakultuur"/>
    <x v="0"/>
    <x v="0"/>
    <m/>
    <m/>
    <x v="1"/>
    <x v="1"/>
    <m/>
    <m/>
  </r>
  <r>
    <x v="0"/>
    <x v="0"/>
    <s v="Töötuskindlustusmakse"/>
    <n v="-175"/>
    <x v="0"/>
    <x v="0"/>
    <x v="8"/>
    <x v="8"/>
    <x v="8"/>
    <s v="Raamatukogud"/>
    <x v="0"/>
    <x v="0"/>
    <m/>
    <m/>
    <x v="1"/>
    <x v="1"/>
    <m/>
    <m/>
  </r>
  <r>
    <x v="0"/>
    <x v="0"/>
    <s v="Sotsiaalmaks töötasudelt ja toetustelt"/>
    <n v="-7224"/>
    <x v="1"/>
    <x v="1"/>
    <x v="8"/>
    <x v="8"/>
    <x v="8"/>
    <s v="Raamatukogud"/>
    <x v="0"/>
    <x v="0"/>
    <m/>
    <m/>
    <x v="1"/>
    <x v="1"/>
    <m/>
    <m/>
  </r>
  <r>
    <x v="0"/>
    <x v="0"/>
    <s v="Töötasud võlaõiguslike lepingute alusel"/>
    <n v="-21891"/>
    <x v="15"/>
    <x v="15"/>
    <x v="8"/>
    <x v="8"/>
    <x v="8"/>
    <s v="Raamatukogud"/>
    <x v="0"/>
    <x v="0"/>
    <m/>
    <m/>
    <x v="1"/>
    <x v="1"/>
    <m/>
    <m/>
  </r>
  <r>
    <x v="0"/>
    <x v="5"/>
    <s v="Muud kommunikatsiooni-, kultuuri- ja vaba aja sisustamise kulud"/>
    <n v="16901"/>
    <x v="23"/>
    <x v="23"/>
    <x v="5"/>
    <x v="5"/>
    <x v="32"/>
    <s v="Muu vaba aeg, kultuur, religioon"/>
    <x v="0"/>
    <x v="0"/>
    <m/>
    <m/>
    <x v="52"/>
    <x v="52"/>
    <m/>
    <m/>
  </r>
  <r>
    <x v="2"/>
    <x v="7"/>
    <s v="Muud rajatised soetusmaksumuses"/>
    <n v="40000"/>
    <x v="28"/>
    <x v="28"/>
    <x v="1"/>
    <x v="1"/>
    <x v="7"/>
    <s v="Üldmajanduslikud arendusprojektid"/>
    <x v="0"/>
    <x v="0"/>
    <s v="0006"/>
    <s v="Trepimäe rekonstrueerimine"/>
    <x v="1"/>
    <x v="1"/>
    <m/>
    <m/>
  </r>
  <r>
    <x v="2"/>
    <x v="7"/>
    <s v="Muud rajatised soetusmaksumuses"/>
    <n v="100000"/>
    <x v="28"/>
    <x v="28"/>
    <x v="1"/>
    <x v="1"/>
    <x v="7"/>
    <s v="Üldmajanduslikud arendusprojektid"/>
    <x v="0"/>
    <x v="0"/>
    <m/>
    <m/>
    <x v="62"/>
    <x v="62"/>
    <m/>
    <m/>
  </r>
  <r>
    <x v="1"/>
    <x v="6"/>
    <s v="Kliimaministeerium"/>
    <n v="50000"/>
    <x v="177"/>
    <x v="159"/>
    <x v="1"/>
    <x v="1"/>
    <x v="50"/>
    <s v="Bioloogilise mitmekesisuse ja maastiku kaitse"/>
    <x v="0"/>
    <x v="0"/>
    <s v="PR517"/>
    <s v="Harrastuskalapüüki toetava taristu uuendamine Viljandi järvel"/>
    <x v="1"/>
    <x v="1"/>
    <m/>
    <m/>
  </r>
  <r>
    <x v="2"/>
    <x v="7"/>
    <s v="Muud rajatised soetusmaksumuses"/>
    <n v="60000"/>
    <x v="28"/>
    <x v="28"/>
    <x v="1"/>
    <x v="1"/>
    <x v="50"/>
    <s v="Bioloogilise mitmekesisuse ja maastiku kaitse"/>
    <x v="0"/>
    <x v="0"/>
    <s v="PR517"/>
    <s v="Harrastuskalapüüki toetava taristu uuendamine Viljandi järvel"/>
    <x v="1"/>
    <x v="1"/>
    <m/>
    <m/>
  </r>
  <r>
    <x v="2"/>
    <x v="7"/>
    <s v="Muud rajatised soetusmaksumuses"/>
    <n v="33000"/>
    <x v="28"/>
    <x v="28"/>
    <x v="1"/>
    <x v="1"/>
    <x v="7"/>
    <s v="Üldmajanduslikud arendusprojektid"/>
    <x v="0"/>
    <x v="0"/>
    <s v="0011"/>
    <s v="Haljastu arengukava elluviimine, alleede rajamine"/>
    <x v="1"/>
    <x v="1"/>
    <m/>
    <m/>
  </r>
  <r>
    <x v="3"/>
    <x v="6"/>
    <s v="Kodumaine sihtfinantseerimine põhivara soetuseks"/>
    <n v="23000"/>
    <x v="36"/>
    <x v="36"/>
    <x v="1"/>
    <x v="1"/>
    <x v="7"/>
    <s v="Üldmajanduslikud arendusprojektid"/>
    <x v="0"/>
    <x v="0"/>
    <s v="0011"/>
    <s v="Haljastu arengukava elluviimine, alleede rajamine"/>
    <x v="1"/>
    <x v="1"/>
    <m/>
    <m/>
  </r>
  <r>
    <x v="0"/>
    <x v="0"/>
    <s v="Palgatõusuvahendid"/>
    <n v="145"/>
    <x v="0"/>
    <x v="0"/>
    <x v="18"/>
    <x v="18"/>
    <x v="13"/>
    <s v="Alusharidus"/>
    <x v="0"/>
    <x v="0"/>
    <m/>
    <m/>
    <x v="1"/>
    <x v="1"/>
    <m/>
    <m/>
  </r>
  <r>
    <x v="0"/>
    <x v="0"/>
    <s v="Palgatõusuvahendid"/>
    <n v="5972"/>
    <x v="1"/>
    <x v="1"/>
    <x v="18"/>
    <x v="18"/>
    <x v="13"/>
    <s v="Alusharidus"/>
    <x v="0"/>
    <x v="0"/>
    <m/>
    <m/>
    <x v="1"/>
    <x v="1"/>
    <m/>
    <m/>
  </r>
  <r>
    <x v="0"/>
    <x v="0"/>
    <s v="Palgatõusuvahendid"/>
    <n v="18096"/>
    <x v="42"/>
    <x v="42"/>
    <x v="18"/>
    <x v="18"/>
    <x v="13"/>
    <s v="Alusharidus"/>
    <x v="0"/>
    <x v="0"/>
    <m/>
    <m/>
    <x v="1"/>
    <x v="1"/>
    <m/>
    <m/>
  </r>
  <r>
    <x v="0"/>
    <x v="0"/>
    <s v="Palgatõusuvahendid"/>
    <n v="190"/>
    <x v="0"/>
    <x v="0"/>
    <x v="16"/>
    <x v="16"/>
    <x v="13"/>
    <s v="Alusharidus"/>
    <x v="0"/>
    <x v="0"/>
    <m/>
    <m/>
    <x v="1"/>
    <x v="1"/>
    <m/>
    <m/>
  </r>
  <r>
    <x v="0"/>
    <x v="0"/>
    <s v="Palgatõusuvahendid"/>
    <n v="7817"/>
    <x v="1"/>
    <x v="1"/>
    <x v="16"/>
    <x v="16"/>
    <x v="13"/>
    <s v="Alusharidus"/>
    <x v="0"/>
    <x v="0"/>
    <m/>
    <m/>
    <x v="1"/>
    <x v="1"/>
    <m/>
    <m/>
  </r>
  <r>
    <x v="0"/>
    <x v="0"/>
    <s v="Palgatõusuvahendid"/>
    <n v="1980"/>
    <x v="40"/>
    <x v="40"/>
    <x v="16"/>
    <x v="16"/>
    <x v="13"/>
    <s v="Alusharidus"/>
    <x v="0"/>
    <x v="0"/>
    <m/>
    <m/>
    <x v="1"/>
    <x v="1"/>
    <m/>
    <m/>
  </r>
  <r>
    <x v="0"/>
    <x v="0"/>
    <s v="Palgatõusuvahendid"/>
    <n v="960"/>
    <x v="37"/>
    <x v="37"/>
    <x v="16"/>
    <x v="16"/>
    <x v="13"/>
    <s v="Alusharidus"/>
    <x v="0"/>
    <x v="0"/>
    <m/>
    <m/>
    <x v="1"/>
    <x v="1"/>
    <m/>
    <m/>
  </r>
  <r>
    <x v="0"/>
    <x v="0"/>
    <s v="Palgatõusuvahendid"/>
    <n v="20748"/>
    <x v="42"/>
    <x v="42"/>
    <x v="16"/>
    <x v="16"/>
    <x v="13"/>
    <s v="Alusharidus"/>
    <x v="0"/>
    <x v="0"/>
    <m/>
    <m/>
    <x v="1"/>
    <x v="1"/>
    <m/>
    <m/>
  </r>
  <r>
    <x v="0"/>
    <x v="0"/>
    <s v="Palgatõusuvahendid"/>
    <n v="792"/>
    <x v="40"/>
    <x v="40"/>
    <x v="19"/>
    <x v="19"/>
    <x v="13"/>
    <s v="Alusharidus"/>
    <x v="0"/>
    <x v="0"/>
    <m/>
    <m/>
    <x v="1"/>
    <x v="1"/>
    <m/>
    <m/>
  </r>
  <r>
    <x v="0"/>
    <x v="0"/>
    <s v="Palgatõusuvahendid"/>
    <n v="335"/>
    <x v="0"/>
    <x v="0"/>
    <x v="19"/>
    <x v="19"/>
    <x v="13"/>
    <s v="Alusharidus"/>
    <x v="0"/>
    <x v="0"/>
    <m/>
    <m/>
    <x v="1"/>
    <x v="1"/>
    <m/>
    <m/>
  </r>
  <r>
    <x v="0"/>
    <x v="0"/>
    <s v="Palgatõusuvahendid"/>
    <n v="13805"/>
    <x v="1"/>
    <x v="1"/>
    <x v="19"/>
    <x v="19"/>
    <x v="13"/>
    <s v="Alusharidus"/>
    <x v="0"/>
    <x v="0"/>
    <m/>
    <m/>
    <x v="1"/>
    <x v="1"/>
    <m/>
    <m/>
  </r>
  <r>
    <x v="0"/>
    <x v="0"/>
    <s v="Palgatõusuvahendid"/>
    <n v="41040"/>
    <x v="42"/>
    <x v="42"/>
    <x v="19"/>
    <x v="19"/>
    <x v="13"/>
    <s v="Alusharidus"/>
    <x v="0"/>
    <x v="0"/>
    <m/>
    <m/>
    <x v="1"/>
    <x v="1"/>
    <m/>
    <m/>
  </r>
  <r>
    <x v="0"/>
    <x v="0"/>
    <s v="Palgatõusuvahendid"/>
    <n v="792"/>
    <x v="40"/>
    <x v="40"/>
    <x v="11"/>
    <x v="11"/>
    <x v="13"/>
    <s v="Alusharidus"/>
    <x v="0"/>
    <x v="0"/>
    <m/>
    <m/>
    <x v="1"/>
    <x v="1"/>
    <m/>
    <m/>
  </r>
  <r>
    <x v="0"/>
    <x v="0"/>
    <s v="Palgatõusuvahendid"/>
    <n v="1200"/>
    <x v="37"/>
    <x v="37"/>
    <x v="11"/>
    <x v="11"/>
    <x v="13"/>
    <s v="Alusharidus"/>
    <x v="0"/>
    <x v="0"/>
    <m/>
    <m/>
    <x v="1"/>
    <x v="1"/>
    <m/>
    <m/>
  </r>
  <r>
    <x v="0"/>
    <x v="0"/>
    <s v="Palgatõusuvahendid"/>
    <n v="80"/>
    <x v="0"/>
    <x v="0"/>
    <x v="11"/>
    <x v="11"/>
    <x v="13"/>
    <s v="Alusharidus"/>
    <x v="0"/>
    <x v="0"/>
    <m/>
    <m/>
    <x v="1"/>
    <x v="1"/>
    <m/>
    <m/>
  </r>
  <r>
    <x v="0"/>
    <x v="0"/>
    <s v="Palgatõusuvahendid"/>
    <n v="3311"/>
    <x v="1"/>
    <x v="1"/>
    <x v="11"/>
    <x v="11"/>
    <x v="13"/>
    <s v="Alusharidus"/>
    <x v="0"/>
    <x v="0"/>
    <m/>
    <m/>
    <x v="1"/>
    <x v="1"/>
    <m/>
    <m/>
  </r>
  <r>
    <x v="0"/>
    <x v="0"/>
    <s v="Palgatõusuvahendid"/>
    <n v="10032"/>
    <x v="42"/>
    <x v="42"/>
    <x v="11"/>
    <x v="11"/>
    <x v="13"/>
    <s v="Alusharidus"/>
    <x v="0"/>
    <x v="0"/>
    <m/>
    <m/>
    <x v="1"/>
    <x v="1"/>
    <m/>
    <m/>
  </r>
  <r>
    <x v="0"/>
    <x v="0"/>
    <s v="Palgatõusuvahendid"/>
    <n v="41"/>
    <x v="0"/>
    <x v="0"/>
    <x v="18"/>
    <x v="18"/>
    <x v="13"/>
    <s v="Alusharidus"/>
    <x v="0"/>
    <x v="0"/>
    <m/>
    <m/>
    <x v="1"/>
    <x v="1"/>
    <m/>
    <m/>
  </r>
  <r>
    <x v="0"/>
    <x v="0"/>
    <s v="Palgatõusuvahendid"/>
    <n v="1691"/>
    <x v="1"/>
    <x v="1"/>
    <x v="18"/>
    <x v="18"/>
    <x v="13"/>
    <s v="Alusharidus"/>
    <x v="0"/>
    <x v="0"/>
    <m/>
    <m/>
    <x v="1"/>
    <x v="1"/>
    <m/>
    <m/>
  </r>
  <r>
    <x v="0"/>
    <x v="0"/>
    <s v="Palgatõusuvahendid"/>
    <n v="5124"/>
    <x v="39"/>
    <x v="39"/>
    <x v="18"/>
    <x v="18"/>
    <x v="13"/>
    <s v="Alusharidus"/>
    <x v="0"/>
    <x v="0"/>
    <m/>
    <m/>
    <x v="1"/>
    <x v="1"/>
    <m/>
    <m/>
  </r>
  <r>
    <x v="0"/>
    <x v="0"/>
    <s v="Palgatõusuvahendid"/>
    <n v="35"/>
    <x v="0"/>
    <x v="0"/>
    <x v="16"/>
    <x v="16"/>
    <x v="13"/>
    <s v="Alusharidus"/>
    <x v="0"/>
    <x v="0"/>
    <m/>
    <m/>
    <x v="1"/>
    <x v="1"/>
    <m/>
    <m/>
  </r>
  <r>
    <x v="0"/>
    <x v="0"/>
    <s v="Palgatõusuvahendid"/>
    <n v="1450"/>
    <x v="1"/>
    <x v="1"/>
    <x v="16"/>
    <x v="16"/>
    <x v="13"/>
    <s v="Alusharidus"/>
    <x v="0"/>
    <x v="0"/>
    <m/>
    <m/>
    <x v="1"/>
    <x v="1"/>
    <m/>
    <m/>
  </r>
  <r>
    <x v="0"/>
    <x v="0"/>
    <s v="Palgatõusuvahendid"/>
    <n v="4392"/>
    <x v="39"/>
    <x v="39"/>
    <x v="16"/>
    <x v="16"/>
    <x v="13"/>
    <s v="Alusharidus"/>
    <x v="0"/>
    <x v="0"/>
    <m/>
    <m/>
    <x v="1"/>
    <x v="1"/>
    <m/>
    <m/>
  </r>
  <r>
    <x v="0"/>
    <x v="0"/>
    <s v="Palgatõusuvahendid"/>
    <n v="51"/>
    <x v="0"/>
    <x v="0"/>
    <x v="19"/>
    <x v="19"/>
    <x v="13"/>
    <s v="Alusharidus"/>
    <x v="0"/>
    <x v="0"/>
    <m/>
    <m/>
    <x v="1"/>
    <x v="1"/>
    <m/>
    <m/>
  </r>
  <r>
    <x v="0"/>
    <x v="0"/>
    <s v="Palgatõusuvahendid"/>
    <n v="2107"/>
    <x v="1"/>
    <x v="1"/>
    <x v="19"/>
    <x v="19"/>
    <x v="13"/>
    <s v="Alusharidus"/>
    <x v="0"/>
    <x v="0"/>
    <m/>
    <m/>
    <x v="1"/>
    <x v="1"/>
    <m/>
    <m/>
  </r>
  <r>
    <x v="0"/>
    <x v="0"/>
    <s v="Palgatõusuvahendid"/>
    <n v="6384"/>
    <x v="39"/>
    <x v="39"/>
    <x v="19"/>
    <x v="19"/>
    <x v="13"/>
    <s v="Alusharidus"/>
    <x v="0"/>
    <x v="0"/>
    <m/>
    <m/>
    <x v="1"/>
    <x v="1"/>
    <m/>
    <m/>
  </r>
  <r>
    <x v="0"/>
    <x v="0"/>
    <s v="Palgatõusuvahendid"/>
    <n v="35"/>
    <x v="0"/>
    <x v="0"/>
    <x v="11"/>
    <x v="11"/>
    <x v="13"/>
    <s v="Alusharidus"/>
    <x v="0"/>
    <x v="0"/>
    <m/>
    <m/>
    <x v="1"/>
    <x v="1"/>
    <m/>
    <m/>
  </r>
  <r>
    <x v="0"/>
    <x v="0"/>
    <s v="Palgatõusuvahendid"/>
    <n v="1449"/>
    <x v="1"/>
    <x v="1"/>
    <x v="11"/>
    <x v="11"/>
    <x v="13"/>
    <s v="Alusharidus"/>
    <x v="0"/>
    <x v="0"/>
    <m/>
    <m/>
    <x v="1"/>
    <x v="1"/>
    <m/>
    <m/>
  </r>
  <r>
    <x v="0"/>
    <x v="0"/>
    <s v="Palgatõusuvahendid"/>
    <n v="4392"/>
    <x v="39"/>
    <x v="39"/>
    <x v="11"/>
    <x v="11"/>
    <x v="13"/>
    <s v="Alusharidus"/>
    <x v="0"/>
    <x v="0"/>
    <m/>
    <m/>
    <x v="1"/>
    <x v="1"/>
    <m/>
    <m/>
  </r>
  <r>
    <x v="0"/>
    <x v="0"/>
    <s v="Palgatõusuvahendid"/>
    <n v="5"/>
    <x v="0"/>
    <x v="0"/>
    <x v="27"/>
    <x v="27"/>
    <x v="25"/>
    <s v="Muud hariduse abiteenused"/>
    <x v="0"/>
    <x v="0"/>
    <m/>
    <m/>
    <x v="1"/>
    <x v="1"/>
    <m/>
    <m/>
  </r>
  <r>
    <x v="0"/>
    <x v="0"/>
    <s v="Palgatõusuvahendid"/>
    <n v="198"/>
    <x v="1"/>
    <x v="1"/>
    <x v="27"/>
    <x v="27"/>
    <x v="25"/>
    <s v="Muud hariduse abiteenused"/>
    <x v="0"/>
    <x v="0"/>
    <m/>
    <m/>
    <x v="1"/>
    <x v="1"/>
    <m/>
    <m/>
  </r>
  <r>
    <x v="0"/>
    <x v="0"/>
    <s v="Palgatõusuvahendid"/>
    <n v="600"/>
    <x v="39"/>
    <x v="39"/>
    <x v="27"/>
    <x v="27"/>
    <x v="25"/>
    <s v="Muud hariduse abiteenused"/>
    <x v="0"/>
    <x v="0"/>
    <m/>
    <m/>
    <x v="1"/>
    <x v="1"/>
    <m/>
    <m/>
  </r>
  <r>
    <x v="0"/>
    <x v="0"/>
    <s v="Palgatõusuvahendid"/>
    <n v="92"/>
    <x v="0"/>
    <x v="0"/>
    <x v="6"/>
    <x v="6"/>
    <x v="6"/>
    <s v="Põhi- ja üldkeskharidus"/>
    <x v="0"/>
    <x v="0"/>
    <m/>
    <m/>
    <x v="1"/>
    <x v="1"/>
    <m/>
    <m/>
  </r>
  <r>
    <x v="0"/>
    <x v="0"/>
    <s v="Palgatõusuvahendid"/>
    <n v="3764"/>
    <x v="1"/>
    <x v="1"/>
    <x v="6"/>
    <x v="6"/>
    <x v="6"/>
    <s v="Põhi- ja üldkeskharidus"/>
    <x v="0"/>
    <x v="0"/>
    <m/>
    <m/>
    <x v="1"/>
    <x v="1"/>
    <m/>
    <m/>
  </r>
  <r>
    <x v="0"/>
    <x v="0"/>
    <s v="Palgatõusuvahendid"/>
    <n v="11406"/>
    <x v="15"/>
    <x v="15"/>
    <x v="6"/>
    <x v="6"/>
    <x v="6"/>
    <s v="Põhi- ja üldkeskharidus"/>
    <x v="0"/>
    <x v="0"/>
    <m/>
    <m/>
    <x v="1"/>
    <x v="1"/>
    <m/>
    <m/>
  </r>
  <r>
    <x v="0"/>
    <x v="0"/>
    <s v="alampalga tõus"/>
    <n v="6"/>
    <x v="0"/>
    <x v="0"/>
    <x v="6"/>
    <x v="6"/>
    <x v="6"/>
    <s v="Põhi- ja üldkeskharidus"/>
    <x v="0"/>
    <x v="0"/>
    <m/>
    <m/>
    <x v="1"/>
    <x v="1"/>
    <m/>
    <m/>
  </r>
  <r>
    <x v="0"/>
    <x v="0"/>
    <s v="alampalga tõus"/>
    <n v="261"/>
    <x v="1"/>
    <x v="1"/>
    <x v="6"/>
    <x v="6"/>
    <x v="6"/>
    <s v="Põhi- ja üldkeskharidus"/>
    <x v="0"/>
    <x v="0"/>
    <m/>
    <m/>
    <x v="1"/>
    <x v="1"/>
    <m/>
    <m/>
  </r>
  <r>
    <x v="0"/>
    <x v="0"/>
    <s v="alampalga tõus"/>
    <n v="792"/>
    <x v="40"/>
    <x v="40"/>
    <x v="6"/>
    <x v="6"/>
    <x v="6"/>
    <s v="Põhi- ja üldkeskharidus"/>
    <x v="0"/>
    <x v="0"/>
    <m/>
    <m/>
    <x v="1"/>
    <x v="1"/>
    <m/>
    <m/>
  </r>
  <r>
    <x v="0"/>
    <x v="0"/>
    <s v="Palgatõusuvahendid"/>
    <n v="32"/>
    <x v="0"/>
    <x v="0"/>
    <x v="10"/>
    <x v="10"/>
    <x v="6"/>
    <s v="Põhi- ja üldkeskharidus"/>
    <x v="0"/>
    <x v="0"/>
    <m/>
    <m/>
    <x v="1"/>
    <x v="1"/>
    <m/>
    <m/>
  </r>
  <r>
    <x v="0"/>
    <x v="0"/>
    <s v="Palgatõusuvahendid"/>
    <n v="1323"/>
    <x v="1"/>
    <x v="1"/>
    <x v="10"/>
    <x v="10"/>
    <x v="6"/>
    <s v="Põhi- ja üldkeskharidus"/>
    <x v="0"/>
    <x v="0"/>
    <m/>
    <m/>
    <x v="1"/>
    <x v="1"/>
    <m/>
    <m/>
  </r>
  <r>
    <x v="0"/>
    <x v="0"/>
    <s v="Palgatõusuvahendid"/>
    <n v="4008"/>
    <x v="15"/>
    <x v="15"/>
    <x v="10"/>
    <x v="10"/>
    <x v="6"/>
    <s v="Põhi- ja üldkeskharidus"/>
    <x v="0"/>
    <x v="0"/>
    <m/>
    <m/>
    <x v="1"/>
    <x v="1"/>
    <m/>
    <m/>
  </r>
  <r>
    <x v="0"/>
    <x v="0"/>
    <s v="alampalga tõus"/>
    <n v="14"/>
    <x v="0"/>
    <x v="0"/>
    <x v="7"/>
    <x v="7"/>
    <x v="6"/>
    <s v="Põhi- ja üldkeskharidus"/>
    <x v="0"/>
    <x v="0"/>
    <m/>
    <m/>
    <x v="1"/>
    <x v="1"/>
    <m/>
    <m/>
  </r>
  <r>
    <x v="0"/>
    <x v="0"/>
    <s v="alampalga tõus"/>
    <n v="588"/>
    <x v="1"/>
    <x v="1"/>
    <x v="7"/>
    <x v="7"/>
    <x v="6"/>
    <s v="Põhi- ja üldkeskharidus"/>
    <x v="0"/>
    <x v="0"/>
    <m/>
    <m/>
    <x v="1"/>
    <x v="1"/>
    <m/>
    <m/>
  </r>
  <r>
    <x v="0"/>
    <x v="0"/>
    <s v="alampalga tõus"/>
    <n v="1785"/>
    <x v="40"/>
    <x v="40"/>
    <x v="7"/>
    <x v="7"/>
    <x v="6"/>
    <s v="Põhi- ja üldkeskharidus"/>
    <x v="0"/>
    <x v="0"/>
    <m/>
    <m/>
    <x v="1"/>
    <x v="1"/>
    <m/>
    <m/>
  </r>
  <r>
    <x v="0"/>
    <x v="0"/>
    <s v="Palgatõusuvahendid"/>
    <n v="153"/>
    <x v="0"/>
    <x v="0"/>
    <x v="7"/>
    <x v="7"/>
    <x v="6"/>
    <s v="Põhi- ja üldkeskharidus"/>
    <x v="0"/>
    <x v="0"/>
    <m/>
    <m/>
    <x v="1"/>
    <x v="1"/>
    <m/>
    <m/>
  </r>
  <r>
    <x v="0"/>
    <x v="0"/>
    <s v="Palgatõusuvahendid"/>
    <n v="6285"/>
    <x v="1"/>
    <x v="1"/>
    <x v="7"/>
    <x v="7"/>
    <x v="6"/>
    <s v="Põhi- ja üldkeskharidus"/>
    <x v="0"/>
    <x v="0"/>
    <m/>
    <m/>
    <x v="1"/>
    <x v="1"/>
    <m/>
    <m/>
  </r>
  <r>
    <x v="0"/>
    <x v="0"/>
    <s v="Palgatõusuvahendid"/>
    <n v="13044"/>
    <x v="15"/>
    <x v="15"/>
    <x v="7"/>
    <x v="7"/>
    <x v="6"/>
    <s v="Põhi- ja üldkeskharidus"/>
    <x v="0"/>
    <x v="0"/>
    <m/>
    <m/>
    <x v="1"/>
    <x v="1"/>
    <m/>
    <m/>
  </r>
  <r>
    <x v="0"/>
    <x v="0"/>
    <s v="alampalga tõus"/>
    <n v="15"/>
    <x v="0"/>
    <x v="0"/>
    <x v="4"/>
    <x v="4"/>
    <x v="6"/>
    <s v="Põhi- ja üldkeskharidus"/>
    <x v="0"/>
    <x v="0"/>
    <m/>
    <m/>
    <x v="1"/>
    <x v="1"/>
    <m/>
    <m/>
  </r>
  <r>
    <x v="0"/>
    <x v="0"/>
    <s v="alampalga tõus"/>
    <n v="634"/>
    <x v="1"/>
    <x v="1"/>
    <x v="4"/>
    <x v="4"/>
    <x v="6"/>
    <s v="Põhi- ja üldkeskharidus"/>
    <x v="0"/>
    <x v="0"/>
    <m/>
    <m/>
    <x v="1"/>
    <x v="1"/>
    <m/>
    <m/>
  </r>
  <r>
    <x v="0"/>
    <x v="0"/>
    <s v="alampalga tõus"/>
    <n v="1922"/>
    <x v="40"/>
    <x v="40"/>
    <x v="4"/>
    <x v="4"/>
    <x v="6"/>
    <s v="Põhi- ja üldkeskharidus"/>
    <x v="0"/>
    <x v="0"/>
    <m/>
    <m/>
    <x v="1"/>
    <x v="1"/>
    <m/>
    <m/>
  </r>
  <r>
    <x v="0"/>
    <x v="0"/>
    <s v="alampalga tõus"/>
    <n v="9"/>
    <x v="0"/>
    <x v="0"/>
    <x v="4"/>
    <x v="4"/>
    <x v="6"/>
    <s v="Põhi- ja üldkeskharidus"/>
    <x v="0"/>
    <x v="0"/>
    <m/>
    <m/>
    <x v="1"/>
    <x v="1"/>
    <m/>
    <m/>
  </r>
  <r>
    <x v="0"/>
    <x v="0"/>
    <s v="alampalga tõus"/>
    <n v="340"/>
    <x v="1"/>
    <x v="1"/>
    <x v="4"/>
    <x v="4"/>
    <x v="6"/>
    <s v="Põhi- ja üldkeskharidus"/>
    <x v="0"/>
    <x v="0"/>
    <m/>
    <m/>
    <x v="1"/>
    <x v="1"/>
    <m/>
    <m/>
  </r>
  <r>
    <x v="0"/>
    <x v="0"/>
    <s v="alampalga tõus"/>
    <n v="1030"/>
    <x v="37"/>
    <x v="37"/>
    <x v="4"/>
    <x v="4"/>
    <x v="6"/>
    <s v="Põhi- ja üldkeskharidus"/>
    <x v="0"/>
    <x v="0"/>
    <m/>
    <m/>
    <x v="1"/>
    <x v="1"/>
    <m/>
    <m/>
  </r>
  <r>
    <x v="0"/>
    <x v="0"/>
    <s v="Palgatõusuvahendid"/>
    <n v="52"/>
    <x v="0"/>
    <x v="0"/>
    <x v="4"/>
    <x v="4"/>
    <x v="6"/>
    <s v="Põhi- ja üldkeskharidus"/>
    <x v="0"/>
    <x v="0"/>
    <m/>
    <m/>
    <x v="1"/>
    <x v="1"/>
    <m/>
    <m/>
  </r>
  <r>
    <x v="0"/>
    <x v="0"/>
    <s v="Palgatõusuvahendid"/>
    <n v="2127"/>
    <x v="1"/>
    <x v="1"/>
    <x v="4"/>
    <x v="4"/>
    <x v="6"/>
    <s v="Põhi- ja üldkeskharidus"/>
    <x v="0"/>
    <x v="0"/>
    <m/>
    <m/>
    <x v="1"/>
    <x v="1"/>
    <m/>
    <m/>
  </r>
  <r>
    <x v="0"/>
    <x v="0"/>
    <s v="Palgatõusuvahendid"/>
    <n v="6444"/>
    <x v="15"/>
    <x v="15"/>
    <x v="4"/>
    <x v="4"/>
    <x v="6"/>
    <s v="Põhi- ja üldkeskharidus"/>
    <x v="0"/>
    <x v="0"/>
    <m/>
    <m/>
    <x v="1"/>
    <x v="1"/>
    <m/>
    <m/>
  </r>
  <r>
    <x v="0"/>
    <x v="0"/>
    <s v="alampalga tõus"/>
    <n v="29"/>
    <x v="0"/>
    <x v="0"/>
    <x v="15"/>
    <x v="15"/>
    <x v="15"/>
    <s v="Sporditegevus"/>
    <x v="0"/>
    <x v="0"/>
    <m/>
    <m/>
    <x v="1"/>
    <x v="1"/>
    <m/>
    <m/>
  </r>
  <r>
    <x v="0"/>
    <x v="0"/>
    <s v="alampalga tõus"/>
    <n v="1207"/>
    <x v="1"/>
    <x v="1"/>
    <x v="15"/>
    <x v="15"/>
    <x v="15"/>
    <s v="Sporditegevus"/>
    <x v="0"/>
    <x v="0"/>
    <m/>
    <m/>
    <x v="1"/>
    <x v="1"/>
    <m/>
    <m/>
  </r>
  <r>
    <x v="0"/>
    <x v="0"/>
    <s v="alampalga tõus"/>
    <n v="3659"/>
    <x v="40"/>
    <x v="40"/>
    <x v="15"/>
    <x v="15"/>
    <x v="15"/>
    <s v="Sporditegevus"/>
    <x v="0"/>
    <x v="0"/>
    <m/>
    <m/>
    <x v="1"/>
    <x v="1"/>
    <m/>
    <m/>
  </r>
  <r>
    <x v="0"/>
    <x v="0"/>
    <s v="alampalga tõus"/>
    <n v="21"/>
    <x v="0"/>
    <x v="0"/>
    <x v="13"/>
    <x v="13"/>
    <x v="15"/>
    <s v="Sporditegevus"/>
    <x v="0"/>
    <x v="0"/>
    <m/>
    <m/>
    <x v="1"/>
    <x v="1"/>
    <m/>
    <m/>
  </r>
  <r>
    <x v="0"/>
    <x v="0"/>
    <s v="alampalga tõus"/>
    <n v="870"/>
    <x v="1"/>
    <x v="1"/>
    <x v="13"/>
    <x v="13"/>
    <x v="15"/>
    <s v="Sporditegevus"/>
    <x v="0"/>
    <x v="0"/>
    <m/>
    <m/>
    <x v="1"/>
    <x v="1"/>
    <m/>
    <m/>
  </r>
  <r>
    <x v="0"/>
    <x v="0"/>
    <s v="alampalga tõus"/>
    <n v="2637"/>
    <x v="40"/>
    <x v="40"/>
    <x v="13"/>
    <x v="13"/>
    <x v="15"/>
    <s v="Sporditegevus"/>
    <x v="0"/>
    <x v="0"/>
    <m/>
    <m/>
    <x v="1"/>
    <x v="1"/>
    <m/>
    <m/>
  </r>
  <r>
    <x v="0"/>
    <x v="0"/>
    <s v="alampalga tõus"/>
    <n v="8"/>
    <x v="0"/>
    <x v="0"/>
    <x v="24"/>
    <x v="24"/>
    <x v="22"/>
    <s v="Teatrid"/>
    <x v="0"/>
    <x v="0"/>
    <m/>
    <m/>
    <x v="1"/>
    <x v="1"/>
    <m/>
    <m/>
  </r>
  <r>
    <x v="0"/>
    <x v="0"/>
    <s v="alampalga tõus"/>
    <n v="340"/>
    <x v="1"/>
    <x v="1"/>
    <x v="24"/>
    <x v="24"/>
    <x v="22"/>
    <s v="Teatrid"/>
    <x v="0"/>
    <x v="0"/>
    <m/>
    <m/>
    <x v="1"/>
    <x v="1"/>
    <m/>
    <m/>
  </r>
  <r>
    <x v="0"/>
    <x v="0"/>
    <s v="alampalga tõus"/>
    <n v="1030"/>
    <x v="40"/>
    <x v="40"/>
    <x v="24"/>
    <x v="24"/>
    <x v="22"/>
    <s v="Teatrid"/>
    <x v="0"/>
    <x v="0"/>
    <m/>
    <m/>
    <x v="1"/>
    <x v="1"/>
    <m/>
    <m/>
  </r>
  <r>
    <x v="0"/>
    <x v="0"/>
    <s v="alampalga tõus"/>
    <n v="8"/>
    <x v="0"/>
    <x v="0"/>
    <x v="8"/>
    <x v="8"/>
    <x v="8"/>
    <s v="Raamatukogud"/>
    <x v="0"/>
    <x v="0"/>
    <m/>
    <m/>
    <x v="1"/>
    <x v="1"/>
    <m/>
    <m/>
  </r>
  <r>
    <x v="0"/>
    <x v="0"/>
    <s v="alampalga tõus"/>
    <n v="316"/>
    <x v="1"/>
    <x v="1"/>
    <x v="8"/>
    <x v="8"/>
    <x v="8"/>
    <s v="Raamatukogud"/>
    <x v="0"/>
    <x v="0"/>
    <m/>
    <m/>
    <x v="1"/>
    <x v="1"/>
    <m/>
    <m/>
  </r>
  <r>
    <x v="0"/>
    <x v="0"/>
    <s v="alampalga tõus"/>
    <n v="958"/>
    <x v="40"/>
    <x v="40"/>
    <x v="8"/>
    <x v="8"/>
    <x v="8"/>
    <s v="Raamatukogud"/>
    <x v="0"/>
    <x v="0"/>
    <m/>
    <m/>
    <x v="1"/>
    <x v="1"/>
    <m/>
    <m/>
  </r>
  <r>
    <x v="0"/>
    <x v="0"/>
    <s v="Palgatõusuvahendid"/>
    <n v="175"/>
    <x v="0"/>
    <x v="0"/>
    <x v="8"/>
    <x v="8"/>
    <x v="8"/>
    <s v="Raamatukogud"/>
    <x v="0"/>
    <x v="0"/>
    <m/>
    <m/>
    <x v="1"/>
    <x v="1"/>
    <m/>
    <m/>
  </r>
  <r>
    <x v="0"/>
    <x v="0"/>
    <s v="Sotsiaalmaks töötasudelt ja toetustelt"/>
    <n v="7224"/>
    <x v="1"/>
    <x v="1"/>
    <x v="8"/>
    <x v="8"/>
    <x v="8"/>
    <s v="Raamatukogud"/>
    <x v="0"/>
    <x v="0"/>
    <m/>
    <m/>
    <x v="1"/>
    <x v="1"/>
    <m/>
    <m/>
  </r>
  <r>
    <x v="0"/>
    <x v="0"/>
    <s v="Palgatõusuvahendid"/>
    <n v="21891"/>
    <x v="15"/>
    <x v="15"/>
    <x v="8"/>
    <x v="8"/>
    <x v="8"/>
    <s v="Raamatukogud"/>
    <x v="0"/>
    <x v="0"/>
    <m/>
    <m/>
    <x v="1"/>
    <x v="1"/>
    <m/>
    <m/>
  </r>
  <r>
    <x v="0"/>
    <x v="0"/>
    <s v="Palgatõusuvahendid"/>
    <n v="117"/>
    <x v="0"/>
    <x v="0"/>
    <x v="8"/>
    <x v="8"/>
    <x v="8"/>
    <s v="Raamatukogud"/>
    <x v="0"/>
    <x v="0"/>
    <m/>
    <m/>
    <x v="1"/>
    <x v="1"/>
    <m/>
    <m/>
  </r>
  <r>
    <x v="0"/>
    <x v="0"/>
    <s v="Palgatõusuvahendid"/>
    <n v="4811"/>
    <x v="1"/>
    <x v="1"/>
    <x v="8"/>
    <x v="8"/>
    <x v="8"/>
    <s v="Raamatukogud"/>
    <x v="0"/>
    <x v="0"/>
    <m/>
    <m/>
    <x v="1"/>
    <x v="1"/>
    <m/>
    <m/>
  </r>
  <r>
    <x v="0"/>
    <x v="0"/>
    <s v="Palgatõusuvahendid"/>
    <n v="14580"/>
    <x v="15"/>
    <x v="15"/>
    <x v="8"/>
    <x v="8"/>
    <x v="8"/>
    <s v="Raamatukogud"/>
    <x v="0"/>
    <x v="0"/>
    <m/>
    <m/>
    <x v="1"/>
    <x v="1"/>
    <m/>
    <m/>
  </r>
  <r>
    <x v="0"/>
    <x v="0"/>
    <s v="Palgatõusuvahendid"/>
    <n v="404"/>
    <x v="0"/>
    <x v="0"/>
    <x v="28"/>
    <x v="28"/>
    <x v="10"/>
    <s v="Noorte huviharidus ja huvitegevus"/>
    <x v="0"/>
    <x v="0"/>
    <m/>
    <m/>
    <x v="1"/>
    <x v="1"/>
    <m/>
    <m/>
  </r>
  <r>
    <x v="0"/>
    <x v="0"/>
    <s v="Palgatõusuvahendid"/>
    <n v="16662"/>
    <x v="1"/>
    <x v="1"/>
    <x v="28"/>
    <x v="28"/>
    <x v="10"/>
    <s v="Noorte huviharidus ja huvitegevus"/>
    <x v="0"/>
    <x v="0"/>
    <m/>
    <m/>
    <x v="1"/>
    <x v="1"/>
    <m/>
    <m/>
  </r>
  <r>
    <x v="0"/>
    <x v="0"/>
    <s v="Palgatõusuvahendid"/>
    <n v="50492"/>
    <x v="15"/>
    <x v="15"/>
    <x v="28"/>
    <x v="28"/>
    <x v="10"/>
    <s v="Noorte huviharidus ja huvitegevus"/>
    <x v="0"/>
    <x v="0"/>
    <m/>
    <m/>
    <x v="1"/>
    <x v="1"/>
    <m/>
    <m/>
  </r>
  <r>
    <x v="0"/>
    <x v="0"/>
    <s v="Palgatõusuvahendid"/>
    <n v="135"/>
    <x v="0"/>
    <x v="0"/>
    <x v="21"/>
    <x v="21"/>
    <x v="10"/>
    <s v="Noorte huviharidus ja huvitegevus"/>
    <x v="0"/>
    <x v="0"/>
    <m/>
    <m/>
    <x v="1"/>
    <x v="1"/>
    <m/>
    <m/>
  </r>
  <r>
    <x v="0"/>
    <x v="0"/>
    <s v="Palgatõusuvahendid"/>
    <n v="5555"/>
    <x v="1"/>
    <x v="1"/>
    <x v="21"/>
    <x v="21"/>
    <x v="10"/>
    <s v="Noorte huviharidus ja huvitegevus"/>
    <x v="0"/>
    <x v="0"/>
    <m/>
    <m/>
    <x v="1"/>
    <x v="1"/>
    <m/>
    <m/>
  </r>
  <r>
    <x v="0"/>
    <x v="0"/>
    <s v="Palgatõusuvahendid"/>
    <n v="16833"/>
    <x v="15"/>
    <x v="15"/>
    <x v="21"/>
    <x v="21"/>
    <x v="10"/>
    <s v="Noorte huviharidus ja huvitegevus"/>
    <x v="0"/>
    <x v="0"/>
    <m/>
    <m/>
    <x v="1"/>
    <x v="1"/>
    <m/>
    <m/>
  </r>
  <r>
    <x v="0"/>
    <x v="0"/>
    <s v="alampalga tõus"/>
    <n v="1"/>
    <x v="0"/>
    <x v="0"/>
    <x v="14"/>
    <x v="14"/>
    <x v="10"/>
    <s v="Noorte huviharidus ja huvitegevus"/>
    <x v="0"/>
    <x v="0"/>
    <m/>
    <m/>
    <x v="1"/>
    <x v="1"/>
    <m/>
    <m/>
  </r>
  <r>
    <x v="0"/>
    <x v="0"/>
    <s v="alampalga tõus"/>
    <n v="42"/>
    <x v="1"/>
    <x v="1"/>
    <x v="14"/>
    <x v="14"/>
    <x v="10"/>
    <s v="Noorte huviharidus ja huvitegevus"/>
    <x v="0"/>
    <x v="0"/>
    <m/>
    <m/>
    <x v="1"/>
    <x v="1"/>
    <m/>
    <m/>
  </r>
  <r>
    <x v="0"/>
    <x v="0"/>
    <s v="alampalga tõus"/>
    <n v="127"/>
    <x v="40"/>
    <x v="40"/>
    <x v="14"/>
    <x v="14"/>
    <x v="10"/>
    <s v="Noorte huviharidus ja huvitegevus"/>
    <x v="0"/>
    <x v="0"/>
    <m/>
    <m/>
    <x v="1"/>
    <x v="1"/>
    <m/>
    <m/>
  </r>
  <r>
    <x v="0"/>
    <x v="0"/>
    <s v="alampalga tõus"/>
    <n v="3"/>
    <x v="0"/>
    <x v="0"/>
    <x v="14"/>
    <x v="14"/>
    <x v="10"/>
    <s v="Noorte huviharidus ja huvitegevus"/>
    <x v="0"/>
    <x v="0"/>
    <m/>
    <m/>
    <x v="1"/>
    <x v="1"/>
    <m/>
    <m/>
  </r>
  <r>
    <x v="0"/>
    <x v="0"/>
    <s v="alampalga tõus"/>
    <n v="109"/>
    <x v="1"/>
    <x v="1"/>
    <x v="14"/>
    <x v="14"/>
    <x v="10"/>
    <s v="Noorte huviharidus ja huvitegevus"/>
    <x v="0"/>
    <x v="0"/>
    <m/>
    <m/>
    <x v="1"/>
    <x v="1"/>
    <m/>
    <m/>
  </r>
  <r>
    <x v="0"/>
    <x v="0"/>
    <s v="alampalga tõus"/>
    <n v="330"/>
    <x v="37"/>
    <x v="37"/>
    <x v="14"/>
    <x v="14"/>
    <x v="10"/>
    <s v="Noorte huviharidus ja huvitegevus"/>
    <x v="0"/>
    <x v="0"/>
    <m/>
    <m/>
    <x v="1"/>
    <x v="1"/>
    <m/>
    <m/>
  </r>
  <r>
    <x v="0"/>
    <x v="0"/>
    <s v="Palgatõusuvahendid"/>
    <n v="211"/>
    <x v="0"/>
    <x v="0"/>
    <x v="14"/>
    <x v="14"/>
    <x v="10"/>
    <s v="Noorte huviharidus ja huvitegevus"/>
    <x v="0"/>
    <x v="0"/>
    <m/>
    <m/>
    <x v="1"/>
    <x v="1"/>
    <m/>
    <m/>
  </r>
  <r>
    <x v="0"/>
    <x v="0"/>
    <s v="Palgatõusuvahendid"/>
    <n v="8695"/>
    <x v="1"/>
    <x v="1"/>
    <x v="14"/>
    <x v="14"/>
    <x v="10"/>
    <s v="Noorte huviharidus ja huvitegevus"/>
    <x v="0"/>
    <x v="0"/>
    <m/>
    <m/>
    <x v="1"/>
    <x v="1"/>
    <m/>
    <m/>
  </r>
  <r>
    <x v="0"/>
    <x v="0"/>
    <s v="Palgatõusuvahendid"/>
    <n v="26349"/>
    <x v="15"/>
    <x v="15"/>
    <x v="14"/>
    <x v="14"/>
    <x v="10"/>
    <s v="Noorte huviharidus ja huvitegevus"/>
    <x v="0"/>
    <x v="0"/>
    <m/>
    <m/>
    <x v="1"/>
    <x v="1"/>
    <m/>
    <m/>
  </r>
  <r>
    <x v="0"/>
    <x v="0"/>
    <s v="alampalgatõus"/>
    <n v="2"/>
    <x v="0"/>
    <x v="0"/>
    <x v="25"/>
    <x v="25"/>
    <x v="27"/>
    <s v="Eakate koduteenus"/>
    <x v="0"/>
    <x v="0"/>
    <m/>
    <m/>
    <x v="1"/>
    <x v="1"/>
    <m/>
    <m/>
  </r>
  <r>
    <x v="0"/>
    <x v="0"/>
    <s v="alampalgatõus"/>
    <n v="80"/>
    <x v="1"/>
    <x v="1"/>
    <x v="25"/>
    <x v="25"/>
    <x v="27"/>
    <s v="Eakate koduteenus"/>
    <x v="0"/>
    <x v="0"/>
    <m/>
    <m/>
    <x v="1"/>
    <x v="1"/>
    <m/>
    <m/>
  </r>
  <r>
    <x v="0"/>
    <x v="0"/>
    <s v="alampalgatõus"/>
    <n v="240"/>
    <x v="40"/>
    <x v="40"/>
    <x v="25"/>
    <x v="25"/>
    <x v="27"/>
    <s v="Eakate koduteenus"/>
    <x v="0"/>
    <x v="0"/>
    <m/>
    <m/>
    <x v="1"/>
    <x v="1"/>
    <m/>
    <m/>
  </r>
  <r>
    <x v="0"/>
    <x v="0"/>
    <s v="Planeeritud palgatõus"/>
    <n v="123"/>
    <x v="0"/>
    <x v="0"/>
    <x v="25"/>
    <x v="25"/>
    <x v="27"/>
    <s v="Eakate koduteenus"/>
    <x v="0"/>
    <x v="0"/>
    <m/>
    <m/>
    <x v="1"/>
    <x v="1"/>
    <m/>
    <m/>
  </r>
  <r>
    <x v="0"/>
    <x v="0"/>
    <s v="Planeeritud palgatõus"/>
    <n v="5089"/>
    <x v="1"/>
    <x v="1"/>
    <x v="25"/>
    <x v="25"/>
    <x v="27"/>
    <s v="Eakate koduteenus"/>
    <x v="0"/>
    <x v="0"/>
    <m/>
    <m/>
    <x v="1"/>
    <x v="1"/>
    <m/>
    <m/>
  </r>
  <r>
    <x v="0"/>
    <x v="0"/>
    <s v="Planeeritud palgatõus"/>
    <n v="15420"/>
    <x v="15"/>
    <x v="15"/>
    <x v="25"/>
    <x v="25"/>
    <x v="27"/>
    <s v="Eakate koduteenus"/>
    <x v="0"/>
    <x v="0"/>
    <m/>
    <m/>
    <x v="1"/>
    <x v="1"/>
    <m/>
    <m/>
  </r>
  <r>
    <x v="0"/>
    <x v="0"/>
    <s v="Planeeritud palgatõus"/>
    <n v="279"/>
    <x v="0"/>
    <x v="0"/>
    <x v="20"/>
    <x v="20"/>
    <x v="16"/>
    <s v="Avalike alade puhastus"/>
    <x v="0"/>
    <x v="0"/>
    <m/>
    <m/>
    <x v="1"/>
    <x v="1"/>
    <m/>
    <m/>
  </r>
  <r>
    <x v="0"/>
    <x v="0"/>
    <s v="Planeeritud palgatõus"/>
    <n v="11508"/>
    <x v="1"/>
    <x v="1"/>
    <x v="20"/>
    <x v="20"/>
    <x v="16"/>
    <s v="Avalike alade puhastus"/>
    <x v="0"/>
    <x v="0"/>
    <m/>
    <m/>
    <x v="1"/>
    <x v="1"/>
    <m/>
    <m/>
  </r>
  <r>
    <x v="0"/>
    <x v="0"/>
    <s v="Planeeritud palgatõus "/>
    <n v="34872"/>
    <x v="15"/>
    <x v="15"/>
    <x v="20"/>
    <x v="20"/>
    <x v="16"/>
    <s v="Avalike alade puhastus"/>
    <x v="0"/>
    <x v="0"/>
    <m/>
    <m/>
    <x v="1"/>
    <x v="1"/>
    <m/>
    <m/>
  </r>
  <r>
    <x v="0"/>
    <x v="2"/>
    <s v="Ravitoetused"/>
    <n v="800"/>
    <x v="4"/>
    <x v="4"/>
    <x v="0"/>
    <x v="0"/>
    <x v="0"/>
    <s v="Viljandi Linnavalitsus"/>
    <x v="0"/>
    <x v="0"/>
    <s v="TF01-01"/>
    <s v="Rahvastikutoimingute kulude hüvitis"/>
    <x v="1"/>
    <x v="1"/>
    <m/>
    <m/>
  </r>
  <r>
    <x v="2"/>
    <x v="7"/>
    <s v="Linnu 2 (hoones vajalikud ümberehitused päästeameti ettekirjutuseks)"/>
    <n v="30000"/>
    <x v="93"/>
    <x v="87"/>
    <x v="1"/>
    <x v="1"/>
    <x v="0"/>
    <s v="Viljandi Linnavalitsus"/>
    <x v="31"/>
    <x v="31"/>
    <m/>
    <m/>
    <x v="62"/>
    <x v="62"/>
    <m/>
    <m/>
  </r>
  <r>
    <x v="2"/>
    <x v="7"/>
    <s v="Muud rajatised soetusmaksumuses"/>
    <n v="150000"/>
    <x v="28"/>
    <x v="28"/>
    <x v="1"/>
    <x v="1"/>
    <x v="7"/>
    <s v="Üldmajanduslikud arendusprojektid"/>
    <x v="0"/>
    <x v="0"/>
    <m/>
    <m/>
    <x v="13"/>
    <x v="13"/>
    <m/>
    <m/>
  </r>
  <r>
    <x v="2"/>
    <x v="7"/>
    <s v="Reinu, Hariduse (Lidl) arenduseks vajalikud ettevalmistustööd"/>
    <n v="200000"/>
    <x v="103"/>
    <x v="97"/>
    <x v="1"/>
    <x v="1"/>
    <x v="1"/>
    <s v="Maanteetransport"/>
    <x v="0"/>
    <x v="0"/>
    <m/>
    <m/>
    <x v="29"/>
    <x v="29"/>
    <m/>
    <m/>
  </r>
  <r>
    <x v="0"/>
    <x v="5"/>
    <s v="Muud administreerimiskulud"/>
    <n v="5510"/>
    <x v="14"/>
    <x v="14"/>
    <x v="0"/>
    <x v="0"/>
    <x v="0"/>
    <s v="Viljandi Linnavalitsus"/>
    <x v="0"/>
    <x v="0"/>
    <m/>
    <m/>
    <x v="1"/>
    <x v="1"/>
    <m/>
    <m/>
  </r>
  <r>
    <x v="0"/>
    <x v="5"/>
    <s v="Trükised ja muud teavikud"/>
    <n v="4000"/>
    <x v="34"/>
    <x v="34"/>
    <x v="0"/>
    <x v="0"/>
    <x v="0"/>
    <s v="Viljandi Linnavalitsus"/>
    <x v="0"/>
    <x v="0"/>
    <m/>
    <m/>
    <x v="1"/>
    <x v="1"/>
    <m/>
    <m/>
  </r>
  <r>
    <x v="0"/>
    <x v="5"/>
    <s v="Postiteenused"/>
    <n v="7000"/>
    <x v="45"/>
    <x v="45"/>
    <x v="0"/>
    <x v="0"/>
    <x v="0"/>
    <s v="Viljandi Linnavalitsus"/>
    <x v="0"/>
    <x v="0"/>
    <m/>
    <m/>
    <x v="1"/>
    <x v="1"/>
    <m/>
    <m/>
  </r>
  <r>
    <x v="0"/>
    <x v="5"/>
    <s v="Esindus- ja vastuvõtukulud (va kingitused ja auhinnad)"/>
    <n v="3500"/>
    <x v="12"/>
    <x v="12"/>
    <x v="0"/>
    <x v="0"/>
    <x v="0"/>
    <s v="Viljandi Linnavalitsus"/>
    <x v="0"/>
    <x v="0"/>
    <m/>
    <m/>
    <x v="1"/>
    <x v="1"/>
    <m/>
    <m/>
  </r>
  <r>
    <x v="0"/>
    <x v="5"/>
    <s v="Info- ja kommunikatsioonitehnoloogiline tarkvara"/>
    <n v="34000"/>
    <x v="96"/>
    <x v="90"/>
    <x v="0"/>
    <x v="0"/>
    <x v="0"/>
    <s v="Viljandi Linnavalitsus"/>
    <x v="0"/>
    <x v="0"/>
    <m/>
    <m/>
    <x v="1"/>
    <x v="1"/>
    <m/>
    <m/>
  </r>
  <r>
    <x v="0"/>
    <x v="5"/>
    <s v="Toitlustusteenused"/>
    <n v="121800"/>
    <x v="53"/>
    <x v="52"/>
    <x v="4"/>
    <x v="4"/>
    <x v="14"/>
    <s v="Koolitoit"/>
    <x v="0"/>
    <x v="0"/>
    <s v="TF02-06"/>
    <s v="Koolilõunaks"/>
    <x v="1"/>
    <x v="1"/>
    <m/>
    <m/>
  </r>
  <r>
    <x v="0"/>
    <x v="0"/>
    <s v="Õpetajate põhipalk ja kokkulepitud tasud"/>
    <n v="1255812"/>
    <x v="24"/>
    <x v="24"/>
    <x v="4"/>
    <x v="4"/>
    <x v="6"/>
    <s v="Põhi- ja üldkeskharidus"/>
    <x v="0"/>
    <x v="0"/>
    <s v="TF02-01"/>
    <s v="Põhikooli õpetajate tööjõukuludeks"/>
    <x v="1"/>
    <x v="1"/>
    <m/>
    <m/>
  </r>
  <r>
    <x v="0"/>
    <x v="0"/>
    <s v="Haridusvaldkonna juhtide (direktor: õppejuht) töötasu"/>
    <n v="48200"/>
    <x v="39"/>
    <x v="39"/>
    <x v="4"/>
    <x v="4"/>
    <x v="6"/>
    <s v="Põhi- ja üldkeskharidus"/>
    <x v="0"/>
    <x v="0"/>
    <s v="TF02-03"/>
    <s v="Direktorite ja õppealajuhatajate tööjõukuludeks"/>
    <x v="1"/>
    <x v="1"/>
    <m/>
    <m/>
  </r>
  <r>
    <x v="0"/>
    <x v="0"/>
    <s v="Tippspetsialistide töötasud"/>
    <n v="164222"/>
    <x v="37"/>
    <x v="37"/>
    <x v="4"/>
    <x v="4"/>
    <x v="6"/>
    <s v="Põhi- ja üldkeskharidus"/>
    <x v="0"/>
    <x v="0"/>
    <m/>
    <m/>
    <x v="1"/>
    <x v="1"/>
    <m/>
    <m/>
  </r>
  <r>
    <x v="0"/>
    <x v="0"/>
    <s v="Ringijuhendaja töötasu"/>
    <n v="39801"/>
    <x v="16"/>
    <x v="16"/>
    <x v="4"/>
    <x v="4"/>
    <x v="6"/>
    <s v="Põhi- ja üldkeskharidus"/>
    <x v="0"/>
    <x v="0"/>
    <m/>
    <m/>
    <x v="1"/>
    <x v="1"/>
    <m/>
    <m/>
  </r>
  <r>
    <x v="0"/>
    <x v="0"/>
    <s v="Tööliste töötasu"/>
    <n v="60048"/>
    <x v="40"/>
    <x v="40"/>
    <x v="4"/>
    <x v="4"/>
    <x v="6"/>
    <s v="Põhi- ja üldkeskharidus"/>
    <x v="0"/>
    <x v="0"/>
    <m/>
    <m/>
    <x v="1"/>
    <x v="1"/>
    <m/>
    <m/>
  </r>
  <r>
    <x v="0"/>
    <x v="9"/>
    <s v="Liikmemaksud"/>
    <n v="389"/>
    <x v="160"/>
    <x v="148"/>
    <x v="0"/>
    <x v="0"/>
    <x v="0"/>
    <s v="Viljandi Linnavalitsus"/>
    <x v="0"/>
    <x v="0"/>
    <m/>
    <m/>
    <x v="1"/>
    <x v="1"/>
    <m/>
    <m/>
  </r>
  <r>
    <x v="0"/>
    <x v="5"/>
    <s v="Info- ja PR teenused k.a. ajalehekuulutused"/>
    <n v="2375"/>
    <x v="8"/>
    <x v="8"/>
    <x v="0"/>
    <x v="0"/>
    <x v="0"/>
    <s v="Viljandi Linnavalitsus"/>
    <x v="0"/>
    <x v="0"/>
    <m/>
    <m/>
    <x v="1"/>
    <x v="1"/>
    <m/>
    <m/>
  </r>
  <r>
    <x v="0"/>
    <x v="5"/>
    <s v="Muud lähetuste kulud"/>
    <n v="2285"/>
    <x v="80"/>
    <x v="76"/>
    <x v="0"/>
    <x v="0"/>
    <x v="0"/>
    <s v="Viljandi Linnavalitsus"/>
    <x v="0"/>
    <x v="0"/>
    <m/>
    <m/>
    <x v="1"/>
    <x v="1"/>
    <m/>
    <m/>
  </r>
  <r>
    <x v="0"/>
    <x v="5"/>
    <s v="Koolitusteenused"/>
    <n v="31304"/>
    <x v="48"/>
    <x v="22"/>
    <x v="0"/>
    <x v="0"/>
    <x v="0"/>
    <s v="Viljandi Linnavalitsus"/>
    <x v="0"/>
    <x v="0"/>
    <m/>
    <m/>
    <x v="1"/>
    <x v="1"/>
    <m/>
    <m/>
  </r>
  <r>
    <x v="0"/>
    <x v="5"/>
    <s v="Info- ja kommunikatsioonitehnoloogiline tarkvara"/>
    <n v="18075"/>
    <x v="96"/>
    <x v="90"/>
    <x v="0"/>
    <x v="0"/>
    <x v="0"/>
    <s v="Viljandi Linnavalitsus"/>
    <x v="0"/>
    <x v="0"/>
    <m/>
    <m/>
    <x v="1"/>
    <x v="1"/>
    <m/>
    <m/>
  </r>
  <r>
    <x v="0"/>
    <x v="5"/>
    <s v="Tervishoiuteenused"/>
    <n v="2500"/>
    <x v="32"/>
    <x v="32"/>
    <x v="0"/>
    <x v="0"/>
    <x v="0"/>
    <s v="Viljandi Linnavalitsus"/>
    <x v="0"/>
    <x v="0"/>
    <m/>
    <m/>
    <x v="1"/>
    <x v="1"/>
    <m/>
    <m/>
  </r>
  <r>
    <x v="0"/>
    <x v="5"/>
    <s v="Tervise edendamise kulud"/>
    <n v="1900"/>
    <x v="123"/>
    <x v="116"/>
    <x v="0"/>
    <x v="0"/>
    <x v="0"/>
    <s v="Viljandi Linnavalitsus"/>
    <x v="0"/>
    <x v="0"/>
    <m/>
    <m/>
    <x v="1"/>
    <x v="1"/>
    <m/>
    <m/>
  </r>
  <r>
    <x v="0"/>
    <x v="5"/>
    <s v="Kodumaised lähetused"/>
    <n v="300"/>
    <x v="119"/>
    <x v="50"/>
    <x v="6"/>
    <x v="6"/>
    <x v="6"/>
    <s v="Põhi- ja üldkeskharidus"/>
    <x v="0"/>
    <x v="0"/>
    <m/>
    <m/>
    <x v="1"/>
    <x v="1"/>
    <m/>
    <m/>
  </r>
  <r>
    <x v="0"/>
    <x v="5"/>
    <s v="Muud kommunikatsiooni-, kultuuri- ja vaba aja sisustamise kulud"/>
    <n v="922"/>
    <x v="23"/>
    <x v="23"/>
    <x v="6"/>
    <x v="6"/>
    <x v="6"/>
    <s v="Põhi- ja üldkeskharidus"/>
    <x v="0"/>
    <x v="0"/>
    <s v="TF02-08"/>
    <s v="Kultuuriranits"/>
    <x v="1"/>
    <x v="1"/>
    <m/>
    <m/>
  </r>
  <r>
    <x v="0"/>
    <x v="5"/>
    <s v="Koolitusteenused õppekava täitmiseks"/>
    <n v="900"/>
    <x v="49"/>
    <x v="48"/>
    <x v="6"/>
    <x v="6"/>
    <x v="6"/>
    <s v="Põhi- ja üldkeskharidus"/>
    <x v="0"/>
    <x v="0"/>
    <m/>
    <m/>
    <x v="1"/>
    <x v="1"/>
    <m/>
    <m/>
  </r>
  <r>
    <x v="0"/>
    <x v="5"/>
    <s v="Muud koolituse kulud"/>
    <n v="800"/>
    <x v="43"/>
    <x v="43"/>
    <x v="6"/>
    <x v="6"/>
    <x v="6"/>
    <s v="Põhi- ja üldkeskharidus"/>
    <x v="0"/>
    <x v="0"/>
    <m/>
    <m/>
    <x v="1"/>
    <x v="1"/>
    <m/>
    <m/>
  </r>
  <r>
    <x v="0"/>
    <x v="5"/>
    <s v="Muud õppevahendid"/>
    <n v="4500"/>
    <x v="38"/>
    <x v="38"/>
    <x v="6"/>
    <x v="6"/>
    <x v="6"/>
    <s v="Põhi- ja üldkeskharidus"/>
    <x v="0"/>
    <x v="0"/>
    <m/>
    <m/>
    <x v="1"/>
    <x v="1"/>
    <m/>
    <m/>
  </r>
  <r>
    <x v="0"/>
    <x v="5"/>
    <s v="Tervishoiuteenused"/>
    <n v="560"/>
    <x v="32"/>
    <x v="32"/>
    <x v="6"/>
    <x v="6"/>
    <x v="6"/>
    <s v="Põhi- ja üldkeskharidus"/>
    <x v="0"/>
    <x v="0"/>
    <m/>
    <m/>
    <x v="1"/>
    <x v="1"/>
    <m/>
    <m/>
  </r>
  <r>
    <x v="0"/>
    <x v="5"/>
    <s v="Muud koolitusega seotud kulud"/>
    <n v="2510"/>
    <x v="7"/>
    <x v="7"/>
    <x v="14"/>
    <x v="14"/>
    <x v="10"/>
    <s v="Noorte huviharidus ja huvitegevus"/>
    <x v="0"/>
    <x v="0"/>
    <m/>
    <m/>
    <x v="1"/>
    <x v="1"/>
    <m/>
    <m/>
  </r>
  <r>
    <x v="0"/>
    <x v="9"/>
    <s v="Liikmemaksud"/>
    <n v="984"/>
    <x v="160"/>
    <x v="148"/>
    <x v="28"/>
    <x v="28"/>
    <x v="10"/>
    <s v="Noorte huviharidus ja huvitegevus"/>
    <x v="0"/>
    <x v="0"/>
    <m/>
    <m/>
    <x v="1"/>
    <x v="1"/>
    <m/>
    <m/>
  </r>
  <r>
    <x v="0"/>
    <x v="5"/>
    <s v="Bürootarbed"/>
    <n v="932"/>
    <x v="33"/>
    <x v="33"/>
    <x v="28"/>
    <x v="28"/>
    <x v="10"/>
    <s v="Noorte huviharidus ja huvitegevus"/>
    <x v="0"/>
    <x v="0"/>
    <m/>
    <m/>
    <x v="1"/>
    <x v="1"/>
    <m/>
    <m/>
  </r>
  <r>
    <x v="0"/>
    <x v="5"/>
    <s v="Trükised ja muud teavikud"/>
    <n v="170"/>
    <x v="34"/>
    <x v="34"/>
    <x v="28"/>
    <x v="28"/>
    <x v="10"/>
    <s v="Noorte huviharidus ja huvitegevus"/>
    <x v="0"/>
    <x v="0"/>
    <m/>
    <m/>
    <x v="1"/>
    <x v="1"/>
    <m/>
    <m/>
  </r>
  <r>
    <x v="0"/>
    <x v="5"/>
    <s v="Paljundus- ja printimiskulud"/>
    <n v="80"/>
    <x v="81"/>
    <x v="77"/>
    <x v="28"/>
    <x v="28"/>
    <x v="10"/>
    <s v="Noorte huviharidus ja huvitegevus"/>
    <x v="0"/>
    <x v="0"/>
    <m/>
    <m/>
    <x v="1"/>
    <x v="1"/>
    <m/>
    <m/>
  </r>
  <r>
    <x v="0"/>
    <x v="5"/>
    <s v="Sideteenused"/>
    <n v="188"/>
    <x v="79"/>
    <x v="75"/>
    <x v="28"/>
    <x v="28"/>
    <x v="10"/>
    <s v="Noorte huviharidus ja huvitegevus"/>
    <x v="0"/>
    <x v="0"/>
    <m/>
    <m/>
    <x v="1"/>
    <x v="1"/>
    <m/>
    <m/>
  </r>
  <r>
    <x v="0"/>
    <x v="5"/>
    <s v="Postiteenused"/>
    <n v="9"/>
    <x v="45"/>
    <x v="45"/>
    <x v="28"/>
    <x v="28"/>
    <x v="10"/>
    <s v="Noorte huviharidus ja huvitegevus"/>
    <x v="0"/>
    <x v="0"/>
    <m/>
    <m/>
    <x v="1"/>
    <x v="1"/>
    <m/>
    <m/>
  </r>
  <r>
    <x v="0"/>
    <x v="5"/>
    <s v="Esindus- ja vastuvõtukulud (va kingitused ja auhinnad)"/>
    <n v="666"/>
    <x v="12"/>
    <x v="12"/>
    <x v="28"/>
    <x v="28"/>
    <x v="10"/>
    <s v="Noorte huviharidus ja huvitegevus"/>
    <x v="0"/>
    <x v="0"/>
    <m/>
    <m/>
    <x v="1"/>
    <x v="1"/>
    <m/>
    <m/>
  </r>
  <r>
    <x v="0"/>
    <x v="5"/>
    <s v="Kingitused ja auhinnad (va oma töötajatele)"/>
    <n v="897"/>
    <x v="134"/>
    <x v="124"/>
    <x v="28"/>
    <x v="28"/>
    <x v="10"/>
    <s v="Noorte huviharidus ja huvitegevus"/>
    <x v="0"/>
    <x v="0"/>
    <m/>
    <m/>
    <x v="1"/>
    <x v="1"/>
    <m/>
    <m/>
  </r>
  <r>
    <x v="0"/>
    <x v="5"/>
    <s v="Info- ja PR teenused"/>
    <n v="86"/>
    <x v="8"/>
    <x v="8"/>
    <x v="28"/>
    <x v="28"/>
    <x v="10"/>
    <s v="Noorte huviharidus ja huvitegevus"/>
    <x v="0"/>
    <x v="0"/>
    <m/>
    <m/>
    <x v="1"/>
    <x v="1"/>
    <m/>
    <m/>
  </r>
  <r>
    <x v="0"/>
    <x v="5"/>
    <s v="Muud administreerimiskulud"/>
    <n v="222"/>
    <x v="14"/>
    <x v="14"/>
    <x v="28"/>
    <x v="28"/>
    <x v="10"/>
    <s v="Noorte huviharidus ja huvitegevus"/>
    <x v="0"/>
    <x v="0"/>
    <m/>
    <m/>
    <x v="1"/>
    <x v="1"/>
    <m/>
    <m/>
  </r>
  <r>
    <x v="0"/>
    <x v="5"/>
    <s v="Sõidukulud"/>
    <n v="106"/>
    <x v="78"/>
    <x v="49"/>
    <x v="28"/>
    <x v="28"/>
    <x v="10"/>
    <s v="Noorte huviharidus ja huvitegevus"/>
    <x v="0"/>
    <x v="0"/>
    <m/>
    <m/>
    <x v="1"/>
    <x v="1"/>
    <m/>
    <m/>
  </r>
  <r>
    <x v="0"/>
    <x v="5"/>
    <s v="Koolitusteenused"/>
    <n v="2150"/>
    <x v="48"/>
    <x v="22"/>
    <x v="28"/>
    <x v="28"/>
    <x v="10"/>
    <s v="Noorte huviharidus ja huvitegevus"/>
    <x v="0"/>
    <x v="0"/>
    <m/>
    <m/>
    <x v="1"/>
    <x v="1"/>
    <m/>
    <m/>
  </r>
  <r>
    <x v="0"/>
    <x v="5"/>
    <s v="Majutuskulud"/>
    <n v="150"/>
    <x v="51"/>
    <x v="50"/>
    <x v="28"/>
    <x v="28"/>
    <x v="10"/>
    <s v="Noorte huviharidus ja huvitegevus"/>
    <x v="0"/>
    <x v="0"/>
    <m/>
    <m/>
    <x v="1"/>
    <x v="1"/>
    <m/>
    <m/>
  </r>
  <r>
    <x v="0"/>
    <x v="5"/>
    <s v="Rent"/>
    <n v="6000"/>
    <x v="30"/>
    <x v="30"/>
    <x v="28"/>
    <x v="28"/>
    <x v="10"/>
    <s v="Noorte huviharidus ja huvitegevus"/>
    <x v="0"/>
    <x v="0"/>
    <m/>
    <m/>
    <x v="1"/>
    <x v="1"/>
    <m/>
    <m/>
  </r>
  <r>
    <x v="0"/>
    <x v="5"/>
    <s v="Inventar ja selle tarvikud"/>
    <n v="1033"/>
    <x v="26"/>
    <x v="26"/>
    <x v="28"/>
    <x v="28"/>
    <x v="10"/>
    <s v="Noorte huviharidus ja huvitegevus"/>
    <x v="0"/>
    <x v="0"/>
    <m/>
    <m/>
    <x v="1"/>
    <x v="1"/>
    <m/>
    <m/>
  </r>
  <r>
    <x v="0"/>
    <x v="5"/>
    <s v="Muud koolituse kulud"/>
    <n v="4939"/>
    <x v="43"/>
    <x v="43"/>
    <x v="28"/>
    <x v="28"/>
    <x v="10"/>
    <s v="Noorte huviharidus ja huvitegevus"/>
    <x v="0"/>
    <x v="0"/>
    <m/>
    <m/>
    <x v="1"/>
    <x v="1"/>
    <m/>
    <m/>
  </r>
  <r>
    <x v="0"/>
    <x v="5"/>
    <s v="Sõidukulud"/>
    <n v="800"/>
    <x v="78"/>
    <x v="49"/>
    <x v="6"/>
    <x v="6"/>
    <x v="6"/>
    <s v="Põhi- ja üldkeskharidus"/>
    <x v="0"/>
    <x v="0"/>
    <m/>
    <m/>
    <x v="1"/>
    <x v="1"/>
    <m/>
    <m/>
  </r>
  <r>
    <x v="0"/>
    <x v="5"/>
    <s v="Sõidukulud"/>
    <n v="304"/>
    <x v="78"/>
    <x v="49"/>
    <x v="6"/>
    <x v="6"/>
    <x v="6"/>
    <s v="Põhi- ja üldkeskharidus"/>
    <x v="0"/>
    <x v="0"/>
    <m/>
    <m/>
    <x v="1"/>
    <x v="1"/>
    <m/>
    <m/>
  </r>
  <r>
    <x v="0"/>
    <x v="5"/>
    <s v="Muud administreerimiskulud"/>
    <n v="600"/>
    <x v="14"/>
    <x v="14"/>
    <x v="6"/>
    <x v="6"/>
    <x v="6"/>
    <s v="Põhi- ja üldkeskharidus"/>
    <x v="0"/>
    <x v="0"/>
    <m/>
    <m/>
    <x v="1"/>
    <x v="1"/>
    <m/>
    <m/>
  </r>
  <r>
    <x v="0"/>
    <x v="5"/>
    <s v="Info- ja PR teenused"/>
    <n v="350"/>
    <x v="8"/>
    <x v="8"/>
    <x v="6"/>
    <x v="6"/>
    <x v="6"/>
    <s v="Põhi- ja üldkeskharidus"/>
    <x v="0"/>
    <x v="0"/>
    <m/>
    <m/>
    <x v="1"/>
    <x v="1"/>
    <m/>
    <m/>
  </r>
  <r>
    <x v="0"/>
    <x v="5"/>
    <s v="Kingitused ja auhinnad (va oma töötajatele)"/>
    <n v="200"/>
    <x v="134"/>
    <x v="124"/>
    <x v="6"/>
    <x v="6"/>
    <x v="6"/>
    <s v="Põhi- ja üldkeskharidus"/>
    <x v="0"/>
    <x v="0"/>
    <m/>
    <m/>
    <x v="1"/>
    <x v="1"/>
    <m/>
    <m/>
  </r>
  <r>
    <x v="0"/>
    <x v="5"/>
    <s v="Esindus- ja vastuvõtukulud (va kingitused ja auhinnad)"/>
    <n v="150"/>
    <x v="12"/>
    <x v="12"/>
    <x v="6"/>
    <x v="6"/>
    <x v="6"/>
    <s v="Põhi- ja üldkeskharidus"/>
    <x v="0"/>
    <x v="0"/>
    <m/>
    <m/>
    <x v="1"/>
    <x v="1"/>
    <m/>
    <m/>
  </r>
  <r>
    <x v="0"/>
    <x v="5"/>
    <s v="Postiteenused"/>
    <n v="150"/>
    <x v="45"/>
    <x v="45"/>
    <x v="6"/>
    <x v="6"/>
    <x v="6"/>
    <s v="Põhi- ja üldkeskharidus"/>
    <x v="0"/>
    <x v="0"/>
    <m/>
    <m/>
    <x v="1"/>
    <x v="1"/>
    <m/>
    <m/>
  </r>
  <r>
    <x v="0"/>
    <x v="5"/>
    <s v="Sideteenused"/>
    <n v="660"/>
    <x v="79"/>
    <x v="75"/>
    <x v="6"/>
    <x v="6"/>
    <x v="6"/>
    <s v="Põhi- ja üldkeskharidus"/>
    <x v="0"/>
    <x v="0"/>
    <m/>
    <m/>
    <x v="1"/>
    <x v="1"/>
    <m/>
    <m/>
  </r>
  <r>
    <x v="0"/>
    <x v="5"/>
    <s v="Paljundus- ja printimiskulud (sh tahmakassetid)"/>
    <n v="150"/>
    <x v="81"/>
    <x v="77"/>
    <x v="6"/>
    <x v="6"/>
    <x v="6"/>
    <s v="Põhi- ja üldkeskharidus"/>
    <x v="0"/>
    <x v="0"/>
    <m/>
    <m/>
    <x v="1"/>
    <x v="1"/>
    <m/>
    <m/>
  </r>
  <r>
    <x v="0"/>
    <x v="5"/>
    <s v="Trükised ja muud teavikud"/>
    <n v="200"/>
    <x v="34"/>
    <x v="34"/>
    <x v="6"/>
    <x v="6"/>
    <x v="6"/>
    <s v="Põhi- ja üldkeskharidus"/>
    <x v="0"/>
    <x v="0"/>
    <m/>
    <m/>
    <x v="1"/>
    <x v="1"/>
    <m/>
    <m/>
  </r>
  <r>
    <x v="0"/>
    <x v="5"/>
    <s v="Bürootarbed"/>
    <n v="250"/>
    <x v="33"/>
    <x v="33"/>
    <x v="6"/>
    <x v="6"/>
    <x v="6"/>
    <s v="Põhi- ja üldkeskharidus"/>
    <x v="0"/>
    <x v="0"/>
    <m/>
    <m/>
    <x v="1"/>
    <x v="1"/>
    <m/>
    <m/>
  </r>
  <r>
    <x v="0"/>
    <x v="5"/>
    <s v="Muud õppevahendid"/>
    <n v="8500"/>
    <x v="38"/>
    <x v="38"/>
    <x v="28"/>
    <x v="28"/>
    <x v="10"/>
    <s v="Noorte huviharidus ja huvitegevus"/>
    <x v="0"/>
    <x v="0"/>
    <m/>
    <m/>
    <x v="1"/>
    <x v="1"/>
    <m/>
    <m/>
  </r>
  <r>
    <x v="0"/>
    <x v="5"/>
    <s v="Meditsiini- ja hügieenitarbed"/>
    <n v="200"/>
    <x v="70"/>
    <x v="68"/>
    <x v="28"/>
    <x v="28"/>
    <x v="10"/>
    <s v="Noorte huviharidus ja huvitegevus"/>
    <x v="0"/>
    <x v="0"/>
    <m/>
    <m/>
    <x v="1"/>
    <x v="1"/>
    <m/>
    <m/>
  </r>
  <r>
    <x v="0"/>
    <x v="5"/>
    <s v="Õpikud, tööraamatud ja -vihikud, töölehed"/>
    <n v="2500"/>
    <x v="55"/>
    <x v="54"/>
    <x v="28"/>
    <x v="28"/>
    <x v="10"/>
    <s v="Noorte huviharidus ja huvitegevus"/>
    <x v="0"/>
    <x v="0"/>
    <m/>
    <m/>
    <x v="1"/>
    <x v="1"/>
    <m/>
    <m/>
  </r>
  <r>
    <x v="0"/>
    <x v="5"/>
    <s v="Ürituste ja näituste korraldamise kulud"/>
    <n v="9730"/>
    <x v="52"/>
    <x v="51"/>
    <x v="28"/>
    <x v="28"/>
    <x v="10"/>
    <s v="Noorte huviharidus ja huvitegevus"/>
    <x v="0"/>
    <x v="0"/>
    <m/>
    <m/>
    <x v="1"/>
    <x v="1"/>
    <m/>
    <m/>
  </r>
  <r>
    <x v="0"/>
    <x v="5"/>
    <s v="Toitlustusteenused"/>
    <n v="8524"/>
    <x v="53"/>
    <x v="52"/>
    <x v="6"/>
    <x v="6"/>
    <x v="14"/>
    <s v="Koolitoit"/>
    <x v="0"/>
    <x v="0"/>
    <m/>
    <m/>
    <x v="1"/>
    <x v="1"/>
    <m/>
    <m/>
  </r>
  <r>
    <x v="0"/>
    <x v="5"/>
    <s v="Õpikud, tööraamatud ja -vihikud, töölehed SF"/>
    <n v="5415"/>
    <x v="55"/>
    <x v="54"/>
    <x v="6"/>
    <x v="6"/>
    <x v="6"/>
    <s v="Põhi- ja üldkeskharidus"/>
    <x v="0"/>
    <x v="0"/>
    <s v="TF02-05"/>
    <s v="Õppekirjanduseks"/>
    <x v="1"/>
    <x v="1"/>
    <m/>
    <m/>
  </r>
  <r>
    <x v="0"/>
    <x v="5"/>
    <s v="Koolitusteenused SF Õpetajate koolituskulu"/>
    <n v="2240"/>
    <x v="48"/>
    <x v="22"/>
    <x v="6"/>
    <x v="6"/>
    <x v="6"/>
    <s v="Põhi- ja üldkeskharidus"/>
    <x v="0"/>
    <x v="0"/>
    <s v="TF02-04"/>
    <s v="Õpetajate, direktorite ja õppealajuhatajate täienduskoolituseks"/>
    <x v="1"/>
    <x v="1"/>
    <m/>
    <m/>
  </r>
  <r>
    <x v="0"/>
    <x v="5"/>
    <s v="Bürootarbed"/>
    <n v="4000"/>
    <x v="33"/>
    <x v="33"/>
    <x v="4"/>
    <x v="4"/>
    <x v="6"/>
    <s v="Põhi- ja üldkeskharidus"/>
    <x v="0"/>
    <x v="0"/>
    <m/>
    <m/>
    <x v="1"/>
    <x v="1"/>
    <m/>
    <m/>
  </r>
  <r>
    <x v="0"/>
    <x v="5"/>
    <s v="Toitlustusteenused"/>
    <n v="209278"/>
    <x v="53"/>
    <x v="52"/>
    <x v="7"/>
    <x v="7"/>
    <x v="14"/>
    <s v="Koolitoit"/>
    <x v="0"/>
    <x v="0"/>
    <m/>
    <m/>
    <x v="1"/>
    <x v="1"/>
    <m/>
    <m/>
  </r>
  <r>
    <x v="0"/>
    <x v="5"/>
    <s v="Koolitusteenused SF Õpetajate koolituskulu"/>
    <n v="8976"/>
    <x v="48"/>
    <x v="22"/>
    <x v="7"/>
    <x v="7"/>
    <x v="6"/>
    <s v="Põhi- ja üldkeskharidus"/>
    <x v="0"/>
    <x v="0"/>
    <s v="TF02-04"/>
    <s v="Õpetajate, direktorite ja õppealajuhatajate täienduskoolituseks"/>
    <x v="1"/>
    <x v="1"/>
    <m/>
    <m/>
  </r>
  <r>
    <x v="0"/>
    <x v="5"/>
    <s v="Õpikud, tööraamatud ja -vihikud, töölehed SF"/>
    <n v="42636"/>
    <x v="55"/>
    <x v="54"/>
    <x v="7"/>
    <x v="7"/>
    <x v="6"/>
    <s v="Põhi- ja üldkeskharidus"/>
    <x v="0"/>
    <x v="0"/>
    <s v="TF02-05"/>
    <s v="Õppekirjanduseks"/>
    <x v="1"/>
    <x v="1"/>
    <m/>
    <m/>
  </r>
  <r>
    <x v="0"/>
    <x v="5"/>
    <s v="Bürootarbed"/>
    <n v="1600"/>
    <x v="33"/>
    <x v="33"/>
    <x v="7"/>
    <x v="7"/>
    <x v="6"/>
    <s v="Põhi- ja üldkeskharidus"/>
    <x v="0"/>
    <x v="0"/>
    <m/>
    <m/>
    <x v="1"/>
    <x v="1"/>
    <m/>
    <m/>
  </r>
  <r>
    <x v="0"/>
    <x v="5"/>
    <s v="Trükised ja muud teavikud"/>
    <n v="2000"/>
    <x v="34"/>
    <x v="34"/>
    <x v="7"/>
    <x v="7"/>
    <x v="6"/>
    <s v="Põhi- ja üldkeskharidus"/>
    <x v="0"/>
    <x v="0"/>
    <m/>
    <m/>
    <x v="1"/>
    <x v="1"/>
    <m/>
    <m/>
  </r>
  <r>
    <x v="0"/>
    <x v="5"/>
    <s v="Paljundus- ja printimiskulud (sh tahmakassetid)"/>
    <n v="2000"/>
    <x v="81"/>
    <x v="77"/>
    <x v="7"/>
    <x v="7"/>
    <x v="6"/>
    <s v="Põhi- ja üldkeskharidus"/>
    <x v="0"/>
    <x v="0"/>
    <m/>
    <m/>
    <x v="1"/>
    <x v="1"/>
    <m/>
    <m/>
  </r>
  <r>
    <x v="0"/>
    <x v="5"/>
    <s v="Sideteenused"/>
    <n v="800"/>
    <x v="79"/>
    <x v="75"/>
    <x v="7"/>
    <x v="7"/>
    <x v="6"/>
    <s v="Põhi- ja üldkeskharidus"/>
    <x v="0"/>
    <x v="0"/>
    <m/>
    <m/>
    <x v="1"/>
    <x v="1"/>
    <m/>
    <m/>
  </r>
  <r>
    <x v="0"/>
    <x v="5"/>
    <s v="Postiteenused"/>
    <n v="500"/>
    <x v="45"/>
    <x v="45"/>
    <x v="7"/>
    <x v="7"/>
    <x v="6"/>
    <s v="Põhi- ja üldkeskharidus"/>
    <x v="0"/>
    <x v="0"/>
    <m/>
    <m/>
    <x v="1"/>
    <x v="1"/>
    <m/>
    <m/>
  </r>
  <r>
    <x v="0"/>
    <x v="5"/>
    <s v="Esindus- ja vastuvõtukulud (va kingitused ja auhinnad)"/>
    <n v="1600"/>
    <x v="12"/>
    <x v="12"/>
    <x v="7"/>
    <x v="7"/>
    <x v="6"/>
    <s v="Põhi- ja üldkeskharidus"/>
    <x v="0"/>
    <x v="0"/>
    <m/>
    <m/>
    <x v="1"/>
    <x v="1"/>
    <m/>
    <m/>
  </r>
  <r>
    <x v="0"/>
    <x v="5"/>
    <s v="Kingitused ja auhinnad (va oma töötajatele)"/>
    <n v="1000"/>
    <x v="134"/>
    <x v="124"/>
    <x v="7"/>
    <x v="7"/>
    <x v="6"/>
    <s v="Põhi- ja üldkeskharidus"/>
    <x v="0"/>
    <x v="0"/>
    <m/>
    <m/>
    <x v="1"/>
    <x v="1"/>
    <m/>
    <m/>
  </r>
  <r>
    <x v="0"/>
    <x v="5"/>
    <s v="Info- ja PR teenused"/>
    <n v="1000"/>
    <x v="8"/>
    <x v="8"/>
    <x v="7"/>
    <x v="7"/>
    <x v="6"/>
    <s v="Põhi- ja üldkeskharidus"/>
    <x v="0"/>
    <x v="0"/>
    <m/>
    <m/>
    <x v="1"/>
    <x v="1"/>
    <m/>
    <m/>
  </r>
  <r>
    <x v="0"/>
    <x v="5"/>
    <s v="Muud administreerimiskulud"/>
    <n v="200"/>
    <x v="14"/>
    <x v="14"/>
    <x v="7"/>
    <x v="7"/>
    <x v="6"/>
    <s v="Põhi- ja üldkeskharidus"/>
    <x v="0"/>
    <x v="0"/>
    <m/>
    <m/>
    <x v="1"/>
    <x v="1"/>
    <m/>
    <m/>
  </r>
  <r>
    <x v="0"/>
    <x v="5"/>
    <s v="Sõidukulud"/>
    <n v="0"/>
    <x v="78"/>
    <x v="49"/>
    <x v="7"/>
    <x v="7"/>
    <x v="6"/>
    <s v="Põhi- ja üldkeskharidus"/>
    <x v="0"/>
    <x v="0"/>
    <m/>
    <m/>
    <x v="1"/>
    <x v="1"/>
    <m/>
    <m/>
  </r>
  <r>
    <x v="0"/>
    <x v="5"/>
    <s v="Inventar ja selle tarvikud"/>
    <n v="8500"/>
    <x v="26"/>
    <x v="26"/>
    <x v="7"/>
    <x v="7"/>
    <x v="6"/>
    <s v="Põhi- ja üldkeskharidus"/>
    <x v="0"/>
    <x v="0"/>
    <m/>
    <m/>
    <x v="1"/>
    <x v="1"/>
    <m/>
    <m/>
  </r>
  <r>
    <x v="0"/>
    <x v="5"/>
    <s v="Remondi- ja hooldusteenused (Inventar)"/>
    <n v="5000"/>
    <x v="29"/>
    <x v="29"/>
    <x v="7"/>
    <x v="7"/>
    <x v="6"/>
    <s v="Põhi- ja üldkeskharidus"/>
    <x v="0"/>
    <x v="0"/>
    <m/>
    <m/>
    <x v="1"/>
    <x v="1"/>
    <m/>
    <m/>
  </r>
  <r>
    <x v="0"/>
    <x v="5"/>
    <s v="Muud inventari majandamiskulud"/>
    <n v="400"/>
    <x v="41"/>
    <x v="41"/>
    <x v="7"/>
    <x v="7"/>
    <x v="6"/>
    <s v="Põhi- ja üldkeskharidus"/>
    <x v="0"/>
    <x v="0"/>
    <m/>
    <m/>
    <x v="1"/>
    <x v="1"/>
    <m/>
    <m/>
  </r>
  <r>
    <x v="0"/>
    <x v="5"/>
    <s v="Meditsiini- ja hügieenitarbed"/>
    <n v="800"/>
    <x v="70"/>
    <x v="68"/>
    <x v="7"/>
    <x v="7"/>
    <x v="6"/>
    <s v="Põhi- ja üldkeskharidus"/>
    <x v="0"/>
    <x v="0"/>
    <m/>
    <m/>
    <x v="1"/>
    <x v="1"/>
    <m/>
    <m/>
  </r>
  <r>
    <x v="0"/>
    <x v="5"/>
    <s v="Tervishoiuteenused"/>
    <n v="1200"/>
    <x v="32"/>
    <x v="32"/>
    <x v="7"/>
    <x v="7"/>
    <x v="6"/>
    <s v="Põhi- ja üldkeskharidus"/>
    <x v="0"/>
    <x v="0"/>
    <m/>
    <m/>
    <x v="1"/>
    <x v="1"/>
    <m/>
    <m/>
  </r>
  <r>
    <x v="0"/>
    <x v="5"/>
    <s v="Muud õppevahendid"/>
    <n v="11000"/>
    <x v="38"/>
    <x v="38"/>
    <x v="7"/>
    <x v="7"/>
    <x v="6"/>
    <s v="Põhi- ja üldkeskharidus"/>
    <x v="0"/>
    <x v="0"/>
    <m/>
    <m/>
    <x v="1"/>
    <x v="1"/>
    <m/>
    <m/>
  </r>
  <r>
    <x v="0"/>
    <x v="5"/>
    <s v="Koolitusteenused õppekava täitmiseks"/>
    <n v="3990"/>
    <x v="49"/>
    <x v="48"/>
    <x v="7"/>
    <x v="7"/>
    <x v="6"/>
    <s v="Põhi- ja üldkeskharidus"/>
    <x v="0"/>
    <x v="0"/>
    <m/>
    <m/>
    <x v="1"/>
    <x v="1"/>
    <m/>
    <m/>
  </r>
  <r>
    <x v="0"/>
    <x v="5"/>
    <s v="Muud kommunikatsiooni-, kultuuri- ja vaba aja sisustamise kulud"/>
    <n v="7200"/>
    <x v="23"/>
    <x v="23"/>
    <x v="7"/>
    <x v="7"/>
    <x v="6"/>
    <s v="Põhi- ja üldkeskharidus"/>
    <x v="0"/>
    <x v="0"/>
    <m/>
    <m/>
    <x v="1"/>
    <x v="1"/>
    <m/>
    <m/>
  </r>
  <r>
    <x v="0"/>
    <x v="5"/>
    <s v="Kodumaised lähetused"/>
    <n v="200"/>
    <x v="119"/>
    <x v="50"/>
    <x v="7"/>
    <x v="7"/>
    <x v="6"/>
    <s v="Põhi- ja üldkeskharidus"/>
    <x v="0"/>
    <x v="0"/>
    <m/>
    <m/>
    <x v="1"/>
    <x v="1"/>
    <m/>
    <m/>
  </r>
  <r>
    <x v="0"/>
    <x v="5"/>
    <s v="Trükised ja muud teavikud"/>
    <n v="5000"/>
    <x v="34"/>
    <x v="34"/>
    <x v="4"/>
    <x v="4"/>
    <x v="6"/>
    <s v="Põhi- ja üldkeskharidus"/>
    <x v="0"/>
    <x v="0"/>
    <m/>
    <m/>
    <x v="1"/>
    <x v="1"/>
    <m/>
    <m/>
  </r>
  <r>
    <x v="0"/>
    <x v="5"/>
    <s v="Paljundus- ja printimiskulud"/>
    <n v="500"/>
    <x v="81"/>
    <x v="77"/>
    <x v="4"/>
    <x v="4"/>
    <x v="6"/>
    <s v="Põhi- ja üldkeskharidus"/>
    <x v="0"/>
    <x v="0"/>
    <m/>
    <m/>
    <x v="1"/>
    <x v="1"/>
    <m/>
    <m/>
  </r>
  <r>
    <x v="0"/>
    <x v="5"/>
    <s v="Sideteenused"/>
    <n v="1450"/>
    <x v="79"/>
    <x v="75"/>
    <x v="4"/>
    <x v="4"/>
    <x v="6"/>
    <s v="Põhi- ja üldkeskharidus"/>
    <x v="0"/>
    <x v="0"/>
    <m/>
    <m/>
    <x v="1"/>
    <x v="1"/>
    <m/>
    <m/>
  </r>
  <r>
    <x v="0"/>
    <x v="5"/>
    <s v="Postiteenused"/>
    <n v="250"/>
    <x v="45"/>
    <x v="45"/>
    <x v="4"/>
    <x v="4"/>
    <x v="6"/>
    <s v="Põhi- ja üldkeskharidus"/>
    <x v="0"/>
    <x v="0"/>
    <m/>
    <m/>
    <x v="1"/>
    <x v="1"/>
    <m/>
    <m/>
  </r>
  <r>
    <x v="0"/>
    <x v="5"/>
    <s v="Pangateenused"/>
    <n v="500"/>
    <x v="90"/>
    <x v="84"/>
    <x v="4"/>
    <x v="4"/>
    <x v="6"/>
    <s v="Põhi- ja üldkeskharidus"/>
    <x v="0"/>
    <x v="0"/>
    <m/>
    <m/>
    <x v="1"/>
    <x v="1"/>
    <m/>
    <m/>
  </r>
  <r>
    <x v="0"/>
    <x v="5"/>
    <s v="Esindus- ja vastuvõtukulud (va kingitused ja auhinnad)"/>
    <n v="3000"/>
    <x v="12"/>
    <x v="12"/>
    <x v="4"/>
    <x v="4"/>
    <x v="6"/>
    <s v="Põhi- ja üldkeskharidus"/>
    <x v="0"/>
    <x v="0"/>
    <m/>
    <m/>
    <x v="1"/>
    <x v="1"/>
    <m/>
    <m/>
  </r>
  <r>
    <x v="0"/>
    <x v="5"/>
    <s v="Kingitused ja auhinnad (va oma töötajatele)"/>
    <n v="3500"/>
    <x v="134"/>
    <x v="124"/>
    <x v="4"/>
    <x v="4"/>
    <x v="6"/>
    <s v="Põhi- ja üldkeskharidus"/>
    <x v="0"/>
    <x v="0"/>
    <m/>
    <m/>
    <x v="1"/>
    <x v="1"/>
    <m/>
    <m/>
  </r>
  <r>
    <x v="0"/>
    <x v="5"/>
    <s v="Personaliteenused"/>
    <n v="1000"/>
    <x v="86"/>
    <x v="81"/>
    <x v="4"/>
    <x v="4"/>
    <x v="6"/>
    <s v="Põhi- ja üldkeskharidus"/>
    <x v="0"/>
    <x v="0"/>
    <m/>
    <m/>
    <x v="1"/>
    <x v="1"/>
    <m/>
    <m/>
  </r>
  <r>
    <x v="0"/>
    <x v="5"/>
    <s v="Info- ja PR teenused"/>
    <n v="500"/>
    <x v="8"/>
    <x v="8"/>
    <x v="4"/>
    <x v="4"/>
    <x v="6"/>
    <s v="Põhi- ja üldkeskharidus"/>
    <x v="0"/>
    <x v="0"/>
    <m/>
    <m/>
    <x v="1"/>
    <x v="1"/>
    <m/>
    <m/>
  </r>
  <r>
    <x v="0"/>
    <x v="5"/>
    <s v="Muud administreerimiskulud"/>
    <n v="500"/>
    <x v="14"/>
    <x v="14"/>
    <x v="4"/>
    <x v="4"/>
    <x v="6"/>
    <s v="Põhi- ja üldkeskharidus"/>
    <x v="0"/>
    <x v="0"/>
    <m/>
    <m/>
    <x v="1"/>
    <x v="1"/>
    <m/>
    <m/>
  </r>
  <r>
    <x v="0"/>
    <x v="5"/>
    <s v="Koolituskulud (sh koolituslähetus)"/>
    <n v="2588"/>
    <x v="48"/>
    <x v="22"/>
    <x v="4"/>
    <x v="4"/>
    <x v="6"/>
    <s v="Põhi- ja üldkeskharidus"/>
    <x v="0"/>
    <x v="0"/>
    <m/>
    <m/>
    <x v="1"/>
    <x v="1"/>
    <m/>
    <m/>
  </r>
  <r>
    <x v="0"/>
    <x v="5"/>
    <s v="Isikliku sõiduauto kasutamise kulud"/>
    <n v="2000"/>
    <x v="30"/>
    <x v="30"/>
    <x v="4"/>
    <x v="4"/>
    <x v="6"/>
    <s v="Põhi- ja üldkeskharidus"/>
    <x v="0"/>
    <x v="0"/>
    <m/>
    <m/>
    <x v="1"/>
    <x v="1"/>
    <m/>
    <m/>
  </r>
  <r>
    <x v="0"/>
    <x v="5"/>
    <s v="Inventar ja selle tarvikud"/>
    <n v="12200"/>
    <x v="26"/>
    <x v="26"/>
    <x v="4"/>
    <x v="4"/>
    <x v="6"/>
    <s v="Põhi- ja üldkeskharidus"/>
    <x v="0"/>
    <x v="0"/>
    <m/>
    <m/>
    <x v="1"/>
    <x v="1"/>
    <m/>
    <m/>
  </r>
  <r>
    <x v="0"/>
    <x v="5"/>
    <s v="Meditsiini- ja hügieenitarbed"/>
    <n v="1400"/>
    <x v="70"/>
    <x v="68"/>
    <x v="4"/>
    <x v="4"/>
    <x v="6"/>
    <s v="Põhi- ja üldkeskharidus"/>
    <x v="0"/>
    <x v="0"/>
    <m/>
    <m/>
    <x v="1"/>
    <x v="1"/>
    <m/>
    <m/>
  </r>
  <r>
    <x v="0"/>
    <x v="5"/>
    <s v="Tervishoiuteenused"/>
    <n v="2500"/>
    <x v="32"/>
    <x v="32"/>
    <x v="4"/>
    <x v="4"/>
    <x v="6"/>
    <s v="Põhi- ja üldkeskharidus"/>
    <x v="0"/>
    <x v="0"/>
    <m/>
    <m/>
    <x v="1"/>
    <x v="1"/>
    <m/>
    <m/>
  </r>
  <r>
    <x v="0"/>
    <x v="5"/>
    <s v="Õpikud, tööraamatud ja -vihikud, töölehed"/>
    <n v="39957"/>
    <x v="55"/>
    <x v="54"/>
    <x v="4"/>
    <x v="4"/>
    <x v="6"/>
    <s v="Põhi- ja üldkeskharidus"/>
    <x v="0"/>
    <x v="0"/>
    <s v="TF02-05"/>
    <s v="Õppekirjanduseks"/>
    <x v="1"/>
    <x v="1"/>
    <m/>
    <m/>
  </r>
  <r>
    <x v="0"/>
    <x v="5"/>
    <s v="Muud õppevahendid"/>
    <n v="10000"/>
    <x v="38"/>
    <x v="38"/>
    <x v="4"/>
    <x v="4"/>
    <x v="6"/>
    <s v="Põhi- ja üldkeskharidus"/>
    <x v="0"/>
    <x v="0"/>
    <m/>
    <m/>
    <x v="1"/>
    <x v="1"/>
    <m/>
    <m/>
  </r>
  <r>
    <x v="0"/>
    <x v="5"/>
    <s v="Kolmandate isikute koolitamine"/>
    <n v="8000"/>
    <x v="43"/>
    <x v="43"/>
    <x v="4"/>
    <x v="4"/>
    <x v="6"/>
    <s v="Põhi- ja üldkeskharidus"/>
    <x v="0"/>
    <x v="0"/>
    <m/>
    <m/>
    <x v="1"/>
    <x v="1"/>
    <m/>
    <m/>
  </r>
  <r>
    <x v="0"/>
    <x v="5"/>
    <s v="Muud kommunikatsiooni-, kultuuri- ja vaba aja sisustamise kulud"/>
    <n v="4946"/>
    <x v="23"/>
    <x v="23"/>
    <x v="4"/>
    <x v="4"/>
    <x v="6"/>
    <s v="Põhi- ja üldkeskharidus"/>
    <x v="0"/>
    <x v="0"/>
    <m/>
    <m/>
    <x v="1"/>
    <x v="1"/>
    <m/>
    <m/>
  </r>
  <r>
    <x v="0"/>
    <x v="5"/>
    <s v="Muud eri- ja vormiriietusega seotud kulud"/>
    <n v="5000"/>
    <x v="150"/>
    <x v="138"/>
    <x v="4"/>
    <x v="4"/>
    <x v="6"/>
    <s v="Põhi- ja üldkeskharidus"/>
    <x v="0"/>
    <x v="0"/>
    <m/>
    <m/>
    <x v="1"/>
    <x v="1"/>
    <m/>
    <m/>
  </r>
  <r>
    <x v="0"/>
    <x v="5"/>
    <s v="Muud mitmesugused majanduskulud"/>
    <n v="4961"/>
    <x v="47"/>
    <x v="47"/>
    <x v="4"/>
    <x v="4"/>
    <x v="6"/>
    <s v="Põhi- ja üldkeskharidus"/>
    <x v="0"/>
    <x v="0"/>
    <m/>
    <m/>
    <x v="1"/>
    <x v="1"/>
    <m/>
    <m/>
  </r>
  <r>
    <x v="0"/>
    <x v="5"/>
    <s v="Bürootarbed"/>
    <n v="1000"/>
    <x v="33"/>
    <x v="33"/>
    <x v="18"/>
    <x v="18"/>
    <x v="13"/>
    <s v="Alusharidus"/>
    <x v="0"/>
    <x v="0"/>
    <m/>
    <m/>
    <x v="1"/>
    <x v="1"/>
    <m/>
    <m/>
  </r>
  <r>
    <x v="0"/>
    <x v="5"/>
    <s v="Trükised ja muud teavikud"/>
    <n v="105"/>
    <x v="34"/>
    <x v="34"/>
    <x v="18"/>
    <x v="18"/>
    <x v="13"/>
    <s v="Alusharidus"/>
    <x v="0"/>
    <x v="0"/>
    <m/>
    <m/>
    <x v="1"/>
    <x v="1"/>
    <m/>
    <m/>
  </r>
  <r>
    <x v="0"/>
    <x v="5"/>
    <s v="Paljundus- ja printimiskulud"/>
    <n v="316"/>
    <x v="81"/>
    <x v="77"/>
    <x v="18"/>
    <x v="18"/>
    <x v="13"/>
    <s v="Alusharidus"/>
    <x v="0"/>
    <x v="0"/>
    <m/>
    <m/>
    <x v="1"/>
    <x v="1"/>
    <m/>
    <m/>
  </r>
  <r>
    <x v="0"/>
    <x v="5"/>
    <s v="Esindus- ja vastuvõtukulud (va kingitused ja auhinnad)"/>
    <n v="181"/>
    <x v="12"/>
    <x v="12"/>
    <x v="18"/>
    <x v="18"/>
    <x v="13"/>
    <s v="Alusharidus"/>
    <x v="0"/>
    <x v="0"/>
    <m/>
    <m/>
    <x v="1"/>
    <x v="1"/>
    <m/>
    <m/>
  </r>
  <r>
    <x v="0"/>
    <x v="5"/>
    <s v="Info- ja PR teenused"/>
    <n v="372"/>
    <x v="8"/>
    <x v="8"/>
    <x v="18"/>
    <x v="18"/>
    <x v="13"/>
    <s v="Alusharidus"/>
    <x v="0"/>
    <x v="0"/>
    <m/>
    <m/>
    <x v="1"/>
    <x v="1"/>
    <m/>
    <m/>
  </r>
  <r>
    <x v="0"/>
    <x v="5"/>
    <s v="Muud administreerimiskulud"/>
    <n v="400"/>
    <x v="14"/>
    <x v="14"/>
    <x v="18"/>
    <x v="18"/>
    <x v="13"/>
    <s v="Alusharidus"/>
    <x v="0"/>
    <x v="0"/>
    <m/>
    <m/>
    <x v="1"/>
    <x v="1"/>
    <m/>
    <m/>
  </r>
  <r>
    <x v="0"/>
    <x v="5"/>
    <s v="Nõustamisteenused"/>
    <n v="5000"/>
    <x v="191"/>
    <x v="172"/>
    <x v="30"/>
    <x v="30"/>
    <x v="45"/>
    <s v="Võlanõustamisteenus"/>
    <x v="0"/>
    <x v="0"/>
    <m/>
    <m/>
    <x v="70"/>
    <x v="70"/>
    <m/>
    <m/>
  </r>
  <r>
    <x v="1"/>
    <x v="3"/>
    <s v="Muud tulud haridusalasest tegevusest"/>
    <n v="35000"/>
    <x v="35"/>
    <x v="35"/>
    <x v="4"/>
    <x v="4"/>
    <x v="6"/>
    <s v="Põhi- ja üldkeskharidus"/>
    <x v="0"/>
    <x v="0"/>
    <m/>
    <m/>
    <x v="1"/>
    <x v="1"/>
    <m/>
    <m/>
  </r>
  <r>
    <x v="0"/>
    <x v="2"/>
    <s v="Ravitoetused"/>
    <n v="2000"/>
    <x v="4"/>
    <x v="4"/>
    <x v="30"/>
    <x v="30"/>
    <x v="44"/>
    <s v="Haigete sotsiaalne kaitse"/>
    <x v="0"/>
    <x v="0"/>
    <m/>
    <m/>
    <x v="69"/>
    <x v="69"/>
    <m/>
    <m/>
  </r>
  <r>
    <x v="0"/>
    <x v="5"/>
    <s v="Bürootarbed"/>
    <n v="500"/>
    <x v="33"/>
    <x v="33"/>
    <x v="13"/>
    <x v="13"/>
    <x v="15"/>
    <s v="Sporditegevus"/>
    <x v="0"/>
    <x v="0"/>
    <m/>
    <m/>
    <x v="1"/>
    <x v="1"/>
    <m/>
    <m/>
  </r>
  <r>
    <x v="0"/>
    <x v="5"/>
    <s v="Trükised ja muud teavikud"/>
    <n v="542"/>
    <x v="34"/>
    <x v="34"/>
    <x v="13"/>
    <x v="13"/>
    <x v="15"/>
    <s v="Sporditegevus"/>
    <x v="0"/>
    <x v="0"/>
    <m/>
    <m/>
    <x v="1"/>
    <x v="1"/>
    <m/>
    <m/>
  </r>
  <r>
    <x v="0"/>
    <x v="5"/>
    <s v="Paljundus- ja printimiskulud"/>
    <n v="741"/>
    <x v="81"/>
    <x v="77"/>
    <x v="13"/>
    <x v="13"/>
    <x v="15"/>
    <s v="Sporditegevus"/>
    <x v="0"/>
    <x v="0"/>
    <m/>
    <m/>
    <x v="1"/>
    <x v="1"/>
    <m/>
    <m/>
  </r>
  <r>
    <x v="0"/>
    <x v="5"/>
    <s v="Postiteenused"/>
    <n v="90"/>
    <x v="45"/>
    <x v="45"/>
    <x v="13"/>
    <x v="13"/>
    <x v="15"/>
    <s v="Sporditegevus"/>
    <x v="0"/>
    <x v="0"/>
    <m/>
    <m/>
    <x v="1"/>
    <x v="1"/>
    <m/>
    <m/>
  </r>
  <r>
    <x v="0"/>
    <x v="5"/>
    <s v="Sideteenused"/>
    <n v="900"/>
    <x v="79"/>
    <x v="75"/>
    <x v="13"/>
    <x v="13"/>
    <x v="15"/>
    <s v="Sporditegevus"/>
    <x v="0"/>
    <x v="0"/>
    <m/>
    <m/>
    <x v="1"/>
    <x v="1"/>
    <m/>
    <m/>
  </r>
  <r>
    <x v="0"/>
    <x v="5"/>
    <s v="Bürootarbed"/>
    <n v="120"/>
    <x v="33"/>
    <x v="33"/>
    <x v="21"/>
    <x v="21"/>
    <x v="10"/>
    <s v="Noorte huviharidus ja huvitegevus"/>
    <x v="0"/>
    <x v="0"/>
    <m/>
    <m/>
    <x v="1"/>
    <x v="1"/>
    <m/>
    <m/>
  </r>
  <r>
    <x v="0"/>
    <x v="5"/>
    <s v="Sideteenused"/>
    <n v="75"/>
    <x v="79"/>
    <x v="75"/>
    <x v="21"/>
    <x v="21"/>
    <x v="10"/>
    <s v="Noorte huviharidus ja huvitegevus"/>
    <x v="0"/>
    <x v="0"/>
    <m/>
    <m/>
    <x v="1"/>
    <x v="1"/>
    <m/>
    <m/>
  </r>
  <r>
    <x v="0"/>
    <x v="5"/>
    <s v="Paljundus- ja printimiskulud"/>
    <n v="50"/>
    <x v="81"/>
    <x v="77"/>
    <x v="21"/>
    <x v="21"/>
    <x v="10"/>
    <s v="Noorte huviharidus ja huvitegevus"/>
    <x v="0"/>
    <x v="0"/>
    <m/>
    <m/>
    <x v="1"/>
    <x v="1"/>
    <m/>
    <m/>
  </r>
  <r>
    <x v="0"/>
    <x v="5"/>
    <s v="Trükised ja muud teavikud"/>
    <n v="100"/>
    <x v="34"/>
    <x v="34"/>
    <x v="21"/>
    <x v="21"/>
    <x v="10"/>
    <s v="Noorte huviharidus ja huvitegevus"/>
    <x v="0"/>
    <x v="0"/>
    <m/>
    <m/>
    <x v="1"/>
    <x v="1"/>
    <m/>
    <m/>
  </r>
  <r>
    <x v="0"/>
    <x v="5"/>
    <s v="Postiteenused"/>
    <n v="20"/>
    <x v="45"/>
    <x v="45"/>
    <x v="21"/>
    <x v="21"/>
    <x v="10"/>
    <s v="Noorte huviharidus ja huvitegevus"/>
    <x v="0"/>
    <x v="0"/>
    <m/>
    <m/>
    <x v="1"/>
    <x v="1"/>
    <m/>
    <m/>
  </r>
  <r>
    <x v="0"/>
    <x v="5"/>
    <s v="Esindus- ja vastuvõtukulud (va kingitused ja auhinnad)"/>
    <n v="210"/>
    <x v="12"/>
    <x v="12"/>
    <x v="21"/>
    <x v="21"/>
    <x v="10"/>
    <s v="Noorte huviharidus ja huvitegevus"/>
    <x v="0"/>
    <x v="0"/>
    <m/>
    <m/>
    <x v="1"/>
    <x v="1"/>
    <m/>
    <m/>
  </r>
  <r>
    <x v="0"/>
    <x v="5"/>
    <s v="Info- ja PR teenused"/>
    <n v="460"/>
    <x v="8"/>
    <x v="8"/>
    <x v="21"/>
    <x v="21"/>
    <x v="10"/>
    <s v="Noorte huviharidus ja huvitegevus"/>
    <x v="0"/>
    <x v="0"/>
    <m/>
    <m/>
    <x v="1"/>
    <x v="1"/>
    <m/>
    <m/>
  </r>
  <r>
    <x v="0"/>
    <x v="0"/>
    <s v="Põhipalk ja kokkulepitud tasud"/>
    <n v="53747"/>
    <x v="24"/>
    <x v="24"/>
    <x v="21"/>
    <x v="21"/>
    <x v="10"/>
    <s v="Noorte huviharidus ja huvitegevus"/>
    <x v="0"/>
    <x v="0"/>
    <m/>
    <m/>
    <x v="1"/>
    <x v="1"/>
    <m/>
    <m/>
  </r>
  <r>
    <x v="0"/>
    <x v="0"/>
    <s v="Põhipalk ja kokkulepitud tasud"/>
    <n v="12708"/>
    <x v="37"/>
    <x v="37"/>
    <x v="21"/>
    <x v="21"/>
    <x v="10"/>
    <s v="Noorte huviharidus ja huvitegevus"/>
    <x v="0"/>
    <x v="0"/>
    <m/>
    <m/>
    <x v="1"/>
    <x v="1"/>
    <m/>
    <m/>
  </r>
  <r>
    <x v="0"/>
    <x v="5"/>
    <s v="Infotehnoloogiline riistvara ja tarvikud"/>
    <n v="0"/>
    <x v="149"/>
    <x v="137"/>
    <x v="22"/>
    <x v="22"/>
    <x v="20"/>
    <s v="Muuseumid"/>
    <x v="2"/>
    <x v="2"/>
    <m/>
    <m/>
    <x v="1"/>
    <x v="1"/>
    <m/>
    <m/>
  </r>
  <r>
    <x v="0"/>
    <x v="5"/>
    <s v="Veebipõhine tarkvara ja infosüsteem"/>
    <n v="159"/>
    <x v="44"/>
    <x v="44"/>
    <x v="22"/>
    <x v="22"/>
    <x v="20"/>
    <s v="Muuseumid"/>
    <x v="2"/>
    <x v="2"/>
    <m/>
    <m/>
    <x v="1"/>
    <x v="1"/>
    <m/>
    <m/>
  </r>
  <r>
    <x v="0"/>
    <x v="5"/>
    <s v="Kulud andmesidele"/>
    <n v="419"/>
    <x v="183"/>
    <x v="165"/>
    <x v="22"/>
    <x v="22"/>
    <x v="20"/>
    <s v="Muuseumid"/>
    <x v="2"/>
    <x v="2"/>
    <m/>
    <m/>
    <x v="1"/>
    <x v="1"/>
    <m/>
    <m/>
  </r>
  <r>
    <x v="0"/>
    <x v="5"/>
    <s v="Infotehnoloogiline riistvara ja tarvikud"/>
    <n v="0"/>
    <x v="149"/>
    <x v="137"/>
    <x v="17"/>
    <x v="17"/>
    <x v="19"/>
    <s v="Rahvakultuur"/>
    <x v="2"/>
    <x v="2"/>
    <m/>
    <m/>
    <x v="1"/>
    <x v="1"/>
    <m/>
    <m/>
  </r>
  <r>
    <x v="0"/>
    <x v="5"/>
    <s v="Remondi- ja hooldusteenused"/>
    <n v="500"/>
    <x v="184"/>
    <x v="29"/>
    <x v="17"/>
    <x v="17"/>
    <x v="19"/>
    <s v="Rahvakultuur"/>
    <x v="2"/>
    <x v="2"/>
    <m/>
    <m/>
    <x v="1"/>
    <x v="1"/>
    <m/>
    <m/>
  </r>
  <r>
    <x v="0"/>
    <x v="5"/>
    <s v="Veebipõhine tarkvara ja infosüsteem"/>
    <n v="107"/>
    <x v="44"/>
    <x v="44"/>
    <x v="17"/>
    <x v="17"/>
    <x v="19"/>
    <s v="Rahvakultuur"/>
    <x v="2"/>
    <x v="2"/>
    <m/>
    <m/>
    <x v="1"/>
    <x v="1"/>
    <m/>
    <m/>
  </r>
  <r>
    <x v="0"/>
    <x v="5"/>
    <s v="Remondi- ja hooldusteenused"/>
    <n v="250"/>
    <x v="184"/>
    <x v="29"/>
    <x v="29"/>
    <x v="29"/>
    <x v="26"/>
    <s v="Noorsootöö ja noortekeskused"/>
    <x v="2"/>
    <x v="2"/>
    <m/>
    <m/>
    <x v="1"/>
    <x v="1"/>
    <m/>
    <m/>
  </r>
  <r>
    <x v="0"/>
    <x v="5"/>
    <s v="Veebipõhine tarkvara ja infosüsteem"/>
    <n v="0"/>
    <x v="44"/>
    <x v="44"/>
    <x v="29"/>
    <x v="29"/>
    <x v="26"/>
    <s v="Noorsootöö ja noortekeskused"/>
    <x v="2"/>
    <x v="2"/>
    <m/>
    <m/>
    <x v="1"/>
    <x v="1"/>
    <m/>
    <m/>
  </r>
  <r>
    <x v="0"/>
    <x v="5"/>
    <s v="Infotehnoloogiline riistvara ja tarvikud"/>
    <n v="0"/>
    <x v="149"/>
    <x v="137"/>
    <x v="23"/>
    <x v="23"/>
    <x v="21"/>
    <s v="Väljaspool kodu osutatav üldhooldusteenus"/>
    <x v="2"/>
    <x v="2"/>
    <m/>
    <m/>
    <x v="1"/>
    <x v="1"/>
    <m/>
    <m/>
  </r>
  <r>
    <x v="0"/>
    <x v="5"/>
    <s v="Remondi- ja hooldusteenused"/>
    <n v="666"/>
    <x v="184"/>
    <x v="29"/>
    <x v="23"/>
    <x v="23"/>
    <x v="21"/>
    <s v="Väljaspool kodu osutatav üldhooldusteenus"/>
    <x v="2"/>
    <x v="2"/>
    <m/>
    <m/>
    <x v="1"/>
    <x v="1"/>
    <m/>
    <m/>
  </r>
  <r>
    <x v="0"/>
    <x v="5"/>
    <s v="Kulud riist- ja tarkvara rendile"/>
    <n v="425"/>
    <x v="18"/>
    <x v="18"/>
    <x v="23"/>
    <x v="23"/>
    <x v="21"/>
    <s v="Väljaspool kodu osutatav üldhooldusteenus"/>
    <x v="2"/>
    <x v="2"/>
    <m/>
    <m/>
    <x v="1"/>
    <x v="1"/>
    <m/>
    <m/>
  </r>
  <r>
    <x v="0"/>
    <x v="5"/>
    <s v="Veebipõhine tarkvara ja infosüsteem"/>
    <n v="3876"/>
    <x v="44"/>
    <x v="44"/>
    <x v="23"/>
    <x v="23"/>
    <x v="21"/>
    <s v="Väljaspool kodu osutatav üldhooldusteenus"/>
    <x v="2"/>
    <x v="2"/>
    <m/>
    <m/>
    <x v="1"/>
    <x v="1"/>
    <m/>
    <m/>
  </r>
  <r>
    <x v="0"/>
    <x v="5"/>
    <s v="Infotehnoloogiline riistvara ja tarvikud"/>
    <n v="0"/>
    <x v="149"/>
    <x v="137"/>
    <x v="14"/>
    <x v="14"/>
    <x v="10"/>
    <s v="Noorte huviharidus ja huvitegevus"/>
    <x v="2"/>
    <x v="2"/>
    <m/>
    <m/>
    <x v="1"/>
    <x v="1"/>
    <m/>
    <m/>
  </r>
  <r>
    <x v="0"/>
    <x v="5"/>
    <s v="Remondi- ja hooldusteenused"/>
    <n v="250"/>
    <x v="184"/>
    <x v="29"/>
    <x v="14"/>
    <x v="14"/>
    <x v="10"/>
    <s v="Noorte huviharidus ja huvitegevus"/>
    <x v="2"/>
    <x v="2"/>
    <m/>
    <m/>
    <x v="1"/>
    <x v="1"/>
    <m/>
    <m/>
  </r>
  <r>
    <x v="0"/>
    <x v="5"/>
    <s v="Kulud andmesidele"/>
    <n v="383"/>
    <x v="183"/>
    <x v="165"/>
    <x v="14"/>
    <x v="14"/>
    <x v="10"/>
    <s v="Noorte huviharidus ja huvitegevus"/>
    <x v="2"/>
    <x v="2"/>
    <m/>
    <m/>
    <x v="1"/>
    <x v="1"/>
    <m/>
    <m/>
  </r>
  <r>
    <x v="0"/>
    <x v="5"/>
    <s v="Info- ja kommunikatsioonitehnoloogiline tarkvara"/>
    <n v="0"/>
    <x v="96"/>
    <x v="90"/>
    <x v="14"/>
    <x v="14"/>
    <x v="10"/>
    <s v="Noorte huviharidus ja huvitegevus"/>
    <x v="2"/>
    <x v="2"/>
    <m/>
    <m/>
    <x v="1"/>
    <x v="1"/>
    <m/>
    <m/>
  </r>
  <r>
    <x v="0"/>
    <x v="5"/>
    <s v="Infotehnoloogiline riistvara ja tarvikud"/>
    <n v="1000"/>
    <x v="149"/>
    <x v="137"/>
    <x v="4"/>
    <x v="4"/>
    <x v="6"/>
    <s v="Põhi- ja üldkeskharidus"/>
    <x v="2"/>
    <x v="2"/>
    <m/>
    <m/>
    <x v="1"/>
    <x v="1"/>
    <m/>
    <m/>
  </r>
  <r>
    <x v="0"/>
    <x v="5"/>
    <s v="Remondi- ja hooldusteenused"/>
    <n v="1585"/>
    <x v="184"/>
    <x v="29"/>
    <x v="4"/>
    <x v="4"/>
    <x v="6"/>
    <s v="Põhi- ja üldkeskharidus"/>
    <x v="2"/>
    <x v="2"/>
    <m/>
    <m/>
    <x v="1"/>
    <x v="1"/>
    <m/>
    <m/>
  </r>
  <r>
    <x v="0"/>
    <x v="5"/>
    <s v="Kulud riist- ja tarkvara rendile"/>
    <n v="10149"/>
    <x v="18"/>
    <x v="18"/>
    <x v="4"/>
    <x v="4"/>
    <x v="6"/>
    <s v="Põhi- ja üldkeskharidus"/>
    <x v="2"/>
    <x v="2"/>
    <m/>
    <m/>
    <x v="1"/>
    <x v="1"/>
    <m/>
    <m/>
  </r>
  <r>
    <x v="0"/>
    <x v="5"/>
    <s v="Kulud andmesidele"/>
    <n v="773"/>
    <x v="183"/>
    <x v="165"/>
    <x v="4"/>
    <x v="4"/>
    <x v="6"/>
    <s v="Põhi- ja üldkeskharidus"/>
    <x v="2"/>
    <x v="2"/>
    <m/>
    <m/>
    <x v="1"/>
    <x v="1"/>
    <m/>
    <m/>
  </r>
  <r>
    <x v="0"/>
    <x v="5"/>
    <s v="Veebipõhine tarkvara ja infosüsteem"/>
    <n v="3037"/>
    <x v="44"/>
    <x v="44"/>
    <x v="4"/>
    <x v="4"/>
    <x v="6"/>
    <s v="Põhi- ja üldkeskharidus"/>
    <x v="2"/>
    <x v="2"/>
    <m/>
    <m/>
    <x v="1"/>
    <x v="1"/>
    <m/>
    <m/>
  </r>
  <r>
    <x v="0"/>
    <x v="5"/>
    <s v="Veebipõhine tarkvara ja infosüsteem"/>
    <n v="1462"/>
    <x v="44"/>
    <x v="44"/>
    <x v="6"/>
    <x v="6"/>
    <x v="6"/>
    <s v="Põhi- ja üldkeskharidus"/>
    <x v="2"/>
    <x v="2"/>
    <m/>
    <m/>
    <x v="1"/>
    <x v="1"/>
    <m/>
    <m/>
  </r>
  <r>
    <x v="0"/>
    <x v="5"/>
    <s v="Kulud andmesidele"/>
    <n v="322"/>
    <x v="183"/>
    <x v="165"/>
    <x v="6"/>
    <x v="6"/>
    <x v="6"/>
    <s v="Põhi- ja üldkeskharidus"/>
    <x v="2"/>
    <x v="2"/>
    <m/>
    <m/>
    <x v="1"/>
    <x v="1"/>
    <m/>
    <m/>
  </r>
  <r>
    <x v="0"/>
    <x v="5"/>
    <s v="Kulud riist- ja tarkvara rendile"/>
    <n v="2506"/>
    <x v="18"/>
    <x v="18"/>
    <x v="6"/>
    <x v="6"/>
    <x v="6"/>
    <s v="Põhi- ja üldkeskharidus"/>
    <x v="2"/>
    <x v="2"/>
    <m/>
    <m/>
    <x v="1"/>
    <x v="1"/>
    <m/>
    <m/>
  </r>
  <r>
    <x v="0"/>
    <x v="5"/>
    <s v="Remondi- ja hooldusteenused"/>
    <n v="750"/>
    <x v="184"/>
    <x v="29"/>
    <x v="6"/>
    <x v="6"/>
    <x v="6"/>
    <s v="Põhi- ja üldkeskharidus"/>
    <x v="2"/>
    <x v="2"/>
    <m/>
    <m/>
    <x v="1"/>
    <x v="1"/>
    <m/>
    <m/>
  </r>
  <r>
    <x v="0"/>
    <x v="5"/>
    <s v="Infotehnoloogiline riistvara ja tarvikud"/>
    <n v="750"/>
    <x v="149"/>
    <x v="137"/>
    <x v="6"/>
    <x v="6"/>
    <x v="6"/>
    <s v="Põhi- ja üldkeskharidus"/>
    <x v="2"/>
    <x v="2"/>
    <m/>
    <m/>
    <x v="1"/>
    <x v="1"/>
    <m/>
    <m/>
  </r>
  <r>
    <x v="0"/>
    <x v="5"/>
    <s v="Veebipõhine tarkvara ja infosüsteem"/>
    <n v="1892"/>
    <x v="44"/>
    <x v="44"/>
    <x v="16"/>
    <x v="16"/>
    <x v="13"/>
    <s v="Alusharidus"/>
    <x v="2"/>
    <x v="2"/>
    <m/>
    <m/>
    <x v="1"/>
    <x v="1"/>
    <m/>
    <m/>
  </r>
  <r>
    <x v="0"/>
    <x v="5"/>
    <s v="Kulud andmesidele"/>
    <n v="1806"/>
    <x v="183"/>
    <x v="165"/>
    <x v="16"/>
    <x v="16"/>
    <x v="13"/>
    <s v="Alusharidus"/>
    <x v="2"/>
    <x v="2"/>
    <m/>
    <m/>
    <x v="1"/>
    <x v="1"/>
    <m/>
    <m/>
  </r>
  <r>
    <x v="0"/>
    <x v="5"/>
    <s v="Remondi- ja hooldusteenused"/>
    <n v="150"/>
    <x v="184"/>
    <x v="29"/>
    <x v="16"/>
    <x v="16"/>
    <x v="13"/>
    <s v="Alusharidus"/>
    <x v="2"/>
    <x v="2"/>
    <m/>
    <m/>
    <x v="1"/>
    <x v="1"/>
    <m/>
    <m/>
  </r>
  <r>
    <x v="0"/>
    <x v="5"/>
    <s v="Veebipõhine tarkvara ja infosüsteem"/>
    <n v="2300"/>
    <x v="44"/>
    <x v="44"/>
    <x v="7"/>
    <x v="7"/>
    <x v="6"/>
    <s v="Põhi- ja üldkeskharidus"/>
    <x v="2"/>
    <x v="2"/>
    <m/>
    <m/>
    <x v="1"/>
    <x v="1"/>
    <m/>
    <m/>
  </r>
  <r>
    <x v="0"/>
    <x v="5"/>
    <s v="Kulud andmesidele"/>
    <n v="440"/>
    <x v="183"/>
    <x v="165"/>
    <x v="7"/>
    <x v="7"/>
    <x v="6"/>
    <s v="Põhi- ja üldkeskharidus"/>
    <x v="2"/>
    <x v="2"/>
    <m/>
    <m/>
    <x v="1"/>
    <x v="1"/>
    <m/>
    <m/>
  </r>
  <r>
    <x v="0"/>
    <x v="5"/>
    <s v="Kulud riist- ja tarkvara rendile"/>
    <n v="9074"/>
    <x v="18"/>
    <x v="18"/>
    <x v="7"/>
    <x v="7"/>
    <x v="6"/>
    <s v="Põhi- ja üldkeskharidus"/>
    <x v="2"/>
    <x v="2"/>
    <m/>
    <m/>
    <x v="1"/>
    <x v="1"/>
    <m/>
    <m/>
  </r>
  <r>
    <x v="0"/>
    <x v="5"/>
    <s v="Remondi- ja hooldusteenused"/>
    <n v="1500"/>
    <x v="184"/>
    <x v="29"/>
    <x v="7"/>
    <x v="7"/>
    <x v="6"/>
    <s v="Põhi- ja üldkeskharidus"/>
    <x v="2"/>
    <x v="2"/>
    <m/>
    <m/>
    <x v="1"/>
    <x v="1"/>
    <m/>
    <m/>
  </r>
  <r>
    <x v="0"/>
    <x v="5"/>
    <s v="Infotehnoloogiline riistvara ja tarvikud"/>
    <n v="1000"/>
    <x v="149"/>
    <x v="137"/>
    <x v="7"/>
    <x v="7"/>
    <x v="6"/>
    <s v="Põhi- ja üldkeskharidus"/>
    <x v="2"/>
    <x v="2"/>
    <m/>
    <m/>
    <x v="1"/>
    <x v="1"/>
    <m/>
    <m/>
  </r>
  <r>
    <x v="0"/>
    <x v="5"/>
    <s v="Kulud andmesidele"/>
    <n v="481"/>
    <x v="183"/>
    <x v="165"/>
    <x v="21"/>
    <x v="21"/>
    <x v="10"/>
    <s v="Noorte huviharidus ja huvitegevus"/>
    <x v="2"/>
    <x v="2"/>
    <m/>
    <m/>
    <x v="1"/>
    <x v="1"/>
    <m/>
    <m/>
  </r>
  <r>
    <x v="0"/>
    <x v="5"/>
    <s v="Remondi- ja hooldusteenused"/>
    <n v="250"/>
    <x v="184"/>
    <x v="29"/>
    <x v="21"/>
    <x v="21"/>
    <x v="10"/>
    <s v="Noorte huviharidus ja huvitegevus"/>
    <x v="2"/>
    <x v="2"/>
    <m/>
    <m/>
    <x v="1"/>
    <x v="1"/>
    <m/>
    <m/>
  </r>
  <r>
    <x v="0"/>
    <x v="5"/>
    <s v="Infotehnoloogiline riistvara ja tarvikud"/>
    <n v="146"/>
    <x v="149"/>
    <x v="137"/>
    <x v="21"/>
    <x v="21"/>
    <x v="10"/>
    <s v="Noorte huviharidus ja huvitegevus"/>
    <x v="2"/>
    <x v="2"/>
    <m/>
    <m/>
    <x v="1"/>
    <x v="1"/>
    <m/>
    <m/>
  </r>
  <r>
    <x v="0"/>
    <x v="5"/>
    <s v="Remondi- ja hooldusteenused"/>
    <n v="250"/>
    <x v="184"/>
    <x v="29"/>
    <x v="27"/>
    <x v="27"/>
    <x v="24"/>
    <s v="Muu perekondade ja laste sotsiaalne kaitse"/>
    <x v="2"/>
    <x v="2"/>
    <m/>
    <m/>
    <x v="1"/>
    <x v="1"/>
    <m/>
    <m/>
  </r>
  <r>
    <x v="0"/>
    <x v="5"/>
    <s v="Kulud riist- ja tarkvara rendile"/>
    <n v="0"/>
    <x v="18"/>
    <x v="18"/>
    <x v="27"/>
    <x v="27"/>
    <x v="24"/>
    <s v="Muu perekondade ja laste sotsiaalne kaitse"/>
    <x v="2"/>
    <x v="2"/>
    <m/>
    <m/>
    <x v="1"/>
    <x v="1"/>
    <m/>
    <m/>
  </r>
  <r>
    <x v="0"/>
    <x v="5"/>
    <s v="Veebipõhine tarkvara ja infosüsteem"/>
    <n v="1464"/>
    <x v="44"/>
    <x v="44"/>
    <x v="27"/>
    <x v="27"/>
    <x v="24"/>
    <s v="Muu perekondade ja laste sotsiaalne kaitse"/>
    <x v="2"/>
    <x v="2"/>
    <m/>
    <m/>
    <x v="1"/>
    <x v="1"/>
    <m/>
    <m/>
  </r>
  <r>
    <x v="0"/>
    <x v="5"/>
    <s v="Veebipõhine tarkvara ja infosüsteem"/>
    <n v="0"/>
    <x v="44"/>
    <x v="44"/>
    <x v="27"/>
    <x v="27"/>
    <x v="25"/>
    <s v="Muud hariduse abiteenused"/>
    <x v="2"/>
    <x v="2"/>
    <m/>
    <m/>
    <x v="1"/>
    <x v="1"/>
    <m/>
    <m/>
  </r>
  <r>
    <x v="0"/>
    <x v="5"/>
    <s v="Kulud riist- ja tarkvara rendile"/>
    <n v="0"/>
    <x v="18"/>
    <x v="18"/>
    <x v="27"/>
    <x v="27"/>
    <x v="25"/>
    <s v="Muud hariduse abiteenused"/>
    <x v="2"/>
    <x v="2"/>
    <m/>
    <m/>
    <x v="1"/>
    <x v="1"/>
    <m/>
    <m/>
  </r>
  <r>
    <x v="0"/>
    <x v="5"/>
    <s v="Remondi- ja hooldusteenused"/>
    <n v="250"/>
    <x v="184"/>
    <x v="29"/>
    <x v="27"/>
    <x v="27"/>
    <x v="25"/>
    <s v="Muud hariduse abiteenused"/>
    <x v="2"/>
    <x v="2"/>
    <m/>
    <m/>
    <x v="1"/>
    <x v="1"/>
    <m/>
    <m/>
  </r>
  <r>
    <x v="0"/>
    <x v="5"/>
    <s v="Infotehnoloogiline riistvara ja tarvikud"/>
    <n v="250"/>
    <x v="149"/>
    <x v="137"/>
    <x v="27"/>
    <x v="27"/>
    <x v="25"/>
    <s v="Muud hariduse abiteenused"/>
    <x v="2"/>
    <x v="2"/>
    <m/>
    <m/>
    <x v="1"/>
    <x v="1"/>
    <m/>
    <m/>
  </r>
  <r>
    <x v="0"/>
    <x v="5"/>
    <s v="Kommunikatsioonitehnoloogiline riistvara ja tarvikud"/>
    <n v="0"/>
    <x v="178"/>
    <x v="160"/>
    <x v="27"/>
    <x v="27"/>
    <x v="25"/>
    <s v="Muud hariduse abiteenused"/>
    <x v="2"/>
    <x v="2"/>
    <m/>
    <m/>
    <x v="1"/>
    <x v="1"/>
    <m/>
    <m/>
  </r>
  <r>
    <x v="0"/>
    <x v="5"/>
    <s v="Veebipõhine tarkvara ja infosüsteem"/>
    <n v="763"/>
    <x v="44"/>
    <x v="44"/>
    <x v="11"/>
    <x v="11"/>
    <x v="13"/>
    <s v="Alusharidus"/>
    <x v="2"/>
    <x v="2"/>
    <m/>
    <m/>
    <x v="1"/>
    <x v="1"/>
    <m/>
    <m/>
  </r>
  <r>
    <x v="0"/>
    <x v="5"/>
    <s v="Kulud andmesidele"/>
    <n v="897"/>
    <x v="183"/>
    <x v="165"/>
    <x v="11"/>
    <x v="11"/>
    <x v="13"/>
    <s v="Alusharidus"/>
    <x v="2"/>
    <x v="2"/>
    <m/>
    <m/>
    <x v="1"/>
    <x v="1"/>
    <m/>
    <m/>
  </r>
  <r>
    <x v="0"/>
    <x v="5"/>
    <s v="Remondi- ja hooldusteenused"/>
    <n v="150"/>
    <x v="184"/>
    <x v="29"/>
    <x v="11"/>
    <x v="11"/>
    <x v="13"/>
    <s v="Alusharidus"/>
    <x v="2"/>
    <x v="2"/>
    <m/>
    <m/>
    <x v="1"/>
    <x v="1"/>
    <m/>
    <m/>
  </r>
  <r>
    <x v="0"/>
    <x v="5"/>
    <s v="Veebipõhine tarkvara ja infosüsteem"/>
    <n v="1787"/>
    <x v="44"/>
    <x v="44"/>
    <x v="19"/>
    <x v="19"/>
    <x v="13"/>
    <s v="Alusharidus"/>
    <x v="2"/>
    <x v="2"/>
    <m/>
    <m/>
    <x v="1"/>
    <x v="1"/>
    <m/>
    <m/>
  </r>
  <r>
    <x v="0"/>
    <x v="5"/>
    <s v="Kulud andmesidele"/>
    <n v="1634"/>
    <x v="183"/>
    <x v="165"/>
    <x v="19"/>
    <x v="19"/>
    <x v="13"/>
    <s v="Alusharidus"/>
    <x v="2"/>
    <x v="2"/>
    <m/>
    <m/>
    <x v="1"/>
    <x v="1"/>
    <m/>
    <m/>
  </r>
  <r>
    <x v="0"/>
    <x v="5"/>
    <s v="Remondi- ja hooldusteenused"/>
    <n v="150"/>
    <x v="184"/>
    <x v="29"/>
    <x v="19"/>
    <x v="19"/>
    <x v="13"/>
    <s v="Alusharidus"/>
    <x v="2"/>
    <x v="2"/>
    <m/>
    <m/>
    <x v="1"/>
    <x v="1"/>
    <m/>
    <m/>
  </r>
  <r>
    <x v="0"/>
    <x v="5"/>
    <s v="Veebipõhine tarkvara ja infosüsteem"/>
    <n v="763"/>
    <x v="44"/>
    <x v="44"/>
    <x v="18"/>
    <x v="18"/>
    <x v="13"/>
    <s v="Alusharidus"/>
    <x v="2"/>
    <x v="2"/>
    <m/>
    <m/>
    <x v="1"/>
    <x v="1"/>
    <m/>
    <m/>
  </r>
  <r>
    <x v="0"/>
    <x v="5"/>
    <s v="Kulud andmesidele"/>
    <n v="868"/>
    <x v="183"/>
    <x v="165"/>
    <x v="18"/>
    <x v="18"/>
    <x v="13"/>
    <s v="Alusharidus"/>
    <x v="2"/>
    <x v="2"/>
    <m/>
    <m/>
    <x v="1"/>
    <x v="1"/>
    <m/>
    <m/>
  </r>
  <r>
    <x v="0"/>
    <x v="5"/>
    <s v="Remondi- ja hooldusteenused"/>
    <n v="150"/>
    <x v="184"/>
    <x v="29"/>
    <x v="18"/>
    <x v="18"/>
    <x v="13"/>
    <s v="Alusharidus"/>
    <x v="2"/>
    <x v="2"/>
    <m/>
    <m/>
    <x v="1"/>
    <x v="1"/>
    <m/>
    <m/>
  </r>
  <r>
    <x v="0"/>
    <x v="5"/>
    <s v="Remondi- ja hooldusteenused"/>
    <n v="100"/>
    <x v="184"/>
    <x v="29"/>
    <x v="20"/>
    <x v="20"/>
    <x v="16"/>
    <s v="Avalike alade puhastus"/>
    <x v="2"/>
    <x v="2"/>
    <m/>
    <m/>
    <x v="1"/>
    <x v="1"/>
    <m/>
    <m/>
  </r>
  <r>
    <x v="0"/>
    <x v="5"/>
    <s v="Kulud andmesidele"/>
    <n v="1204"/>
    <x v="183"/>
    <x v="165"/>
    <x v="20"/>
    <x v="20"/>
    <x v="16"/>
    <s v="Avalike alade puhastus"/>
    <x v="2"/>
    <x v="2"/>
    <m/>
    <m/>
    <x v="1"/>
    <x v="1"/>
    <m/>
    <m/>
  </r>
  <r>
    <x v="0"/>
    <x v="5"/>
    <s v="Veebipõhine tarkvara ja infosüsteem"/>
    <n v="1994"/>
    <x v="44"/>
    <x v="44"/>
    <x v="28"/>
    <x v="28"/>
    <x v="10"/>
    <s v="Noorte huviharidus ja huvitegevus"/>
    <x v="2"/>
    <x v="2"/>
    <m/>
    <m/>
    <x v="1"/>
    <x v="1"/>
    <m/>
    <m/>
  </r>
  <r>
    <x v="0"/>
    <x v="5"/>
    <s v="Kulud andmesidele"/>
    <n v="81"/>
    <x v="183"/>
    <x v="165"/>
    <x v="28"/>
    <x v="28"/>
    <x v="10"/>
    <s v="Noorte huviharidus ja huvitegevus"/>
    <x v="2"/>
    <x v="2"/>
    <m/>
    <m/>
    <x v="1"/>
    <x v="1"/>
    <m/>
    <m/>
  </r>
  <r>
    <x v="0"/>
    <x v="5"/>
    <s v="Remondi- ja hooldusteenused"/>
    <n v="250"/>
    <x v="184"/>
    <x v="29"/>
    <x v="28"/>
    <x v="28"/>
    <x v="10"/>
    <s v="Noorte huviharidus ja huvitegevus"/>
    <x v="2"/>
    <x v="2"/>
    <m/>
    <m/>
    <x v="1"/>
    <x v="1"/>
    <m/>
    <m/>
  </r>
  <r>
    <x v="0"/>
    <x v="5"/>
    <s v="Infotehnoloogiline riistvara ja tarvikud"/>
    <n v="0"/>
    <x v="149"/>
    <x v="137"/>
    <x v="28"/>
    <x v="28"/>
    <x v="10"/>
    <s v="Noorte huviharidus ja huvitegevus"/>
    <x v="2"/>
    <x v="2"/>
    <m/>
    <m/>
    <x v="1"/>
    <x v="1"/>
    <m/>
    <m/>
  </r>
  <r>
    <x v="0"/>
    <x v="5"/>
    <s v="Veebipõhine tarkvara ja infosüsteem"/>
    <n v="1635"/>
    <x v="44"/>
    <x v="44"/>
    <x v="8"/>
    <x v="8"/>
    <x v="8"/>
    <s v="Raamatukogud"/>
    <x v="2"/>
    <x v="2"/>
    <m/>
    <m/>
    <x v="1"/>
    <x v="1"/>
    <m/>
    <m/>
  </r>
  <r>
    <x v="0"/>
    <x v="5"/>
    <s v="Kulud andmesidele"/>
    <n v="773"/>
    <x v="183"/>
    <x v="165"/>
    <x v="8"/>
    <x v="8"/>
    <x v="8"/>
    <s v="Raamatukogud"/>
    <x v="2"/>
    <x v="2"/>
    <m/>
    <m/>
    <x v="1"/>
    <x v="1"/>
    <m/>
    <m/>
  </r>
  <r>
    <x v="0"/>
    <x v="5"/>
    <s v="Remondi- ja hooldusteenused"/>
    <n v="1750"/>
    <x v="184"/>
    <x v="29"/>
    <x v="8"/>
    <x v="8"/>
    <x v="8"/>
    <s v="Raamatukogud"/>
    <x v="2"/>
    <x v="2"/>
    <m/>
    <m/>
    <x v="1"/>
    <x v="1"/>
    <m/>
    <m/>
  </r>
  <r>
    <x v="0"/>
    <x v="5"/>
    <s v="Infotehnoloogiline riistvara ja tarvikud"/>
    <n v="456"/>
    <x v="149"/>
    <x v="137"/>
    <x v="8"/>
    <x v="8"/>
    <x v="8"/>
    <s v="Raamatukogud"/>
    <x v="2"/>
    <x v="2"/>
    <m/>
    <m/>
    <x v="1"/>
    <x v="1"/>
    <m/>
    <m/>
  </r>
  <r>
    <x v="0"/>
    <x v="5"/>
    <s v="Infotehnoloogiline riistvara ja tarvikud"/>
    <n v="0"/>
    <x v="149"/>
    <x v="137"/>
    <x v="24"/>
    <x v="24"/>
    <x v="22"/>
    <s v="Teatrid"/>
    <x v="2"/>
    <x v="2"/>
    <m/>
    <m/>
    <x v="1"/>
    <x v="1"/>
    <m/>
    <m/>
  </r>
  <r>
    <x v="0"/>
    <x v="5"/>
    <s v="Kulud andmesidele"/>
    <n v="654"/>
    <x v="183"/>
    <x v="165"/>
    <x v="24"/>
    <x v="24"/>
    <x v="22"/>
    <s v="Teatrid"/>
    <x v="2"/>
    <x v="2"/>
    <m/>
    <m/>
    <x v="1"/>
    <x v="1"/>
    <m/>
    <m/>
  </r>
  <r>
    <x v="0"/>
    <x v="5"/>
    <s v="Veebipõhine tarkvara ja infosüsteem"/>
    <n v="2439"/>
    <x v="44"/>
    <x v="44"/>
    <x v="10"/>
    <x v="10"/>
    <x v="6"/>
    <s v="Põhi- ja üldkeskharidus"/>
    <x v="2"/>
    <x v="2"/>
    <m/>
    <m/>
    <x v="1"/>
    <x v="1"/>
    <m/>
    <m/>
  </r>
  <r>
    <x v="0"/>
    <x v="5"/>
    <s v="Kulud andmesidele"/>
    <n v="914"/>
    <x v="183"/>
    <x v="165"/>
    <x v="10"/>
    <x v="10"/>
    <x v="6"/>
    <s v="Põhi- ja üldkeskharidus"/>
    <x v="2"/>
    <x v="2"/>
    <m/>
    <m/>
    <x v="1"/>
    <x v="1"/>
    <m/>
    <m/>
  </r>
  <r>
    <x v="0"/>
    <x v="5"/>
    <s v="Kulud riist- ja tarkvara rendile"/>
    <n v="366"/>
    <x v="18"/>
    <x v="18"/>
    <x v="10"/>
    <x v="10"/>
    <x v="6"/>
    <s v="Põhi- ja üldkeskharidus"/>
    <x v="2"/>
    <x v="2"/>
    <m/>
    <m/>
    <x v="1"/>
    <x v="1"/>
    <m/>
    <m/>
  </r>
  <r>
    <x v="0"/>
    <x v="5"/>
    <s v="Remondi- ja hooldusteenused"/>
    <n v="1500"/>
    <x v="184"/>
    <x v="29"/>
    <x v="10"/>
    <x v="10"/>
    <x v="6"/>
    <s v="Põhi- ja üldkeskharidus"/>
    <x v="2"/>
    <x v="2"/>
    <m/>
    <m/>
    <x v="1"/>
    <x v="1"/>
    <m/>
    <m/>
  </r>
  <r>
    <x v="0"/>
    <x v="5"/>
    <s v="Infotehnoloogiline riistvara ja tarvikud"/>
    <n v="1000"/>
    <x v="149"/>
    <x v="137"/>
    <x v="10"/>
    <x v="10"/>
    <x v="6"/>
    <s v="Põhi- ja üldkeskharidus"/>
    <x v="2"/>
    <x v="2"/>
    <m/>
    <m/>
    <x v="1"/>
    <x v="1"/>
    <m/>
    <m/>
  </r>
  <r>
    <x v="0"/>
    <x v="5"/>
    <s v="Veebipõhine tarkvara ja infosüsteem"/>
    <n v="1025"/>
    <x v="44"/>
    <x v="44"/>
    <x v="25"/>
    <x v="25"/>
    <x v="23"/>
    <s v="Muu eakate sotsiaalne kaitse"/>
    <x v="2"/>
    <x v="2"/>
    <m/>
    <m/>
    <x v="1"/>
    <x v="1"/>
    <m/>
    <m/>
  </r>
  <r>
    <x v="0"/>
    <x v="5"/>
    <s v="Kulud andmesidele"/>
    <n v="589"/>
    <x v="183"/>
    <x v="165"/>
    <x v="25"/>
    <x v="25"/>
    <x v="23"/>
    <s v="Muu eakate sotsiaalne kaitse"/>
    <x v="2"/>
    <x v="2"/>
    <m/>
    <m/>
    <x v="1"/>
    <x v="1"/>
    <m/>
    <m/>
  </r>
  <r>
    <x v="0"/>
    <x v="5"/>
    <s v="Remondi- ja hooldusteenused"/>
    <n v="972"/>
    <x v="184"/>
    <x v="29"/>
    <x v="25"/>
    <x v="25"/>
    <x v="23"/>
    <s v="Muu eakate sotsiaalne kaitse"/>
    <x v="2"/>
    <x v="2"/>
    <m/>
    <m/>
    <x v="1"/>
    <x v="1"/>
    <m/>
    <m/>
  </r>
  <r>
    <x v="0"/>
    <x v="5"/>
    <s v="Infotehnoloogiline riistvara ja tarvikud"/>
    <n v="250"/>
    <x v="149"/>
    <x v="137"/>
    <x v="25"/>
    <x v="25"/>
    <x v="23"/>
    <s v="Muu eakate sotsiaalne kaitse"/>
    <x v="2"/>
    <x v="2"/>
    <m/>
    <m/>
    <x v="1"/>
    <x v="1"/>
    <m/>
    <m/>
  </r>
  <r>
    <x v="0"/>
    <x v="5"/>
    <s v="Kommunikatsioonitehnoloogiline riistvara ja tarvikud"/>
    <n v="0"/>
    <x v="178"/>
    <x v="160"/>
    <x v="25"/>
    <x v="25"/>
    <x v="23"/>
    <s v="Muu eakate sotsiaalne kaitse"/>
    <x v="2"/>
    <x v="2"/>
    <m/>
    <m/>
    <x v="1"/>
    <x v="1"/>
    <m/>
    <m/>
  </r>
  <r>
    <x v="0"/>
    <x v="5"/>
    <s v="Kulud andmesidele"/>
    <n v="0"/>
    <x v="183"/>
    <x v="165"/>
    <x v="25"/>
    <x v="25"/>
    <x v="28"/>
    <s v="Varjupaigateenus"/>
    <x v="2"/>
    <x v="2"/>
    <m/>
    <m/>
    <x v="1"/>
    <x v="1"/>
    <m/>
    <m/>
  </r>
  <r>
    <x v="0"/>
    <x v="5"/>
    <s v="Kulud andmesidele"/>
    <n v="1813"/>
    <x v="183"/>
    <x v="165"/>
    <x v="15"/>
    <x v="15"/>
    <x v="15"/>
    <s v="Sporditegevus"/>
    <x v="2"/>
    <x v="2"/>
    <m/>
    <m/>
    <x v="1"/>
    <x v="1"/>
    <m/>
    <m/>
  </r>
  <r>
    <x v="0"/>
    <x v="5"/>
    <s v="Remondi- ja hooldusteenused"/>
    <n v="150"/>
    <x v="184"/>
    <x v="29"/>
    <x v="15"/>
    <x v="15"/>
    <x v="15"/>
    <s v="Sporditegevus"/>
    <x v="2"/>
    <x v="2"/>
    <m/>
    <m/>
    <x v="1"/>
    <x v="1"/>
    <m/>
    <m/>
  </r>
  <r>
    <x v="0"/>
    <x v="5"/>
    <s v="Infotehnoloogiline riistvara ja tarvikud"/>
    <n v="0"/>
    <x v="149"/>
    <x v="137"/>
    <x v="15"/>
    <x v="15"/>
    <x v="15"/>
    <s v="Sporditegevus"/>
    <x v="2"/>
    <x v="2"/>
    <m/>
    <m/>
    <x v="1"/>
    <x v="1"/>
    <m/>
    <m/>
  </r>
  <r>
    <x v="0"/>
    <x v="5"/>
    <s v="Veebipõhine tarkvara ja infosüsteem"/>
    <n v="3160"/>
    <x v="44"/>
    <x v="44"/>
    <x v="13"/>
    <x v="13"/>
    <x v="15"/>
    <s v="Sporditegevus"/>
    <x v="2"/>
    <x v="2"/>
    <m/>
    <m/>
    <x v="1"/>
    <x v="1"/>
    <m/>
    <m/>
  </r>
  <r>
    <x v="0"/>
    <x v="5"/>
    <s v="Kulud andmesidele"/>
    <n v="800"/>
    <x v="183"/>
    <x v="165"/>
    <x v="13"/>
    <x v="13"/>
    <x v="15"/>
    <s v="Sporditegevus"/>
    <x v="2"/>
    <x v="2"/>
    <m/>
    <m/>
    <x v="1"/>
    <x v="1"/>
    <m/>
    <m/>
  </r>
  <r>
    <x v="0"/>
    <x v="5"/>
    <s v="Remondi- ja hooldusteenused"/>
    <n v="201"/>
    <x v="184"/>
    <x v="29"/>
    <x v="13"/>
    <x v="13"/>
    <x v="15"/>
    <s v="Sporditegevus"/>
    <x v="2"/>
    <x v="2"/>
    <m/>
    <m/>
    <x v="1"/>
    <x v="1"/>
    <m/>
    <m/>
  </r>
  <r>
    <x v="0"/>
    <x v="5"/>
    <s v="Veebipõhine tarkvara ja infosüsteem"/>
    <n v="1779"/>
    <x v="44"/>
    <x v="44"/>
    <x v="9"/>
    <x v="9"/>
    <x v="6"/>
    <s v="Põhi- ja üldkeskharidus"/>
    <x v="2"/>
    <x v="2"/>
    <m/>
    <m/>
    <x v="1"/>
    <x v="1"/>
    <m/>
    <m/>
  </r>
  <r>
    <x v="0"/>
    <x v="5"/>
    <s v="Kulud andmesidele"/>
    <n v="88"/>
    <x v="183"/>
    <x v="165"/>
    <x v="9"/>
    <x v="9"/>
    <x v="6"/>
    <s v="Põhi- ja üldkeskharidus"/>
    <x v="2"/>
    <x v="2"/>
    <m/>
    <m/>
    <x v="1"/>
    <x v="1"/>
    <m/>
    <m/>
  </r>
  <r>
    <x v="0"/>
    <x v="5"/>
    <s v="Kulud riist- ja tarkvara rendile"/>
    <n v="0"/>
    <x v="18"/>
    <x v="18"/>
    <x v="9"/>
    <x v="9"/>
    <x v="6"/>
    <s v="Põhi- ja üldkeskharidus"/>
    <x v="2"/>
    <x v="2"/>
    <m/>
    <m/>
    <x v="1"/>
    <x v="1"/>
    <m/>
    <m/>
  </r>
  <r>
    <x v="0"/>
    <x v="5"/>
    <s v="Remondi- ja hooldusteenused"/>
    <n v="500"/>
    <x v="184"/>
    <x v="29"/>
    <x v="9"/>
    <x v="9"/>
    <x v="6"/>
    <s v="Põhi- ja üldkeskharidus"/>
    <x v="2"/>
    <x v="2"/>
    <m/>
    <m/>
    <x v="1"/>
    <x v="1"/>
    <m/>
    <m/>
  </r>
  <r>
    <x v="0"/>
    <x v="5"/>
    <s v="Infotehnoloogiline riistvara ja tarvikud"/>
    <n v="500"/>
    <x v="149"/>
    <x v="137"/>
    <x v="9"/>
    <x v="9"/>
    <x v="6"/>
    <s v="Põhi- ja üldkeskharidus"/>
    <x v="2"/>
    <x v="2"/>
    <m/>
    <m/>
    <x v="1"/>
    <x v="1"/>
    <m/>
    <m/>
  </r>
  <r>
    <x v="0"/>
    <x v="5"/>
    <s v="Kulud andmesidele"/>
    <n v="18817"/>
    <x v="183"/>
    <x v="165"/>
    <x v="0"/>
    <x v="0"/>
    <x v="0"/>
    <s v="Viljandi Linnavalitsus"/>
    <x v="2"/>
    <x v="2"/>
    <m/>
    <m/>
    <x v="1"/>
    <x v="1"/>
    <m/>
    <m/>
  </r>
  <r>
    <x v="0"/>
    <x v="5"/>
    <s v="Kulud riist- ja tarkvara rendile"/>
    <n v="52504"/>
    <x v="18"/>
    <x v="18"/>
    <x v="0"/>
    <x v="0"/>
    <x v="0"/>
    <s v="Viljandi Linnavalitsus"/>
    <x v="2"/>
    <x v="2"/>
    <m/>
    <m/>
    <x v="1"/>
    <x v="1"/>
    <m/>
    <m/>
  </r>
  <r>
    <x v="0"/>
    <x v="5"/>
    <s v="Remondi- ja hooldusteenused"/>
    <n v="5800"/>
    <x v="184"/>
    <x v="29"/>
    <x v="0"/>
    <x v="0"/>
    <x v="0"/>
    <s v="Viljandi Linnavalitsus"/>
    <x v="2"/>
    <x v="2"/>
    <m/>
    <m/>
    <x v="1"/>
    <x v="1"/>
    <m/>
    <m/>
  </r>
  <r>
    <x v="0"/>
    <x v="5"/>
    <s v="Infotehnoloogiline riistvara ja tarvikud"/>
    <n v="10000"/>
    <x v="149"/>
    <x v="137"/>
    <x v="0"/>
    <x v="0"/>
    <x v="0"/>
    <s v="Viljandi Linnavalitsus"/>
    <x v="2"/>
    <x v="2"/>
    <m/>
    <m/>
    <x v="1"/>
    <x v="1"/>
    <m/>
    <m/>
  </r>
  <r>
    <x v="0"/>
    <x v="5"/>
    <s v="Kommunikatsioonitehnoloogiline riistvara ja tarvikud"/>
    <n v="1905"/>
    <x v="178"/>
    <x v="160"/>
    <x v="0"/>
    <x v="0"/>
    <x v="0"/>
    <s v="Viljandi Linnavalitsus"/>
    <x v="2"/>
    <x v="2"/>
    <m/>
    <m/>
    <x v="1"/>
    <x v="1"/>
    <m/>
    <m/>
  </r>
  <r>
    <x v="0"/>
    <x v="5"/>
    <s v="Kulud riist- ja tarkvara rendile"/>
    <n v="610"/>
    <x v="18"/>
    <x v="18"/>
    <x v="0"/>
    <x v="0"/>
    <x v="16"/>
    <s v="Avalike alade puhastus"/>
    <x v="2"/>
    <x v="2"/>
    <m/>
    <m/>
    <x v="1"/>
    <x v="1"/>
    <m/>
    <m/>
  </r>
  <r>
    <x v="0"/>
    <x v="5"/>
    <s v="Kulud riist- ja tarkvara rendile"/>
    <n v="3127"/>
    <x v="18"/>
    <x v="18"/>
    <x v="0"/>
    <x v="0"/>
    <x v="15"/>
    <s v="Sporditegevus"/>
    <x v="2"/>
    <x v="2"/>
    <m/>
    <m/>
    <x v="1"/>
    <x v="1"/>
    <m/>
    <m/>
  </r>
  <r>
    <x v="0"/>
    <x v="5"/>
    <s v="Kulud riist- ja tarkvara rendile"/>
    <n v="8260"/>
    <x v="18"/>
    <x v="18"/>
    <x v="0"/>
    <x v="0"/>
    <x v="8"/>
    <s v="Raamatukogud"/>
    <x v="2"/>
    <x v="2"/>
    <m/>
    <m/>
    <x v="1"/>
    <x v="1"/>
    <m/>
    <m/>
  </r>
  <r>
    <x v="0"/>
    <x v="5"/>
    <s v="Remondi- ja hooldusteenused"/>
    <n v="17"/>
    <x v="184"/>
    <x v="29"/>
    <x v="0"/>
    <x v="0"/>
    <x v="8"/>
    <s v="Raamatukogud"/>
    <x v="2"/>
    <x v="2"/>
    <m/>
    <m/>
    <x v="1"/>
    <x v="1"/>
    <m/>
    <m/>
  </r>
  <r>
    <x v="0"/>
    <x v="5"/>
    <s v="Kulud riist- ja tarkvara rendile"/>
    <n v="5033"/>
    <x v="18"/>
    <x v="18"/>
    <x v="0"/>
    <x v="0"/>
    <x v="19"/>
    <s v="Rahvakultuur"/>
    <x v="2"/>
    <x v="2"/>
    <m/>
    <m/>
    <x v="1"/>
    <x v="1"/>
    <m/>
    <m/>
  </r>
  <r>
    <x v="0"/>
    <x v="5"/>
    <s v="Infotehnoloogiline riistvara ja tarvikud"/>
    <n v="0"/>
    <x v="149"/>
    <x v="137"/>
    <x v="0"/>
    <x v="0"/>
    <x v="19"/>
    <s v="Rahvakultuur"/>
    <x v="2"/>
    <x v="2"/>
    <m/>
    <m/>
    <x v="1"/>
    <x v="1"/>
    <m/>
    <m/>
  </r>
  <r>
    <x v="0"/>
    <x v="5"/>
    <s v="Kulud riist- ja tarkvara rendile"/>
    <n v="258"/>
    <x v="18"/>
    <x v="18"/>
    <x v="0"/>
    <x v="0"/>
    <x v="22"/>
    <s v="Teatrid"/>
    <x v="2"/>
    <x v="2"/>
    <m/>
    <m/>
    <x v="1"/>
    <x v="1"/>
    <m/>
    <m/>
  </r>
  <r>
    <x v="0"/>
    <x v="5"/>
    <s v="Kulud riist- ja tarkvara rendile"/>
    <n v="23402"/>
    <x v="18"/>
    <x v="18"/>
    <x v="0"/>
    <x v="0"/>
    <x v="13"/>
    <s v="Alusharidus"/>
    <x v="2"/>
    <x v="2"/>
    <m/>
    <m/>
    <x v="1"/>
    <x v="1"/>
    <m/>
    <m/>
  </r>
  <r>
    <x v="0"/>
    <x v="5"/>
    <s v="Remondi- ja hooldusteenused"/>
    <n v="3400"/>
    <x v="184"/>
    <x v="29"/>
    <x v="0"/>
    <x v="0"/>
    <x v="13"/>
    <s v="Alusharidus"/>
    <x v="2"/>
    <x v="2"/>
    <m/>
    <m/>
    <x v="1"/>
    <x v="1"/>
    <m/>
    <m/>
  </r>
  <r>
    <x v="0"/>
    <x v="5"/>
    <s v="Infotehnoloogiline riistvara ja tarvikud"/>
    <n v="5000"/>
    <x v="149"/>
    <x v="137"/>
    <x v="0"/>
    <x v="0"/>
    <x v="13"/>
    <s v="Alusharidus"/>
    <x v="2"/>
    <x v="2"/>
    <m/>
    <m/>
    <x v="1"/>
    <x v="1"/>
    <m/>
    <m/>
  </r>
  <r>
    <x v="0"/>
    <x v="5"/>
    <s v="Kulud riist- ja tarkvara rendile"/>
    <n v="121987"/>
    <x v="18"/>
    <x v="18"/>
    <x v="0"/>
    <x v="0"/>
    <x v="6"/>
    <s v="Põhi- ja üldkeskharidus"/>
    <x v="2"/>
    <x v="2"/>
    <m/>
    <m/>
    <x v="1"/>
    <x v="1"/>
    <m/>
    <m/>
  </r>
  <r>
    <x v="0"/>
    <x v="5"/>
    <s v="Remondi- ja hooldusteenused"/>
    <n v="8000"/>
    <x v="184"/>
    <x v="29"/>
    <x v="0"/>
    <x v="0"/>
    <x v="6"/>
    <s v="Põhi- ja üldkeskharidus"/>
    <x v="2"/>
    <x v="2"/>
    <m/>
    <m/>
    <x v="1"/>
    <x v="1"/>
    <m/>
    <m/>
  </r>
  <r>
    <x v="0"/>
    <x v="5"/>
    <s v="Infotehnoloogiline riistvara ja tarvikud"/>
    <n v="9983"/>
    <x v="149"/>
    <x v="137"/>
    <x v="0"/>
    <x v="0"/>
    <x v="6"/>
    <s v="Põhi- ja üldkeskharidus"/>
    <x v="2"/>
    <x v="2"/>
    <m/>
    <m/>
    <x v="1"/>
    <x v="1"/>
    <m/>
    <m/>
  </r>
  <r>
    <x v="0"/>
    <x v="5"/>
    <s v="Kulud riist- ja tarkvara rendile"/>
    <n v="11178"/>
    <x v="18"/>
    <x v="18"/>
    <x v="0"/>
    <x v="0"/>
    <x v="10"/>
    <s v="Noorte huviharidus ja huvitegevus"/>
    <x v="2"/>
    <x v="2"/>
    <m/>
    <m/>
    <x v="1"/>
    <x v="1"/>
    <m/>
    <m/>
  </r>
  <r>
    <x v="0"/>
    <x v="5"/>
    <s v="Remondi- ja hooldusteenused"/>
    <n v="0"/>
    <x v="184"/>
    <x v="29"/>
    <x v="0"/>
    <x v="0"/>
    <x v="10"/>
    <s v="Noorte huviharidus ja huvitegevus"/>
    <x v="2"/>
    <x v="2"/>
    <m/>
    <m/>
    <x v="1"/>
    <x v="1"/>
    <m/>
    <m/>
  </r>
  <r>
    <x v="0"/>
    <x v="5"/>
    <s v="Infotehnoloogiline riistvara ja tarvikud"/>
    <n v="0"/>
    <x v="149"/>
    <x v="137"/>
    <x v="0"/>
    <x v="0"/>
    <x v="10"/>
    <s v="Noorte huviharidus ja huvitegevus"/>
    <x v="2"/>
    <x v="2"/>
    <m/>
    <m/>
    <x v="1"/>
    <x v="1"/>
    <m/>
    <m/>
  </r>
  <r>
    <x v="0"/>
    <x v="5"/>
    <s v="Kulud andmesidele"/>
    <n v="2928"/>
    <x v="183"/>
    <x v="165"/>
    <x v="0"/>
    <x v="0"/>
    <x v="25"/>
    <s v="Muud hariduse abiteenused"/>
    <x v="2"/>
    <x v="2"/>
    <m/>
    <m/>
    <x v="1"/>
    <x v="1"/>
    <m/>
    <m/>
  </r>
  <r>
    <x v="0"/>
    <x v="5"/>
    <s v="Kulud riist- ja tarkvara rendile"/>
    <n v="3528"/>
    <x v="18"/>
    <x v="18"/>
    <x v="0"/>
    <x v="0"/>
    <x v="25"/>
    <s v="Muud hariduse abiteenused"/>
    <x v="2"/>
    <x v="2"/>
    <m/>
    <m/>
    <x v="1"/>
    <x v="1"/>
    <m/>
    <m/>
  </r>
  <r>
    <x v="0"/>
    <x v="5"/>
    <s v="Veebipõhine tarkvara ja infosüsteem"/>
    <n v="118"/>
    <x v="44"/>
    <x v="44"/>
    <x v="0"/>
    <x v="0"/>
    <x v="21"/>
    <s v="Väljaspool kodu osutatav üldhooldusteenus"/>
    <x v="2"/>
    <x v="2"/>
    <m/>
    <m/>
    <x v="1"/>
    <x v="1"/>
    <m/>
    <m/>
  </r>
  <r>
    <x v="0"/>
    <x v="5"/>
    <s v="Kulud andmesidele"/>
    <n v="657"/>
    <x v="183"/>
    <x v="165"/>
    <x v="0"/>
    <x v="0"/>
    <x v="21"/>
    <s v="Väljaspool kodu osutatav üldhooldusteenus"/>
    <x v="2"/>
    <x v="2"/>
    <m/>
    <m/>
    <x v="1"/>
    <x v="1"/>
    <m/>
    <m/>
  </r>
  <r>
    <x v="0"/>
    <x v="5"/>
    <s v="Kulud riist- ja tarkvara rendile"/>
    <n v="5445"/>
    <x v="18"/>
    <x v="18"/>
    <x v="0"/>
    <x v="0"/>
    <x v="21"/>
    <s v="Väljaspool kodu osutatav üldhooldusteenus"/>
    <x v="2"/>
    <x v="2"/>
    <m/>
    <m/>
    <x v="1"/>
    <x v="1"/>
    <m/>
    <m/>
  </r>
  <r>
    <x v="0"/>
    <x v="5"/>
    <s v="Remondi- ja hooldusteenused"/>
    <n v="0"/>
    <x v="184"/>
    <x v="29"/>
    <x v="0"/>
    <x v="0"/>
    <x v="21"/>
    <s v="Väljaspool kodu osutatav üldhooldusteenus"/>
    <x v="2"/>
    <x v="2"/>
    <m/>
    <m/>
    <x v="1"/>
    <x v="1"/>
    <m/>
    <m/>
  </r>
  <r>
    <x v="0"/>
    <x v="5"/>
    <s v="Infotehnoloogiline riistvara ja tarvikud"/>
    <n v="0"/>
    <x v="149"/>
    <x v="137"/>
    <x v="0"/>
    <x v="0"/>
    <x v="21"/>
    <s v="Väljaspool kodu osutatav üldhooldusteenus"/>
    <x v="2"/>
    <x v="2"/>
    <m/>
    <m/>
    <x v="1"/>
    <x v="1"/>
    <m/>
    <m/>
  </r>
  <r>
    <x v="0"/>
    <x v="0"/>
    <s v="Põhipalk ja kokkulepitud tasud"/>
    <n v="35400"/>
    <x v="156"/>
    <x v="144"/>
    <x v="31"/>
    <x v="31"/>
    <x v="0"/>
    <s v="Viljandi Linnavalitsus"/>
    <x v="0"/>
    <x v="0"/>
    <m/>
    <m/>
    <x v="0"/>
    <x v="0"/>
    <m/>
    <m/>
  </r>
  <r>
    <x v="0"/>
    <x v="0"/>
    <s v="Põhipalk ja kokkulepitud tasud"/>
    <n v="28800"/>
    <x v="165"/>
    <x v="152"/>
    <x v="31"/>
    <x v="31"/>
    <x v="0"/>
    <s v="Viljandi Linnavalitsus"/>
    <x v="0"/>
    <x v="0"/>
    <m/>
    <m/>
    <x v="0"/>
    <x v="0"/>
    <m/>
    <m/>
  </r>
  <r>
    <x v="0"/>
    <x v="0"/>
    <s v="Põhipalk ja kokkulepitud tasud"/>
    <n v="23100"/>
    <x v="16"/>
    <x v="16"/>
    <x v="31"/>
    <x v="31"/>
    <x v="0"/>
    <s v="Viljandi Linnavalitsus"/>
    <x v="0"/>
    <x v="0"/>
    <m/>
    <m/>
    <x v="0"/>
    <x v="0"/>
    <m/>
    <m/>
  </r>
  <r>
    <x v="0"/>
    <x v="0"/>
    <s v="Põhipalk ja kokkulepitud tasud"/>
    <n v="109200"/>
    <x v="42"/>
    <x v="42"/>
    <x v="31"/>
    <x v="31"/>
    <x v="0"/>
    <s v="Viljandi Linnavalitsus"/>
    <x v="0"/>
    <x v="0"/>
    <m/>
    <m/>
    <x v="0"/>
    <x v="0"/>
    <m/>
    <m/>
  </r>
  <r>
    <x v="0"/>
    <x v="0"/>
    <s v="Sotsiaalmaks töötasudelt ja toetustelt"/>
    <n v="64845"/>
    <x v="1"/>
    <x v="1"/>
    <x v="31"/>
    <x v="31"/>
    <x v="0"/>
    <s v="Viljandi Linnavalitsus"/>
    <x v="0"/>
    <x v="0"/>
    <m/>
    <m/>
    <x v="0"/>
    <x v="0"/>
    <m/>
    <m/>
  </r>
  <r>
    <x v="0"/>
    <x v="0"/>
    <s v="Töötuskindlustusmakse"/>
    <n v="1572"/>
    <x v="0"/>
    <x v="0"/>
    <x v="31"/>
    <x v="31"/>
    <x v="0"/>
    <s v="Viljandi Linnavalitsus"/>
    <x v="0"/>
    <x v="0"/>
    <m/>
    <m/>
    <x v="0"/>
    <x v="0"/>
    <m/>
    <m/>
  </r>
  <r>
    <x v="0"/>
    <x v="5"/>
    <s v="Info- ja kommunikatsioonitehnoloogiline tarkvara (Finbite)"/>
    <n v="6048"/>
    <x v="96"/>
    <x v="90"/>
    <x v="31"/>
    <x v="31"/>
    <x v="0"/>
    <s v="Viljandi Linnavalitsus"/>
    <x v="0"/>
    <x v="0"/>
    <m/>
    <m/>
    <x v="1"/>
    <x v="1"/>
    <m/>
    <m/>
  </r>
  <r>
    <x v="0"/>
    <x v="5"/>
    <s v="Info- ja kommunikatsioonitehnoloogiline tarkvara (ID-Balti)"/>
    <n v="300"/>
    <x v="96"/>
    <x v="90"/>
    <x v="31"/>
    <x v="31"/>
    <x v="0"/>
    <s v="Viljandi Linnavalitsus"/>
    <x v="0"/>
    <x v="0"/>
    <m/>
    <m/>
    <x v="1"/>
    <x v="1"/>
    <m/>
    <m/>
  </r>
  <r>
    <x v="0"/>
    <x v="5"/>
    <s v="Info- ja kommunikatsioonitehnoloogiline tarkvara (ektaco)"/>
    <n v="3810"/>
    <x v="96"/>
    <x v="90"/>
    <x v="31"/>
    <x v="31"/>
    <x v="0"/>
    <s v="Viljandi Linnavalitsus"/>
    <x v="0"/>
    <x v="0"/>
    <m/>
    <m/>
    <x v="1"/>
    <x v="1"/>
    <m/>
    <m/>
  </r>
  <r>
    <x v="0"/>
    <x v="5"/>
    <s v="Postiteenused (Hansab)"/>
    <n v="100"/>
    <x v="45"/>
    <x v="45"/>
    <x v="31"/>
    <x v="31"/>
    <x v="0"/>
    <s v="Viljandi Linnavalitsus"/>
    <x v="0"/>
    <x v="0"/>
    <m/>
    <m/>
    <x v="1"/>
    <x v="1"/>
    <m/>
    <m/>
  </r>
  <r>
    <x v="0"/>
    <x v="5"/>
    <s v="Pangateenused"/>
    <n v="7800"/>
    <x v="90"/>
    <x v="84"/>
    <x v="31"/>
    <x v="31"/>
    <x v="0"/>
    <s v="Viljandi Linnavalitsus"/>
    <x v="0"/>
    <x v="0"/>
    <m/>
    <m/>
    <x v="1"/>
    <x v="1"/>
    <m/>
    <m/>
  </r>
  <r>
    <x v="0"/>
    <x v="5"/>
    <s v="Rent"/>
    <n v="2400"/>
    <x v="30"/>
    <x v="30"/>
    <x v="31"/>
    <x v="31"/>
    <x v="0"/>
    <s v="Viljandi Linnavalitsus"/>
    <x v="0"/>
    <x v="0"/>
    <m/>
    <m/>
    <x v="1"/>
    <x v="1"/>
    <m/>
    <m/>
  </r>
  <r>
    <x v="0"/>
    <x v="5"/>
    <s v="Info- ja kommunikatsioonitehnoloogiline tarkvara (VeeRa 2.0)"/>
    <n v="7896"/>
    <x v="96"/>
    <x v="90"/>
    <x v="31"/>
    <x v="31"/>
    <x v="0"/>
    <s v="Viljandi Linnavalitsus"/>
    <x v="0"/>
    <x v="0"/>
    <m/>
    <m/>
    <x v="1"/>
    <x v="1"/>
    <m/>
    <m/>
  </r>
  <r>
    <x v="0"/>
    <x v="5"/>
    <s v="Info- ja kommunikatsioonitehnoloogiline tarkvara (PMen)"/>
    <n v="7200"/>
    <x v="96"/>
    <x v="90"/>
    <x v="31"/>
    <x v="31"/>
    <x v="0"/>
    <s v="Viljandi Linnavalitsus"/>
    <x v="0"/>
    <x v="0"/>
    <m/>
    <m/>
    <x v="1"/>
    <x v="1"/>
    <m/>
    <m/>
  </r>
  <r>
    <x v="0"/>
    <x v="5"/>
    <s v="Bürootarbed"/>
    <n v="439"/>
    <x v="33"/>
    <x v="33"/>
    <x v="16"/>
    <x v="16"/>
    <x v="13"/>
    <s v="Alusharidus"/>
    <x v="0"/>
    <x v="0"/>
    <m/>
    <m/>
    <x v="1"/>
    <x v="1"/>
    <m/>
    <m/>
  </r>
  <r>
    <x v="0"/>
    <x v="5"/>
    <s v="Trükised ja muud teavikud"/>
    <n v="392"/>
    <x v="34"/>
    <x v="34"/>
    <x v="16"/>
    <x v="16"/>
    <x v="13"/>
    <s v="Alusharidus"/>
    <x v="0"/>
    <x v="0"/>
    <m/>
    <m/>
    <x v="1"/>
    <x v="1"/>
    <m/>
    <m/>
  </r>
  <r>
    <x v="0"/>
    <x v="5"/>
    <s v="Paljundus- ja printimiskulud"/>
    <n v="381"/>
    <x v="81"/>
    <x v="77"/>
    <x v="16"/>
    <x v="16"/>
    <x v="13"/>
    <s v="Alusharidus"/>
    <x v="0"/>
    <x v="0"/>
    <m/>
    <m/>
    <x v="1"/>
    <x v="1"/>
    <m/>
    <m/>
  </r>
  <r>
    <x v="0"/>
    <x v="5"/>
    <s v="Sideteenused"/>
    <n v="1096"/>
    <x v="79"/>
    <x v="75"/>
    <x v="16"/>
    <x v="16"/>
    <x v="13"/>
    <s v="Alusharidus"/>
    <x v="0"/>
    <x v="0"/>
    <m/>
    <m/>
    <x v="1"/>
    <x v="1"/>
    <m/>
    <m/>
  </r>
  <r>
    <x v="0"/>
    <x v="5"/>
    <s v="Postiteenused"/>
    <n v="40"/>
    <x v="45"/>
    <x v="45"/>
    <x v="16"/>
    <x v="16"/>
    <x v="13"/>
    <s v="Alusharidus"/>
    <x v="0"/>
    <x v="0"/>
    <m/>
    <m/>
    <x v="1"/>
    <x v="1"/>
    <m/>
    <m/>
  </r>
  <r>
    <x v="0"/>
    <x v="5"/>
    <s v="Info- ja PR teenused"/>
    <n v="81"/>
    <x v="8"/>
    <x v="8"/>
    <x v="16"/>
    <x v="16"/>
    <x v="13"/>
    <s v="Alusharidus"/>
    <x v="0"/>
    <x v="0"/>
    <m/>
    <m/>
    <x v="1"/>
    <x v="1"/>
    <m/>
    <m/>
  </r>
  <r>
    <x v="0"/>
    <x v="5"/>
    <s v="Muud administreerimiskulud"/>
    <n v="984"/>
    <x v="14"/>
    <x v="14"/>
    <x v="16"/>
    <x v="16"/>
    <x v="13"/>
    <s v="Alusharidus"/>
    <x v="0"/>
    <x v="0"/>
    <m/>
    <m/>
    <x v="1"/>
    <x v="1"/>
    <m/>
    <m/>
  </r>
  <r>
    <x v="0"/>
    <x v="5"/>
    <s v="Meditsiini- ja hügieenitarbed"/>
    <n v="129"/>
    <x v="70"/>
    <x v="68"/>
    <x v="16"/>
    <x v="16"/>
    <x v="13"/>
    <s v="Alusharidus"/>
    <x v="0"/>
    <x v="0"/>
    <m/>
    <m/>
    <x v="1"/>
    <x v="1"/>
    <m/>
    <m/>
  </r>
  <r>
    <x v="0"/>
    <x v="5"/>
    <s v="Muud õppevahendid"/>
    <n v="10707"/>
    <x v="38"/>
    <x v="38"/>
    <x v="16"/>
    <x v="16"/>
    <x v="13"/>
    <s v="Alusharidus"/>
    <x v="0"/>
    <x v="0"/>
    <m/>
    <m/>
    <x v="1"/>
    <x v="1"/>
    <m/>
    <m/>
  </r>
  <r>
    <x v="0"/>
    <x v="5"/>
    <s v="Bürootarbed"/>
    <n v="700"/>
    <x v="33"/>
    <x v="33"/>
    <x v="19"/>
    <x v="19"/>
    <x v="13"/>
    <s v="Alusharidus"/>
    <x v="0"/>
    <x v="0"/>
    <m/>
    <m/>
    <x v="1"/>
    <x v="1"/>
    <m/>
    <m/>
  </r>
  <r>
    <x v="0"/>
    <x v="5"/>
    <s v="Koolituskulud (sh koolituslähetus)"/>
    <n v="7515"/>
    <x v="48"/>
    <x v="22"/>
    <x v="16"/>
    <x v="16"/>
    <x v="13"/>
    <s v="Alusharidus"/>
    <x v="0"/>
    <x v="0"/>
    <m/>
    <m/>
    <x v="1"/>
    <x v="1"/>
    <m/>
    <m/>
  </r>
  <r>
    <x v="0"/>
    <x v="5"/>
    <s v="Bürootarbed"/>
    <n v="855"/>
    <x v="33"/>
    <x v="33"/>
    <x v="9"/>
    <x v="9"/>
    <x v="6"/>
    <s v="Põhi- ja üldkeskharidus"/>
    <x v="0"/>
    <x v="0"/>
    <m/>
    <m/>
    <x v="1"/>
    <x v="1"/>
    <m/>
    <m/>
  </r>
  <r>
    <x v="0"/>
    <x v="5"/>
    <s v="Trükised ja muud teavikud"/>
    <n v="451"/>
    <x v="34"/>
    <x v="34"/>
    <x v="9"/>
    <x v="9"/>
    <x v="6"/>
    <s v="Põhi- ja üldkeskharidus"/>
    <x v="0"/>
    <x v="0"/>
    <m/>
    <m/>
    <x v="1"/>
    <x v="1"/>
    <m/>
    <m/>
  </r>
  <r>
    <x v="0"/>
    <x v="5"/>
    <s v="Muud inventari majandamiskulud"/>
    <n v="959"/>
    <x v="41"/>
    <x v="41"/>
    <x v="16"/>
    <x v="16"/>
    <x v="13"/>
    <s v="Alusharidus"/>
    <x v="0"/>
    <x v="0"/>
    <m/>
    <m/>
    <x v="1"/>
    <x v="1"/>
    <m/>
    <m/>
  </r>
  <r>
    <x v="0"/>
    <x v="5"/>
    <s v="Paljundus- ja printimiskulud"/>
    <n v="570"/>
    <x v="81"/>
    <x v="77"/>
    <x v="9"/>
    <x v="9"/>
    <x v="6"/>
    <s v="Põhi- ja üldkeskharidus"/>
    <x v="0"/>
    <x v="0"/>
    <m/>
    <m/>
    <x v="1"/>
    <x v="1"/>
    <m/>
    <m/>
  </r>
  <r>
    <x v="0"/>
    <x v="5"/>
    <s v="Sideteenused"/>
    <n v="407"/>
    <x v="79"/>
    <x v="75"/>
    <x v="9"/>
    <x v="9"/>
    <x v="6"/>
    <s v="Põhi- ja üldkeskharidus"/>
    <x v="0"/>
    <x v="0"/>
    <m/>
    <m/>
    <x v="1"/>
    <x v="1"/>
    <m/>
    <m/>
  </r>
  <r>
    <x v="0"/>
    <x v="5"/>
    <s v="Toitlustusteenused"/>
    <n v="113487"/>
    <x v="53"/>
    <x v="52"/>
    <x v="16"/>
    <x v="16"/>
    <x v="13"/>
    <s v="Alusharidus"/>
    <x v="0"/>
    <x v="0"/>
    <m/>
    <m/>
    <x v="1"/>
    <x v="1"/>
    <m/>
    <m/>
  </r>
  <r>
    <x v="0"/>
    <x v="5"/>
    <s v="Trükised ja muud teavikud"/>
    <n v="684"/>
    <x v="34"/>
    <x v="34"/>
    <x v="19"/>
    <x v="19"/>
    <x v="13"/>
    <s v="Alusharidus"/>
    <x v="0"/>
    <x v="0"/>
    <m/>
    <m/>
    <x v="1"/>
    <x v="1"/>
    <m/>
    <m/>
  </r>
  <r>
    <x v="0"/>
    <x v="5"/>
    <s v="Postiteenused"/>
    <n v="54"/>
    <x v="45"/>
    <x v="45"/>
    <x v="9"/>
    <x v="9"/>
    <x v="6"/>
    <s v="Põhi- ja üldkeskharidus"/>
    <x v="0"/>
    <x v="0"/>
    <m/>
    <m/>
    <x v="1"/>
    <x v="1"/>
    <m/>
    <m/>
  </r>
  <r>
    <x v="0"/>
    <x v="5"/>
    <s v="Paljundus- ja printimiskulud"/>
    <n v="1140"/>
    <x v="81"/>
    <x v="77"/>
    <x v="19"/>
    <x v="19"/>
    <x v="13"/>
    <s v="Alusharidus"/>
    <x v="0"/>
    <x v="0"/>
    <m/>
    <m/>
    <x v="1"/>
    <x v="1"/>
    <m/>
    <m/>
  </r>
  <r>
    <x v="0"/>
    <x v="5"/>
    <s v="Esindus- ja vastuvõtukulud (va kingitused ja auhinnad)"/>
    <n v="570"/>
    <x v="12"/>
    <x v="12"/>
    <x v="9"/>
    <x v="9"/>
    <x v="6"/>
    <s v="Põhi- ja üldkeskharidus"/>
    <x v="0"/>
    <x v="0"/>
    <m/>
    <m/>
    <x v="1"/>
    <x v="1"/>
    <m/>
    <m/>
  </r>
  <r>
    <x v="0"/>
    <x v="5"/>
    <s v="Sideteenused"/>
    <n v="855"/>
    <x v="79"/>
    <x v="75"/>
    <x v="19"/>
    <x v="19"/>
    <x v="13"/>
    <s v="Alusharidus"/>
    <x v="0"/>
    <x v="0"/>
    <m/>
    <m/>
    <x v="1"/>
    <x v="1"/>
    <m/>
    <m/>
  </r>
  <r>
    <x v="0"/>
    <x v="5"/>
    <s v="Kingitused ja auhinnad (va oma töötajatele)"/>
    <n v="82"/>
    <x v="134"/>
    <x v="124"/>
    <x v="9"/>
    <x v="9"/>
    <x v="6"/>
    <s v="Põhi- ja üldkeskharidus"/>
    <x v="0"/>
    <x v="0"/>
    <m/>
    <m/>
    <x v="1"/>
    <x v="1"/>
    <m/>
    <m/>
  </r>
  <r>
    <x v="0"/>
    <x v="5"/>
    <s v="Postiteenused"/>
    <n v="150"/>
    <x v="45"/>
    <x v="45"/>
    <x v="19"/>
    <x v="19"/>
    <x v="13"/>
    <s v="Alusharidus"/>
    <x v="0"/>
    <x v="0"/>
    <m/>
    <m/>
    <x v="1"/>
    <x v="1"/>
    <m/>
    <m/>
  </r>
  <r>
    <x v="0"/>
    <x v="5"/>
    <s v="Info- ja PR teenused"/>
    <n v="2660"/>
    <x v="8"/>
    <x v="8"/>
    <x v="9"/>
    <x v="9"/>
    <x v="6"/>
    <s v="Põhi- ja üldkeskharidus"/>
    <x v="0"/>
    <x v="0"/>
    <m/>
    <m/>
    <x v="1"/>
    <x v="1"/>
    <m/>
    <m/>
  </r>
  <r>
    <x v="0"/>
    <x v="5"/>
    <s v="Esindus- ja vastuvõtukulud (va kingitused ja auhinnad)"/>
    <n v="2400"/>
    <x v="12"/>
    <x v="12"/>
    <x v="19"/>
    <x v="19"/>
    <x v="13"/>
    <s v="Alusharidus"/>
    <x v="0"/>
    <x v="0"/>
    <m/>
    <m/>
    <x v="1"/>
    <x v="1"/>
    <m/>
    <m/>
  </r>
  <r>
    <x v="0"/>
    <x v="5"/>
    <s v="Muud administreerimiskulud"/>
    <n v="108"/>
    <x v="14"/>
    <x v="14"/>
    <x v="9"/>
    <x v="9"/>
    <x v="6"/>
    <s v="Põhi- ja üldkeskharidus"/>
    <x v="0"/>
    <x v="0"/>
    <m/>
    <m/>
    <x v="1"/>
    <x v="1"/>
    <m/>
    <m/>
  </r>
  <r>
    <x v="0"/>
    <x v="5"/>
    <s v="Info- ja PR teenused"/>
    <n v="300"/>
    <x v="8"/>
    <x v="8"/>
    <x v="19"/>
    <x v="19"/>
    <x v="13"/>
    <s v="Alusharidus"/>
    <x v="0"/>
    <x v="0"/>
    <m/>
    <m/>
    <x v="1"/>
    <x v="1"/>
    <m/>
    <m/>
  </r>
  <r>
    <x v="0"/>
    <x v="5"/>
    <s v="Muud administreerimiskulud"/>
    <n v="276"/>
    <x v="14"/>
    <x v="14"/>
    <x v="19"/>
    <x v="19"/>
    <x v="13"/>
    <s v="Alusharidus"/>
    <x v="0"/>
    <x v="0"/>
    <m/>
    <m/>
    <x v="1"/>
    <x v="1"/>
    <m/>
    <m/>
  </r>
  <r>
    <x v="0"/>
    <x v="5"/>
    <s v="Sideteenused"/>
    <n v="570"/>
    <x v="79"/>
    <x v="75"/>
    <x v="18"/>
    <x v="18"/>
    <x v="13"/>
    <s v="Alusharidus"/>
    <x v="0"/>
    <x v="0"/>
    <m/>
    <m/>
    <x v="1"/>
    <x v="1"/>
    <m/>
    <m/>
  </r>
  <r>
    <x v="0"/>
    <x v="5"/>
    <s v="Postiteenused"/>
    <n v="75"/>
    <x v="45"/>
    <x v="45"/>
    <x v="18"/>
    <x v="18"/>
    <x v="13"/>
    <s v="Alusharidus"/>
    <x v="0"/>
    <x v="0"/>
    <m/>
    <m/>
    <x v="1"/>
    <x v="1"/>
    <m/>
    <m/>
  </r>
  <r>
    <x v="0"/>
    <x v="5"/>
    <s v="Koolitusteenused"/>
    <n v="4584"/>
    <x v="48"/>
    <x v="22"/>
    <x v="9"/>
    <x v="9"/>
    <x v="6"/>
    <s v="Põhi- ja üldkeskharidus"/>
    <x v="0"/>
    <x v="0"/>
    <s v="TF02-04"/>
    <s v="Õpetajate, direktorite ja õppealajuhatajate täienduskoolituseks"/>
    <x v="1"/>
    <x v="1"/>
    <m/>
    <m/>
  </r>
  <r>
    <x v="0"/>
    <x v="5"/>
    <s v="Kingitused ja auhinnad (va oma töötajatele)"/>
    <n v="256"/>
    <x v="134"/>
    <x v="124"/>
    <x v="18"/>
    <x v="18"/>
    <x v="13"/>
    <s v="Alusharidus"/>
    <x v="0"/>
    <x v="0"/>
    <m/>
    <m/>
    <x v="1"/>
    <x v="1"/>
    <m/>
    <m/>
  </r>
  <r>
    <x v="0"/>
    <x v="5"/>
    <s v="Sõidukulud(lähetused)"/>
    <n v="214"/>
    <x v="50"/>
    <x v="49"/>
    <x v="9"/>
    <x v="9"/>
    <x v="6"/>
    <s v="Põhi- ja üldkeskharidus"/>
    <x v="0"/>
    <x v="0"/>
    <m/>
    <m/>
    <x v="1"/>
    <x v="1"/>
    <m/>
    <m/>
  </r>
  <r>
    <x v="0"/>
    <x v="5"/>
    <s v="Koolitusteenused"/>
    <n v="1785"/>
    <x v="48"/>
    <x v="22"/>
    <x v="18"/>
    <x v="18"/>
    <x v="13"/>
    <s v="Alusharidus"/>
    <x v="0"/>
    <x v="0"/>
    <m/>
    <m/>
    <x v="1"/>
    <x v="1"/>
    <m/>
    <m/>
  </r>
  <r>
    <x v="0"/>
    <x v="5"/>
    <s v="Inventar ja selle tarvikud (mööbel)"/>
    <n v="1000"/>
    <x v="26"/>
    <x v="26"/>
    <x v="9"/>
    <x v="9"/>
    <x v="6"/>
    <s v="Põhi- ja üldkeskharidus"/>
    <x v="0"/>
    <x v="0"/>
    <m/>
    <m/>
    <x v="1"/>
    <x v="1"/>
    <m/>
    <m/>
  </r>
  <r>
    <x v="0"/>
    <x v="5"/>
    <s v="Sõidukulud"/>
    <n v="397"/>
    <x v="50"/>
    <x v="49"/>
    <x v="18"/>
    <x v="18"/>
    <x v="13"/>
    <s v="Alusharidus"/>
    <x v="0"/>
    <x v="0"/>
    <m/>
    <m/>
    <x v="1"/>
    <x v="1"/>
    <m/>
    <m/>
  </r>
  <r>
    <x v="0"/>
    <x v="5"/>
    <s v="Rent- isikliku sõiduauto kasutamise kulud"/>
    <n v="687"/>
    <x v="30"/>
    <x v="30"/>
    <x v="19"/>
    <x v="19"/>
    <x v="13"/>
    <s v="Alusharidus"/>
    <x v="0"/>
    <x v="0"/>
    <m/>
    <m/>
    <x v="1"/>
    <x v="1"/>
    <m/>
    <m/>
  </r>
  <r>
    <x v="0"/>
    <x v="5"/>
    <s v="Rent (isikliku auto kasutamise kulud)"/>
    <n v="551"/>
    <x v="30"/>
    <x v="30"/>
    <x v="18"/>
    <x v="18"/>
    <x v="13"/>
    <s v="Alusharidus"/>
    <x v="0"/>
    <x v="0"/>
    <m/>
    <m/>
    <x v="1"/>
    <x v="1"/>
    <m/>
    <m/>
  </r>
  <r>
    <x v="0"/>
    <x v="5"/>
    <s v="Koolitusteenused"/>
    <n v="4226"/>
    <x v="48"/>
    <x v="22"/>
    <x v="19"/>
    <x v="19"/>
    <x v="13"/>
    <s v="Alusharidus"/>
    <x v="0"/>
    <x v="0"/>
    <m/>
    <m/>
    <x v="1"/>
    <x v="1"/>
    <m/>
    <m/>
  </r>
  <r>
    <x v="0"/>
    <x v="5"/>
    <s v="Sõidukulud-koolituslähetus"/>
    <n v="1030"/>
    <x v="50"/>
    <x v="49"/>
    <x v="19"/>
    <x v="19"/>
    <x v="13"/>
    <s v="Alusharidus"/>
    <x v="0"/>
    <x v="0"/>
    <m/>
    <m/>
    <x v="1"/>
    <x v="1"/>
    <m/>
    <m/>
  </r>
  <r>
    <x v="0"/>
    <x v="5"/>
    <s v="Inventar ja selle tarvikud"/>
    <n v="7431"/>
    <x v="26"/>
    <x v="26"/>
    <x v="18"/>
    <x v="18"/>
    <x v="13"/>
    <s v="Alusharidus"/>
    <x v="0"/>
    <x v="0"/>
    <m/>
    <m/>
    <x v="1"/>
    <x v="1"/>
    <m/>
    <m/>
  </r>
  <r>
    <x v="0"/>
    <x v="5"/>
    <s v="Inventar ja selle tarvikud- mööbel"/>
    <n v="6000"/>
    <x v="26"/>
    <x v="26"/>
    <x v="19"/>
    <x v="19"/>
    <x v="13"/>
    <s v="Alusharidus"/>
    <x v="0"/>
    <x v="0"/>
    <m/>
    <m/>
    <x v="1"/>
    <x v="1"/>
    <m/>
    <m/>
  </r>
  <r>
    <x v="0"/>
    <x v="5"/>
    <s v="Remondi- ja hooldusteenused - tehnika remont"/>
    <n v="1500"/>
    <x v="29"/>
    <x v="29"/>
    <x v="19"/>
    <x v="19"/>
    <x v="13"/>
    <s v="Alusharidus"/>
    <x v="0"/>
    <x v="0"/>
    <m/>
    <m/>
    <x v="1"/>
    <x v="1"/>
    <m/>
    <m/>
  </r>
  <r>
    <x v="0"/>
    <x v="5"/>
    <s v="Remondi- ja hooldusteenused"/>
    <n v="6447"/>
    <x v="29"/>
    <x v="29"/>
    <x v="18"/>
    <x v="18"/>
    <x v="13"/>
    <s v="Alusharidus"/>
    <x v="0"/>
    <x v="0"/>
    <m/>
    <m/>
    <x v="1"/>
    <x v="1"/>
    <m/>
    <m/>
  </r>
  <r>
    <x v="0"/>
    <x v="5"/>
    <s v="Inventar ja selle tarvikud- õppeotstarbeline"/>
    <n v="1311"/>
    <x v="26"/>
    <x v="26"/>
    <x v="19"/>
    <x v="19"/>
    <x v="13"/>
    <s v="Alusharidus"/>
    <x v="0"/>
    <x v="0"/>
    <m/>
    <m/>
    <x v="1"/>
    <x v="1"/>
    <m/>
    <m/>
  </r>
  <r>
    <x v="0"/>
    <x v="5"/>
    <s v="Muud kommunikatsiooni-, kultuuri- ja vaba aja sisustamise kulud"/>
    <n v="755"/>
    <x v="23"/>
    <x v="23"/>
    <x v="9"/>
    <x v="9"/>
    <x v="6"/>
    <s v="Põhi- ja üldkeskharidus"/>
    <x v="0"/>
    <x v="0"/>
    <m/>
    <m/>
    <x v="1"/>
    <x v="1"/>
    <m/>
    <m/>
  </r>
  <r>
    <x v="0"/>
    <x v="5"/>
    <s v="Nõustamisteenused (HEV tegevused)"/>
    <n v="4896"/>
    <x v="191"/>
    <x v="172"/>
    <x v="9"/>
    <x v="9"/>
    <x v="6"/>
    <s v="Põhi- ja üldkeskharidus"/>
    <x v="0"/>
    <x v="0"/>
    <s v="TF02-07"/>
    <s v="Tõhustatud ja eritoe tegevuskuludeks"/>
    <x v="1"/>
    <x v="1"/>
    <m/>
    <m/>
  </r>
  <r>
    <x v="0"/>
    <x v="2"/>
    <s v="Sissetulekust sõltumatud sotsiaalhoolekande toetused ja hüvitised"/>
    <n v="42000"/>
    <x v="163"/>
    <x v="150"/>
    <x v="30"/>
    <x v="30"/>
    <x v="40"/>
    <s v="Puudega inimese erihoolekandeteenus"/>
    <x v="0"/>
    <x v="0"/>
    <m/>
    <m/>
    <x v="77"/>
    <x v="77"/>
    <m/>
    <m/>
  </r>
  <r>
    <x v="0"/>
    <x v="5"/>
    <s v="Nõustamisteenused"/>
    <n v="500"/>
    <x v="191"/>
    <x v="172"/>
    <x v="30"/>
    <x v="30"/>
    <x v="2"/>
    <s v="Muu puuetega inimeste sotsiaalne kaitse"/>
    <x v="0"/>
    <x v="0"/>
    <m/>
    <m/>
    <x v="87"/>
    <x v="87"/>
    <m/>
    <m/>
  </r>
  <r>
    <x v="0"/>
    <x v="5"/>
    <s v="Toitlustusteenused"/>
    <n v="158519"/>
    <x v="53"/>
    <x v="52"/>
    <x v="19"/>
    <x v="19"/>
    <x v="13"/>
    <s v="Alusharidus"/>
    <x v="0"/>
    <x v="0"/>
    <m/>
    <m/>
    <x v="1"/>
    <x v="1"/>
    <m/>
    <m/>
  </r>
  <r>
    <x v="0"/>
    <x v="5"/>
    <s v="Meditsiini- ja hügieenitarbed"/>
    <n v="1093"/>
    <x v="70"/>
    <x v="68"/>
    <x v="19"/>
    <x v="19"/>
    <x v="13"/>
    <s v="Alusharidus"/>
    <x v="0"/>
    <x v="0"/>
    <m/>
    <m/>
    <x v="1"/>
    <x v="1"/>
    <m/>
    <m/>
  </r>
  <r>
    <x v="0"/>
    <x v="5"/>
    <s v="Remondi- ja hooldusteenused"/>
    <n v="154"/>
    <x v="131"/>
    <x v="29"/>
    <x v="9"/>
    <x v="9"/>
    <x v="6"/>
    <s v="Põhi- ja üldkeskharidus"/>
    <x v="0"/>
    <x v="0"/>
    <m/>
    <m/>
    <x v="1"/>
    <x v="1"/>
    <m/>
    <m/>
  </r>
  <r>
    <x v="0"/>
    <x v="5"/>
    <s v="Tervishoiuteenused"/>
    <n v="3240"/>
    <x v="32"/>
    <x v="32"/>
    <x v="19"/>
    <x v="19"/>
    <x v="13"/>
    <s v="Alusharidus"/>
    <x v="0"/>
    <x v="0"/>
    <m/>
    <m/>
    <x v="1"/>
    <x v="1"/>
    <m/>
    <m/>
  </r>
  <r>
    <x v="0"/>
    <x v="9"/>
    <s v="Kodumaine sihtfinantseerimine tegevuskuludeks"/>
    <n v="8100"/>
    <x v="196"/>
    <x v="25"/>
    <x v="30"/>
    <x v="30"/>
    <x v="2"/>
    <s v="Muu puuetega inimeste sotsiaalne kaitse"/>
    <x v="0"/>
    <x v="0"/>
    <m/>
    <m/>
    <x v="96"/>
    <x v="96"/>
    <m/>
    <m/>
  </r>
  <r>
    <x v="0"/>
    <x v="9"/>
    <s v="Kodumaine sihtfinantseerimine tegevuskuludeks"/>
    <n v="38000"/>
    <x v="196"/>
    <x v="25"/>
    <x v="30"/>
    <x v="30"/>
    <x v="2"/>
    <s v="Muu puuetega inimeste sotsiaalne kaitse"/>
    <x v="0"/>
    <x v="0"/>
    <m/>
    <m/>
    <x v="95"/>
    <x v="95"/>
    <m/>
    <m/>
  </r>
  <r>
    <x v="0"/>
    <x v="5"/>
    <s v="Muud kommunikatsiooni-, kultuuri- ja vaba aja sisustamise kulud"/>
    <n v="3429"/>
    <x v="23"/>
    <x v="23"/>
    <x v="19"/>
    <x v="19"/>
    <x v="13"/>
    <s v="Alusharidus"/>
    <x v="0"/>
    <x v="0"/>
    <m/>
    <m/>
    <x v="1"/>
    <x v="1"/>
    <m/>
    <m/>
  </r>
  <r>
    <x v="0"/>
    <x v="5"/>
    <s v="Eri- ja vormiriietus tööriided"/>
    <n v="559"/>
    <x v="132"/>
    <x v="123"/>
    <x v="19"/>
    <x v="19"/>
    <x v="13"/>
    <s v="Alusharidus"/>
    <x v="0"/>
    <x v="0"/>
    <m/>
    <m/>
    <x v="1"/>
    <x v="1"/>
    <m/>
    <m/>
  </r>
  <r>
    <x v="0"/>
    <x v="5"/>
    <s v="Õpikud, tööraamatud ja -vihikud, töölehed"/>
    <n v="20583"/>
    <x v="55"/>
    <x v="54"/>
    <x v="9"/>
    <x v="9"/>
    <x v="6"/>
    <s v="Põhi- ja üldkeskharidus"/>
    <x v="0"/>
    <x v="0"/>
    <s v="TF02-05"/>
    <s v="Õppekirjanduseks"/>
    <x v="1"/>
    <x v="1"/>
    <m/>
    <m/>
  </r>
  <r>
    <x v="0"/>
    <x v="5"/>
    <s v="Info- ja kommunikatsioonitehnoloogiline tarkvara (Geodata, Evald)"/>
    <n v="25000"/>
    <x v="96"/>
    <x v="90"/>
    <x v="12"/>
    <x v="12"/>
    <x v="7"/>
    <s v="Üldmajanduslikud arendusprojektid"/>
    <x v="0"/>
    <x v="0"/>
    <m/>
    <m/>
    <x v="1"/>
    <x v="1"/>
    <m/>
    <m/>
  </r>
  <r>
    <x v="0"/>
    <x v="5"/>
    <s v="Bürootarbed"/>
    <n v="1615"/>
    <x v="33"/>
    <x v="33"/>
    <x v="10"/>
    <x v="10"/>
    <x v="6"/>
    <s v="Põhi- ja üldkeskharidus"/>
    <x v="0"/>
    <x v="0"/>
    <m/>
    <m/>
    <x v="1"/>
    <x v="1"/>
    <m/>
    <m/>
  </r>
  <r>
    <x v="0"/>
    <x v="5"/>
    <s v="Trükised ja muud teavikud"/>
    <n v="918"/>
    <x v="34"/>
    <x v="34"/>
    <x v="10"/>
    <x v="10"/>
    <x v="6"/>
    <s v="Põhi- ja üldkeskharidus"/>
    <x v="0"/>
    <x v="0"/>
    <m/>
    <m/>
    <x v="1"/>
    <x v="1"/>
    <m/>
    <m/>
  </r>
  <r>
    <x v="0"/>
    <x v="5"/>
    <s v="Remondi- ja hooldusteenused"/>
    <n v="6131"/>
    <x v="29"/>
    <x v="29"/>
    <x v="16"/>
    <x v="16"/>
    <x v="13"/>
    <s v="Alusharidus"/>
    <x v="0"/>
    <x v="0"/>
    <m/>
    <m/>
    <x v="1"/>
    <x v="1"/>
    <m/>
    <m/>
  </r>
  <r>
    <x v="0"/>
    <x v="5"/>
    <s v="Isikliku sõiduauto kasutamise kulud"/>
    <n v="1700"/>
    <x v="30"/>
    <x v="30"/>
    <x v="12"/>
    <x v="12"/>
    <x v="7"/>
    <s v="Üldmajanduslikud arendusprojektid"/>
    <x v="0"/>
    <x v="0"/>
    <m/>
    <m/>
    <x v="1"/>
    <x v="1"/>
    <m/>
    <m/>
  </r>
  <r>
    <x v="0"/>
    <x v="5"/>
    <s v="Sideteenused"/>
    <n v="950"/>
    <x v="79"/>
    <x v="75"/>
    <x v="27"/>
    <x v="27"/>
    <x v="25"/>
    <s v="Muud hariduse abiteenused"/>
    <x v="0"/>
    <x v="0"/>
    <m/>
    <m/>
    <x v="1"/>
    <x v="1"/>
    <m/>
    <m/>
  </r>
  <r>
    <x v="0"/>
    <x v="5"/>
    <s v="KU264 Tuletõrje hüdrantide hooldus"/>
    <n v="10000"/>
    <x v="219"/>
    <x v="195"/>
    <x v="1"/>
    <x v="1"/>
    <x v="51"/>
    <s v="Heitveekäitlus"/>
    <x v="0"/>
    <x v="0"/>
    <m/>
    <m/>
    <x v="104"/>
    <x v="104"/>
    <m/>
    <m/>
  </r>
  <r>
    <x v="0"/>
    <x v="5"/>
    <s v="KU265 Sadevete kanalisatsiooni hooldus"/>
    <n v="20000"/>
    <x v="219"/>
    <x v="195"/>
    <x v="1"/>
    <x v="1"/>
    <x v="51"/>
    <s v="Heitveekäitlus"/>
    <x v="0"/>
    <x v="0"/>
    <m/>
    <m/>
    <x v="85"/>
    <x v="85"/>
    <m/>
    <m/>
  </r>
  <r>
    <x v="0"/>
    <x v="9"/>
    <s v="Ühistrtanspordi liikmemaks"/>
    <n v="8960"/>
    <x v="160"/>
    <x v="148"/>
    <x v="1"/>
    <x v="1"/>
    <x v="54"/>
    <s v="Ühistranspordi korraldus"/>
    <x v="0"/>
    <x v="0"/>
    <m/>
    <m/>
    <x v="101"/>
    <x v="101"/>
    <m/>
    <m/>
  </r>
  <r>
    <x v="0"/>
    <x v="5"/>
    <s v="Bussitranspordikulud otsekulud ühistranspordikeskusele"/>
    <n v="38000"/>
    <x v="218"/>
    <x v="194"/>
    <x v="1"/>
    <x v="1"/>
    <x v="54"/>
    <s v="Ühistranspordi korraldus"/>
    <x v="0"/>
    <x v="0"/>
    <m/>
    <m/>
    <x v="101"/>
    <x v="101"/>
    <m/>
    <m/>
  </r>
  <r>
    <x v="0"/>
    <x v="5"/>
    <s v="Majutuskulud"/>
    <n v="185"/>
    <x v="51"/>
    <x v="50"/>
    <x v="9"/>
    <x v="9"/>
    <x v="6"/>
    <s v="Põhi- ja üldkeskharidus"/>
    <x v="0"/>
    <x v="0"/>
    <m/>
    <m/>
    <x v="1"/>
    <x v="1"/>
    <m/>
    <m/>
  </r>
  <r>
    <x v="0"/>
    <x v="5"/>
    <s v="Remondi- ja hooldusteenused"/>
    <n v="372"/>
    <x v="29"/>
    <x v="29"/>
    <x v="9"/>
    <x v="9"/>
    <x v="6"/>
    <s v="Põhi- ja üldkeskharidus"/>
    <x v="0"/>
    <x v="0"/>
    <m/>
    <m/>
    <x v="1"/>
    <x v="1"/>
    <m/>
    <m/>
  </r>
  <r>
    <x v="0"/>
    <x v="5"/>
    <s v="Meditsiini- ja hügieenitarbed"/>
    <n v="380"/>
    <x v="70"/>
    <x v="68"/>
    <x v="18"/>
    <x v="18"/>
    <x v="13"/>
    <s v="Alusharidus"/>
    <x v="0"/>
    <x v="0"/>
    <m/>
    <m/>
    <x v="1"/>
    <x v="1"/>
    <m/>
    <m/>
  </r>
  <r>
    <x v="0"/>
    <x v="5"/>
    <s v="Muud kinnistute, hoonete, ruumide kulud"/>
    <n v="500"/>
    <x v="74"/>
    <x v="72"/>
    <x v="19"/>
    <x v="19"/>
    <x v="13"/>
    <s v="Alusharidus"/>
    <x v="37"/>
    <x v="37"/>
    <m/>
    <m/>
    <x v="1"/>
    <x v="1"/>
    <m/>
    <m/>
  </r>
  <r>
    <x v="0"/>
    <x v="5"/>
    <s v="Kindlustusmaksed"/>
    <n v="223"/>
    <x v="63"/>
    <x v="61"/>
    <x v="19"/>
    <x v="19"/>
    <x v="13"/>
    <s v="Alusharidus"/>
    <x v="37"/>
    <x v="37"/>
    <m/>
    <m/>
    <x v="1"/>
    <x v="1"/>
    <m/>
    <m/>
  </r>
  <r>
    <x v="0"/>
    <x v="5"/>
    <s v="Valveteenused"/>
    <n v="308"/>
    <x v="99"/>
    <x v="93"/>
    <x v="19"/>
    <x v="19"/>
    <x v="13"/>
    <s v="Alusharidus"/>
    <x v="37"/>
    <x v="37"/>
    <m/>
    <m/>
    <x v="1"/>
    <x v="1"/>
    <m/>
    <m/>
  </r>
  <r>
    <x v="0"/>
    <x v="5"/>
    <s v="Väliheakord"/>
    <n v="13850"/>
    <x v="83"/>
    <x v="27"/>
    <x v="19"/>
    <x v="19"/>
    <x v="13"/>
    <s v="Alusharidus"/>
    <x v="37"/>
    <x v="37"/>
    <m/>
    <m/>
    <x v="1"/>
    <x v="1"/>
    <m/>
    <m/>
  </r>
  <r>
    <x v="0"/>
    <x v="5"/>
    <s v="Vesi ja kanalisatsioon"/>
    <n v="2608"/>
    <x v="61"/>
    <x v="60"/>
    <x v="19"/>
    <x v="19"/>
    <x v="13"/>
    <s v="Alusharidus"/>
    <x v="37"/>
    <x v="37"/>
    <m/>
    <m/>
    <x v="1"/>
    <x v="1"/>
    <m/>
    <m/>
  </r>
  <r>
    <x v="0"/>
    <x v="5"/>
    <s v="Elekter"/>
    <n v="7377"/>
    <x v="62"/>
    <x v="57"/>
    <x v="19"/>
    <x v="19"/>
    <x v="13"/>
    <s v="Alusharidus"/>
    <x v="37"/>
    <x v="37"/>
    <m/>
    <m/>
    <x v="1"/>
    <x v="1"/>
    <m/>
    <m/>
  </r>
  <r>
    <x v="0"/>
    <x v="5"/>
    <s v="Küte ja soojusenergia"/>
    <n v="16021"/>
    <x v="64"/>
    <x v="62"/>
    <x v="19"/>
    <x v="19"/>
    <x v="13"/>
    <s v="Alusharidus"/>
    <x v="37"/>
    <x v="37"/>
    <m/>
    <m/>
    <x v="1"/>
    <x v="1"/>
    <m/>
    <m/>
  </r>
  <r>
    <x v="0"/>
    <x v="5"/>
    <s v="Muud kinnistute, hoonete, ruumide kulud"/>
    <n v="500"/>
    <x v="74"/>
    <x v="72"/>
    <x v="19"/>
    <x v="19"/>
    <x v="13"/>
    <s v="Alusharidus"/>
    <x v="20"/>
    <x v="20"/>
    <m/>
    <m/>
    <x v="1"/>
    <x v="1"/>
    <m/>
    <m/>
  </r>
  <r>
    <x v="0"/>
    <x v="5"/>
    <s v="Kindlustusmaksed"/>
    <n v="1079"/>
    <x v="63"/>
    <x v="61"/>
    <x v="19"/>
    <x v="19"/>
    <x v="13"/>
    <s v="Alusharidus"/>
    <x v="20"/>
    <x v="20"/>
    <m/>
    <m/>
    <x v="1"/>
    <x v="1"/>
    <m/>
    <m/>
  </r>
  <r>
    <x v="0"/>
    <x v="5"/>
    <s v="Valveteenused"/>
    <n v="308"/>
    <x v="99"/>
    <x v="93"/>
    <x v="19"/>
    <x v="19"/>
    <x v="13"/>
    <s v="Alusharidus"/>
    <x v="20"/>
    <x v="20"/>
    <m/>
    <m/>
    <x v="1"/>
    <x v="1"/>
    <m/>
    <m/>
  </r>
  <r>
    <x v="0"/>
    <x v="5"/>
    <s v="Korrashoiuteenused"/>
    <n v="21516"/>
    <x v="83"/>
    <x v="27"/>
    <x v="19"/>
    <x v="19"/>
    <x v="13"/>
    <s v="Alusharidus"/>
    <x v="20"/>
    <x v="20"/>
    <m/>
    <m/>
    <x v="1"/>
    <x v="1"/>
    <m/>
    <m/>
  </r>
  <r>
    <x v="0"/>
    <x v="5"/>
    <s v="Vesi ja kanalisatsioon"/>
    <n v="6364"/>
    <x v="61"/>
    <x v="60"/>
    <x v="19"/>
    <x v="19"/>
    <x v="13"/>
    <s v="Alusharidus"/>
    <x v="20"/>
    <x v="20"/>
    <m/>
    <m/>
    <x v="1"/>
    <x v="1"/>
    <m/>
    <m/>
  </r>
  <r>
    <x v="0"/>
    <x v="5"/>
    <s v="Elekter"/>
    <n v="18370"/>
    <x v="62"/>
    <x v="57"/>
    <x v="19"/>
    <x v="19"/>
    <x v="13"/>
    <s v="Alusharidus"/>
    <x v="20"/>
    <x v="20"/>
    <m/>
    <m/>
    <x v="1"/>
    <x v="1"/>
    <m/>
    <m/>
  </r>
  <r>
    <x v="0"/>
    <x v="5"/>
    <s v="Küte ja soojusenergia"/>
    <n v="24995"/>
    <x v="64"/>
    <x v="62"/>
    <x v="19"/>
    <x v="19"/>
    <x v="13"/>
    <s v="Alusharidus"/>
    <x v="20"/>
    <x v="20"/>
    <m/>
    <m/>
    <x v="1"/>
    <x v="1"/>
    <m/>
    <m/>
  </r>
  <r>
    <x v="0"/>
    <x v="5"/>
    <s v="Muud kinnistute, hoonete, ruumide kulud"/>
    <n v="500"/>
    <x v="74"/>
    <x v="72"/>
    <x v="11"/>
    <x v="11"/>
    <x v="13"/>
    <s v="Alusharidus"/>
    <x v="35"/>
    <x v="35"/>
    <m/>
    <m/>
    <x v="1"/>
    <x v="1"/>
    <m/>
    <m/>
  </r>
  <r>
    <x v="0"/>
    <x v="5"/>
    <s v="Koristusteenus"/>
    <n v="79852"/>
    <x v="69"/>
    <x v="67"/>
    <x v="11"/>
    <x v="11"/>
    <x v="13"/>
    <s v="Alusharidus"/>
    <x v="35"/>
    <x v="35"/>
    <m/>
    <m/>
    <x v="1"/>
    <x v="1"/>
    <m/>
    <m/>
  </r>
  <r>
    <x v="0"/>
    <x v="5"/>
    <s v="Kindlustusmaksed"/>
    <n v="900"/>
    <x v="63"/>
    <x v="61"/>
    <x v="11"/>
    <x v="11"/>
    <x v="13"/>
    <s v="Alusharidus"/>
    <x v="35"/>
    <x v="35"/>
    <m/>
    <m/>
    <x v="1"/>
    <x v="1"/>
    <m/>
    <m/>
  </r>
  <r>
    <x v="0"/>
    <x v="5"/>
    <s v="Remont, restaureerimine, lammutamine"/>
    <n v="0"/>
    <x v="65"/>
    <x v="63"/>
    <x v="11"/>
    <x v="11"/>
    <x v="13"/>
    <s v="Alusharidus"/>
    <x v="35"/>
    <x v="35"/>
    <m/>
    <m/>
    <x v="1"/>
    <x v="1"/>
    <m/>
    <m/>
  </r>
  <r>
    <x v="0"/>
    <x v="5"/>
    <s v="Valveteenused"/>
    <n v="308"/>
    <x v="99"/>
    <x v="93"/>
    <x v="11"/>
    <x v="11"/>
    <x v="13"/>
    <s v="Alusharidus"/>
    <x v="35"/>
    <x v="35"/>
    <m/>
    <m/>
    <x v="1"/>
    <x v="1"/>
    <m/>
    <m/>
  </r>
  <r>
    <x v="0"/>
    <x v="5"/>
    <s v="Korrashoiuteenused"/>
    <n v="21918"/>
    <x v="83"/>
    <x v="27"/>
    <x v="11"/>
    <x v="11"/>
    <x v="13"/>
    <s v="Alusharidus"/>
    <x v="35"/>
    <x v="35"/>
    <m/>
    <m/>
    <x v="1"/>
    <x v="1"/>
    <m/>
    <m/>
  </r>
  <r>
    <x v="0"/>
    <x v="5"/>
    <s v="Vesi ja kanalisatsioon"/>
    <n v="3221"/>
    <x v="61"/>
    <x v="60"/>
    <x v="11"/>
    <x v="11"/>
    <x v="13"/>
    <s v="Alusharidus"/>
    <x v="35"/>
    <x v="35"/>
    <m/>
    <m/>
    <x v="1"/>
    <x v="1"/>
    <m/>
    <m/>
  </r>
  <r>
    <x v="0"/>
    <x v="5"/>
    <s v="Elekter"/>
    <n v="23575"/>
    <x v="62"/>
    <x v="57"/>
    <x v="11"/>
    <x v="11"/>
    <x v="13"/>
    <s v="Alusharidus"/>
    <x v="35"/>
    <x v="35"/>
    <m/>
    <m/>
    <x v="1"/>
    <x v="1"/>
    <m/>
    <m/>
  </r>
  <r>
    <x v="0"/>
    <x v="5"/>
    <s v="Küte ja soojusenergia"/>
    <n v="16412"/>
    <x v="64"/>
    <x v="62"/>
    <x v="11"/>
    <x v="11"/>
    <x v="13"/>
    <s v="Alusharidus"/>
    <x v="35"/>
    <x v="35"/>
    <m/>
    <m/>
    <x v="1"/>
    <x v="1"/>
    <m/>
    <m/>
  </r>
  <r>
    <x v="0"/>
    <x v="5"/>
    <s v="Muud kinnistute, hoonete, ruumide kulud"/>
    <n v="500"/>
    <x v="74"/>
    <x v="72"/>
    <x v="18"/>
    <x v="18"/>
    <x v="13"/>
    <s v="Alusharidus"/>
    <x v="18"/>
    <x v="18"/>
    <m/>
    <m/>
    <x v="1"/>
    <x v="1"/>
    <m/>
    <m/>
  </r>
  <r>
    <x v="0"/>
    <x v="5"/>
    <s v="Kindlustusmaksed"/>
    <n v="600"/>
    <x v="63"/>
    <x v="61"/>
    <x v="18"/>
    <x v="18"/>
    <x v="13"/>
    <s v="Alusharidus"/>
    <x v="18"/>
    <x v="18"/>
    <m/>
    <m/>
    <x v="1"/>
    <x v="1"/>
    <m/>
    <m/>
  </r>
  <r>
    <x v="0"/>
    <x v="5"/>
    <s v="Remont, restaureerimine, lammutamine"/>
    <n v="0"/>
    <x v="65"/>
    <x v="63"/>
    <x v="18"/>
    <x v="18"/>
    <x v="13"/>
    <s v="Alusharidus"/>
    <x v="18"/>
    <x v="18"/>
    <m/>
    <m/>
    <x v="1"/>
    <x v="1"/>
    <m/>
    <m/>
  </r>
  <r>
    <x v="0"/>
    <x v="5"/>
    <s v="Valveteenused"/>
    <n v="308"/>
    <x v="99"/>
    <x v="93"/>
    <x v="18"/>
    <x v="18"/>
    <x v="13"/>
    <s v="Alusharidus"/>
    <x v="18"/>
    <x v="18"/>
    <m/>
    <m/>
    <x v="1"/>
    <x v="1"/>
    <m/>
    <m/>
  </r>
  <r>
    <x v="0"/>
    <x v="5"/>
    <s v="Korrashoiuteenused"/>
    <n v="20421"/>
    <x v="83"/>
    <x v="27"/>
    <x v="18"/>
    <x v="18"/>
    <x v="13"/>
    <s v="Alusharidus"/>
    <x v="18"/>
    <x v="18"/>
    <m/>
    <m/>
    <x v="1"/>
    <x v="1"/>
    <m/>
    <m/>
  </r>
  <r>
    <x v="0"/>
    <x v="5"/>
    <s v="Vesi ja kanalisatsioon"/>
    <n v="7271"/>
    <x v="61"/>
    <x v="60"/>
    <x v="18"/>
    <x v="18"/>
    <x v="13"/>
    <s v="Alusharidus"/>
    <x v="18"/>
    <x v="18"/>
    <m/>
    <m/>
    <x v="1"/>
    <x v="1"/>
    <m/>
    <m/>
  </r>
  <r>
    <x v="0"/>
    <x v="5"/>
    <s v="Elekter"/>
    <n v="17033"/>
    <x v="62"/>
    <x v="57"/>
    <x v="18"/>
    <x v="18"/>
    <x v="13"/>
    <s v="Alusharidus"/>
    <x v="18"/>
    <x v="18"/>
    <m/>
    <m/>
    <x v="1"/>
    <x v="1"/>
    <m/>
    <m/>
  </r>
  <r>
    <x v="0"/>
    <x v="5"/>
    <s v="Küte ja soojusenergia"/>
    <n v="31150"/>
    <x v="64"/>
    <x v="62"/>
    <x v="18"/>
    <x v="18"/>
    <x v="13"/>
    <s v="Alusharidus"/>
    <x v="18"/>
    <x v="18"/>
    <m/>
    <m/>
    <x v="1"/>
    <x v="1"/>
    <m/>
    <m/>
  </r>
  <r>
    <x v="0"/>
    <x v="5"/>
    <s v="Muud kinnistute, hoonete, ruumide kulud"/>
    <n v="500"/>
    <x v="74"/>
    <x v="72"/>
    <x v="16"/>
    <x v="16"/>
    <x v="13"/>
    <s v="Alusharidus"/>
    <x v="24"/>
    <x v="24"/>
    <m/>
    <m/>
    <x v="1"/>
    <x v="1"/>
    <m/>
    <m/>
  </r>
  <r>
    <x v="0"/>
    <x v="5"/>
    <s v="Kindlustusmaksed"/>
    <n v="341"/>
    <x v="63"/>
    <x v="61"/>
    <x v="16"/>
    <x v="16"/>
    <x v="13"/>
    <s v="Alusharidus"/>
    <x v="24"/>
    <x v="24"/>
    <m/>
    <m/>
    <x v="1"/>
    <x v="1"/>
    <m/>
    <m/>
  </r>
  <r>
    <x v="0"/>
    <x v="5"/>
    <s v="Remont, restaureerimine, lammutamine"/>
    <n v="0"/>
    <x v="65"/>
    <x v="63"/>
    <x v="16"/>
    <x v="16"/>
    <x v="13"/>
    <s v="Alusharidus"/>
    <x v="24"/>
    <x v="24"/>
    <m/>
    <m/>
    <x v="1"/>
    <x v="1"/>
    <m/>
    <m/>
  </r>
  <r>
    <x v="0"/>
    <x v="5"/>
    <s v="Valveteenused"/>
    <n v="308"/>
    <x v="99"/>
    <x v="93"/>
    <x v="16"/>
    <x v="16"/>
    <x v="13"/>
    <s v="Alusharidus"/>
    <x v="24"/>
    <x v="24"/>
    <m/>
    <m/>
    <x v="1"/>
    <x v="1"/>
    <m/>
    <m/>
  </r>
  <r>
    <x v="0"/>
    <x v="5"/>
    <s v="Korrashoiuteenused"/>
    <n v="14344"/>
    <x v="83"/>
    <x v="27"/>
    <x v="16"/>
    <x v="16"/>
    <x v="13"/>
    <s v="Alusharidus"/>
    <x v="24"/>
    <x v="24"/>
    <m/>
    <m/>
    <x v="1"/>
    <x v="1"/>
    <m/>
    <m/>
  </r>
  <r>
    <x v="0"/>
    <x v="5"/>
    <s v="Vesi ja kanalisatsioon"/>
    <n v="2488"/>
    <x v="61"/>
    <x v="60"/>
    <x v="16"/>
    <x v="16"/>
    <x v="13"/>
    <s v="Alusharidus"/>
    <x v="24"/>
    <x v="24"/>
    <m/>
    <m/>
    <x v="1"/>
    <x v="1"/>
    <m/>
    <m/>
  </r>
  <r>
    <x v="0"/>
    <x v="5"/>
    <s v="Elekter"/>
    <n v="17113"/>
    <x v="62"/>
    <x v="57"/>
    <x v="16"/>
    <x v="16"/>
    <x v="13"/>
    <s v="Alusharidus"/>
    <x v="24"/>
    <x v="24"/>
    <m/>
    <m/>
    <x v="1"/>
    <x v="1"/>
    <m/>
    <m/>
  </r>
  <r>
    <x v="0"/>
    <x v="5"/>
    <s v="Küte ja soojusenergia"/>
    <n v="16810"/>
    <x v="64"/>
    <x v="62"/>
    <x v="16"/>
    <x v="16"/>
    <x v="13"/>
    <s v="Alusharidus"/>
    <x v="24"/>
    <x v="24"/>
    <m/>
    <m/>
    <x v="1"/>
    <x v="1"/>
    <m/>
    <m/>
  </r>
  <r>
    <x v="0"/>
    <x v="5"/>
    <s v="Muud kinnistute, hoonete, ruumide kulud"/>
    <n v="500"/>
    <x v="74"/>
    <x v="72"/>
    <x v="16"/>
    <x v="16"/>
    <x v="13"/>
    <s v="Alusharidus"/>
    <x v="12"/>
    <x v="12"/>
    <m/>
    <m/>
    <x v="1"/>
    <x v="1"/>
    <m/>
    <m/>
  </r>
  <r>
    <x v="0"/>
    <x v="5"/>
    <s v="Kindlustusmaksed"/>
    <n v="539"/>
    <x v="63"/>
    <x v="61"/>
    <x v="16"/>
    <x v="16"/>
    <x v="13"/>
    <s v="Alusharidus"/>
    <x v="12"/>
    <x v="12"/>
    <m/>
    <m/>
    <x v="1"/>
    <x v="1"/>
    <m/>
    <m/>
  </r>
  <r>
    <x v="0"/>
    <x v="5"/>
    <s v="Remont, restaureerimine, lammutamine"/>
    <n v="0"/>
    <x v="65"/>
    <x v="63"/>
    <x v="16"/>
    <x v="16"/>
    <x v="13"/>
    <s v="Alusharidus"/>
    <x v="12"/>
    <x v="12"/>
    <m/>
    <m/>
    <x v="1"/>
    <x v="1"/>
    <m/>
    <m/>
  </r>
  <r>
    <x v="0"/>
    <x v="5"/>
    <s v="Valveteenused"/>
    <n v="308"/>
    <x v="99"/>
    <x v="93"/>
    <x v="16"/>
    <x v="16"/>
    <x v="13"/>
    <s v="Alusharidus"/>
    <x v="12"/>
    <x v="12"/>
    <m/>
    <m/>
    <x v="1"/>
    <x v="1"/>
    <m/>
    <m/>
  </r>
  <r>
    <x v="0"/>
    <x v="5"/>
    <s v="Korrashoiuteenused"/>
    <n v="19337"/>
    <x v="83"/>
    <x v="27"/>
    <x v="16"/>
    <x v="16"/>
    <x v="13"/>
    <s v="Alusharidus"/>
    <x v="12"/>
    <x v="12"/>
    <m/>
    <m/>
    <x v="1"/>
    <x v="1"/>
    <m/>
    <m/>
  </r>
  <r>
    <x v="0"/>
    <x v="5"/>
    <s v="Vesi ja kanalisatsioon"/>
    <n v="4389"/>
    <x v="61"/>
    <x v="60"/>
    <x v="16"/>
    <x v="16"/>
    <x v="13"/>
    <s v="Alusharidus"/>
    <x v="12"/>
    <x v="12"/>
    <m/>
    <m/>
    <x v="1"/>
    <x v="1"/>
    <m/>
    <m/>
  </r>
  <r>
    <x v="0"/>
    <x v="5"/>
    <s v="Elekter"/>
    <n v="13845"/>
    <x v="62"/>
    <x v="57"/>
    <x v="16"/>
    <x v="16"/>
    <x v="13"/>
    <s v="Alusharidus"/>
    <x v="12"/>
    <x v="12"/>
    <m/>
    <m/>
    <x v="1"/>
    <x v="1"/>
    <m/>
    <m/>
  </r>
  <r>
    <x v="0"/>
    <x v="5"/>
    <s v="Küte ja soojusenergia"/>
    <n v="31339"/>
    <x v="64"/>
    <x v="62"/>
    <x v="16"/>
    <x v="16"/>
    <x v="13"/>
    <s v="Alusharidus"/>
    <x v="12"/>
    <x v="12"/>
    <m/>
    <m/>
    <x v="1"/>
    <x v="1"/>
    <m/>
    <m/>
  </r>
  <r>
    <x v="0"/>
    <x v="5"/>
    <s v="Muud kinnistute, hoonete, ruumide kulud"/>
    <n v="500"/>
    <x v="74"/>
    <x v="72"/>
    <x v="6"/>
    <x v="6"/>
    <x v="6"/>
    <s v="Põhi- ja üldkeskharidus"/>
    <x v="36"/>
    <x v="36"/>
    <m/>
    <m/>
    <x v="1"/>
    <x v="1"/>
    <m/>
    <m/>
  </r>
  <r>
    <x v="0"/>
    <x v="5"/>
    <s v="Kindlustusmaksed"/>
    <n v="990"/>
    <x v="63"/>
    <x v="61"/>
    <x v="6"/>
    <x v="6"/>
    <x v="6"/>
    <s v="Põhi- ja üldkeskharidus"/>
    <x v="36"/>
    <x v="36"/>
    <m/>
    <m/>
    <x v="1"/>
    <x v="1"/>
    <m/>
    <m/>
  </r>
  <r>
    <x v="0"/>
    <x v="5"/>
    <s v="Remont, restaureerimine, lammutamine"/>
    <n v="0"/>
    <x v="65"/>
    <x v="63"/>
    <x v="6"/>
    <x v="6"/>
    <x v="6"/>
    <s v="Põhi- ja üldkeskharidus"/>
    <x v="36"/>
    <x v="36"/>
    <m/>
    <m/>
    <x v="1"/>
    <x v="1"/>
    <m/>
    <m/>
  </r>
  <r>
    <x v="0"/>
    <x v="5"/>
    <s v="Valveteenused"/>
    <n v="308"/>
    <x v="99"/>
    <x v="93"/>
    <x v="6"/>
    <x v="6"/>
    <x v="6"/>
    <s v="Põhi- ja üldkeskharidus"/>
    <x v="36"/>
    <x v="36"/>
    <m/>
    <m/>
    <x v="1"/>
    <x v="1"/>
    <m/>
    <m/>
  </r>
  <r>
    <x v="0"/>
    <x v="5"/>
    <s v="Korrashoiuteenused"/>
    <n v="38731"/>
    <x v="83"/>
    <x v="27"/>
    <x v="6"/>
    <x v="6"/>
    <x v="6"/>
    <s v="Põhi- ja üldkeskharidus"/>
    <x v="36"/>
    <x v="36"/>
    <m/>
    <m/>
    <x v="1"/>
    <x v="1"/>
    <m/>
    <m/>
  </r>
  <r>
    <x v="0"/>
    <x v="5"/>
    <s v="Vesi ja kanalisatsioon"/>
    <n v="2711"/>
    <x v="61"/>
    <x v="60"/>
    <x v="6"/>
    <x v="6"/>
    <x v="6"/>
    <s v="Põhi- ja üldkeskharidus"/>
    <x v="36"/>
    <x v="36"/>
    <m/>
    <m/>
    <x v="1"/>
    <x v="1"/>
    <m/>
    <m/>
  </r>
  <r>
    <x v="0"/>
    <x v="5"/>
    <s v="Elekter"/>
    <n v="17363"/>
    <x v="62"/>
    <x v="57"/>
    <x v="6"/>
    <x v="6"/>
    <x v="6"/>
    <s v="Põhi- ja üldkeskharidus"/>
    <x v="36"/>
    <x v="36"/>
    <m/>
    <m/>
    <x v="1"/>
    <x v="1"/>
    <m/>
    <m/>
  </r>
  <r>
    <x v="0"/>
    <x v="5"/>
    <s v="Küte ja soojusenergia"/>
    <n v="57568"/>
    <x v="64"/>
    <x v="62"/>
    <x v="6"/>
    <x v="6"/>
    <x v="6"/>
    <s v="Põhi- ja üldkeskharidus"/>
    <x v="36"/>
    <x v="36"/>
    <m/>
    <m/>
    <x v="1"/>
    <x v="1"/>
    <m/>
    <m/>
  </r>
  <r>
    <x v="0"/>
    <x v="5"/>
    <s v="Muud kinnistute, hoonete, ruumide kulud"/>
    <n v="0"/>
    <x v="74"/>
    <x v="72"/>
    <x v="21"/>
    <x v="21"/>
    <x v="10"/>
    <s v="Noorte huviharidus ja huvitegevus"/>
    <x v="25"/>
    <x v="25"/>
    <m/>
    <m/>
    <x v="1"/>
    <x v="1"/>
    <m/>
    <m/>
  </r>
  <r>
    <x v="0"/>
    <x v="5"/>
    <s v="Üür ja rent"/>
    <n v="35000"/>
    <x v="135"/>
    <x v="125"/>
    <x v="21"/>
    <x v="21"/>
    <x v="10"/>
    <s v="Noorte huviharidus ja huvitegevus"/>
    <x v="25"/>
    <x v="25"/>
    <m/>
    <m/>
    <x v="1"/>
    <x v="1"/>
    <m/>
    <m/>
  </r>
  <r>
    <x v="0"/>
    <x v="5"/>
    <s v="Kindlustusmaksed"/>
    <n v="0"/>
    <x v="63"/>
    <x v="61"/>
    <x v="21"/>
    <x v="21"/>
    <x v="10"/>
    <s v="Noorte huviharidus ja huvitegevus"/>
    <x v="25"/>
    <x v="25"/>
    <m/>
    <m/>
    <x v="1"/>
    <x v="1"/>
    <m/>
    <m/>
  </r>
  <r>
    <x v="0"/>
    <x v="5"/>
    <s v="Remont, restaureerimine, lammutamine"/>
    <n v="0"/>
    <x v="65"/>
    <x v="63"/>
    <x v="21"/>
    <x v="21"/>
    <x v="10"/>
    <s v="Noorte huviharidus ja huvitegevus"/>
    <x v="25"/>
    <x v="25"/>
    <m/>
    <m/>
    <x v="1"/>
    <x v="1"/>
    <m/>
    <m/>
  </r>
  <r>
    <x v="0"/>
    <x v="5"/>
    <s v="Valveteenused"/>
    <n v="308"/>
    <x v="99"/>
    <x v="93"/>
    <x v="21"/>
    <x v="21"/>
    <x v="10"/>
    <s v="Noorte huviharidus ja huvitegevus"/>
    <x v="25"/>
    <x v="25"/>
    <m/>
    <m/>
    <x v="1"/>
    <x v="1"/>
    <m/>
    <m/>
  </r>
  <r>
    <x v="0"/>
    <x v="5"/>
    <s v="Koristusteenus"/>
    <n v="14200"/>
    <x v="69"/>
    <x v="67"/>
    <x v="21"/>
    <x v="21"/>
    <x v="10"/>
    <s v="Noorte huviharidus ja huvitegevus"/>
    <x v="25"/>
    <x v="25"/>
    <m/>
    <m/>
    <x v="1"/>
    <x v="1"/>
    <m/>
    <m/>
  </r>
  <r>
    <x v="0"/>
    <x v="5"/>
    <s v="Korrashoiu- ja remondimaterjalid, lisaseadmed ja -tarvikud"/>
    <n v="0"/>
    <x v="129"/>
    <x v="71"/>
    <x v="21"/>
    <x v="21"/>
    <x v="10"/>
    <s v="Noorte huviharidus ja huvitegevus"/>
    <x v="25"/>
    <x v="25"/>
    <m/>
    <m/>
    <x v="1"/>
    <x v="1"/>
    <m/>
    <m/>
  </r>
  <r>
    <x v="0"/>
    <x v="5"/>
    <s v="Vesi ja kanalisatsioon"/>
    <n v="555"/>
    <x v="61"/>
    <x v="60"/>
    <x v="21"/>
    <x v="21"/>
    <x v="10"/>
    <s v="Noorte huviharidus ja huvitegevus"/>
    <x v="25"/>
    <x v="25"/>
    <m/>
    <m/>
    <x v="1"/>
    <x v="1"/>
    <m/>
    <m/>
  </r>
  <r>
    <x v="0"/>
    <x v="5"/>
    <s v="Elekter"/>
    <n v="6662"/>
    <x v="62"/>
    <x v="57"/>
    <x v="21"/>
    <x v="21"/>
    <x v="10"/>
    <s v="Noorte huviharidus ja huvitegevus"/>
    <x v="25"/>
    <x v="25"/>
    <m/>
    <m/>
    <x v="1"/>
    <x v="1"/>
    <m/>
    <m/>
  </r>
  <r>
    <x v="0"/>
    <x v="5"/>
    <s v="Küte ja soojusenergia"/>
    <n v="8591"/>
    <x v="64"/>
    <x v="62"/>
    <x v="21"/>
    <x v="21"/>
    <x v="10"/>
    <s v="Noorte huviharidus ja huvitegevus"/>
    <x v="25"/>
    <x v="25"/>
    <m/>
    <m/>
    <x v="1"/>
    <x v="1"/>
    <m/>
    <m/>
  </r>
  <r>
    <x v="0"/>
    <x v="2"/>
    <s v="Erijuhtudel riigi poolt makstav sotsiaalmaks"/>
    <n v="20000"/>
    <x v="225"/>
    <x v="201"/>
    <x v="30"/>
    <x v="30"/>
    <x v="53"/>
    <s v="Puudega täisealise isiku hooldus"/>
    <x v="0"/>
    <x v="0"/>
    <m/>
    <m/>
    <x v="94"/>
    <x v="94"/>
    <m/>
    <m/>
  </r>
  <r>
    <x v="0"/>
    <x v="5"/>
    <s v="Muud kinnistute, hoonete, ruumide kulud"/>
    <n v="500"/>
    <x v="74"/>
    <x v="72"/>
    <x v="28"/>
    <x v="28"/>
    <x v="10"/>
    <s v="Noorte huviharidus ja huvitegevus"/>
    <x v="43"/>
    <x v="43"/>
    <m/>
    <m/>
    <x v="1"/>
    <x v="1"/>
    <m/>
    <m/>
  </r>
  <r>
    <x v="0"/>
    <x v="5"/>
    <s v="Kindlustusmaksed"/>
    <n v="500"/>
    <x v="63"/>
    <x v="61"/>
    <x v="28"/>
    <x v="28"/>
    <x v="10"/>
    <s v="Noorte huviharidus ja huvitegevus"/>
    <x v="43"/>
    <x v="43"/>
    <m/>
    <m/>
    <x v="1"/>
    <x v="1"/>
    <m/>
    <m/>
  </r>
  <r>
    <x v="0"/>
    <x v="5"/>
    <s v="Remont, restaureerimine, lammutamine"/>
    <n v="0"/>
    <x v="65"/>
    <x v="63"/>
    <x v="28"/>
    <x v="28"/>
    <x v="10"/>
    <s v="Noorte huviharidus ja huvitegevus"/>
    <x v="43"/>
    <x v="43"/>
    <m/>
    <m/>
    <x v="1"/>
    <x v="1"/>
    <m/>
    <m/>
  </r>
  <r>
    <x v="0"/>
    <x v="5"/>
    <s v="Valveteenused"/>
    <n v="292"/>
    <x v="99"/>
    <x v="93"/>
    <x v="28"/>
    <x v="28"/>
    <x v="10"/>
    <s v="Noorte huviharidus ja huvitegevus"/>
    <x v="43"/>
    <x v="43"/>
    <m/>
    <m/>
    <x v="1"/>
    <x v="1"/>
    <m/>
    <m/>
  </r>
  <r>
    <x v="0"/>
    <x v="5"/>
    <s v="Korrashoiuteenused"/>
    <n v="8310"/>
    <x v="83"/>
    <x v="27"/>
    <x v="28"/>
    <x v="28"/>
    <x v="10"/>
    <s v="Noorte huviharidus ja huvitegevus"/>
    <x v="43"/>
    <x v="43"/>
    <m/>
    <m/>
    <x v="1"/>
    <x v="1"/>
    <m/>
    <m/>
  </r>
  <r>
    <x v="0"/>
    <x v="5"/>
    <s v="Vesi ja kanalisatsioon"/>
    <n v="1014"/>
    <x v="61"/>
    <x v="60"/>
    <x v="28"/>
    <x v="28"/>
    <x v="10"/>
    <s v="Noorte huviharidus ja huvitegevus"/>
    <x v="43"/>
    <x v="43"/>
    <m/>
    <m/>
    <x v="1"/>
    <x v="1"/>
    <m/>
    <m/>
  </r>
  <r>
    <x v="0"/>
    <x v="5"/>
    <s v="Elekter"/>
    <n v="8977"/>
    <x v="62"/>
    <x v="57"/>
    <x v="28"/>
    <x v="28"/>
    <x v="10"/>
    <s v="Noorte huviharidus ja huvitegevus"/>
    <x v="43"/>
    <x v="43"/>
    <m/>
    <m/>
    <x v="1"/>
    <x v="1"/>
    <m/>
    <m/>
  </r>
  <r>
    <x v="0"/>
    <x v="5"/>
    <s v="Küte ja soojusenergia"/>
    <n v="11344"/>
    <x v="64"/>
    <x v="62"/>
    <x v="28"/>
    <x v="28"/>
    <x v="10"/>
    <s v="Noorte huviharidus ja huvitegevus"/>
    <x v="43"/>
    <x v="43"/>
    <m/>
    <m/>
    <x v="1"/>
    <x v="1"/>
    <m/>
    <m/>
  </r>
  <r>
    <x v="0"/>
    <x v="5"/>
    <s v="Muud kinnistute, hoonete, ruumide kulud"/>
    <n v="500"/>
    <x v="74"/>
    <x v="72"/>
    <x v="14"/>
    <x v="14"/>
    <x v="10"/>
    <s v="Noorte huviharidus ja huvitegevus"/>
    <x v="41"/>
    <x v="41"/>
    <m/>
    <m/>
    <x v="1"/>
    <x v="1"/>
    <m/>
    <m/>
  </r>
  <r>
    <x v="0"/>
    <x v="5"/>
    <s v="Kindlustusmaksed"/>
    <n v="200"/>
    <x v="63"/>
    <x v="61"/>
    <x v="14"/>
    <x v="14"/>
    <x v="10"/>
    <s v="Noorte huviharidus ja huvitegevus"/>
    <x v="41"/>
    <x v="41"/>
    <m/>
    <m/>
    <x v="1"/>
    <x v="1"/>
    <m/>
    <m/>
  </r>
  <r>
    <x v="0"/>
    <x v="5"/>
    <s v="Valveteenused"/>
    <n v="584"/>
    <x v="99"/>
    <x v="93"/>
    <x v="14"/>
    <x v="14"/>
    <x v="10"/>
    <s v="Noorte huviharidus ja huvitegevus"/>
    <x v="41"/>
    <x v="41"/>
    <m/>
    <m/>
    <x v="1"/>
    <x v="1"/>
    <m/>
    <m/>
  </r>
  <r>
    <x v="0"/>
    <x v="5"/>
    <s v="Korrashoiuteenused"/>
    <n v="8200"/>
    <x v="83"/>
    <x v="27"/>
    <x v="14"/>
    <x v="14"/>
    <x v="10"/>
    <s v="Noorte huviharidus ja huvitegevus"/>
    <x v="41"/>
    <x v="41"/>
    <m/>
    <m/>
    <x v="1"/>
    <x v="1"/>
    <m/>
    <m/>
  </r>
  <r>
    <x v="0"/>
    <x v="5"/>
    <s v="Vesi ja kanalisatsioon"/>
    <n v="720"/>
    <x v="61"/>
    <x v="60"/>
    <x v="14"/>
    <x v="14"/>
    <x v="10"/>
    <s v="Noorte huviharidus ja huvitegevus"/>
    <x v="41"/>
    <x v="41"/>
    <m/>
    <m/>
    <x v="1"/>
    <x v="1"/>
    <m/>
    <m/>
  </r>
  <r>
    <x v="0"/>
    <x v="5"/>
    <s v="Elekter"/>
    <n v="10200"/>
    <x v="62"/>
    <x v="57"/>
    <x v="14"/>
    <x v="14"/>
    <x v="10"/>
    <s v="Noorte huviharidus ja huvitegevus"/>
    <x v="41"/>
    <x v="41"/>
    <m/>
    <m/>
    <x v="1"/>
    <x v="1"/>
    <m/>
    <m/>
  </r>
  <r>
    <x v="0"/>
    <x v="5"/>
    <s v="Küte ja soojusenergia"/>
    <n v="7000"/>
    <x v="64"/>
    <x v="62"/>
    <x v="14"/>
    <x v="14"/>
    <x v="10"/>
    <s v="Noorte huviharidus ja huvitegevus"/>
    <x v="41"/>
    <x v="41"/>
    <m/>
    <m/>
    <x v="1"/>
    <x v="1"/>
    <m/>
    <m/>
  </r>
  <r>
    <x v="0"/>
    <x v="5"/>
    <s v="Kindlustusmaksed"/>
    <n v="23"/>
    <x v="63"/>
    <x v="61"/>
    <x v="14"/>
    <x v="14"/>
    <x v="10"/>
    <s v="Noorte huviharidus ja huvitegevus"/>
    <x v="4"/>
    <x v="4"/>
    <m/>
    <m/>
    <x v="1"/>
    <x v="1"/>
    <m/>
    <m/>
  </r>
  <r>
    <x v="0"/>
    <x v="5"/>
    <s v="Valveteenused"/>
    <n v="292"/>
    <x v="99"/>
    <x v="93"/>
    <x v="14"/>
    <x v="14"/>
    <x v="10"/>
    <s v="Noorte huviharidus ja huvitegevus"/>
    <x v="4"/>
    <x v="4"/>
    <m/>
    <m/>
    <x v="1"/>
    <x v="1"/>
    <m/>
    <m/>
  </r>
  <r>
    <x v="0"/>
    <x v="5"/>
    <s v="Korrashoiuteenused"/>
    <n v="3586"/>
    <x v="83"/>
    <x v="27"/>
    <x v="14"/>
    <x v="14"/>
    <x v="10"/>
    <s v="Noorte huviharidus ja huvitegevus"/>
    <x v="4"/>
    <x v="4"/>
    <m/>
    <m/>
    <x v="1"/>
    <x v="1"/>
    <m/>
    <m/>
  </r>
  <r>
    <x v="0"/>
    <x v="5"/>
    <s v="Elekter"/>
    <n v="4038"/>
    <x v="62"/>
    <x v="57"/>
    <x v="14"/>
    <x v="14"/>
    <x v="10"/>
    <s v="Noorte huviharidus ja huvitegevus"/>
    <x v="4"/>
    <x v="4"/>
    <m/>
    <m/>
    <x v="1"/>
    <x v="1"/>
    <m/>
    <m/>
  </r>
  <r>
    <x v="0"/>
    <x v="5"/>
    <s v="Muud kinnistute, hoonete, ruumide kulud"/>
    <n v="1500"/>
    <x v="74"/>
    <x v="72"/>
    <x v="24"/>
    <x v="24"/>
    <x v="22"/>
    <s v="Teatrid"/>
    <x v="30"/>
    <x v="30"/>
    <m/>
    <m/>
    <x v="1"/>
    <x v="1"/>
    <m/>
    <m/>
  </r>
  <r>
    <x v="0"/>
    <x v="5"/>
    <s v="Kindlustusmaksed"/>
    <n v="31"/>
    <x v="63"/>
    <x v="61"/>
    <x v="24"/>
    <x v="24"/>
    <x v="22"/>
    <s v="Teatrid"/>
    <x v="30"/>
    <x v="30"/>
    <m/>
    <m/>
    <x v="1"/>
    <x v="1"/>
    <m/>
    <m/>
  </r>
  <r>
    <x v="0"/>
    <x v="5"/>
    <s v="Remont, restaureerimine, lammutamine"/>
    <n v="0"/>
    <x v="65"/>
    <x v="63"/>
    <x v="24"/>
    <x v="24"/>
    <x v="22"/>
    <s v="Teatrid"/>
    <x v="30"/>
    <x v="30"/>
    <m/>
    <m/>
    <x v="1"/>
    <x v="1"/>
    <m/>
    <m/>
  </r>
  <r>
    <x v="0"/>
    <x v="5"/>
    <s v="Valveteenused"/>
    <n v="292"/>
    <x v="99"/>
    <x v="93"/>
    <x v="24"/>
    <x v="24"/>
    <x v="22"/>
    <s v="Teatrid"/>
    <x v="30"/>
    <x v="30"/>
    <m/>
    <m/>
    <x v="1"/>
    <x v="1"/>
    <m/>
    <m/>
  </r>
  <r>
    <x v="0"/>
    <x v="5"/>
    <s v="Koristusteenus"/>
    <n v="15130"/>
    <x v="69"/>
    <x v="67"/>
    <x v="24"/>
    <x v="24"/>
    <x v="22"/>
    <s v="Teatrid"/>
    <x v="30"/>
    <x v="30"/>
    <m/>
    <m/>
    <x v="1"/>
    <x v="1"/>
    <m/>
    <m/>
  </r>
  <r>
    <x v="0"/>
    <x v="5"/>
    <s v="Vesi ja kanalisatsioon"/>
    <n v="35"/>
    <x v="61"/>
    <x v="60"/>
    <x v="24"/>
    <x v="24"/>
    <x v="22"/>
    <s v="Teatrid"/>
    <x v="30"/>
    <x v="30"/>
    <m/>
    <m/>
    <x v="1"/>
    <x v="1"/>
    <m/>
    <m/>
  </r>
  <r>
    <x v="0"/>
    <x v="5"/>
    <s v="Elekter"/>
    <n v="7256"/>
    <x v="62"/>
    <x v="57"/>
    <x v="24"/>
    <x v="24"/>
    <x v="22"/>
    <s v="Teatrid"/>
    <x v="30"/>
    <x v="30"/>
    <m/>
    <m/>
    <x v="1"/>
    <x v="1"/>
    <m/>
    <m/>
  </r>
  <r>
    <x v="0"/>
    <x v="5"/>
    <s v="Elekter foorid"/>
    <n v="800"/>
    <x v="58"/>
    <x v="57"/>
    <x v="1"/>
    <x v="1"/>
    <x v="1"/>
    <s v="Maanteetransport"/>
    <x v="0"/>
    <x v="0"/>
    <m/>
    <m/>
    <x v="111"/>
    <x v="111"/>
    <m/>
    <m/>
  </r>
  <r>
    <x v="0"/>
    <x v="5"/>
    <s v="Muud kinnistute, hoonete, ruumide kulud"/>
    <n v="200"/>
    <x v="74"/>
    <x v="72"/>
    <x v="25"/>
    <x v="25"/>
    <x v="23"/>
    <s v="Muu eakate sotsiaalne kaitse"/>
    <x v="33"/>
    <x v="33"/>
    <m/>
    <m/>
    <x v="1"/>
    <x v="1"/>
    <m/>
    <m/>
  </r>
  <r>
    <x v="0"/>
    <x v="5"/>
    <s v="Kindlustusmaksed"/>
    <n v="0"/>
    <x v="63"/>
    <x v="61"/>
    <x v="25"/>
    <x v="25"/>
    <x v="23"/>
    <s v="Muu eakate sotsiaalne kaitse"/>
    <x v="33"/>
    <x v="33"/>
    <m/>
    <m/>
    <x v="1"/>
    <x v="1"/>
    <m/>
    <m/>
  </r>
  <r>
    <x v="0"/>
    <x v="5"/>
    <s v="Valveteenused"/>
    <n v="0"/>
    <x v="99"/>
    <x v="93"/>
    <x v="25"/>
    <x v="25"/>
    <x v="23"/>
    <s v="Muu eakate sotsiaalne kaitse"/>
    <x v="33"/>
    <x v="33"/>
    <m/>
    <m/>
    <x v="1"/>
    <x v="1"/>
    <m/>
    <m/>
  </r>
  <r>
    <x v="0"/>
    <x v="5"/>
    <s v="Korrashoiuteenused"/>
    <n v="5791"/>
    <x v="83"/>
    <x v="27"/>
    <x v="25"/>
    <x v="25"/>
    <x v="23"/>
    <s v="Muu eakate sotsiaalne kaitse"/>
    <x v="33"/>
    <x v="33"/>
    <m/>
    <m/>
    <x v="1"/>
    <x v="1"/>
    <m/>
    <m/>
  </r>
  <r>
    <x v="0"/>
    <x v="5"/>
    <s v="Korrashoiu- ja remondimaterjalid, lisaseadmed ja -tarvikud"/>
    <n v="0"/>
    <x v="129"/>
    <x v="71"/>
    <x v="25"/>
    <x v="25"/>
    <x v="23"/>
    <s v="Muu eakate sotsiaalne kaitse"/>
    <x v="33"/>
    <x v="33"/>
    <m/>
    <m/>
    <x v="1"/>
    <x v="1"/>
    <m/>
    <m/>
  </r>
  <r>
    <x v="0"/>
    <x v="5"/>
    <s v="Vesi ja kanalisatsioon"/>
    <n v="3549"/>
    <x v="61"/>
    <x v="60"/>
    <x v="25"/>
    <x v="25"/>
    <x v="23"/>
    <s v="Muu eakate sotsiaalne kaitse"/>
    <x v="33"/>
    <x v="33"/>
    <m/>
    <m/>
    <x v="1"/>
    <x v="1"/>
    <m/>
    <m/>
  </r>
  <r>
    <x v="0"/>
    <x v="5"/>
    <s v="Elekter"/>
    <n v="8509"/>
    <x v="62"/>
    <x v="57"/>
    <x v="25"/>
    <x v="25"/>
    <x v="23"/>
    <s v="Muu eakate sotsiaalne kaitse"/>
    <x v="33"/>
    <x v="33"/>
    <m/>
    <m/>
    <x v="1"/>
    <x v="1"/>
    <m/>
    <m/>
  </r>
  <r>
    <x v="0"/>
    <x v="5"/>
    <s v="Küte ja soojusenergia"/>
    <n v="16750"/>
    <x v="64"/>
    <x v="62"/>
    <x v="25"/>
    <x v="25"/>
    <x v="23"/>
    <s v="Muu eakate sotsiaalne kaitse"/>
    <x v="33"/>
    <x v="33"/>
    <m/>
    <m/>
    <x v="1"/>
    <x v="1"/>
    <m/>
    <m/>
  </r>
  <r>
    <x v="0"/>
    <x v="5"/>
    <s v="Üür ja rent"/>
    <n v="14000"/>
    <x v="135"/>
    <x v="125"/>
    <x v="25"/>
    <x v="25"/>
    <x v="23"/>
    <s v="Muu eakate sotsiaalne kaitse"/>
    <x v="38"/>
    <x v="38"/>
    <m/>
    <m/>
    <x v="1"/>
    <x v="1"/>
    <m/>
    <m/>
  </r>
  <r>
    <x v="0"/>
    <x v="5"/>
    <s v="Koristusteenus"/>
    <n v="9462"/>
    <x v="69"/>
    <x v="67"/>
    <x v="25"/>
    <x v="25"/>
    <x v="23"/>
    <s v="Muu eakate sotsiaalne kaitse"/>
    <x v="38"/>
    <x v="38"/>
    <m/>
    <m/>
    <x v="1"/>
    <x v="1"/>
    <m/>
    <m/>
  </r>
  <r>
    <x v="0"/>
    <x v="5"/>
    <s v="Vesi ja kanalisatsioon"/>
    <n v="2621"/>
    <x v="61"/>
    <x v="60"/>
    <x v="25"/>
    <x v="25"/>
    <x v="23"/>
    <s v="Muu eakate sotsiaalne kaitse"/>
    <x v="38"/>
    <x v="38"/>
    <m/>
    <m/>
    <x v="1"/>
    <x v="1"/>
    <m/>
    <m/>
  </r>
  <r>
    <x v="0"/>
    <x v="5"/>
    <s v="Elekter"/>
    <n v="6813"/>
    <x v="62"/>
    <x v="57"/>
    <x v="25"/>
    <x v="25"/>
    <x v="23"/>
    <s v="Muu eakate sotsiaalne kaitse"/>
    <x v="38"/>
    <x v="38"/>
    <m/>
    <m/>
    <x v="1"/>
    <x v="1"/>
    <m/>
    <m/>
  </r>
  <r>
    <x v="0"/>
    <x v="5"/>
    <s v="Küte ja soojusenergia"/>
    <n v="9215"/>
    <x v="64"/>
    <x v="62"/>
    <x v="25"/>
    <x v="25"/>
    <x v="23"/>
    <s v="Muu eakate sotsiaalne kaitse"/>
    <x v="38"/>
    <x v="38"/>
    <m/>
    <m/>
    <x v="1"/>
    <x v="1"/>
    <m/>
    <m/>
  </r>
  <r>
    <x v="0"/>
    <x v="5"/>
    <s v="Üür ja rent"/>
    <n v="15000"/>
    <x v="135"/>
    <x v="125"/>
    <x v="27"/>
    <x v="27"/>
    <x v="24"/>
    <s v="Muu perekondade ja laste sotsiaalne kaitse"/>
    <x v="49"/>
    <x v="49"/>
    <m/>
    <m/>
    <x v="1"/>
    <x v="1"/>
    <m/>
    <m/>
  </r>
  <r>
    <x v="0"/>
    <x v="5"/>
    <s v="Muud kinnistute, hoonete, ruumide kulud"/>
    <n v="1000"/>
    <x v="74"/>
    <x v="72"/>
    <x v="23"/>
    <x v="23"/>
    <x v="21"/>
    <s v="Väljaspool kodu osutatav üldhooldusteenus"/>
    <x v="29"/>
    <x v="29"/>
    <m/>
    <m/>
    <x v="1"/>
    <x v="1"/>
    <m/>
    <m/>
  </r>
  <r>
    <x v="0"/>
    <x v="5"/>
    <s v="Kindlustusmaksed"/>
    <n v="570"/>
    <x v="63"/>
    <x v="61"/>
    <x v="23"/>
    <x v="23"/>
    <x v="21"/>
    <s v="Väljaspool kodu osutatav üldhooldusteenus"/>
    <x v="29"/>
    <x v="29"/>
    <m/>
    <m/>
    <x v="1"/>
    <x v="1"/>
    <m/>
    <m/>
  </r>
  <r>
    <x v="0"/>
    <x v="5"/>
    <s v="Remont, restaureerimine, lammutamine"/>
    <n v="10000"/>
    <x v="65"/>
    <x v="63"/>
    <x v="23"/>
    <x v="23"/>
    <x v="21"/>
    <s v="Väljaspool kodu osutatav üldhooldusteenus"/>
    <x v="29"/>
    <x v="29"/>
    <m/>
    <m/>
    <x v="1"/>
    <x v="1"/>
    <m/>
    <m/>
  </r>
  <r>
    <x v="0"/>
    <x v="5"/>
    <s v="Valveteenused"/>
    <n v="503"/>
    <x v="99"/>
    <x v="93"/>
    <x v="23"/>
    <x v="23"/>
    <x v="21"/>
    <s v="Väljaspool kodu osutatav üldhooldusteenus"/>
    <x v="29"/>
    <x v="29"/>
    <m/>
    <m/>
    <x v="1"/>
    <x v="1"/>
    <m/>
    <m/>
  </r>
  <r>
    <x v="0"/>
    <x v="5"/>
    <s v="Korrashoiuteenused"/>
    <n v="14612"/>
    <x v="83"/>
    <x v="27"/>
    <x v="23"/>
    <x v="23"/>
    <x v="21"/>
    <s v="Väljaspool kodu osutatav üldhooldusteenus"/>
    <x v="29"/>
    <x v="29"/>
    <m/>
    <m/>
    <x v="1"/>
    <x v="1"/>
    <m/>
    <m/>
  </r>
  <r>
    <x v="0"/>
    <x v="5"/>
    <s v="Vesi ja kanalisatsioon"/>
    <n v="9113"/>
    <x v="61"/>
    <x v="60"/>
    <x v="23"/>
    <x v="23"/>
    <x v="21"/>
    <s v="Väljaspool kodu osutatav üldhooldusteenus"/>
    <x v="29"/>
    <x v="29"/>
    <m/>
    <m/>
    <x v="1"/>
    <x v="1"/>
    <m/>
    <m/>
  </r>
  <r>
    <x v="0"/>
    <x v="5"/>
    <s v="Elekter"/>
    <n v="34598"/>
    <x v="62"/>
    <x v="57"/>
    <x v="23"/>
    <x v="23"/>
    <x v="21"/>
    <s v="Väljaspool kodu osutatav üldhooldusteenus"/>
    <x v="29"/>
    <x v="29"/>
    <m/>
    <m/>
    <x v="1"/>
    <x v="1"/>
    <m/>
    <m/>
  </r>
  <r>
    <x v="0"/>
    <x v="5"/>
    <s v="Küte ja soojusenergia"/>
    <n v="38187"/>
    <x v="64"/>
    <x v="62"/>
    <x v="23"/>
    <x v="23"/>
    <x v="21"/>
    <s v="Väljaspool kodu osutatav üldhooldusteenus"/>
    <x v="29"/>
    <x v="29"/>
    <m/>
    <m/>
    <x v="1"/>
    <x v="1"/>
    <m/>
    <m/>
  </r>
  <r>
    <x v="0"/>
    <x v="5"/>
    <s v="Muud kinnistute, hoonete, ruumide kulud (mõõdistamine)"/>
    <n v="11000"/>
    <x v="74"/>
    <x v="72"/>
    <x v="12"/>
    <x v="12"/>
    <x v="7"/>
    <s v="Üldmajanduslikud arendusprojektid"/>
    <x v="0"/>
    <x v="0"/>
    <m/>
    <m/>
    <x v="1"/>
    <x v="1"/>
    <m/>
    <m/>
  </r>
  <r>
    <x v="0"/>
    <x v="2"/>
    <s v="Puudega lapse toetus"/>
    <n v="87000"/>
    <x v="171"/>
    <x v="156"/>
    <x v="30"/>
    <x v="30"/>
    <x v="53"/>
    <s v="Puudega täisealise isiku hooldus"/>
    <x v="0"/>
    <x v="0"/>
    <m/>
    <m/>
    <x v="94"/>
    <x v="94"/>
    <m/>
    <m/>
  </r>
  <r>
    <x v="0"/>
    <x v="5"/>
    <s v="Muud kinnistute, hoonete, ruumide kulud"/>
    <n v="1000"/>
    <x v="74"/>
    <x v="72"/>
    <x v="4"/>
    <x v="4"/>
    <x v="6"/>
    <s v="Põhi- ja üldkeskharidus"/>
    <x v="19"/>
    <x v="19"/>
    <m/>
    <m/>
    <x v="1"/>
    <x v="1"/>
    <m/>
    <m/>
  </r>
  <r>
    <x v="0"/>
    <x v="5"/>
    <s v="Kindlustusmaksed"/>
    <n v="2300"/>
    <x v="63"/>
    <x v="61"/>
    <x v="4"/>
    <x v="4"/>
    <x v="6"/>
    <s v="Põhi- ja üldkeskharidus"/>
    <x v="19"/>
    <x v="19"/>
    <m/>
    <m/>
    <x v="1"/>
    <x v="1"/>
    <m/>
    <m/>
  </r>
  <r>
    <x v="0"/>
    <x v="5"/>
    <s v="Remont, restaureerimine, lammutamine"/>
    <n v="0"/>
    <x v="65"/>
    <x v="63"/>
    <x v="4"/>
    <x v="4"/>
    <x v="6"/>
    <s v="Põhi- ja üldkeskharidus"/>
    <x v="19"/>
    <x v="19"/>
    <m/>
    <m/>
    <x v="1"/>
    <x v="1"/>
    <m/>
    <m/>
  </r>
  <r>
    <x v="0"/>
    <x v="5"/>
    <s v="Valveteenused"/>
    <n v="503"/>
    <x v="99"/>
    <x v="93"/>
    <x v="4"/>
    <x v="4"/>
    <x v="6"/>
    <s v="Põhi- ja üldkeskharidus"/>
    <x v="19"/>
    <x v="19"/>
    <m/>
    <m/>
    <x v="1"/>
    <x v="1"/>
    <m/>
    <m/>
  </r>
  <r>
    <x v="0"/>
    <x v="5"/>
    <s v="Tehnohooldus"/>
    <n v="63604"/>
    <x v="60"/>
    <x v="59"/>
    <x v="4"/>
    <x v="4"/>
    <x v="6"/>
    <s v="Põhi- ja üldkeskharidus"/>
    <x v="19"/>
    <x v="19"/>
    <m/>
    <m/>
    <x v="1"/>
    <x v="1"/>
    <m/>
    <m/>
  </r>
  <r>
    <x v="0"/>
    <x v="5"/>
    <s v="Vesi ja kanalisatsioon"/>
    <n v="19643"/>
    <x v="61"/>
    <x v="60"/>
    <x v="4"/>
    <x v="4"/>
    <x v="6"/>
    <s v="Põhi- ja üldkeskharidus"/>
    <x v="19"/>
    <x v="19"/>
    <m/>
    <m/>
    <x v="1"/>
    <x v="1"/>
    <m/>
    <m/>
  </r>
  <r>
    <x v="0"/>
    <x v="5"/>
    <s v="Elekter"/>
    <n v="96767"/>
    <x v="62"/>
    <x v="57"/>
    <x v="4"/>
    <x v="4"/>
    <x v="6"/>
    <s v="Põhi- ja üldkeskharidus"/>
    <x v="19"/>
    <x v="19"/>
    <m/>
    <m/>
    <x v="1"/>
    <x v="1"/>
    <m/>
    <m/>
  </r>
  <r>
    <x v="0"/>
    <x v="5"/>
    <s v="Küte ja soojusenergia"/>
    <n v="83457"/>
    <x v="64"/>
    <x v="62"/>
    <x v="4"/>
    <x v="4"/>
    <x v="6"/>
    <s v="Põhi- ja üldkeskharidus"/>
    <x v="19"/>
    <x v="19"/>
    <m/>
    <m/>
    <x v="1"/>
    <x v="1"/>
    <m/>
    <m/>
  </r>
  <r>
    <x v="0"/>
    <x v="5"/>
    <s v="Muud kinnistute, hoonete, ruumide kulud"/>
    <n v="500"/>
    <x v="74"/>
    <x v="72"/>
    <x v="7"/>
    <x v="7"/>
    <x v="6"/>
    <s v="Põhi- ja üldkeskharidus"/>
    <x v="42"/>
    <x v="42"/>
    <m/>
    <m/>
    <x v="1"/>
    <x v="1"/>
    <m/>
    <m/>
  </r>
  <r>
    <x v="0"/>
    <x v="5"/>
    <s v="Kindlustusmaksed"/>
    <n v="815"/>
    <x v="63"/>
    <x v="61"/>
    <x v="7"/>
    <x v="7"/>
    <x v="6"/>
    <s v="Põhi- ja üldkeskharidus"/>
    <x v="42"/>
    <x v="42"/>
    <m/>
    <m/>
    <x v="1"/>
    <x v="1"/>
    <m/>
    <m/>
  </r>
  <r>
    <x v="0"/>
    <x v="5"/>
    <s v="Valveteenused"/>
    <n v="617"/>
    <x v="99"/>
    <x v="93"/>
    <x v="7"/>
    <x v="7"/>
    <x v="6"/>
    <s v="Põhi- ja üldkeskharidus"/>
    <x v="42"/>
    <x v="42"/>
    <m/>
    <m/>
    <x v="1"/>
    <x v="1"/>
    <m/>
    <m/>
  </r>
  <r>
    <x v="0"/>
    <x v="5"/>
    <s v="Väliheakord"/>
    <n v="16775"/>
    <x v="83"/>
    <x v="27"/>
    <x v="7"/>
    <x v="7"/>
    <x v="6"/>
    <s v="Põhi- ja üldkeskharidus"/>
    <x v="42"/>
    <x v="42"/>
    <m/>
    <m/>
    <x v="1"/>
    <x v="1"/>
    <m/>
    <m/>
  </r>
  <r>
    <x v="0"/>
    <x v="5"/>
    <s v="Tehnohooldus"/>
    <n v="24620"/>
    <x v="60"/>
    <x v="59"/>
    <x v="7"/>
    <x v="7"/>
    <x v="6"/>
    <s v="Põhi- ja üldkeskharidus"/>
    <x v="42"/>
    <x v="42"/>
    <m/>
    <m/>
    <x v="1"/>
    <x v="1"/>
    <m/>
    <m/>
  </r>
  <r>
    <x v="0"/>
    <x v="5"/>
    <s v="Vesi ja kanalisatsioon"/>
    <n v="1087"/>
    <x v="61"/>
    <x v="60"/>
    <x v="7"/>
    <x v="7"/>
    <x v="6"/>
    <s v="Põhi- ja üldkeskharidus"/>
    <x v="42"/>
    <x v="42"/>
    <m/>
    <m/>
    <x v="1"/>
    <x v="1"/>
    <m/>
    <m/>
  </r>
  <r>
    <x v="0"/>
    <x v="5"/>
    <s v="Elekter"/>
    <n v="19881"/>
    <x v="62"/>
    <x v="57"/>
    <x v="7"/>
    <x v="7"/>
    <x v="6"/>
    <s v="Põhi- ja üldkeskharidus"/>
    <x v="42"/>
    <x v="42"/>
    <m/>
    <m/>
    <x v="1"/>
    <x v="1"/>
    <m/>
    <m/>
  </r>
  <r>
    <x v="0"/>
    <x v="5"/>
    <s v="Küte ja soojusenergia"/>
    <n v="33422"/>
    <x v="64"/>
    <x v="62"/>
    <x v="7"/>
    <x v="7"/>
    <x v="6"/>
    <s v="Põhi- ja üldkeskharidus"/>
    <x v="42"/>
    <x v="42"/>
    <m/>
    <m/>
    <x v="1"/>
    <x v="1"/>
    <m/>
    <m/>
  </r>
  <r>
    <x v="0"/>
    <x v="5"/>
    <s v="Kindlustusmaksed"/>
    <n v="29"/>
    <x v="63"/>
    <x v="61"/>
    <x v="7"/>
    <x v="7"/>
    <x v="6"/>
    <s v="Põhi- ja üldkeskharidus"/>
    <x v="40"/>
    <x v="40"/>
    <m/>
    <m/>
    <x v="1"/>
    <x v="1"/>
    <m/>
    <m/>
  </r>
  <r>
    <x v="0"/>
    <x v="5"/>
    <s v="Korrashoiuteenused"/>
    <n v="23275"/>
    <x v="83"/>
    <x v="27"/>
    <x v="7"/>
    <x v="7"/>
    <x v="6"/>
    <s v="Põhi- ja üldkeskharidus"/>
    <x v="40"/>
    <x v="40"/>
    <m/>
    <m/>
    <x v="1"/>
    <x v="1"/>
    <m/>
    <m/>
  </r>
  <r>
    <x v="0"/>
    <x v="5"/>
    <s v="Elekter"/>
    <n v="250"/>
    <x v="62"/>
    <x v="57"/>
    <x v="7"/>
    <x v="7"/>
    <x v="6"/>
    <s v="Põhi- ja üldkeskharidus"/>
    <x v="40"/>
    <x v="40"/>
    <m/>
    <m/>
    <x v="1"/>
    <x v="1"/>
    <m/>
    <m/>
  </r>
  <r>
    <x v="0"/>
    <x v="5"/>
    <s v="Tänavakatete taastusremont"/>
    <n v="230000"/>
    <x v="27"/>
    <x v="27"/>
    <x v="1"/>
    <x v="1"/>
    <x v="1"/>
    <s v="Maanteetransport"/>
    <x v="0"/>
    <x v="0"/>
    <m/>
    <m/>
    <x v="28"/>
    <x v="28"/>
    <m/>
    <m/>
  </r>
  <r>
    <x v="0"/>
    <x v="5"/>
    <s v="Muud kinnistute, hoonete, ruumide kulud"/>
    <n v="1000"/>
    <x v="74"/>
    <x v="72"/>
    <x v="7"/>
    <x v="7"/>
    <x v="6"/>
    <s v="Põhi- ja üldkeskharidus"/>
    <x v="10"/>
    <x v="10"/>
    <m/>
    <m/>
    <x v="1"/>
    <x v="1"/>
    <m/>
    <m/>
  </r>
  <r>
    <x v="0"/>
    <x v="5"/>
    <s v="Kindlustusmaksed"/>
    <n v="1100"/>
    <x v="63"/>
    <x v="61"/>
    <x v="7"/>
    <x v="7"/>
    <x v="6"/>
    <s v="Põhi- ja üldkeskharidus"/>
    <x v="10"/>
    <x v="10"/>
    <m/>
    <m/>
    <x v="1"/>
    <x v="1"/>
    <m/>
    <m/>
  </r>
  <r>
    <x v="0"/>
    <x v="5"/>
    <s v="Valveteenused"/>
    <n v="503"/>
    <x v="99"/>
    <x v="93"/>
    <x v="7"/>
    <x v="7"/>
    <x v="6"/>
    <s v="Põhi- ja üldkeskharidus"/>
    <x v="10"/>
    <x v="10"/>
    <m/>
    <m/>
    <x v="1"/>
    <x v="1"/>
    <m/>
    <m/>
  </r>
  <r>
    <x v="0"/>
    <x v="5"/>
    <s v="Korrashoiuteenused"/>
    <n v="8279"/>
    <x v="83"/>
    <x v="27"/>
    <x v="7"/>
    <x v="7"/>
    <x v="6"/>
    <s v="Põhi- ja üldkeskharidus"/>
    <x v="10"/>
    <x v="10"/>
    <m/>
    <m/>
    <x v="1"/>
    <x v="1"/>
    <m/>
    <m/>
  </r>
  <r>
    <x v="0"/>
    <x v="5"/>
    <s v="Vesi ja kanalisatsioon"/>
    <n v="1794"/>
    <x v="61"/>
    <x v="60"/>
    <x v="7"/>
    <x v="7"/>
    <x v="6"/>
    <s v="Põhi- ja üldkeskharidus"/>
    <x v="10"/>
    <x v="10"/>
    <m/>
    <m/>
    <x v="1"/>
    <x v="1"/>
    <m/>
    <m/>
  </r>
  <r>
    <x v="0"/>
    <x v="5"/>
    <s v="Elekter"/>
    <n v="21306"/>
    <x v="62"/>
    <x v="57"/>
    <x v="7"/>
    <x v="7"/>
    <x v="6"/>
    <s v="Põhi- ja üldkeskharidus"/>
    <x v="10"/>
    <x v="10"/>
    <m/>
    <m/>
    <x v="1"/>
    <x v="1"/>
    <m/>
    <m/>
  </r>
  <r>
    <x v="0"/>
    <x v="5"/>
    <s v="Küte ja soojusenergia"/>
    <n v="46405"/>
    <x v="64"/>
    <x v="62"/>
    <x v="7"/>
    <x v="7"/>
    <x v="6"/>
    <s v="Põhi- ja üldkeskharidus"/>
    <x v="10"/>
    <x v="10"/>
    <m/>
    <m/>
    <x v="1"/>
    <x v="1"/>
    <m/>
    <m/>
  </r>
  <r>
    <x v="0"/>
    <x v="5"/>
    <s v="Liikluskorralduse lepinguline hooldus"/>
    <n v="49163"/>
    <x v="27"/>
    <x v="27"/>
    <x v="1"/>
    <x v="1"/>
    <x v="1"/>
    <s v="Maanteetransport"/>
    <x v="0"/>
    <x v="0"/>
    <m/>
    <m/>
    <x v="31"/>
    <x v="31"/>
    <m/>
    <m/>
  </r>
  <r>
    <x v="0"/>
    <x v="5"/>
    <s v="Kindlustusmaksed"/>
    <n v="15"/>
    <x v="63"/>
    <x v="61"/>
    <x v="7"/>
    <x v="7"/>
    <x v="6"/>
    <s v="Põhi- ja üldkeskharidus"/>
    <x v="7"/>
    <x v="7"/>
    <m/>
    <m/>
    <x v="1"/>
    <x v="1"/>
    <m/>
    <m/>
  </r>
  <r>
    <x v="0"/>
    <x v="5"/>
    <s v="Valveteenused"/>
    <n v="292"/>
    <x v="99"/>
    <x v="93"/>
    <x v="7"/>
    <x v="7"/>
    <x v="6"/>
    <s v="Põhi- ja üldkeskharidus"/>
    <x v="7"/>
    <x v="7"/>
    <m/>
    <m/>
    <x v="1"/>
    <x v="1"/>
    <m/>
    <m/>
  </r>
  <r>
    <x v="0"/>
    <x v="5"/>
    <s v="Tehnohooldus"/>
    <n v="756"/>
    <x v="60"/>
    <x v="59"/>
    <x v="7"/>
    <x v="7"/>
    <x v="6"/>
    <s v="Põhi- ja üldkeskharidus"/>
    <x v="7"/>
    <x v="7"/>
    <m/>
    <m/>
    <x v="1"/>
    <x v="1"/>
    <m/>
    <m/>
  </r>
  <r>
    <x v="0"/>
    <x v="5"/>
    <s v="Muud kinnistute, hoonete, ruumide kulud"/>
    <n v="200"/>
    <x v="74"/>
    <x v="72"/>
    <x v="7"/>
    <x v="7"/>
    <x v="6"/>
    <s v="Põhi- ja üldkeskharidus"/>
    <x v="8"/>
    <x v="8"/>
    <m/>
    <m/>
    <x v="1"/>
    <x v="1"/>
    <m/>
    <m/>
  </r>
  <r>
    <x v="0"/>
    <x v="5"/>
    <s v="Kindlustusmaksed"/>
    <n v="117"/>
    <x v="63"/>
    <x v="61"/>
    <x v="7"/>
    <x v="7"/>
    <x v="6"/>
    <s v="Põhi- ja üldkeskharidus"/>
    <x v="8"/>
    <x v="8"/>
    <m/>
    <m/>
    <x v="1"/>
    <x v="1"/>
    <m/>
    <m/>
  </r>
  <r>
    <x v="0"/>
    <x v="5"/>
    <s v="Valveteenused"/>
    <n v="308"/>
    <x v="99"/>
    <x v="93"/>
    <x v="7"/>
    <x v="7"/>
    <x v="6"/>
    <s v="Põhi- ja üldkeskharidus"/>
    <x v="8"/>
    <x v="8"/>
    <m/>
    <m/>
    <x v="1"/>
    <x v="1"/>
    <m/>
    <m/>
  </r>
  <r>
    <x v="0"/>
    <x v="5"/>
    <s v="Korrashoiuteenused"/>
    <n v="6309"/>
    <x v="83"/>
    <x v="27"/>
    <x v="7"/>
    <x v="7"/>
    <x v="6"/>
    <s v="Põhi- ja üldkeskharidus"/>
    <x v="8"/>
    <x v="8"/>
    <m/>
    <m/>
    <x v="1"/>
    <x v="1"/>
    <m/>
    <m/>
  </r>
  <r>
    <x v="0"/>
    <x v="5"/>
    <s v="Vesi ja kanalisatsioon"/>
    <n v="120"/>
    <x v="61"/>
    <x v="60"/>
    <x v="7"/>
    <x v="7"/>
    <x v="6"/>
    <s v="Põhi- ja üldkeskharidus"/>
    <x v="8"/>
    <x v="8"/>
    <m/>
    <m/>
    <x v="1"/>
    <x v="1"/>
    <m/>
    <m/>
  </r>
  <r>
    <x v="0"/>
    <x v="5"/>
    <s v="Elekter"/>
    <n v="3203"/>
    <x v="62"/>
    <x v="57"/>
    <x v="7"/>
    <x v="7"/>
    <x v="6"/>
    <s v="Põhi- ja üldkeskharidus"/>
    <x v="8"/>
    <x v="8"/>
    <m/>
    <m/>
    <x v="1"/>
    <x v="1"/>
    <m/>
    <m/>
  </r>
  <r>
    <x v="0"/>
    <x v="5"/>
    <s v="Küte ja soojusenergia"/>
    <n v="7972"/>
    <x v="64"/>
    <x v="62"/>
    <x v="7"/>
    <x v="7"/>
    <x v="6"/>
    <s v="Põhi- ja üldkeskharidus"/>
    <x v="8"/>
    <x v="8"/>
    <m/>
    <m/>
    <x v="1"/>
    <x v="1"/>
    <m/>
    <m/>
  </r>
  <r>
    <x v="0"/>
    <x v="5"/>
    <s v="Muud inventari majandamiskulud"/>
    <n v="4780"/>
    <x v="41"/>
    <x v="41"/>
    <x v="18"/>
    <x v="18"/>
    <x v="13"/>
    <s v="Alusharidus"/>
    <x v="0"/>
    <x v="0"/>
    <m/>
    <m/>
    <x v="1"/>
    <x v="1"/>
    <m/>
    <m/>
  </r>
  <r>
    <x v="0"/>
    <x v="5"/>
    <s v="Muud kinnistute, hoonete, ruumide kulud"/>
    <n v="800"/>
    <x v="74"/>
    <x v="72"/>
    <x v="10"/>
    <x v="10"/>
    <x v="6"/>
    <s v="Põhi- ja üldkeskharidus"/>
    <x v="27"/>
    <x v="27"/>
    <m/>
    <m/>
    <x v="1"/>
    <x v="1"/>
    <m/>
    <m/>
  </r>
  <r>
    <x v="0"/>
    <x v="5"/>
    <s v="Kindlustusmaksed"/>
    <n v="1515"/>
    <x v="63"/>
    <x v="61"/>
    <x v="10"/>
    <x v="10"/>
    <x v="6"/>
    <s v="Põhi- ja üldkeskharidus"/>
    <x v="27"/>
    <x v="27"/>
    <m/>
    <m/>
    <x v="1"/>
    <x v="1"/>
    <m/>
    <m/>
  </r>
  <r>
    <x v="0"/>
    <x v="5"/>
    <s v="Valveteenused"/>
    <n v="682"/>
    <x v="99"/>
    <x v="93"/>
    <x v="10"/>
    <x v="10"/>
    <x v="6"/>
    <s v="Põhi- ja üldkeskharidus"/>
    <x v="27"/>
    <x v="27"/>
    <m/>
    <m/>
    <x v="1"/>
    <x v="1"/>
    <m/>
    <m/>
  </r>
  <r>
    <x v="0"/>
    <x v="5"/>
    <s v="Korrashoiuteenused"/>
    <n v="18314"/>
    <x v="83"/>
    <x v="27"/>
    <x v="10"/>
    <x v="10"/>
    <x v="6"/>
    <s v="Põhi- ja üldkeskharidus"/>
    <x v="27"/>
    <x v="27"/>
    <m/>
    <m/>
    <x v="1"/>
    <x v="1"/>
    <m/>
    <m/>
  </r>
  <r>
    <x v="0"/>
    <x v="5"/>
    <s v="Vesi ja kanalisatsioon"/>
    <n v="2775"/>
    <x v="61"/>
    <x v="60"/>
    <x v="10"/>
    <x v="10"/>
    <x v="6"/>
    <s v="Põhi- ja üldkeskharidus"/>
    <x v="27"/>
    <x v="27"/>
    <m/>
    <m/>
    <x v="1"/>
    <x v="1"/>
    <m/>
    <m/>
  </r>
  <r>
    <x v="0"/>
    <x v="5"/>
    <s v="Elekter"/>
    <n v="38280"/>
    <x v="62"/>
    <x v="57"/>
    <x v="10"/>
    <x v="10"/>
    <x v="6"/>
    <s v="Põhi- ja üldkeskharidus"/>
    <x v="27"/>
    <x v="27"/>
    <m/>
    <m/>
    <x v="1"/>
    <x v="1"/>
    <m/>
    <m/>
  </r>
  <r>
    <x v="0"/>
    <x v="5"/>
    <s v="Küte ja soojusenergia"/>
    <n v="19871"/>
    <x v="64"/>
    <x v="62"/>
    <x v="10"/>
    <x v="10"/>
    <x v="6"/>
    <s v="Põhi- ja üldkeskharidus"/>
    <x v="27"/>
    <x v="27"/>
    <m/>
    <m/>
    <x v="1"/>
    <x v="1"/>
    <m/>
    <m/>
  </r>
  <r>
    <x v="0"/>
    <x v="5"/>
    <s v="Muud kinnistute, hoonete, ruumide kulud"/>
    <n v="500"/>
    <x v="74"/>
    <x v="72"/>
    <x v="8"/>
    <x v="8"/>
    <x v="8"/>
    <s v="Raamatukogud"/>
    <x v="13"/>
    <x v="13"/>
    <m/>
    <m/>
    <x v="1"/>
    <x v="1"/>
    <m/>
    <m/>
  </r>
  <r>
    <x v="0"/>
    <x v="5"/>
    <s v="Üür ja rent"/>
    <n v="0"/>
    <x v="135"/>
    <x v="125"/>
    <x v="8"/>
    <x v="8"/>
    <x v="8"/>
    <s v="Raamatukogud"/>
    <x v="13"/>
    <x v="13"/>
    <m/>
    <m/>
    <x v="1"/>
    <x v="1"/>
    <m/>
    <m/>
  </r>
  <r>
    <x v="0"/>
    <x v="5"/>
    <s v="Kindlustusmaksed"/>
    <n v="850"/>
    <x v="63"/>
    <x v="61"/>
    <x v="8"/>
    <x v="8"/>
    <x v="8"/>
    <s v="Raamatukogud"/>
    <x v="13"/>
    <x v="13"/>
    <m/>
    <m/>
    <x v="1"/>
    <x v="1"/>
    <m/>
    <m/>
  </r>
  <r>
    <x v="0"/>
    <x v="5"/>
    <s v="Remont, restaureerimine, lammutamine"/>
    <n v="0"/>
    <x v="65"/>
    <x v="63"/>
    <x v="8"/>
    <x v="8"/>
    <x v="8"/>
    <s v="Raamatukogud"/>
    <x v="13"/>
    <x v="13"/>
    <m/>
    <m/>
    <x v="1"/>
    <x v="1"/>
    <m/>
    <m/>
  </r>
  <r>
    <x v="0"/>
    <x v="5"/>
    <s v="Valveteenused"/>
    <n v="308"/>
    <x v="99"/>
    <x v="93"/>
    <x v="8"/>
    <x v="8"/>
    <x v="8"/>
    <s v="Raamatukogud"/>
    <x v="13"/>
    <x v="13"/>
    <m/>
    <m/>
    <x v="1"/>
    <x v="1"/>
    <m/>
    <m/>
  </r>
  <r>
    <x v="0"/>
    <x v="5"/>
    <s v="Korrashoiuteenused"/>
    <n v="9616"/>
    <x v="83"/>
    <x v="27"/>
    <x v="8"/>
    <x v="8"/>
    <x v="8"/>
    <s v="Raamatukogud"/>
    <x v="13"/>
    <x v="13"/>
    <m/>
    <m/>
    <x v="1"/>
    <x v="1"/>
    <m/>
    <m/>
  </r>
  <r>
    <x v="0"/>
    <x v="5"/>
    <s v="Vesi ja kanalisatsioon"/>
    <n v="1420"/>
    <x v="61"/>
    <x v="60"/>
    <x v="8"/>
    <x v="8"/>
    <x v="8"/>
    <s v="Raamatukogud"/>
    <x v="13"/>
    <x v="13"/>
    <m/>
    <m/>
    <x v="1"/>
    <x v="1"/>
    <m/>
    <m/>
  </r>
  <r>
    <x v="0"/>
    <x v="5"/>
    <s v="Elekter"/>
    <n v="31519"/>
    <x v="62"/>
    <x v="57"/>
    <x v="8"/>
    <x v="8"/>
    <x v="8"/>
    <s v="Raamatukogud"/>
    <x v="13"/>
    <x v="13"/>
    <m/>
    <m/>
    <x v="1"/>
    <x v="1"/>
    <m/>
    <m/>
  </r>
  <r>
    <x v="0"/>
    <x v="5"/>
    <s v="Küte ja soojusenergia"/>
    <n v="38901"/>
    <x v="64"/>
    <x v="62"/>
    <x v="8"/>
    <x v="8"/>
    <x v="8"/>
    <s v="Raamatukogud"/>
    <x v="13"/>
    <x v="13"/>
    <m/>
    <m/>
    <x v="1"/>
    <x v="1"/>
    <m/>
    <m/>
  </r>
  <r>
    <x v="0"/>
    <x v="5"/>
    <s v="Muud kinnistute, hoonete, ruumide kulud"/>
    <n v="500"/>
    <x v="74"/>
    <x v="72"/>
    <x v="17"/>
    <x v="17"/>
    <x v="19"/>
    <s v="Rahvakultuur"/>
    <x v="14"/>
    <x v="14"/>
    <m/>
    <m/>
    <x v="1"/>
    <x v="1"/>
    <m/>
    <m/>
  </r>
  <r>
    <x v="0"/>
    <x v="5"/>
    <s v="Kindlustusmaksed"/>
    <n v="700"/>
    <x v="63"/>
    <x v="61"/>
    <x v="17"/>
    <x v="17"/>
    <x v="19"/>
    <s v="Rahvakultuur"/>
    <x v="14"/>
    <x v="14"/>
    <m/>
    <m/>
    <x v="1"/>
    <x v="1"/>
    <m/>
    <m/>
  </r>
  <r>
    <x v="0"/>
    <x v="5"/>
    <s v="Remont, restaureerimine, lammutamine"/>
    <n v="0"/>
    <x v="65"/>
    <x v="63"/>
    <x v="17"/>
    <x v="17"/>
    <x v="19"/>
    <s v="Rahvakultuur"/>
    <x v="14"/>
    <x v="14"/>
    <m/>
    <m/>
    <x v="1"/>
    <x v="1"/>
    <m/>
    <m/>
  </r>
  <r>
    <x v="0"/>
    <x v="5"/>
    <s v="Valveteenused"/>
    <n v="308"/>
    <x v="99"/>
    <x v="93"/>
    <x v="17"/>
    <x v="17"/>
    <x v="19"/>
    <s v="Rahvakultuur"/>
    <x v="14"/>
    <x v="14"/>
    <m/>
    <m/>
    <x v="1"/>
    <x v="1"/>
    <m/>
    <m/>
  </r>
  <r>
    <x v="0"/>
    <x v="5"/>
    <s v="Väliheakord"/>
    <n v="13767"/>
    <x v="83"/>
    <x v="27"/>
    <x v="17"/>
    <x v="17"/>
    <x v="19"/>
    <s v="Rahvakultuur"/>
    <x v="14"/>
    <x v="14"/>
    <m/>
    <m/>
    <x v="1"/>
    <x v="1"/>
    <m/>
    <m/>
  </r>
  <r>
    <x v="0"/>
    <x v="5"/>
    <s v="Vesi ja kanalisatsioon"/>
    <n v="1514"/>
    <x v="61"/>
    <x v="60"/>
    <x v="17"/>
    <x v="17"/>
    <x v="19"/>
    <s v="Rahvakultuur"/>
    <x v="14"/>
    <x v="14"/>
    <m/>
    <m/>
    <x v="1"/>
    <x v="1"/>
    <m/>
    <m/>
  </r>
  <r>
    <x v="0"/>
    <x v="5"/>
    <s v="Elekter"/>
    <n v="22510"/>
    <x v="62"/>
    <x v="57"/>
    <x v="17"/>
    <x v="17"/>
    <x v="19"/>
    <s v="Rahvakultuur"/>
    <x v="14"/>
    <x v="14"/>
    <m/>
    <m/>
    <x v="1"/>
    <x v="1"/>
    <m/>
    <m/>
  </r>
  <r>
    <x v="0"/>
    <x v="5"/>
    <s v="Korrashoiu- ja remondimaterjalid, lisaseadmed ja -tarvikud"/>
    <n v="0"/>
    <x v="129"/>
    <x v="71"/>
    <x v="17"/>
    <x v="17"/>
    <x v="19"/>
    <s v="Rahvakultuur"/>
    <x v="14"/>
    <x v="14"/>
    <m/>
    <m/>
    <x v="1"/>
    <x v="1"/>
    <m/>
    <m/>
  </r>
  <r>
    <x v="0"/>
    <x v="5"/>
    <s v="Küte ja soojusenergia"/>
    <n v="20927"/>
    <x v="64"/>
    <x v="62"/>
    <x v="17"/>
    <x v="17"/>
    <x v="19"/>
    <s v="Rahvakultuur"/>
    <x v="14"/>
    <x v="14"/>
    <m/>
    <m/>
    <x v="1"/>
    <x v="1"/>
    <m/>
    <m/>
  </r>
  <r>
    <x v="0"/>
    <x v="5"/>
    <s v="Tervishoiuteenused"/>
    <n v="1596"/>
    <x v="32"/>
    <x v="32"/>
    <x v="18"/>
    <x v="18"/>
    <x v="13"/>
    <s v="Alusharidus"/>
    <x v="0"/>
    <x v="0"/>
    <m/>
    <m/>
    <x v="1"/>
    <x v="1"/>
    <m/>
    <m/>
  </r>
  <r>
    <x v="0"/>
    <x v="2"/>
    <s v="Sissetulekust sõltumatud sotsiaalhoolekande toetused ja hüvitised"/>
    <n v="14000"/>
    <x v="163"/>
    <x v="150"/>
    <x v="30"/>
    <x v="30"/>
    <x v="48"/>
    <s v="Puudega inimese isikliku abistaja teenus"/>
    <x v="0"/>
    <x v="0"/>
    <m/>
    <m/>
    <x v="75"/>
    <x v="75"/>
    <m/>
    <m/>
  </r>
  <r>
    <x v="0"/>
    <x v="5"/>
    <s v="Muud õppevahendid"/>
    <n v="9559"/>
    <x v="38"/>
    <x v="38"/>
    <x v="18"/>
    <x v="18"/>
    <x v="13"/>
    <s v="Alusharidus"/>
    <x v="0"/>
    <x v="0"/>
    <m/>
    <m/>
    <x v="1"/>
    <x v="1"/>
    <m/>
    <m/>
  </r>
  <r>
    <x v="0"/>
    <x v="5"/>
    <s v="Üür ja rent"/>
    <n v="15000"/>
    <x v="135"/>
    <x v="125"/>
    <x v="22"/>
    <x v="22"/>
    <x v="20"/>
    <s v="Muuseumid"/>
    <x v="26"/>
    <x v="26"/>
    <m/>
    <m/>
    <x v="1"/>
    <x v="1"/>
    <m/>
    <m/>
  </r>
  <r>
    <x v="0"/>
    <x v="5"/>
    <s v="Valveteenused"/>
    <n v="292"/>
    <x v="99"/>
    <x v="93"/>
    <x v="22"/>
    <x v="22"/>
    <x v="20"/>
    <s v="Muuseumid"/>
    <x v="26"/>
    <x v="26"/>
    <m/>
    <m/>
    <x v="1"/>
    <x v="1"/>
    <m/>
    <m/>
  </r>
  <r>
    <x v="0"/>
    <x v="5"/>
    <s v="Koristusteenus (tarvikud)"/>
    <n v="300"/>
    <x v="69"/>
    <x v="67"/>
    <x v="22"/>
    <x v="22"/>
    <x v="20"/>
    <s v="Muuseumid"/>
    <x v="26"/>
    <x v="26"/>
    <m/>
    <m/>
    <x v="1"/>
    <x v="1"/>
    <m/>
    <m/>
  </r>
  <r>
    <x v="0"/>
    <x v="5"/>
    <s v="Vesi ja kanalisatsioon"/>
    <n v="186"/>
    <x v="61"/>
    <x v="60"/>
    <x v="22"/>
    <x v="22"/>
    <x v="20"/>
    <s v="Muuseumid"/>
    <x v="26"/>
    <x v="26"/>
    <m/>
    <m/>
    <x v="1"/>
    <x v="1"/>
    <m/>
    <m/>
  </r>
  <r>
    <x v="0"/>
    <x v="5"/>
    <s v="Elekter"/>
    <n v="9701"/>
    <x v="62"/>
    <x v="57"/>
    <x v="22"/>
    <x v="22"/>
    <x v="20"/>
    <s v="Muuseumid"/>
    <x v="26"/>
    <x v="26"/>
    <m/>
    <m/>
    <x v="1"/>
    <x v="1"/>
    <m/>
    <m/>
  </r>
  <r>
    <x v="0"/>
    <x v="5"/>
    <s v="Küte ja soojusenergia"/>
    <n v="900"/>
    <x v="64"/>
    <x v="62"/>
    <x v="22"/>
    <x v="22"/>
    <x v="20"/>
    <s v="Muuseumid"/>
    <x v="26"/>
    <x v="26"/>
    <m/>
    <m/>
    <x v="1"/>
    <x v="1"/>
    <m/>
    <m/>
  </r>
  <r>
    <x v="0"/>
    <x v="5"/>
    <s v="Muud kinnistute, hoonete, ruumide kulud"/>
    <n v="500"/>
    <x v="74"/>
    <x v="72"/>
    <x v="29"/>
    <x v="29"/>
    <x v="26"/>
    <s v="Noorsootöö ja noortekeskused"/>
    <x v="44"/>
    <x v="44"/>
    <m/>
    <m/>
    <x v="1"/>
    <x v="1"/>
    <m/>
    <m/>
  </r>
  <r>
    <x v="0"/>
    <x v="5"/>
    <s v="Üür ja rent"/>
    <n v="34200"/>
    <x v="135"/>
    <x v="125"/>
    <x v="29"/>
    <x v="29"/>
    <x v="26"/>
    <s v="Noorsootöö ja noortekeskused"/>
    <x v="44"/>
    <x v="44"/>
    <m/>
    <m/>
    <x v="1"/>
    <x v="1"/>
    <m/>
    <m/>
  </r>
  <r>
    <x v="0"/>
    <x v="5"/>
    <s v="Valveteenused"/>
    <n v="487"/>
    <x v="99"/>
    <x v="93"/>
    <x v="29"/>
    <x v="29"/>
    <x v="26"/>
    <s v="Noorsootöö ja noortekeskused"/>
    <x v="44"/>
    <x v="44"/>
    <m/>
    <m/>
    <x v="1"/>
    <x v="1"/>
    <m/>
    <m/>
  </r>
  <r>
    <x v="0"/>
    <x v="5"/>
    <s v="Korrashoiuteenused"/>
    <n v="6620"/>
    <x v="83"/>
    <x v="27"/>
    <x v="29"/>
    <x v="29"/>
    <x v="26"/>
    <s v="Noorsootöö ja noortekeskused"/>
    <x v="44"/>
    <x v="44"/>
    <m/>
    <m/>
    <x v="1"/>
    <x v="1"/>
    <m/>
    <m/>
  </r>
  <r>
    <x v="0"/>
    <x v="5"/>
    <s v="Vesi ja kanalisatsioon"/>
    <n v="573"/>
    <x v="61"/>
    <x v="60"/>
    <x v="29"/>
    <x v="29"/>
    <x v="26"/>
    <s v="Noorsootöö ja noortekeskused"/>
    <x v="44"/>
    <x v="44"/>
    <m/>
    <m/>
    <x v="1"/>
    <x v="1"/>
    <m/>
    <m/>
  </r>
  <r>
    <x v="0"/>
    <x v="5"/>
    <s v="Elekter"/>
    <n v="11826"/>
    <x v="62"/>
    <x v="57"/>
    <x v="29"/>
    <x v="29"/>
    <x v="26"/>
    <s v="Noorsootöö ja noortekeskused"/>
    <x v="44"/>
    <x v="44"/>
    <m/>
    <m/>
    <x v="1"/>
    <x v="1"/>
    <m/>
    <m/>
  </r>
  <r>
    <x v="0"/>
    <x v="5"/>
    <s v="Küte ja soojusenergia"/>
    <n v="20013"/>
    <x v="64"/>
    <x v="62"/>
    <x v="29"/>
    <x v="29"/>
    <x v="26"/>
    <s v="Noorsootöö ja noortekeskused"/>
    <x v="44"/>
    <x v="44"/>
    <m/>
    <m/>
    <x v="1"/>
    <x v="1"/>
    <m/>
    <m/>
  </r>
  <r>
    <x v="0"/>
    <x v="5"/>
    <s v="Kindlustusmaksed"/>
    <n v="32"/>
    <x v="63"/>
    <x v="61"/>
    <x v="15"/>
    <x v="15"/>
    <x v="15"/>
    <s v="Sporditegevus"/>
    <x v="32"/>
    <x v="32"/>
    <m/>
    <m/>
    <x v="1"/>
    <x v="1"/>
    <m/>
    <m/>
  </r>
  <r>
    <x v="0"/>
    <x v="5"/>
    <s v="Korrashoiuteenused"/>
    <n v="500"/>
    <x v="83"/>
    <x v="27"/>
    <x v="15"/>
    <x v="15"/>
    <x v="15"/>
    <s v="Sporditegevus"/>
    <x v="32"/>
    <x v="32"/>
    <m/>
    <m/>
    <x v="1"/>
    <x v="1"/>
    <m/>
    <m/>
  </r>
  <r>
    <x v="0"/>
    <x v="5"/>
    <s v="Elekter"/>
    <n v="100"/>
    <x v="62"/>
    <x v="57"/>
    <x v="15"/>
    <x v="15"/>
    <x v="15"/>
    <s v="Sporditegevus"/>
    <x v="32"/>
    <x v="32"/>
    <m/>
    <m/>
    <x v="1"/>
    <x v="1"/>
    <m/>
    <m/>
  </r>
  <r>
    <x v="0"/>
    <x v="0"/>
    <s v="Töötasud võlaõiguslike lepingute alusel"/>
    <n v="6000"/>
    <x v="15"/>
    <x v="15"/>
    <x v="30"/>
    <x v="30"/>
    <x v="48"/>
    <s v="Puudega inimese isikliku abistaja teenus"/>
    <x v="0"/>
    <x v="0"/>
    <m/>
    <m/>
    <x v="75"/>
    <x v="75"/>
    <m/>
    <m/>
  </r>
  <r>
    <x v="0"/>
    <x v="5"/>
    <s v="Muud kinnistute, hoonete, ruumide kulud"/>
    <n v="200"/>
    <x v="74"/>
    <x v="72"/>
    <x v="15"/>
    <x v="15"/>
    <x v="15"/>
    <s v="Sporditegevus"/>
    <x v="23"/>
    <x v="23"/>
    <m/>
    <m/>
    <x v="1"/>
    <x v="1"/>
    <m/>
    <m/>
  </r>
  <r>
    <x v="0"/>
    <x v="5"/>
    <s v="Kindlustusmaksed"/>
    <n v="540"/>
    <x v="63"/>
    <x v="61"/>
    <x v="15"/>
    <x v="15"/>
    <x v="15"/>
    <s v="Sporditegevus"/>
    <x v="23"/>
    <x v="23"/>
    <m/>
    <m/>
    <x v="1"/>
    <x v="1"/>
    <m/>
    <m/>
  </r>
  <r>
    <x v="0"/>
    <x v="5"/>
    <s v="Valveteenused"/>
    <n v="308"/>
    <x v="99"/>
    <x v="93"/>
    <x v="15"/>
    <x v="15"/>
    <x v="15"/>
    <s v="Sporditegevus"/>
    <x v="23"/>
    <x v="23"/>
    <m/>
    <m/>
    <x v="1"/>
    <x v="1"/>
    <m/>
    <m/>
  </r>
  <r>
    <x v="0"/>
    <x v="5"/>
    <s v="Korrashoiuteenused"/>
    <n v="8931"/>
    <x v="83"/>
    <x v="27"/>
    <x v="15"/>
    <x v="15"/>
    <x v="15"/>
    <s v="Sporditegevus"/>
    <x v="23"/>
    <x v="23"/>
    <m/>
    <m/>
    <x v="1"/>
    <x v="1"/>
    <m/>
    <m/>
  </r>
  <r>
    <x v="0"/>
    <x v="5"/>
    <s v="Vesi ja kanalisatsioon"/>
    <n v="1246"/>
    <x v="61"/>
    <x v="60"/>
    <x v="15"/>
    <x v="15"/>
    <x v="15"/>
    <s v="Sporditegevus"/>
    <x v="23"/>
    <x v="23"/>
    <m/>
    <m/>
    <x v="1"/>
    <x v="1"/>
    <m/>
    <m/>
  </r>
  <r>
    <x v="0"/>
    <x v="5"/>
    <s v="Elekter"/>
    <n v="4723"/>
    <x v="62"/>
    <x v="57"/>
    <x v="15"/>
    <x v="15"/>
    <x v="15"/>
    <s v="Sporditegevus"/>
    <x v="23"/>
    <x v="23"/>
    <m/>
    <m/>
    <x v="1"/>
    <x v="1"/>
    <m/>
    <m/>
  </r>
  <r>
    <x v="0"/>
    <x v="5"/>
    <s v="Küte ja soojusenergia"/>
    <n v="2979"/>
    <x v="64"/>
    <x v="62"/>
    <x v="15"/>
    <x v="15"/>
    <x v="15"/>
    <s v="Sporditegevus"/>
    <x v="23"/>
    <x v="23"/>
    <m/>
    <m/>
    <x v="1"/>
    <x v="1"/>
    <m/>
    <m/>
  </r>
  <r>
    <x v="0"/>
    <x v="5"/>
    <s v="Ürituste ja näituste korraldamise kulud"/>
    <n v="1294"/>
    <x v="52"/>
    <x v="51"/>
    <x v="18"/>
    <x v="18"/>
    <x v="13"/>
    <s v="Alusharidus"/>
    <x v="0"/>
    <x v="0"/>
    <m/>
    <m/>
    <x v="1"/>
    <x v="1"/>
    <m/>
    <m/>
  </r>
  <r>
    <x v="0"/>
    <x v="5"/>
    <s v="Muud kinnistute, hoonete, ruumide kulud"/>
    <n v="200"/>
    <x v="74"/>
    <x v="72"/>
    <x v="15"/>
    <x v="15"/>
    <x v="15"/>
    <s v="Sporditegevus"/>
    <x v="22"/>
    <x v="22"/>
    <m/>
    <m/>
    <x v="1"/>
    <x v="1"/>
    <m/>
    <m/>
  </r>
  <r>
    <x v="0"/>
    <x v="5"/>
    <s v="Kindlustusmaksed"/>
    <n v="116"/>
    <x v="63"/>
    <x v="61"/>
    <x v="15"/>
    <x v="15"/>
    <x v="15"/>
    <s v="Sporditegevus"/>
    <x v="22"/>
    <x v="22"/>
    <m/>
    <m/>
    <x v="1"/>
    <x v="1"/>
    <m/>
    <m/>
  </r>
  <r>
    <x v="0"/>
    <x v="5"/>
    <s v="Remont, restaureerimine, lammutamine"/>
    <n v="0"/>
    <x v="65"/>
    <x v="63"/>
    <x v="15"/>
    <x v="15"/>
    <x v="15"/>
    <s v="Sporditegevus"/>
    <x v="22"/>
    <x v="22"/>
    <m/>
    <m/>
    <x v="1"/>
    <x v="1"/>
    <m/>
    <m/>
  </r>
  <r>
    <x v="0"/>
    <x v="5"/>
    <s v="Valveteenused"/>
    <n v="308"/>
    <x v="99"/>
    <x v="93"/>
    <x v="15"/>
    <x v="15"/>
    <x v="15"/>
    <s v="Sporditegevus"/>
    <x v="22"/>
    <x v="22"/>
    <m/>
    <m/>
    <x v="1"/>
    <x v="1"/>
    <m/>
    <m/>
  </r>
  <r>
    <x v="0"/>
    <x v="5"/>
    <s v="Korrashoiuteenused"/>
    <n v="4466"/>
    <x v="83"/>
    <x v="27"/>
    <x v="15"/>
    <x v="15"/>
    <x v="15"/>
    <s v="Sporditegevus"/>
    <x v="22"/>
    <x v="22"/>
    <m/>
    <m/>
    <x v="1"/>
    <x v="1"/>
    <m/>
    <m/>
  </r>
  <r>
    <x v="0"/>
    <x v="5"/>
    <s v="Vesi ja kanalisatsioon"/>
    <n v="836"/>
    <x v="61"/>
    <x v="60"/>
    <x v="15"/>
    <x v="15"/>
    <x v="15"/>
    <s v="Sporditegevus"/>
    <x v="22"/>
    <x v="22"/>
    <m/>
    <m/>
    <x v="1"/>
    <x v="1"/>
    <m/>
    <m/>
  </r>
  <r>
    <x v="0"/>
    <x v="5"/>
    <s v="Elekter"/>
    <n v="10930"/>
    <x v="62"/>
    <x v="57"/>
    <x v="15"/>
    <x v="15"/>
    <x v="15"/>
    <s v="Sporditegevus"/>
    <x v="22"/>
    <x v="22"/>
    <m/>
    <m/>
    <x v="1"/>
    <x v="1"/>
    <m/>
    <m/>
  </r>
  <r>
    <x v="0"/>
    <x v="5"/>
    <s v="Küte ja soojusenergia"/>
    <n v="500"/>
    <x v="64"/>
    <x v="62"/>
    <x v="15"/>
    <x v="15"/>
    <x v="15"/>
    <s v="Sporditegevus"/>
    <x v="22"/>
    <x v="22"/>
    <m/>
    <m/>
    <x v="1"/>
    <x v="1"/>
    <m/>
    <m/>
  </r>
  <r>
    <x v="0"/>
    <x v="0"/>
    <s v="Sotsiaalmaks töötasudelt ja toetustelt"/>
    <n v="1980"/>
    <x v="1"/>
    <x v="1"/>
    <x v="30"/>
    <x v="30"/>
    <x v="48"/>
    <s v="Puudega inimese isikliku abistaja teenus"/>
    <x v="0"/>
    <x v="0"/>
    <m/>
    <m/>
    <x v="75"/>
    <x v="75"/>
    <m/>
    <m/>
  </r>
  <r>
    <x v="0"/>
    <x v="5"/>
    <s v="Muud kinnistute, hoonete, ruumide kulud"/>
    <n v="500"/>
    <x v="74"/>
    <x v="72"/>
    <x v="15"/>
    <x v="15"/>
    <x v="15"/>
    <s v="Sporditegevus"/>
    <x v="21"/>
    <x v="21"/>
    <m/>
    <m/>
    <x v="1"/>
    <x v="1"/>
    <m/>
    <m/>
  </r>
  <r>
    <x v="0"/>
    <x v="5"/>
    <s v="Kindlustusmaksed"/>
    <n v="139"/>
    <x v="63"/>
    <x v="61"/>
    <x v="15"/>
    <x v="15"/>
    <x v="15"/>
    <s v="Sporditegevus"/>
    <x v="21"/>
    <x v="21"/>
    <m/>
    <m/>
    <x v="1"/>
    <x v="1"/>
    <m/>
    <m/>
  </r>
  <r>
    <x v="0"/>
    <x v="5"/>
    <s v="Remont, restaureerimine, lammutamine"/>
    <n v="0"/>
    <x v="65"/>
    <x v="63"/>
    <x v="15"/>
    <x v="15"/>
    <x v="15"/>
    <s v="Sporditegevus"/>
    <x v="21"/>
    <x v="21"/>
    <m/>
    <m/>
    <x v="1"/>
    <x v="1"/>
    <m/>
    <m/>
  </r>
  <r>
    <x v="0"/>
    <x v="5"/>
    <s v="Valveteenused"/>
    <n v="292"/>
    <x v="99"/>
    <x v="93"/>
    <x v="15"/>
    <x v="15"/>
    <x v="15"/>
    <s v="Sporditegevus"/>
    <x v="21"/>
    <x v="21"/>
    <m/>
    <m/>
    <x v="1"/>
    <x v="1"/>
    <m/>
    <m/>
  </r>
  <r>
    <x v="0"/>
    <x v="5"/>
    <s v="Korrashoiuteenused"/>
    <n v="4466"/>
    <x v="83"/>
    <x v="27"/>
    <x v="15"/>
    <x v="15"/>
    <x v="15"/>
    <s v="Sporditegevus"/>
    <x v="21"/>
    <x v="21"/>
    <m/>
    <m/>
    <x v="1"/>
    <x v="1"/>
    <m/>
    <m/>
  </r>
  <r>
    <x v="0"/>
    <x v="5"/>
    <s v="Vesi ja kanalisatsioon"/>
    <n v="471"/>
    <x v="61"/>
    <x v="60"/>
    <x v="15"/>
    <x v="15"/>
    <x v="15"/>
    <s v="Sporditegevus"/>
    <x v="21"/>
    <x v="21"/>
    <m/>
    <m/>
    <x v="1"/>
    <x v="1"/>
    <m/>
    <m/>
  </r>
  <r>
    <x v="0"/>
    <x v="5"/>
    <s v="Elekter"/>
    <n v="1351"/>
    <x v="62"/>
    <x v="57"/>
    <x v="15"/>
    <x v="15"/>
    <x v="15"/>
    <s v="Sporditegevus"/>
    <x v="21"/>
    <x v="21"/>
    <m/>
    <m/>
    <x v="1"/>
    <x v="1"/>
    <m/>
    <m/>
  </r>
  <r>
    <x v="0"/>
    <x v="5"/>
    <s v="Muud kinnistute, hoonete, ruumide kulud"/>
    <n v="200"/>
    <x v="74"/>
    <x v="72"/>
    <x v="15"/>
    <x v="15"/>
    <x v="15"/>
    <s v="Sporditegevus"/>
    <x v="17"/>
    <x v="17"/>
    <m/>
    <m/>
    <x v="1"/>
    <x v="1"/>
    <m/>
    <m/>
  </r>
  <r>
    <x v="0"/>
    <x v="5"/>
    <s v="Kindlustusmaksed"/>
    <n v="60"/>
    <x v="63"/>
    <x v="61"/>
    <x v="15"/>
    <x v="15"/>
    <x v="15"/>
    <s v="Sporditegevus"/>
    <x v="17"/>
    <x v="17"/>
    <m/>
    <m/>
    <x v="1"/>
    <x v="1"/>
    <m/>
    <m/>
  </r>
  <r>
    <x v="0"/>
    <x v="5"/>
    <s v="Remont, restaureerimine, lammutamine"/>
    <n v="0"/>
    <x v="65"/>
    <x v="63"/>
    <x v="15"/>
    <x v="15"/>
    <x v="15"/>
    <s v="Sporditegevus"/>
    <x v="17"/>
    <x v="17"/>
    <m/>
    <m/>
    <x v="1"/>
    <x v="1"/>
    <m/>
    <m/>
  </r>
  <r>
    <x v="0"/>
    <x v="5"/>
    <s v="Valveteenused"/>
    <n v="308"/>
    <x v="99"/>
    <x v="93"/>
    <x v="15"/>
    <x v="15"/>
    <x v="15"/>
    <s v="Sporditegevus"/>
    <x v="17"/>
    <x v="17"/>
    <m/>
    <m/>
    <x v="1"/>
    <x v="1"/>
    <m/>
    <m/>
  </r>
  <r>
    <x v="0"/>
    <x v="5"/>
    <s v="Elekter"/>
    <n v="1732"/>
    <x v="62"/>
    <x v="57"/>
    <x v="15"/>
    <x v="15"/>
    <x v="15"/>
    <s v="Sporditegevus"/>
    <x v="17"/>
    <x v="17"/>
    <m/>
    <m/>
    <x v="1"/>
    <x v="1"/>
    <m/>
    <m/>
  </r>
  <r>
    <x v="0"/>
    <x v="0"/>
    <s v="Töötuskindlustusmakse"/>
    <n v="48"/>
    <x v="0"/>
    <x v="0"/>
    <x v="30"/>
    <x v="30"/>
    <x v="48"/>
    <s v="Puudega inimese isikliku abistaja teenus"/>
    <x v="0"/>
    <x v="0"/>
    <m/>
    <m/>
    <x v="75"/>
    <x v="75"/>
    <m/>
    <m/>
  </r>
  <r>
    <x v="0"/>
    <x v="5"/>
    <s v="Muud kinnistute, hoonete, ruumide kulud"/>
    <n v="200"/>
    <x v="74"/>
    <x v="72"/>
    <x v="15"/>
    <x v="15"/>
    <x v="15"/>
    <s v="Sporditegevus"/>
    <x v="15"/>
    <x v="15"/>
    <m/>
    <m/>
    <x v="1"/>
    <x v="1"/>
    <m/>
    <m/>
  </r>
  <r>
    <x v="0"/>
    <x v="5"/>
    <s v="Kindlustusmaksed"/>
    <n v="427"/>
    <x v="63"/>
    <x v="61"/>
    <x v="15"/>
    <x v="15"/>
    <x v="15"/>
    <s v="Sporditegevus"/>
    <x v="15"/>
    <x v="15"/>
    <m/>
    <m/>
    <x v="1"/>
    <x v="1"/>
    <m/>
    <m/>
  </r>
  <r>
    <x v="0"/>
    <x v="5"/>
    <s v="Remont, restaureerimine, lammutamine"/>
    <n v="0"/>
    <x v="65"/>
    <x v="63"/>
    <x v="15"/>
    <x v="15"/>
    <x v="15"/>
    <s v="Sporditegevus"/>
    <x v="15"/>
    <x v="15"/>
    <m/>
    <m/>
    <x v="1"/>
    <x v="1"/>
    <m/>
    <m/>
  </r>
  <r>
    <x v="0"/>
    <x v="5"/>
    <s v="Valveteenused"/>
    <n v="406"/>
    <x v="99"/>
    <x v="93"/>
    <x v="15"/>
    <x v="15"/>
    <x v="15"/>
    <s v="Sporditegevus"/>
    <x v="15"/>
    <x v="15"/>
    <m/>
    <m/>
    <x v="1"/>
    <x v="1"/>
    <m/>
    <m/>
  </r>
  <r>
    <x v="0"/>
    <x v="5"/>
    <s v="Korrashoiuteenused"/>
    <n v="24075"/>
    <x v="83"/>
    <x v="27"/>
    <x v="15"/>
    <x v="15"/>
    <x v="15"/>
    <s v="Sporditegevus"/>
    <x v="15"/>
    <x v="15"/>
    <m/>
    <m/>
    <x v="1"/>
    <x v="1"/>
    <m/>
    <m/>
  </r>
  <r>
    <x v="0"/>
    <x v="5"/>
    <s v="Vesi ja kanalisatsioon"/>
    <n v="4616"/>
    <x v="61"/>
    <x v="60"/>
    <x v="15"/>
    <x v="15"/>
    <x v="15"/>
    <s v="Sporditegevus"/>
    <x v="15"/>
    <x v="15"/>
    <m/>
    <m/>
    <x v="1"/>
    <x v="1"/>
    <m/>
    <m/>
  </r>
  <r>
    <x v="0"/>
    <x v="5"/>
    <s v="Elekter"/>
    <n v="9369"/>
    <x v="62"/>
    <x v="57"/>
    <x v="15"/>
    <x v="15"/>
    <x v="15"/>
    <s v="Sporditegevus"/>
    <x v="15"/>
    <x v="15"/>
    <m/>
    <m/>
    <x v="1"/>
    <x v="1"/>
    <m/>
    <m/>
  </r>
  <r>
    <x v="0"/>
    <x v="5"/>
    <s v="Küte ja soojusenergia"/>
    <n v="15256"/>
    <x v="64"/>
    <x v="62"/>
    <x v="15"/>
    <x v="15"/>
    <x v="15"/>
    <s v="Sporditegevus"/>
    <x v="15"/>
    <x v="15"/>
    <m/>
    <m/>
    <x v="1"/>
    <x v="1"/>
    <m/>
    <m/>
  </r>
  <r>
    <x v="0"/>
    <x v="5"/>
    <s v="Muud kinnistute, hoonete, ruumide kulud"/>
    <n v="500"/>
    <x v="74"/>
    <x v="72"/>
    <x v="15"/>
    <x v="15"/>
    <x v="15"/>
    <s v="Sporditegevus"/>
    <x v="6"/>
    <x v="6"/>
    <m/>
    <m/>
    <x v="1"/>
    <x v="1"/>
    <m/>
    <m/>
  </r>
  <r>
    <x v="0"/>
    <x v="5"/>
    <s v="Kindlustusmaksed"/>
    <n v="1350"/>
    <x v="63"/>
    <x v="61"/>
    <x v="15"/>
    <x v="15"/>
    <x v="15"/>
    <s v="Sporditegevus"/>
    <x v="6"/>
    <x v="6"/>
    <m/>
    <m/>
    <x v="1"/>
    <x v="1"/>
    <m/>
    <m/>
  </r>
  <r>
    <x v="0"/>
    <x v="5"/>
    <s v="Remont, restaureerimine, lammutamine"/>
    <n v="0"/>
    <x v="65"/>
    <x v="63"/>
    <x v="15"/>
    <x v="15"/>
    <x v="15"/>
    <s v="Sporditegevus"/>
    <x v="6"/>
    <x v="6"/>
    <m/>
    <m/>
    <x v="1"/>
    <x v="1"/>
    <m/>
    <m/>
  </r>
  <r>
    <x v="0"/>
    <x v="5"/>
    <s v="Valveteenused"/>
    <n v="503"/>
    <x v="99"/>
    <x v="93"/>
    <x v="15"/>
    <x v="15"/>
    <x v="15"/>
    <s v="Sporditegevus"/>
    <x v="6"/>
    <x v="6"/>
    <m/>
    <m/>
    <x v="1"/>
    <x v="1"/>
    <m/>
    <m/>
  </r>
  <r>
    <x v="0"/>
    <x v="5"/>
    <s v="Korrashoiuteenused"/>
    <n v="12897"/>
    <x v="83"/>
    <x v="27"/>
    <x v="15"/>
    <x v="15"/>
    <x v="15"/>
    <s v="Sporditegevus"/>
    <x v="6"/>
    <x v="6"/>
    <m/>
    <m/>
    <x v="1"/>
    <x v="1"/>
    <m/>
    <m/>
  </r>
  <r>
    <x v="0"/>
    <x v="5"/>
    <s v="Vesi ja kanalisatsioon"/>
    <n v="3745"/>
    <x v="61"/>
    <x v="60"/>
    <x v="15"/>
    <x v="15"/>
    <x v="15"/>
    <s v="Sporditegevus"/>
    <x v="6"/>
    <x v="6"/>
    <m/>
    <m/>
    <x v="1"/>
    <x v="1"/>
    <m/>
    <m/>
  </r>
  <r>
    <x v="0"/>
    <x v="5"/>
    <s v="Elekter"/>
    <n v="25133"/>
    <x v="62"/>
    <x v="57"/>
    <x v="15"/>
    <x v="15"/>
    <x v="15"/>
    <s v="Sporditegevus"/>
    <x v="6"/>
    <x v="6"/>
    <m/>
    <m/>
    <x v="1"/>
    <x v="1"/>
    <m/>
    <m/>
  </r>
  <r>
    <x v="0"/>
    <x v="5"/>
    <s v="Küte ja soojusenergia"/>
    <n v="31943"/>
    <x v="64"/>
    <x v="62"/>
    <x v="15"/>
    <x v="15"/>
    <x v="15"/>
    <s v="Sporditegevus"/>
    <x v="6"/>
    <x v="6"/>
    <m/>
    <m/>
    <x v="1"/>
    <x v="1"/>
    <m/>
    <m/>
  </r>
  <r>
    <x v="0"/>
    <x v="5"/>
    <s v="Muud kinnistute, hoonete, ruumide kulud"/>
    <n v="0"/>
    <x v="74"/>
    <x v="72"/>
    <x v="15"/>
    <x v="15"/>
    <x v="15"/>
    <s v="Sporditegevus"/>
    <x v="9"/>
    <x v="9"/>
    <m/>
    <m/>
    <x v="1"/>
    <x v="1"/>
    <m/>
    <m/>
  </r>
  <r>
    <x v="0"/>
    <x v="5"/>
    <s v="Kindlustusmaksed"/>
    <n v="380"/>
    <x v="63"/>
    <x v="61"/>
    <x v="15"/>
    <x v="15"/>
    <x v="15"/>
    <s v="Sporditegevus"/>
    <x v="9"/>
    <x v="9"/>
    <m/>
    <m/>
    <x v="1"/>
    <x v="1"/>
    <m/>
    <m/>
  </r>
  <r>
    <x v="0"/>
    <x v="5"/>
    <s v="Remont, restaureerimine, lammutamine"/>
    <n v="0"/>
    <x v="65"/>
    <x v="63"/>
    <x v="15"/>
    <x v="15"/>
    <x v="15"/>
    <s v="Sporditegevus"/>
    <x v="9"/>
    <x v="9"/>
    <m/>
    <m/>
    <x v="1"/>
    <x v="1"/>
    <m/>
    <m/>
  </r>
  <r>
    <x v="0"/>
    <x v="5"/>
    <s v="Valveteenused"/>
    <n v="308"/>
    <x v="99"/>
    <x v="93"/>
    <x v="15"/>
    <x v="15"/>
    <x v="15"/>
    <s v="Sporditegevus"/>
    <x v="9"/>
    <x v="9"/>
    <m/>
    <m/>
    <x v="1"/>
    <x v="1"/>
    <m/>
    <m/>
  </r>
  <r>
    <x v="0"/>
    <x v="5"/>
    <s v="Korrashoiuteenused"/>
    <n v="6322"/>
    <x v="83"/>
    <x v="27"/>
    <x v="15"/>
    <x v="15"/>
    <x v="15"/>
    <s v="Sporditegevus"/>
    <x v="9"/>
    <x v="9"/>
    <m/>
    <m/>
    <x v="1"/>
    <x v="1"/>
    <m/>
    <m/>
  </r>
  <r>
    <x v="0"/>
    <x v="5"/>
    <s v="Vesi ja kanalisatsioon"/>
    <n v="738"/>
    <x v="61"/>
    <x v="60"/>
    <x v="15"/>
    <x v="15"/>
    <x v="15"/>
    <s v="Sporditegevus"/>
    <x v="9"/>
    <x v="9"/>
    <m/>
    <m/>
    <x v="1"/>
    <x v="1"/>
    <m/>
    <m/>
  </r>
  <r>
    <x v="0"/>
    <x v="5"/>
    <s v="Elekter"/>
    <n v="13266"/>
    <x v="62"/>
    <x v="57"/>
    <x v="15"/>
    <x v="15"/>
    <x v="15"/>
    <s v="Sporditegevus"/>
    <x v="9"/>
    <x v="9"/>
    <m/>
    <m/>
    <x v="1"/>
    <x v="1"/>
    <m/>
    <m/>
  </r>
  <r>
    <x v="0"/>
    <x v="5"/>
    <s v="Küte ja soojusenergia"/>
    <n v="12813"/>
    <x v="64"/>
    <x v="62"/>
    <x v="15"/>
    <x v="15"/>
    <x v="15"/>
    <s v="Sporditegevus"/>
    <x v="9"/>
    <x v="9"/>
    <m/>
    <m/>
    <x v="1"/>
    <x v="1"/>
    <m/>
    <m/>
  </r>
  <r>
    <x v="0"/>
    <x v="5"/>
    <s v="Vesi ja kanalisatsioon"/>
    <n v="989"/>
    <x v="61"/>
    <x v="60"/>
    <x v="15"/>
    <x v="15"/>
    <x v="15"/>
    <s v="Sporditegevus"/>
    <x v="5"/>
    <x v="5"/>
    <m/>
    <m/>
    <x v="1"/>
    <x v="1"/>
    <m/>
    <m/>
  </r>
  <r>
    <x v="0"/>
    <x v="5"/>
    <s v="Elekter"/>
    <n v="7403"/>
    <x v="62"/>
    <x v="57"/>
    <x v="15"/>
    <x v="15"/>
    <x v="15"/>
    <s v="Sporditegevus"/>
    <x v="5"/>
    <x v="5"/>
    <m/>
    <m/>
    <x v="1"/>
    <x v="1"/>
    <m/>
    <m/>
  </r>
  <r>
    <x v="0"/>
    <x v="5"/>
    <s v="Küte ja soojusenergia"/>
    <n v="23862"/>
    <x v="64"/>
    <x v="62"/>
    <x v="15"/>
    <x v="15"/>
    <x v="15"/>
    <s v="Sporditegevus"/>
    <x v="5"/>
    <x v="5"/>
    <m/>
    <m/>
    <x v="1"/>
    <x v="1"/>
    <m/>
    <m/>
  </r>
  <r>
    <x v="0"/>
    <x v="5"/>
    <s v="Muud kinnistute, hoonete, ruumide kulud"/>
    <n v="500"/>
    <x v="74"/>
    <x v="72"/>
    <x v="15"/>
    <x v="15"/>
    <x v="15"/>
    <s v="Sporditegevus"/>
    <x v="16"/>
    <x v="16"/>
    <m/>
    <m/>
    <x v="1"/>
    <x v="1"/>
    <m/>
    <m/>
  </r>
  <r>
    <x v="0"/>
    <x v="5"/>
    <s v="Kindlustusmaksed"/>
    <n v="484"/>
    <x v="63"/>
    <x v="61"/>
    <x v="15"/>
    <x v="15"/>
    <x v="15"/>
    <s v="Sporditegevus"/>
    <x v="16"/>
    <x v="16"/>
    <m/>
    <m/>
    <x v="1"/>
    <x v="1"/>
    <m/>
    <m/>
  </r>
  <r>
    <x v="0"/>
    <x v="5"/>
    <s v="Remont, restaureerimine, lammutamine"/>
    <n v="0"/>
    <x v="65"/>
    <x v="63"/>
    <x v="15"/>
    <x v="15"/>
    <x v="15"/>
    <s v="Sporditegevus"/>
    <x v="16"/>
    <x v="16"/>
    <m/>
    <m/>
    <x v="1"/>
    <x v="1"/>
    <m/>
    <m/>
  </r>
  <r>
    <x v="0"/>
    <x v="5"/>
    <s v="Valveteenused"/>
    <n v="308"/>
    <x v="99"/>
    <x v="93"/>
    <x v="15"/>
    <x v="15"/>
    <x v="15"/>
    <s v="Sporditegevus"/>
    <x v="16"/>
    <x v="16"/>
    <m/>
    <m/>
    <x v="1"/>
    <x v="1"/>
    <m/>
    <m/>
  </r>
  <r>
    <x v="0"/>
    <x v="5"/>
    <s v="Korrashoiuteenused"/>
    <n v="4216"/>
    <x v="83"/>
    <x v="27"/>
    <x v="15"/>
    <x v="15"/>
    <x v="15"/>
    <s v="Sporditegevus"/>
    <x v="16"/>
    <x v="16"/>
    <m/>
    <m/>
    <x v="1"/>
    <x v="1"/>
    <m/>
    <m/>
  </r>
  <r>
    <x v="0"/>
    <x v="5"/>
    <s v="Vesi ja kanalisatsioon"/>
    <n v="787"/>
    <x v="61"/>
    <x v="60"/>
    <x v="15"/>
    <x v="15"/>
    <x v="15"/>
    <s v="Sporditegevus"/>
    <x v="16"/>
    <x v="16"/>
    <m/>
    <m/>
    <x v="1"/>
    <x v="1"/>
    <m/>
    <m/>
  </r>
  <r>
    <x v="0"/>
    <x v="5"/>
    <s v="Elekter"/>
    <n v="50910"/>
    <x v="62"/>
    <x v="57"/>
    <x v="15"/>
    <x v="15"/>
    <x v="15"/>
    <s v="Sporditegevus"/>
    <x v="16"/>
    <x v="16"/>
    <m/>
    <m/>
    <x v="1"/>
    <x v="1"/>
    <m/>
    <m/>
  </r>
  <r>
    <x v="0"/>
    <x v="5"/>
    <s v="Küte ja soojusenergia"/>
    <n v="65857"/>
    <x v="64"/>
    <x v="62"/>
    <x v="15"/>
    <x v="15"/>
    <x v="15"/>
    <s v="Sporditegevus"/>
    <x v="16"/>
    <x v="16"/>
    <m/>
    <m/>
    <x v="1"/>
    <x v="1"/>
    <m/>
    <m/>
  </r>
  <r>
    <x v="0"/>
    <x v="9"/>
    <s v="Liikmemaksud"/>
    <n v="50"/>
    <x v="160"/>
    <x v="148"/>
    <x v="18"/>
    <x v="18"/>
    <x v="13"/>
    <s v="Alusharidus"/>
    <x v="0"/>
    <x v="0"/>
    <m/>
    <m/>
    <x v="1"/>
    <x v="1"/>
    <m/>
    <m/>
  </r>
  <r>
    <x v="0"/>
    <x v="5"/>
    <s v="Muud kinnistute, hoonete, ruumide kulud"/>
    <n v="0"/>
    <x v="74"/>
    <x v="72"/>
    <x v="32"/>
    <x v="32"/>
    <x v="19"/>
    <s v="Rahvakultuur"/>
    <x v="47"/>
    <x v="47"/>
    <m/>
    <m/>
    <x v="1"/>
    <x v="1"/>
    <m/>
    <m/>
  </r>
  <r>
    <x v="0"/>
    <x v="5"/>
    <s v="Kindlustusmaksed"/>
    <n v="170"/>
    <x v="63"/>
    <x v="61"/>
    <x v="32"/>
    <x v="32"/>
    <x v="19"/>
    <s v="Rahvakultuur"/>
    <x v="47"/>
    <x v="47"/>
    <m/>
    <m/>
    <x v="1"/>
    <x v="1"/>
    <m/>
    <m/>
  </r>
  <r>
    <x v="0"/>
    <x v="5"/>
    <s v="Valveteenused"/>
    <n v="308"/>
    <x v="99"/>
    <x v="93"/>
    <x v="32"/>
    <x v="32"/>
    <x v="19"/>
    <s v="Rahvakultuur"/>
    <x v="47"/>
    <x v="47"/>
    <m/>
    <m/>
    <x v="1"/>
    <x v="1"/>
    <m/>
    <m/>
  </r>
  <r>
    <x v="0"/>
    <x v="5"/>
    <s v="Korrashoiuteenused+Sisekoristus koos"/>
    <n v="14370"/>
    <x v="27"/>
    <x v="27"/>
    <x v="32"/>
    <x v="32"/>
    <x v="19"/>
    <s v="Rahvakultuur"/>
    <x v="47"/>
    <x v="47"/>
    <m/>
    <m/>
    <x v="1"/>
    <x v="1"/>
    <m/>
    <m/>
  </r>
  <r>
    <x v="0"/>
    <x v="5"/>
    <s v="Vesi ja kanalisatsioon"/>
    <n v="1175"/>
    <x v="226"/>
    <x v="60"/>
    <x v="32"/>
    <x v="32"/>
    <x v="19"/>
    <s v="Rahvakultuur"/>
    <x v="47"/>
    <x v="47"/>
    <m/>
    <m/>
    <x v="1"/>
    <x v="1"/>
    <m/>
    <m/>
  </r>
  <r>
    <x v="0"/>
    <x v="5"/>
    <s v="Elekter"/>
    <n v="8005"/>
    <x v="58"/>
    <x v="57"/>
    <x v="32"/>
    <x v="32"/>
    <x v="19"/>
    <s v="Rahvakultuur"/>
    <x v="47"/>
    <x v="47"/>
    <m/>
    <m/>
    <x v="1"/>
    <x v="1"/>
    <m/>
    <m/>
  </r>
  <r>
    <x v="0"/>
    <x v="5"/>
    <s v="Üür ja rent"/>
    <n v="18310"/>
    <x v="135"/>
    <x v="125"/>
    <x v="20"/>
    <x v="20"/>
    <x v="16"/>
    <s v="Avalike alade puhastus"/>
    <x v="28"/>
    <x v="28"/>
    <m/>
    <m/>
    <x v="1"/>
    <x v="1"/>
    <m/>
    <m/>
  </r>
  <r>
    <x v="0"/>
    <x v="5"/>
    <s v="Kindlustusmaksed"/>
    <n v="195"/>
    <x v="63"/>
    <x v="61"/>
    <x v="20"/>
    <x v="20"/>
    <x v="16"/>
    <s v="Avalike alade puhastus"/>
    <x v="28"/>
    <x v="28"/>
    <m/>
    <m/>
    <x v="1"/>
    <x v="1"/>
    <m/>
    <m/>
  </r>
  <r>
    <x v="0"/>
    <x v="5"/>
    <s v="Valveteenused"/>
    <n v="308"/>
    <x v="99"/>
    <x v="93"/>
    <x v="20"/>
    <x v="20"/>
    <x v="16"/>
    <s v="Avalike alade puhastus"/>
    <x v="28"/>
    <x v="28"/>
    <m/>
    <m/>
    <x v="1"/>
    <x v="1"/>
    <m/>
    <m/>
  </r>
  <r>
    <x v="0"/>
    <x v="5"/>
    <s v="Korrashoiuteenused"/>
    <n v="1200"/>
    <x v="83"/>
    <x v="27"/>
    <x v="20"/>
    <x v="20"/>
    <x v="16"/>
    <s v="Avalike alade puhastus"/>
    <x v="28"/>
    <x v="28"/>
    <m/>
    <m/>
    <x v="1"/>
    <x v="1"/>
    <m/>
    <m/>
  </r>
  <r>
    <x v="0"/>
    <x v="5"/>
    <s v="Vesi ja kanalisatsioon"/>
    <n v="1454"/>
    <x v="61"/>
    <x v="60"/>
    <x v="20"/>
    <x v="20"/>
    <x v="16"/>
    <s v="Avalike alade puhastus"/>
    <x v="28"/>
    <x v="28"/>
    <m/>
    <m/>
    <x v="1"/>
    <x v="1"/>
    <m/>
    <m/>
  </r>
  <r>
    <x v="0"/>
    <x v="5"/>
    <s v="Elekter"/>
    <n v="10024"/>
    <x v="62"/>
    <x v="57"/>
    <x v="20"/>
    <x v="20"/>
    <x v="16"/>
    <s v="Avalike alade puhastus"/>
    <x v="28"/>
    <x v="28"/>
    <m/>
    <m/>
    <x v="1"/>
    <x v="1"/>
    <m/>
    <m/>
  </r>
  <r>
    <x v="0"/>
    <x v="5"/>
    <s v="Küte ja soojusenergia"/>
    <n v="2799"/>
    <x v="64"/>
    <x v="62"/>
    <x v="20"/>
    <x v="20"/>
    <x v="16"/>
    <s v="Avalike alade puhastus"/>
    <x v="28"/>
    <x v="28"/>
    <m/>
    <m/>
    <x v="1"/>
    <x v="1"/>
    <m/>
    <m/>
  </r>
  <r>
    <x v="0"/>
    <x v="5"/>
    <s v="Kindlustusmaksed"/>
    <n v="40"/>
    <x v="63"/>
    <x v="61"/>
    <x v="26"/>
    <x v="26"/>
    <x v="20"/>
    <s v="Muuseumid"/>
    <x v="34"/>
    <x v="34"/>
    <m/>
    <m/>
    <x v="1"/>
    <x v="1"/>
    <m/>
    <m/>
  </r>
  <r>
    <x v="0"/>
    <x v="5"/>
    <s v="Valveteenused"/>
    <n v="308"/>
    <x v="99"/>
    <x v="93"/>
    <x v="26"/>
    <x v="26"/>
    <x v="20"/>
    <s v="Muuseumid"/>
    <x v="34"/>
    <x v="34"/>
    <m/>
    <m/>
    <x v="1"/>
    <x v="1"/>
    <m/>
    <m/>
  </r>
  <r>
    <x v="0"/>
    <x v="5"/>
    <s v="Korrashoiuteenused"/>
    <n v="3315"/>
    <x v="83"/>
    <x v="27"/>
    <x v="26"/>
    <x v="26"/>
    <x v="20"/>
    <s v="Muuseumid"/>
    <x v="34"/>
    <x v="34"/>
    <m/>
    <m/>
    <x v="1"/>
    <x v="1"/>
    <m/>
    <m/>
  </r>
  <r>
    <x v="0"/>
    <x v="5"/>
    <s v="Vesi ja kanalisatsioon"/>
    <n v="17"/>
    <x v="61"/>
    <x v="60"/>
    <x v="26"/>
    <x v="26"/>
    <x v="20"/>
    <s v="Muuseumid"/>
    <x v="34"/>
    <x v="34"/>
    <m/>
    <m/>
    <x v="1"/>
    <x v="1"/>
    <m/>
    <m/>
  </r>
  <r>
    <x v="0"/>
    <x v="5"/>
    <s v="Üür ja rent"/>
    <n v="4000"/>
    <x v="135"/>
    <x v="125"/>
    <x v="1"/>
    <x v="1"/>
    <x v="0"/>
    <s v="Viljandi Linnavalitsus"/>
    <x v="50"/>
    <x v="50"/>
    <m/>
    <m/>
    <x v="1"/>
    <x v="1"/>
    <m/>
    <m/>
  </r>
  <r>
    <x v="0"/>
    <x v="5"/>
    <s v="Muud kinnistute, hoonete, ruumide kulud"/>
    <n v="500"/>
    <x v="74"/>
    <x v="72"/>
    <x v="1"/>
    <x v="1"/>
    <x v="0"/>
    <s v="Viljandi Linnavalitsus"/>
    <x v="1"/>
    <x v="1"/>
    <m/>
    <m/>
    <x v="1"/>
    <x v="1"/>
    <m/>
    <m/>
  </r>
  <r>
    <x v="0"/>
    <x v="5"/>
    <s v="Kindlustusmaksed"/>
    <n v="200"/>
    <x v="63"/>
    <x v="61"/>
    <x v="1"/>
    <x v="1"/>
    <x v="0"/>
    <s v="Viljandi Linnavalitsus"/>
    <x v="1"/>
    <x v="1"/>
    <m/>
    <m/>
    <x v="1"/>
    <x v="1"/>
    <m/>
    <m/>
  </r>
  <r>
    <x v="0"/>
    <x v="5"/>
    <s v="Remont, restaureerimine, lammutamine"/>
    <n v="0"/>
    <x v="65"/>
    <x v="63"/>
    <x v="1"/>
    <x v="1"/>
    <x v="0"/>
    <s v="Viljandi Linnavalitsus"/>
    <x v="1"/>
    <x v="1"/>
    <m/>
    <m/>
    <x v="1"/>
    <x v="1"/>
    <m/>
    <m/>
  </r>
  <r>
    <x v="0"/>
    <x v="5"/>
    <s v="Valveteenused"/>
    <n v="796"/>
    <x v="99"/>
    <x v="93"/>
    <x v="1"/>
    <x v="1"/>
    <x v="0"/>
    <s v="Viljandi Linnavalitsus"/>
    <x v="1"/>
    <x v="1"/>
    <m/>
    <m/>
    <x v="1"/>
    <x v="1"/>
    <m/>
    <m/>
  </r>
  <r>
    <x v="0"/>
    <x v="5"/>
    <s v="Väliheakord"/>
    <n v="7266"/>
    <x v="83"/>
    <x v="27"/>
    <x v="1"/>
    <x v="1"/>
    <x v="0"/>
    <s v="Viljandi Linnavalitsus"/>
    <x v="1"/>
    <x v="1"/>
    <m/>
    <m/>
    <x v="1"/>
    <x v="1"/>
    <m/>
    <m/>
  </r>
  <r>
    <x v="0"/>
    <x v="5"/>
    <s v="Tehnohooldus"/>
    <n v="11800"/>
    <x v="60"/>
    <x v="59"/>
    <x v="1"/>
    <x v="1"/>
    <x v="0"/>
    <s v="Viljandi Linnavalitsus"/>
    <x v="1"/>
    <x v="1"/>
    <m/>
    <m/>
    <x v="1"/>
    <x v="1"/>
    <m/>
    <m/>
  </r>
  <r>
    <x v="0"/>
    <x v="5"/>
    <s v="Vesi ja kanalisatsioon"/>
    <n v="947"/>
    <x v="61"/>
    <x v="60"/>
    <x v="1"/>
    <x v="1"/>
    <x v="0"/>
    <s v="Viljandi Linnavalitsus"/>
    <x v="1"/>
    <x v="1"/>
    <m/>
    <m/>
    <x v="1"/>
    <x v="1"/>
    <m/>
    <m/>
  </r>
  <r>
    <x v="0"/>
    <x v="5"/>
    <s v="Elekter"/>
    <n v="10052"/>
    <x v="62"/>
    <x v="57"/>
    <x v="1"/>
    <x v="1"/>
    <x v="0"/>
    <s v="Viljandi Linnavalitsus"/>
    <x v="1"/>
    <x v="1"/>
    <m/>
    <m/>
    <x v="1"/>
    <x v="1"/>
    <m/>
    <m/>
  </r>
  <r>
    <x v="0"/>
    <x v="5"/>
    <s v="Küte ja soojusenergia"/>
    <n v="12067"/>
    <x v="64"/>
    <x v="62"/>
    <x v="1"/>
    <x v="1"/>
    <x v="0"/>
    <s v="Viljandi Linnavalitsus"/>
    <x v="1"/>
    <x v="1"/>
    <m/>
    <m/>
    <x v="1"/>
    <x v="1"/>
    <m/>
    <m/>
  </r>
  <r>
    <x v="0"/>
    <x v="5"/>
    <s v="Muud kinnistute, hoonete, ruumide kulud"/>
    <n v="500"/>
    <x v="74"/>
    <x v="72"/>
    <x v="1"/>
    <x v="1"/>
    <x v="0"/>
    <s v="Viljandi Linnavalitsus"/>
    <x v="31"/>
    <x v="31"/>
    <m/>
    <m/>
    <x v="1"/>
    <x v="1"/>
    <m/>
    <m/>
  </r>
  <r>
    <x v="0"/>
    <x v="5"/>
    <s v="Kindlustusmaksed"/>
    <n v="200"/>
    <x v="63"/>
    <x v="61"/>
    <x v="1"/>
    <x v="1"/>
    <x v="0"/>
    <s v="Viljandi Linnavalitsus"/>
    <x v="31"/>
    <x v="31"/>
    <m/>
    <m/>
    <x v="1"/>
    <x v="1"/>
    <m/>
    <m/>
  </r>
  <r>
    <x v="0"/>
    <x v="5"/>
    <s v="Remont, restaureerimine, lammutamine"/>
    <n v="0"/>
    <x v="65"/>
    <x v="63"/>
    <x v="1"/>
    <x v="1"/>
    <x v="0"/>
    <s v="Viljandi Linnavalitsus"/>
    <x v="31"/>
    <x v="31"/>
    <m/>
    <m/>
    <x v="1"/>
    <x v="1"/>
    <m/>
    <m/>
  </r>
  <r>
    <x v="0"/>
    <x v="5"/>
    <s v="Valveteenused"/>
    <n v="984"/>
    <x v="99"/>
    <x v="93"/>
    <x v="1"/>
    <x v="1"/>
    <x v="0"/>
    <s v="Viljandi Linnavalitsus"/>
    <x v="31"/>
    <x v="31"/>
    <m/>
    <m/>
    <x v="1"/>
    <x v="1"/>
    <m/>
    <m/>
  </r>
  <r>
    <x v="0"/>
    <x v="5"/>
    <s v="Koristusteenus"/>
    <n v="15249"/>
    <x v="69"/>
    <x v="67"/>
    <x v="1"/>
    <x v="1"/>
    <x v="0"/>
    <s v="Viljandi Linnavalitsus"/>
    <x v="31"/>
    <x v="31"/>
    <m/>
    <m/>
    <x v="1"/>
    <x v="1"/>
    <m/>
    <m/>
  </r>
  <r>
    <x v="0"/>
    <x v="5"/>
    <s v="Korrashoiu- ja remondimaterjalid, lisaseadmed ja -tarvikud"/>
    <n v="0"/>
    <x v="129"/>
    <x v="71"/>
    <x v="1"/>
    <x v="1"/>
    <x v="0"/>
    <s v="Viljandi Linnavalitsus"/>
    <x v="31"/>
    <x v="31"/>
    <m/>
    <m/>
    <x v="1"/>
    <x v="1"/>
    <m/>
    <m/>
  </r>
  <r>
    <x v="0"/>
    <x v="5"/>
    <s v="Vesi ja kanalisatsioon"/>
    <n v="473"/>
    <x v="61"/>
    <x v="60"/>
    <x v="1"/>
    <x v="1"/>
    <x v="0"/>
    <s v="Viljandi Linnavalitsus"/>
    <x v="31"/>
    <x v="31"/>
    <m/>
    <m/>
    <x v="1"/>
    <x v="1"/>
    <m/>
    <m/>
  </r>
  <r>
    <x v="0"/>
    <x v="5"/>
    <s v="Elekter"/>
    <n v="6957"/>
    <x v="62"/>
    <x v="57"/>
    <x v="1"/>
    <x v="1"/>
    <x v="0"/>
    <s v="Viljandi Linnavalitsus"/>
    <x v="31"/>
    <x v="31"/>
    <m/>
    <m/>
    <x v="1"/>
    <x v="1"/>
    <m/>
    <m/>
  </r>
  <r>
    <x v="0"/>
    <x v="5"/>
    <s v="Küte ja soojusenergia"/>
    <n v="11623"/>
    <x v="64"/>
    <x v="62"/>
    <x v="1"/>
    <x v="1"/>
    <x v="0"/>
    <s v="Viljandi Linnavalitsus"/>
    <x v="31"/>
    <x v="31"/>
    <m/>
    <m/>
    <x v="1"/>
    <x v="1"/>
    <m/>
    <m/>
  </r>
  <r>
    <x v="0"/>
    <x v="5"/>
    <s v="Elekter"/>
    <n v="200"/>
    <x v="62"/>
    <x v="57"/>
    <x v="1"/>
    <x v="1"/>
    <x v="12"/>
    <s v="Muu majandus (sh majanduse haldus)"/>
    <x v="51"/>
    <x v="51"/>
    <m/>
    <m/>
    <x v="1"/>
    <x v="1"/>
    <m/>
    <m/>
  </r>
  <r>
    <x v="0"/>
    <x v="5"/>
    <s v="Paljundus- ja printimiskulud"/>
    <n v="831"/>
    <x v="81"/>
    <x v="77"/>
    <x v="10"/>
    <x v="10"/>
    <x v="6"/>
    <s v="Põhi- ja üldkeskharidus"/>
    <x v="0"/>
    <x v="0"/>
    <m/>
    <m/>
    <x v="1"/>
    <x v="1"/>
    <m/>
    <m/>
  </r>
  <r>
    <x v="1"/>
    <x v="3"/>
    <s v="Koolieelsete lasteasutuste kohatasu"/>
    <n v="183512"/>
    <x v="106"/>
    <x v="100"/>
    <x v="18"/>
    <x v="18"/>
    <x v="13"/>
    <s v="Alusharidus"/>
    <x v="0"/>
    <x v="0"/>
    <m/>
    <m/>
    <x v="1"/>
    <x v="1"/>
    <m/>
    <m/>
  </r>
  <r>
    <x v="0"/>
    <x v="5"/>
    <s v="Korrashoiuteenused"/>
    <n v="2000"/>
    <x v="83"/>
    <x v="27"/>
    <x v="1"/>
    <x v="1"/>
    <x v="12"/>
    <s v="Muu majandus (sh majanduse haldus)"/>
    <x v="48"/>
    <x v="48"/>
    <m/>
    <m/>
    <x v="1"/>
    <x v="1"/>
    <m/>
    <m/>
  </r>
  <r>
    <x v="0"/>
    <x v="5"/>
    <s v="Elekter"/>
    <n v="300"/>
    <x v="62"/>
    <x v="57"/>
    <x v="1"/>
    <x v="1"/>
    <x v="12"/>
    <s v="Muu majandus (sh majanduse haldus)"/>
    <x v="48"/>
    <x v="48"/>
    <m/>
    <m/>
    <x v="1"/>
    <x v="1"/>
    <m/>
    <m/>
  </r>
  <r>
    <x v="0"/>
    <x v="5"/>
    <s v="Elekter"/>
    <n v="500"/>
    <x v="62"/>
    <x v="57"/>
    <x v="1"/>
    <x v="1"/>
    <x v="12"/>
    <s v="Muu majandus (sh majanduse haldus)"/>
    <x v="52"/>
    <x v="52"/>
    <m/>
    <m/>
    <x v="1"/>
    <x v="1"/>
    <m/>
    <m/>
  </r>
  <r>
    <x v="0"/>
    <x v="5"/>
    <s v="Kindlustusmaksed"/>
    <n v="100"/>
    <x v="63"/>
    <x v="61"/>
    <x v="1"/>
    <x v="1"/>
    <x v="18"/>
    <s v="Jäätmekäitlus"/>
    <x v="3"/>
    <x v="3"/>
    <m/>
    <m/>
    <x v="22"/>
    <x v="22"/>
    <m/>
    <m/>
  </r>
  <r>
    <x v="0"/>
    <x v="5"/>
    <s v="Koristusteenus"/>
    <n v="6882"/>
    <x v="69"/>
    <x v="67"/>
    <x v="1"/>
    <x v="1"/>
    <x v="18"/>
    <s v="Jäätmekäitlus"/>
    <x v="3"/>
    <x v="3"/>
    <m/>
    <m/>
    <x v="22"/>
    <x v="22"/>
    <m/>
    <m/>
  </r>
  <r>
    <x v="0"/>
    <x v="5"/>
    <s v="Valveteenused"/>
    <n v="308"/>
    <x v="99"/>
    <x v="93"/>
    <x v="1"/>
    <x v="1"/>
    <x v="18"/>
    <s v="Jäätmekäitlus"/>
    <x v="3"/>
    <x v="3"/>
    <m/>
    <m/>
    <x v="22"/>
    <x v="22"/>
    <m/>
    <m/>
  </r>
  <r>
    <x v="0"/>
    <x v="5"/>
    <s v="Korrashoiuteenused"/>
    <n v="1082"/>
    <x v="83"/>
    <x v="27"/>
    <x v="1"/>
    <x v="1"/>
    <x v="18"/>
    <s v="Jäätmekäitlus"/>
    <x v="3"/>
    <x v="3"/>
    <m/>
    <m/>
    <x v="22"/>
    <x v="22"/>
    <m/>
    <m/>
  </r>
  <r>
    <x v="0"/>
    <x v="5"/>
    <s v="Tehnohooldus"/>
    <n v="1753"/>
    <x v="60"/>
    <x v="59"/>
    <x v="1"/>
    <x v="1"/>
    <x v="18"/>
    <s v="Jäätmekäitlus"/>
    <x v="3"/>
    <x v="3"/>
    <m/>
    <m/>
    <x v="22"/>
    <x v="22"/>
    <m/>
    <m/>
  </r>
  <r>
    <x v="0"/>
    <x v="5"/>
    <s v="Vesi ja kanalisatsioon"/>
    <n v="366"/>
    <x v="61"/>
    <x v="60"/>
    <x v="1"/>
    <x v="1"/>
    <x v="18"/>
    <s v="Jäätmekäitlus"/>
    <x v="3"/>
    <x v="3"/>
    <m/>
    <m/>
    <x v="22"/>
    <x v="22"/>
    <m/>
    <m/>
  </r>
  <r>
    <x v="0"/>
    <x v="5"/>
    <s v="Elekter"/>
    <n v="4509"/>
    <x v="62"/>
    <x v="57"/>
    <x v="1"/>
    <x v="1"/>
    <x v="18"/>
    <s v="Jäätmekäitlus"/>
    <x v="3"/>
    <x v="3"/>
    <m/>
    <m/>
    <x v="22"/>
    <x v="22"/>
    <m/>
    <m/>
  </r>
  <r>
    <x v="0"/>
    <x v="2"/>
    <s v="Sissetulekust sõltumatud sotsiaalhoolekande toetused ja hüvitised"/>
    <n v="110000"/>
    <x v="163"/>
    <x v="150"/>
    <x v="30"/>
    <x v="30"/>
    <x v="46"/>
    <s v="Puudega lapse lapsehoiuteenus"/>
    <x v="0"/>
    <x v="0"/>
    <m/>
    <m/>
    <x v="71"/>
    <x v="71"/>
    <m/>
    <m/>
  </r>
  <r>
    <x v="0"/>
    <x v="5"/>
    <s v="Koristusteenus"/>
    <n v="5356"/>
    <x v="69"/>
    <x v="67"/>
    <x v="1"/>
    <x v="1"/>
    <x v="18"/>
    <s v="Jäätmekäitlus"/>
    <x v="39"/>
    <x v="39"/>
    <m/>
    <m/>
    <x v="1"/>
    <x v="1"/>
    <m/>
    <m/>
  </r>
  <r>
    <x v="0"/>
    <x v="5"/>
    <s v="Tehnohooldus"/>
    <n v="400"/>
    <x v="60"/>
    <x v="59"/>
    <x v="1"/>
    <x v="1"/>
    <x v="18"/>
    <s v="Jäätmekäitlus"/>
    <x v="39"/>
    <x v="39"/>
    <m/>
    <m/>
    <x v="1"/>
    <x v="1"/>
    <m/>
    <m/>
  </r>
  <r>
    <x v="0"/>
    <x v="5"/>
    <s v="Muud kinnistute, hoonete, ruumide kulud"/>
    <n v="0"/>
    <x v="74"/>
    <x v="72"/>
    <x v="1"/>
    <x v="1"/>
    <x v="13"/>
    <s v="Alusharidus"/>
    <x v="45"/>
    <x v="45"/>
    <m/>
    <m/>
    <x v="1"/>
    <x v="1"/>
    <m/>
    <m/>
  </r>
  <r>
    <x v="0"/>
    <x v="5"/>
    <s v="Üür ja rent"/>
    <n v="0"/>
    <x v="135"/>
    <x v="125"/>
    <x v="1"/>
    <x v="1"/>
    <x v="13"/>
    <s v="Alusharidus"/>
    <x v="45"/>
    <x v="45"/>
    <m/>
    <m/>
    <x v="1"/>
    <x v="1"/>
    <m/>
    <m/>
  </r>
  <r>
    <x v="0"/>
    <x v="5"/>
    <s v="Kindlustusmaksed"/>
    <n v="0"/>
    <x v="63"/>
    <x v="61"/>
    <x v="1"/>
    <x v="1"/>
    <x v="13"/>
    <s v="Alusharidus"/>
    <x v="45"/>
    <x v="45"/>
    <m/>
    <m/>
    <x v="1"/>
    <x v="1"/>
    <m/>
    <m/>
  </r>
  <r>
    <x v="0"/>
    <x v="5"/>
    <s v="Remont, restaureerimine, lammutamine"/>
    <n v="0"/>
    <x v="65"/>
    <x v="63"/>
    <x v="1"/>
    <x v="1"/>
    <x v="13"/>
    <s v="Alusharidus"/>
    <x v="45"/>
    <x v="45"/>
    <m/>
    <m/>
    <x v="1"/>
    <x v="1"/>
    <m/>
    <m/>
  </r>
  <r>
    <x v="0"/>
    <x v="5"/>
    <s v="Valveteenused"/>
    <n v="0"/>
    <x v="99"/>
    <x v="93"/>
    <x v="1"/>
    <x v="1"/>
    <x v="13"/>
    <s v="Alusharidus"/>
    <x v="45"/>
    <x v="45"/>
    <m/>
    <m/>
    <x v="1"/>
    <x v="1"/>
    <m/>
    <m/>
  </r>
  <r>
    <x v="0"/>
    <x v="5"/>
    <s v="Korrashoiuteenused"/>
    <n v="0"/>
    <x v="83"/>
    <x v="27"/>
    <x v="1"/>
    <x v="1"/>
    <x v="13"/>
    <s v="Alusharidus"/>
    <x v="45"/>
    <x v="45"/>
    <m/>
    <m/>
    <x v="1"/>
    <x v="1"/>
    <m/>
    <m/>
  </r>
  <r>
    <x v="0"/>
    <x v="5"/>
    <s v="Korrashoiu- ja remondimaterjalid, lisaseadmed ja -tarvikud"/>
    <n v="0"/>
    <x v="129"/>
    <x v="71"/>
    <x v="1"/>
    <x v="1"/>
    <x v="13"/>
    <s v="Alusharidus"/>
    <x v="45"/>
    <x v="45"/>
    <m/>
    <m/>
    <x v="1"/>
    <x v="1"/>
    <m/>
    <m/>
  </r>
  <r>
    <x v="0"/>
    <x v="5"/>
    <s v="Vesi ja kanalisatsioon"/>
    <n v="0"/>
    <x v="61"/>
    <x v="60"/>
    <x v="1"/>
    <x v="1"/>
    <x v="13"/>
    <s v="Alusharidus"/>
    <x v="45"/>
    <x v="45"/>
    <m/>
    <m/>
    <x v="1"/>
    <x v="1"/>
    <m/>
    <m/>
  </r>
  <r>
    <x v="0"/>
    <x v="5"/>
    <s v="Elekter"/>
    <n v="0"/>
    <x v="62"/>
    <x v="57"/>
    <x v="1"/>
    <x v="1"/>
    <x v="13"/>
    <s v="Alusharidus"/>
    <x v="45"/>
    <x v="45"/>
    <m/>
    <m/>
    <x v="1"/>
    <x v="1"/>
    <m/>
    <m/>
  </r>
  <r>
    <x v="0"/>
    <x v="5"/>
    <s v="Küte ja soojusenergia"/>
    <n v="0"/>
    <x v="64"/>
    <x v="62"/>
    <x v="1"/>
    <x v="1"/>
    <x v="13"/>
    <s v="Alusharidus"/>
    <x v="45"/>
    <x v="45"/>
    <m/>
    <m/>
    <x v="1"/>
    <x v="1"/>
    <m/>
    <m/>
  </r>
  <r>
    <x v="0"/>
    <x v="5"/>
    <s v="Muud kinnistute, hoonete, ruumide kulud"/>
    <n v="0"/>
    <x v="74"/>
    <x v="72"/>
    <x v="1"/>
    <x v="1"/>
    <x v="43"/>
    <s v="Eluasemeteenused sotsiaalsetele riskirühmadele"/>
    <x v="33"/>
    <x v="33"/>
    <m/>
    <m/>
    <x v="1"/>
    <x v="1"/>
    <m/>
    <m/>
  </r>
  <r>
    <x v="0"/>
    <x v="5"/>
    <s v="Üür ja rent"/>
    <n v="0"/>
    <x v="135"/>
    <x v="125"/>
    <x v="1"/>
    <x v="1"/>
    <x v="43"/>
    <s v="Eluasemeteenused sotsiaalsetele riskirühmadele"/>
    <x v="33"/>
    <x v="33"/>
    <m/>
    <m/>
    <x v="1"/>
    <x v="1"/>
    <m/>
    <m/>
  </r>
  <r>
    <x v="0"/>
    <x v="5"/>
    <s v="Kindlustusmaksed"/>
    <n v="0"/>
    <x v="63"/>
    <x v="61"/>
    <x v="1"/>
    <x v="1"/>
    <x v="43"/>
    <s v="Eluasemeteenused sotsiaalsetele riskirühmadele"/>
    <x v="33"/>
    <x v="33"/>
    <m/>
    <m/>
    <x v="1"/>
    <x v="1"/>
    <m/>
    <m/>
  </r>
  <r>
    <x v="0"/>
    <x v="5"/>
    <s v="Remont, restaureerimine, lammutamine"/>
    <n v="0"/>
    <x v="65"/>
    <x v="63"/>
    <x v="1"/>
    <x v="1"/>
    <x v="43"/>
    <s v="Eluasemeteenused sotsiaalsetele riskirühmadele"/>
    <x v="33"/>
    <x v="33"/>
    <m/>
    <m/>
    <x v="1"/>
    <x v="1"/>
    <m/>
    <m/>
  </r>
  <r>
    <x v="0"/>
    <x v="5"/>
    <s v="Valveteenused"/>
    <n v="0"/>
    <x v="99"/>
    <x v="93"/>
    <x v="1"/>
    <x v="1"/>
    <x v="43"/>
    <s v="Eluasemeteenused sotsiaalsetele riskirühmadele"/>
    <x v="33"/>
    <x v="33"/>
    <m/>
    <m/>
    <x v="1"/>
    <x v="1"/>
    <m/>
    <m/>
  </r>
  <r>
    <x v="0"/>
    <x v="5"/>
    <s v="Korrashoiuteenused"/>
    <n v="0"/>
    <x v="83"/>
    <x v="27"/>
    <x v="1"/>
    <x v="1"/>
    <x v="43"/>
    <s v="Eluasemeteenused sotsiaalsetele riskirühmadele"/>
    <x v="33"/>
    <x v="33"/>
    <m/>
    <m/>
    <x v="1"/>
    <x v="1"/>
    <m/>
    <m/>
  </r>
  <r>
    <x v="0"/>
    <x v="5"/>
    <s v="Korrashoiu- ja remondimaterjalid, lisaseadmed ja -tarvikud"/>
    <n v="0"/>
    <x v="129"/>
    <x v="71"/>
    <x v="1"/>
    <x v="1"/>
    <x v="43"/>
    <s v="Eluasemeteenused sotsiaalsetele riskirühmadele"/>
    <x v="33"/>
    <x v="33"/>
    <m/>
    <m/>
    <x v="1"/>
    <x v="1"/>
    <m/>
    <m/>
  </r>
  <r>
    <x v="0"/>
    <x v="5"/>
    <s v="Vesi ja kanalisatsioon"/>
    <n v="0"/>
    <x v="61"/>
    <x v="60"/>
    <x v="1"/>
    <x v="1"/>
    <x v="43"/>
    <s v="Eluasemeteenused sotsiaalsetele riskirühmadele"/>
    <x v="33"/>
    <x v="33"/>
    <m/>
    <m/>
    <x v="1"/>
    <x v="1"/>
    <m/>
    <m/>
  </r>
  <r>
    <x v="0"/>
    <x v="5"/>
    <s v="Elekter"/>
    <n v="0"/>
    <x v="62"/>
    <x v="57"/>
    <x v="1"/>
    <x v="1"/>
    <x v="43"/>
    <s v="Eluasemeteenused sotsiaalsetele riskirühmadele"/>
    <x v="33"/>
    <x v="33"/>
    <m/>
    <m/>
    <x v="1"/>
    <x v="1"/>
    <m/>
    <m/>
  </r>
  <r>
    <x v="0"/>
    <x v="5"/>
    <s v="Küte ja soojusenergia"/>
    <n v="0"/>
    <x v="64"/>
    <x v="62"/>
    <x v="1"/>
    <x v="1"/>
    <x v="43"/>
    <s v="Eluasemeteenused sotsiaalsetele riskirühmadele"/>
    <x v="33"/>
    <x v="33"/>
    <m/>
    <m/>
    <x v="1"/>
    <x v="1"/>
    <m/>
    <m/>
  </r>
  <r>
    <x v="0"/>
    <x v="5"/>
    <s v="Muud rajatiste majandamisega seotud kulud"/>
    <n v="42000"/>
    <x v="57"/>
    <x v="56"/>
    <x v="1"/>
    <x v="1"/>
    <x v="1"/>
    <s v="Maanteetransport"/>
    <x v="0"/>
    <x v="0"/>
    <m/>
    <m/>
    <x v="111"/>
    <x v="111"/>
    <m/>
    <m/>
  </r>
  <r>
    <x v="0"/>
    <x v="2"/>
    <s v="Sissetulekust sõltumatud sotsiaalhoolekande toetused ja hüvitised"/>
    <n v="4500"/>
    <x v="163"/>
    <x v="150"/>
    <x v="30"/>
    <x v="30"/>
    <x v="52"/>
    <s v="Puudega inimese sotsiaaltransporditeenus"/>
    <x v="0"/>
    <x v="0"/>
    <m/>
    <m/>
    <x v="71"/>
    <x v="71"/>
    <m/>
    <m/>
  </r>
  <r>
    <x v="0"/>
    <x v="2"/>
    <s v="Sissetulekust sõltumatud sotsiaalhoolekande toetused ja hüvitised"/>
    <n v="1000"/>
    <x v="163"/>
    <x v="150"/>
    <x v="30"/>
    <x v="30"/>
    <x v="52"/>
    <s v="Puudega inimese sotsiaaltransporditeenus"/>
    <x v="0"/>
    <x v="0"/>
    <m/>
    <m/>
    <x v="87"/>
    <x v="87"/>
    <m/>
    <m/>
  </r>
  <r>
    <x v="0"/>
    <x v="5"/>
    <s v="Koristusteenus"/>
    <n v="51534"/>
    <x v="69"/>
    <x v="67"/>
    <x v="7"/>
    <x v="7"/>
    <x v="6"/>
    <s v="Põhi- ja üldkeskharidus"/>
    <x v="42"/>
    <x v="42"/>
    <m/>
    <m/>
    <x v="1"/>
    <x v="1"/>
    <m/>
    <m/>
  </r>
  <r>
    <x v="0"/>
    <x v="5"/>
    <s v="Inventar ja selle tarvikud"/>
    <n v="6566"/>
    <x v="26"/>
    <x v="26"/>
    <x v="16"/>
    <x v="16"/>
    <x v="13"/>
    <s v="Alusharidus"/>
    <x v="0"/>
    <x v="0"/>
    <m/>
    <m/>
    <x v="1"/>
    <x v="1"/>
    <m/>
    <m/>
  </r>
  <r>
    <x v="0"/>
    <x v="5"/>
    <s v="Tervishoiuteenused"/>
    <n v="1938"/>
    <x v="32"/>
    <x v="32"/>
    <x v="16"/>
    <x v="16"/>
    <x v="13"/>
    <s v="Alusharidus"/>
    <x v="0"/>
    <x v="0"/>
    <m/>
    <m/>
    <x v="1"/>
    <x v="1"/>
    <m/>
    <m/>
  </r>
  <r>
    <x v="1"/>
    <x v="3"/>
    <s v="Koolieelsete lasteasutuste kohatasu"/>
    <n v="221043"/>
    <x v="106"/>
    <x v="100"/>
    <x v="16"/>
    <x v="16"/>
    <x v="13"/>
    <s v="Alusharidus"/>
    <x v="0"/>
    <x v="0"/>
    <m/>
    <m/>
    <x v="1"/>
    <x v="1"/>
    <m/>
    <m/>
  </r>
  <r>
    <x v="0"/>
    <x v="9"/>
    <s v="Liikmemaksud"/>
    <n v="150"/>
    <x v="160"/>
    <x v="148"/>
    <x v="16"/>
    <x v="16"/>
    <x v="13"/>
    <s v="Alusharidus"/>
    <x v="0"/>
    <x v="0"/>
    <m/>
    <m/>
    <x v="1"/>
    <x v="1"/>
    <m/>
    <m/>
  </r>
  <r>
    <x v="0"/>
    <x v="5"/>
    <s v="Sideteenused"/>
    <n v="444"/>
    <x v="79"/>
    <x v="75"/>
    <x v="10"/>
    <x v="10"/>
    <x v="6"/>
    <s v="Põhi- ja üldkeskharidus"/>
    <x v="0"/>
    <x v="0"/>
    <m/>
    <m/>
    <x v="1"/>
    <x v="1"/>
    <m/>
    <m/>
  </r>
  <r>
    <x v="0"/>
    <x v="5"/>
    <s v="Muud administreerimiskulud"/>
    <n v="140"/>
    <x v="14"/>
    <x v="14"/>
    <x v="10"/>
    <x v="10"/>
    <x v="6"/>
    <s v="Põhi- ja üldkeskharidus"/>
    <x v="0"/>
    <x v="0"/>
    <m/>
    <m/>
    <x v="1"/>
    <x v="1"/>
    <m/>
    <m/>
  </r>
  <r>
    <x v="0"/>
    <x v="5"/>
    <s v="Sõidukulud"/>
    <n v="128"/>
    <x v="78"/>
    <x v="49"/>
    <x v="10"/>
    <x v="10"/>
    <x v="6"/>
    <s v="Põhi- ja üldkeskharidus"/>
    <x v="0"/>
    <x v="0"/>
    <m/>
    <m/>
    <x v="1"/>
    <x v="1"/>
    <m/>
    <m/>
  </r>
  <r>
    <x v="0"/>
    <x v="5"/>
    <s v="Koolitusteenused"/>
    <n v="5640"/>
    <x v="48"/>
    <x v="22"/>
    <x v="10"/>
    <x v="10"/>
    <x v="6"/>
    <s v="Põhi- ja üldkeskharidus"/>
    <x v="0"/>
    <x v="0"/>
    <s v="TF02-04"/>
    <s v="Õpetajate, direktorite ja õppealajuhatajate täienduskoolituseks"/>
    <x v="1"/>
    <x v="1"/>
    <m/>
    <m/>
  </r>
  <r>
    <x v="0"/>
    <x v="5"/>
    <s v="Rent, sõidukid"/>
    <n v="285"/>
    <x v="30"/>
    <x v="30"/>
    <x v="9"/>
    <x v="9"/>
    <x v="6"/>
    <s v="Põhi- ja üldkeskharidus"/>
    <x v="0"/>
    <x v="0"/>
    <m/>
    <m/>
    <x v="1"/>
    <x v="1"/>
    <m/>
    <m/>
  </r>
  <r>
    <x v="0"/>
    <x v="5"/>
    <s v="Postiteenused"/>
    <n v="209"/>
    <x v="45"/>
    <x v="45"/>
    <x v="10"/>
    <x v="10"/>
    <x v="6"/>
    <s v="Põhi- ja üldkeskharidus"/>
    <x v="0"/>
    <x v="0"/>
    <m/>
    <m/>
    <x v="1"/>
    <x v="1"/>
    <m/>
    <m/>
  </r>
  <r>
    <x v="0"/>
    <x v="5"/>
    <s v="Esindus- ja vastuvõtukulud (va kingitused ja auhinnad)"/>
    <n v="620"/>
    <x v="12"/>
    <x v="12"/>
    <x v="10"/>
    <x v="10"/>
    <x v="6"/>
    <s v="Põhi- ja üldkeskharidus"/>
    <x v="0"/>
    <x v="0"/>
    <m/>
    <m/>
    <x v="1"/>
    <x v="1"/>
    <m/>
    <m/>
  </r>
  <r>
    <x v="0"/>
    <x v="5"/>
    <s v="Kingitused ja auhinnad (va oma töötajatele)"/>
    <n v="479"/>
    <x v="134"/>
    <x v="124"/>
    <x v="10"/>
    <x v="10"/>
    <x v="6"/>
    <s v="Põhi- ja üldkeskharidus"/>
    <x v="0"/>
    <x v="0"/>
    <m/>
    <m/>
    <x v="1"/>
    <x v="1"/>
    <m/>
    <m/>
  </r>
  <r>
    <x v="0"/>
    <x v="5"/>
    <s v="Info- ja PR teenused"/>
    <n v="570"/>
    <x v="8"/>
    <x v="8"/>
    <x v="10"/>
    <x v="10"/>
    <x v="6"/>
    <s v="Põhi- ja üldkeskharidus"/>
    <x v="0"/>
    <x v="0"/>
    <m/>
    <m/>
    <x v="1"/>
    <x v="1"/>
    <m/>
    <m/>
  </r>
  <r>
    <x v="0"/>
    <x v="5"/>
    <s v="Kütus"/>
    <n v="1496"/>
    <x v="87"/>
    <x v="66"/>
    <x v="10"/>
    <x v="10"/>
    <x v="6"/>
    <s v="Põhi- ja üldkeskharidus"/>
    <x v="0"/>
    <x v="0"/>
    <m/>
    <m/>
    <x v="1"/>
    <x v="1"/>
    <m/>
    <m/>
  </r>
  <r>
    <x v="0"/>
    <x v="5"/>
    <s v="Korrashoiu- ja remondimaterjalid, lisaseadmed ja -tarvikud"/>
    <n v="950"/>
    <x v="73"/>
    <x v="71"/>
    <x v="10"/>
    <x v="10"/>
    <x v="6"/>
    <s v="Põhi- ja üldkeskharidus"/>
    <x v="0"/>
    <x v="0"/>
    <m/>
    <m/>
    <x v="1"/>
    <x v="1"/>
    <m/>
    <m/>
  </r>
  <r>
    <x v="0"/>
    <x v="5"/>
    <s v="Kindlustus"/>
    <n v="785"/>
    <x v="72"/>
    <x v="70"/>
    <x v="10"/>
    <x v="10"/>
    <x v="6"/>
    <s v="Põhi- ja üldkeskharidus"/>
    <x v="0"/>
    <x v="0"/>
    <m/>
    <m/>
    <x v="1"/>
    <x v="1"/>
    <m/>
    <m/>
  </r>
  <r>
    <x v="0"/>
    <x v="5"/>
    <s v="Meditsiini- ja hügieenitarbed"/>
    <n v="740"/>
    <x v="70"/>
    <x v="68"/>
    <x v="10"/>
    <x v="10"/>
    <x v="6"/>
    <s v="Põhi- ja üldkeskharidus"/>
    <x v="0"/>
    <x v="0"/>
    <m/>
    <m/>
    <x v="1"/>
    <x v="1"/>
    <m/>
    <m/>
  </r>
  <r>
    <x v="0"/>
    <x v="5"/>
    <s v="Tervishoiuteenused"/>
    <n v="1350"/>
    <x v="32"/>
    <x v="32"/>
    <x v="10"/>
    <x v="10"/>
    <x v="6"/>
    <s v="Põhi- ja üldkeskharidus"/>
    <x v="0"/>
    <x v="0"/>
    <m/>
    <m/>
    <x v="1"/>
    <x v="1"/>
    <m/>
    <m/>
  </r>
  <r>
    <x v="0"/>
    <x v="5"/>
    <s v="Toiduained"/>
    <n v="96119"/>
    <x v="176"/>
    <x v="158"/>
    <x v="18"/>
    <x v="18"/>
    <x v="13"/>
    <s v="Alusharidus"/>
    <x v="0"/>
    <x v="0"/>
    <m/>
    <m/>
    <x v="1"/>
    <x v="1"/>
    <m/>
    <m/>
  </r>
  <r>
    <x v="0"/>
    <x v="5"/>
    <s v="Ürituste ja näituste korraldamise kulud"/>
    <n v="137"/>
    <x v="52"/>
    <x v="51"/>
    <x v="16"/>
    <x v="16"/>
    <x v="13"/>
    <s v="Alusharidus"/>
    <x v="0"/>
    <x v="0"/>
    <m/>
    <m/>
    <x v="1"/>
    <x v="1"/>
    <m/>
    <m/>
  </r>
  <r>
    <x v="0"/>
    <x v="5"/>
    <s v="Rent (isiklik sõiduauto)"/>
    <n v="570"/>
    <x v="30"/>
    <x v="30"/>
    <x v="16"/>
    <x v="16"/>
    <x v="13"/>
    <s v="Alusharidus"/>
    <x v="0"/>
    <x v="0"/>
    <m/>
    <m/>
    <x v="1"/>
    <x v="1"/>
    <m/>
    <m/>
  </r>
  <r>
    <x v="0"/>
    <x v="5"/>
    <s v="Isikliku sõiduauto kasutamise kulud"/>
    <n v="741"/>
    <x v="30"/>
    <x v="30"/>
    <x v="10"/>
    <x v="10"/>
    <x v="6"/>
    <s v="Põhi- ja üldkeskharidus"/>
    <x v="0"/>
    <x v="0"/>
    <m/>
    <m/>
    <x v="1"/>
    <x v="1"/>
    <m/>
    <m/>
  </r>
  <r>
    <x v="1"/>
    <x v="6"/>
    <s v="Kohaliku omavalitsuse toetusfond"/>
    <n v="5543630"/>
    <x v="115"/>
    <x v="109"/>
    <x v="5"/>
    <x v="5"/>
    <x v="9"/>
    <s v="Muu haridus"/>
    <x v="0"/>
    <x v="0"/>
    <s v="TF02-01"/>
    <s v="Põhikooli õpetajate tööjõukuludeks"/>
    <x v="1"/>
    <x v="1"/>
    <m/>
    <m/>
  </r>
  <r>
    <x v="1"/>
    <x v="6"/>
    <s v="Kohaliku omavalitsuse toetusfond"/>
    <n v="693966"/>
    <x v="115"/>
    <x v="109"/>
    <x v="5"/>
    <x v="5"/>
    <x v="9"/>
    <s v="Muu haridus"/>
    <x v="0"/>
    <x v="0"/>
    <s v="TF02-02"/>
    <s v="Gümnaasiumi õpetajate tööjõukuludeks"/>
    <x v="1"/>
    <x v="1"/>
    <m/>
    <m/>
  </r>
  <r>
    <x v="1"/>
    <x v="6"/>
    <s v="Kohaliku omavalitsuse toetusfond"/>
    <n v="220432"/>
    <x v="115"/>
    <x v="109"/>
    <x v="5"/>
    <x v="5"/>
    <x v="9"/>
    <s v="Muu haridus"/>
    <x v="0"/>
    <x v="0"/>
    <s v="TF02-03"/>
    <s v="Direktorite ja õppealajuhatajate tööjõukuludeks"/>
    <x v="1"/>
    <x v="1"/>
    <m/>
    <m/>
  </r>
  <r>
    <x v="1"/>
    <x v="6"/>
    <s v="HEV tegevuskulude alt Kaare Kooli 0,5 õa juhataja töötasu"/>
    <n v="13744"/>
    <x v="115"/>
    <x v="109"/>
    <x v="5"/>
    <x v="5"/>
    <x v="9"/>
    <s v="Muu haridus"/>
    <x v="0"/>
    <x v="0"/>
    <s v="TF02-03"/>
    <s v="Direktorite ja õppealajuhatajate tööjõukuludeks"/>
    <x v="1"/>
    <x v="1"/>
    <m/>
    <m/>
  </r>
  <r>
    <x v="1"/>
    <x v="6"/>
    <s v="Kohaliku omavalitsuse toetusfond"/>
    <n v="438192"/>
    <x v="115"/>
    <x v="109"/>
    <x v="5"/>
    <x v="5"/>
    <x v="9"/>
    <s v="Muu haridus"/>
    <x v="0"/>
    <x v="0"/>
    <s v="TF02-07"/>
    <s v="Tõhustatud ja eritoe tegevuskuludeks"/>
    <x v="1"/>
    <x v="1"/>
    <m/>
    <m/>
  </r>
  <r>
    <x v="0"/>
    <x v="5"/>
    <s v="Tehnohooldus"/>
    <n v="19726"/>
    <x v="60"/>
    <x v="59"/>
    <x v="19"/>
    <x v="19"/>
    <x v="13"/>
    <s v="Alusharidus"/>
    <x v="37"/>
    <x v="37"/>
    <m/>
    <m/>
    <x v="1"/>
    <x v="1"/>
    <m/>
    <m/>
  </r>
  <r>
    <x v="0"/>
    <x v="5"/>
    <s v="Koristusteenus"/>
    <n v="29181"/>
    <x v="69"/>
    <x v="67"/>
    <x v="19"/>
    <x v="19"/>
    <x v="13"/>
    <s v="Alusharidus"/>
    <x v="37"/>
    <x v="37"/>
    <m/>
    <m/>
    <x v="1"/>
    <x v="1"/>
    <m/>
    <m/>
  </r>
  <r>
    <x v="1"/>
    <x v="6"/>
    <s v="HEV tegevuskulude alt Kaare Kooli 0,5 õa juhataja töötasu"/>
    <n v="-13744"/>
    <x v="115"/>
    <x v="109"/>
    <x v="5"/>
    <x v="5"/>
    <x v="9"/>
    <s v="Muu haridus"/>
    <x v="0"/>
    <x v="0"/>
    <s v="TF02-07"/>
    <s v="Tõhustatud ja eritoe tegevuskuludeks"/>
    <x v="1"/>
    <x v="1"/>
    <m/>
    <m/>
  </r>
  <r>
    <x v="0"/>
    <x v="0"/>
    <s v="Põhipalk ja kokkulepitud tasud (gümna õpetajad)"/>
    <n v="518660"/>
    <x v="24"/>
    <x v="24"/>
    <x v="9"/>
    <x v="9"/>
    <x v="11"/>
    <s v="Üldkeskhariduse õpetajate tööjõukulud"/>
    <x v="0"/>
    <x v="0"/>
    <s v="TF02-02"/>
    <s v="Gümnaasiumi õpetajate tööjõukuludeks"/>
    <x v="1"/>
    <x v="1"/>
    <m/>
    <m/>
  </r>
  <r>
    <x v="0"/>
    <x v="5"/>
    <s v="Tehnohooldus"/>
    <n v="13610"/>
    <x v="60"/>
    <x v="59"/>
    <x v="1"/>
    <x v="1"/>
    <x v="0"/>
    <s v="Viljandi Linnavalitsus"/>
    <x v="31"/>
    <x v="31"/>
    <m/>
    <m/>
    <x v="1"/>
    <x v="1"/>
    <m/>
    <m/>
  </r>
  <r>
    <x v="1"/>
    <x v="6"/>
    <s v="Kohaliku omavalitsuse toetusfond"/>
    <n v="28752"/>
    <x v="115"/>
    <x v="109"/>
    <x v="5"/>
    <x v="5"/>
    <x v="9"/>
    <s v="Muu haridus"/>
    <x v="0"/>
    <x v="0"/>
    <s v="TF02-04"/>
    <s v="Õpetajate, direktorite ja õppealajuhatajate täienduskoolituseks"/>
    <x v="1"/>
    <x v="1"/>
    <m/>
    <m/>
  </r>
  <r>
    <x v="1"/>
    <x v="6"/>
    <s v="VTG õppevahenditelt Kaare Koolile õpetajate koolituseks"/>
    <n v="1100"/>
    <x v="115"/>
    <x v="109"/>
    <x v="5"/>
    <x v="5"/>
    <x v="9"/>
    <s v="Muu haridus"/>
    <x v="0"/>
    <x v="0"/>
    <s v="TF02-04"/>
    <s v="Õpetajate, direktorite ja õppealajuhatajate täienduskoolituseks"/>
    <x v="1"/>
    <x v="1"/>
    <m/>
    <m/>
  </r>
  <r>
    <x v="1"/>
    <x v="6"/>
    <s v="Kohaliku omavalitsuse toetusfond"/>
    <n v="136481"/>
    <x v="115"/>
    <x v="109"/>
    <x v="5"/>
    <x v="5"/>
    <x v="9"/>
    <s v="Muu haridus"/>
    <x v="0"/>
    <x v="0"/>
    <s v="TF02-05"/>
    <s v="Õppekirjanduseks"/>
    <x v="1"/>
    <x v="1"/>
    <m/>
    <m/>
  </r>
  <r>
    <x v="0"/>
    <x v="5"/>
    <s v="Väliheakord"/>
    <n v="7902"/>
    <x v="83"/>
    <x v="27"/>
    <x v="1"/>
    <x v="1"/>
    <x v="0"/>
    <s v="Viljandi Linnavalitsus"/>
    <x v="31"/>
    <x v="31"/>
    <m/>
    <m/>
    <x v="1"/>
    <x v="1"/>
    <m/>
    <m/>
  </r>
  <r>
    <x v="1"/>
    <x v="6"/>
    <s v="\tVTG õppevahenditelt Kaare Koolile õpetajate koolituseks"/>
    <n v="-1100"/>
    <x v="115"/>
    <x v="109"/>
    <x v="5"/>
    <x v="5"/>
    <x v="9"/>
    <s v="Muu haridus"/>
    <x v="0"/>
    <x v="0"/>
    <s v="TF02-05"/>
    <s v="Õppekirjanduseks"/>
    <x v="1"/>
    <x v="1"/>
    <m/>
    <m/>
  </r>
  <r>
    <x v="1"/>
    <x v="6"/>
    <s v="Kohaliku omavalitsuse toetusfond"/>
    <n v="351575"/>
    <x v="115"/>
    <x v="109"/>
    <x v="5"/>
    <x v="5"/>
    <x v="9"/>
    <s v="Muu haridus"/>
    <x v="0"/>
    <x v="0"/>
    <s v="TF02-06"/>
    <s v="Koolilõunaks"/>
    <x v="1"/>
    <x v="1"/>
    <m/>
    <m/>
  </r>
  <r>
    <x v="1"/>
    <x v="6"/>
    <s v="Kohaliku omavalitsuse toetusfond"/>
    <n v="19544"/>
    <x v="115"/>
    <x v="109"/>
    <x v="5"/>
    <x v="5"/>
    <x v="9"/>
    <s v="Muu haridus"/>
    <x v="0"/>
    <x v="0"/>
    <s v="TF02-08"/>
    <s v="Kultuuriranits"/>
    <x v="1"/>
    <x v="1"/>
    <m/>
    <m/>
  </r>
  <r>
    <x v="0"/>
    <x v="5"/>
    <s v="Muud inventari majandamiskulud"/>
    <n v="1090"/>
    <x v="41"/>
    <x v="41"/>
    <x v="10"/>
    <x v="10"/>
    <x v="6"/>
    <s v="Põhi- ja üldkeskharidus"/>
    <x v="0"/>
    <x v="0"/>
    <m/>
    <m/>
    <x v="1"/>
    <x v="1"/>
    <m/>
    <m/>
  </r>
  <r>
    <x v="1"/>
    <x v="6"/>
    <s v="Kohaliku omavalitsuse toetusfond"/>
    <n v="321701"/>
    <x v="115"/>
    <x v="109"/>
    <x v="5"/>
    <x v="5"/>
    <x v="13"/>
    <s v="Alusharidus"/>
    <x v="0"/>
    <x v="0"/>
    <s v="TF01-03"/>
    <s v="Koolieelsete lasteasutuste õpetajate tööjõukulude toetus"/>
    <x v="1"/>
    <x v="1"/>
    <m/>
    <m/>
  </r>
  <r>
    <x v="0"/>
    <x v="0"/>
    <s v="Sotsiaalmaks töötasudelt ja toetustelt(gümna õpetajad)"/>
    <n v="171157"/>
    <x v="1"/>
    <x v="1"/>
    <x v="9"/>
    <x v="9"/>
    <x v="11"/>
    <s v="Üldkeskhariduse õpetajate tööjõukulud"/>
    <x v="0"/>
    <x v="0"/>
    <s v="TF02-02"/>
    <s v="Gümnaasiumi õpetajate tööjõukuludeks"/>
    <x v="1"/>
    <x v="1"/>
    <m/>
    <m/>
  </r>
  <r>
    <x v="0"/>
    <x v="5"/>
    <s v="Õpikud, tööraamatud ja -vihikud, töölehed"/>
    <n v="26790"/>
    <x v="55"/>
    <x v="54"/>
    <x v="10"/>
    <x v="10"/>
    <x v="6"/>
    <s v="Põhi- ja üldkeskharidus"/>
    <x v="0"/>
    <x v="0"/>
    <s v="TF02-05"/>
    <s v="Õppekirjanduseks"/>
    <x v="1"/>
    <x v="1"/>
    <m/>
    <m/>
  </r>
  <r>
    <x v="1"/>
    <x v="6"/>
    <s v="Kohaliku omavalitsuse toetusfond"/>
    <n v="60238"/>
    <x v="115"/>
    <x v="109"/>
    <x v="5"/>
    <x v="5"/>
    <x v="10"/>
    <s v="Noorte huviharidus ja huvitegevus"/>
    <x v="0"/>
    <x v="0"/>
    <s v="TF01-04"/>
    <s v="Huvihariduse ja -tegevuse toetus"/>
    <x v="1"/>
    <x v="1"/>
    <m/>
    <m/>
  </r>
  <r>
    <x v="1"/>
    <x v="6"/>
    <s v="Kohaliku omavalitsuse toetusfond"/>
    <n v="202188"/>
    <x v="115"/>
    <x v="109"/>
    <x v="30"/>
    <x v="30"/>
    <x v="42"/>
    <s v="Riiklik toimetulekutoetus"/>
    <x v="0"/>
    <x v="0"/>
    <s v="TF01-06"/>
    <s v="Toimetulekutoetuse maksmise hüvitis"/>
    <x v="1"/>
    <x v="1"/>
    <m/>
    <m/>
  </r>
  <r>
    <x v="0"/>
    <x v="5"/>
    <s v="Muud õppevahendid"/>
    <n v="6250"/>
    <x v="38"/>
    <x v="38"/>
    <x v="10"/>
    <x v="10"/>
    <x v="6"/>
    <s v="Põhi- ja üldkeskharidus"/>
    <x v="0"/>
    <x v="0"/>
    <m/>
    <m/>
    <x v="1"/>
    <x v="1"/>
    <m/>
    <m/>
  </r>
  <r>
    <x v="1"/>
    <x v="6"/>
    <s v="Kohaliku omavalitsuse toetusfond"/>
    <n v="41722"/>
    <x v="115"/>
    <x v="109"/>
    <x v="30"/>
    <x v="30"/>
    <x v="46"/>
    <s v="Puudega lapse lapsehoiuteenus"/>
    <x v="0"/>
    <x v="0"/>
    <s v="TF01-05"/>
    <s v="Suure hooldus- ja abivajadusega lapsele abi osutamise toetus"/>
    <x v="1"/>
    <x v="1"/>
    <m/>
    <m/>
  </r>
  <r>
    <x v="0"/>
    <x v="5"/>
    <s v="Muud kommunikatsiooni-, kultuuri- ja vaba aja sisustamise kulud"/>
    <n v="4561"/>
    <x v="23"/>
    <x v="23"/>
    <x v="10"/>
    <x v="10"/>
    <x v="6"/>
    <s v="Põhi- ja üldkeskharidus"/>
    <x v="0"/>
    <x v="0"/>
    <s v="TF02-08"/>
    <s v="Kultuuriranits"/>
    <x v="1"/>
    <x v="1"/>
    <m/>
    <m/>
  </r>
  <r>
    <x v="1"/>
    <x v="6"/>
    <s v="Kohaliku omavalitsuse toetusfond"/>
    <n v="330727"/>
    <x v="115"/>
    <x v="109"/>
    <x v="1"/>
    <x v="1"/>
    <x v="1"/>
    <s v="Maanteetransport"/>
    <x v="0"/>
    <x v="0"/>
    <s v="TF01-02"/>
    <s v="Kohalike teede hoiu toetus"/>
    <x v="1"/>
    <x v="1"/>
    <m/>
    <m/>
  </r>
  <r>
    <x v="0"/>
    <x v="0"/>
    <s v="Õpetajate töötasu"/>
    <n v="868142"/>
    <x v="24"/>
    <x v="24"/>
    <x v="10"/>
    <x v="10"/>
    <x v="6"/>
    <s v="Põhi- ja üldkeskharidus"/>
    <x v="0"/>
    <x v="0"/>
    <s v="TF02-01"/>
    <s v="Põhikooli õpetajate tööjõukuludeks"/>
    <x v="1"/>
    <x v="1"/>
    <m/>
    <m/>
  </r>
  <r>
    <x v="0"/>
    <x v="0"/>
    <s v="Haridusvaldkonna juhtide töötasu"/>
    <n v="32317"/>
    <x v="39"/>
    <x v="39"/>
    <x v="10"/>
    <x v="10"/>
    <x v="6"/>
    <s v="Põhi- ja üldkeskharidus"/>
    <x v="0"/>
    <x v="0"/>
    <s v="TF02-03"/>
    <s v="Direktorite ja õppealajuhatajate tööjõukuludeks"/>
    <x v="1"/>
    <x v="1"/>
    <m/>
    <m/>
  </r>
  <r>
    <x v="0"/>
    <x v="5"/>
    <s v="Koristusteenus"/>
    <n v="42015"/>
    <x v="69"/>
    <x v="67"/>
    <x v="17"/>
    <x v="17"/>
    <x v="19"/>
    <s v="Rahvakultuur"/>
    <x v="14"/>
    <x v="14"/>
    <m/>
    <m/>
    <x v="1"/>
    <x v="1"/>
    <m/>
    <m/>
  </r>
  <r>
    <x v="0"/>
    <x v="5"/>
    <s v="Tehnohooldus"/>
    <n v="20878"/>
    <x v="60"/>
    <x v="59"/>
    <x v="17"/>
    <x v="17"/>
    <x v="19"/>
    <s v="Rahvakultuur"/>
    <x v="14"/>
    <x v="14"/>
    <m/>
    <m/>
    <x v="1"/>
    <x v="1"/>
    <m/>
    <m/>
  </r>
  <r>
    <x v="1"/>
    <x v="3"/>
    <s v="Üldhooldekodude tulud"/>
    <n v="1267608"/>
    <x v="214"/>
    <x v="190"/>
    <x v="23"/>
    <x v="23"/>
    <x v="21"/>
    <s v="Väljaspool kodu osutatav üldhooldusteenus"/>
    <x v="0"/>
    <x v="0"/>
    <m/>
    <m/>
    <x v="1"/>
    <x v="1"/>
    <m/>
    <m/>
  </r>
  <r>
    <x v="0"/>
    <x v="5"/>
    <s v="Koristusteenus"/>
    <n v="22102"/>
    <x v="69"/>
    <x v="67"/>
    <x v="1"/>
    <x v="1"/>
    <x v="0"/>
    <s v="Viljandi Linnavalitsus"/>
    <x v="1"/>
    <x v="1"/>
    <m/>
    <m/>
    <x v="1"/>
    <x v="1"/>
    <m/>
    <m/>
  </r>
  <r>
    <x v="0"/>
    <x v="5"/>
    <s v="Kulud korrashoiule"/>
    <n v="39777"/>
    <x v="83"/>
    <x v="27"/>
    <x v="4"/>
    <x v="4"/>
    <x v="6"/>
    <s v="Põhi- ja üldkeskharidus"/>
    <x v="19"/>
    <x v="19"/>
    <m/>
    <m/>
    <x v="1"/>
    <x v="1"/>
    <m/>
    <m/>
  </r>
  <r>
    <x v="0"/>
    <x v="5"/>
    <s v="Koristusteenus"/>
    <n v="176725"/>
    <x v="69"/>
    <x v="67"/>
    <x v="4"/>
    <x v="4"/>
    <x v="6"/>
    <s v="Põhi- ja üldkeskharidus"/>
    <x v="19"/>
    <x v="19"/>
    <m/>
    <m/>
    <x v="1"/>
    <x v="1"/>
    <m/>
    <m/>
  </r>
  <r>
    <x v="0"/>
    <x v="5"/>
    <s v="Madalseiklusraja hooldus"/>
    <n v="934"/>
    <x v="57"/>
    <x v="56"/>
    <x v="4"/>
    <x v="4"/>
    <x v="6"/>
    <s v="Põhi- ja üldkeskharidus"/>
    <x v="19"/>
    <x v="19"/>
    <m/>
    <m/>
    <x v="1"/>
    <x v="1"/>
    <m/>
    <m/>
  </r>
  <r>
    <x v="0"/>
    <x v="5"/>
    <s v="IKT kulud haldusameti eelarves"/>
    <n v="3300"/>
    <x v="180"/>
    <x v="162"/>
    <x v="4"/>
    <x v="4"/>
    <x v="6"/>
    <s v="Põhi- ja üldkeskharidus"/>
    <x v="19"/>
    <x v="19"/>
    <m/>
    <m/>
    <x v="1"/>
    <x v="1"/>
    <m/>
    <m/>
  </r>
  <r>
    <x v="0"/>
    <x v="5"/>
    <s v="Bürootarbed"/>
    <n v="700"/>
    <x v="33"/>
    <x v="33"/>
    <x v="23"/>
    <x v="23"/>
    <x v="21"/>
    <s v="Väljaspool kodu osutatav üldhooldusteenus"/>
    <x v="0"/>
    <x v="0"/>
    <m/>
    <m/>
    <x v="1"/>
    <x v="1"/>
    <m/>
    <m/>
  </r>
  <r>
    <x v="0"/>
    <x v="5"/>
    <s v="Trükised ja muud teavikud"/>
    <n v="975"/>
    <x v="34"/>
    <x v="34"/>
    <x v="23"/>
    <x v="23"/>
    <x v="21"/>
    <s v="Väljaspool kodu osutatav üldhooldusteenus"/>
    <x v="0"/>
    <x v="0"/>
    <m/>
    <m/>
    <x v="1"/>
    <x v="1"/>
    <m/>
    <m/>
  </r>
  <r>
    <x v="0"/>
    <x v="5"/>
    <s v="Sideteenused"/>
    <n v="2700"/>
    <x v="79"/>
    <x v="75"/>
    <x v="23"/>
    <x v="23"/>
    <x v="21"/>
    <s v="Väljaspool kodu osutatav üldhooldusteenus"/>
    <x v="0"/>
    <x v="0"/>
    <m/>
    <m/>
    <x v="1"/>
    <x v="1"/>
    <m/>
    <m/>
  </r>
  <r>
    <x v="0"/>
    <x v="5"/>
    <s v="Esindus- ja vastuvõtukulud (va kingitused ja auhinnad)"/>
    <n v="1300"/>
    <x v="12"/>
    <x v="12"/>
    <x v="23"/>
    <x v="23"/>
    <x v="21"/>
    <s v="Väljaspool kodu osutatav üldhooldusteenus"/>
    <x v="0"/>
    <x v="0"/>
    <m/>
    <m/>
    <x v="1"/>
    <x v="1"/>
    <m/>
    <m/>
  </r>
  <r>
    <x v="0"/>
    <x v="5"/>
    <s v="Kingitused ja auhinnad (va oma töötajatele)"/>
    <n v="500"/>
    <x v="134"/>
    <x v="124"/>
    <x v="23"/>
    <x v="23"/>
    <x v="21"/>
    <s v="Väljaspool kodu osutatav üldhooldusteenus"/>
    <x v="0"/>
    <x v="0"/>
    <m/>
    <m/>
    <x v="1"/>
    <x v="1"/>
    <m/>
    <m/>
  </r>
  <r>
    <x v="0"/>
    <x v="5"/>
    <s v="Info- ja PR teenused"/>
    <n v="1200"/>
    <x v="8"/>
    <x v="8"/>
    <x v="23"/>
    <x v="23"/>
    <x v="21"/>
    <s v="Väljaspool kodu osutatav üldhooldusteenus"/>
    <x v="0"/>
    <x v="0"/>
    <m/>
    <m/>
    <x v="1"/>
    <x v="1"/>
    <m/>
    <m/>
  </r>
  <r>
    <x v="0"/>
    <x v="5"/>
    <s v="Muud administreerimiskulud"/>
    <n v="420"/>
    <x v="14"/>
    <x v="14"/>
    <x v="23"/>
    <x v="23"/>
    <x v="21"/>
    <s v="Väljaspool kodu osutatav üldhooldusteenus"/>
    <x v="0"/>
    <x v="0"/>
    <m/>
    <m/>
    <x v="1"/>
    <x v="1"/>
    <m/>
    <m/>
  </r>
  <r>
    <x v="0"/>
    <x v="5"/>
    <s v="Koolitusteenused"/>
    <n v="2000"/>
    <x v="48"/>
    <x v="22"/>
    <x v="23"/>
    <x v="23"/>
    <x v="21"/>
    <s v="Väljaspool kodu osutatav üldhooldusteenus"/>
    <x v="0"/>
    <x v="0"/>
    <s v="44002"/>
    <s v="Õendusteenus hooldekodus"/>
    <x v="1"/>
    <x v="1"/>
    <m/>
    <m/>
  </r>
  <r>
    <x v="1"/>
    <x v="3"/>
    <s v="Muud tulud sotsiaalabialasest tegevusest"/>
    <n v="74563"/>
    <x v="213"/>
    <x v="189"/>
    <x v="23"/>
    <x v="23"/>
    <x v="21"/>
    <s v="Väljaspool kodu osutatav üldhooldusteenus"/>
    <x v="0"/>
    <x v="0"/>
    <s v="44002"/>
    <s v="Õendusteenus hooldekodus"/>
    <x v="1"/>
    <x v="1"/>
    <m/>
    <m/>
  </r>
  <r>
    <x v="0"/>
    <x v="5"/>
    <s v="Kütus"/>
    <n v="1500"/>
    <x v="87"/>
    <x v="66"/>
    <x v="23"/>
    <x v="23"/>
    <x v="21"/>
    <s v="Väljaspool kodu osutatav üldhooldusteenus"/>
    <x v="0"/>
    <x v="0"/>
    <m/>
    <m/>
    <x v="1"/>
    <x v="1"/>
    <m/>
    <m/>
  </r>
  <r>
    <x v="0"/>
    <x v="5"/>
    <s v="Meditsiini- ja hügieenitarbed"/>
    <n v="68772"/>
    <x v="70"/>
    <x v="68"/>
    <x v="23"/>
    <x v="23"/>
    <x v="21"/>
    <s v="Väljaspool kodu osutatav üldhooldusteenus"/>
    <x v="0"/>
    <x v="0"/>
    <m/>
    <m/>
    <x v="1"/>
    <x v="1"/>
    <m/>
    <m/>
  </r>
  <r>
    <x v="0"/>
    <x v="5"/>
    <s v="Muud eri- ja vormiriietusega seotud kulud"/>
    <n v="3000"/>
    <x v="150"/>
    <x v="138"/>
    <x v="23"/>
    <x v="23"/>
    <x v="21"/>
    <s v="Väljaspool kodu osutatav üldhooldusteenus"/>
    <x v="0"/>
    <x v="0"/>
    <m/>
    <m/>
    <x v="1"/>
    <x v="1"/>
    <m/>
    <m/>
  </r>
  <r>
    <x v="0"/>
    <x v="5"/>
    <s v="Tervise edendamise kulud"/>
    <n v="2500"/>
    <x v="123"/>
    <x v="116"/>
    <x v="23"/>
    <x v="23"/>
    <x v="21"/>
    <s v="Väljaspool kodu osutatav üldhooldusteenus"/>
    <x v="0"/>
    <x v="0"/>
    <m/>
    <m/>
    <x v="1"/>
    <x v="1"/>
    <m/>
    <m/>
  </r>
  <r>
    <x v="0"/>
    <x v="5"/>
    <s v="Muud mitmesugused majanduskulud"/>
    <n v="1000"/>
    <x v="47"/>
    <x v="47"/>
    <x v="23"/>
    <x v="23"/>
    <x v="21"/>
    <s v="Väljaspool kodu osutatav üldhooldusteenus"/>
    <x v="0"/>
    <x v="0"/>
    <m/>
    <m/>
    <x v="1"/>
    <x v="1"/>
    <m/>
    <m/>
  </r>
  <r>
    <x v="0"/>
    <x v="5"/>
    <s v="Tervishoiuteenused"/>
    <n v="2000"/>
    <x v="32"/>
    <x v="32"/>
    <x v="23"/>
    <x v="23"/>
    <x v="21"/>
    <s v="Väljaspool kodu osutatav üldhooldusteenus"/>
    <x v="0"/>
    <x v="0"/>
    <m/>
    <m/>
    <x v="1"/>
    <x v="1"/>
    <m/>
    <m/>
  </r>
  <r>
    <x v="0"/>
    <x v="5"/>
    <s v="Muud mitmesugused majanduskulud"/>
    <n v="1500"/>
    <x v="47"/>
    <x v="47"/>
    <x v="23"/>
    <x v="23"/>
    <x v="21"/>
    <s v="Väljaspool kodu osutatav üldhooldusteenus"/>
    <x v="0"/>
    <x v="0"/>
    <m/>
    <m/>
    <x v="1"/>
    <x v="1"/>
    <m/>
    <m/>
  </r>
  <r>
    <x v="0"/>
    <x v="0"/>
    <s v="Tippsepetsialistide töötasu"/>
    <n v="82304"/>
    <x v="37"/>
    <x v="37"/>
    <x v="10"/>
    <x v="10"/>
    <x v="6"/>
    <s v="Põhi- ja üldkeskharidus"/>
    <x v="0"/>
    <x v="0"/>
    <m/>
    <m/>
    <x v="1"/>
    <x v="1"/>
    <m/>
    <m/>
  </r>
  <r>
    <x v="0"/>
    <x v="0"/>
    <s v="Abiõpetajate töötasu"/>
    <n v="44798"/>
    <x v="42"/>
    <x v="42"/>
    <x v="10"/>
    <x v="10"/>
    <x v="6"/>
    <s v="Põhi- ja üldkeskharidus"/>
    <x v="0"/>
    <x v="0"/>
    <m/>
    <m/>
    <x v="1"/>
    <x v="1"/>
    <m/>
    <m/>
  </r>
  <r>
    <x v="0"/>
    <x v="0"/>
    <s v="Ringijuhendajate töötasu"/>
    <n v="29614"/>
    <x v="16"/>
    <x v="16"/>
    <x v="10"/>
    <x v="10"/>
    <x v="6"/>
    <s v="Põhi- ja üldkeskharidus"/>
    <x v="0"/>
    <x v="0"/>
    <m/>
    <m/>
    <x v="1"/>
    <x v="1"/>
    <m/>
    <m/>
  </r>
  <r>
    <x v="0"/>
    <x v="0"/>
    <s v="Töötasud võlaõiguslike lepingute alusel"/>
    <n v="1600"/>
    <x v="15"/>
    <x v="15"/>
    <x v="10"/>
    <x v="10"/>
    <x v="6"/>
    <s v="Põhi- ja üldkeskharidus"/>
    <x v="0"/>
    <x v="0"/>
    <m/>
    <m/>
    <x v="1"/>
    <x v="1"/>
    <m/>
    <m/>
  </r>
  <r>
    <x v="0"/>
    <x v="5"/>
    <s v="Inventar ja selle tarvikud"/>
    <n v="3222"/>
    <x v="26"/>
    <x v="26"/>
    <x v="10"/>
    <x v="10"/>
    <x v="6"/>
    <s v="Põhi- ja üldkeskharidus"/>
    <x v="0"/>
    <x v="0"/>
    <m/>
    <m/>
    <x v="1"/>
    <x v="1"/>
    <m/>
    <m/>
  </r>
  <r>
    <x v="0"/>
    <x v="5"/>
    <s v="Toitlustusteenused"/>
    <n v="49688"/>
    <x v="53"/>
    <x v="52"/>
    <x v="10"/>
    <x v="10"/>
    <x v="14"/>
    <s v="Koolitoit"/>
    <x v="0"/>
    <x v="0"/>
    <m/>
    <m/>
    <x v="1"/>
    <x v="1"/>
    <m/>
    <m/>
  </r>
  <r>
    <x v="0"/>
    <x v="0"/>
    <s v="Haridusjuhtide sotsiaalmaks"/>
    <n v="10664"/>
    <x v="1"/>
    <x v="1"/>
    <x v="10"/>
    <x v="10"/>
    <x v="6"/>
    <s v="Põhi- ja üldkeskharidus"/>
    <x v="0"/>
    <x v="0"/>
    <s v="TF02-03"/>
    <s v="Direktorite ja õppealajuhatajate tööjõukuludeks"/>
    <x v="1"/>
    <x v="1"/>
    <m/>
    <m/>
  </r>
  <r>
    <x v="0"/>
    <x v="0"/>
    <s v="Haridusjuhtide töötuskindlustusmakse"/>
    <n v="259"/>
    <x v="0"/>
    <x v="0"/>
    <x v="10"/>
    <x v="10"/>
    <x v="6"/>
    <s v="Põhi- ja üldkeskharidus"/>
    <x v="0"/>
    <x v="0"/>
    <s v="TF02-03"/>
    <s v="Direktorite ja õppealajuhatajate tööjõukuludeks"/>
    <x v="1"/>
    <x v="1"/>
    <m/>
    <m/>
  </r>
  <r>
    <x v="0"/>
    <x v="0"/>
    <s v="Sotsiaalmaks töötasudelt ja toetustelt"/>
    <n v="241585"/>
    <x v="1"/>
    <x v="1"/>
    <x v="18"/>
    <x v="18"/>
    <x v="13"/>
    <s v="Alusharidus"/>
    <x v="0"/>
    <x v="0"/>
    <m/>
    <m/>
    <x v="1"/>
    <x v="1"/>
    <m/>
    <m/>
  </r>
  <r>
    <x v="0"/>
    <x v="0"/>
    <s v="Töötuskindlustusmakse"/>
    <n v="5857"/>
    <x v="0"/>
    <x v="0"/>
    <x v="18"/>
    <x v="18"/>
    <x v="13"/>
    <s v="Alusharidus"/>
    <x v="0"/>
    <x v="0"/>
    <m/>
    <m/>
    <x v="1"/>
    <x v="1"/>
    <m/>
    <m/>
  </r>
  <r>
    <x v="0"/>
    <x v="0"/>
    <s v="Põhipalk ja kokkulepitud tasud"/>
    <n v="406250"/>
    <x v="24"/>
    <x v="24"/>
    <x v="18"/>
    <x v="18"/>
    <x v="13"/>
    <s v="Alusharidus"/>
    <x v="0"/>
    <x v="0"/>
    <m/>
    <m/>
    <x v="1"/>
    <x v="1"/>
    <m/>
    <m/>
  </r>
  <r>
    <x v="0"/>
    <x v="0"/>
    <s v="Põhipalk ja kokkulepitud tasud"/>
    <n v="257916"/>
    <x v="42"/>
    <x v="42"/>
    <x v="18"/>
    <x v="18"/>
    <x v="13"/>
    <s v="Alusharidus"/>
    <x v="0"/>
    <x v="0"/>
    <m/>
    <m/>
    <x v="1"/>
    <x v="1"/>
    <m/>
    <m/>
  </r>
  <r>
    <x v="0"/>
    <x v="0"/>
    <s v="Põhipalk ja kokkulepitud tasud"/>
    <n v="4920"/>
    <x v="40"/>
    <x v="40"/>
    <x v="18"/>
    <x v="18"/>
    <x v="13"/>
    <s v="Alusharidus"/>
    <x v="0"/>
    <x v="0"/>
    <m/>
    <m/>
    <x v="1"/>
    <x v="1"/>
    <m/>
    <m/>
  </r>
  <r>
    <x v="0"/>
    <x v="0"/>
    <s v="Põhipalk ja kokkulepitud tasud"/>
    <n v="14112"/>
    <x v="37"/>
    <x v="37"/>
    <x v="18"/>
    <x v="18"/>
    <x v="13"/>
    <s v="Alusharidus"/>
    <x v="0"/>
    <x v="0"/>
    <m/>
    <m/>
    <x v="1"/>
    <x v="1"/>
    <m/>
    <m/>
  </r>
  <r>
    <x v="0"/>
    <x v="0"/>
    <s v="Põhipalk ja kokkulepitud tasud"/>
    <n v="48876"/>
    <x v="39"/>
    <x v="39"/>
    <x v="18"/>
    <x v="18"/>
    <x v="13"/>
    <s v="Alusharidus"/>
    <x v="0"/>
    <x v="0"/>
    <m/>
    <m/>
    <x v="1"/>
    <x v="1"/>
    <m/>
    <m/>
  </r>
  <r>
    <x v="1"/>
    <x v="3"/>
    <s v="Kinnisvarainvesteeringute üür ja rent"/>
    <n v="7000"/>
    <x v="227"/>
    <x v="202"/>
    <x v="1"/>
    <x v="1"/>
    <x v="12"/>
    <s v="Muu majandus (sh majanduse haldus)"/>
    <x v="52"/>
    <x v="52"/>
    <m/>
    <m/>
    <x v="1"/>
    <x v="1"/>
    <m/>
    <m/>
  </r>
  <r>
    <x v="0"/>
    <x v="5"/>
    <s v="Info- ja PR teenused"/>
    <n v="5000"/>
    <x v="8"/>
    <x v="8"/>
    <x v="12"/>
    <x v="12"/>
    <x v="7"/>
    <s v="Üldmajanduslikud arendusprojektid"/>
    <x v="0"/>
    <x v="0"/>
    <m/>
    <m/>
    <x v="26"/>
    <x v="26"/>
    <m/>
    <m/>
  </r>
  <r>
    <x v="0"/>
    <x v="5"/>
    <s v="Muud rajatiste majandamisega seotud kulud"/>
    <n v="308"/>
    <x v="57"/>
    <x v="56"/>
    <x v="19"/>
    <x v="19"/>
    <x v="13"/>
    <s v="Alusharidus"/>
    <x v="37"/>
    <x v="37"/>
    <m/>
    <m/>
    <x v="1"/>
    <x v="1"/>
    <m/>
    <m/>
  </r>
  <r>
    <x v="0"/>
    <x v="5"/>
    <s v="Tehnohooldus"/>
    <n v="17747"/>
    <x v="60"/>
    <x v="59"/>
    <x v="19"/>
    <x v="19"/>
    <x v="13"/>
    <s v="Alusharidus"/>
    <x v="20"/>
    <x v="20"/>
    <m/>
    <m/>
    <x v="1"/>
    <x v="1"/>
    <m/>
    <m/>
  </r>
  <r>
    <x v="0"/>
    <x v="5"/>
    <s v="Muud rajatiste majandamisega seotud kulud"/>
    <n v="934"/>
    <x v="57"/>
    <x v="56"/>
    <x v="19"/>
    <x v="19"/>
    <x v="13"/>
    <s v="Alusharidus"/>
    <x v="20"/>
    <x v="20"/>
    <m/>
    <m/>
    <x v="1"/>
    <x v="1"/>
    <m/>
    <m/>
  </r>
  <r>
    <x v="0"/>
    <x v="5"/>
    <s v="Koristusteenus"/>
    <n v="93354"/>
    <x v="69"/>
    <x v="67"/>
    <x v="19"/>
    <x v="19"/>
    <x v="13"/>
    <s v="Alusharidus"/>
    <x v="20"/>
    <x v="20"/>
    <m/>
    <m/>
    <x v="1"/>
    <x v="1"/>
    <m/>
    <m/>
  </r>
  <r>
    <x v="0"/>
    <x v="5"/>
    <s v="Tehnohooldus"/>
    <n v="10952"/>
    <x v="60"/>
    <x v="59"/>
    <x v="11"/>
    <x v="11"/>
    <x v="13"/>
    <s v="Alusharidus"/>
    <x v="35"/>
    <x v="35"/>
    <m/>
    <m/>
    <x v="1"/>
    <x v="1"/>
    <m/>
    <m/>
  </r>
  <r>
    <x v="0"/>
    <x v="5"/>
    <s v="Mänguväljakute hooldus"/>
    <n v="467"/>
    <x v="57"/>
    <x v="56"/>
    <x v="11"/>
    <x v="11"/>
    <x v="13"/>
    <s v="Alusharidus"/>
    <x v="35"/>
    <x v="35"/>
    <m/>
    <m/>
    <x v="1"/>
    <x v="1"/>
    <m/>
    <m/>
  </r>
  <r>
    <x v="0"/>
    <x v="5"/>
    <s v="Kütus"/>
    <n v="400"/>
    <x v="87"/>
    <x v="66"/>
    <x v="23"/>
    <x v="23"/>
    <x v="21"/>
    <s v="Väljaspool kodu osutatav üldhooldusteenus"/>
    <x v="0"/>
    <x v="0"/>
    <s v="44002"/>
    <s v="Õendusteenus hooldekodus"/>
    <x v="1"/>
    <x v="1"/>
    <m/>
    <m/>
  </r>
  <r>
    <x v="0"/>
    <x v="5"/>
    <s v="Lasteaiateenused"/>
    <n v="315000"/>
    <x v="120"/>
    <x v="113"/>
    <x v="5"/>
    <x v="5"/>
    <x v="13"/>
    <s v="Alusharidus"/>
    <x v="0"/>
    <x v="0"/>
    <m/>
    <m/>
    <x v="35"/>
    <x v="35"/>
    <m/>
    <m/>
  </r>
  <r>
    <x v="1"/>
    <x v="3"/>
    <s v="Koolieelsete lasteasutuste kohatasu"/>
    <n v="150000"/>
    <x v="106"/>
    <x v="100"/>
    <x v="5"/>
    <x v="5"/>
    <x v="13"/>
    <s v="Alusharidus"/>
    <x v="0"/>
    <x v="0"/>
    <m/>
    <m/>
    <x v="35"/>
    <x v="35"/>
    <m/>
    <m/>
  </r>
  <r>
    <x v="0"/>
    <x v="5"/>
    <s v="Muud koolituse kulud"/>
    <n v="63893"/>
    <x v="43"/>
    <x v="43"/>
    <x v="5"/>
    <x v="5"/>
    <x v="13"/>
    <s v="Alusharidus"/>
    <x v="0"/>
    <x v="0"/>
    <m/>
    <m/>
    <x v="51"/>
    <x v="51"/>
    <m/>
    <m/>
  </r>
  <r>
    <x v="0"/>
    <x v="2"/>
    <s v="Preemiad, stipendiumid"/>
    <n v="8000"/>
    <x v="13"/>
    <x v="13"/>
    <x v="5"/>
    <x v="5"/>
    <x v="32"/>
    <s v="Muu vaba aeg, kultuur, religioon"/>
    <x v="0"/>
    <x v="0"/>
    <m/>
    <m/>
    <x v="112"/>
    <x v="112"/>
    <m/>
    <m/>
  </r>
  <r>
    <x v="0"/>
    <x v="5"/>
    <s v="Koolitusteenused"/>
    <n v="2715"/>
    <x v="22"/>
    <x v="22"/>
    <x v="6"/>
    <x v="6"/>
    <x v="6"/>
    <s v="Põhi- ja üldkeskharidus"/>
    <x v="0"/>
    <x v="0"/>
    <s v="TF02-07"/>
    <s v="Tõhustatud ja eritoe tegevuskuludeks"/>
    <x v="1"/>
    <x v="1"/>
    <m/>
    <m/>
  </r>
  <r>
    <x v="0"/>
    <x v="5"/>
    <s v="Muud kommunikatsiooni-, kultuuri- ja vaba aja sisustamise kulud"/>
    <n v="3024"/>
    <x v="23"/>
    <x v="23"/>
    <x v="6"/>
    <x v="6"/>
    <x v="6"/>
    <s v="Põhi- ja üldkeskharidus"/>
    <x v="0"/>
    <x v="0"/>
    <m/>
    <m/>
    <x v="1"/>
    <x v="1"/>
    <m/>
    <m/>
  </r>
  <r>
    <x v="0"/>
    <x v="5"/>
    <s v="Muud kommunikatsiooni-, kultuuri- ja vaba aja sisustamise kulud"/>
    <n v="7292"/>
    <x v="23"/>
    <x v="23"/>
    <x v="10"/>
    <x v="10"/>
    <x v="6"/>
    <s v="Põhi- ja üldkeskharidus"/>
    <x v="0"/>
    <x v="0"/>
    <m/>
    <m/>
    <x v="1"/>
    <x v="1"/>
    <m/>
    <m/>
  </r>
  <r>
    <x v="0"/>
    <x v="0"/>
    <s v="Põhipalk ja kokkulepitud tasud"/>
    <n v="77208"/>
    <x v="39"/>
    <x v="39"/>
    <x v="16"/>
    <x v="16"/>
    <x v="13"/>
    <s v="Alusharidus"/>
    <x v="0"/>
    <x v="0"/>
    <m/>
    <m/>
    <x v="1"/>
    <x v="1"/>
    <m/>
    <m/>
  </r>
  <r>
    <x v="0"/>
    <x v="0"/>
    <s v="Põhipalk ja kokkulepitud tasud"/>
    <n v="25440"/>
    <x v="37"/>
    <x v="37"/>
    <x v="16"/>
    <x v="16"/>
    <x v="13"/>
    <s v="Alusharidus"/>
    <x v="0"/>
    <x v="0"/>
    <m/>
    <m/>
    <x v="1"/>
    <x v="1"/>
    <m/>
    <m/>
  </r>
  <r>
    <x v="0"/>
    <x v="0"/>
    <s v="Põhipalk ja kokkulepitud tasud"/>
    <n v="518510"/>
    <x v="24"/>
    <x v="24"/>
    <x v="16"/>
    <x v="16"/>
    <x v="13"/>
    <s v="Alusharidus"/>
    <x v="0"/>
    <x v="0"/>
    <m/>
    <m/>
    <x v="1"/>
    <x v="1"/>
    <m/>
    <m/>
  </r>
  <r>
    <x v="0"/>
    <x v="0"/>
    <s v="Põhipalk ja kokkulepitud tasud"/>
    <n v="243432"/>
    <x v="42"/>
    <x v="42"/>
    <x v="16"/>
    <x v="16"/>
    <x v="13"/>
    <s v="Alusharidus"/>
    <x v="0"/>
    <x v="0"/>
    <m/>
    <m/>
    <x v="1"/>
    <x v="1"/>
    <m/>
    <m/>
  </r>
  <r>
    <x v="0"/>
    <x v="0"/>
    <s v="Põhipalk ja kokkulepitud tasud"/>
    <n v="24600"/>
    <x v="40"/>
    <x v="40"/>
    <x v="16"/>
    <x v="16"/>
    <x v="13"/>
    <s v="Alusharidus"/>
    <x v="0"/>
    <x v="0"/>
    <m/>
    <m/>
    <x v="1"/>
    <x v="1"/>
    <m/>
    <m/>
  </r>
  <r>
    <x v="0"/>
    <x v="0"/>
    <s v="Töötuskindlustusmakse"/>
    <n v="7114"/>
    <x v="0"/>
    <x v="0"/>
    <x v="16"/>
    <x v="16"/>
    <x v="13"/>
    <s v="Alusharidus"/>
    <x v="0"/>
    <x v="0"/>
    <m/>
    <m/>
    <x v="1"/>
    <x v="1"/>
    <m/>
    <m/>
  </r>
  <r>
    <x v="0"/>
    <x v="0"/>
    <s v="Põhipalk ja kokkulepitud tasud"/>
    <n v="67320"/>
    <x v="39"/>
    <x v="39"/>
    <x v="20"/>
    <x v="20"/>
    <x v="16"/>
    <s v="Avalike alade puhastus"/>
    <x v="0"/>
    <x v="0"/>
    <m/>
    <m/>
    <x v="1"/>
    <x v="1"/>
    <m/>
    <m/>
  </r>
  <r>
    <x v="0"/>
    <x v="0"/>
    <s v="Põhipalk ja kokkulepitud tasud"/>
    <n v="224580"/>
    <x v="40"/>
    <x v="40"/>
    <x v="20"/>
    <x v="20"/>
    <x v="16"/>
    <s v="Avalike alade puhastus"/>
    <x v="0"/>
    <x v="0"/>
    <m/>
    <m/>
    <x v="1"/>
    <x v="1"/>
    <m/>
    <m/>
  </r>
  <r>
    <x v="0"/>
    <x v="0"/>
    <s v="Sotsiaalmaks töötasudelt ja toetustelt"/>
    <n v="101356"/>
    <x v="1"/>
    <x v="1"/>
    <x v="20"/>
    <x v="20"/>
    <x v="16"/>
    <s v="Avalike alade puhastus"/>
    <x v="0"/>
    <x v="0"/>
    <m/>
    <m/>
    <x v="1"/>
    <x v="1"/>
    <m/>
    <m/>
  </r>
  <r>
    <x v="0"/>
    <x v="0"/>
    <s v="Töötuskindlustusmakse"/>
    <n v="2457"/>
    <x v="0"/>
    <x v="0"/>
    <x v="20"/>
    <x v="20"/>
    <x v="16"/>
    <s v="Avalike alade puhastus"/>
    <x v="0"/>
    <x v="0"/>
    <m/>
    <m/>
    <x v="1"/>
    <x v="1"/>
    <m/>
    <m/>
  </r>
  <r>
    <x v="0"/>
    <x v="0"/>
    <s v="Töötasud võlaõiguslike lepingute alusel"/>
    <n v="15240"/>
    <x v="15"/>
    <x v="15"/>
    <x v="20"/>
    <x v="20"/>
    <x v="16"/>
    <s v="Avalike alade puhastus"/>
    <x v="0"/>
    <x v="0"/>
    <m/>
    <m/>
    <x v="1"/>
    <x v="1"/>
    <m/>
    <m/>
  </r>
  <r>
    <x v="0"/>
    <x v="5"/>
    <s v="Korrashoiuteenused (Välikäimlad)"/>
    <n v="650"/>
    <x v="27"/>
    <x v="27"/>
    <x v="20"/>
    <x v="20"/>
    <x v="16"/>
    <s v="Avalike alade puhastus"/>
    <x v="0"/>
    <x v="0"/>
    <m/>
    <m/>
    <x v="1"/>
    <x v="1"/>
    <m/>
    <m/>
  </r>
  <r>
    <x v="0"/>
    <x v="5"/>
    <s v="Korrashoiuteenused"/>
    <n v="95704"/>
    <x v="27"/>
    <x v="27"/>
    <x v="20"/>
    <x v="20"/>
    <x v="16"/>
    <s v="Avalike alade puhastus"/>
    <x v="0"/>
    <x v="0"/>
    <m/>
    <m/>
    <x v="1"/>
    <x v="1"/>
    <m/>
    <m/>
  </r>
  <r>
    <x v="0"/>
    <x v="5"/>
    <s v="Korrashoiuteenused (teede korrashoid lepingulised kohustused)"/>
    <n v="111401"/>
    <x v="27"/>
    <x v="27"/>
    <x v="20"/>
    <x v="20"/>
    <x v="16"/>
    <s v="Avalike alade puhastus"/>
    <x v="0"/>
    <x v="0"/>
    <m/>
    <m/>
    <x v="100"/>
    <x v="100"/>
    <m/>
    <m/>
  </r>
  <r>
    <x v="0"/>
    <x v="5"/>
    <s v="Elekter"/>
    <n v="5000"/>
    <x v="58"/>
    <x v="57"/>
    <x v="20"/>
    <x v="20"/>
    <x v="33"/>
    <s v="Veevarustus"/>
    <x v="0"/>
    <x v="0"/>
    <m/>
    <m/>
    <x v="1"/>
    <x v="1"/>
    <m/>
    <m/>
  </r>
  <r>
    <x v="0"/>
    <x v="5"/>
    <s v="Vesi ja kanalisatsioon"/>
    <n v="300"/>
    <x v="226"/>
    <x v="60"/>
    <x v="20"/>
    <x v="20"/>
    <x v="33"/>
    <s v="Veevarustus"/>
    <x v="0"/>
    <x v="0"/>
    <m/>
    <m/>
    <x v="1"/>
    <x v="1"/>
    <m/>
    <m/>
  </r>
  <r>
    <x v="0"/>
    <x v="5"/>
    <s v="Korrashoiuteenused"/>
    <n v="3500"/>
    <x v="27"/>
    <x v="27"/>
    <x v="20"/>
    <x v="20"/>
    <x v="33"/>
    <s v="Veevarustus"/>
    <x v="0"/>
    <x v="0"/>
    <m/>
    <m/>
    <x v="1"/>
    <x v="1"/>
    <m/>
    <m/>
  </r>
  <r>
    <x v="0"/>
    <x v="5"/>
    <s v="Korrashoiuteenused"/>
    <n v="10136"/>
    <x v="27"/>
    <x v="27"/>
    <x v="20"/>
    <x v="20"/>
    <x v="41"/>
    <s v="Puhkepargid ja -baasid"/>
    <x v="0"/>
    <x v="0"/>
    <m/>
    <m/>
    <x v="1"/>
    <x v="1"/>
    <m/>
    <m/>
  </r>
  <r>
    <x v="0"/>
    <x v="5"/>
    <s v="Tehnohooldus"/>
    <n v="51728"/>
    <x v="60"/>
    <x v="59"/>
    <x v="18"/>
    <x v="18"/>
    <x v="13"/>
    <s v="Alusharidus"/>
    <x v="18"/>
    <x v="18"/>
    <m/>
    <m/>
    <x v="1"/>
    <x v="1"/>
    <m/>
    <m/>
  </r>
  <r>
    <x v="0"/>
    <x v="5"/>
    <s v="Koristusteenus"/>
    <n v="59151"/>
    <x v="69"/>
    <x v="67"/>
    <x v="18"/>
    <x v="18"/>
    <x v="13"/>
    <s v="Alusharidus"/>
    <x v="18"/>
    <x v="18"/>
    <m/>
    <m/>
    <x v="1"/>
    <x v="1"/>
    <m/>
    <m/>
  </r>
  <r>
    <x v="0"/>
    <x v="5"/>
    <s v="Mänguväljakute hooldus"/>
    <n v="467"/>
    <x v="57"/>
    <x v="56"/>
    <x v="18"/>
    <x v="18"/>
    <x v="13"/>
    <s v="Alusharidus"/>
    <x v="18"/>
    <x v="18"/>
    <m/>
    <m/>
    <x v="1"/>
    <x v="1"/>
    <m/>
    <m/>
  </r>
  <r>
    <x v="0"/>
    <x v="5"/>
    <s v="Tehnohooldus"/>
    <n v="13444"/>
    <x v="60"/>
    <x v="59"/>
    <x v="16"/>
    <x v="16"/>
    <x v="13"/>
    <s v="Alusharidus"/>
    <x v="24"/>
    <x v="24"/>
    <m/>
    <m/>
    <x v="1"/>
    <x v="1"/>
    <m/>
    <m/>
  </r>
  <r>
    <x v="0"/>
    <x v="5"/>
    <s v="Koristusteenus"/>
    <n v="35137"/>
    <x v="69"/>
    <x v="67"/>
    <x v="16"/>
    <x v="16"/>
    <x v="13"/>
    <s v="Alusharidus"/>
    <x v="24"/>
    <x v="24"/>
    <m/>
    <m/>
    <x v="1"/>
    <x v="1"/>
    <m/>
    <m/>
  </r>
  <r>
    <x v="0"/>
    <x v="0"/>
    <s v="Põhipalk ja kokkulepitud tasud"/>
    <n v="12792"/>
    <x v="40"/>
    <x v="40"/>
    <x v="24"/>
    <x v="24"/>
    <x v="22"/>
    <s v="Teatrid"/>
    <x v="0"/>
    <x v="0"/>
    <m/>
    <m/>
    <x v="1"/>
    <x v="1"/>
    <m/>
    <m/>
  </r>
  <r>
    <x v="0"/>
    <x v="5"/>
    <s v="Koolitusteenused"/>
    <n v="950"/>
    <x v="48"/>
    <x v="22"/>
    <x v="20"/>
    <x v="20"/>
    <x v="16"/>
    <s v="Avalike alade puhastus"/>
    <x v="0"/>
    <x v="0"/>
    <m/>
    <m/>
    <x v="1"/>
    <x v="1"/>
    <m/>
    <m/>
  </r>
  <r>
    <x v="0"/>
    <x v="0"/>
    <s v="Sotsiaalmaks töötasudelt ja toetustelt"/>
    <n v="18647"/>
    <x v="1"/>
    <x v="1"/>
    <x v="24"/>
    <x v="24"/>
    <x v="22"/>
    <s v="Teatrid"/>
    <x v="0"/>
    <x v="0"/>
    <m/>
    <m/>
    <x v="1"/>
    <x v="1"/>
    <m/>
    <m/>
  </r>
  <r>
    <x v="0"/>
    <x v="0"/>
    <s v="Töötuskindlustusmakse"/>
    <n v="453"/>
    <x v="0"/>
    <x v="0"/>
    <x v="24"/>
    <x v="24"/>
    <x v="22"/>
    <s v="Teatrid"/>
    <x v="0"/>
    <x v="0"/>
    <m/>
    <m/>
    <x v="1"/>
    <x v="1"/>
    <m/>
    <m/>
  </r>
  <r>
    <x v="0"/>
    <x v="5"/>
    <s v="Bürootarbed"/>
    <n v="84"/>
    <x v="33"/>
    <x v="33"/>
    <x v="24"/>
    <x v="24"/>
    <x v="22"/>
    <s v="Teatrid"/>
    <x v="0"/>
    <x v="0"/>
    <m/>
    <m/>
    <x v="1"/>
    <x v="1"/>
    <m/>
    <m/>
  </r>
  <r>
    <x v="0"/>
    <x v="5"/>
    <s v="Trükised ja muud teavikud"/>
    <n v="300"/>
    <x v="34"/>
    <x v="34"/>
    <x v="24"/>
    <x v="24"/>
    <x v="22"/>
    <s v="Teatrid"/>
    <x v="0"/>
    <x v="0"/>
    <m/>
    <m/>
    <x v="1"/>
    <x v="1"/>
    <m/>
    <m/>
  </r>
  <r>
    <x v="0"/>
    <x v="5"/>
    <s v="Paljundus- ja printimiskulud"/>
    <n v="362"/>
    <x v="81"/>
    <x v="77"/>
    <x v="24"/>
    <x v="24"/>
    <x v="22"/>
    <s v="Teatrid"/>
    <x v="0"/>
    <x v="0"/>
    <m/>
    <m/>
    <x v="1"/>
    <x v="1"/>
    <m/>
    <m/>
  </r>
  <r>
    <x v="0"/>
    <x v="5"/>
    <s v="Rent (isiklik sõiduk)"/>
    <n v="1615"/>
    <x v="30"/>
    <x v="30"/>
    <x v="20"/>
    <x v="20"/>
    <x v="16"/>
    <s v="Avalike alade puhastus"/>
    <x v="0"/>
    <x v="0"/>
    <m/>
    <m/>
    <x v="1"/>
    <x v="1"/>
    <m/>
    <m/>
  </r>
  <r>
    <x v="0"/>
    <x v="5"/>
    <s v="Sideteenused"/>
    <n v="180"/>
    <x v="79"/>
    <x v="75"/>
    <x v="24"/>
    <x v="24"/>
    <x v="22"/>
    <s v="Teatrid"/>
    <x v="0"/>
    <x v="0"/>
    <m/>
    <m/>
    <x v="1"/>
    <x v="1"/>
    <m/>
    <m/>
  </r>
  <r>
    <x v="0"/>
    <x v="5"/>
    <s v="Postiteenused"/>
    <n v="28"/>
    <x v="45"/>
    <x v="45"/>
    <x v="24"/>
    <x v="24"/>
    <x v="22"/>
    <s v="Teatrid"/>
    <x v="0"/>
    <x v="0"/>
    <m/>
    <m/>
    <x v="1"/>
    <x v="1"/>
    <m/>
    <m/>
  </r>
  <r>
    <x v="0"/>
    <x v="5"/>
    <s v="Esindus- ja vastuvõtukulud (va kingitused ja auhinnad)"/>
    <n v="271"/>
    <x v="12"/>
    <x v="12"/>
    <x v="24"/>
    <x v="24"/>
    <x v="22"/>
    <s v="Teatrid"/>
    <x v="0"/>
    <x v="0"/>
    <m/>
    <m/>
    <x v="1"/>
    <x v="1"/>
    <m/>
    <m/>
  </r>
  <r>
    <x v="0"/>
    <x v="5"/>
    <s v="Inventar ja selle tarvikud"/>
    <n v="3700"/>
    <x v="26"/>
    <x v="26"/>
    <x v="20"/>
    <x v="20"/>
    <x v="16"/>
    <s v="Avalike alade puhastus"/>
    <x v="0"/>
    <x v="0"/>
    <m/>
    <m/>
    <x v="1"/>
    <x v="1"/>
    <m/>
    <m/>
  </r>
  <r>
    <x v="0"/>
    <x v="5"/>
    <s v="Info- ja PR teenused"/>
    <n v="56"/>
    <x v="8"/>
    <x v="8"/>
    <x v="24"/>
    <x v="24"/>
    <x v="22"/>
    <s v="Teatrid"/>
    <x v="0"/>
    <x v="0"/>
    <m/>
    <m/>
    <x v="1"/>
    <x v="1"/>
    <m/>
    <m/>
  </r>
  <r>
    <x v="0"/>
    <x v="5"/>
    <s v="Bürootarbed"/>
    <n v="75"/>
    <x v="33"/>
    <x v="33"/>
    <x v="15"/>
    <x v="15"/>
    <x v="15"/>
    <s v="Sporditegevus"/>
    <x v="0"/>
    <x v="0"/>
    <m/>
    <m/>
    <x v="1"/>
    <x v="1"/>
    <m/>
    <m/>
  </r>
  <r>
    <x v="0"/>
    <x v="5"/>
    <s v="Trükised ja muud teavikud"/>
    <n v="200"/>
    <x v="34"/>
    <x v="34"/>
    <x v="15"/>
    <x v="15"/>
    <x v="15"/>
    <s v="Sporditegevus"/>
    <x v="0"/>
    <x v="0"/>
    <m/>
    <m/>
    <x v="1"/>
    <x v="1"/>
    <m/>
    <m/>
  </r>
  <r>
    <x v="0"/>
    <x v="5"/>
    <s v="Remondi- ja hooldusteenused"/>
    <n v="17100"/>
    <x v="131"/>
    <x v="29"/>
    <x v="20"/>
    <x v="20"/>
    <x v="16"/>
    <s v="Avalike alade puhastus"/>
    <x v="0"/>
    <x v="0"/>
    <m/>
    <m/>
    <x v="1"/>
    <x v="1"/>
    <m/>
    <m/>
  </r>
  <r>
    <x v="0"/>
    <x v="9"/>
    <s v="Liikmemaksud"/>
    <n v="28"/>
    <x v="160"/>
    <x v="148"/>
    <x v="24"/>
    <x v="24"/>
    <x v="22"/>
    <s v="Teatrid"/>
    <x v="0"/>
    <x v="0"/>
    <m/>
    <m/>
    <x v="1"/>
    <x v="1"/>
    <m/>
    <m/>
  </r>
  <r>
    <x v="0"/>
    <x v="5"/>
    <s v="Muud administreerimiskulud"/>
    <n v="84"/>
    <x v="14"/>
    <x v="14"/>
    <x v="24"/>
    <x v="24"/>
    <x v="22"/>
    <s v="Teatrid"/>
    <x v="0"/>
    <x v="0"/>
    <m/>
    <m/>
    <x v="1"/>
    <x v="1"/>
    <m/>
    <m/>
  </r>
  <r>
    <x v="0"/>
    <x v="5"/>
    <s v="Majutuskulud"/>
    <n v="95"/>
    <x v="119"/>
    <x v="50"/>
    <x v="24"/>
    <x v="24"/>
    <x v="22"/>
    <s v="Teatrid"/>
    <x v="0"/>
    <x v="0"/>
    <m/>
    <m/>
    <x v="1"/>
    <x v="1"/>
    <m/>
    <m/>
  </r>
  <r>
    <x v="0"/>
    <x v="5"/>
    <s v="Eri- ja vormiriietus"/>
    <n v="4275"/>
    <x v="132"/>
    <x v="123"/>
    <x v="20"/>
    <x v="20"/>
    <x v="16"/>
    <s v="Avalike alade puhastus"/>
    <x v="0"/>
    <x v="0"/>
    <m/>
    <m/>
    <x v="1"/>
    <x v="1"/>
    <m/>
    <m/>
  </r>
  <r>
    <x v="0"/>
    <x v="5"/>
    <s v="Sõidukulud"/>
    <n v="190"/>
    <x v="78"/>
    <x v="49"/>
    <x v="24"/>
    <x v="24"/>
    <x v="22"/>
    <s v="Teatrid"/>
    <x v="0"/>
    <x v="0"/>
    <m/>
    <m/>
    <x v="1"/>
    <x v="1"/>
    <m/>
    <m/>
  </r>
  <r>
    <x v="0"/>
    <x v="5"/>
    <s v="Rent"/>
    <n v="185"/>
    <x v="30"/>
    <x v="30"/>
    <x v="24"/>
    <x v="24"/>
    <x v="22"/>
    <s v="Teatrid"/>
    <x v="0"/>
    <x v="0"/>
    <m/>
    <m/>
    <x v="1"/>
    <x v="1"/>
    <m/>
    <m/>
  </r>
  <r>
    <x v="0"/>
    <x v="5"/>
    <s v="Inventar ja selle tarvikud"/>
    <n v="380"/>
    <x v="26"/>
    <x v="26"/>
    <x v="24"/>
    <x v="24"/>
    <x v="22"/>
    <s v="Teatrid"/>
    <x v="0"/>
    <x v="0"/>
    <m/>
    <m/>
    <x v="1"/>
    <x v="1"/>
    <m/>
    <m/>
  </r>
  <r>
    <x v="0"/>
    <x v="5"/>
    <s v="Muud inventari majandamiskulud"/>
    <n v="923"/>
    <x v="41"/>
    <x v="41"/>
    <x v="24"/>
    <x v="24"/>
    <x v="22"/>
    <s v="Teatrid"/>
    <x v="0"/>
    <x v="0"/>
    <m/>
    <m/>
    <x v="1"/>
    <x v="1"/>
    <m/>
    <m/>
  </r>
  <r>
    <x v="0"/>
    <x v="5"/>
    <s v="Meditsiini- ja hügieenitarbed"/>
    <n v="129"/>
    <x v="70"/>
    <x v="68"/>
    <x v="24"/>
    <x v="24"/>
    <x v="22"/>
    <s v="Teatrid"/>
    <x v="0"/>
    <x v="0"/>
    <m/>
    <m/>
    <x v="1"/>
    <x v="1"/>
    <m/>
    <m/>
  </r>
  <r>
    <x v="0"/>
    <x v="5"/>
    <s v="Tervise edendamise kulud"/>
    <n v="1000"/>
    <x v="123"/>
    <x v="116"/>
    <x v="20"/>
    <x v="20"/>
    <x v="16"/>
    <s v="Avalike alade puhastus"/>
    <x v="0"/>
    <x v="0"/>
    <m/>
    <m/>
    <x v="1"/>
    <x v="1"/>
    <m/>
    <m/>
  </r>
  <r>
    <x v="0"/>
    <x v="5"/>
    <s v="Muud kommunikatsiooni-, kultuuri- ja vaba aja sisustamise kulud"/>
    <n v="1853"/>
    <x v="23"/>
    <x v="23"/>
    <x v="24"/>
    <x v="24"/>
    <x v="22"/>
    <s v="Teatrid"/>
    <x v="0"/>
    <x v="0"/>
    <m/>
    <m/>
    <x v="1"/>
    <x v="1"/>
    <m/>
    <m/>
  </r>
  <r>
    <x v="0"/>
    <x v="5"/>
    <s v="Muud mitmesugused majanduskulud"/>
    <n v="658"/>
    <x v="47"/>
    <x v="47"/>
    <x v="24"/>
    <x v="24"/>
    <x v="22"/>
    <s v="Teatrid"/>
    <x v="0"/>
    <x v="0"/>
    <m/>
    <m/>
    <x v="1"/>
    <x v="1"/>
    <m/>
    <m/>
  </r>
  <r>
    <x v="1"/>
    <x v="3"/>
    <s v="Etendus- ja kontserdiasutuste tasulised teenused"/>
    <n v="7442"/>
    <x v="111"/>
    <x v="105"/>
    <x v="24"/>
    <x v="24"/>
    <x v="22"/>
    <s v="Teatrid"/>
    <x v="0"/>
    <x v="0"/>
    <m/>
    <m/>
    <x v="1"/>
    <x v="1"/>
    <m/>
    <m/>
  </r>
  <r>
    <x v="4"/>
    <x v="15"/>
    <s v="Avant väljaost"/>
    <n v="-9438"/>
    <x v="198"/>
    <x v="178"/>
    <x v="20"/>
    <x v="20"/>
    <x v="34"/>
    <s v="Valitsussektori võla teenindamine"/>
    <x v="0"/>
    <x v="0"/>
    <m/>
    <m/>
    <x v="1"/>
    <x v="1"/>
    <m/>
    <m/>
  </r>
  <r>
    <x v="0"/>
    <x v="5"/>
    <s v="Koristusteenus"/>
    <n v="55966"/>
    <x v="69"/>
    <x v="67"/>
    <x v="16"/>
    <x v="16"/>
    <x v="13"/>
    <s v="Alusharidus"/>
    <x v="12"/>
    <x v="12"/>
    <m/>
    <m/>
    <x v="1"/>
    <x v="1"/>
    <m/>
    <m/>
  </r>
  <r>
    <x v="0"/>
    <x v="5"/>
    <s v="Tehnohooldus"/>
    <n v="15943"/>
    <x v="60"/>
    <x v="59"/>
    <x v="16"/>
    <x v="16"/>
    <x v="13"/>
    <s v="Alusharidus"/>
    <x v="12"/>
    <x v="12"/>
    <m/>
    <m/>
    <x v="1"/>
    <x v="1"/>
    <m/>
    <m/>
  </r>
  <r>
    <x v="0"/>
    <x v="5"/>
    <s v="Paljundus- ja printimiskulud"/>
    <n v="75"/>
    <x v="81"/>
    <x v="77"/>
    <x v="15"/>
    <x v="15"/>
    <x v="15"/>
    <s v="Sporditegevus"/>
    <x v="0"/>
    <x v="0"/>
    <m/>
    <m/>
    <x v="1"/>
    <x v="1"/>
    <m/>
    <m/>
  </r>
  <r>
    <x v="0"/>
    <x v="0"/>
    <s v="Põhipalk ja kokkulepitud tasud"/>
    <n v="31152"/>
    <x v="39"/>
    <x v="39"/>
    <x v="24"/>
    <x v="24"/>
    <x v="22"/>
    <s v="Teatrid"/>
    <x v="0"/>
    <x v="0"/>
    <m/>
    <m/>
    <x v="1"/>
    <x v="1"/>
    <m/>
    <m/>
  </r>
  <r>
    <x v="0"/>
    <x v="5"/>
    <s v="Mänguväljakute hooldus"/>
    <n v="467"/>
    <x v="57"/>
    <x v="56"/>
    <x v="16"/>
    <x v="16"/>
    <x v="13"/>
    <s v="Alusharidus"/>
    <x v="12"/>
    <x v="12"/>
    <m/>
    <m/>
    <x v="1"/>
    <x v="1"/>
    <m/>
    <m/>
  </r>
  <r>
    <x v="0"/>
    <x v="0"/>
    <s v="Töötasud võlaõiguslike lepingute alusel"/>
    <n v="12558"/>
    <x v="15"/>
    <x v="15"/>
    <x v="24"/>
    <x v="24"/>
    <x v="22"/>
    <s v="Teatrid"/>
    <x v="0"/>
    <x v="0"/>
    <m/>
    <m/>
    <x v="1"/>
    <x v="1"/>
    <m/>
    <m/>
  </r>
  <r>
    <x v="0"/>
    <x v="5"/>
    <s v="Sideteenused"/>
    <n v="700"/>
    <x v="79"/>
    <x v="75"/>
    <x v="15"/>
    <x v="15"/>
    <x v="15"/>
    <s v="Sporditegevus"/>
    <x v="0"/>
    <x v="0"/>
    <m/>
    <m/>
    <x v="1"/>
    <x v="1"/>
    <m/>
    <m/>
  </r>
  <r>
    <x v="0"/>
    <x v="5"/>
    <s v="Postiteenused"/>
    <n v="40"/>
    <x v="45"/>
    <x v="45"/>
    <x v="15"/>
    <x v="15"/>
    <x v="15"/>
    <s v="Sporditegevus"/>
    <x v="0"/>
    <x v="0"/>
    <m/>
    <m/>
    <x v="1"/>
    <x v="1"/>
    <m/>
    <m/>
  </r>
  <r>
    <x v="0"/>
    <x v="5"/>
    <s v="Pangateenused"/>
    <n v="150"/>
    <x v="90"/>
    <x v="84"/>
    <x v="15"/>
    <x v="15"/>
    <x v="15"/>
    <s v="Sporditegevus"/>
    <x v="0"/>
    <x v="0"/>
    <m/>
    <m/>
    <x v="1"/>
    <x v="1"/>
    <m/>
    <m/>
  </r>
  <r>
    <x v="0"/>
    <x v="5"/>
    <s v="Esindus- ja vastuvõtukulud (va kingitused ja auhinnad)"/>
    <n v="400"/>
    <x v="12"/>
    <x v="12"/>
    <x v="15"/>
    <x v="15"/>
    <x v="15"/>
    <s v="Sporditegevus"/>
    <x v="0"/>
    <x v="0"/>
    <m/>
    <m/>
    <x v="1"/>
    <x v="1"/>
    <m/>
    <m/>
  </r>
  <r>
    <x v="0"/>
    <x v="5"/>
    <s v="Tehnohooldus"/>
    <n v="20508"/>
    <x v="60"/>
    <x v="59"/>
    <x v="6"/>
    <x v="6"/>
    <x v="6"/>
    <s v="Põhi- ja üldkeskharidus"/>
    <x v="36"/>
    <x v="36"/>
    <m/>
    <m/>
    <x v="1"/>
    <x v="1"/>
    <m/>
    <m/>
  </r>
  <r>
    <x v="0"/>
    <x v="5"/>
    <s v="Koristusteenus"/>
    <n v="63772"/>
    <x v="69"/>
    <x v="67"/>
    <x v="6"/>
    <x v="6"/>
    <x v="6"/>
    <s v="Põhi- ja üldkeskharidus"/>
    <x v="36"/>
    <x v="36"/>
    <m/>
    <m/>
    <x v="1"/>
    <x v="1"/>
    <m/>
    <m/>
  </r>
  <r>
    <x v="0"/>
    <x v="5"/>
    <s v="Info- ja PR teenused"/>
    <n v="150"/>
    <x v="8"/>
    <x v="8"/>
    <x v="15"/>
    <x v="15"/>
    <x v="15"/>
    <s v="Sporditegevus"/>
    <x v="0"/>
    <x v="0"/>
    <m/>
    <m/>
    <x v="1"/>
    <x v="1"/>
    <m/>
    <m/>
  </r>
  <r>
    <x v="0"/>
    <x v="5"/>
    <s v="Madalseiklusraja hooldus"/>
    <n v="467"/>
    <x v="57"/>
    <x v="56"/>
    <x v="6"/>
    <x v="6"/>
    <x v="6"/>
    <s v="Põhi- ja üldkeskharidus"/>
    <x v="36"/>
    <x v="36"/>
    <m/>
    <m/>
    <x v="1"/>
    <x v="1"/>
    <m/>
    <m/>
  </r>
  <r>
    <x v="0"/>
    <x v="5"/>
    <s v="Muud administreerimiskulud"/>
    <n v="150"/>
    <x v="14"/>
    <x v="14"/>
    <x v="15"/>
    <x v="15"/>
    <x v="15"/>
    <s v="Sporditegevus"/>
    <x v="0"/>
    <x v="0"/>
    <m/>
    <m/>
    <x v="1"/>
    <x v="1"/>
    <m/>
    <m/>
  </r>
  <r>
    <x v="0"/>
    <x v="5"/>
    <s v="Majutuskulud"/>
    <n v="200"/>
    <x v="119"/>
    <x v="50"/>
    <x v="15"/>
    <x v="15"/>
    <x v="15"/>
    <s v="Sporditegevus"/>
    <x v="0"/>
    <x v="0"/>
    <m/>
    <m/>
    <x v="1"/>
    <x v="1"/>
    <m/>
    <m/>
  </r>
  <r>
    <x v="0"/>
    <x v="5"/>
    <s v="Majutuskulud"/>
    <n v="250"/>
    <x v="228"/>
    <x v="50"/>
    <x v="15"/>
    <x v="15"/>
    <x v="15"/>
    <s v="Sporditegevus"/>
    <x v="0"/>
    <x v="0"/>
    <m/>
    <m/>
    <x v="1"/>
    <x v="1"/>
    <m/>
    <m/>
  </r>
  <r>
    <x v="0"/>
    <x v="5"/>
    <s v="Koolitusteenused"/>
    <n v="300"/>
    <x v="48"/>
    <x v="22"/>
    <x v="15"/>
    <x v="15"/>
    <x v="15"/>
    <s v="Sporditegevus"/>
    <x v="0"/>
    <x v="0"/>
    <m/>
    <m/>
    <x v="1"/>
    <x v="1"/>
    <m/>
    <m/>
  </r>
  <r>
    <x v="0"/>
    <x v="5"/>
    <s v="Elekter"/>
    <n v="650"/>
    <x v="58"/>
    <x v="57"/>
    <x v="15"/>
    <x v="15"/>
    <x v="15"/>
    <s v="Sporditegevus"/>
    <x v="0"/>
    <x v="0"/>
    <m/>
    <m/>
    <x v="1"/>
    <x v="1"/>
    <m/>
    <m/>
  </r>
  <r>
    <x v="0"/>
    <x v="5"/>
    <s v="Vesi ja kanalisatsioon"/>
    <n v="100"/>
    <x v="226"/>
    <x v="60"/>
    <x v="15"/>
    <x v="15"/>
    <x v="15"/>
    <s v="Sporditegevus"/>
    <x v="0"/>
    <x v="0"/>
    <m/>
    <m/>
    <x v="1"/>
    <x v="1"/>
    <m/>
    <m/>
  </r>
  <r>
    <x v="0"/>
    <x v="5"/>
    <s v="Korrashoiuteenused"/>
    <n v="32925"/>
    <x v="27"/>
    <x v="27"/>
    <x v="15"/>
    <x v="15"/>
    <x v="15"/>
    <s v="Sporditegevus"/>
    <x v="0"/>
    <x v="0"/>
    <m/>
    <m/>
    <x v="1"/>
    <x v="1"/>
    <m/>
    <m/>
  </r>
  <r>
    <x v="0"/>
    <x v="5"/>
    <s v="Valveteenused"/>
    <n v="33860"/>
    <x v="169"/>
    <x v="93"/>
    <x v="15"/>
    <x v="15"/>
    <x v="15"/>
    <s v="Sporditegevus"/>
    <x v="0"/>
    <x v="0"/>
    <m/>
    <m/>
    <x v="1"/>
    <x v="1"/>
    <m/>
    <m/>
  </r>
  <r>
    <x v="0"/>
    <x v="5"/>
    <s v="Remont, restaureerimine, lammutamine"/>
    <n v="8500"/>
    <x v="161"/>
    <x v="63"/>
    <x v="15"/>
    <x v="15"/>
    <x v="15"/>
    <s v="Sporditegevus"/>
    <x v="0"/>
    <x v="0"/>
    <m/>
    <m/>
    <x v="1"/>
    <x v="1"/>
    <m/>
    <m/>
  </r>
  <r>
    <x v="0"/>
    <x v="0"/>
    <s v="Tippspetsialisti töötasud"/>
    <n v="31262"/>
    <x v="37"/>
    <x v="37"/>
    <x v="6"/>
    <x v="6"/>
    <x v="6"/>
    <s v="Põhi- ja üldkeskharidus"/>
    <x v="0"/>
    <x v="0"/>
    <m/>
    <m/>
    <x v="1"/>
    <x v="1"/>
    <m/>
    <m/>
  </r>
  <r>
    <x v="0"/>
    <x v="0"/>
    <s v="Tööliste töötasu"/>
    <n v="9840"/>
    <x v="40"/>
    <x v="40"/>
    <x v="6"/>
    <x v="6"/>
    <x v="6"/>
    <s v="Põhi- ja üldkeskharidus"/>
    <x v="0"/>
    <x v="0"/>
    <m/>
    <m/>
    <x v="1"/>
    <x v="1"/>
    <m/>
    <m/>
  </r>
  <r>
    <x v="0"/>
    <x v="5"/>
    <s v="Üür, rent, kasutusõiguse tasu"/>
    <n v="400"/>
    <x v="210"/>
    <x v="187"/>
    <x v="15"/>
    <x v="15"/>
    <x v="15"/>
    <s v="Sporditegevus"/>
    <x v="0"/>
    <x v="0"/>
    <m/>
    <m/>
    <x v="1"/>
    <x v="1"/>
    <m/>
    <m/>
  </r>
  <r>
    <x v="0"/>
    <x v="5"/>
    <s v="Muud rajatiste majandamisega seotud kulud"/>
    <n v="3700"/>
    <x v="57"/>
    <x v="56"/>
    <x v="15"/>
    <x v="15"/>
    <x v="15"/>
    <s v="Sporditegevus"/>
    <x v="0"/>
    <x v="0"/>
    <m/>
    <m/>
    <x v="1"/>
    <x v="1"/>
    <m/>
    <m/>
  </r>
  <r>
    <x v="0"/>
    <x v="0"/>
    <s v="Põhipalk ja kokkulepitud tasud"/>
    <n v="36082"/>
    <x v="24"/>
    <x v="24"/>
    <x v="6"/>
    <x v="6"/>
    <x v="6"/>
    <s v="Põhi- ja üldkeskharidus"/>
    <x v="0"/>
    <x v="0"/>
    <m/>
    <m/>
    <x v="1"/>
    <x v="1"/>
    <m/>
    <m/>
  </r>
  <r>
    <x v="0"/>
    <x v="0"/>
    <s v="Haridusvaldkonna juhtide (direktor, õppejuht) töötasu"/>
    <n v="35696"/>
    <x v="39"/>
    <x v="39"/>
    <x v="6"/>
    <x v="6"/>
    <x v="6"/>
    <s v="Põhi- ja üldkeskharidus"/>
    <x v="0"/>
    <x v="0"/>
    <m/>
    <m/>
    <x v="1"/>
    <x v="1"/>
    <m/>
    <m/>
  </r>
  <r>
    <x v="0"/>
    <x v="5"/>
    <s v="Kütus"/>
    <n v="2500"/>
    <x v="87"/>
    <x v="66"/>
    <x v="15"/>
    <x v="15"/>
    <x v="15"/>
    <s v="Sporditegevus"/>
    <x v="0"/>
    <x v="0"/>
    <m/>
    <m/>
    <x v="1"/>
    <x v="1"/>
    <m/>
    <m/>
  </r>
  <r>
    <x v="0"/>
    <x v="5"/>
    <s v="Remont ja hooldus"/>
    <n v="3000"/>
    <x v="75"/>
    <x v="69"/>
    <x v="15"/>
    <x v="15"/>
    <x v="15"/>
    <s v="Sporditegevus"/>
    <x v="0"/>
    <x v="0"/>
    <m/>
    <m/>
    <x v="1"/>
    <x v="1"/>
    <m/>
    <m/>
  </r>
  <r>
    <x v="0"/>
    <x v="0"/>
    <s v="Sotsiaalmaks töötasudelt ja toetustelt"/>
    <n v="44262"/>
    <x v="1"/>
    <x v="1"/>
    <x v="6"/>
    <x v="6"/>
    <x v="6"/>
    <s v="Põhi- ja üldkeskharidus"/>
    <x v="0"/>
    <x v="0"/>
    <m/>
    <m/>
    <x v="1"/>
    <x v="1"/>
    <m/>
    <m/>
  </r>
  <r>
    <x v="0"/>
    <x v="5"/>
    <s v="Kindlustus"/>
    <n v="360"/>
    <x v="72"/>
    <x v="70"/>
    <x v="15"/>
    <x v="15"/>
    <x v="15"/>
    <s v="Sporditegevus"/>
    <x v="0"/>
    <x v="0"/>
    <m/>
    <m/>
    <x v="1"/>
    <x v="1"/>
    <m/>
    <m/>
  </r>
  <r>
    <x v="0"/>
    <x v="5"/>
    <s v="Muud maismaasõidukite majandamiskulud"/>
    <n v="1000"/>
    <x v="76"/>
    <x v="73"/>
    <x v="15"/>
    <x v="15"/>
    <x v="15"/>
    <s v="Sporditegevus"/>
    <x v="0"/>
    <x v="0"/>
    <m/>
    <m/>
    <x v="1"/>
    <x v="1"/>
    <m/>
    <m/>
  </r>
  <r>
    <x v="0"/>
    <x v="5"/>
    <s v="Remondi- ja hooldusteenused"/>
    <n v="400"/>
    <x v="29"/>
    <x v="29"/>
    <x v="15"/>
    <x v="15"/>
    <x v="15"/>
    <s v="Sporditegevus"/>
    <x v="0"/>
    <x v="0"/>
    <m/>
    <m/>
    <x v="1"/>
    <x v="1"/>
    <m/>
    <m/>
  </r>
  <r>
    <x v="0"/>
    <x v="5"/>
    <s v="Muud inventari majandamiskulud"/>
    <n v="10000"/>
    <x v="41"/>
    <x v="41"/>
    <x v="15"/>
    <x v="15"/>
    <x v="15"/>
    <s v="Sporditegevus"/>
    <x v="0"/>
    <x v="0"/>
    <m/>
    <m/>
    <x v="1"/>
    <x v="1"/>
    <m/>
    <m/>
  </r>
  <r>
    <x v="0"/>
    <x v="5"/>
    <s v="Töömasinate ja seadmete tarvikud"/>
    <n v="400"/>
    <x v="130"/>
    <x v="122"/>
    <x v="15"/>
    <x v="15"/>
    <x v="15"/>
    <s v="Sporditegevus"/>
    <x v="0"/>
    <x v="0"/>
    <m/>
    <m/>
    <x v="1"/>
    <x v="1"/>
    <m/>
    <m/>
  </r>
  <r>
    <x v="0"/>
    <x v="5"/>
    <s v="Remondi- ja hooldusteenused"/>
    <n v="437"/>
    <x v="131"/>
    <x v="29"/>
    <x v="15"/>
    <x v="15"/>
    <x v="15"/>
    <s v="Sporditegevus"/>
    <x v="0"/>
    <x v="0"/>
    <m/>
    <m/>
    <x v="1"/>
    <x v="1"/>
    <m/>
    <m/>
  </r>
  <r>
    <x v="0"/>
    <x v="5"/>
    <s v="Meditsiini- ja hügieenitarbed"/>
    <n v="75"/>
    <x v="70"/>
    <x v="68"/>
    <x v="15"/>
    <x v="15"/>
    <x v="15"/>
    <s v="Sporditegevus"/>
    <x v="0"/>
    <x v="0"/>
    <m/>
    <m/>
    <x v="1"/>
    <x v="1"/>
    <m/>
    <m/>
  </r>
  <r>
    <x v="0"/>
    <x v="5"/>
    <s v="Tervishoiuteenused"/>
    <n v="2000"/>
    <x v="32"/>
    <x v="32"/>
    <x v="15"/>
    <x v="15"/>
    <x v="15"/>
    <s v="Sporditegevus"/>
    <x v="0"/>
    <x v="0"/>
    <m/>
    <m/>
    <x v="1"/>
    <x v="1"/>
    <m/>
    <m/>
  </r>
  <r>
    <x v="0"/>
    <x v="5"/>
    <s v="Ürituste ja näituste korraldamise kulud"/>
    <n v="45800"/>
    <x v="52"/>
    <x v="51"/>
    <x v="15"/>
    <x v="15"/>
    <x v="15"/>
    <s v="Sporditegevus"/>
    <x v="0"/>
    <x v="0"/>
    <m/>
    <m/>
    <x v="1"/>
    <x v="1"/>
    <m/>
    <m/>
  </r>
  <r>
    <x v="0"/>
    <x v="5"/>
    <s v="Toitlustusteenused"/>
    <n v="82250"/>
    <x v="53"/>
    <x v="52"/>
    <x v="10"/>
    <x v="10"/>
    <x v="14"/>
    <s v="Koolitoit"/>
    <x v="0"/>
    <x v="0"/>
    <s v="TF02-06"/>
    <s v="Koolilõunaks"/>
    <x v="1"/>
    <x v="1"/>
    <m/>
    <m/>
  </r>
  <r>
    <x v="0"/>
    <x v="0"/>
    <s v="Põhipalk ja kokkulepitud tasud"/>
    <n v="15048"/>
    <x v="16"/>
    <x v="16"/>
    <x v="28"/>
    <x v="28"/>
    <x v="10"/>
    <s v="Noorte huviharidus ja huvitegevus"/>
    <x v="0"/>
    <x v="0"/>
    <m/>
    <m/>
    <x v="1"/>
    <x v="1"/>
    <m/>
    <m/>
  </r>
  <r>
    <x v="0"/>
    <x v="0"/>
    <s v="Põhipalk ja kokkulepitud tasud"/>
    <n v="45264"/>
    <x v="39"/>
    <x v="39"/>
    <x v="28"/>
    <x v="28"/>
    <x v="10"/>
    <s v="Noorte huviharidus ja huvitegevus"/>
    <x v="0"/>
    <x v="0"/>
    <m/>
    <m/>
    <x v="1"/>
    <x v="1"/>
    <m/>
    <m/>
  </r>
  <r>
    <x v="0"/>
    <x v="0"/>
    <s v="Põhipalk ja kokkulepitud tasud"/>
    <n v="355391"/>
    <x v="24"/>
    <x v="24"/>
    <x v="28"/>
    <x v="28"/>
    <x v="10"/>
    <s v="Noorte huviharidus ja huvitegevus"/>
    <x v="0"/>
    <x v="0"/>
    <m/>
    <m/>
    <x v="1"/>
    <x v="1"/>
    <m/>
    <m/>
  </r>
  <r>
    <x v="0"/>
    <x v="0"/>
    <s v="Haridusvaldkonna juhtide (direktor, õppejuht) töötasu"/>
    <n v="16804"/>
    <x v="39"/>
    <x v="39"/>
    <x v="6"/>
    <x v="6"/>
    <x v="6"/>
    <s v="Põhi- ja üldkeskharidus"/>
    <x v="0"/>
    <x v="0"/>
    <s v="TF02-03"/>
    <s v="Direktorite ja õppealajuhatajate tööjõukuludeks"/>
    <x v="1"/>
    <x v="1"/>
    <m/>
    <m/>
  </r>
  <r>
    <x v="0"/>
    <x v="0"/>
    <s v="Õpetajate sotsiaalmaks"/>
    <n v="286487"/>
    <x v="1"/>
    <x v="1"/>
    <x v="10"/>
    <x v="10"/>
    <x v="6"/>
    <s v="Põhi- ja üldkeskharidus"/>
    <x v="0"/>
    <x v="0"/>
    <s v="TF02-01"/>
    <s v="Põhikooli õpetajate tööjõukuludeks"/>
    <x v="1"/>
    <x v="1"/>
    <m/>
    <m/>
  </r>
  <r>
    <x v="0"/>
    <x v="0"/>
    <s v="Sotsiaalmaks töötasudelt ja toetustelt"/>
    <n v="137182"/>
    <x v="1"/>
    <x v="1"/>
    <x v="28"/>
    <x v="28"/>
    <x v="10"/>
    <s v="Noorte huviharidus ja huvitegevus"/>
    <x v="0"/>
    <x v="0"/>
    <m/>
    <m/>
    <x v="1"/>
    <x v="1"/>
    <m/>
    <m/>
  </r>
  <r>
    <x v="0"/>
    <x v="0"/>
    <s v="Töötuskindlustusmakse"/>
    <n v="3326"/>
    <x v="0"/>
    <x v="0"/>
    <x v="28"/>
    <x v="28"/>
    <x v="10"/>
    <s v="Noorte huviharidus ja huvitegevus"/>
    <x v="0"/>
    <x v="0"/>
    <m/>
    <m/>
    <x v="1"/>
    <x v="1"/>
    <m/>
    <m/>
  </r>
  <r>
    <x v="0"/>
    <x v="0"/>
    <s v="Põhipalk ja kokkulepitud tasud"/>
    <n v="584270"/>
    <x v="24"/>
    <x v="24"/>
    <x v="6"/>
    <x v="6"/>
    <x v="6"/>
    <s v="Põhi- ja üldkeskharidus"/>
    <x v="0"/>
    <x v="0"/>
    <s v="TF02-01"/>
    <s v="Põhikooli õpetajate tööjõukuludeks"/>
    <x v="1"/>
    <x v="1"/>
    <m/>
    <m/>
  </r>
  <r>
    <x v="1"/>
    <x v="3"/>
    <s v="Tulu koolitusteenuse osutamisest"/>
    <n v="101133"/>
    <x v="105"/>
    <x v="99"/>
    <x v="28"/>
    <x v="28"/>
    <x v="10"/>
    <s v="Noorte huviharidus ja huvitegevus"/>
    <x v="0"/>
    <x v="0"/>
    <m/>
    <m/>
    <x v="1"/>
    <x v="1"/>
    <m/>
    <m/>
  </r>
  <r>
    <x v="0"/>
    <x v="0"/>
    <s v="Töötasud võlaõiguslike lepingute alusel"/>
    <n v="640"/>
    <x v="15"/>
    <x v="15"/>
    <x v="28"/>
    <x v="28"/>
    <x v="10"/>
    <s v="Noorte huviharidus ja huvitegevus"/>
    <x v="0"/>
    <x v="0"/>
    <m/>
    <m/>
    <x v="1"/>
    <x v="1"/>
    <m/>
    <m/>
  </r>
  <r>
    <x v="0"/>
    <x v="0"/>
    <s v="Õpetajate töötuskindlustusmakse"/>
    <n v="6946"/>
    <x v="0"/>
    <x v="0"/>
    <x v="10"/>
    <x v="10"/>
    <x v="6"/>
    <s v="Põhi- ja üldkeskharidus"/>
    <x v="0"/>
    <x v="0"/>
    <s v="TF02-01"/>
    <s v="Põhikooli õpetajate tööjõukuludeks"/>
    <x v="1"/>
    <x v="1"/>
    <m/>
    <m/>
  </r>
  <r>
    <x v="0"/>
    <x v="0"/>
    <s v="Tippspetsialisti töötasud"/>
    <n v="20988"/>
    <x v="37"/>
    <x v="37"/>
    <x v="6"/>
    <x v="6"/>
    <x v="6"/>
    <s v="Põhi- ja üldkeskharidus"/>
    <x v="0"/>
    <x v="0"/>
    <s v="TF02-07"/>
    <s v="Tõhustatud ja eritoe tegevuskuludeks"/>
    <x v="1"/>
    <x v="1"/>
    <m/>
    <m/>
  </r>
  <r>
    <x v="1"/>
    <x v="3"/>
    <s v="Mitteeluruumidelt"/>
    <n v="400"/>
    <x v="195"/>
    <x v="176"/>
    <x v="28"/>
    <x v="28"/>
    <x v="10"/>
    <s v="Noorte huviharidus ja huvitegevus"/>
    <x v="0"/>
    <x v="0"/>
    <m/>
    <m/>
    <x v="1"/>
    <x v="1"/>
    <m/>
    <m/>
  </r>
  <r>
    <x v="0"/>
    <x v="0"/>
    <s v="Abiõpetaja tasud"/>
    <n v="58889"/>
    <x v="42"/>
    <x v="42"/>
    <x v="6"/>
    <x v="6"/>
    <x v="6"/>
    <s v="Põhi- ja üldkeskharidus"/>
    <x v="0"/>
    <x v="0"/>
    <s v="TF02-07"/>
    <s v="Tõhustatud ja eritoe tegevuskuludeks"/>
    <x v="1"/>
    <x v="1"/>
    <m/>
    <m/>
  </r>
  <r>
    <x v="0"/>
    <x v="0"/>
    <s v="Sotsiaalmaks töötasudelt ja toetustelt"/>
    <n v="5545"/>
    <x v="1"/>
    <x v="1"/>
    <x v="6"/>
    <x v="6"/>
    <x v="6"/>
    <s v="Põhi- ja üldkeskharidus"/>
    <x v="0"/>
    <x v="0"/>
    <s v="TF02-03"/>
    <s v="Direktorite ja õppealajuhatajate tööjõukuludeks"/>
    <x v="1"/>
    <x v="1"/>
    <m/>
    <m/>
  </r>
  <r>
    <x v="0"/>
    <x v="0"/>
    <s v="Töötuskindlustusmakse"/>
    <n v="135"/>
    <x v="0"/>
    <x v="0"/>
    <x v="6"/>
    <x v="6"/>
    <x v="6"/>
    <s v="Põhi- ja üldkeskharidus"/>
    <x v="0"/>
    <x v="0"/>
    <s v="TF02-03"/>
    <s v="Direktorite ja õppealajuhatajate tööjõukuludeks"/>
    <x v="1"/>
    <x v="1"/>
    <m/>
    <m/>
  </r>
  <r>
    <x v="0"/>
    <x v="0"/>
    <s v="Sotsiaalmaks töötasudelt ja toetustelt"/>
    <n v="26359"/>
    <x v="1"/>
    <x v="1"/>
    <x v="6"/>
    <x v="6"/>
    <x v="6"/>
    <s v="Põhi- ja üldkeskharidus"/>
    <x v="0"/>
    <x v="0"/>
    <s v="TF02-07"/>
    <s v="Tõhustatud ja eritoe tegevuskuludeks"/>
    <x v="1"/>
    <x v="1"/>
    <m/>
    <m/>
  </r>
  <r>
    <x v="0"/>
    <x v="0"/>
    <s v="Töötuskindlustusmakse"/>
    <n v="640"/>
    <x v="0"/>
    <x v="0"/>
    <x v="6"/>
    <x v="6"/>
    <x v="6"/>
    <s v="Põhi- ja üldkeskharidus"/>
    <x v="0"/>
    <x v="0"/>
    <s v="TF02-07"/>
    <s v="Tõhustatud ja eritoe tegevuskuludeks"/>
    <x v="1"/>
    <x v="1"/>
    <m/>
    <m/>
  </r>
  <r>
    <x v="0"/>
    <x v="0"/>
    <s v="Sotsiaalmaks töötasudelt ja toetustelt"/>
    <n v="192809"/>
    <x v="1"/>
    <x v="1"/>
    <x v="6"/>
    <x v="6"/>
    <x v="6"/>
    <s v="Põhi- ja üldkeskharidus"/>
    <x v="0"/>
    <x v="0"/>
    <s v="TF02-01"/>
    <s v="Põhikooli õpetajate tööjõukuludeks"/>
    <x v="1"/>
    <x v="1"/>
    <m/>
    <m/>
  </r>
  <r>
    <x v="0"/>
    <x v="0"/>
    <s v="Töötuskindlustusmakse"/>
    <n v="4675"/>
    <x v="0"/>
    <x v="0"/>
    <x v="6"/>
    <x v="6"/>
    <x v="6"/>
    <s v="Põhi- ja üldkeskharidus"/>
    <x v="0"/>
    <x v="0"/>
    <s v="TF02-01"/>
    <s v="Põhikooli õpetajate tööjõukuludeks"/>
    <x v="1"/>
    <x v="1"/>
    <m/>
    <m/>
  </r>
  <r>
    <x v="0"/>
    <x v="2"/>
    <s v="Preemiad, stipendiumid"/>
    <n v="5000"/>
    <x v="13"/>
    <x v="13"/>
    <x v="5"/>
    <x v="5"/>
    <x v="32"/>
    <s v="Muu vaba aeg, kultuur, religioon"/>
    <x v="0"/>
    <x v="0"/>
    <m/>
    <m/>
    <x v="90"/>
    <x v="90"/>
    <m/>
    <m/>
  </r>
  <r>
    <x v="0"/>
    <x v="5"/>
    <s v="Rent (isikliku sõiduauto Seila ja Helina)"/>
    <n v="500"/>
    <x v="30"/>
    <x v="30"/>
    <x v="0"/>
    <x v="0"/>
    <x v="0"/>
    <s v="Viljandi Linnavalitsus"/>
    <x v="0"/>
    <x v="0"/>
    <m/>
    <m/>
    <x v="1"/>
    <x v="1"/>
    <m/>
    <m/>
  </r>
  <r>
    <x v="2"/>
    <x v="7"/>
    <s v="Kõnniteede rekonstrueerimine (meede 16.5)"/>
    <n v="100000"/>
    <x v="28"/>
    <x v="28"/>
    <x v="1"/>
    <x v="1"/>
    <x v="1"/>
    <s v="Maanteetransport"/>
    <x v="0"/>
    <x v="0"/>
    <m/>
    <m/>
    <x v="30"/>
    <x v="30"/>
    <m/>
    <m/>
  </r>
  <r>
    <x v="2"/>
    <x v="7"/>
    <s v="Tänavate rekonstrueerimine (meede 16.1)"/>
    <n v="200000"/>
    <x v="28"/>
    <x v="28"/>
    <x v="1"/>
    <x v="1"/>
    <x v="1"/>
    <s v="Maanteetransport"/>
    <x v="0"/>
    <x v="0"/>
    <m/>
    <m/>
    <x v="67"/>
    <x v="67"/>
    <m/>
    <m/>
  </r>
  <r>
    <x v="2"/>
    <x v="9"/>
    <s v="Sademevee trassi ehitus Carl Robert Jakobsoni ja Lossi ristmik Stateegias KU303"/>
    <n v="80000"/>
    <x v="168"/>
    <x v="36"/>
    <x v="1"/>
    <x v="1"/>
    <x v="51"/>
    <s v="Heitveekäitlus"/>
    <x v="0"/>
    <x v="0"/>
    <m/>
    <m/>
    <x v="85"/>
    <x v="85"/>
    <m/>
    <m/>
  </r>
  <r>
    <x v="0"/>
    <x v="5"/>
    <s v="Koolituskulud oma töötajatele va õpetajad(sh koolituslähetus)"/>
    <n v="1600"/>
    <x v="48"/>
    <x v="22"/>
    <x v="10"/>
    <x v="10"/>
    <x v="6"/>
    <s v="Põhi- ja üldkeskharidus"/>
    <x v="0"/>
    <x v="0"/>
    <m/>
    <m/>
    <x v="1"/>
    <x v="1"/>
    <m/>
    <m/>
  </r>
  <r>
    <x v="2"/>
    <x v="9"/>
    <s v="Korteriühistute toetamine - Õue ja haljasalad korda"/>
    <n v="30000"/>
    <x v="168"/>
    <x v="36"/>
    <x v="1"/>
    <x v="1"/>
    <x v="3"/>
    <s v="Muud elamu- ja kommunaalmajanduse tegevus"/>
    <x v="0"/>
    <x v="0"/>
    <m/>
    <m/>
    <x v="113"/>
    <x v="113"/>
    <m/>
    <m/>
  </r>
  <r>
    <x v="2"/>
    <x v="9"/>
    <s v="Kodumaine sihtfinantseerimine põhivara soetuseks"/>
    <n v="60000"/>
    <x v="168"/>
    <x v="36"/>
    <x v="1"/>
    <x v="1"/>
    <x v="15"/>
    <s v="Sporditegevus"/>
    <x v="46"/>
    <x v="46"/>
    <m/>
    <m/>
    <x v="63"/>
    <x v="63"/>
    <m/>
    <m/>
  </r>
  <r>
    <x v="2"/>
    <x v="9"/>
    <s v="Tänavavalgustuse rekonstrueerimine leping Viljandi veevärgiga"/>
    <n v="120000"/>
    <x v="168"/>
    <x v="36"/>
    <x v="1"/>
    <x v="1"/>
    <x v="17"/>
    <s v="Tänavavalgustus"/>
    <x v="0"/>
    <x v="0"/>
    <m/>
    <m/>
    <x v="114"/>
    <x v="114"/>
    <m/>
    <m/>
  </r>
  <r>
    <x v="2"/>
    <x v="7"/>
    <s v="Uueveski kergliiklustee (lõigus Uus tänav - Oja tee) (meede16.7)"/>
    <n v="591600"/>
    <x v="28"/>
    <x v="28"/>
    <x v="1"/>
    <x v="1"/>
    <x v="1"/>
    <s v="Maanteetransport"/>
    <x v="0"/>
    <x v="0"/>
    <s v="0008"/>
    <s v="Uueveski kergliiklustee (lõigus Uus tänav - Oja tee)"/>
    <x v="1"/>
    <x v="1"/>
    <m/>
    <m/>
  </r>
  <r>
    <x v="0"/>
    <x v="5"/>
    <s v="Muud administreerimiskulud"/>
    <n v="324"/>
    <x v="14"/>
    <x v="14"/>
    <x v="26"/>
    <x v="26"/>
    <x v="20"/>
    <s v="Muuseumid"/>
    <x v="0"/>
    <x v="0"/>
    <m/>
    <m/>
    <x v="1"/>
    <x v="1"/>
    <m/>
    <m/>
  </r>
  <r>
    <x v="0"/>
    <x v="5"/>
    <s v="Bürootarbed"/>
    <n v="285"/>
    <x v="33"/>
    <x v="33"/>
    <x v="20"/>
    <x v="20"/>
    <x v="16"/>
    <s v="Avalike alade puhastus"/>
    <x v="0"/>
    <x v="0"/>
    <m/>
    <m/>
    <x v="1"/>
    <x v="1"/>
    <m/>
    <m/>
  </r>
  <r>
    <x v="0"/>
    <x v="5"/>
    <s v="Postiteenused"/>
    <n v="475"/>
    <x v="45"/>
    <x v="45"/>
    <x v="20"/>
    <x v="20"/>
    <x v="16"/>
    <s v="Avalike alade puhastus"/>
    <x v="0"/>
    <x v="0"/>
    <m/>
    <m/>
    <x v="1"/>
    <x v="1"/>
    <m/>
    <m/>
  </r>
  <r>
    <x v="2"/>
    <x v="7"/>
    <s v="Hooned (v.a eluhooned) soetusmaksumuses"/>
    <n v="80000"/>
    <x v="93"/>
    <x v="87"/>
    <x v="12"/>
    <x v="12"/>
    <x v="7"/>
    <s v="Üldmajanduslikud arendusprojektid"/>
    <x v="0"/>
    <x v="0"/>
    <s v="0001"/>
    <s v="Raamatukogu põhiprojekt ja eskiis"/>
    <x v="1"/>
    <x v="1"/>
    <m/>
    <m/>
  </r>
  <r>
    <x v="0"/>
    <x v="0"/>
    <s v="Põhipalk ja kokkulepitud tasud"/>
    <n v="85200"/>
    <x v="156"/>
    <x v="144"/>
    <x v="12"/>
    <x v="12"/>
    <x v="7"/>
    <s v="Üldmajanduslikud arendusprojektid"/>
    <x v="0"/>
    <x v="0"/>
    <m/>
    <m/>
    <x v="0"/>
    <x v="0"/>
    <m/>
    <m/>
  </r>
  <r>
    <x v="0"/>
    <x v="0"/>
    <s v="Põhipalk ja kokkulepitud tasud"/>
    <n v="21600"/>
    <x v="16"/>
    <x v="16"/>
    <x v="12"/>
    <x v="12"/>
    <x v="7"/>
    <s v="Üldmajanduslikud arendusprojektid"/>
    <x v="0"/>
    <x v="0"/>
    <m/>
    <m/>
    <x v="0"/>
    <x v="0"/>
    <m/>
    <m/>
  </r>
  <r>
    <x v="0"/>
    <x v="0"/>
    <s v="Põhipalk ja kokkulepitud tasud"/>
    <n v="107400"/>
    <x v="17"/>
    <x v="17"/>
    <x v="12"/>
    <x v="12"/>
    <x v="7"/>
    <s v="Üldmajanduslikud arendusprojektid"/>
    <x v="0"/>
    <x v="0"/>
    <m/>
    <m/>
    <x v="0"/>
    <x v="0"/>
    <m/>
    <m/>
  </r>
  <r>
    <x v="0"/>
    <x v="0"/>
    <s v="Sotsiaalmaks töötasudelt ja toetustelt"/>
    <n v="70686"/>
    <x v="1"/>
    <x v="1"/>
    <x v="12"/>
    <x v="12"/>
    <x v="7"/>
    <s v="Üldmajanduslikud arendusprojektid"/>
    <x v="0"/>
    <x v="0"/>
    <m/>
    <m/>
    <x v="0"/>
    <x v="0"/>
    <m/>
    <m/>
  </r>
  <r>
    <x v="0"/>
    <x v="0"/>
    <s v="Töötuskindlustusmakse"/>
    <n v="1714"/>
    <x v="0"/>
    <x v="0"/>
    <x v="12"/>
    <x v="12"/>
    <x v="7"/>
    <s v="Üldmajanduslikud arendusprojektid"/>
    <x v="0"/>
    <x v="0"/>
    <m/>
    <m/>
    <x v="0"/>
    <x v="0"/>
    <m/>
    <m/>
  </r>
  <r>
    <x v="0"/>
    <x v="5"/>
    <s v="Muud lähetuste kulud"/>
    <n v="340"/>
    <x v="80"/>
    <x v="76"/>
    <x v="14"/>
    <x v="14"/>
    <x v="10"/>
    <s v="Noorte huviharidus ja huvitegevus"/>
    <x v="0"/>
    <x v="0"/>
    <m/>
    <m/>
    <x v="1"/>
    <x v="1"/>
    <m/>
    <m/>
  </r>
  <r>
    <x v="0"/>
    <x v="5"/>
    <s v="Bürootarbed"/>
    <n v="200"/>
    <x v="33"/>
    <x v="33"/>
    <x v="14"/>
    <x v="14"/>
    <x v="10"/>
    <s v="Noorte huviharidus ja huvitegevus"/>
    <x v="0"/>
    <x v="0"/>
    <m/>
    <m/>
    <x v="1"/>
    <x v="1"/>
    <m/>
    <m/>
  </r>
  <r>
    <x v="0"/>
    <x v="5"/>
    <s v="Ürituste ja näituste korraldamise kulud"/>
    <n v="10450"/>
    <x v="52"/>
    <x v="51"/>
    <x v="14"/>
    <x v="14"/>
    <x v="10"/>
    <s v="Noorte huviharidus ja huvitegevus"/>
    <x v="0"/>
    <x v="0"/>
    <m/>
    <m/>
    <x v="1"/>
    <x v="1"/>
    <m/>
    <m/>
  </r>
  <r>
    <x v="0"/>
    <x v="5"/>
    <s v="Tervishoiuteenused"/>
    <n v="2650"/>
    <x v="32"/>
    <x v="32"/>
    <x v="14"/>
    <x v="14"/>
    <x v="10"/>
    <s v="Noorte huviharidus ja huvitegevus"/>
    <x v="0"/>
    <x v="0"/>
    <m/>
    <m/>
    <x v="1"/>
    <x v="1"/>
    <m/>
    <m/>
  </r>
  <r>
    <x v="0"/>
    <x v="5"/>
    <s v="Meditsiini- ja hügieenitarbed"/>
    <n v="365"/>
    <x v="70"/>
    <x v="68"/>
    <x v="14"/>
    <x v="14"/>
    <x v="10"/>
    <s v="Noorte huviharidus ja huvitegevus"/>
    <x v="0"/>
    <x v="0"/>
    <m/>
    <m/>
    <x v="1"/>
    <x v="1"/>
    <m/>
    <m/>
  </r>
  <r>
    <x v="0"/>
    <x v="5"/>
    <s v="Inventar ja selle tarvikud"/>
    <n v="900"/>
    <x v="26"/>
    <x v="26"/>
    <x v="14"/>
    <x v="14"/>
    <x v="10"/>
    <s v="Noorte huviharidus ja huvitegevus"/>
    <x v="0"/>
    <x v="0"/>
    <m/>
    <m/>
    <x v="1"/>
    <x v="1"/>
    <m/>
    <m/>
  </r>
  <r>
    <x v="0"/>
    <x v="5"/>
    <s v="Remondi- ja hooldusteenused"/>
    <n v="800"/>
    <x v="29"/>
    <x v="29"/>
    <x v="14"/>
    <x v="14"/>
    <x v="10"/>
    <s v="Noorte huviharidus ja huvitegevus"/>
    <x v="0"/>
    <x v="0"/>
    <m/>
    <m/>
    <x v="1"/>
    <x v="1"/>
    <m/>
    <m/>
  </r>
  <r>
    <x v="0"/>
    <x v="5"/>
    <s v="Rent"/>
    <n v="1600"/>
    <x v="30"/>
    <x v="30"/>
    <x v="14"/>
    <x v="14"/>
    <x v="10"/>
    <s v="Noorte huviharidus ja huvitegevus"/>
    <x v="0"/>
    <x v="0"/>
    <m/>
    <m/>
    <x v="1"/>
    <x v="1"/>
    <m/>
    <m/>
  </r>
  <r>
    <x v="0"/>
    <x v="5"/>
    <s v="Muud õppevahendid"/>
    <n v="12190"/>
    <x v="38"/>
    <x v="38"/>
    <x v="14"/>
    <x v="14"/>
    <x v="10"/>
    <s v="Noorte huviharidus ja huvitegevus"/>
    <x v="0"/>
    <x v="0"/>
    <m/>
    <m/>
    <x v="1"/>
    <x v="1"/>
    <m/>
    <m/>
  </r>
  <r>
    <x v="0"/>
    <x v="5"/>
    <s v="Muud administreerimiskulud"/>
    <n v="200"/>
    <x v="14"/>
    <x v="14"/>
    <x v="14"/>
    <x v="14"/>
    <x v="10"/>
    <s v="Noorte huviharidus ja huvitegevus"/>
    <x v="0"/>
    <x v="0"/>
    <m/>
    <m/>
    <x v="1"/>
    <x v="1"/>
    <m/>
    <m/>
  </r>
  <r>
    <x v="0"/>
    <x v="5"/>
    <s v="Trükised ja muud teavikud"/>
    <n v="161"/>
    <x v="34"/>
    <x v="34"/>
    <x v="14"/>
    <x v="14"/>
    <x v="10"/>
    <s v="Noorte huviharidus ja huvitegevus"/>
    <x v="0"/>
    <x v="0"/>
    <m/>
    <m/>
    <x v="1"/>
    <x v="1"/>
    <m/>
    <m/>
  </r>
  <r>
    <x v="0"/>
    <x v="5"/>
    <s v="Paljundus- ja printimiskulud"/>
    <n v="238"/>
    <x v="81"/>
    <x v="77"/>
    <x v="14"/>
    <x v="14"/>
    <x v="10"/>
    <s v="Noorte huviharidus ja huvitegevus"/>
    <x v="0"/>
    <x v="0"/>
    <m/>
    <m/>
    <x v="1"/>
    <x v="1"/>
    <m/>
    <m/>
  </r>
  <r>
    <x v="0"/>
    <x v="5"/>
    <s v="Sideteenused"/>
    <n v="300"/>
    <x v="79"/>
    <x v="75"/>
    <x v="14"/>
    <x v="14"/>
    <x v="10"/>
    <s v="Noorte huviharidus ja huvitegevus"/>
    <x v="0"/>
    <x v="0"/>
    <m/>
    <m/>
    <x v="1"/>
    <x v="1"/>
    <m/>
    <m/>
  </r>
  <r>
    <x v="0"/>
    <x v="5"/>
    <s v="Esindus- ja vastuvõtukulud (va kingitused ja auhinnad)"/>
    <n v="200"/>
    <x v="12"/>
    <x v="12"/>
    <x v="14"/>
    <x v="14"/>
    <x v="10"/>
    <s v="Noorte huviharidus ja huvitegevus"/>
    <x v="0"/>
    <x v="0"/>
    <m/>
    <m/>
    <x v="1"/>
    <x v="1"/>
    <m/>
    <m/>
  </r>
  <r>
    <x v="0"/>
    <x v="5"/>
    <s v="Postiteenused"/>
    <n v="40"/>
    <x v="45"/>
    <x v="45"/>
    <x v="14"/>
    <x v="14"/>
    <x v="10"/>
    <s v="Noorte huviharidus ja huvitegevus"/>
    <x v="0"/>
    <x v="0"/>
    <m/>
    <m/>
    <x v="1"/>
    <x v="1"/>
    <m/>
    <m/>
  </r>
  <r>
    <x v="0"/>
    <x v="5"/>
    <s v="Info- ja PR teenused"/>
    <n v="600"/>
    <x v="8"/>
    <x v="8"/>
    <x v="14"/>
    <x v="14"/>
    <x v="10"/>
    <s v="Noorte huviharidus ja huvitegevus"/>
    <x v="0"/>
    <x v="0"/>
    <m/>
    <m/>
    <x v="1"/>
    <x v="1"/>
    <m/>
    <m/>
  </r>
  <r>
    <x v="0"/>
    <x v="5"/>
    <s v="Toitlustusteenused"/>
    <n v="71310"/>
    <x v="53"/>
    <x v="52"/>
    <x v="4"/>
    <x v="4"/>
    <x v="14"/>
    <s v="Koolitoit"/>
    <x v="0"/>
    <x v="0"/>
    <m/>
    <m/>
    <x v="1"/>
    <x v="1"/>
    <m/>
    <m/>
  </r>
  <r>
    <x v="0"/>
    <x v="0"/>
    <s v="Haridusvaldkonna juhtide (direktor: õppejuht) töötasu"/>
    <n v="35800"/>
    <x v="39"/>
    <x v="39"/>
    <x v="4"/>
    <x v="4"/>
    <x v="6"/>
    <s v="Põhi- ja üldkeskharidus"/>
    <x v="0"/>
    <x v="0"/>
    <m/>
    <m/>
    <x v="1"/>
    <x v="1"/>
    <m/>
    <m/>
  </r>
  <r>
    <x v="0"/>
    <x v="5"/>
    <s v="Kultuuriranits"/>
    <n v="6803"/>
    <x v="23"/>
    <x v="23"/>
    <x v="4"/>
    <x v="4"/>
    <x v="6"/>
    <s v="Põhi- ja üldkeskharidus"/>
    <x v="0"/>
    <x v="0"/>
    <s v="TF02-08"/>
    <s v="Kultuuriranits"/>
    <x v="1"/>
    <x v="1"/>
    <m/>
    <m/>
  </r>
  <r>
    <x v="0"/>
    <x v="5"/>
    <s v="Koolituskulud (sh koolituslähetus)"/>
    <n v="8412"/>
    <x v="48"/>
    <x v="22"/>
    <x v="4"/>
    <x v="4"/>
    <x v="6"/>
    <s v="Põhi- ja üldkeskharidus"/>
    <x v="0"/>
    <x v="0"/>
    <s v="TF02-04"/>
    <s v="Õpetajate, direktorite ja õppealajuhatajate täienduskoolituseks"/>
    <x v="1"/>
    <x v="1"/>
    <m/>
    <m/>
  </r>
  <r>
    <x v="0"/>
    <x v="2"/>
    <s v="Sissetulekust sõltumatud sotsiaalhoolekande toetused ja hüvitised"/>
    <n v="1260000"/>
    <x v="163"/>
    <x v="150"/>
    <x v="30"/>
    <x v="30"/>
    <x v="21"/>
    <s v="Väljaspool kodu osutatav üldhooldusteenus"/>
    <x v="0"/>
    <x v="0"/>
    <s v="PR901"/>
    <s v="Hoolduskulude komponent"/>
    <x v="102"/>
    <x v="102"/>
    <m/>
    <m/>
  </r>
  <r>
    <x v="0"/>
    <x v="5"/>
    <s v="Juriidilised teenused"/>
    <n v="10000"/>
    <x v="102"/>
    <x v="96"/>
    <x v="0"/>
    <x v="0"/>
    <x v="0"/>
    <s v="Viljandi Linnavalitsus"/>
    <x v="0"/>
    <x v="0"/>
    <m/>
    <m/>
    <x v="1"/>
    <x v="1"/>
    <m/>
    <m/>
  </r>
  <r>
    <x v="0"/>
    <x v="8"/>
    <s v="Riigilõivud"/>
    <n v="500"/>
    <x v="97"/>
    <x v="91"/>
    <x v="0"/>
    <x v="0"/>
    <x v="0"/>
    <s v="Viljandi Linnavalitsus"/>
    <x v="0"/>
    <x v="0"/>
    <m/>
    <m/>
    <x v="1"/>
    <x v="1"/>
    <m/>
    <m/>
  </r>
  <r>
    <x v="0"/>
    <x v="5"/>
    <s v="Tehnohooldus"/>
    <n v="905"/>
    <x v="60"/>
    <x v="59"/>
    <x v="22"/>
    <x v="22"/>
    <x v="20"/>
    <s v="Muuseumid"/>
    <x v="26"/>
    <x v="26"/>
    <m/>
    <m/>
    <x v="1"/>
    <x v="1"/>
    <m/>
    <m/>
  </r>
  <r>
    <x v="0"/>
    <x v="2"/>
    <s v="Preemiad, stipendiumid"/>
    <n v="8000"/>
    <x v="13"/>
    <x v="13"/>
    <x v="5"/>
    <x v="5"/>
    <x v="15"/>
    <s v="Sporditegevus"/>
    <x v="0"/>
    <x v="0"/>
    <m/>
    <m/>
    <x v="55"/>
    <x v="55"/>
    <m/>
    <m/>
  </r>
  <r>
    <x v="0"/>
    <x v="9"/>
    <s v="Kodumaine sihtfinantseerimine tegevuskuludeks"/>
    <n v="38347"/>
    <x v="196"/>
    <x v="25"/>
    <x v="5"/>
    <x v="5"/>
    <x v="15"/>
    <s v="Sporditegevus"/>
    <x v="0"/>
    <x v="0"/>
    <m/>
    <m/>
    <x v="115"/>
    <x v="115"/>
    <m/>
    <m/>
  </r>
  <r>
    <x v="0"/>
    <x v="9"/>
    <s v="Kodumaine sihtfinantseerimine tegevuskuludeks"/>
    <n v="98000"/>
    <x v="196"/>
    <x v="25"/>
    <x v="5"/>
    <x v="5"/>
    <x v="15"/>
    <s v="Sporditegevus"/>
    <x v="0"/>
    <x v="0"/>
    <m/>
    <m/>
    <x v="116"/>
    <x v="116"/>
    <m/>
    <m/>
  </r>
  <r>
    <x v="0"/>
    <x v="5"/>
    <s v="Ürituste ja näituste korraldamise kulud"/>
    <n v="3800"/>
    <x v="52"/>
    <x v="51"/>
    <x v="5"/>
    <x v="5"/>
    <x v="15"/>
    <s v="Sporditegevus"/>
    <x v="0"/>
    <x v="0"/>
    <m/>
    <m/>
    <x v="39"/>
    <x v="39"/>
    <m/>
    <m/>
  </r>
  <r>
    <x v="0"/>
    <x v="2"/>
    <s v="Preemiad, stipendiumid"/>
    <n v="5000"/>
    <x v="13"/>
    <x v="13"/>
    <x v="5"/>
    <x v="5"/>
    <x v="15"/>
    <s v="Sporditegevus"/>
    <x v="0"/>
    <x v="0"/>
    <m/>
    <m/>
    <x v="56"/>
    <x v="56"/>
    <m/>
    <m/>
  </r>
  <r>
    <x v="0"/>
    <x v="5"/>
    <s v="Lasteaiateenused"/>
    <n v="82000"/>
    <x v="120"/>
    <x v="113"/>
    <x v="5"/>
    <x v="5"/>
    <x v="13"/>
    <s v="Alusharidus"/>
    <x v="0"/>
    <x v="0"/>
    <m/>
    <m/>
    <x v="40"/>
    <x v="40"/>
    <m/>
    <m/>
  </r>
  <r>
    <x v="0"/>
    <x v="5"/>
    <s v="Siseskatepargi hooldus"/>
    <n v="467"/>
    <x v="57"/>
    <x v="56"/>
    <x v="29"/>
    <x v="29"/>
    <x v="26"/>
    <s v="Noorsootöö ja noortekeskused"/>
    <x v="44"/>
    <x v="44"/>
    <m/>
    <m/>
    <x v="1"/>
    <x v="1"/>
    <m/>
    <m/>
  </r>
  <r>
    <x v="0"/>
    <x v="9"/>
    <s v="Kodumaine sihtfinantseerimine tegevuskuludeks"/>
    <n v="45000"/>
    <x v="196"/>
    <x v="25"/>
    <x v="5"/>
    <x v="5"/>
    <x v="15"/>
    <s v="Sporditegevus"/>
    <x v="0"/>
    <x v="0"/>
    <m/>
    <m/>
    <x v="117"/>
    <x v="117"/>
    <m/>
    <m/>
  </r>
  <r>
    <x v="0"/>
    <x v="5"/>
    <s v="Koristusteenus"/>
    <n v="10461"/>
    <x v="69"/>
    <x v="67"/>
    <x v="29"/>
    <x v="29"/>
    <x v="26"/>
    <s v="Noorsootöö ja noortekeskused"/>
    <x v="44"/>
    <x v="44"/>
    <m/>
    <m/>
    <x v="1"/>
    <x v="1"/>
    <m/>
    <m/>
  </r>
  <r>
    <x v="0"/>
    <x v="5"/>
    <s v="Tehnohooldus"/>
    <n v="3636"/>
    <x v="60"/>
    <x v="59"/>
    <x v="29"/>
    <x v="29"/>
    <x v="26"/>
    <s v="Noorsootöö ja noortekeskused"/>
    <x v="44"/>
    <x v="44"/>
    <m/>
    <m/>
    <x v="1"/>
    <x v="1"/>
    <m/>
    <m/>
  </r>
  <r>
    <x v="1"/>
    <x v="3"/>
    <s v="Laste spordi-, tehnika-, loodus-, loome- ja huvialakoolide tulud"/>
    <n v="290000"/>
    <x v="199"/>
    <x v="179"/>
    <x v="5"/>
    <x v="5"/>
    <x v="15"/>
    <s v="Sporditegevus"/>
    <x v="0"/>
    <x v="0"/>
    <m/>
    <m/>
    <x v="82"/>
    <x v="82"/>
    <m/>
    <m/>
  </r>
  <r>
    <x v="1"/>
    <x v="3"/>
    <s v="Laste spordi-, tehnika-, loodus-, loome- ja huvialakoolide tulud"/>
    <n v="40000"/>
    <x v="199"/>
    <x v="179"/>
    <x v="5"/>
    <x v="5"/>
    <x v="10"/>
    <s v="Noorte huviharidus ja huvitegevus"/>
    <x v="0"/>
    <x v="0"/>
    <m/>
    <m/>
    <x v="81"/>
    <x v="81"/>
    <m/>
    <m/>
  </r>
  <r>
    <x v="1"/>
    <x v="3"/>
    <s v="Laste spordi-, tehnika-, loodus-, loome- ja huvialakoolide tulud"/>
    <n v="175000"/>
    <x v="199"/>
    <x v="179"/>
    <x v="5"/>
    <x v="5"/>
    <x v="10"/>
    <s v="Noorte huviharidus ja huvitegevus"/>
    <x v="0"/>
    <x v="0"/>
    <m/>
    <m/>
    <x v="80"/>
    <x v="80"/>
    <m/>
    <m/>
  </r>
  <r>
    <x v="1"/>
    <x v="3"/>
    <s v="Laste spordi-, tehnika-, loodus-, loome- ja huvialakoolide tulud"/>
    <n v="50000"/>
    <x v="199"/>
    <x v="179"/>
    <x v="5"/>
    <x v="5"/>
    <x v="10"/>
    <s v="Noorte huviharidus ja huvitegevus"/>
    <x v="0"/>
    <x v="0"/>
    <m/>
    <m/>
    <x v="79"/>
    <x v="79"/>
    <m/>
    <m/>
  </r>
  <r>
    <x v="0"/>
    <x v="2"/>
    <s v="Muud sissetulekust sõltuvad sotsiaalhoolekande toetused ja hüvitised"/>
    <n v="63000"/>
    <x v="223"/>
    <x v="199"/>
    <x v="30"/>
    <x v="30"/>
    <x v="21"/>
    <s v="Väljaspool kodu osutatav üldhooldusteenus"/>
    <x v="0"/>
    <x v="0"/>
    <s v="PR902"/>
    <s v="Väiksema sissetuleku hüvitis"/>
    <x v="102"/>
    <x v="102"/>
    <m/>
    <m/>
  </r>
  <r>
    <x v="0"/>
    <x v="5"/>
    <s v="Koristusteenus"/>
    <n v="2107"/>
    <x v="69"/>
    <x v="67"/>
    <x v="26"/>
    <x v="26"/>
    <x v="20"/>
    <s v="Muuseumid"/>
    <x v="34"/>
    <x v="34"/>
    <m/>
    <m/>
    <x v="1"/>
    <x v="1"/>
    <m/>
    <m/>
  </r>
  <r>
    <x v="0"/>
    <x v="5"/>
    <s v="Tehnohooldus"/>
    <n v="774"/>
    <x v="60"/>
    <x v="59"/>
    <x v="26"/>
    <x v="26"/>
    <x v="20"/>
    <s v="Muuseumid"/>
    <x v="34"/>
    <x v="34"/>
    <m/>
    <m/>
    <x v="1"/>
    <x v="1"/>
    <m/>
    <m/>
  </r>
  <r>
    <x v="0"/>
    <x v="5"/>
    <s v="Tehnohooldus"/>
    <n v="26803"/>
    <x v="60"/>
    <x v="59"/>
    <x v="23"/>
    <x v="23"/>
    <x v="21"/>
    <s v="Väljaspool kodu osutatav üldhooldusteenus"/>
    <x v="29"/>
    <x v="29"/>
    <m/>
    <m/>
    <x v="1"/>
    <x v="1"/>
    <m/>
    <m/>
  </r>
  <r>
    <x v="0"/>
    <x v="5"/>
    <s v="Muud kommunikatsiooni-, kultuuri- ja vaba aja sisustamise kulud"/>
    <n v="60238"/>
    <x v="23"/>
    <x v="23"/>
    <x v="5"/>
    <x v="5"/>
    <x v="10"/>
    <s v="Noorte huviharidus ja huvitegevus"/>
    <x v="0"/>
    <x v="0"/>
    <s v="TF01-04"/>
    <s v="Huvihariduse ja -tegevuse toetus"/>
    <x v="34"/>
    <x v="34"/>
    <m/>
    <m/>
  </r>
  <r>
    <x v="0"/>
    <x v="5"/>
    <s v="Muud kommunikatsiooni-, kultuuri- ja vaba aja sisustamise kulud"/>
    <n v="14937"/>
    <x v="23"/>
    <x v="23"/>
    <x v="5"/>
    <x v="5"/>
    <x v="10"/>
    <s v="Noorte huviharidus ja huvitegevus"/>
    <x v="0"/>
    <x v="0"/>
    <m/>
    <m/>
    <x v="15"/>
    <x v="15"/>
    <m/>
    <m/>
  </r>
  <r>
    <x v="0"/>
    <x v="0"/>
    <s v="Nooremspetsialistide põhipalk ja kokkulepitud tasud"/>
    <n v="58560"/>
    <x v="42"/>
    <x v="42"/>
    <x v="4"/>
    <x v="4"/>
    <x v="6"/>
    <s v="Põhi- ja üldkeskharidus"/>
    <x v="0"/>
    <x v="0"/>
    <m/>
    <m/>
    <x v="1"/>
    <x v="1"/>
    <m/>
    <m/>
  </r>
  <r>
    <x v="0"/>
    <x v="5"/>
    <s v="Koristusteenus- materjalid"/>
    <n v="15111"/>
    <x v="69"/>
    <x v="67"/>
    <x v="23"/>
    <x v="23"/>
    <x v="21"/>
    <s v="Väljaspool kodu osutatav üldhooldusteenus"/>
    <x v="29"/>
    <x v="29"/>
    <m/>
    <m/>
    <x v="1"/>
    <x v="1"/>
    <m/>
    <m/>
  </r>
  <r>
    <x v="0"/>
    <x v="9"/>
    <s v="Kodumaine sihtfinantseerimine tegevuskuludeks"/>
    <n v="10000"/>
    <x v="196"/>
    <x v="25"/>
    <x v="5"/>
    <x v="5"/>
    <x v="30"/>
    <s v="Vaba aja tegevused"/>
    <x v="0"/>
    <x v="0"/>
    <m/>
    <m/>
    <x v="118"/>
    <x v="118"/>
    <m/>
    <m/>
  </r>
  <r>
    <x v="0"/>
    <x v="9"/>
    <s v="Kodumaine sihtfinantseerimine tegevuskuludeks"/>
    <n v="45000"/>
    <x v="196"/>
    <x v="25"/>
    <x v="5"/>
    <x v="5"/>
    <x v="30"/>
    <s v="Vaba aja tegevused"/>
    <x v="0"/>
    <x v="0"/>
    <m/>
    <m/>
    <x v="119"/>
    <x v="119"/>
    <m/>
    <m/>
  </r>
  <r>
    <x v="0"/>
    <x v="9"/>
    <s v="Kodumaine sihtfinantseerimine tegevuskuludeks"/>
    <n v="10000"/>
    <x v="196"/>
    <x v="25"/>
    <x v="5"/>
    <x v="5"/>
    <x v="30"/>
    <s v="Vaba aja tegevused"/>
    <x v="0"/>
    <x v="0"/>
    <m/>
    <m/>
    <x v="120"/>
    <x v="120"/>
    <m/>
    <m/>
  </r>
  <r>
    <x v="0"/>
    <x v="9"/>
    <s v="Kodumaine sihtfinantseerimine tegevuskuludeks"/>
    <n v="98000"/>
    <x v="196"/>
    <x v="25"/>
    <x v="5"/>
    <x v="5"/>
    <x v="30"/>
    <s v="Vaba aja tegevused"/>
    <x v="0"/>
    <x v="0"/>
    <m/>
    <m/>
    <x v="121"/>
    <x v="121"/>
    <m/>
    <m/>
  </r>
  <r>
    <x v="0"/>
    <x v="5"/>
    <s v="Tehnohooldus"/>
    <n v="13000"/>
    <x v="60"/>
    <x v="59"/>
    <x v="14"/>
    <x v="14"/>
    <x v="10"/>
    <s v="Noorte huviharidus ja huvitegevus"/>
    <x v="41"/>
    <x v="41"/>
    <m/>
    <m/>
    <x v="1"/>
    <x v="1"/>
    <m/>
    <m/>
  </r>
  <r>
    <x v="0"/>
    <x v="5"/>
    <s v="Ürituste ja näituste korraldamise kulud"/>
    <n v="28000"/>
    <x v="52"/>
    <x v="51"/>
    <x v="5"/>
    <x v="5"/>
    <x v="30"/>
    <s v="Vaba aja tegevused"/>
    <x v="0"/>
    <x v="0"/>
    <m/>
    <m/>
    <x v="37"/>
    <x v="37"/>
    <m/>
    <m/>
  </r>
  <r>
    <x v="0"/>
    <x v="5"/>
    <s v="Koristusteenus"/>
    <n v="16112"/>
    <x v="69"/>
    <x v="67"/>
    <x v="14"/>
    <x v="14"/>
    <x v="10"/>
    <s v="Noorte huviharidus ja huvitegevus"/>
    <x v="41"/>
    <x v="41"/>
    <m/>
    <m/>
    <x v="1"/>
    <x v="1"/>
    <m/>
    <m/>
  </r>
  <r>
    <x v="0"/>
    <x v="5"/>
    <s v="Ürituste ja näituste korraldamise kulud"/>
    <n v="20000"/>
    <x v="52"/>
    <x v="51"/>
    <x v="5"/>
    <x v="5"/>
    <x v="30"/>
    <s v="Vaba aja tegevused"/>
    <x v="0"/>
    <x v="0"/>
    <m/>
    <m/>
    <x v="103"/>
    <x v="103"/>
    <m/>
    <m/>
  </r>
  <r>
    <x v="0"/>
    <x v="2"/>
    <s v="Preemiad, stipendiumid"/>
    <n v="12500"/>
    <x v="13"/>
    <x v="13"/>
    <x v="5"/>
    <x v="5"/>
    <x v="32"/>
    <s v="Muu vaba aeg, kultuur, religioon"/>
    <x v="0"/>
    <x v="0"/>
    <m/>
    <m/>
    <x v="89"/>
    <x v="89"/>
    <m/>
    <m/>
  </r>
  <r>
    <x v="0"/>
    <x v="5"/>
    <s v="Koristusteenus"/>
    <n v="3168"/>
    <x v="69"/>
    <x v="67"/>
    <x v="14"/>
    <x v="14"/>
    <x v="10"/>
    <s v="Noorte huviharidus ja huvitegevus"/>
    <x v="4"/>
    <x v="4"/>
    <m/>
    <m/>
    <x v="1"/>
    <x v="1"/>
    <m/>
    <m/>
  </r>
  <r>
    <x v="0"/>
    <x v="5"/>
    <s v="Tehnohooldus"/>
    <n v="975"/>
    <x v="60"/>
    <x v="59"/>
    <x v="14"/>
    <x v="14"/>
    <x v="10"/>
    <s v="Noorte huviharidus ja huvitegevus"/>
    <x v="4"/>
    <x v="4"/>
    <m/>
    <m/>
    <x v="1"/>
    <x v="1"/>
    <m/>
    <m/>
  </r>
  <r>
    <x v="0"/>
    <x v="2"/>
    <s v="Preemiad, stipendiumid"/>
    <n v="3125"/>
    <x v="13"/>
    <x v="13"/>
    <x v="5"/>
    <x v="5"/>
    <x v="32"/>
    <s v="Muu vaba aeg, kultuur, religioon"/>
    <x v="0"/>
    <x v="0"/>
    <m/>
    <m/>
    <x v="92"/>
    <x v="92"/>
    <m/>
    <m/>
  </r>
  <r>
    <x v="0"/>
    <x v="2"/>
    <s v="Preemiad, stipendiumid"/>
    <n v="1875"/>
    <x v="13"/>
    <x v="13"/>
    <x v="5"/>
    <x v="5"/>
    <x v="32"/>
    <s v="Muu vaba aeg, kultuur, religioon"/>
    <x v="0"/>
    <x v="0"/>
    <m/>
    <m/>
    <x v="88"/>
    <x v="88"/>
    <m/>
    <m/>
  </r>
  <r>
    <x v="0"/>
    <x v="5"/>
    <s v="Mänguväljakute hooldus"/>
    <n v="467"/>
    <x v="57"/>
    <x v="56"/>
    <x v="7"/>
    <x v="7"/>
    <x v="6"/>
    <s v="Põhi- ja üldkeskharidus"/>
    <x v="40"/>
    <x v="40"/>
    <m/>
    <m/>
    <x v="1"/>
    <x v="1"/>
    <m/>
    <m/>
  </r>
  <r>
    <x v="0"/>
    <x v="2"/>
    <s v="Preemiad, stipendiumid"/>
    <n v="1875"/>
    <x v="13"/>
    <x v="13"/>
    <x v="5"/>
    <x v="5"/>
    <x v="32"/>
    <s v="Muu vaba aeg, kultuur, religioon"/>
    <x v="0"/>
    <x v="0"/>
    <m/>
    <m/>
    <x v="91"/>
    <x v="91"/>
    <m/>
    <m/>
  </r>
  <r>
    <x v="0"/>
    <x v="5"/>
    <s v="Ürituste ja näituste korraldamise kulud"/>
    <n v="8000"/>
    <x v="52"/>
    <x v="51"/>
    <x v="5"/>
    <x v="5"/>
    <x v="32"/>
    <s v="Muu vaba aeg, kultuur, religioon"/>
    <x v="0"/>
    <x v="0"/>
    <m/>
    <m/>
    <x v="38"/>
    <x v="38"/>
    <m/>
    <m/>
  </r>
  <r>
    <x v="0"/>
    <x v="5"/>
    <s v="Tehnohooldus"/>
    <n v="11157"/>
    <x v="60"/>
    <x v="59"/>
    <x v="7"/>
    <x v="7"/>
    <x v="6"/>
    <s v="Põhi- ja üldkeskharidus"/>
    <x v="8"/>
    <x v="8"/>
    <m/>
    <m/>
    <x v="1"/>
    <x v="1"/>
    <m/>
    <m/>
  </r>
  <r>
    <x v="0"/>
    <x v="5"/>
    <s v="Ürituste ja näituste korraldamise kulud"/>
    <n v="26650"/>
    <x v="52"/>
    <x v="51"/>
    <x v="5"/>
    <x v="5"/>
    <x v="32"/>
    <s v="Muu vaba aeg, kultuur, religioon"/>
    <x v="0"/>
    <x v="0"/>
    <m/>
    <m/>
    <x v="37"/>
    <x v="37"/>
    <m/>
    <m/>
  </r>
  <r>
    <x v="0"/>
    <x v="5"/>
    <s v="Koristusteenus"/>
    <n v="9318"/>
    <x v="69"/>
    <x v="67"/>
    <x v="7"/>
    <x v="7"/>
    <x v="6"/>
    <s v="Põhi- ja üldkeskharidus"/>
    <x v="8"/>
    <x v="8"/>
    <m/>
    <m/>
    <x v="1"/>
    <x v="1"/>
    <m/>
    <m/>
  </r>
  <r>
    <x v="0"/>
    <x v="0"/>
    <s v="Töövõtulepingu alusel füüsilistele isikutele makst"/>
    <n v="1917"/>
    <x v="15"/>
    <x v="15"/>
    <x v="4"/>
    <x v="4"/>
    <x v="6"/>
    <s v="Põhi- ja üldkeskharidus"/>
    <x v="0"/>
    <x v="0"/>
    <m/>
    <m/>
    <x v="1"/>
    <x v="1"/>
    <m/>
    <m/>
  </r>
  <r>
    <x v="0"/>
    <x v="5"/>
    <s v="Koristusteenus"/>
    <n v="68243"/>
    <x v="69"/>
    <x v="67"/>
    <x v="7"/>
    <x v="7"/>
    <x v="6"/>
    <s v="Põhi- ja üldkeskharidus"/>
    <x v="10"/>
    <x v="10"/>
    <m/>
    <m/>
    <x v="1"/>
    <x v="1"/>
    <m/>
    <m/>
  </r>
  <r>
    <x v="0"/>
    <x v="5"/>
    <s v="Tehnohooldus"/>
    <n v="41080"/>
    <x v="60"/>
    <x v="59"/>
    <x v="7"/>
    <x v="7"/>
    <x v="6"/>
    <s v="Põhi- ja üldkeskharidus"/>
    <x v="10"/>
    <x v="10"/>
    <m/>
    <m/>
    <x v="1"/>
    <x v="1"/>
    <m/>
    <m/>
  </r>
  <r>
    <x v="1"/>
    <x v="6"/>
    <s v="Kodumaine sihtfinantseerimine tegevuskuludeks"/>
    <n v="20000"/>
    <x v="25"/>
    <x v="25"/>
    <x v="7"/>
    <x v="7"/>
    <x v="6"/>
    <s v="Põhi- ja üldkeskharidus"/>
    <x v="0"/>
    <x v="0"/>
    <s v="48002"/>
    <s v="Õpiandekuse toetamine"/>
    <x v="1"/>
    <x v="1"/>
    <m/>
    <m/>
  </r>
  <r>
    <x v="0"/>
    <x v="9"/>
    <s v="Liikmemaksud"/>
    <n v="60"/>
    <x v="160"/>
    <x v="148"/>
    <x v="7"/>
    <x v="7"/>
    <x v="6"/>
    <s v="Põhi- ja üldkeskharidus"/>
    <x v="0"/>
    <x v="0"/>
    <m/>
    <m/>
    <x v="1"/>
    <x v="1"/>
    <m/>
    <m/>
  </r>
  <r>
    <x v="0"/>
    <x v="0"/>
    <s v="Põhipalk ja kokkulepitud tasud (ÕPETAJAD, RIIK)"/>
    <n v="1364205"/>
    <x v="24"/>
    <x v="24"/>
    <x v="7"/>
    <x v="7"/>
    <x v="6"/>
    <s v="Põhi- ja üldkeskharidus"/>
    <x v="0"/>
    <x v="0"/>
    <s v="TF02-01"/>
    <s v="Põhikooli õpetajate tööjõukuludeks"/>
    <x v="1"/>
    <x v="1"/>
    <m/>
    <m/>
  </r>
  <r>
    <x v="0"/>
    <x v="0"/>
    <s v="Põhipalk ja kokkulepitud tasud (TÖÖTAJAD, KOV)"/>
    <n v="116184"/>
    <x v="37"/>
    <x v="37"/>
    <x v="7"/>
    <x v="7"/>
    <x v="6"/>
    <s v="Põhi- ja üldkeskharidus"/>
    <x v="0"/>
    <x v="0"/>
    <m/>
    <m/>
    <x v="1"/>
    <x v="1"/>
    <m/>
    <m/>
  </r>
  <r>
    <x v="0"/>
    <x v="5"/>
    <s v="Sideteenused"/>
    <n v="665"/>
    <x v="79"/>
    <x v="75"/>
    <x v="20"/>
    <x v="20"/>
    <x v="16"/>
    <s v="Avalike alade puhastus"/>
    <x v="0"/>
    <x v="0"/>
    <m/>
    <m/>
    <x v="1"/>
    <x v="1"/>
    <m/>
    <m/>
  </r>
  <r>
    <x v="0"/>
    <x v="5"/>
    <s v="Personaliteenused (TÖÖVÕTULEPINGUD)"/>
    <n v="4000"/>
    <x v="86"/>
    <x v="81"/>
    <x v="7"/>
    <x v="7"/>
    <x v="6"/>
    <s v="Põhi- ja üldkeskharidus"/>
    <x v="0"/>
    <x v="0"/>
    <m/>
    <m/>
    <x v="1"/>
    <x v="1"/>
    <m/>
    <m/>
  </r>
  <r>
    <x v="0"/>
    <x v="5"/>
    <s v="Info- ja PR teenused"/>
    <n v="380"/>
    <x v="8"/>
    <x v="8"/>
    <x v="20"/>
    <x v="20"/>
    <x v="16"/>
    <s v="Avalike alade puhastus"/>
    <x v="0"/>
    <x v="0"/>
    <m/>
    <m/>
    <x v="1"/>
    <x v="1"/>
    <m/>
    <m/>
  </r>
  <r>
    <x v="0"/>
    <x v="0"/>
    <s v="Toitlustuskulud ja toiduraha hüvitised"/>
    <n v="1000"/>
    <x v="162"/>
    <x v="149"/>
    <x v="7"/>
    <x v="7"/>
    <x v="6"/>
    <s v="Põhi- ja üldkeskharidus"/>
    <x v="0"/>
    <x v="0"/>
    <m/>
    <m/>
    <x v="1"/>
    <x v="1"/>
    <m/>
    <m/>
  </r>
  <r>
    <x v="0"/>
    <x v="5"/>
    <s v="Muud administreerimiskulud"/>
    <n v="950"/>
    <x v="14"/>
    <x v="14"/>
    <x v="20"/>
    <x v="20"/>
    <x v="16"/>
    <s v="Avalike alade puhastus"/>
    <x v="0"/>
    <x v="0"/>
    <m/>
    <m/>
    <x v="1"/>
    <x v="1"/>
    <m/>
    <m/>
  </r>
  <r>
    <x v="0"/>
    <x v="0"/>
    <s v="Sotsiaalmaks erisoodustustelt"/>
    <n v="413"/>
    <x v="10"/>
    <x v="10"/>
    <x v="7"/>
    <x v="7"/>
    <x v="6"/>
    <s v="Põhi- ja üldkeskharidus"/>
    <x v="0"/>
    <x v="0"/>
    <m/>
    <m/>
    <x v="1"/>
    <x v="1"/>
    <m/>
    <m/>
  </r>
  <r>
    <x v="0"/>
    <x v="0"/>
    <s v="Tulumaks erisoodustustelt"/>
    <n v="250"/>
    <x v="9"/>
    <x v="9"/>
    <x v="7"/>
    <x v="7"/>
    <x v="6"/>
    <s v="Põhi- ja üldkeskharidus"/>
    <x v="0"/>
    <x v="0"/>
    <m/>
    <m/>
    <x v="1"/>
    <x v="1"/>
    <m/>
    <m/>
  </r>
  <r>
    <x v="0"/>
    <x v="0"/>
    <s v="Sotsiaalmaks töötasudelt ja toetustelt"/>
    <n v="107683"/>
    <x v="1"/>
    <x v="1"/>
    <x v="7"/>
    <x v="7"/>
    <x v="6"/>
    <s v="Põhi- ja üldkeskharidus"/>
    <x v="0"/>
    <x v="0"/>
    <m/>
    <m/>
    <x v="1"/>
    <x v="1"/>
    <m/>
    <m/>
  </r>
  <r>
    <x v="0"/>
    <x v="0"/>
    <s v="Põhipalk ja kokkulepitud tasud (JUHID)"/>
    <n v="31764"/>
    <x v="39"/>
    <x v="39"/>
    <x v="7"/>
    <x v="7"/>
    <x v="6"/>
    <s v="Põhi- ja üldkeskharidus"/>
    <x v="0"/>
    <x v="0"/>
    <m/>
    <m/>
    <x v="1"/>
    <x v="1"/>
    <m/>
    <m/>
  </r>
  <r>
    <x v="0"/>
    <x v="5"/>
    <s v="Üür, rent, kasutusõiguse tasu (Kalmistute haldamise programm Haudi rent)"/>
    <n v="2489"/>
    <x v="210"/>
    <x v="187"/>
    <x v="20"/>
    <x v="20"/>
    <x v="16"/>
    <s v="Avalike alade puhastus"/>
    <x v="0"/>
    <x v="0"/>
    <m/>
    <m/>
    <x v="1"/>
    <x v="1"/>
    <m/>
    <m/>
  </r>
  <r>
    <x v="0"/>
    <x v="0"/>
    <s v="Töötuskindlustusmakse"/>
    <n v="3432"/>
    <x v="0"/>
    <x v="0"/>
    <x v="7"/>
    <x v="7"/>
    <x v="6"/>
    <s v="Põhi- ja üldkeskharidus"/>
    <x v="0"/>
    <x v="0"/>
    <m/>
    <m/>
    <x v="1"/>
    <x v="1"/>
    <m/>
    <m/>
  </r>
  <r>
    <x v="0"/>
    <x v="5"/>
    <s v="Sõidukulud"/>
    <n v="200"/>
    <x v="50"/>
    <x v="49"/>
    <x v="20"/>
    <x v="20"/>
    <x v="16"/>
    <s v="Avalike alade puhastus"/>
    <x v="0"/>
    <x v="0"/>
    <m/>
    <m/>
    <x v="1"/>
    <x v="1"/>
    <m/>
    <m/>
  </r>
  <r>
    <x v="0"/>
    <x v="5"/>
    <s v="Kütus"/>
    <n v="51150"/>
    <x v="200"/>
    <x v="66"/>
    <x v="20"/>
    <x v="20"/>
    <x v="16"/>
    <s v="Avalike alade puhastus"/>
    <x v="0"/>
    <x v="0"/>
    <m/>
    <m/>
    <x v="1"/>
    <x v="1"/>
    <m/>
    <m/>
  </r>
  <r>
    <x v="0"/>
    <x v="5"/>
    <s v="Muud koolituse kulud (kolmandate isikute koolitamine)"/>
    <n v="1200"/>
    <x v="43"/>
    <x v="43"/>
    <x v="7"/>
    <x v="7"/>
    <x v="6"/>
    <s v="Põhi- ja üldkeskharidus"/>
    <x v="0"/>
    <x v="0"/>
    <m/>
    <m/>
    <x v="1"/>
    <x v="1"/>
    <m/>
    <m/>
  </r>
  <r>
    <x v="0"/>
    <x v="5"/>
    <s v="Remont ja hooldus"/>
    <n v="4750"/>
    <x v="75"/>
    <x v="69"/>
    <x v="20"/>
    <x v="20"/>
    <x v="16"/>
    <s v="Avalike alade puhastus"/>
    <x v="0"/>
    <x v="0"/>
    <m/>
    <m/>
    <x v="1"/>
    <x v="1"/>
    <m/>
    <m/>
  </r>
  <r>
    <x v="0"/>
    <x v="5"/>
    <s v="Kindlustus"/>
    <n v="750"/>
    <x v="173"/>
    <x v="70"/>
    <x v="7"/>
    <x v="7"/>
    <x v="6"/>
    <s v="Põhi- ja üldkeskharidus"/>
    <x v="0"/>
    <x v="0"/>
    <m/>
    <m/>
    <x v="1"/>
    <x v="1"/>
    <m/>
    <m/>
  </r>
  <r>
    <x v="0"/>
    <x v="5"/>
    <s v="Korrashoiu- ja remondimaterjalid, lisaseadmed ja -tarvikud"/>
    <n v="19000"/>
    <x v="209"/>
    <x v="71"/>
    <x v="20"/>
    <x v="20"/>
    <x v="16"/>
    <s v="Avalike alade puhastus"/>
    <x v="0"/>
    <x v="0"/>
    <m/>
    <m/>
    <x v="1"/>
    <x v="1"/>
    <m/>
    <m/>
  </r>
  <r>
    <x v="0"/>
    <x v="5"/>
    <s v="Remont ja hooldus (sõidukid)"/>
    <n v="800"/>
    <x v="174"/>
    <x v="69"/>
    <x v="7"/>
    <x v="7"/>
    <x v="6"/>
    <s v="Põhi- ja üldkeskharidus"/>
    <x v="0"/>
    <x v="0"/>
    <m/>
    <m/>
    <x v="1"/>
    <x v="1"/>
    <m/>
    <m/>
  </r>
  <r>
    <x v="0"/>
    <x v="5"/>
    <s v="Rent"/>
    <n v="4020"/>
    <x v="30"/>
    <x v="30"/>
    <x v="7"/>
    <x v="7"/>
    <x v="6"/>
    <s v="Põhi- ja üldkeskharidus"/>
    <x v="0"/>
    <x v="0"/>
    <m/>
    <m/>
    <x v="1"/>
    <x v="1"/>
    <m/>
    <m/>
  </r>
  <r>
    <x v="0"/>
    <x v="5"/>
    <s v="Remondi- ja hooldusteenused"/>
    <n v="1900"/>
    <x v="29"/>
    <x v="29"/>
    <x v="20"/>
    <x v="20"/>
    <x v="16"/>
    <s v="Avalike alade puhastus"/>
    <x v="0"/>
    <x v="0"/>
    <m/>
    <m/>
    <x v="1"/>
    <x v="1"/>
    <m/>
    <m/>
  </r>
  <r>
    <x v="0"/>
    <x v="5"/>
    <s v="Infotehnoloogiline riistvara ja tarvikud"/>
    <n v="0"/>
    <x v="149"/>
    <x v="137"/>
    <x v="7"/>
    <x v="7"/>
    <x v="6"/>
    <s v="Põhi- ja üldkeskharidus"/>
    <x v="0"/>
    <x v="0"/>
    <m/>
    <m/>
    <x v="1"/>
    <x v="1"/>
    <m/>
    <m/>
  </r>
  <r>
    <x v="0"/>
    <x v="5"/>
    <s v="Muud inventari majandamiskulud"/>
    <n v="900"/>
    <x v="41"/>
    <x v="41"/>
    <x v="20"/>
    <x v="20"/>
    <x v="16"/>
    <s v="Avalike alade puhastus"/>
    <x v="0"/>
    <x v="0"/>
    <m/>
    <m/>
    <x v="1"/>
    <x v="1"/>
    <m/>
    <m/>
  </r>
  <r>
    <x v="0"/>
    <x v="5"/>
    <s v="Info- ja PR teenused"/>
    <n v="3500"/>
    <x v="8"/>
    <x v="8"/>
    <x v="12"/>
    <x v="12"/>
    <x v="7"/>
    <s v="Üldmajanduslikud arendusprojektid"/>
    <x v="0"/>
    <x v="0"/>
    <m/>
    <m/>
    <x v="25"/>
    <x v="25"/>
    <m/>
    <m/>
  </r>
  <r>
    <x v="0"/>
    <x v="5"/>
    <s v="Tervisekontroll"/>
    <n v="600"/>
    <x v="32"/>
    <x v="32"/>
    <x v="20"/>
    <x v="20"/>
    <x v="16"/>
    <s v="Avalike alade puhastus"/>
    <x v="0"/>
    <x v="0"/>
    <m/>
    <m/>
    <x v="1"/>
    <x v="1"/>
    <m/>
    <m/>
  </r>
  <r>
    <x v="0"/>
    <x v="5"/>
    <s v="Kütus"/>
    <n v="1500"/>
    <x v="87"/>
    <x v="66"/>
    <x v="7"/>
    <x v="7"/>
    <x v="6"/>
    <s v="Põhi- ja üldkeskharidus"/>
    <x v="0"/>
    <x v="0"/>
    <m/>
    <m/>
    <x v="1"/>
    <x v="1"/>
    <m/>
    <m/>
  </r>
  <r>
    <x v="0"/>
    <x v="5"/>
    <s v="Uurimis- ja arendustööd (Artes Terrae) -"/>
    <n v="89000"/>
    <x v="229"/>
    <x v="203"/>
    <x v="12"/>
    <x v="12"/>
    <x v="7"/>
    <s v="Üldmajanduslikud arendusprojektid"/>
    <x v="0"/>
    <x v="0"/>
    <m/>
    <m/>
    <x v="26"/>
    <x v="26"/>
    <m/>
    <m/>
  </r>
  <r>
    <x v="1"/>
    <x v="3"/>
    <s v="Mitteeluruumidelt"/>
    <n v="594"/>
    <x v="195"/>
    <x v="176"/>
    <x v="19"/>
    <x v="19"/>
    <x v="13"/>
    <s v="Alusharidus"/>
    <x v="0"/>
    <x v="0"/>
    <m/>
    <m/>
    <x v="1"/>
    <x v="1"/>
    <m/>
    <m/>
  </r>
  <r>
    <x v="1"/>
    <x v="3"/>
    <s v="Koolieelsete lasteasutuste kohatasu"/>
    <n v="266408"/>
    <x v="106"/>
    <x v="100"/>
    <x v="19"/>
    <x v="19"/>
    <x v="13"/>
    <s v="Alusharidus"/>
    <x v="0"/>
    <x v="0"/>
    <m/>
    <m/>
    <x v="1"/>
    <x v="1"/>
    <m/>
    <m/>
  </r>
  <r>
    <x v="1"/>
    <x v="3"/>
    <s v="Tasu toitlustamiskuludeks"/>
    <n v="98055"/>
    <x v="54"/>
    <x v="53"/>
    <x v="19"/>
    <x v="19"/>
    <x v="13"/>
    <s v="Alusharidus"/>
    <x v="0"/>
    <x v="0"/>
    <m/>
    <m/>
    <x v="1"/>
    <x v="1"/>
    <m/>
    <m/>
  </r>
  <r>
    <x v="0"/>
    <x v="2"/>
    <s v="Preemiad, stipendiumid (Kaunis Viljandi konkurss)"/>
    <n v="2600"/>
    <x v="13"/>
    <x v="13"/>
    <x v="12"/>
    <x v="12"/>
    <x v="3"/>
    <s v="Muud elamu- ja kommunaalmajanduse tegevus"/>
    <x v="0"/>
    <x v="0"/>
    <m/>
    <m/>
    <x v="122"/>
    <x v="122"/>
    <m/>
    <m/>
  </r>
  <r>
    <x v="0"/>
    <x v="5"/>
    <s v="Koolitusteenused"/>
    <n v="920"/>
    <x v="48"/>
    <x v="22"/>
    <x v="6"/>
    <x v="6"/>
    <x v="6"/>
    <s v="Põhi- ja üldkeskharidus"/>
    <x v="0"/>
    <x v="0"/>
    <m/>
    <m/>
    <x v="1"/>
    <x v="1"/>
    <m/>
    <m/>
  </r>
  <r>
    <x v="0"/>
    <x v="0"/>
    <s v="Põhipalk ja kokkulepitud tasud - direktor, õppejuht, personalijuht"/>
    <n v="77616"/>
    <x v="39"/>
    <x v="39"/>
    <x v="19"/>
    <x v="19"/>
    <x v="13"/>
    <s v="Alusharidus"/>
    <x v="0"/>
    <x v="0"/>
    <m/>
    <m/>
    <x v="1"/>
    <x v="1"/>
    <m/>
    <m/>
  </r>
  <r>
    <x v="0"/>
    <x v="0"/>
    <s v="Põhipalk ja kokkulepitud tasud - assistendid, abid, perenaised, tugiisik"/>
    <n v="481007"/>
    <x v="42"/>
    <x v="42"/>
    <x v="19"/>
    <x v="19"/>
    <x v="13"/>
    <s v="Alusharidus"/>
    <x v="0"/>
    <x v="0"/>
    <m/>
    <m/>
    <x v="1"/>
    <x v="1"/>
    <m/>
    <m/>
  </r>
  <r>
    <x v="0"/>
    <x v="5"/>
    <s v="Korrashoiu- ja remondimaterjalid, lisaseadmed ja -tarvikud"/>
    <n v="20000"/>
    <x v="133"/>
    <x v="71"/>
    <x v="12"/>
    <x v="12"/>
    <x v="3"/>
    <s v="Muud elamu- ja kommunaalmajanduse tegevus"/>
    <x v="0"/>
    <x v="0"/>
    <m/>
    <m/>
    <x v="33"/>
    <x v="33"/>
    <m/>
    <m/>
  </r>
  <r>
    <x v="0"/>
    <x v="5"/>
    <s v="Inventar ja selle tarvikud"/>
    <n v="2800"/>
    <x v="26"/>
    <x v="26"/>
    <x v="6"/>
    <x v="6"/>
    <x v="6"/>
    <s v="Põhi- ja üldkeskharidus"/>
    <x v="0"/>
    <x v="0"/>
    <m/>
    <m/>
    <x v="1"/>
    <x v="1"/>
    <m/>
    <m/>
  </r>
  <r>
    <x v="0"/>
    <x v="5"/>
    <s v="Remondi- ja hooldusteenused"/>
    <n v="450"/>
    <x v="29"/>
    <x v="29"/>
    <x v="6"/>
    <x v="6"/>
    <x v="6"/>
    <s v="Põhi- ja üldkeskharidus"/>
    <x v="0"/>
    <x v="0"/>
    <m/>
    <m/>
    <x v="1"/>
    <x v="1"/>
    <m/>
    <m/>
  </r>
  <r>
    <x v="0"/>
    <x v="0"/>
    <s v="Põhipalk ja kokkulepitud tasud - söögisaali töötaja"/>
    <n v="9840"/>
    <x v="40"/>
    <x v="40"/>
    <x v="19"/>
    <x v="19"/>
    <x v="13"/>
    <s v="Alusharidus"/>
    <x v="0"/>
    <x v="0"/>
    <m/>
    <m/>
    <x v="1"/>
    <x v="1"/>
    <m/>
    <m/>
  </r>
  <r>
    <x v="0"/>
    <x v="5"/>
    <s v="Meditsiini- ja hügieenitarbed"/>
    <n v="140"/>
    <x v="70"/>
    <x v="68"/>
    <x v="6"/>
    <x v="6"/>
    <x v="6"/>
    <s v="Põhi- ja üldkeskharidus"/>
    <x v="0"/>
    <x v="0"/>
    <m/>
    <m/>
    <x v="1"/>
    <x v="1"/>
    <m/>
    <m/>
  </r>
  <r>
    <x v="0"/>
    <x v="5"/>
    <s v="Korrashoiu- ja remondimaterjalid, lisaseadmed ja -tarvikud"/>
    <n v="2660"/>
    <x v="133"/>
    <x v="71"/>
    <x v="12"/>
    <x v="12"/>
    <x v="3"/>
    <s v="Muud elamu- ja kommunaalmajanduse tegevus"/>
    <x v="0"/>
    <x v="0"/>
    <m/>
    <m/>
    <x v="122"/>
    <x v="122"/>
    <m/>
    <m/>
  </r>
  <r>
    <x v="0"/>
    <x v="2"/>
    <s v="Preemiad, stipendiumid (Restaureerimistoetused)"/>
    <n v="10000"/>
    <x v="13"/>
    <x v="13"/>
    <x v="12"/>
    <x v="12"/>
    <x v="3"/>
    <s v="Muud elamu- ja kommunaalmajanduse tegevus"/>
    <x v="0"/>
    <x v="0"/>
    <m/>
    <m/>
    <x v="23"/>
    <x v="23"/>
    <m/>
    <m/>
  </r>
  <r>
    <x v="0"/>
    <x v="0"/>
    <s v="HEV laste õpetajate töötasu"/>
    <n v="15552"/>
    <x v="42"/>
    <x v="42"/>
    <x v="10"/>
    <x v="10"/>
    <x v="6"/>
    <s v="Põhi- ja üldkeskharidus"/>
    <x v="0"/>
    <x v="0"/>
    <s v="TF02-07"/>
    <s v="Tõhustatud ja eritoe tegevuskuludeks"/>
    <x v="1"/>
    <x v="1"/>
    <m/>
    <m/>
  </r>
  <r>
    <x v="0"/>
    <x v="0"/>
    <s v="Sotsiaalmaks töötasudelt ja toetustelt"/>
    <n v="5132"/>
    <x v="1"/>
    <x v="1"/>
    <x v="10"/>
    <x v="10"/>
    <x v="6"/>
    <s v="Põhi- ja üldkeskharidus"/>
    <x v="0"/>
    <x v="0"/>
    <s v="TF02-07"/>
    <s v="Tõhustatud ja eritoe tegevuskuludeks"/>
    <x v="1"/>
    <x v="1"/>
    <m/>
    <m/>
  </r>
  <r>
    <x v="0"/>
    <x v="0"/>
    <s v="HEV laste õp töötuskindlustusmakse"/>
    <n v="124"/>
    <x v="0"/>
    <x v="0"/>
    <x v="10"/>
    <x v="10"/>
    <x v="6"/>
    <s v="Põhi- ja üldkeskharidus"/>
    <x v="0"/>
    <x v="0"/>
    <s v="TF02-07"/>
    <s v="Tõhustatud ja eritoe tegevuskuludeks"/>
    <x v="1"/>
    <x v="1"/>
    <m/>
    <m/>
  </r>
  <r>
    <x v="0"/>
    <x v="5"/>
    <s v="Bürootarbed"/>
    <n v="148"/>
    <x v="33"/>
    <x v="33"/>
    <x v="29"/>
    <x v="29"/>
    <x v="26"/>
    <s v="Noorsootöö ja noortekeskused"/>
    <x v="0"/>
    <x v="0"/>
    <m/>
    <m/>
    <x v="1"/>
    <x v="1"/>
    <m/>
    <m/>
  </r>
  <r>
    <x v="0"/>
    <x v="5"/>
    <s v="Trükised ja muud teavikud"/>
    <n v="250"/>
    <x v="34"/>
    <x v="34"/>
    <x v="29"/>
    <x v="29"/>
    <x v="26"/>
    <s v="Noorsootöö ja noortekeskused"/>
    <x v="0"/>
    <x v="0"/>
    <m/>
    <m/>
    <x v="1"/>
    <x v="1"/>
    <m/>
    <m/>
  </r>
  <r>
    <x v="0"/>
    <x v="5"/>
    <s v="Sideteenused"/>
    <n v="432"/>
    <x v="79"/>
    <x v="75"/>
    <x v="29"/>
    <x v="29"/>
    <x v="26"/>
    <s v="Noorsootöö ja noortekeskused"/>
    <x v="0"/>
    <x v="0"/>
    <m/>
    <m/>
    <x v="1"/>
    <x v="1"/>
    <m/>
    <m/>
  </r>
  <r>
    <x v="0"/>
    <x v="5"/>
    <s v="Info- ja PR teenused"/>
    <n v="300"/>
    <x v="8"/>
    <x v="8"/>
    <x v="29"/>
    <x v="29"/>
    <x v="26"/>
    <s v="Noorsootöö ja noortekeskused"/>
    <x v="0"/>
    <x v="0"/>
    <m/>
    <m/>
    <x v="1"/>
    <x v="1"/>
    <m/>
    <m/>
  </r>
  <r>
    <x v="0"/>
    <x v="5"/>
    <s v="Päevarahad"/>
    <n v="330"/>
    <x v="94"/>
    <x v="88"/>
    <x v="29"/>
    <x v="29"/>
    <x v="26"/>
    <s v="Noorsootöö ja noortekeskused"/>
    <x v="0"/>
    <x v="0"/>
    <m/>
    <m/>
    <x v="1"/>
    <x v="1"/>
    <m/>
    <m/>
  </r>
  <r>
    <x v="0"/>
    <x v="5"/>
    <s v="Koolitusteenused"/>
    <n v="450"/>
    <x v="48"/>
    <x v="22"/>
    <x v="29"/>
    <x v="29"/>
    <x v="26"/>
    <s v="Noorsootöö ja noortekeskused"/>
    <x v="0"/>
    <x v="0"/>
    <m/>
    <m/>
    <x v="1"/>
    <x v="1"/>
    <m/>
    <m/>
  </r>
  <r>
    <x v="0"/>
    <x v="2"/>
    <s v="Muud sissetulekust sõltuvad sotsiaalhoolekande toetused ja hüvitised"/>
    <n v="98000"/>
    <x v="223"/>
    <x v="199"/>
    <x v="30"/>
    <x v="30"/>
    <x v="21"/>
    <s v="Väljaspool kodu osutatav üldhooldusteenus"/>
    <x v="0"/>
    <x v="0"/>
    <s v="PR903"/>
    <s v="Viljandi linna poolt makstav hoolduskulude toetus toetusena"/>
    <x v="102"/>
    <x v="102"/>
    <m/>
    <m/>
  </r>
  <r>
    <x v="1"/>
    <x v="3"/>
    <s v="Tulu elektrienergia müügist"/>
    <n v="2500"/>
    <x v="230"/>
    <x v="204"/>
    <x v="20"/>
    <x v="20"/>
    <x v="16"/>
    <s v="Avalike alade puhastus"/>
    <x v="0"/>
    <x v="0"/>
    <m/>
    <m/>
    <x v="1"/>
    <x v="1"/>
    <m/>
    <m/>
  </r>
  <r>
    <x v="0"/>
    <x v="5"/>
    <s v="Rent"/>
    <n v="650"/>
    <x v="30"/>
    <x v="30"/>
    <x v="29"/>
    <x v="29"/>
    <x v="26"/>
    <s v="Noorsootöö ja noortekeskused"/>
    <x v="0"/>
    <x v="0"/>
    <m/>
    <m/>
    <x v="1"/>
    <x v="1"/>
    <m/>
    <m/>
  </r>
  <r>
    <x v="0"/>
    <x v="5"/>
    <s v="Inventar ja selle tarvikud"/>
    <n v="300"/>
    <x v="26"/>
    <x v="26"/>
    <x v="29"/>
    <x v="29"/>
    <x v="26"/>
    <s v="Noorsootöö ja noortekeskused"/>
    <x v="0"/>
    <x v="0"/>
    <m/>
    <m/>
    <x v="1"/>
    <x v="1"/>
    <m/>
    <m/>
  </r>
  <r>
    <x v="0"/>
    <x v="5"/>
    <s v="Meditsiini- ja hügieenitarbed"/>
    <n v="130"/>
    <x v="70"/>
    <x v="68"/>
    <x v="29"/>
    <x v="29"/>
    <x v="26"/>
    <s v="Noorsootöö ja noortekeskused"/>
    <x v="0"/>
    <x v="0"/>
    <m/>
    <m/>
    <x v="1"/>
    <x v="1"/>
    <m/>
    <m/>
  </r>
  <r>
    <x v="0"/>
    <x v="5"/>
    <s v="Tervishoiuteenused"/>
    <n v="123"/>
    <x v="32"/>
    <x v="32"/>
    <x v="29"/>
    <x v="29"/>
    <x v="26"/>
    <s v="Noorsootöö ja noortekeskused"/>
    <x v="0"/>
    <x v="0"/>
    <m/>
    <m/>
    <x v="1"/>
    <x v="1"/>
    <m/>
    <m/>
  </r>
  <r>
    <x v="0"/>
    <x v="5"/>
    <s v="Ürituste ja näituste korraldamise kulud"/>
    <n v="5588"/>
    <x v="52"/>
    <x v="51"/>
    <x v="29"/>
    <x v="29"/>
    <x v="26"/>
    <s v="Noorsootöö ja noortekeskused"/>
    <x v="0"/>
    <x v="0"/>
    <m/>
    <m/>
    <x v="1"/>
    <x v="1"/>
    <m/>
    <m/>
  </r>
  <r>
    <x v="0"/>
    <x v="5"/>
    <s v="Tervise edendamise kulud"/>
    <n v="450"/>
    <x v="123"/>
    <x v="116"/>
    <x v="29"/>
    <x v="29"/>
    <x v="26"/>
    <s v="Noorsootöö ja noortekeskused"/>
    <x v="0"/>
    <x v="0"/>
    <m/>
    <m/>
    <x v="1"/>
    <x v="1"/>
    <m/>
    <m/>
  </r>
  <r>
    <x v="0"/>
    <x v="5"/>
    <s v="Muud administreerimiskulud"/>
    <n v="405"/>
    <x v="14"/>
    <x v="14"/>
    <x v="29"/>
    <x v="29"/>
    <x v="26"/>
    <s v="Noorsootöö ja noortekeskused"/>
    <x v="0"/>
    <x v="0"/>
    <m/>
    <m/>
    <x v="1"/>
    <x v="1"/>
    <m/>
    <m/>
  </r>
  <r>
    <x v="0"/>
    <x v="5"/>
    <s v="Bürootarbed"/>
    <n v="460"/>
    <x v="33"/>
    <x v="33"/>
    <x v="17"/>
    <x v="17"/>
    <x v="19"/>
    <s v="Rahvakultuur"/>
    <x v="0"/>
    <x v="0"/>
    <m/>
    <m/>
    <x v="1"/>
    <x v="1"/>
    <m/>
    <m/>
  </r>
  <r>
    <x v="0"/>
    <x v="2"/>
    <s v="Muud sissetulekust sõltuvad sotsiaalhoolekande toetused ja hüvitised"/>
    <n v="216000"/>
    <x v="223"/>
    <x v="199"/>
    <x v="30"/>
    <x v="30"/>
    <x v="21"/>
    <s v="Väljaspool kodu osutatav üldhooldusteenus"/>
    <x v="0"/>
    <x v="0"/>
    <s v="PR905"/>
    <s v="Laekumised hoolduskulude katteks tuludes ja kuludes"/>
    <x v="102"/>
    <x v="102"/>
    <m/>
    <m/>
  </r>
  <r>
    <x v="0"/>
    <x v="5"/>
    <s v="Paljundus- ja printimiskulud"/>
    <n v="238"/>
    <x v="81"/>
    <x v="77"/>
    <x v="17"/>
    <x v="17"/>
    <x v="19"/>
    <s v="Rahvakultuur"/>
    <x v="0"/>
    <x v="0"/>
    <m/>
    <m/>
    <x v="1"/>
    <x v="1"/>
    <m/>
    <m/>
  </r>
  <r>
    <x v="0"/>
    <x v="5"/>
    <s v="Sideteenused"/>
    <n v="1440"/>
    <x v="79"/>
    <x v="75"/>
    <x v="17"/>
    <x v="17"/>
    <x v="19"/>
    <s v="Rahvakultuur"/>
    <x v="0"/>
    <x v="0"/>
    <m/>
    <m/>
    <x v="1"/>
    <x v="1"/>
    <m/>
    <m/>
  </r>
  <r>
    <x v="0"/>
    <x v="5"/>
    <s v="Postiteenused"/>
    <n v="36"/>
    <x v="45"/>
    <x v="45"/>
    <x v="17"/>
    <x v="17"/>
    <x v="19"/>
    <s v="Rahvakultuur"/>
    <x v="0"/>
    <x v="0"/>
    <m/>
    <m/>
    <x v="1"/>
    <x v="1"/>
    <m/>
    <m/>
  </r>
  <r>
    <x v="0"/>
    <x v="5"/>
    <s v="Esindus- ja vastuvõtukulud (va kingitused ja auhinnad)"/>
    <n v="800"/>
    <x v="12"/>
    <x v="12"/>
    <x v="13"/>
    <x v="13"/>
    <x v="15"/>
    <s v="Sporditegevus"/>
    <x v="0"/>
    <x v="0"/>
    <m/>
    <m/>
    <x v="1"/>
    <x v="1"/>
    <m/>
    <m/>
  </r>
  <r>
    <x v="0"/>
    <x v="5"/>
    <s v="Kingitused ja auhinnad (va oma töötajatele)"/>
    <n v="800"/>
    <x v="134"/>
    <x v="124"/>
    <x v="13"/>
    <x v="13"/>
    <x v="15"/>
    <s v="Sporditegevus"/>
    <x v="0"/>
    <x v="0"/>
    <m/>
    <m/>
    <x v="1"/>
    <x v="1"/>
    <m/>
    <m/>
  </r>
  <r>
    <x v="0"/>
    <x v="5"/>
    <s v="Esindus- ja vastuvõtukulud (va kingitused ja auhinnad)"/>
    <n v="100"/>
    <x v="12"/>
    <x v="12"/>
    <x v="17"/>
    <x v="17"/>
    <x v="19"/>
    <s v="Rahvakultuur"/>
    <x v="0"/>
    <x v="0"/>
    <m/>
    <m/>
    <x v="1"/>
    <x v="1"/>
    <m/>
    <m/>
  </r>
  <r>
    <x v="0"/>
    <x v="2"/>
    <s v="Lapse koolitoetus"/>
    <n v="33000"/>
    <x v="56"/>
    <x v="55"/>
    <x v="5"/>
    <x v="5"/>
    <x v="6"/>
    <s v="Põhi- ja üldkeskharidus"/>
    <x v="0"/>
    <x v="0"/>
    <m/>
    <m/>
    <x v="18"/>
    <x v="18"/>
    <m/>
    <m/>
  </r>
  <r>
    <x v="0"/>
    <x v="5"/>
    <s v="Kingitused ja auhinnad (va oma töötajatele)"/>
    <n v="50"/>
    <x v="134"/>
    <x v="124"/>
    <x v="17"/>
    <x v="17"/>
    <x v="19"/>
    <s v="Rahvakultuur"/>
    <x v="0"/>
    <x v="0"/>
    <m/>
    <m/>
    <x v="1"/>
    <x v="1"/>
    <m/>
    <m/>
  </r>
  <r>
    <x v="0"/>
    <x v="0"/>
    <s v="Sotsiaalmaks töötasudelt ja toetustelt - õpetajad"/>
    <n v="23788"/>
    <x v="1"/>
    <x v="1"/>
    <x v="19"/>
    <x v="19"/>
    <x v="13"/>
    <s v="Alusharidus"/>
    <x v="0"/>
    <x v="0"/>
    <s v="TF01-03"/>
    <s v="Koolieelsete lasteasutuste õpetajate tööjõukulude toetus"/>
    <x v="1"/>
    <x v="1"/>
    <m/>
    <m/>
  </r>
  <r>
    <x v="0"/>
    <x v="5"/>
    <s v="Koolitusteenused"/>
    <n v="160622"/>
    <x v="22"/>
    <x v="22"/>
    <x v="5"/>
    <x v="5"/>
    <x v="6"/>
    <s v="Põhi- ja üldkeskharidus"/>
    <x v="0"/>
    <x v="0"/>
    <m/>
    <m/>
    <x v="41"/>
    <x v="41"/>
    <m/>
    <m/>
  </r>
  <r>
    <x v="0"/>
    <x v="0"/>
    <s v="Töötuskindlustusmakse - õpetajad"/>
    <n v="577"/>
    <x v="0"/>
    <x v="0"/>
    <x v="19"/>
    <x v="19"/>
    <x v="13"/>
    <s v="Alusharidus"/>
    <x v="0"/>
    <x v="0"/>
    <s v="TF01-03"/>
    <s v="Koolieelsete lasteasutuste õpetajate tööjõukulude toetus"/>
    <x v="1"/>
    <x v="1"/>
    <m/>
    <m/>
  </r>
  <r>
    <x v="0"/>
    <x v="5"/>
    <s v="Info- ja PR teenused"/>
    <n v="150"/>
    <x v="8"/>
    <x v="8"/>
    <x v="17"/>
    <x v="17"/>
    <x v="19"/>
    <s v="Rahvakultuur"/>
    <x v="0"/>
    <x v="0"/>
    <m/>
    <m/>
    <x v="1"/>
    <x v="1"/>
    <m/>
    <m/>
  </r>
  <r>
    <x v="1"/>
    <x v="3"/>
    <s v="Tulu koolitusteenuse osutamisest"/>
    <n v="615700"/>
    <x v="105"/>
    <x v="99"/>
    <x v="5"/>
    <x v="5"/>
    <x v="6"/>
    <s v="Põhi- ja üldkeskharidus"/>
    <x v="0"/>
    <x v="0"/>
    <m/>
    <m/>
    <x v="32"/>
    <x v="32"/>
    <m/>
    <m/>
  </r>
  <r>
    <x v="0"/>
    <x v="5"/>
    <s v="Muud administreerimiskulud"/>
    <n v="120"/>
    <x v="14"/>
    <x v="14"/>
    <x v="17"/>
    <x v="17"/>
    <x v="19"/>
    <s v="Rahvakultuur"/>
    <x v="0"/>
    <x v="0"/>
    <m/>
    <m/>
    <x v="1"/>
    <x v="1"/>
    <m/>
    <m/>
  </r>
  <r>
    <x v="0"/>
    <x v="5"/>
    <s v="Pangateenused"/>
    <n v="400"/>
    <x v="90"/>
    <x v="84"/>
    <x v="17"/>
    <x v="17"/>
    <x v="19"/>
    <s v="Rahvakultuur"/>
    <x v="0"/>
    <x v="0"/>
    <m/>
    <m/>
    <x v="1"/>
    <x v="1"/>
    <m/>
    <m/>
  </r>
  <r>
    <x v="0"/>
    <x v="5"/>
    <s v="Muud lähetuste kulud"/>
    <n v="600"/>
    <x v="80"/>
    <x v="76"/>
    <x v="17"/>
    <x v="17"/>
    <x v="19"/>
    <s v="Rahvakultuur"/>
    <x v="0"/>
    <x v="0"/>
    <m/>
    <m/>
    <x v="1"/>
    <x v="1"/>
    <m/>
    <m/>
  </r>
  <r>
    <x v="0"/>
    <x v="2"/>
    <s v="Preemiad, stipendiumid"/>
    <n v="10000"/>
    <x v="13"/>
    <x v="13"/>
    <x v="5"/>
    <x v="5"/>
    <x v="9"/>
    <s v="Muu haridus"/>
    <x v="0"/>
    <x v="0"/>
    <m/>
    <m/>
    <x v="123"/>
    <x v="123"/>
    <m/>
    <m/>
  </r>
  <r>
    <x v="0"/>
    <x v="5"/>
    <s v="Koolitusteenused"/>
    <n v="2500"/>
    <x v="48"/>
    <x v="22"/>
    <x v="17"/>
    <x v="17"/>
    <x v="19"/>
    <s v="Rahvakultuur"/>
    <x v="0"/>
    <x v="0"/>
    <m/>
    <m/>
    <x v="1"/>
    <x v="1"/>
    <m/>
    <m/>
  </r>
  <r>
    <x v="0"/>
    <x v="2"/>
    <s v="Eritoetused"/>
    <n v="2000"/>
    <x v="231"/>
    <x v="205"/>
    <x v="5"/>
    <x v="5"/>
    <x v="9"/>
    <s v="Muu haridus"/>
    <x v="0"/>
    <x v="0"/>
    <m/>
    <m/>
    <x v="124"/>
    <x v="124"/>
    <m/>
    <m/>
  </r>
  <r>
    <x v="0"/>
    <x v="5"/>
    <s v="Muud koolituse kulud"/>
    <n v="3250"/>
    <x v="43"/>
    <x v="43"/>
    <x v="5"/>
    <x v="5"/>
    <x v="9"/>
    <s v="Muu haridus"/>
    <x v="0"/>
    <x v="0"/>
    <m/>
    <m/>
    <x v="27"/>
    <x v="27"/>
    <m/>
    <m/>
  </r>
  <r>
    <x v="0"/>
    <x v="5"/>
    <s v="Muud koolituse kulud"/>
    <n v="133553"/>
    <x v="43"/>
    <x v="43"/>
    <x v="5"/>
    <x v="5"/>
    <x v="9"/>
    <s v="Muu haridus"/>
    <x v="0"/>
    <x v="0"/>
    <m/>
    <m/>
    <x v="14"/>
    <x v="14"/>
    <m/>
    <m/>
  </r>
  <r>
    <x v="0"/>
    <x v="5"/>
    <s v="Tehnohooldus"/>
    <n v="4273"/>
    <x v="60"/>
    <x v="59"/>
    <x v="20"/>
    <x v="20"/>
    <x v="16"/>
    <s v="Avalike alade puhastus"/>
    <x v="28"/>
    <x v="28"/>
    <m/>
    <m/>
    <x v="1"/>
    <x v="1"/>
    <m/>
    <m/>
  </r>
  <r>
    <x v="0"/>
    <x v="9"/>
    <s v="Kodumaine sihtfinantseerimine tegevuskuludeks"/>
    <n v="6000"/>
    <x v="196"/>
    <x v="25"/>
    <x v="5"/>
    <x v="5"/>
    <x v="9"/>
    <s v="Muu haridus"/>
    <x v="0"/>
    <x v="0"/>
    <m/>
    <m/>
    <x v="125"/>
    <x v="125"/>
    <m/>
    <m/>
  </r>
  <r>
    <x v="0"/>
    <x v="5"/>
    <s v="Kütus"/>
    <n v="1500"/>
    <x v="87"/>
    <x v="66"/>
    <x v="17"/>
    <x v="17"/>
    <x v="19"/>
    <s v="Rahvakultuur"/>
    <x v="0"/>
    <x v="0"/>
    <m/>
    <m/>
    <x v="1"/>
    <x v="1"/>
    <m/>
    <m/>
  </r>
  <r>
    <x v="0"/>
    <x v="9"/>
    <s v="Kodumaine sihtfinantseerimine tegevuskuludeks"/>
    <n v="16000"/>
    <x v="196"/>
    <x v="25"/>
    <x v="5"/>
    <x v="5"/>
    <x v="9"/>
    <s v="Muu haridus"/>
    <x v="0"/>
    <x v="0"/>
    <m/>
    <m/>
    <x v="126"/>
    <x v="126"/>
    <m/>
    <m/>
  </r>
  <r>
    <x v="0"/>
    <x v="5"/>
    <s v="Korrashoiu- ja remondimaterjalid, lisaseadmed ja -tarvikud"/>
    <n v="1000"/>
    <x v="73"/>
    <x v="71"/>
    <x v="17"/>
    <x v="17"/>
    <x v="19"/>
    <s v="Rahvakultuur"/>
    <x v="0"/>
    <x v="0"/>
    <m/>
    <m/>
    <x v="1"/>
    <x v="1"/>
    <m/>
    <m/>
  </r>
  <r>
    <x v="0"/>
    <x v="5"/>
    <s v="Koristusteenus"/>
    <n v="8003"/>
    <x v="69"/>
    <x v="67"/>
    <x v="20"/>
    <x v="20"/>
    <x v="16"/>
    <s v="Avalike alade puhastus"/>
    <x v="28"/>
    <x v="28"/>
    <m/>
    <m/>
    <x v="1"/>
    <x v="1"/>
    <m/>
    <m/>
  </r>
  <r>
    <x v="0"/>
    <x v="5"/>
    <s v="Kindlustus"/>
    <n v="650"/>
    <x v="72"/>
    <x v="70"/>
    <x v="17"/>
    <x v="17"/>
    <x v="19"/>
    <s v="Rahvakultuur"/>
    <x v="0"/>
    <x v="0"/>
    <m/>
    <m/>
    <x v="1"/>
    <x v="1"/>
    <m/>
    <m/>
  </r>
  <r>
    <x v="0"/>
    <x v="5"/>
    <s v="Veebipõhine tarkvara ja infosüsteem"/>
    <n v="8000"/>
    <x v="44"/>
    <x v="44"/>
    <x v="5"/>
    <x v="5"/>
    <x v="9"/>
    <s v="Muu haridus"/>
    <x v="0"/>
    <x v="0"/>
    <m/>
    <m/>
    <x v="14"/>
    <x v="14"/>
    <m/>
    <m/>
  </r>
  <r>
    <x v="0"/>
    <x v="5"/>
    <s v="Jäätmekäitlus"/>
    <n v="4500"/>
    <x v="74"/>
    <x v="72"/>
    <x v="20"/>
    <x v="20"/>
    <x v="16"/>
    <s v="Avalike alade puhastus"/>
    <x v="28"/>
    <x v="28"/>
    <m/>
    <m/>
    <x v="1"/>
    <x v="1"/>
    <m/>
    <m/>
  </r>
  <r>
    <x v="0"/>
    <x v="5"/>
    <s v="Rent (isikliku sõiduauto kasutamine)"/>
    <n v="200"/>
    <x v="30"/>
    <x v="30"/>
    <x v="17"/>
    <x v="17"/>
    <x v="19"/>
    <s v="Rahvakultuur"/>
    <x v="0"/>
    <x v="0"/>
    <m/>
    <m/>
    <x v="1"/>
    <x v="1"/>
    <m/>
    <m/>
  </r>
  <r>
    <x v="0"/>
    <x v="5"/>
    <s v="Tehnohooldus"/>
    <n v="26894"/>
    <x v="60"/>
    <x v="59"/>
    <x v="8"/>
    <x v="8"/>
    <x v="8"/>
    <s v="Raamatukogud"/>
    <x v="13"/>
    <x v="13"/>
    <m/>
    <m/>
    <x v="1"/>
    <x v="1"/>
    <m/>
    <m/>
  </r>
  <r>
    <x v="0"/>
    <x v="5"/>
    <s v="Koristusteenus"/>
    <n v="42016"/>
    <x v="69"/>
    <x v="67"/>
    <x v="8"/>
    <x v="8"/>
    <x v="8"/>
    <s v="Raamatukogud"/>
    <x v="13"/>
    <x v="13"/>
    <m/>
    <m/>
    <x v="1"/>
    <x v="1"/>
    <m/>
    <m/>
  </r>
  <r>
    <x v="0"/>
    <x v="5"/>
    <s v="Muud maismaasõidukite majandamiskulud"/>
    <n v="120"/>
    <x v="76"/>
    <x v="73"/>
    <x v="17"/>
    <x v="17"/>
    <x v="19"/>
    <s v="Rahvakultuur"/>
    <x v="0"/>
    <x v="0"/>
    <m/>
    <m/>
    <x v="1"/>
    <x v="1"/>
    <m/>
    <m/>
  </r>
  <r>
    <x v="1"/>
    <x v="3"/>
    <s v="Telia rendib hoones serveriruumi ja Afeel oü-ga kaasomandis hoone osa"/>
    <n v="3600"/>
    <x v="179"/>
    <x v="161"/>
    <x v="8"/>
    <x v="8"/>
    <x v="8"/>
    <s v="Raamatukogud"/>
    <x v="13"/>
    <x v="13"/>
    <m/>
    <m/>
    <x v="1"/>
    <x v="1"/>
    <m/>
    <m/>
  </r>
  <r>
    <x v="0"/>
    <x v="5"/>
    <s v="Tehnohooldus"/>
    <n v="17412"/>
    <x v="60"/>
    <x v="59"/>
    <x v="28"/>
    <x v="28"/>
    <x v="10"/>
    <s v="Noorte huviharidus ja huvitegevus"/>
    <x v="43"/>
    <x v="43"/>
    <m/>
    <m/>
    <x v="1"/>
    <x v="1"/>
    <m/>
    <m/>
  </r>
  <r>
    <x v="0"/>
    <x v="5"/>
    <s v="Koristusteenus"/>
    <n v="20375"/>
    <x v="69"/>
    <x v="67"/>
    <x v="28"/>
    <x v="28"/>
    <x v="10"/>
    <s v="Noorte huviharidus ja huvitegevus"/>
    <x v="43"/>
    <x v="43"/>
    <m/>
    <m/>
    <x v="1"/>
    <x v="1"/>
    <m/>
    <m/>
  </r>
  <r>
    <x v="1"/>
    <x v="3"/>
    <s v="Mitteeluruumidelt"/>
    <n v="500"/>
    <x v="195"/>
    <x v="176"/>
    <x v="7"/>
    <x v="7"/>
    <x v="6"/>
    <s v="Põhi- ja üldkeskharidus"/>
    <x v="0"/>
    <x v="0"/>
    <m/>
    <m/>
    <x v="1"/>
    <x v="1"/>
    <m/>
    <m/>
  </r>
  <r>
    <x v="0"/>
    <x v="5"/>
    <s v="Tehnohooldus"/>
    <n v="1319"/>
    <x v="60"/>
    <x v="59"/>
    <x v="24"/>
    <x v="24"/>
    <x v="22"/>
    <s v="Teatrid"/>
    <x v="30"/>
    <x v="30"/>
    <m/>
    <m/>
    <x v="1"/>
    <x v="1"/>
    <m/>
    <m/>
  </r>
  <r>
    <x v="0"/>
    <x v="0"/>
    <s v="Põhipalk ja kokkulepitud tasud"/>
    <n v="47532"/>
    <x v="39"/>
    <x v="39"/>
    <x v="11"/>
    <x v="11"/>
    <x v="13"/>
    <s v="Alusharidus"/>
    <x v="0"/>
    <x v="0"/>
    <m/>
    <m/>
    <x v="1"/>
    <x v="1"/>
    <m/>
    <m/>
  </r>
  <r>
    <x v="0"/>
    <x v="5"/>
    <s v="Tehnohooldus"/>
    <n v="56521"/>
    <x v="60"/>
    <x v="59"/>
    <x v="10"/>
    <x v="10"/>
    <x v="6"/>
    <s v="Põhi- ja üldkeskharidus"/>
    <x v="27"/>
    <x v="27"/>
    <m/>
    <m/>
    <x v="1"/>
    <x v="1"/>
    <m/>
    <m/>
  </r>
  <r>
    <x v="0"/>
    <x v="5"/>
    <s v="Koristusteenus"/>
    <n v="93950"/>
    <x v="69"/>
    <x v="67"/>
    <x v="10"/>
    <x v="10"/>
    <x v="6"/>
    <s v="Põhi- ja üldkeskharidus"/>
    <x v="27"/>
    <x v="27"/>
    <m/>
    <m/>
    <x v="1"/>
    <x v="1"/>
    <m/>
    <m/>
  </r>
  <r>
    <x v="0"/>
    <x v="5"/>
    <s v="Tehnohooldus"/>
    <n v="3395"/>
    <x v="60"/>
    <x v="59"/>
    <x v="25"/>
    <x v="25"/>
    <x v="23"/>
    <s v="Muu eakate sotsiaalne kaitse"/>
    <x v="38"/>
    <x v="38"/>
    <m/>
    <m/>
    <x v="1"/>
    <x v="1"/>
    <m/>
    <m/>
  </r>
  <r>
    <x v="1"/>
    <x v="3"/>
    <s v="Tasu toitlustamiskuludeks"/>
    <n v="60755"/>
    <x v="54"/>
    <x v="53"/>
    <x v="18"/>
    <x v="18"/>
    <x v="13"/>
    <s v="Alusharidus"/>
    <x v="0"/>
    <x v="0"/>
    <m/>
    <m/>
    <x v="1"/>
    <x v="1"/>
    <m/>
    <m/>
  </r>
  <r>
    <x v="0"/>
    <x v="0"/>
    <s v="Põhipalk ja kokkulepitud tasud"/>
    <n v="398166"/>
    <x v="24"/>
    <x v="24"/>
    <x v="11"/>
    <x v="11"/>
    <x v="13"/>
    <s v="Alusharidus"/>
    <x v="0"/>
    <x v="0"/>
    <m/>
    <m/>
    <x v="1"/>
    <x v="1"/>
    <m/>
    <m/>
  </r>
  <r>
    <x v="0"/>
    <x v="0"/>
    <s v="Töötasud võlaõiguslike lepingute alusel"/>
    <n v="11000"/>
    <x v="15"/>
    <x v="15"/>
    <x v="30"/>
    <x v="30"/>
    <x v="53"/>
    <s v="Puudega täisealise isiku hooldus"/>
    <x v="0"/>
    <x v="0"/>
    <m/>
    <m/>
    <x v="102"/>
    <x v="102"/>
    <m/>
    <m/>
  </r>
  <r>
    <x v="0"/>
    <x v="0"/>
    <s v="Sotsiaalmaks töötasudelt ja toetustelt"/>
    <n v="3630"/>
    <x v="1"/>
    <x v="1"/>
    <x v="30"/>
    <x v="30"/>
    <x v="53"/>
    <s v="Puudega täisealise isiku hooldus"/>
    <x v="0"/>
    <x v="0"/>
    <m/>
    <m/>
    <x v="102"/>
    <x v="102"/>
    <m/>
    <m/>
  </r>
  <r>
    <x v="0"/>
    <x v="0"/>
    <s v="Töötuskindlustusmakse"/>
    <n v="88"/>
    <x v="0"/>
    <x v="0"/>
    <x v="30"/>
    <x v="30"/>
    <x v="53"/>
    <s v="Puudega täisealise isiku hooldus"/>
    <x v="0"/>
    <x v="0"/>
    <m/>
    <m/>
    <x v="102"/>
    <x v="102"/>
    <m/>
    <m/>
  </r>
  <r>
    <x v="0"/>
    <x v="0"/>
    <s v="Sotsiaalmaks töötasudelt ja toetustelt"/>
    <n v="33066"/>
    <x v="1"/>
    <x v="1"/>
    <x v="5"/>
    <x v="5"/>
    <x v="9"/>
    <s v="Muu haridus"/>
    <x v="0"/>
    <x v="0"/>
    <m/>
    <m/>
    <x v="0"/>
    <x v="0"/>
    <m/>
    <m/>
  </r>
  <r>
    <x v="0"/>
    <x v="0"/>
    <s v="Töötuskindlustusmakse"/>
    <n v="801"/>
    <x v="0"/>
    <x v="0"/>
    <x v="5"/>
    <x v="5"/>
    <x v="9"/>
    <s v="Muu haridus"/>
    <x v="0"/>
    <x v="0"/>
    <m/>
    <m/>
    <x v="0"/>
    <x v="0"/>
    <m/>
    <m/>
  </r>
  <r>
    <x v="0"/>
    <x v="0"/>
    <s v="Põhipalk ja kokkulepitud tasud"/>
    <n v="34200"/>
    <x v="156"/>
    <x v="144"/>
    <x v="5"/>
    <x v="5"/>
    <x v="9"/>
    <s v="Muu haridus"/>
    <x v="0"/>
    <x v="0"/>
    <m/>
    <m/>
    <x v="0"/>
    <x v="0"/>
    <m/>
    <m/>
  </r>
  <r>
    <x v="0"/>
    <x v="0"/>
    <s v="Põhipalk ja kokkulepitud tasud"/>
    <n v="66000"/>
    <x v="17"/>
    <x v="17"/>
    <x v="5"/>
    <x v="5"/>
    <x v="9"/>
    <s v="Muu haridus"/>
    <x v="0"/>
    <x v="0"/>
    <m/>
    <m/>
    <x v="0"/>
    <x v="0"/>
    <m/>
    <m/>
  </r>
  <r>
    <x v="0"/>
    <x v="0"/>
    <s v="Töötasud võlaõiguslike lepingute alusel"/>
    <n v="665"/>
    <x v="15"/>
    <x v="15"/>
    <x v="5"/>
    <x v="5"/>
    <x v="9"/>
    <s v="Muu haridus"/>
    <x v="0"/>
    <x v="0"/>
    <m/>
    <m/>
    <x v="93"/>
    <x v="93"/>
    <m/>
    <m/>
  </r>
  <r>
    <x v="0"/>
    <x v="5"/>
    <s v="Muud koolituse kulud"/>
    <n v="1500"/>
    <x v="43"/>
    <x v="43"/>
    <x v="5"/>
    <x v="5"/>
    <x v="9"/>
    <s v="Muu haridus"/>
    <x v="0"/>
    <x v="0"/>
    <m/>
    <m/>
    <x v="93"/>
    <x v="93"/>
    <m/>
    <m/>
  </r>
  <r>
    <x v="0"/>
    <x v="5"/>
    <s v="Uurimis- ja arendustööd (Toome tn 20 DP)"/>
    <n v="5400"/>
    <x v="229"/>
    <x v="203"/>
    <x v="12"/>
    <x v="12"/>
    <x v="7"/>
    <s v="Üldmajanduslikud arendusprojektid"/>
    <x v="0"/>
    <x v="0"/>
    <m/>
    <m/>
    <x v="25"/>
    <x v="25"/>
    <m/>
    <m/>
  </r>
  <r>
    <x v="0"/>
    <x v="5"/>
    <s v="Sündmuste korraldamiste vahendid"/>
    <n v="7470"/>
    <x v="26"/>
    <x v="26"/>
    <x v="17"/>
    <x v="17"/>
    <x v="19"/>
    <s v="Rahvakultuur"/>
    <x v="0"/>
    <x v="0"/>
    <m/>
    <m/>
    <x v="1"/>
    <x v="1"/>
    <m/>
    <m/>
  </r>
  <r>
    <x v="0"/>
    <x v="5"/>
    <s v="Heli- ja valgustehnika kaasajastamine"/>
    <n v="7600"/>
    <x v="26"/>
    <x v="26"/>
    <x v="17"/>
    <x v="17"/>
    <x v="19"/>
    <s v="Rahvakultuur"/>
    <x v="0"/>
    <x v="0"/>
    <m/>
    <m/>
    <x v="1"/>
    <x v="1"/>
    <m/>
    <m/>
  </r>
  <r>
    <x v="0"/>
    <x v="5"/>
    <s v="Meditsiini- ja hügieenitarbed"/>
    <n v="200"/>
    <x v="70"/>
    <x v="68"/>
    <x v="17"/>
    <x v="17"/>
    <x v="19"/>
    <s v="Rahvakultuur"/>
    <x v="0"/>
    <x v="0"/>
    <m/>
    <m/>
    <x v="1"/>
    <x v="1"/>
    <m/>
    <m/>
  </r>
  <r>
    <x v="0"/>
    <x v="5"/>
    <s v="Tervishoiuteenused"/>
    <n v="300"/>
    <x v="32"/>
    <x v="32"/>
    <x v="17"/>
    <x v="17"/>
    <x v="19"/>
    <s v="Rahvakultuur"/>
    <x v="0"/>
    <x v="0"/>
    <m/>
    <m/>
    <x v="1"/>
    <x v="1"/>
    <m/>
    <m/>
  </r>
  <r>
    <x v="0"/>
    <x v="5"/>
    <s v="Muud mitmesugused majanduskulud"/>
    <n v="750"/>
    <x v="47"/>
    <x v="47"/>
    <x v="17"/>
    <x v="17"/>
    <x v="19"/>
    <s v="Rahvakultuur"/>
    <x v="0"/>
    <x v="0"/>
    <m/>
    <m/>
    <x v="1"/>
    <x v="1"/>
    <m/>
    <m/>
  </r>
  <r>
    <x v="0"/>
    <x v="5"/>
    <s v="Muud rajatiste majandamisega seotud kulud"/>
    <n v="4000"/>
    <x v="57"/>
    <x v="56"/>
    <x v="17"/>
    <x v="17"/>
    <x v="19"/>
    <s v="Rahvakultuur"/>
    <x v="0"/>
    <x v="0"/>
    <m/>
    <m/>
    <x v="1"/>
    <x v="1"/>
    <m/>
    <m/>
  </r>
  <r>
    <x v="0"/>
    <x v="5"/>
    <s v="MALEV kulud va töötasud"/>
    <n v="11035"/>
    <x v="23"/>
    <x v="23"/>
    <x v="29"/>
    <x v="29"/>
    <x v="26"/>
    <s v="Noorsootöö ja noortekeskused"/>
    <x v="0"/>
    <x v="0"/>
    <s v="54001"/>
    <s v="Malev"/>
    <x v="1"/>
    <x v="1"/>
    <m/>
    <m/>
  </r>
  <r>
    <x v="0"/>
    <x v="5"/>
    <s v="Bürootarbed"/>
    <n v="100"/>
    <x v="33"/>
    <x v="33"/>
    <x v="22"/>
    <x v="22"/>
    <x v="20"/>
    <s v="Muuseumid"/>
    <x v="0"/>
    <x v="0"/>
    <m/>
    <m/>
    <x v="1"/>
    <x v="1"/>
    <m/>
    <m/>
  </r>
  <r>
    <x v="0"/>
    <x v="5"/>
    <s v="Paljundus- ja printimiskulud"/>
    <n v="160"/>
    <x v="81"/>
    <x v="77"/>
    <x v="22"/>
    <x v="22"/>
    <x v="20"/>
    <s v="Muuseumid"/>
    <x v="0"/>
    <x v="0"/>
    <m/>
    <m/>
    <x v="1"/>
    <x v="1"/>
    <m/>
    <m/>
  </r>
  <r>
    <x v="0"/>
    <x v="5"/>
    <s v="Sideteenused"/>
    <n v="233"/>
    <x v="79"/>
    <x v="75"/>
    <x v="22"/>
    <x v="22"/>
    <x v="20"/>
    <s v="Muuseumid"/>
    <x v="0"/>
    <x v="0"/>
    <m/>
    <m/>
    <x v="1"/>
    <x v="1"/>
    <m/>
    <m/>
  </r>
  <r>
    <x v="0"/>
    <x v="5"/>
    <s v="Postiteenused"/>
    <n v="100"/>
    <x v="45"/>
    <x v="45"/>
    <x v="22"/>
    <x v="22"/>
    <x v="20"/>
    <s v="Muuseumid"/>
    <x v="0"/>
    <x v="0"/>
    <m/>
    <m/>
    <x v="1"/>
    <x v="1"/>
    <m/>
    <m/>
  </r>
  <r>
    <x v="0"/>
    <x v="5"/>
    <s v="Pangateenused"/>
    <n v="637"/>
    <x v="90"/>
    <x v="84"/>
    <x v="22"/>
    <x v="22"/>
    <x v="20"/>
    <s v="Muuseumid"/>
    <x v="0"/>
    <x v="0"/>
    <m/>
    <m/>
    <x v="1"/>
    <x v="1"/>
    <m/>
    <m/>
  </r>
  <r>
    <x v="0"/>
    <x v="5"/>
    <s v="Lähetuste sõidukulud"/>
    <n v="2000"/>
    <x v="78"/>
    <x v="49"/>
    <x v="22"/>
    <x v="22"/>
    <x v="20"/>
    <s v="Muuseumid"/>
    <x v="0"/>
    <x v="0"/>
    <m/>
    <m/>
    <x v="1"/>
    <x v="1"/>
    <m/>
    <m/>
  </r>
  <r>
    <x v="0"/>
    <x v="5"/>
    <s v="Isikliku sõiduauto kasutamine"/>
    <n v="500"/>
    <x v="30"/>
    <x v="30"/>
    <x v="22"/>
    <x v="22"/>
    <x v="20"/>
    <s v="Muuseumid"/>
    <x v="0"/>
    <x v="0"/>
    <m/>
    <m/>
    <x v="1"/>
    <x v="1"/>
    <m/>
    <m/>
  </r>
  <r>
    <x v="0"/>
    <x v="5"/>
    <s v="Inventar ja selle tarvikud"/>
    <n v="570"/>
    <x v="26"/>
    <x v="26"/>
    <x v="22"/>
    <x v="22"/>
    <x v="20"/>
    <s v="Muuseumid"/>
    <x v="0"/>
    <x v="0"/>
    <m/>
    <m/>
    <x v="1"/>
    <x v="1"/>
    <m/>
    <m/>
  </r>
  <r>
    <x v="0"/>
    <x v="5"/>
    <s v="Ürituste ja näituste korraldamise kulud"/>
    <n v="9000"/>
    <x v="52"/>
    <x v="51"/>
    <x v="22"/>
    <x v="22"/>
    <x v="20"/>
    <s v="Muuseumid"/>
    <x v="0"/>
    <x v="0"/>
    <m/>
    <m/>
    <x v="1"/>
    <x v="1"/>
    <m/>
    <m/>
  </r>
  <r>
    <x v="0"/>
    <x v="5"/>
    <s v="Muud kommunikatsiooni-, kultuuri- ja vaba aja sisustamise kulud"/>
    <n v="4001"/>
    <x v="23"/>
    <x v="23"/>
    <x v="22"/>
    <x v="22"/>
    <x v="20"/>
    <s v="Muuseumid"/>
    <x v="0"/>
    <x v="0"/>
    <m/>
    <m/>
    <x v="1"/>
    <x v="1"/>
    <m/>
    <m/>
  </r>
  <r>
    <x v="0"/>
    <x v="0"/>
    <s v="Põhipalk ja kokkulepitud tasud - õpetajad"/>
    <n v="72083"/>
    <x v="24"/>
    <x v="24"/>
    <x v="19"/>
    <x v="19"/>
    <x v="13"/>
    <s v="Alusharidus"/>
    <x v="0"/>
    <x v="0"/>
    <s v="TF01-03"/>
    <s v="Koolieelsete lasteasutuste õpetajate tööjõukulude toetus"/>
    <x v="1"/>
    <x v="1"/>
    <m/>
    <m/>
  </r>
  <r>
    <x v="0"/>
    <x v="0"/>
    <s v="Põhipalk ja kokkulepitud tasud- õpetajad"/>
    <n v="466773"/>
    <x v="24"/>
    <x v="24"/>
    <x v="19"/>
    <x v="19"/>
    <x v="13"/>
    <s v="Alusharidus"/>
    <x v="0"/>
    <x v="0"/>
    <m/>
    <m/>
    <x v="1"/>
    <x v="1"/>
    <m/>
    <m/>
  </r>
  <r>
    <x v="0"/>
    <x v="0"/>
    <s v="Töötuskindlustusmakse"/>
    <n v="8302"/>
    <x v="0"/>
    <x v="0"/>
    <x v="19"/>
    <x v="19"/>
    <x v="13"/>
    <s v="Alusharidus"/>
    <x v="0"/>
    <x v="0"/>
    <m/>
    <m/>
    <x v="1"/>
    <x v="1"/>
    <m/>
    <m/>
  </r>
  <r>
    <x v="0"/>
    <x v="2"/>
    <s v="Sissetulekust sõltumatud sotsiaalhoolekande toetused ja hüvitised"/>
    <n v="1440"/>
    <x v="163"/>
    <x v="150"/>
    <x v="30"/>
    <x v="30"/>
    <x v="47"/>
    <s v="Asendus- ja järelhooldus"/>
    <x v="0"/>
    <x v="0"/>
    <m/>
    <m/>
    <x v="127"/>
    <x v="127"/>
    <m/>
    <m/>
  </r>
  <r>
    <x v="0"/>
    <x v="2"/>
    <s v="Sissetulekust sõltumatud sotsiaalhoolekande toetused ja hüvitised"/>
    <n v="570840"/>
    <x v="163"/>
    <x v="150"/>
    <x v="30"/>
    <x v="30"/>
    <x v="47"/>
    <s v="Asendus- ja järelhooldus"/>
    <x v="0"/>
    <x v="0"/>
    <m/>
    <m/>
    <x v="73"/>
    <x v="73"/>
    <m/>
    <m/>
  </r>
  <r>
    <x v="1"/>
    <x v="3"/>
    <s v="Raamatukogude tasulised teenused - Viivised"/>
    <n v="3500"/>
    <x v="136"/>
    <x v="126"/>
    <x v="8"/>
    <x v="8"/>
    <x v="8"/>
    <s v="Raamatukogud"/>
    <x v="0"/>
    <x v="0"/>
    <m/>
    <m/>
    <x v="1"/>
    <x v="1"/>
    <m/>
    <m/>
  </r>
  <r>
    <x v="0"/>
    <x v="2"/>
    <s v="Sünnitoetus"/>
    <n v="105000"/>
    <x v="193"/>
    <x v="174"/>
    <x v="30"/>
    <x v="30"/>
    <x v="24"/>
    <s v="Muu perekondade ja laste sotsiaalne kaitse"/>
    <x v="0"/>
    <x v="0"/>
    <m/>
    <m/>
    <x v="74"/>
    <x v="74"/>
    <m/>
    <m/>
  </r>
  <r>
    <x v="1"/>
    <x v="6"/>
    <s v="Kodumaine sihtfinantseerimine tegevuskuludeks - Kultuuriministeeriumi maakonnaraamatukogu töötaja töötasutoetus"/>
    <n v="102758"/>
    <x v="25"/>
    <x v="25"/>
    <x v="8"/>
    <x v="8"/>
    <x v="8"/>
    <s v="Raamatukogud"/>
    <x v="0"/>
    <x v="0"/>
    <m/>
    <m/>
    <x v="1"/>
    <x v="1"/>
    <m/>
    <m/>
  </r>
  <r>
    <x v="0"/>
    <x v="5"/>
    <s v="Bürootarbed sh raamatute kaitsekiled"/>
    <n v="3700"/>
    <x v="33"/>
    <x v="33"/>
    <x v="8"/>
    <x v="8"/>
    <x v="8"/>
    <s v="Raamatukogud"/>
    <x v="0"/>
    <x v="0"/>
    <m/>
    <m/>
    <x v="1"/>
    <x v="1"/>
    <m/>
    <m/>
  </r>
  <r>
    <x v="0"/>
    <x v="5"/>
    <s v="Paljundus- ja printimiskulud"/>
    <n v="1492"/>
    <x v="81"/>
    <x v="77"/>
    <x v="8"/>
    <x v="8"/>
    <x v="8"/>
    <s v="Raamatukogud"/>
    <x v="0"/>
    <x v="0"/>
    <m/>
    <m/>
    <x v="1"/>
    <x v="1"/>
    <m/>
    <m/>
  </r>
  <r>
    <x v="0"/>
    <x v="5"/>
    <s v="Sideteenused"/>
    <n v="561"/>
    <x v="79"/>
    <x v="75"/>
    <x v="8"/>
    <x v="8"/>
    <x v="8"/>
    <s v="Raamatukogud"/>
    <x v="0"/>
    <x v="0"/>
    <m/>
    <m/>
    <x v="1"/>
    <x v="1"/>
    <m/>
    <m/>
  </r>
  <r>
    <x v="0"/>
    <x v="5"/>
    <s v="Muud administreerimiskulud sh ERÜ aastamaks"/>
    <n v="460"/>
    <x v="14"/>
    <x v="14"/>
    <x v="8"/>
    <x v="8"/>
    <x v="8"/>
    <s v="Raamatukogud"/>
    <x v="0"/>
    <x v="0"/>
    <m/>
    <m/>
    <x v="1"/>
    <x v="1"/>
    <m/>
    <m/>
  </r>
  <r>
    <x v="0"/>
    <x v="5"/>
    <s v="Koolituskulud (sh koolituslähetus)"/>
    <n v="3126"/>
    <x v="48"/>
    <x v="22"/>
    <x v="8"/>
    <x v="8"/>
    <x v="8"/>
    <s v="Raamatukogud"/>
    <x v="0"/>
    <x v="0"/>
    <m/>
    <m/>
    <x v="1"/>
    <x v="1"/>
    <m/>
    <m/>
  </r>
  <r>
    <x v="0"/>
    <x v="5"/>
    <s v="Rent - Print In City printerid"/>
    <n v="1610"/>
    <x v="232"/>
    <x v="30"/>
    <x v="8"/>
    <x v="8"/>
    <x v="8"/>
    <s v="Raamatukogud"/>
    <x v="0"/>
    <x v="0"/>
    <m/>
    <m/>
    <x v="1"/>
    <x v="1"/>
    <m/>
    <m/>
  </r>
  <r>
    <x v="1"/>
    <x v="3"/>
    <s v="Spordibaaside ja spordikomplekside tulud"/>
    <n v="71097"/>
    <x v="233"/>
    <x v="206"/>
    <x v="15"/>
    <x v="15"/>
    <x v="15"/>
    <s v="Sporditegevus"/>
    <x v="0"/>
    <x v="0"/>
    <m/>
    <m/>
    <x v="1"/>
    <x v="1"/>
    <m/>
    <m/>
  </r>
  <r>
    <x v="1"/>
    <x v="3"/>
    <s v="Muud tulud spordi- ja puhkealasest tegevusest"/>
    <n v="60200"/>
    <x v="91"/>
    <x v="85"/>
    <x v="15"/>
    <x v="15"/>
    <x v="15"/>
    <s v="Sporditegevus"/>
    <x v="0"/>
    <x v="0"/>
    <m/>
    <m/>
    <x v="1"/>
    <x v="1"/>
    <m/>
    <m/>
  </r>
  <r>
    <x v="1"/>
    <x v="6"/>
    <s v="Toetused valitsussektorisse kuuluvatelt avalik-õiguslikelt juriidilistelt isikutelt (KULKA)"/>
    <n v="7000"/>
    <x v="100"/>
    <x v="94"/>
    <x v="15"/>
    <x v="15"/>
    <x v="15"/>
    <s v="Sporditegevus"/>
    <x v="0"/>
    <x v="0"/>
    <s v="58001"/>
    <s v="Viljandi Järvejooks"/>
    <x v="1"/>
    <x v="1"/>
    <m/>
    <m/>
  </r>
  <r>
    <x v="0"/>
    <x v="0"/>
    <s v="Töötuskindlustusmakse (gümna õpetajad)"/>
    <n v="4149"/>
    <x v="0"/>
    <x v="0"/>
    <x v="9"/>
    <x v="9"/>
    <x v="11"/>
    <s v="Üldkeskhariduse õpetajate tööjõukulud"/>
    <x v="0"/>
    <x v="0"/>
    <s v="TF02-02"/>
    <s v="Gümnaasiumi õpetajate tööjõukuludeks"/>
    <x v="1"/>
    <x v="1"/>
    <m/>
    <m/>
  </r>
  <r>
    <x v="0"/>
    <x v="5"/>
    <s v="Kindlustus"/>
    <n v="2375"/>
    <x v="208"/>
    <x v="70"/>
    <x v="20"/>
    <x v="20"/>
    <x v="16"/>
    <s v="Avalike alade puhastus"/>
    <x v="0"/>
    <x v="0"/>
    <m/>
    <m/>
    <x v="1"/>
    <x v="1"/>
    <m/>
    <m/>
  </r>
  <r>
    <x v="1"/>
    <x v="6"/>
    <s v="Kultuuriministeerium"/>
    <n v="20000"/>
    <x v="59"/>
    <x v="58"/>
    <x v="15"/>
    <x v="15"/>
    <x v="15"/>
    <s v="Sporditegevus"/>
    <x v="0"/>
    <x v="0"/>
    <m/>
    <m/>
    <x v="1"/>
    <x v="1"/>
    <m/>
    <m/>
  </r>
  <r>
    <x v="0"/>
    <x v="0"/>
    <s v="Põhipalk ja kokkulepitud tasud(tippspetsialistid)"/>
    <n v="17640"/>
    <x v="37"/>
    <x v="37"/>
    <x v="9"/>
    <x v="9"/>
    <x v="6"/>
    <s v="Põhi- ja üldkeskharidus"/>
    <x v="0"/>
    <x v="0"/>
    <m/>
    <m/>
    <x v="1"/>
    <x v="1"/>
    <m/>
    <m/>
  </r>
  <r>
    <x v="0"/>
    <x v="0"/>
    <s v="Töötuskindlustusmakse(tippspetsialistid)"/>
    <n v="141"/>
    <x v="0"/>
    <x v="0"/>
    <x v="9"/>
    <x v="9"/>
    <x v="6"/>
    <s v="Põhi- ja üldkeskharidus"/>
    <x v="0"/>
    <x v="0"/>
    <m/>
    <m/>
    <x v="1"/>
    <x v="1"/>
    <m/>
    <m/>
  </r>
  <r>
    <x v="0"/>
    <x v="9"/>
    <s v="Liikmemaksud"/>
    <n v="150"/>
    <x v="160"/>
    <x v="148"/>
    <x v="19"/>
    <x v="19"/>
    <x v="13"/>
    <s v="Alusharidus"/>
    <x v="0"/>
    <x v="0"/>
    <m/>
    <m/>
    <x v="1"/>
    <x v="1"/>
    <m/>
    <m/>
  </r>
  <r>
    <x v="0"/>
    <x v="0"/>
    <s v="Sotsiaalmaks töötasudelt ja toetustelt(tippspetsialistid)"/>
    <n v="5822"/>
    <x v="1"/>
    <x v="1"/>
    <x v="9"/>
    <x v="9"/>
    <x v="6"/>
    <s v="Põhi- ja üldkeskharidus"/>
    <x v="0"/>
    <x v="0"/>
    <m/>
    <m/>
    <x v="1"/>
    <x v="1"/>
    <m/>
    <m/>
  </r>
  <r>
    <x v="0"/>
    <x v="5"/>
    <s v="Tehnohooldus"/>
    <n v="14908"/>
    <x v="60"/>
    <x v="59"/>
    <x v="15"/>
    <x v="15"/>
    <x v="15"/>
    <s v="Sporditegevus"/>
    <x v="16"/>
    <x v="16"/>
    <m/>
    <m/>
    <x v="1"/>
    <x v="1"/>
    <m/>
    <m/>
  </r>
  <r>
    <x v="0"/>
    <x v="5"/>
    <s v="Koristusteenus"/>
    <n v="16499"/>
    <x v="69"/>
    <x v="67"/>
    <x v="15"/>
    <x v="15"/>
    <x v="15"/>
    <s v="Sporditegevus"/>
    <x v="16"/>
    <x v="16"/>
    <m/>
    <m/>
    <x v="1"/>
    <x v="1"/>
    <m/>
    <m/>
  </r>
  <r>
    <x v="0"/>
    <x v="0"/>
    <s v="Põhipalk ja kokkulepitud tasud(põhikool)"/>
    <n v="70793"/>
    <x v="24"/>
    <x v="24"/>
    <x v="9"/>
    <x v="9"/>
    <x v="6"/>
    <s v="Põhi- ja üldkeskharidus"/>
    <x v="0"/>
    <x v="0"/>
    <s v="TF02-01"/>
    <s v="Põhikooli õpetajate tööjõukuludeks"/>
    <x v="1"/>
    <x v="1"/>
    <m/>
    <m/>
  </r>
  <r>
    <x v="0"/>
    <x v="0"/>
    <s v="Sotsiaalmaks töötasudelt ja toetustelt(põhikool)"/>
    <n v="23361"/>
    <x v="1"/>
    <x v="1"/>
    <x v="9"/>
    <x v="9"/>
    <x v="6"/>
    <s v="Põhi- ja üldkeskharidus"/>
    <x v="0"/>
    <x v="0"/>
    <s v="TF02-01"/>
    <s v="Põhikooli õpetajate tööjõukuludeks"/>
    <x v="1"/>
    <x v="1"/>
    <m/>
    <m/>
  </r>
  <r>
    <x v="0"/>
    <x v="5"/>
    <s v="Tehnohooldus"/>
    <n v="3240"/>
    <x v="60"/>
    <x v="59"/>
    <x v="15"/>
    <x v="15"/>
    <x v="15"/>
    <s v="Sporditegevus"/>
    <x v="23"/>
    <x v="23"/>
    <m/>
    <m/>
    <x v="1"/>
    <x v="1"/>
    <m/>
    <m/>
  </r>
  <r>
    <x v="0"/>
    <x v="5"/>
    <s v="Koristusteenus"/>
    <n v="9764"/>
    <x v="69"/>
    <x v="67"/>
    <x v="15"/>
    <x v="15"/>
    <x v="15"/>
    <s v="Sporditegevus"/>
    <x v="23"/>
    <x v="23"/>
    <m/>
    <m/>
    <x v="1"/>
    <x v="1"/>
    <m/>
    <m/>
  </r>
  <r>
    <x v="0"/>
    <x v="0"/>
    <s v="Töötuskindlustusmakse(põhikool)"/>
    <n v="565"/>
    <x v="0"/>
    <x v="0"/>
    <x v="9"/>
    <x v="9"/>
    <x v="6"/>
    <s v="Põhi- ja üldkeskharidus"/>
    <x v="0"/>
    <x v="0"/>
    <s v="TF02-01"/>
    <s v="Põhikooli õpetajate tööjõukuludeks"/>
    <x v="1"/>
    <x v="1"/>
    <m/>
    <m/>
  </r>
  <r>
    <x v="0"/>
    <x v="0"/>
    <s v="Põhipalk ja kokkulepitud tasud"/>
    <n v="72016"/>
    <x v="24"/>
    <x v="24"/>
    <x v="16"/>
    <x v="16"/>
    <x v="13"/>
    <s v="Alusharidus"/>
    <x v="0"/>
    <x v="0"/>
    <s v="TF01-03"/>
    <s v="Koolieelsete lasteasutuste õpetajate tööjõukulude toetus"/>
    <x v="1"/>
    <x v="1"/>
    <m/>
    <m/>
  </r>
  <r>
    <x v="0"/>
    <x v="0"/>
    <s v="Töötasud võlaõiguslike lepingute alusel"/>
    <n v="1500"/>
    <x v="15"/>
    <x v="15"/>
    <x v="9"/>
    <x v="9"/>
    <x v="6"/>
    <s v="Põhi- ja üldkeskharidus"/>
    <x v="0"/>
    <x v="0"/>
    <m/>
    <m/>
    <x v="1"/>
    <x v="1"/>
    <m/>
    <m/>
  </r>
  <r>
    <x v="0"/>
    <x v="0"/>
    <s v="Põhipalk ja kokkulepitud tasud(direktor)"/>
    <n v="26266"/>
    <x v="39"/>
    <x v="39"/>
    <x v="9"/>
    <x v="9"/>
    <x v="6"/>
    <s v="Põhi- ja üldkeskharidus"/>
    <x v="0"/>
    <x v="0"/>
    <s v="TF02-03"/>
    <s v="Direktorite ja õppealajuhatajate tööjõukuludeks"/>
    <x v="1"/>
    <x v="1"/>
    <m/>
    <m/>
  </r>
  <r>
    <x v="0"/>
    <x v="0"/>
    <s v="Sotsiaalmaks töötasudelt ja toetustelt(direktor)"/>
    <n v="8668"/>
    <x v="1"/>
    <x v="1"/>
    <x v="9"/>
    <x v="9"/>
    <x v="6"/>
    <s v="Põhi- ja üldkeskharidus"/>
    <x v="0"/>
    <x v="0"/>
    <s v="TF02-03"/>
    <s v="Direktorite ja õppealajuhatajate tööjõukuludeks"/>
    <x v="1"/>
    <x v="1"/>
    <m/>
    <m/>
  </r>
  <r>
    <x v="0"/>
    <x v="0"/>
    <s v="Töötuskindlustusmakse(direktor)"/>
    <n v="210"/>
    <x v="0"/>
    <x v="0"/>
    <x v="9"/>
    <x v="9"/>
    <x v="6"/>
    <s v="Põhi- ja üldkeskharidus"/>
    <x v="0"/>
    <x v="0"/>
    <s v="TF02-03"/>
    <s v="Direktorite ja õppealajuhatajate tööjõukuludeks"/>
    <x v="1"/>
    <x v="1"/>
    <m/>
    <m/>
  </r>
  <r>
    <x v="0"/>
    <x v="0"/>
    <s v="Põhipalk ja kokkulepitud tasud"/>
    <n v="18600"/>
    <x v="39"/>
    <x v="39"/>
    <x v="22"/>
    <x v="22"/>
    <x v="20"/>
    <s v="Muuseumid"/>
    <x v="0"/>
    <x v="0"/>
    <m/>
    <m/>
    <x v="1"/>
    <x v="1"/>
    <m/>
    <m/>
  </r>
  <r>
    <x v="0"/>
    <x v="2"/>
    <s v="Sissetulekust sõltumatud sotsiaalhoolekande toetused ja hüvitised"/>
    <n v="245100"/>
    <x v="163"/>
    <x v="150"/>
    <x v="30"/>
    <x v="30"/>
    <x v="38"/>
    <s v="Lapse tugiisikuteenus"/>
    <x v="0"/>
    <x v="0"/>
    <m/>
    <m/>
    <x v="59"/>
    <x v="59"/>
    <m/>
    <m/>
  </r>
  <r>
    <x v="0"/>
    <x v="2"/>
    <s v="Matusetoetused"/>
    <n v="65000"/>
    <x v="192"/>
    <x v="173"/>
    <x v="30"/>
    <x v="30"/>
    <x v="24"/>
    <s v="Muu perekondade ja laste sotsiaalne kaitse"/>
    <x v="0"/>
    <x v="0"/>
    <m/>
    <m/>
    <x v="72"/>
    <x v="72"/>
    <m/>
    <m/>
  </r>
  <r>
    <x v="0"/>
    <x v="2"/>
    <s v="Sissetulekust sõltumatud sotsiaalhoolekande toetused ja hüvitised"/>
    <n v="2000"/>
    <x v="163"/>
    <x v="150"/>
    <x v="30"/>
    <x v="30"/>
    <x v="39"/>
    <s v="Turvakoduteenus"/>
    <x v="0"/>
    <x v="0"/>
    <m/>
    <m/>
    <x v="60"/>
    <x v="60"/>
    <m/>
    <m/>
  </r>
  <r>
    <x v="0"/>
    <x v="5"/>
    <s v="Tehnohooldus"/>
    <n v="5791"/>
    <x v="60"/>
    <x v="59"/>
    <x v="15"/>
    <x v="15"/>
    <x v="15"/>
    <s v="Sporditegevus"/>
    <x v="22"/>
    <x v="22"/>
    <m/>
    <m/>
    <x v="1"/>
    <x v="1"/>
    <m/>
    <m/>
  </r>
  <r>
    <x v="0"/>
    <x v="5"/>
    <s v="Paljundus- ja printimiskulud"/>
    <n v="500"/>
    <x v="81"/>
    <x v="77"/>
    <x v="12"/>
    <x v="12"/>
    <x v="7"/>
    <s v="Üldmajanduslikud arendusprojektid"/>
    <x v="0"/>
    <x v="0"/>
    <m/>
    <m/>
    <x v="26"/>
    <x v="26"/>
    <m/>
    <m/>
  </r>
  <r>
    <x v="0"/>
    <x v="5"/>
    <s v="Ürituste ja näituste korraldamise kulud"/>
    <n v="2000"/>
    <x v="52"/>
    <x v="51"/>
    <x v="12"/>
    <x v="12"/>
    <x v="7"/>
    <s v="Üldmajanduslikud arendusprojektid"/>
    <x v="0"/>
    <x v="0"/>
    <m/>
    <m/>
    <x v="26"/>
    <x v="26"/>
    <m/>
    <m/>
  </r>
  <r>
    <x v="0"/>
    <x v="5"/>
    <s v="Koristusteenus"/>
    <n v="8031"/>
    <x v="69"/>
    <x v="67"/>
    <x v="15"/>
    <x v="15"/>
    <x v="15"/>
    <s v="Sporditegevus"/>
    <x v="22"/>
    <x v="22"/>
    <m/>
    <m/>
    <x v="1"/>
    <x v="1"/>
    <m/>
    <m/>
  </r>
  <r>
    <x v="0"/>
    <x v="5"/>
    <s v="Tehnohooldus"/>
    <n v="1406"/>
    <x v="60"/>
    <x v="59"/>
    <x v="15"/>
    <x v="15"/>
    <x v="15"/>
    <s v="Sporditegevus"/>
    <x v="21"/>
    <x v="21"/>
    <m/>
    <m/>
    <x v="1"/>
    <x v="1"/>
    <m/>
    <m/>
  </r>
  <r>
    <x v="0"/>
    <x v="2"/>
    <s v="Muud sissetulekust sõltuvad sotsiaalhoolekande toetused ja hüvitised"/>
    <n v="5000"/>
    <x v="223"/>
    <x v="199"/>
    <x v="30"/>
    <x v="30"/>
    <x v="43"/>
    <s v="Eluasemeteenused sotsiaalsetele riskirühmadele"/>
    <x v="0"/>
    <x v="0"/>
    <m/>
    <m/>
    <x v="57"/>
    <x v="57"/>
    <m/>
    <m/>
  </r>
  <r>
    <x v="0"/>
    <x v="5"/>
    <s v="Koristusteenus"/>
    <n v="1534"/>
    <x v="69"/>
    <x v="67"/>
    <x v="15"/>
    <x v="15"/>
    <x v="15"/>
    <s v="Sporditegevus"/>
    <x v="21"/>
    <x v="21"/>
    <m/>
    <m/>
    <x v="1"/>
    <x v="1"/>
    <m/>
    <m/>
  </r>
  <r>
    <x v="0"/>
    <x v="2"/>
    <s v="Sissetulekust sõltumatud sotsiaalhoolekande toetused ja hüvitised"/>
    <n v="15000"/>
    <x v="163"/>
    <x v="150"/>
    <x v="30"/>
    <x v="30"/>
    <x v="43"/>
    <s v="Eluasemeteenused sotsiaalsetele riskirühmadele"/>
    <x v="0"/>
    <x v="0"/>
    <m/>
    <m/>
    <x v="68"/>
    <x v="68"/>
    <m/>
    <m/>
  </r>
  <r>
    <x v="0"/>
    <x v="0"/>
    <s v="Põhipalk ja kokkulepitud tasud"/>
    <n v="86400.959999999992"/>
    <x v="37"/>
    <x v="37"/>
    <x v="27"/>
    <x v="27"/>
    <x v="24"/>
    <s v="Muu perekondade ja laste sotsiaalne kaitse"/>
    <x v="0"/>
    <x v="0"/>
    <m/>
    <m/>
    <x v="1"/>
    <x v="1"/>
    <m/>
    <m/>
  </r>
  <r>
    <x v="0"/>
    <x v="0"/>
    <s v="Sotsiaalmaks töötasudelt ja toetustelt"/>
    <n v="29326"/>
    <x v="1"/>
    <x v="1"/>
    <x v="27"/>
    <x v="27"/>
    <x v="24"/>
    <s v="Muu perekondade ja laste sotsiaalne kaitse"/>
    <x v="0"/>
    <x v="0"/>
    <m/>
    <m/>
    <x v="1"/>
    <x v="1"/>
    <m/>
    <m/>
  </r>
  <r>
    <x v="0"/>
    <x v="5"/>
    <s v="Raviteenused"/>
    <n v="300"/>
    <x v="234"/>
    <x v="207"/>
    <x v="30"/>
    <x v="30"/>
    <x v="36"/>
    <s v="Muu sotsiaalsete riskirühmade kaitse"/>
    <x v="0"/>
    <x v="0"/>
    <m/>
    <m/>
    <x v="69"/>
    <x v="69"/>
    <m/>
    <m/>
  </r>
  <r>
    <x v="0"/>
    <x v="0"/>
    <s v="Töötuskindlustusmakse"/>
    <n v="711"/>
    <x v="0"/>
    <x v="0"/>
    <x v="27"/>
    <x v="27"/>
    <x v="24"/>
    <s v="Muu perekondade ja laste sotsiaalne kaitse"/>
    <x v="0"/>
    <x v="0"/>
    <m/>
    <m/>
    <x v="1"/>
    <x v="1"/>
    <m/>
    <m/>
  </r>
  <r>
    <x v="0"/>
    <x v="8"/>
    <s v="Riigilõivud"/>
    <n v="400"/>
    <x v="97"/>
    <x v="91"/>
    <x v="30"/>
    <x v="30"/>
    <x v="36"/>
    <s v="Muu sotsiaalsete riskirühmade kaitse"/>
    <x v="0"/>
    <x v="0"/>
    <m/>
    <m/>
    <x v="128"/>
    <x v="128"/>
    <m/>
    <m/>
  </r>
  <r>
    <x v="0"/>
    <x v="5"/>
    <s v="Bürootarbed"/>
    <n v="950"/>
    <x v="33"/>
    <x v="33"/>
    <x v="27"/>
    <x v="27"/>
    <x v="24"/>
    <s v="Muu perekondade ja laste sotsiaalne kaitse"/>
    <x v="0"/>
    <x v="0"/>
    <m/>
    <m/>
    <x v="1"/>
    <x v="1"/>
    <m/>
    <m/>
  </r>
  <r>
    <x v="0"/>
    <x v="5"/>
    <s v="Sõidukulud"/>
    <n v="650"/>
    <x v="78"/>
    <x v="49"/>
    <x v="27"/>
    <x v="27"/>
    <x v="24"/>
    <s v="Muu perekondade ja laste sotsiaalne kaitse"/>
    <x v="0"/>
    <x v="0"/>
    <m/>
    <m/>
    <x v="1"/>
    <x v="1"/>
    <m/>
    <m/>
  </r>
  <r>
    <x v="0"/>
    <x v="2"/>
    <s v="Eespool nimetamata sotsiaalabitoetused ja hüvitised"/>
    <n v="20000"/>
    <x v="158"/>
    <x v="146"/>
    <x v="30"/>
    <x v="30"/>
    <x v="36"/>
    <s v="Muu sotsiaalsete riskirühmade kaitse"/>
    <x v="0"/>
    <x v="0"/>
    <m/>
    <m/>
    <x v="57"/>
    <x v="57"/>
    <m/>
    <m/>
  </r>
  <r>
    <x v="0"/>
    <x v="5"/>
    <s v="Mängud ja mänguasjad"/>
    <n v="300"/>
    <x v="235"/>
    <x v="208"/>
    <x v="27"/>
    <x v="27"/>
    <x v="24"/>
    <s v="Muu perekondade ja laste sotsiaalne kaitse"/>
    <x v="0"/>
    <x v="0"/>
    <m/>
    <m/>
    <x v="1"/>
    <x v="1"/>
    <m/>
    <m/>
  </r>
  <r>
    <x v="0"/>
    <x v="5"/>
    <s v="Muud õppevahendid"/>
    <n v="250"/>
    <x v="38"/>
    <x v="38"/>
    <x v="27"/>
    <x v="27"/>
    <x v="24"/>
    <s v="Muu perekondade ja laste sotsiaalne kaitse"/>
    <x v="0"/>
    <x v="0"/>
    <m/>
    <m/>
    <x v="1"/>
    <x v="1"/>
    <m/>
    <m/>
  </r>
  <r>
    <x v="0"/>
    <x v="5"/>
    <s v="Esindus- ja vastuvõtukulud (va kingitused ja auhinnad)"/>
    <n v="150"/>
    <x v="12"/>
    <x v="12"/>
    <x v="27"/>
    <x v="27"/>
    <x v="24"/>
    <s v="Muu perekondade ja laste sotsiaalne kaitse"/>
    <x v="0"/>
    <x v="0"/>
    <m/>
    <m/>
    <x v="1"/>
    <x v="1"/>
    <m/>
    <m/>
  </r>
  <r>
    <x v="0"/>
    <x v="2"/>
    <s v="Eespool nimetamata sotsiaalabitoetused ja hüvitised"/>
    <n v="10000"/>
    <x v="158"/>
    <x v="146"/>
    <x v="30"/>
    <x v="30"/>
    <x v="36"/>
    <s v="Muu sotsiaalsete riskirühmade kaitse"/>
    <x v="0"/>
    <x v="0"/>
    <s v="0003"/>
    <s v="Kodud Tuleohutuks"/>
    <x v="98"/>
    <x v="98"/>
    <m/>
    <m/>
  </r>
  <r>
    <x v="0"/>
    <x v="5"/>
    <s v="Tehnohooldus"/>
    <n v="3631"/>
    <x v="60"/>
    <x v="59"/>
    <x v="15"/>
    <x v="15"/>
    <x v="15"/>
    <s v="Sporditegevus"/>
    <x v="17"/>
    <x v="17"/>
    <m/>
    <m/>
    <x v="1"/>
    <x v="1"/>
    <m/>
    <m/>
  </r>
  <r>
    <x v="0"/>
    <x v="0"/>
    <s v="Töötasud võlaõiguslike lepingute alusel"/>
    <n v="30000"/>
    <x v="15"/>
    <x v="15"/>
    <x v="30"/>
    <x v="30"/>
    <x v="40"/>
    <s v="Puudega inimese erihoolekandeteenus"/>
    <x v="0"/>
    <x v="0"/>
    <s v="0004"/>
    <s v="Isikukeskse erihoolekande teenusmudeli rakendamine "/>
    <x v="61"/>
    <x v="61"/>
    <m/>
    <m/>
  </r>
  <r>
    <x v="0"/>
    <x v="5"/>
    <s v="Objektil on HA murutraktor mida vaja hooldajda"/>
    <n v="700"/>
    <x v="29"/>
    <x v="29"/>
    <x v="15"/>
    <x v="15"/>
    <x v="15"/>
    <s v="Sporditegevus"/>
    <x v="17"/>
    <x v="17"/>
    <m/>
    <m/>
    <x v="1"/>
    <x v="1"/>
    <m/>
    <m/>
  </r>
  <r>
    <x v="0"/>
    <x v="0"/>
    <s v="Põhipalk ja kokkulepitud tasud"/>
    <n v="53170"/>
    <x v="24"/>
    <x v="24"/>
    <x v="18"/>
    <x v="18"/>
    <x v="13"/>
    <s v="Alusharidus"/>
    <x v="0"/>
    <x v="0"/>
    <s v="TF01-03"/>
    <s v="Koolieelsete lasteasutuste õpetajate tööjõukulude toetus"/>
    <x v="1"/>
    <x v="1"/>
    <m/>
    <m/>
  </r>
  <r>
    <x v="0"/>
    <x v="5"/>
    <s v="Tehnohooldus"/>
    <n v="4616"/>
    <x v="60"/>
    <x v="59"/>
    <x v="15"/>
    <x v="15"/>
    <x v="15"/>
    <s v="Sporditegevus"/>
    <x v="15"/>
    <x v="15"/>
    <m/>
    <m/>
    <x v="1"/>
    <x v="1"/>
    <m/>
    <m/>
  </r>
  <r>
    <x v="0"/>
    <x v="5"/>
    <s v="Puuri ja muude aktraktsioonide hooldus"/>
    <n v="467"/>
    <x v="57"/>
    <x v="56"/>
    <x v="15"/>
    <x v="15"/>
    <x v="15"/>
    <s v="Sporditegevus"/>
    <x v="15"/>
    <x v="15"/>
    <m/>
    <m/>
    <x v="1"/>
    <x v="1"/>
    <m/>
    <m/>
  </r>
  <r>
    <x v="0"/>
    <x v="5"/>
    <s v="Koristusteenus"/>
    <n v="15969"/>
    <x v="69"/>
    <x v="67"/>
    <x v="15"/>
    <x v="15"/>
    <x v="15"/>
    <s v="Sporditegevus"/>
    <x v="15"/>
    <x v="15"/>
    <m/>
    <m/>
    <x v="1"/>
    <x v="1"/>
    <m/>
    <m/>
  </r>
  <r>
    <x v="0"/>
    <x v="2"/>
    <s v="Eespool nimetamata sotsiaalabitoetused ja hüvitised"/>
    <n v="64000"/>
    <x v="158"/>
    <x v="146"/>
    <x v="30"/>
    <x v="30"/>
    <x v="40"/>
    <s v="Puudega inimese erihoolekandeteenus"/>
    <x v="0"/>
    <x v="0"/>
    <s v="0004"/>
    <s v="Isikukeskse erihoolekande teenusmudeli rakendamine "/>
    <x v="61"/>
    <x v="61"/>
    <m/>
    <m/>
  </r>
  <r>
    <x v="0"/>
    <x v="5"/>
    <s v="Tehnohooldus"/>
    <n v="11073"/>
    <x v="60"/>
    <x v="59"/>
    <x v="15"/>
    <x v="15"/>
    <x v="15"/>
    <s v="Sporditegevus"/>
    <x v="9"/>
    <x v="9"/>
    <m/>
    <m/>
    <x v="1"/>
    <x v="1"/>
    <m/>
    <m/>
  </r>
  <r>
    <x v="0"/>
    <x v="5"/>
    <s v="Koristusteenus"/>
    <n v="13659"/>
    <x v="69"/>
    <x v="67"/>
    <x v="15"/>
    <x v="15"/>
    <x v="15"/>
    <s v="Sporditegevus"/>
    <x v="9"/>
    <x v="9"/>
    <m/>
    <m/>
    <x v="1"/>
    <x v="1"/>
    <m/>
    <m/>
  </r>
  <r>
    <x v="0"/>
    <x v="0"/>
    <s v="Põhipalk ja kokkulepitud tasud"/>
    <n v="21600"/>
    <x v="17"/>
    <x v="17"/>
    <x v="30"/>
    <x v="30"/>
    <x v="40"/>
    <s v="Puudega inimese erihoolekandeteenus"/>
    <x v="0"/>
    <x v="0"/>
    <s v="0004"/>
    <s v="Isikukeskse erihoolekande teenusmudeli rakendamine "/>
    <x v="61"/>
    <x v="61"/>
    <m/>
    <m/>
  </r>
  <r>
    <x v="0"/>
    <x v="0"/>
    <s v="Sotsiaalmaks töötasudelt ja toetustelt"/>
    <n v="16236"/>
    <x v="1"/>
    <x v="1"/>
    <x v="30"/>
    <x v="30"/>
    <x v="40"/>
    <s v="Puudega inimese erihoolekandeteenus"/>
    <x v="0"/>
    <x v="0"/>
    <s v="0004"/>
    <s v="Isikukeskse erihoolekande teenusmudeli rakendamine "/>
    <x v="61"/>
    <x v="61"/>
    <m/>
    <m/>
  </r>
  <r>
    <x v="0"/>
    <x v="0"/>
    <s v="Töötuskindlustusmakse"/>
    <n v="394"/>
    <x v="0"/>
    <x v="0"/>
    <x v="30"/>
    <x v="30"/>
    <x v="40"/>
    <s v="Puudega inimese erihoolekandeteenus"/>
    <x v="0"/>
    <x v="0"/>
    <s v="0004"/>
    <s v="Isikukeskse erihoolekande teenusmudeli rakendamine "/>
    <x v="61"/>
    <x v="61"/>
    <m/>
    <m/>
  </r>
  <r>
    <x v="0"/>
    <x v="5"/>
    <s v="Korrashoiuteenused (Korrashoiu lepingu muud kulud mis ei ole teenuse hinna sees)"/>
    <n v="121108"/>
    <x v="27"/>
    <x v="27"/>
    <x v="20"/>
    <x v="20"/>
    <x v="16"/>
    <s v="Avalike alade puhastus"/>
    <x v="0"/>
    <x v="0"/>
    <m/>
    <m/>
    <x v="100"/>
    <x v="100"/>
    <m/>
    <m/>
  </r>
  <r>
    <x v="0"/>
    <x v="0"/>
    <s v="Põhipalk ja kokkulepitud tasud"/>
    <n v="20160"/>
    <x v="17"/>
    <x v="17"/>
    <x v="30"/>
    <x v="30"/>
    <x v="24"/>
    <s v="Muu perekondade ja laste sotsiaalne kaitse"/>
    <x v="0"/>
    <x v="0"/>
    <s v="PR548"/>
    <s v="NGTS jätkusuutlikkuse arendamine. „Valga maakonna ja Viljandi maakonnas&quot;"/>
    <x v="97"/>
    <x v="97"/>
    <m/>
    <m/>
  </r>
  <r>
    <x v="0"/>
    <x v="5"/>
    <s v="Rent"/>
    <n v="200"/>
    <x v="30"/>
    <x v="30"/>
    <x v="30"/>
    <x v="30"/>
    <x v="24"/>
    <s v="Muu perekondade ja laste sotsiaalne kaitse"/>
    <x v="0"/>
    <x v="0"/>
    <s v="PR548"/>
    <s v="NGTS jätkusuutlikkuse arendamine. „Valga maakonna ja Viljandi maakonnas&quot;"/>
    <x v="97"/>
    <x v="97"/>
    <m/>
    <m/>
  </r>
  <r>
    <x v="0"/>
    <x v="0"/>
    <s v="Sotsiaalmaks töötasudelt ja toetustelt"/>
    <n v="6653"/>
    <x v="1"/>
    <x v="1"/>
    <x v="30"/>
    <x v="30"/>
    <x v="24"/>
    <s v="Muu perekondade ja laste sotsiaalne kaitse"/>
    <x v="0"/>
    <x v="0"/>
    <s v="PR548"/>
    <s v="NGTS jätkusuutlikkuse arendamine. „Valga maakonna ja Viljandi maakonnas&quot;"/>
    <x v="97"/>
    <x v="97"/>
    <m/>
    <m/>
  </r>
  <r>
    <x v="0"/>
    <x v="5"/>
    <s v="Ürituste ja näituste korraldamise kulud"/>
    <n v="125880"/>
    <x v="52"/>
    <x v="51"/>
    <x v="17"/>
    <x v="17"/>
    <x v="30"/>
    <s v="Vaba aja tegevused"/>
    <x v="0"/>
    <x v="0"/>
    <m/>
    <m/>
    <x v="1"/>
    <x v="1"/>
    <m/>
    <m/>
  </r>
  <r>
    <x v="0"/>
    <x v="0"/>
    <s v="Töötuskindlustusmakse"/>
    <n v="161"/>
    <x v="0"/>
    <x v="0"/>
    <x v="30"/>
    <x v="30"/>
    <x v="24"/>
    <s v="Muu perekondade ja laste sotsiaalne kaitse"/>
    <x v="0"/>
    <x v="0"/>
    <s v="PR548"/>
    <s v="NGTS jätkusuutlikkuse arendamine. „Valga maakonna ja Viljandi maakonnas&quot;"/>
    <x v="97"/>
    <x v="97"/>
    <m/>
    <m/>
  </r>
  <r>
    <x v="0"/>
    <x v="5"/>
    <s v="Tehnohooldus"/>
    <n v="38625"/>
    <x v="60"/>
    <x v="59"/>
    <x v="15"/>
    <x v="15"/>
    <x v="15"/>
    <s v="Sporditegevus"/>
    <x v="6"/>
    <x v="6"/>
    <m/>
    <m/>
    <x v="1"/>
    <x v="1"/>
    <m/>
    <m/>
  </r>
  <r>
    <x v="0"/>
    <x v="5"/>
    <s v="Koristusteenus"/>
    <n v="87351"/>
    <x v="69"/>
    <x v="67"/>
    <x v="15"/>
    <x v="15"/>
    <x v="15"/>
    <s v="Sporditegevus"/>
    <x v="6"/>
    <x v="6"/>
    <m/>
    <m/>
    <x v="1"/>
    <x v="1"/>
    <m/>
    <m/>
  </r>
  <r>
    <x v="0"/>
    <x v="2"/>
    <s v="Sissetulekust sõltumatud sotsiaalhoolekande toetused ja hüvitised"/>
    <n v="15000"/>
    <x v="163"/>
    <x v="150"/>
    <x v="30"/>
    <x v="30"/>
    <x v="43"/>
    <s v="Eluasemeteenused sotsiaalsetele riskirühmadele"/>
    <x v="0"/>
    <x v="0"/>
    <m/>
    <m/>
    <x v="57"/>
    <x v="57"/>
    <m/>
    <m/>
  </r>
  <r>
    <x v="0"/>
    <x v="0"/>
    <s v="Põhipalk ja kokkulepitud tasud"/>
    <n v="22440"/>
    <x v="39"/>
    <x v="39"/>
    <x v="17"/>
    <x v="17"/>
    <x v="19"/>
    <s v="Rahvakultuur"/>
    <x v="0"/>
    <x v="0"/>
    <m/>
    <m/>
    <x v="1"/>
    <x v="1"/>
    <m/>
    <m/>
  </r>
  <r>
    <x v="0"/>
    <x v="0"/>
    <s v="Põhipalk ja kokkulepitud tasud"/>
    <n v="44460"/>
    <x v="16"/>
    <x v="16"/>
    <x v="17"/>
    <x v="17"/>
    <x v="19"/>
    <s v="Rahvakultuur"/>
    <x v="0"/>
    <x v="0"/>
    <m/>
    <m/>
    <x v="1"/>
    <x v="1"/>
    <m/>
    <m/>
  </r>
  <r>
    <x v="0"/>
    <x v="0"/>
    <s v="Põhipalk ja kokkulepitud tasud"/>
    <n v="69924"/>
    <x v="37"/>
    <x v="37"/>
    <x v="17"/>
    <x v="17"/>
    <x v="19"/>
    <s v="Rahvakultuur"/>
    <x v="0"/>
    <x v="0"/>
    <m/>
    <m/>
    <x v="1"/>
    <x v="1"/>
    <m/>
    <m/>
  </r>
  <r>
    <x v="0"/>
    <x v="0"/>
    <s v="Sotsiaalmaks töötasudelt ja toetustelt"/>
    <n v="47516"/>
    <x v="1"/>
    <x v="1"/>
    <x v="17"/>
    <x v="17"/>
    <x v="19"/>
    <s v="Rahvakultuur"/>
    <x v="0"/>
    <x v="0"/>
    <m/>
    <m/>
    <x v="1"/>
    <x v="1"/>
    <m/>
    <m/>
  </r>
  <r>
    <x v="0"/>
    <x v="0"/>
    <s v="Töötuskindlustusmakse"/>
    <n v="1152"/>
    <x v="0"/>
    <x v="0"/>
    <x v="17"/>
    <x v="17"/>
    <x v="19"/>
    <s v="Rahvakultuur"/>
    <x v="0"/>
    <x v="0"/>
    <m/>
    <m/>
    <x v="1"/>
    <x v="1"/>
    <m/>
    <m/>
  </r>
  <r>
    <x v="0"/>
    <x v="0"/>
    <s v="Töötasud võlaõiguslike lepingute alusel"/>
    <n v="7162"/>
    <x v="15"/>
    <x v="15"/>
    <x v="17"/>
    <x v="17"/>
    <x v="19"/>
    <s v="Rahvakultuur"/>
    <x v="0"/>
    <x v="0"/>
    <m/>
    <m/>
    <x v="1"/>
    <x v="1"/>
    <m/>
    <m/>
  </r>
  <r>
    <x v="0"/>
    <x v="5"/>
    <s v="Erasmus+ projekt 2024-1-EE01-KA122-SCH-000212333"/>
    <n v="20251"/>
    <x v="43"/>
    <x v="43"/>
    <x v="4"/>
    <x v="4"/>
    <x v="6"/>
    <s v="Põhi- ja üldkeskharidus"/>
    <x v="0"/>
    <x v="0"/>
    <s v="CR61"/>
    <s v="Erasmus+ õpilaste õpiränne"/>
    <x v="1"/>
    <x v="1"/>
    <m/>
    <m/>
  </r>
  <r>
    <x v="0"/>
    <x v="5"/>
    <s v="KIK projekt 2024/25"/>
    <n v="2373"/>
    <x v="23"/>
    <x v="23"/>
    <x v="4"/>
    <x v="4"/>
    <x v="6"/>
    <s v="Põhi- ja üldkeskharidus"/>
    <x v="0"/>
    <x v="0"/>
    <s v="47001"/>
    <s v="KIK 2024-2025"/>
    <x v="1"/>
    <x v="1"/>
    <m/>
    <m/>
  </r>
  <r>
    <x v="1"/>
    <x v="3"/>
    <s v="Ehitusloa väljastamise eest"/>
    <n v="11000"/>
    <x v="236"/>
    <x v="209"/>
    <x v="12"/>
    <x v="12"/>
    <x v="7"/>
    <s v="Üldmajanduslikud arendusprojektid"/>
    <x v="0"/>
    <x v="0"/>
    <m/>
    <m/>
    <x v="1"/>
    <x v="1"/>
    <m/>
    <m/>
  </r>
  <r>
    <x v="1"/>
    <x v="3"/>
    <s v="Kasutusloa väljastamise eest"/>
    <n v="1600"/>
    <x v="237"/>
    <x v="210"/>
    <x v="12"/>
    <x v="12"/>
    <x v="7"/>
    <s v="Üldmajanduslikud arendusprojektid"/>
    <x v="0"/>
    <x v="0"/>
    <m/>
    <m/>
    <x v="1"/>
    <x v="1"/>
    <m/>
    <m/>
  </r>
  <r>
    <x v="1"/>
    <x v="3"/>
    <s v="Ehitisregistri toimingute riigilõiv"/>
    <n v="1200"/>
    <x v="238"/>
    <x v="211"/>
    <x v="12"/>
    <x v="12"/>
    <x v="7"/>
    <s v="Üldmajanduslikud arendusprojektid"/>
    <x v="0"/>
    <x v="0"/>
    <m/>
    <m/>
    <x v="1"/>
    <x v="1"/>
    <m/>
    <m/>
  </r>
  <r>
    <x v="1"/>
    <x v="3"/>
    <s v="Tulu muudelt majandusaladelt (Tasud arhitektuuriameti toimingute eest)"/>
    <n v="2550"/>
    <x v="239"/>
    <x v="212"/>
    <x v="12"/>
    <x v="12"/>
    <x v="7"/>
    <s v="Üldmajanduslikud arendusprojektid"/>
    <x v="0"/>
    <x v="0"/>
    <m/>
    <m/>
    <x v="1"/>
    <x v="1"/>
    <m/>
    <m/>
  </r>
  <r>
    <x v="0"/>
    <x v="5"/>
    <s v="Ürituste ja näituste korraldamise kulud"/>
    <n v="29665"/>
    <x v="52"/>
    <x v="51"/>
    <x v="17"/>
    <x v="17"/>
    <x v="19"/>
    <s v="Rahvakultuur"/>
    <x v="0"/>
    <x v="0"/>
    <m/>
    <m/>
    <x v="1"/>
    <x v="1"/>
    <m/>
    <m/>
  </r>
  <r>
    <x v="0"/>
    <x v="5"/>
    <s v="Pangateenused"/>
    <n v="451"/>
    <x v="90"/>
    <x v="84"/>
    <x v="13"/>
    <x v="13"/>
    <x v="15"/>
    <s v="Sporditegevus"/>
    <x v="0"/>
    <x v="0"/>
    <m/>
    <m/>
    <x v="1"/>
    <x v="1"/>
    <m/>
    <m/>
  </r>
  <r>
    <x v="0"/>
    <x v="5"/>
    <s v="Info- ja PR teenused"/>
    <n v="366"/>
    <x v="8"/>
    <x v="8"/>
    <x v="13"/>
    <x v="13"/>
    <x v="15"/>
    <s v="Sporditegevus"/>
    <x v="0"/>
    <x v="0"/>
    <m/>
    <m/>
    <x v="1"/>
    <x v="1"/>
    <m/>
    <m/>
  </r>
  <r>
    <x v="0"/>
    <x v="5"/>
    <s v="Muud lähetuste kulud"/>
    <n v="200"/>
    <x v="80"/>
    <x v="76"/>
    <x v="13"/>
    <x v="13"/>
    <x v="15"/>
    <s v="Sporditegevus"/>
    <x v="0"/>
    <x v="0"/>
    <m/>
    <m/>
    <x v="1"/>
    <x v="1"/>
    <m/>
    <m/>
  </r>
  <r>
    <x v="1"/>
    <x v="3"/>
    <s v="Piletitulu"/>
    <n v="9650"/>
    <x v="114"/>
    <x v="108"/>
    <x v="22"/>
    <x v="22"/>
    <x v="20"/>
    <s v="Muuseumid"/>
    <x v="0"/>
    <x v="0"/>
    <m/>
    <m/>
    <x v="1"/>
    <x v="1"/>
    <m/>
    <m/>
  </r>
  <r>
    <x v="1"/>
    <x v="3"/>
    <s v="Tasulised teenused"/>
    <n v="765"/>
    <x v="114"/>
    <x v="108"/>
    <x v="22"/>
    <x v="22"/>
    <x v="20"/>
    <s v="Muuseumid"/>
    <x v="0"/>
    <x v="0"/>
    <m/>
    <m/>
    <x v="1"/>
    <x v="1"/>
    <m/>
    <m/>
  </r>
  <r>
    <x v="0"/>
    <x v="5"/>
    <s v="Päevarahad"/>
    <n v="1500"/>
    <x v="140"/>
    <x v="88"/>
    <x v="13"/>
    <x v="13"/>
    <x v="15"/>
    <s v="Sporditegevus"/>
    <x v="0"/>
    <x v="0"/>
    <m/>
    <m/>
    <x v="1"/>
    <x v="1"/>
    <m/>
    <m/>
  </r>
  <r>
    <x v="1"/>
    <x v="3"/>
    <s v="Kauba müük"/>
    <n v="7283"/>
    <x v="114"/>
    <x v="108"/>
    <x v="22"/>
    <x v="22"/>
    <x v="20"/>
    <s v="Muuseumid"/>
    <x v="0"/>
    <x v="0"/>
    <m/>
    <m/>
    <x v="1"/>
    <x v="1"/>
    <m/>
    <m/>
  </r>
  <r>
    <x v="0"/>
    <x v="5"/>
    <s v="Koolitusteenused"/>
    <n v="3000"/>
    <x v="48"/>
    <x v="22"/>
    <x v="13"/>
    <x v="13"/>
    <x v="15"/>
    <s v="Sporditegevus"/>
    <x v="0"/>
    <x v="0"/>
    <m/>
    <m/>
    <x v="1"/>
    <x v="1"/>
    <m/>
    <m/>
  </r>
  <r>
    <x v="0"/>
    <x v="5"/>
    <s v="Muud koolitusega seotud kulud"/>
    <n v="200"/>
    <x v="7"/>
    <x v="7"/>
    <x v="13"/>
    <x v="13"/>
    <x v="15"/>
    <s v="Sporditegevus"/>
    <x v="0"/>
    <x v="0"/>
    <m/>
    <m/>
    <x v="1"/>
    <x v="1"/>
    <m/>
    <m/>
  </r>
  <r>
    <x v="0"/>
    <x v="5"/>
    <s v="Sõidukulud"/>
    <n v="300"/>
    <x v="50"/>
    <x v="49"/>
    <x v="13"/>
    <x v="13"/>
    <x v="15"/>
    <s v="Sporditegevus"/>
    <x v="0"/>
    <x v="0"/>
    <m/>
    <m/>
    <x v="1"/>
    <x v="1"/>
    <m/>
    <m/>
  </r>
  <r>
    <x v="0"/>
    <x v="5"/>
    <s v="Inventar ja selle tarvikud - muud inventarikulud"/>
    <n v="6000"/>
    <x v="26"/>
    <x v="26"/>
    <x v="19"/>
    <x v="19"/>
    <x v="13"/>
    <s v="Alusharidus"/>
    <x v="0"/>
    <x v="0"/>
    <m/>
    <m/>
    <x v="1"/>
    <x v="1"/>
    <m/>
    <m/>
  </r>
  <r>
    <x v="0"/>
    <x v="5"/>
    <s v="Üür ja rent"/>
    <n v="10000"/>
    <x v="135"/>
    <x v="125"/>
    <x v="13"/>
    <x v="13"/>
    <x v="15"/>
    <s v="Sporditegevus"/>
    <x v="0"/>
    <x v="0"/>
    <m/>
    <m/>
    <x v="1"/>
    <x v="1"/>
    <m/>
    <m/>
  </r>
  <r>
    <x v="0"/>
    <x v="5"/>
    <s v="Muud rajatiste majandamisega seotud kulud"/>
    <n v="500"/>
    <x v="57"/>
    <x v="56"/>
    <x v="13"/>
    <x v="13"/>
    <x v="15"/>
    <s v="Sporditegevus"/>
    <x v="0"/>
    <x v="0"/>
    <m/>
    <m/>
    <x v="1"/>
    <x v="1"/>
    <m/>
    <m/>
  </r>
  <r>
    <x v="0"/>
    <x v="5"/>
    <s v="Kütus"/>
    <n v="4500"/>
    <x v="87"/>
    <x v="66"/>
    <x v="13"/>
    <x v="13"/>
    <x v="15"/>
    <s v="Sporditegevus"/>
    <x v="0"/>
    <x v="0"/>
    <m/>
    <m/>
    <x v="1"/>
    <x v="1"/>
    <m/>
    <m/>
  </r>
  <r>
    <x v="0"/>
    <x v="0"/>
    <s v="Sotsiaalmaks töötasudelt ja toetustelt"/>
    <n v="17178"/>
    <x v="1"/>
    <x v="1"/>
    <x v="22"/>
    <x v="22"/>
    <x v="20"/>
    <s v="Muuseumid"/>
    <x v="0"/>
    <x v="0"/>
    <m/>
    <m/>
    <x v="1"/>
    <x v="1"/>
    <m/>
    <m/>
  </r>
  <r>
    <x v="0"/>
    <x v="0"/>
    <s v="Töötuskindlustusmakse"/>
    <n v="417"/>
    <x v="0"/>
    <x v="0"/>
    <x v="22"/>
    <x v="22"/>
    <x v="20"/>
    <s v="Muuseumid"/>
    <x v="0"/>
    <x v="0"/>
    <m/>
    <m/>
    <x v="1"/>
    <x v="1"/>
    <m/>
    <m/>
  </r>
  <r>
    <x v="0"/>
    <x v="5"/>
    <s v="Rent"/>
    <n v="7038"/>
    <x v="30"/>
    <x v="30"/>
    <x v="13"/>
    <x v="13"/>
    <x v="15"/>
    <s v="Sporditegevus"/>
    <x v="0"/>
    <x v="0"/>
    <m/>
    <m/>
    <x v="1"/>
    <x v="1"/>
    <m/>
    <m/>
  </r>
  <r>
    <x v="0"/>
    <x v="5"/>
    <s v="Remont ja hooldus"/>
    <n v="1000"/>
    <x v="71"/>
    <x v="69"/>
    <x v="13"/>
    <x v="13"/>
    <x v="15"/>
    <s v="Sporditegevus"/>
    <x v="0"/>
    <x v="0"/>
    <m/>
    <m/>
    <x v="1"/>
    <x v="1"/>
    <m/>
    <m/>
  </r>
  <r>
    <x v="0"/>
    <x v="5"/>
    <s v="Kütus"/>
    <n v="2100"/>
    <x v="68"/>
    <x v="66"/>
    <x v="13"/>
    <x v="13"/>
    <x v="15"/>
    <s v="Sporditegevus"/>
    <x v="0"/>
    <x v="0"/>
    <m/>
    <m/>
    <x v="1"/>
    <x v="1"/>
    <m/>
    <m/>
  </r>
  <r>
    <x v="0"/>
    <x v="5"/>
    <s v="Kindlustus"/>
    <n v="1200"/>
    <x v="208"/>
    <x v="70"/>
    <x v="13"/>
    <x v="13"/>
    <x v="15"/>
    <s v="Sporditegevus"/>
    <x v="0"/>
    <x v="0"/>
    <m/>
    <m/>
    <x v="1"/>
    <x v="1"/>
    <m/>
    <m/>
  </r>
  <r>
    <x v="0"/>
    <x v="5"/>
    <s v="Korrashoiu- ja remondimaterjalid, lisaseadmed ja -tarvikud"/>
    <n v="400"/>
    <x v="240"/>
    <x v="71"/>
    <x v="13"/>
    <x v="13"/>
    <x v="15"/>
    <s v="Sporditegevus"/>
    <x v="0"/>
    <x v="0"/>
    <m/>
    <m/>
    <x v="1"/>
    <x v="1"/>
    <m/>
    <m/>
  </r>
  <r>
    <x v="0"/>
    <x v="5"/>
    <s v="Meditsiini- ja hügieenitarbed"/>
    <n v="350"/>
    <x v="70"/>
    <x v="68"/>
    <x v="13"/>
    <x v="13"/>
    <x v="15"/>
    <s v="Sporditegevus"/>
    <x v="0"/>
    <x v="0"/>
    <m/>
    <m/>
    <x v="1"/>
    <x v="1"/>
    <m/>
    <m/>
  </r>
  <r>
    <x v="0"/>
    <x v="5"/>
    <s v="Tervishoiuteenused"/>
    <n v="575"/>
    <x v="32"/>
    <x v="32"/>
    <x v="13"/>
    <x v="13"/>
    <x v="15"/>
    <s v="Sporditegevus"/>
    <x v="0"/>
    <x v="0"/>
    <m/>
    <m/>
    <x v="1"/>
    <x v="1"/>
    <m/>
    <m/>
  </r>
  <r>
    <x v="0"/>
    <x v="5"/>
    <s v="Muud õppevahendid"/>
    <n v="16950"/>
    <x v="38"/>
    <x v="38"/>
    <x v="13"/>
    <x v="13"/>
    <x v="15"/>
    <s v="Sporditegevus"/>
    <x v="0"/>
    <x v="0"/>
    <m/>
    <m/>
    <x v="1"/>
    <x v="1"/>
    <m/>
    <m/>
  </r>
  <r>
    <x v="0"/>
    <x v="5"/>
    <s v="Muud kommunikatsiooni-, kultuuri- ja vaba aja sisustamise kulud"/>
    <n v="74375"/>
    <x v="23"/>
    <x v="23"/>
    <x v="13"/>
    <x v="13"/>
    <x v="15"/>
    <s v="Sporditegevus"/>
    <x v="0"/>
    <x v="0"/>
    <m/>
    <m/>
    <x v="1"/>
    <x v="1"/>
    <m/>
    <m/>
  </r>
  <r>
    <x v="0"/>
    <x v="0"/>
    <s v="Töötasud võlaõiguslike lepingute alusel"/>
    <n v="2000"/>
    <x v="15"/>
    <x v="15"/>
    <x v="13"/>
    <x v="13"/>
    <x v="15"/>
    <s v="Sporditegevus"/>
    <x v="0"/>
    <x v="0"/>
    <m/>
    <m/>
    <x v="1"/>
    <x v="1"/>
    <m/>
    <m/>
  </r>
  <r>
    <x v="0"/>
    <x v="0"/>
    <s v="Sotsiaalmaks töötasudelt ja toetustelt"/>
    <n v="190597"/>
    <x v="1"/>
    <x v="1"/>
    <x v="13"/>
    <x v="13"/>
    <x v="15"/>
    <s v="Sporditegevus"/>
    <x v="0"/>
    <x v="0"/>
    <m/>
    <m/>
    <x v="1"/>
    <x v="1"/>
    <m/>
    <m/>
  </r>
  <r>
    <x v="0"/>
    <x v="0"/>
    <s v="Töötuskindlustusmakse"/>
    <n v="4620"/>
    <x v="0"/>
    <x v="0"/>
    <x v="13"/>
    <x v="13"/>
    <x v="15"/>
    <s v="Sporditegevus"/>
    <x v="0"/>
    <x v="0"/>
    <m/>
    <m/>
    <x v="1"/>
    <x v="1"/>
    <m/>
    <m/>
  </r>
  <r>
    <x v="1"/>
    <x v="3"/>
    <s v="Spordikoolide tulud"/>
    <n v="225612"/>
    <x v="98"/>
    <x v="92"/>
    <x v="13"/>
    <x v="13"/>
    <x v="15"/>
    <s v="Sporditegevus"/>
    <x v="0"/>
    <x v="0"/>
    <m/>
    <m/>
    <x v="1"/>
    <x v="1"/>
    <m/>
    <m/>
  </r>
  <r>
    <x v="1"/>
    <x v="3"/>
    <s v="Muud tulud spordi- ja puhkealasest tegevusest"/>
    <n v="21540"/>
    <x v="91"/>
    <x v="85"/>
    <x v="13"/>
    <x v="13"/>
    <x v="15"/>
    <s v="Sporditegevus"/>
    <x v="0"/>
    <x v="0"/>
    <m/>
    <m/>
    <x v="1"/>
    <x v="1"/>
    <m/>
    <m/>
  </r>
  <r>
    <x v="1"/>
    <x v="6"/>
    <s v="Klubidelt"/>
    <n v="5000"/>
    <x v="25"/>
    <x v="25"/>
    <x v="13"/>
    <x v="13"/>
    <x v="15"/>
    <s v="Sporditegevus"/>
    <x v="0"/>
    <x v="0"/>
    <m/>
    <m/>
    <x v="1"/>
    <x v="1"/>
    <m/>
    <m/>
  </r>
  <r>
    <x v="0"/>
    <x v="0"/>
    <s v="Põhipalk ja kokkulepitud tasud"/>
    <n v="12225"/>
    <x v="40"/>
    <x v="40"/>
    <x v="26"/>
    <x v="26"/>
    <x v="20"/>
    <s v="Muuseumid"/>
    <x v="0"/>
    <x v="0"/>
    <m/>
    <m/>
    <x v="1"/>
    <x v="1"/>
    <m/>
    <m/>
  </r>
  <r>
    <x v="0"/>
    <x v="0"/>
    <s v="Sotsiaalmaks töötasudelt ja toetustelt"/>
    <n v="4034"/>
    <x v="1"/>
    <x v="1"/>
    <x v="26"/>
    <x v="26"/>
    <x v="20"/>
    <s v="Muuseumid"/>
    <x v="0"/>
    <x v="0"/>
    <m/>
    <m/>
    <x v="1"/>
    <x v="1"/>
    <m/>
    <m/>
  </r>
  <r>
    <x v="0"/>
    <x v="0"/>
    <s v="Töötuskindlustusmakse"/>
    <n v="98"/>
    <x v="0"/>
    <x v="0"/>
    <x v="26"/>
    <x v="26"/>
    <x v="20"/>
    <s v="Muuseumid"/>
    <x v="0"/>
    <x v="0"/>
    <m/>
    <m/>
    <x v="1"/>
    <x v="1"/>
    <m/>
    <m/>
  </r>
  <r>
    <x v="1"/>
    <x v="6"/>
    <s v="Toetused valitsussektorisse kuuluvatelt sihtasutustelt (sh KIK)"/>
    <n v="180000"/>
    <x v="67"/>
    <x v="65"/>
    <x v="13"/>
    <x v="13"/>
    <x v="15"/>
    <s v="Sporditegevus"/>
    <x v="0"/>
    <x v="0"/>
    <m/>
    <m/>
    <x v="1"/>
    <x v="1"/>
    <m/>
    <m/>
  </r>
  <r>
    <x v="0"/>
    <x v="5"/>
    <s v="Tervishoiuteenused sh tervisekontroll ja prillitoetus"/>
    <n v="1610"/>
    <x v="32"/>
    <x v="32"/>
    <x v="8"/>
    <x v="8"/>
    <x v="8"/>
    <s v="Raamatukogud"/>
    <x v="0"/>
    <x v="0"/>
    <m/>
    <m/>
    <x v="1"/>
    <x v="1"/>
    <m/>
    <m/>
  </r>
  <r>
    <x v="0"/>
    <x v="5"/>
    <s v="Teavikute ja kunstiesemete kulud"/>
    <n v="33188"/>
    <x v="187"/>
    <x v="168"/>
    <x v="8"/>
    <x v="8"/>
    <x v="8"/>
    <s v="Raamatukogud"/>
    <x v="0"/>
    <x v="0"/>
    <m/>
    <m/>
    <x v="1"/>
    <x v="1"/>
    <m/>
    <m/>
  </r>
  <r>
    <x v="0"/>
    <x v="5"/>
    <s v="Postiteenused sh rändnäituste transport"/>
    <n v="551"/>
    <x v="45"/>
    <x v="45"/>
    <x v="8"/>
    <x v="8"/>
    <x v="8"/>
    <s v="Raamatukogud"/>
    <x v="0"/>
    <x v="0"/>
    <m/>
    <m/>
    <x v="1"/>
    <x v="1"/>
    <m/>
    <m/>
  </r>
  <r>
    <x v="0"/>
    <x v="0"/>
    <s v="Ametipalk ja kokkulepitud tasud (linnapead)"/>
    <n v="140400"/>
    <x v="241"/>
    <x v="213"/>
    <x v="3"/>
    <x v="3"/>
    <x v="0"/>
    <s v="Viljandi Linnavalitsus"/>
    <x v="0"/>
    <x v="0"/>
    <m/>
    <m/>
    <x v="129"/>
    <x v="129"/>
    <m/>
    <m/>
  </r>
  <r>
    <x v="0"/>
    <x v="0"/>
    <s v="Hüvitised ja toetused (LV liikmed)"/>
    <n v="36000"/>
    <x v="139"/>
    <x v="128"/>
    <x v="3"/>
    <x v="3"/>
    <x v="0"/>
    <s v="Viljandi Linnavalitsus"/>
    <x v="0"/>
    <x v="0"/>
    <m/>
    <m/>
    <x v="129"/>
    <x v="129"/>
    <m/>
    <m/>
  </r>
  <r>
    <x v="0"/>
    <x v="0"/>
    <s v="Sotsiaalmaks töötasudelt ja toetustelt"/>
    <n v="58212"/>
    <x v="1"/>
    <x v="1"/>
    <x v="3"/>
    <x v="3"/>
    <x v="0"/>
    <s v="Viljandi Linnavalitsus"/>
    <x v="0"/>
    <x v="0"/>
    <m/>
    <m/>
    <x v="129"/>
    <x v="129"/>
    <m/>
    <m/>
  </r>
  <r>
    <x v="0"/>
    <x v="0"/>
    <s v="Töötuskindlustusmakse"/>
    <n v="1411"/>
    <x v="0"/>
    <x v="0"/>
    <x v="3"/>
    <x v="3"/>
    <x v="0"/>
    <s v="Viljandi Linnavalitsus"/>
    <x v="0"/>
    <x v="0"/>
    <m/>
    <m/>
    <x v="129"/>
    <x v="129"/>
    <m/>
    <m/>
  </r>
  <r>
    <x v="0"/>
    <x v="0"/>
    <s v="Töötasud võlaõiguslike lepingute alusel"/>
    <n v="7464"/>
    <x v="15"/>
    <x v="15"/>
    <x v="3"/>
    <x v="3"/>
    <x v="0"/>
    <s v="Viljandi Linnavalitsus"/>
    <x v="0"/>
    <x v="0"/>
    <m/>
    <m/>
    <x v="8"/>
    <x v="8"/>
    <m/>
    <m/>
  </r>
  <r>
    <x v="0"/>
    <x v="0"/>
    <s v="Sotsiaalmaks töötasudelt ja toetustelt"/>
    <n v="2463"/>
    <x v="1"/>
    <x v="1"/>
    <x v="3"/>
    <x v="3"/>
    <x v="0"/>
    <s v="Viljandi Linnavalitsus"/>
    <x v="0"/>
    <x v="0"/>
    <m/>
    <m/>
    <x v="8"/>
    <x v="8"/>
    <m/>
    <m/>
  </r>
  <r>
    <x v="0"/>
    <x v="0"/>
    <s v="Töötuskindlustusmakse"/>
    <n v="60"/>
    <x v="0"/>
    <x v="0"/>
    <x v="3"/>
    <x v="3"/>
    <x v="0"/>
    <s v="Viljandi Linnavalitsus"/>
    <x v="0"/>
    <x v="0"/>
    <m/>
    <m/>
    <x v="8"/>
    <x v="8"/>
    <m/>
    <m/>
  </r>
  <r>
    <x v="0"/>
    <x v="0"/>
    <s v="Hüvitised ja toetused (lahkumishüvitised)"/>
    <n v="24300"/>
    <x v="139"/>
    <x v="128"/>
    <x v="3"/>
    <x v="3"/>
    <x v="0"/>
    <s v="Viljandi Linnavalitsus"/>
    <x v="0"/>
    <x v="0"/>
    <m/>
    <m/>
    <x v="130"/>
    <x v="130"/>
    <m/>
    <m/>
  </r>
  <r>
    <x v="0"/>
    <x v="0"/>
    <s v="Sotsiaalmaks töötasudelt ja toetustelt (lahkumishüvitiste maksud)"/>
    <n v="8018"/>
    <x v="1"/>
    <x v="1"/>
    <x v="3"/>
    <x v="3"/>
    <x v="0"/>
    <s v="Viljandi Linnavalitsus"/>
    <x v="0"/>
    <x v="0"/>
    <m/>
    <m/>
    <x v="130"/>
    <x v="130"/>
    <m/>
    <m/>
  </r>
  <r>
    <x v="0"/>
    <x v="5"/>
    <s v="Rent (isikliku sõiduauto hüvitus)"/>
    <n v="1659"/>
    <x v="30"/>
    <x v="30"/>
    <x v="3"/>
    <x v="3"/>
    <x v="0"/>
    <s v="Viljandi Linnavalitsus"/>
    <x v="0"/>
    <x v="0"/>
    <m/>
    <m/>
    <x v="131"/>
    <x v="131"/>
    <m/>
    <m/>
  </r>
  <r>
    <x v="0"/>
    <x v="5"/>
    <s v="Arvestus- ja auditeerimisteenused"/>
    <n v="10980"/>
    <x v="159"/>
    <x v="147"/>
    <x v="3"/>
    <x v="3"/>
    <x v="0"/>
    <s v="Viljandi Linnavalitsus"/>
    <x v="0"/>
    <x v="0"/>
    <m/>
    <m/>
    <x v="1"/>
    <x v="1"/>
    <m/>
    <m/>
  </r>
  <r>
    <x v="0"/>
    <x v="2"/>
    <s v="Preemiad, stipendiumid - Omaloominguvõistluse võitjate stipendiumid"/>
    <n v="400"/>
    <x v="13"/>
    <x v="13"/>
    <x v="8"/>
    <x v="8"/>
    <x v="8"/>
    <s v="Raamatukogud"/>
    <x v="0"/>
    <x v="0"/>
    <m/>
    <m/>
    <x v="1"/>
    <x v="1"/>
    <m/>
    <m/>
  </r>
  <r>
    <x v="0"/>
    <x v="0"/>
    <s v="töötasud võlaõiguslike lepingute alusel - Kirjanike-kultuuritegelaste esinemistasud, VÕS lepingud"/>
    <n v="500"/>
    <x v="15"/>
    <x v="15"/>
    <x v="8"/>
    <x v="8"/>
    <x v="8"/>
    <s v="Raamatukogud"/>
    <x v="0"/>
    <x v="0"/>
    <m/>
    <m/>
    <x v="1"/>
    <x v="1"/>
    <m/>
    <m/>
  </r>
  <r>
    <x v="0"/>
    <x v="0"/>
    <s v="Põhipalk ja kokkulepitud tasud"/>
    <n v="260508"/>
    <x v="37"/>
    <x v="37"/>
    <x v="8"/>
    <x v="8"/>
    <x v="8"/>
    <s v="Raamatukogud"/>
    <x v="0"/>
    <x v="0"/>
    <m/>
    <m/>
    <x v="1"/>
    <x v="1"/>
    <m/>
    <m/>
  </r>
  <r>
    <x v="0"/>
    <x v="0"/>
    <s v="Põhipalk ja kokkulepitud tasud - juhid"/>
    <n v="80040"/>
    <x v="39"/>
    <x v="39"/>
    <x v="8"/>
    <x v="8"/>
    <x v="8"/>
    <s v="Raamatukogud"/>
    <x v="0"/>
    <x v="0"/>
    <m/>
    <m/>
    <x v="1"/>
    <x v="1"/>
    <m/>
    <m/>
  </r>
  <r>
    <x v="0"/>
    <x v="0"/>
    <s v="Sotsiaalmaks töötasudelt ja toetustelt"/>
    <n v="115961"/>
    <x v="1"/>
    <x v="1"/>
    <x v="8"/>
    <x v="8"/>
    <x v="8"/>
    <s v="Raamatukogud"/>
    <x v="0"/>
    <x v="0"/>
    <m/>
    <m/>
    <x v="1"/>
    <x v="1"/>
    <m/>
    <m/>
  </r>
  <r>
    <x v="0"/>
    <x v="0"/>
    <s v="Töötuskindlustusmakse"/>
    <n v="2812"/>
    <x v="0"/>
    <x v="0"/>
    <x v="8"/>
    <x v="8"/>
    <x v="8"/>
    <s v="Raamatukogud"/>
    <x v="0"/>
    <x v="0"/>
    <m/>
    <m/>
    <x v="1"/>
    <x v="1"/>
    <m/>
    <m/>
  </r>
  <r>
    <x v="0"/>
    <x v="5"/>
    <s v="Kodumaised lähetused"/>
    <n v="859"/>
    <x v="119"/>
    <x v="50"/>
    <x v="8"/>
    <x v="8"/>
    <x v="8"/>
    <s v="Raamatukogud"/>
    <x v="0"/>
    <x v="0"/>
    <m/>
    <m/>
    <x v="1"/>
    <x v="1"/>
    <m/>
    <m/>
  </r>
  <r>
    <x v="0"/>
    <x v="5"/>
    <s v="Välismaised lähetused"/>
    <n v="1400"/>
    <x v="78"/>
    <x v="49"/>
    <x v="8"/>
    <x v="8"/>
    <x v="8"/>
    <s v="Raamatukogud"/>
    <x v="0"/>
    <x v="0"/>
    <m/>
    <m/>
    <x v="1"/>
    <x v="1"/>
    <m/>
    <m/>
  </r>
  <r>
    <x v="0"/>
    <x v="5"/>
    <s v="Sõidukite majandamiskulud - isikliku sõiduauto kasutamise kulud"/>
    <n v="480"/>
    <x v="30"/>
    <x v="30"/>
    <x v="8"/>
    <x v="8"/>
    <x v="8"/>
    <s v="Raamatukogud"/>
    <x v="0"/>
    <x v="0"/>
    <m/>
    <m/>
    <x v="1"/>
    <x v="1"/>
    <m/>
    <m/>
  </r>
  <r>
    <x v="0"/>
    <x v="5"/>
    <s v="Kütus"/>
    <n v="8123"/>
    <x v="200"/>
    <x v="66"/>
    <x v="1"/>
    <x v="1"/>
    <x v="0"/>
    <s v="Viljandi Linnavalitsus"/>
    <x v="0"/>
    <x v="0"/>
    <m/>
    <m/>
    <x v="1"/>
    <x v="1"/>
    <m/>
    <m/>
  </r>
  <r>
    <x v="0"/>
    <x v="5"/>
    <s v="Remont ja hooldus"/>
    <n v="6000"/>
    <x v="71"/>
    <x v="69"/>
    <x v="1"/>
    <x v="1"/>
    <x v="0"/>
    <s v="Viljandi Linnavalitsus"/>
    <x v="0"/>
    <x v="0"/>
    <m/>
    <m/>
    <x v="1"/>
    <x v="1"/>
    <m/>
    <m/>
  </r>
  <r>
    <x v="0"/>
    <x v="5"/>
    <s v="Kindlustus"/>
    <n v="1475"/>
    <x v="72"/>
    <x v="70"/>
    <x v="1"/>
    <x v="1"/>
    <x v="0"/>
    <s v="Viljandi Linnavalitsus"/>
    <x v="0"/>
    <x v="0"/>
    <m/>
    <m/>
    <x v="1"/>
    <x v="1"/>
    <m/>
    <m/>
  </r>
  <r>
    <x v="0"/>
    <x v="5"/>
    <s v="Muud maismaasõidukite majandamiskulud"/>
    <n v="3500"/>
    <x v="76"/>
    <x v="73"/>
    <x v="1"/>
    <x v="1"/>
    <x v="0"/>
    <s v="Viljandi Linnavalitsus"/>
    <x v="0"/>
    <x v="0"/>
    <m/>
    <m/>
    <x v="1"/>
    <x v="1"/>
    <m/>
    <m/>
  </r>
  <r>
    <x v="0"/>
    <x v="5"/>
    <s v="Inventar ja selle tarvikud"/>
    <n v="10000"/>
    <x v="26"/>
    <x v="26"/>
    <x v="1"/>
    <x v="1"/>
    <x v="0"/>
    <s v="Viljandi Linnavalitsus"/>
    <x v="0"/>
    <x v="0"/>
    <m/>
    <m/>
    <x v="1"/>
    <x v="1"/>
    <m/>
    <m/>
  </r>
  <r>
    <x v="0"/>
    <x v="5"/>
    <s v="Remondi- ja hooldusteenused"/>
    <n v="1000"/>
    <x v="29"/>
    <x v="29"/>
    <x v="1"/>
    <x v="1"/>
    <x v="0"/>
    <s v="Viljandi Linnavalitsus"/>
    <x v="0"/>
    <x v="0"/>
    <m/>
    <m/>
    <x v="1"/>
    <x v="1"/>
    <m/>
    <m/>
  </r>
  <r>
    <x v="0"/>
    <x v="5"/>
    <s v="Info- ja PR teenused (ajalehe kuulutused)"/>
    <n v="2000"/>
    <x v="8"/>
    <x v="8"/>
    <x v="1"/>
    <x v="1"/>
    <x v="12"/>
    <s v="Muu majandus (sh majanduse haldus)"/>
    <x v="45"/>
    <x v="45"/>
    <m/>
    <m/>
    <x v="1"/>
    <x v="1"/>
    <m/>
    <m/>
  </r>
  <r>
    <x v="0"/>
    <x v="5"/>
    <s v="Kommunikatsioonitehnoloogiline riistvara ja tarvikud (sat telefoni rent)"/>
    <n v="600"/>
    <x v="178"/>
    <x v="160"/>
    <x v="1"/>
    <x v="1"/>
    <x v="12"/>
    <s v="Muu majandus (sh majanduse haldus)"/>
    <x v="45"/>
    <x v="45"/>
    <m/>
    <m/>
    <x v="1"/>
    <x v="1"/>
    <m/>
    <m/>
  </r>
  <r>
    <x v="0"/>
    <x v="8"/>
    <s v="Maamaks"/>
    <n v="300"/>
    <x v="242"/>
    <x v="20"/>
    <x v="1"/>
    <x v="1"/>
    <x v="12"/>
    <s v="Muu majandus (sh majanduse haldus)"/>
    <x v="45"/>
    <x v="45"/>
    <m/>
    <m/>
    <x v="1"/>
    <x v="1"/>
    <m/>
    <m/>
  </r>
  <r>
    <x v="0"/>
    <x v="5"/>
    <s v="Linna videovalve"/>
    <n v="3000"/>
    <x v="169"/>
    <x v="93"/>
    <x v="1"/>
    <x v="1"/>
    <x v="12"/>
    <s v="Muu majandus (sh majanduse haldus)"/>
    <x v="45"/>
    <x v="45"/>
    <m/>
    <m/>
    <x v="64"/>
    <x v="64"/>
    <m/>
    <m/>
  </r>
  <r>
    <x v="0"/>
    <x v="5"/>
    <s v="Elekter videovalvel"/>
    <n v="300"/>
    <x v="58"/>
    <x v="57"/>
    <x v="1"/>
    <x v="1"/>
    <x v="12"/>
    <s v="Muu majandus (sh majanduse haldus)"/>
    <x v="45"/>
    <x v="45"/>
    <m/>
    <m/>
    <x v="64"/>
    <x v="64"/>
    <m/>
    <m/>
  </r>
  <r>
    <x v="0"/>
    <x v="5"/>
    <s v="Videolvalve sisekulud"/>
    <n v="3000"/>
    <x v="96"/>
    <x v="90"/>
    <x v="1"/>
    <x v="1"/>
    <x v="12"/>
    <s v="Muu majandus (sh majanduse haldus)"/>
    <x v="45"/>
    <x v="45"/>
    <m/>
    <m/>
    <x v="64"/>
    <x v="64"/>
    <m/>
    <m/>
  </r>
  <r>
    <x v="0"/>
    <x v="5"/>
    <s v="Muud rajatiste majandamisega seotud kulud Tehnohooldused"/>
    <n v="3000"/>
    <x v="57"/>
    <x v="56"/>
    <x v="1"/>
    <x v="1"/>
    <x v="12"/>
    <s v="Muu majandus (sh majanduse haldus)"/>
    <x v="45"/>
    <x v="45"/>
    <m/>
    <m/>
    <x v="64"/>
    <x v="64"/>
    <m/>
    <m/>
  </r>
  <r>
    <x v="0"/>
    <x v="5"/>
    <s v="Veebipõhine tarkvara ja infosüsteem"/>
    <n v="10000"/>
    <x v="44"/>
    <x v="44"/>
    <x v="1"/>
    <x v="1"/>
    <x v="12"/>
    <s v="Muu majandus (sh majanduse haldus)"/>
    <x v="45"/>
    <x v="45"/>
    <m/>
    <m/>
    <x v="1"/>
    <x v="1"/>
    <m/>
    <m/>
  </r>
  <r>
    <x v="0"/>
    <x v="5"/>
    <s v="Infotehnoloogiline riistvara ja tarvikud (telefonide soetus)"/>
    <n v="1000"/>
    <x v="149"/>
    <x v="137"/>
    <x v="1"/>
    <x v="1"/>
    <x v="12"/>
    <s v="Muu majandus (sh majanduse haldus)"/>
    <x v="45"/>
    <x v="45"/>
    <m/>
    <m/>
    <x v="1"/>
    <x v="1"/>
    <m/>
    <m/>
  </r>
  <r>
    <x v="0"/>
    <x v="5"/>
    <s v="Inventar ja selle tarvikud"/>
    <n v="5000"/>
    <x v="26"/>
    <x v="26"/>
    <x v="1"/>
    <x v="1"/>
    <x v="12"/>
    <s v="Muu majandus (sh majanduse haldus)"/>
    <x v="45"/>
    <x v="45"/>
    <m/>
    <m/>
    <x v="1"/>
    <x v="1"/>
    <m/>
    <m/>
  </r>
  <r>
    <x v="0"/>
    <x v="5"/>
    <s v="Kindlustusmaksed (Kindlsutsumaakleri tasu)"/>
    <n v="5000"/>
    <x v="63"/>
    <x v="61"/>
    <x v="1"/>
    <x v="1"/>
    <x v="12"/>
    <s v="Muu majandus (sh majanduse haldus)"/>
    <x v="45"/>
    <x v="45"/>
    <m/>
    <m/>
    <x v="1"/>
    <x v="1"/>
    <m/>
    <m/>
  </r>
  <r>
    <x v="0"/>
    <x v="5"/>
    <s v="Muud kinnistute, hoonete, ruumide kulud (MAAKLERTEENUS)"/>
    <n v="3000"/>
    <x v="74"/>
    <x v="72"/>
    <x v="1"/>
    <x v="1"/>
    <x v="12"/>
    <s v="Muu majandus (sh majanduse haldus)"/>
    <x v="45"/>
    <x v="45"/>
    <m/>
    <m/>
    <x v="1"/>
    <x v="1"/>
    <m/>
    <m/>
  </r>
  <r>
    <x v="0"/>
    <x v="9"/>
    <s v="Liikmemaksud"/>
    <n v="24903"/>
    <x v="160"/>
    <x v="148"/>
    <x v="3"/>
    <x v="3"/>
    <x v="37"/>
    <s v="Üldiseloomuga ülekanded valitsussektoris"/>
    <x v="0"/>
    <x v="0"/>
    <m/>
    <m/>
    <x v="58"/>
    <x v="58"/>
    <m/>
    <m/>
  </r>
  <r>
    <x v="0"/>
    <x v="9"/>
    <s v="Liikmemaksud"/>
    <n v="13786"/>
    <x v="160"/>
    <x v="148"/>
    <x v="3"/>
    <x v="3"/>
    <x v="37"/>
    <s v="Üldiseloomuga ülekanded valitsussektoris"/>
    <x v="0"/>
    <x v="0"/>
    <m/>
    <m/>
    <x v="132"/>
    <x v="132"/>
    <m/>
    <m/>
  </r>
  <r>
    <x v="0"/>
    <x v="9"/>
    <s v="Liikmemaksud"/>
    <n v="25000"/>
    <x v="160"/>
    <x v="148"/>
    <x v="3"/>
    <x v="3"/>
    <x v="37"/>
    <s v="Üldiseloomuga ülekanded valitsussektoris"/>
    <x v="0"/>
    <x v="0"/>
    <m/>
    <m/>
    <x v="105"/>
    <x v="105"/>
    <m/>
    <m/>
  </r>
  <r>
    <x v="0"/>
    <x v="5"/>
    <s v="Ürituste ja näituste korraldamise kulud"/>
    <n v="18430"/>
    <x v="52"/>
    <x v="51"/>
    <x v="3"/>
    <x v="3"/>
    <x v="7"/>
    <s v="Üldmajanduslikud arendusprojektid"/>
    <x v="0"/>
    <x v="0"/>
    <m/>
    <m/>
    <x v="133"/>
    <x v="133"/>
    <m/>
    <m/>
  </r>
  <r>
    <x v="0"/>
    <x v="8"/>
    <s v="Muud kulud (ebatavalised kulud)"/>
    <n v="283290"/>
    <x v="215"/>
    <x v="191"/>
    <x v="3"/>
    <x v="3"/>
    <x v="55"/>
    <s v="Kohaliku omavalitsuse üksuse reservfond"/>
    <x v="0"/>
    <x v="0"/>
    <m/>
    <m/>
    <x v="1"/>
    <x v="1"/>
    <m/>
    <m/>
  </r>
  <r>
    <x v="0"/>
    <x v="5"/>
    <s v="Ürituste ja näituste korraldamise kulud (Arengukava avalikustamine jne)"/>
    <n v="1751"/>
    <x v="52"/>
    <x v="51"/>
    <x v="0"/>
    <x v="0"/>
    <x v="7"/>
    <s v="Üldmajanduslikud arendusprojektid"/>
    <x v="0"/>
    <x v="0"/>
    <m/>
    <m/>
    <x v="16"/>
    <x v="16"/>
    <m/>
    <m/>
  </r>
  <r>
    <x v="0"/>
    <x v="5"/>
    <s v="Ürituste ja näituste korraldamise kulud"/>
    <n v="4662"/>
    <x v="52"/>
    <x v="51"/>
    <x v="0"/>
    <x v="0"/>
    <x v="12"/>
    <s v="Muu majandus (sh majanduse haldus)"/>
    <x v="0"/>
    <x v="0"/>
    <m/>
    <m/>
    <x v="50"/>
    <x v="50"/>
    <m/>
    <m/>
  </r>
  <r>
    <x v="0"/>
    <x v="0"/>
    <s v="Põhipalk ja kokkulepitud tasud"/>
    <n v="46368"/>
    <x v="16"/>
    <x v="16"/>
    <x v="23"/>
    <x v="23"/>
    <x v="21"/>
    <s v="Väljaspool kodu osutatav üldhooldusteenus"/>
    <x v="0"/>
    <x v="0"/>
    <s v="44002"/>
    <s v="Õendusteenus hooldekodus"/>
    <x v="1"/>
    <x v="1"/>
    <m/>
    <m/>
  </r>
  <r>
    <x v="0"/>
    <x v="5"/>
    <s v="Meditsiini- ja hügieenitarbed"/>
    <n v="1900"/>
    <x v="70"/>
    <x v="68"/>
    <x v="23"/>
    <x v="23"/>
    <x v="21"/>
    <s v="Väljaspool kodu osutatav üldhooldusteenus"/>
    <x v="0"/>
    <x v="0"/>
    <s v="44002"/>
    <s v="Õendusteenus hooldekodus"/>
    <x v="1"/>
    <x v="1"/>
    <m/>
    <m/>
  </r>
  <r>
    <x v="0"/>
    <x v="5"/>
    <s v="Bürootarbed"/>
    <n v="100"/>
    <x v="33"/>
    <x v="33"/>
    <x v="23"/>
    <x v="23"/>
    <x v="21"/>
    <s v="Väljaspool kodu osutatav üldhooldusteenus"/>
    <x v="0"/>
    <x v="0"/>
    <s v="44002"/>
    <s v="Õendusteenus hooldekodus"/>
    <x v="1"/>
    <x v="1"/>
    <m/>
    <m/>
  </r>
  <r>
    <x v="0"/>
    <x v="5"/>
    <s v="Tervishoiuteenused"/>
    <n v="3958"/>
    <x v="32"/>
    <x v="32"/>
    <x v="23"/>
    <x v="23"/>
    <x v="21"/>
    <s v="Väljaspool kodu osutatav üldhooldusteenus"/>
    <x v="0"/>
    <x v="0"/>
    <m/>
    <m/>
    <x v="1"/>
    <x v="1"/>
    <m/>
    <m/>
  </r>
  <r>
    <x v="0"/>
    <x v="0"/>
    <s v="Põhipalk ja kokkulepitud tasud"/>
    <n v="116160"/>
    <x v="42"/>
    <x v="42"/>
    <x v="11"/>
    <x v="11"/>
    <x v="13"/>
    <s v="Alusharidus"/>
    <x v="0"/>
    <x v="0"/>
    <m/>
    <m/>
    <x v="1"/>
    <x v="1"/>
    <m/>
    <m/>
  </r>
  <r>
    <x v="0"/>
    <x v="0"/>
    <s v="Põhipalk ja kokkulepitud tasud"/>
    <n v="9840"/>
    <x v="40"/>
    <x v="40"/>
    <x v="11"/>
    <x v="11"/>
    <x v="13"/>
    <s v="Alusharidus"/>
    <x v="0"/>
    <x v="0"/>
    <m/>
    <m/>
    <x v="1"/>
    <x v="1"/>
    <m/>
    <m/>
  </r>
  <r>
    <x v="0"/>
    <x v="0"/>
    <s v="Põhipalk ja kokkulepitud tasud"/>
    <n v="12000"/>
    <x v="37"/>
    <x v="37"/>
    <x v="11"/>
    <x v="11"/>
    <x v="13"/>
    <s v="Alusharidus"/>
    <x v="0"/>
    <x v="0"/>
    <m/>
    <m/>
    <x v="1"/>
    <x v="1"/>
    <m/>
    <m/>
  </r>
  <r>
    <x v="0"/>
    <x v="5"/>
    <s v="Bürootarbed"/>
    <n v="830"/>
    <x v="33"/>
    <x v="33"/>
    <x v="11"/>
    <x v="11"/>
    <x v="13"/>
    <s v="Alusharidus"/>
    <x v="0"/>
    <x v="0"/>
    <m/>
    <m/>
    <x v="1"/>
    <x v="1"/>
    <m/>
    <m/>
  </r>
  <r>
    <x v="0"/>
    <x v="5"/>
    <s v="Muud õppevahendid"/>
    <n v="7687"/>
    <x v="38"/>
    <x v="38"/>
    <x v="11"/>
    <x v="11"/>
    <x v="13"/>
    <s v="Alusharidus"/>
    <x v="0"/>
    <x v="0"/>
    <m/>
    <m/>
    <x v="1"/>
    <x v="1"/>
    <m/>
    <m/>
  </r>
  <r>
    <x v="0"/>
    <x v="5"/>
    <s v="Postiteenused"/>
    <n v="200"/>
    <x v="45"/>
    <x v="45"/>
    <x v="11"/>
    <x v="11"/>
    <x v="13"/>
    <s v="Alusharidus"/>
    <x v="0"/>
    <x v="0"/>
    <m/>
    <m/>
    <x v="1"/>
    <x v="1"/>
    <m/>
    <m/>
  </r>
  <r>
    <x v="0"/>
    <x v="5"/>
    <s v="Trükised ja muud teavikud"/>
    <n v="185"/>
    <x v="34"/>
    <x v="34"/>
    <x v="11"/>
    <x v="11"/>
    <x v="13"/>
    <s v="Alusharidus"/>
    <x v="0"/>
    <x v="0"/>
    <m/>
    <m/>
    <x v="1"/>
    <x v="1"/>
    <m/>
    <m/>
  </r>
  <r>
    <x v="0"/>
    <x v="5"/>
    <s v="Paljundus- ja printimiskulud"/>
    <n v="250"/>
    <x v="81"/>
    <x v="77"/>
    <x v="11"/>
    <x v="11"/>
    <x v="13"/>
    <s v="Alusharidus"/>
    <x v="0"/>
    <x v="0"/>
    <m/>
    <m/>
    <x v="1"/>
    <x v="1"/>
    <m/>
    <m/>
  </r>
  <r>
    <x v="0"/>
    <x v="5"/>
    <s v="Sideteenused"/>
    <n v="228"/>
    <x v="79"/>
    <x v="75"/>
    <x v="11"/>
    <x v="11"/>
    <x v="13"/>
    <s v="Alusharidus"/>
    <x v="0"/>
    <x v="0"/>
    <m/>
    <m/>
    <x v="1"/>
    <x v="1"/>
    <m/>
    <m/>
  </r>
  <r>
    <x v="0"/>
    <x v="5"/>
    <s v="Esindus- ja vastuvõtukulud (va kingitused ja auhinnad)"/>
    <n v="370"/>
    <x v="12"/>
    <x v="12"/>
    <x v="11"/>
    <x v="11"/>
    <x v="13"/>
    <s v="Alusharidus"/>
    <x v="0"/>
    <x v="0"/>
    <m/>
    <m/>
    <x v="1"/>
    <x v="1"/>
    <m/>
    <m/>
  </r>
  <r>
    <x v="0"/>
    <x v="5"/>
    <s v="Kingitused ja auhinnad (va oma töötajatele)"/>
    <n v="350"/>
    <x v="134"/>
    <x v="124"/>
    <x v="11"/>
    <x v="11"/>
    <x v="13"/>
    <s v="Alusharidus"/>
    <x v="0"/>
    <x v="0"/>
    <m/>
    <m/>
    <x v="1"/>
    <x v="1"/>
    <m/>
    <m/>
  </r>
  <r>
    <x v="0"/>
    <x v="5"/>
    <s v="Info- ja PR teenused"/>
    <n v="300"/>
    <x v="8"/>
    <x v="8"/>
    <x v="11"/>
    <x v="11"/>
    <x v="13"/>
    <s v="Alusharidus"/>
    <x v="0"/>
    <x v="0"/>
    <m/>
    <m/>
    <x v="1"/>
    <x v="1"/>
    <m/>
    <m/>
  </r>
  <r>
    <x v="0"/>
    <x v="5"/>
    <s v="Muud administreerimiskulud"/>
    <n v="330"/>
    <x v="14"/>
    <x v="14"/>
    <x v="11"/>
    <x v="11"/>
    <x v="13"/>
    <s v="Alusharidus"/>
    <x v="0"/>
    <x v="0"/>
    <m/>
    <m/>
    <x v="1"/>
    <x v="1"/>
    <m/>
    <m/>
  </r>
  <r>
    <x v="0"/>
    <x v="5"/>
    <s v="Koolitusteenused"/>
    <n v="2800"/>
    <x v="48"/>
    <x v="22"/>
    <x v="11"/>
    <x v="11"/>
    <x v="13"/>
    <s v="Alusharidus"/>
    <x v="0"/>
    <x v="0"/>
    <m/>
    <m/>
    <x v="1"/>
    <x v="1"/>
    <m/>
    <m/>
  </r>
  <r>
    <x v="0"/>
    <x v="5"/>
    <s v="Sõidukulud"/>
    <n v="270"/>
    <x v="50"/>
    <x v="49"/>
    <x v="11"/>
    <x v="11"/>
    <x v="13"/>
    <s v="Alusharidus"/>
    <x v="0"/>
    <x v="0"/>
    <m/>
    <m/>
    <x v="1"/>
    <x v="1"/>
    <m/>
    <m/>
  </r>
  <r>
    <x v="0"/>
    <x v="5"/>
    <s v="Toiduained"/>
    <n v="102082"/>
    <x v="176"/>
    <x v="158"/>
    <x v="11"/>
    <x v="11"/>
    <x v="13"/>
    <s v="Alusharidus"/>
    <x v="0"/>
    <x v="0"/>
    <m/>
    <m/>
    <x v="1"/>
    <x v="1"/>
    <m/>
    <m/>
  </r>
  <r>
    <x v="0"/>
    <x v="5"/>
    <s v="Muud õppevahendid+ kunstituba"/>
    <n v="9000"/>
    <x v="38"/>
    <x v="38"/>
    <x v="19"/>
    <x v="19"/>
    <x v="13"/>
    <s v="Alusharidus"/>
    <x v="0"/>
    <x v="0"/>
    <m/>
    <m/>
    <x v="1"/>
    <x v="1"/>
    <m/>
    <m/>
  </r>
  <r>
    <x v="0"/>
    <x v="5"/>
    <s v="Mängud ja mänguasjad+tegevustoad"/>
    <n v="10000"/>
    <x v="235"/>
    <x v="208"/>
    <x v="19"/>
    <x v="19"/>
    <x v="13"/>
    <s v="Alusharidus"/>
    <x v="0"/>
    <x v="0"/>
    <m/>
    <m/>
    <x v="1"/>
    <x v="1"/>
    <m/>
    <m/>
  </r>
  <r>
    <x v="0"/>
    <x v="5"/>
    <s v="Muud inventari majandamiskulud"/>
    <n v="13845"/>
    <x v="41"/>
    <x v="41"/>
    <x v="19"/>
    <x v="19"/>
    <x v="13"/>
    <s v="Alusharidus"/>
    <x v="0"/>
    <x v="0"/>
    <m/>
    <m/>
    <x v="1"/>
    <x v="1"/>
    <m/>
    <m/>
  </r>
  <r>
    <x v="0"/>
    <x v="5"/>
    <s v="Inventar ja selle tarvikud- büroomasinad, olmetehnika"/>
    <n v="2117"/>
    <x v="26"/>
    <x v="26"/>
    <x v="19"/>
    <x v="19"/>
    <x v="13"/>
    <s v="Alusharidus"/>
    <x v="0"/>
    <x v="0"/>
    <m/>
    <m/>
    <x v="1"/>
    <x v="1"/>
    <m/>
    <m/>
  </r>
  <r>
    <x v="0"/>
    <x v="0"/>
    <s v="Sotsiaalmaks töötasudelt ja toetustelt"/>
    <n v="196105"/>
    <x v="1"/>
    <x v="1"/>
    <x v="11"/>
    <x v="11"/>
    <x v="13"/>
    <s v="Alusharidus"/>
    <x v="0"/>
    <x v="0"/>
    <m/>
    <m/>
    <x v="1"/>
    <x v="1"/>
    <m/>
    <m/>
  </r>
  <r>
    <x v="0"/>
    <x v="0"/>
    <s v="Töötuskindlustusmakse"/>
    <n v="4754"/>
    <x v="0"/>
    <x v="0"/>
    <x v="11"/>
    <x v="11"/>
    <x v="13"/>
    <s v="Alusharidus"/>
    <x v="0"/>
    <x v="0"/>
    <m/>
    <m/>
    <x v="1"/>
    <x v="1"/>
    <m/>
    <m/>
  </r>
  <r>
    <x v="0"/>
    <x v="5"/>
    <s v="Tervishoiuteenused"/>
    <n v="3000"/>
    <x v="32"/>
    <x v="32"/>
    <x v="11"/>
    <x v="11"/>
    <x v="13"/>
    <s v="Alusharidus"/>
    <x v="0"/>
    <x v="0"/>
    <m/>
    <m/>
    <x v="1"/>
    <x v="1"/>
    <m/>
    <m/>
  </r>
  <r>
    <x v="0"/>
    <x v="5"/>
    <s v="Meditsiini- ja hügieenitarbed"/>
    <n v="350"/>
    <x v="70"/>
    <x v="68"/>
    <x v="11"/>
    <x v="11"/>
    <x v="13"/>
    <s v="Alusharidus"/>
    <x v="0"/>
    <x v="0"/>
    <m/>
    <m/>
    <x v="1"/>
    <x v="1"/>
    <m/>
    <m/>
  </r>
  <r>
    <x v="1"/>
    <x v="3"/>
    <s v="Tasu toitlustamiskuludeks"/>
    <n v="72566"/>
    <x v="54"/>
    <x v="53"/>
    <x v="11"/>
    <x v="11"/>
    <x v="13"/>
    <s v="Alusharidus"/>
    <x v="0"/>
    <x v="0"/>
    <m/>
    <m/>
    <x v="1"/>
    <x v="1"/>
    <m/>
    <m/>
  </r>
  <r>
    <x v="1"/>
    <x v="3"/>
    <s v="Õppekavavälisest tegevusest saadud tulud"/>
    <n v="600"/>
    <x v="182"/>
    <x v="164"/>
    <x v="11"/>
    <x v="11"/>
    <x v="13"/>
    <s v="Alusharidus"/>
    <x v="0"/>
    <x v="0"/>
    <m/>
    <m/>
    <x v="1"/>
    <x v="1"/>
    <m/>
    <m/>
  </r>
  <r>
    <x v="0"/>
    <x v="5"/>
    <s v="Remondi- ja hooldusteenused"/>
    <n v="2200"/>
    <x v="29"/>
    <x v="29"/>
    <x v="11"/>
    <x v="11"/>
    <x v="13"/>
    <s v="Alusharidus"/>
    <x v="0"/>
    <x v="0"/>
    <m/>
    <m/>
    <x v="1"/>
    <x v="1"/>
    <m/>
    <m/>
  </r>
  <r>
    <x v="0"/>
    <x v="5"/>
    <s v="Inventar ja selle tarvikud"/>
    <n v="7820"/>
    <x v="26"/>
    <x v="26"/>
    <x v="11"/>
    <x v="11"/>
    <x v="13"/>
    <s v="Alusharidus"/>
    <x v="0"/>
    <x v="0"/>
    <m/>
    <m/>
    <x v="1"/>
    <x v="1"/>
    <m/>
    <m/>
  </r>
  <r>
    <x v="0"/>
    <x v="5"/>
    <s v="Muud inventari majandamiskulud"/>
    <n v="5850"/>
    <x v="41"/>
    <x v="41"/>
    <x v="11"/>
    <x v="11"/>
    <x v="13"/>
    <s v="Alusharidus"/>
    <x v="0"/>
    <x v="0"/>
    <m/>
    <m/>
    <x v="1"/>
    <x v="1"/>
    <m/>
    <m/>
  </r>
  <r>
    <x v="0"/>
    <x v="5"/>
    <s v="Ürituste ja näituste korraldamise kulud"/>
    <n v="2500"/>
    <x v="52"/>
    <x v="51"/>
    <x v="11"/>
    <x v="11"/>
    <x v="13"/>
    <s v="Alusharidus"/>
    <x v="0"/>
    <x v="0"/>
    <m/>
    <m/>
    <x v="1"/>
    <x v="1"/>
    <m/>
    <m/>
  </r>
  <r>
    <x v="0"/>
    <x v="0"/>
    <s v="Põhipalk ja kokkulepitud tasud"/>
    <n v="687960"/>
    <x v="84"/>
    <x v="79"/>
    <x v="27"/>
    <x v="27"/>
    <x v="25"/>
    <s v="Muud hariduse abiteenused"/>
    <x v="0"/>
    <x v="0"/>
    <m/>
    <m/>
    <x v="1"/>
    <x v="1"/>
    <m/>
    <m/>
  </r>
  <r>
    <x v="0"/>
    <x v="0"/>
    <s v="Sotsiaalmaks töötasudelt ja toetustelt"/>
    <n v="235541"/>
    <x v="1"/>
    <x v="1"/>
    <x v="27"/>
    <x v="27"/>
    <x v="25"/>
    <s v="Muud hariduse abiteenused"/>
    <x v="0"/>
    <x v="0"/>
    <m/>
    <m/>
    <x v="1"/>
    <x v="1"/>
    <m/>
    <m/>
  </r>
  <r>
    <x v="0"/>
    <x v="0"/>
    <s v="Töötuskindlustusmakse"/>
    <n v="5710"/>
    <x v="0"/>
    <x v="0"/>
    <x v="27"/>
    <x v="27"/>
    <x v="25"/>
    <s v="Muud hariduse abiteenused"/>
    <x v="0"/>
    <x v="0"/>
    <m/>
    <m/>
    <x v="1"/>
    <x v="1"/>
    <m/>
    <m/>
  </r>
  <r>
    <x v="0"/>
    <x v="5"/>
    <s v="Bürootarbed"/>
    <n v="1850"/>
    <x v="33"/>
    <x v="33"/>
    <x v="27"/>
    <x v="27"/>
    <x v="25"/>
    <s v="Muud hariduse abiteenused"/>
    <x v="0"/>
    <x v="0"/>
    <m/>
    <m/>
    <x v="1"/>
    <x v="1"/>
    <m/>
    <m/>
  </r>
  <r>
    <x v="0"/>
    <x v="5"/>
    <s v="Personaliteenused"/>
    <n v="800"/>
    <x v="86"/>
    <x v="81"/>
    <x v="27"/>
    <x v="27"/>
    <x v="25"/>
    <s v="Muud hariduse abiteenused"/>
    <x v="0"/>
    <x v="0"/>
    <m/>
    <m/>
    <x v="1"/>
    <x v="1"/>
    <m/>
    <m/>
  </r>
  <r>
    <x v="0"/>
    <x v="5"/>
    <s v="Muud administreerimiskulud"/>
    <n v="625"/>
    <x v="14"/>
    <x v="14"/>
    <x v="27"/>
    <x v="27"/>
    <x v="25"/>
    <s v="Muud hariduse abiteenused"/>
    <x v="0"/>
    <x v="0"/>
    <m/>
    <m/>
    <x v="1"/>
    <x v="1"/>
    <m/>
    <m/>
  </r>
  <r>
    <x v="0"/>
    <x v="5"/>
    <s v="Koolitusteenused"/>
    <n v="10000"/>
    <x v="48"/>
    <x v="22"/>
    <x v="27"/>
    <x v="27"/>
    <x v="25"/>
    <s v="Muud hariduse abiteenused"/>
    <x v="0"/>
    <x v="0"/>
    <m/>
    <m/>
    <x v="1"/>
    <x v="1"/>
    <m/>
    <m/>
  </r>
  <r>
    <x v="0"/>
    <x v="5"/>
    <s v="Muud lähetuste kulud"/>
    <n v="2400"/>
    <x v="137"/>
    <x v="76"/>
    <x v="27"/>
    <x v="27"/>
    <x v="25"/>
    <s v="Muud hariduse abiteenused"/>
    <x v="0"/>
    <x v="0"/>
    <m/>
    <m/>
    <x v="1"/>
    <x v="1"/>
    <m/>
    <m/>
  </r>
  <r>
    <x v="0"/>
    <x v="5"/>
    <s v="Tervishoiuteenused"/>
    <n v="1200"/>
    <x v="32"/>
    <x v="32"/>
    <x v="27"/>
    <x v="27"/>
    <x v="25"/>
    <s v="Muud hariduse abiteenused"/>
    <x v="0"/>
    <x v="0"/>
    <m/>
    <m/>
    <x v="1"/>
    <x v="1"/>
    <m/>
    <m/>
  </r>
  <r>
    <x v="0"/>
    <x v="5"/>
    <s v="Muud õppevahendid"/>
    <n v="2000"/>
    <x v="38"/>
    <x v="38"/>
    <x v="27"/>
    <x v="27"/>
    <x v="25"/>
    <s v="Muud hariduse abiteenused"/>
    <x v="0"/>
    <x v="0"/>
    <m/>
    <m/>
    <x v="1"/>
    <x v="1"/>
    <m/>
    <m/>
  </r>
  <r>
    <x v="0"/>
    <x v="5"/>
    <s v="Inventar ja selle tarvikud"/>
    <n v="1200"/>
    <x v="26"/>
    <x v="26"/>
    <x v="27"/>
    <x v="27"/>
    <x v="25"/>
    <s v="Muud hariduse abiteenused"/>
    <x v="0"/>
    <x v="0"/>
    <m/>
    <m/>
    <x v="1"/>
    <x v="1"/>
    <m/>
    <m/>
  </r>
  <r>
    <x v="0"/>
    <x v="5"/>
    <s v="Koolitusruumide ja -inventari rent"/>
    <n v="946"/>
    <x v="46"/>
    <x v="46"/>
    <x v="27"/>
    <x v="27"/>
    <x v="25"/>
    <s v="Muud hariduse abiteenused"/>
    <x v="0"/>
    <x v="0"/>
    <m/>
    <m/>
    <x v="1"/>
    <x v="1"/>
    <m/>
    <m/>
  </r>
  <r>
    <x v="0"/>
    <x v="5"/>
    <s v="Koolitusteenused"/>
    <n v="3000"/>
    <x v="22"/>
    <x v="22"/>
    <x v="27"/>
    <x v="27"/>
    <x v="25"/>
    <s v="Muud hariduse abiteenused"/>
    <x v="0"/>
    <x v="0"/>
    <m/>
    <m/>
    <x v="1"/>
    <x v="1"/>
    <m/>
    <m/>
  </r>
  <r>
    <x v="0"/>
    <x v="0"/>
    <s v="Põhipalk ja kokkulepitud tasud"/>
    <n v="25800"/>
    <x v="39"/>
    <x v="39"/>
    <x v="27"/>
    <x v="27"/>
    <x v="25"/>
    <s v="Muud hariduse abiteenused"/>
    <x v="0"/>
    <x v="0"/>
    <m/>
    <m/>
    <x v="1"/>
    <x v="1"/>
    <m/>
    <m/>
  </r>
  <r>
    <x v="0"/>
    <x v="2"/>
    <s v="Preemiad, stipendiumid"/>
    <n v="9000"/>
    <x v="13"/>
    <x v="13"/>
    <x v="2"/>
    <x v="2"/>
    <x v="4"/>
    <s v="Viljandi Linnavolikogu"/>
    <x v="0"/>
    <x v="0"/>
    <m/>
    <m/>
    <x v="6"/>
    <x v="6"/>
    <m/>
    <m/>
  </r>
  <r>
    <x v="0"/>
    <x v="5"/>
    <s v="Esindus- ja vastuvõtukulud (va kingitused ja auhinnad)"/>
    <n v="1000"/>
    <x v="12"/>
    <x v="12"/>
    <x v="2"/>
    <x v="2"/>
    <x v="4"/>
    <s v="Viljandi Linnavolikogu"/>
    <x v="0"/>
    <x v="0"/>
    <m/>
    <m/>
    <x v="6"/>
    <x v="6"/>
    <m/>
    <m/>
  </r>
  <r>
    <x v="0"/>
    <x v="5"/>
    <s v="Muud administreerimiskulud"/>
    <n v="862"/>
    <x v="14"/>
    <x v="14"/>
    <x v="2"/>
    <x v="2"/>
    <x v="4"/>
    <s v="Viljandi Linnavolikogu"/>
    <x v="0"/>
    <x v="0"/>
    <m/>
    <m/>
    <x v="134"/>
    <x v="134"/>
    <m/>
    <m/>
  </r>
  <r>
    <x v="0"/>
    <x v="5"/>
    <s v="Muud administreerimiskulud"/>
    <n v="431"/>
    <x v="14"/>
    <x v="14"/>
    <x v="2"/>
    <x v="2"/>
    <x v="4"/>
    <s v="Viljandi Linnavolikogu"/>
    <x v="0"/>
    <x v="0"/>
    <m/>
    <m/>
    <x v="135"/>
    <x v="135"/>
    <m/>
    <m/>
  </r>
  <r>
    <x v="0"/>
    <x v="5"/>
    <s v="Muud administreerimiskulud"/>
    <n v="754"/>
    <x v="14"/>
    <x v="14"/>
    <x v="2"/>
    <x v="2"/>
    <x v="4"/>
    <s v="Viljandi Linnavolikogu"/>
    <x v="0"/>
    <x v="0"/>
    <m/>
    <m/>
    <x v="136"/>
    <x v="136"/>
    <m/>
    <m/>
  </r>
  <r>
    <x v="0"/>
    <x v="5"/>
    <s v="Muud administreerimiskulud"/>
    <n v="216"/>
    <x v="14"/>
    <x v="14"/>
    <x v="2"/>
    <x v="2"/>
    <x v="4"/>
    <s v="Viljandi Linnavolikogu"/>
    <x v="0"/>
    <x v="0"/>
    <m/>
    <m/>
    <x v="137"/>
    <x v="137"/>
    <m/>
    <m/>
  </r>
  <r>
    <x v="0"/>
    <x v="5"/>
    <s v="Muud administreerimiskulud"/>
    <n v="216"/>
    <x v="14"/>
    <x v="14"/>
    <x v="2"/>
    <x v="2"/>
    <x v="4"/>
    <s v="Viljandi Linnavolikogu"/>
    <x v="0"/>
    <x v="0"/>
    <m/>
    <m/>
    <x v="84"/>
    <x v="84"/>
    <m/>
    <m/>
  </r>
  <r>
    <x v="0"/>
    <x v="5"/>
    <s v="Muud administreerimiskulud"/>
    <n v="216"/>
    <x v="14"/>
    <x v="14"/>
    <x v="2"/>
    <x v="2"/>
    <x v="4"/>
    <s v="Viljandi Linnavolikogu"/>
    <x v="0"/>
    <x v="0"/>
    <m/>
    <m/>
    <x v="138"/>
    <x v="138"/>
    <m/>
    <m/>
  </r>
  <r>
    <x v="0"/>
    <x v="0"/>
    <s v="Hüvitised ja toetused"/>
    <n v="57819"/>
    <x v="139"/>
    <x v="128"/>
    <x v="2"/>
    <x v="2"/>
    <x v="4"/>
    <s v="Viljandi Linnavolikogu"/>
    <x v="0"/>
    <x v="0"/>
    <m/>
    <m/>
    <x v="42"/>
    <x v="42"/>
    <m/>
    <m/>
  </r>
  <r>
    <x v="0"/>
    <x v="0"/>
    <s v="Sotsiaalmaks töötasudelt ja toetustelt"/>
    <n v="19080"/>
    <x v="1"/>
    <x v="1"/>
    <x v="2"/>
    <x v="2"/>
    <x v="4"/>
    <s v="Viljandi Linnavolikogu"/>
    <x v="0"/>
    <x v="0"/>
    <m/>
    <m/>
    <x v="42"/>
    <x v="42"/>
    <m/>
    <m/>
  </r>
  <r>
    <x v="0"/>
    <x v="5"/>
    <s v="Muud erisoodustused"/>
    <n v="2783"/>
    <x v="11"/>
    <x v="11"/>
    <x v="2"/>
    <x v="2"/>
    <x v="4"/>
    <s v="Viljandi Linnavolikogu"/>
    <x v="0"/>
    <x v="0"/>
    <m/>
    <m/>
    <x v="4"/>
    <x v="4"/>
    <m/>
    <m/>
  </r>
  <r>
    <x v="0"/>
    <x v="0"/>
    <s v="Sotsiaalmaks erisoodustustelt"/>
    <n v="1733"/>
    <x v="10"/>
    <x v="10"/>
    <x v="2"/>
    <x v="2"/>
    <x v="4"/>
    <s v="Viljandi Linnavolikogu"/>
    <x v="0"/>
    <x v="0"/>
    <m/>
    <m/>
    <x v="4"/>
    <x v="4"/>
    <m/>
    <m/>
  </r>
  <r>
    <x v="0"/>
    <x v="0"/>
    <s v="Tulumaks erisoodustustelt"/>
    <n v="1050"/>
    <x v="9"/>
    <x v="9"/>
    <x v="2"/>
    <x v="2"/>
    <x v="4"/>
    <s v="Viljandi Linnavolikogu"/>
    <x v="0"/>
    <x v="0"/>
    <m/>
    <m/>
    <x v="4"/>
    <x v="4"/>
    <m/>
    <m/>
  </r>
  <r>
    <x v="0"/>
    <x v="5"/>
    <s v="Esindus- ja vastuvõtukulud (va kingitused ja auhinnad)"/>
    <n v="11250"/>
    <x v="12"/>
    <x v="12"/>
    <x v="2"/>
    <x v="2"/>
    <x v="4"/>
    <s v="Viljandi Linnavolikogu"/>
    <x v="0"/>
    <x v="0"/>
    <m/>
    <m/>
    <x v="3"/>
    <x v="3"/>
    <m/>
    <m/>
  </r>
  <r>
    <x v="0"/>
    <x v="5"/>
    <s v="Arvestus- ja auditeerimisteenused"/>
    <n v="90"/>
    <x v="159"/>
    <x v="147"/>
    <x v="3"/>
    <x v="3"/>
    <x v="0"/>
    <s v="Viljandi Linnavalitsus"/>
    <x v="0"/>
    <x v="0"/>
    <m/>
    <m/>
    <x v="1"/>
    <x v="1"/>
    <m/>
    <m/>
  </r>
  <r>
    <x v="1"/>
    <x v="1"/>
    <s v="Tulumaks füüsilise isiku tulult"/>
    <n v="21290360"/>
    <x v="19"/>
    <x v="19"/>
    <x v="3"/>
    <x v="3"/>
    <x v="0"/>
    <s v="Viljandi Linnavalitsus"/>
    <x v="0"/>
    <x v="0"/>
    <m/>
    <m/>
    <x v="1"/>
    <x v="1"/>
    <m/>
    <m/>
  </r>
  <r>
    <x v="1"/>
    <x v="1"/>
    <s v="Maamaks"/>
    <n v="195000"/>
    <x v="20"/>
    <x v="20"/>
    <x v="3"/>
    <x v="3"/>
    <x v="0"/>
    <s v="Viljandi Linnavalitsus"/>
    <x v="0"/>
    <x v="0"/>
    <m/>
    <m/>
    <x v="1"/>
    <x v="1"/>
    <m/>
    <m/>
  </r>
  <r>
    <x v="1"/>
    <x v="1"/>
    <s v="Reklaamimaks"/>
    <n v="15500"/>
    <x v="243"/>
    <x v="214"/>
    <x v="3"/>
    <x v="3"/>
    <x v="0"/>
    <s v="Viljandi Linnavalitsus"/>
    <x v="0"/>
    <x v="0"/>
    <m/>
    <m/>
    <x v="1"/>
    <x v="1"/>
    <m/>
    <m/>
  </r>
  <r>
    <x v="0"/>
    <x v="5"/>
    <s v="Õppeotstarbeline inventar"/>
    <n v="2000"/>
    <x v="26"/>
    <x v="26"/>
    <x v="10"/>
    <x v="10"/>
    <x v="6"/>
    <s v="Põhi- ja üldkeskharidus"/>
    <x v="0"/>
    <x v="0"/>
    <m/>
    <m/>
    <x v="1"/>
    <x v="1"/>
    <m/>
    <m/>
  </r>
  <r>
    <x v="0"/>
    <x v="2"/>
    <s v="Põhitoetused"/>
    <n v="2400"/>
    <x v="204"/>
    <x v="183"/>
    <x v="30"/>
    <x v="30"/>
    <x v="24"/>
    <s v="Muu perekondade ja laste sotsiaalne kaitse"/>
    <x v="0"/>
    <x v="0"/>
    <m/>
    <m/>
    <x v="86"/>
    <x v="86"/>
    <m/>
    <m/>
  </r>
  <r>
    <x v="0"/>
    <x v="0"/>
    <s v="Töötasud võlaõiguslike lepingute alusel"/>
    <n v="11000"/>
    <x v="15"/>
    <x v="15"/>
    <x v="30"/>
    <x v="30"/>
    <x v="49"/>
    <s v="Puudega inimese tugiisikuteenus"/>
    <x v="0"/>
    <x v="0"/>
    <m/>
    <m/>
    <x v="76"/>
    <x v="76"/>
    <m/>
    <m/>
  </r>
  <r>
    <x v="0"/>
    <x v="0"/>
    <s v="Sotsiaalmaks töötasudelt ja toetustelt"/>
    <n v="3630"/>
    <x v="1"/>
    <x v="1"/>
    <x v="30"/>
    <x v="30"/>
    <x v="49"/>
    <s v="Puudega inimese tugiisikuteenus"/>
    <x v="0"/>
    <x v="0"/>
    <m/>
    <m/>
    <x v="76"/>
    <x v="76"/>
    <m/>
    <m/>
  </r>
  <r>
    <x v="0"/>
    <x v="0"/>
    <s v="Töötuskindlustusmakse"/>
    <n v="88"/>
    <x v="0"/>
    <x v="0"/>
    <x v="30"/>
    <x v="30"/>
    <x v="49"/>
    <s v="Puudega inimese tugiisikuteenus"/>
    <x v="0"/>
    <x v="0"/>
    <m/>
    <m/>
    <x v="76"/>
    <x v="76"/>
    <m/>
    <m/>
  </r>
  <r>
    <x v="0"/>
    <x v="2"/>
    <s v="Eespool nimetamata sotsiaalabitoetused ja hüvitised"/>
    <n v="2500"/>
    <x v="158"/>
    <x v="146"/>
    <x v="30"/>
    <x v="30"/>
    <x v="24"/>
    <s v="Muu perekondade ja laste sotsiaalne kaitse"/>
    <x v="0"/>
    <x v="0"/>
    <m/>
    <m/>
    <x v="139"/>
    <x v="139"/>
    <m/>
    <m/>
  </r>
  <r>
    <x v="0"/>
    <x v="9"/>
    <s v="Kodumaine sihtfinantseerimine tegevuskuludeks"/>
    <n v="4500"/>
    <x v="196"/>
    <x v="25"/>
    <x v="5"/>
    <x v="5"/>
    <x v="26"/>
    <s v="Noorsootöö ja noortekeskused"/>
    <x v="0"/>
    <x v="0"/>
    <m/>
    <m/>
    <x v="140"/>
    <x v="140"/>
    <m/>
    <m/>
  </r>
  <r>
    <x v="0"/>
    <x v="0"/>
    <s v="Põhipalk ja kokkulepitud tasud"/>
    <n v="19500"/>
    <x v="39"/>
    <x v="39"/>
    <x v="29"/>
    <x v="29"/>
    <x v="26"/>
    <s v="Noorsootöö ja noortekeskused"/>
    <x v="0"/>
    <x v="0"/>
    <m/>
    <m/>
    <x v="1"/>
    <x v="1"/>
    <m/>
    <m/>
  </r>
  <r>
    <x v="0"/>
    <x v="0"/>
    <s v="Põhipalk ja kokkulepitud tasud"/>
    <n v="47052"/>
    <x v="16"/>
    <x v="16"/>
    <x v="29"/>
    <x v="29"/>
    <x v="26"/>
    <s v="Noorsootöö ja noortekeskused"/>
    <x v="0"/>
    <x v="0"/>
    <m/>
    <m/>
    <x v="1"/>
    <x v="1"/>
    <m/>
    <m/>
  </r>
  <r>
    <x v="0"/>
    <x v="0"/>
    <s v="MALEV rühmajuhtide töötasud võlaõiguslike lepingute alusel"/>
    <n v="6700"/>
    <x v="15"/>
    <x v="15"/>
    <x v="29"/>
    <x v="29"/>
    <x v="26"/>
    <s v="Noorsootöö ja noortekeskused"/>
    <x v="0"/>
    <x v="0"/>
    <s v="54001"/>
    <s v="Malev"/>
    <x v="1"/>
    <x v="1"/>
    <m/>
    <m/>
  </r>
  <r>
    <x v="0"/>
    <x v="0"/>
    <s v="Töötasud võlaõiguslike lepingute alusel"/>
    <n v="6600"/>
    <x v="15"/>
    <x v="15"/>
    <x v="29"/>
    <x v="29"/>
    <x v="26"/>
    <s v="Noorsootöö ja noortekeskused"/>
    <x v="0"/>
    <x v="0"/>
    <m/>
    <m/>
    <x v="1"/>
    <x v="1"/>
    <m/>
    <m/>
  </r>
  <r>
    <x v="0"/>
    <x v="5"/>
    <s v="Ürituste ja näituste korraldamise kulud - kirjandust ja lugemist propageerivad kulud"/>
    <n v="11895"/>
    <x v="52"/>
    <x v="51"/>
    <x v="8"/>
    <x v="8"/>
    <x v="8"/>
    <s v="Raamatukogud"/>
    <x v="0"/>
    <x v="0"/>
    <m/>
    <m/>
    <x v="1"/>
    <x v="1"/>
    <m/>
    <m/>
  </r>
  <r>
    <x v="0"/>
    <x v="0"/>
    <s v="Sotsiaalmaks töötasudelt ja toetustelt"/>
    <n v="24140"/>
    <x v="1"/>
    <x v="1"/>
    <x v="29"/>
    <x v="29"/>
    <x v="26"/>
    <s v="Noorsootöö ja noortekeskused"/>
    <x v="0"/>
    <x v="0"/>
    <m/>
    <m/>
    <x v="1"/>
    <x v="1"/>
    <m/>
    <m/>
  </r>
  <r>
    <x v="0"/>
    <x v="0"/>
    <s v="Töötuskindlustusmakse"/>
    <n v="585"/>
    <x v="0"/>
    <x v="0"/>
    <x v="29"/>
    <x v="29"/>
    <x v="26"/>
    <s v="Noorsootöö ja noortekeskused"/>
    <x v="0"/>
    <x v="0"/>
    <m/>
    <m/>
    <x v="1"/>
    <x v="1"/>
    <m/>
    <m/>
  </r>
  <r>
    <x v="0"/>
    <x v="5"/>
    <s v="Muud koolitusega seotud kulud"/>
    <n v="309"/>
    <x v="7"/>
    <x v="7"/>
    <x v="2"/>
    <x v="2"/>
    <x v="4"/>
    <s v="Viljandi Linnavolikogu"/>
    <x v="0"/>
    <x v="0"/>
    <m/>
    <m/>
    <x v="2"/>
    <x v="2"/>
    <m/>
    <m/>
  </r>
  <r>
    <x v="0"/>
    <x v="5"/>
    <s v="Majutuskulud"/>
    <n v="200"/>
    <x v="51"/>
    <x v="50"/>
    <x v="13"/>
    <x v="13"/>
    <x v="15"/>
    <s v="Sporditegevus"/>
    <x v="0"/>
    <x v="0"/>
    <m/>
    <m/>
    <x v="1"/>
    <x v="1"/>
    <m/>
    <m/>
  </r>
  <r>
    <x v="0"/>
    <x v="5"/>
    <s v="Remont ja hooldus"/>
    <n v="400"/>
    <x v="75"/>
    <x v="69"/>
    <x v="13"/>
    <x v="13"/>
    <x v="15"/>
    <s v="Sporditegevus"/>
    <x v="0"/>
    <x v="0"/>
    <m/>
    <m/>
    <x v="1"/>
    <x v="1"/>
    <m/>
    <m/>
  </r>
  <r>
    <x v="0"/>
    <x v="5"/>
    <s v="Muud rajatiste majandamisega seotud kulud"/>
    <n v="900"/>
    <x v="57"/>
    <x v="56"/>
    <x v="1"/>
    <x v="1"/>
    <x v="50"/>
    <s v="Bioloogilise mitmekesisuse ja maastiku kaitse"/>
    <x v="0"/>
    <x v="0"/>
    <m/>
    <m/>
    <x v="141"/>
    <x v="141"/>
    <m/>
    <m/>
  </r>
  <r>
    <x v="0"/>
    <x v="5"/>
    <s v="Muud rajatiste majandamisega seotud kulud"/>
    <n v="18000"/>
    <x v="57"/>
    <x v="56"/>
    <x v="1"/>
    <x v="1"/>
    <x v="50"/>
    <s v="Bioloogilise mitmekesisuse ja maastiku kaitse"/>
    <x v="0"/>
    <x v="0"/>
    <m/>
    <m/>
    <x v="83"/>
    <x v="83"/>
    <m/>
    <m/>
  </r>
  <r>
    <x v="0"/>
    <x v="5"/>
    <s v="Muud rajatiste majandamisega seotud kulud"/>
    <n v="3870"/>
    <x v="57"/>
    <x v="56"/>
    <x v="1"/>
    <x v="1"/>
    <x v="18"/>
    <s v="Jäätmekäitlus"/>
    <x v="0"/>
    <x v="0"/>
    <m/>
    <m/>
    <x v="142"/>
    <x v="142"/>
    <m/>
    <m/>
  </r>
  <r>
    <x v="0"/>
    <x v="5"/>
    <s v="Muud rajatiste majandamisega seotud kulud"/>
    <n v="2000"/>
    <x v="57"/>
    <x v="56"/>
    <x v="1"/>
    <x v="1"/>
    <x v="18"/>
    <s v="Jäätmekäitlus"/>
    <x v="0"/>
    <x v="0"/>
    <m/>
    <m/>
    <x v="143"/>
    <x v="143"/>
    <m/>
    <m/>
  </r>
  <r>
    <x v="0"/>
    <x v="5"/>
    <s v="Pärimusmuusikafestivali täiendav jäätmemajandus"/>
    <n v="2700"/>
    <x v="57"/>
    <x v="56"/>
    <x v="1"/>
    <x v="1"/>
    <x v="18"/>
    <s v="Jäätmekäitlus"/>
    <x v="0"/>
    <x v="0"/>
    <m/>
    <m/>
    <x v="144"/>
    <x v="144"/>
    <m/>
    <m/>
  </r>
  <r>
    <x v="1"/>
    <x v="6"/>
    <s v="Kultuuriministeerium (Lossivaremete konserveerimine)"/>
    <n v="25135"/>
    <x v="59"/>
    <x v="58"/>
    <x v="12"/>
    <x v="12"/>
    <x v="7"/>
    <s v="Üldmajanduslikud arendusprojektid"/>
    <x v="0"/>
    <x v="0"/>
    <m/>
    <m/>
    <x v="21"/>
    <x v="21"/>
    <m/>
    <m/>
  </r>
  <r>
    <x v="0"/>
    <x v="5"/>
    <s v="Korrashoiuteenused (Lossivaremete konserveerimine omaosalus)"/>
    <n v="26161"/>
    <x v="27"/>
    <x v="27"/>
    <x v="12"/>
    <x v="12"/>
    <x v="7"/>
    <s v="Üldmajanduslikud arendusprojektid"/>
    <x v="0"/>
    <x v="0"/>
    <m/>
    <m/>
    <x v="21"/>
    <x v="21"/>
    <m/>
    <m/>
  </r>
  <r>
    <x v="1"/>
    <x v="6"/>
    <s v="Kultuuriministeerium (Vana kalmistu)"/>
    <n v="9445"/>
    <x v="59"/>
    <x v="58"/>
    <x v="12"/>
    <x v="12"/>
    <x v="7"/>
    <s v="Üldmajanduslikud arendusprojektid"/>
    <x v="0"/>
    <x v="0"/>
    <m/>
    <m/>
    <x v="21"/>
    <x v="21"/>
    <m/>
    <m/>
  </r>
  <r>
    <x v="0"/>
    <x v="5"/>
    <s v="Korrashoiuteenused (Vana kalmistu omaosalus)"/>
    <n v="5086"/>
    <x v="27"/>
    <x v="27"/>
    <x v="12"/>
    <x v="12"/>
    <x v="7"/>
    <s v="Üldmajanduslikud arendusprojektid"/>
    <x v="0"/>
    <x v="0"/>
    <m/>
    <m/>
    <x v="21"/>
    <x v="21"/>
    <m/>
    <m/>
  </r>
  <r>
    <x v="0"/>
    <x v="9"/>
    <s v="Liikmemaksud"/>
    <n v="200"/>
    <x v="160"/>
    <x v="148"/>
    <x v="14"/>
    <x v="14"/>
    <x v="10"/>
    <s v="Noorte huviharidus ja huvitegevus"/>
    <x v="0"/>
    <x v="0"/>
    <m/>
    <m/>
    <x v="1"/>
    <x v="1"/>
    <m/>
    <m/>
  </r>
  <r>
    <x v="0"/>
    <x v="5"/>
    <s v="Muud inventari majandamiskulud"/>
    <n v="1000"/>
    <x v="41"/>
    <x v="41"/>
    <x v="12"/>
    <x v="12"/>
    <x v="7"/>
    <s v="Üldmajanduslikud arendusprojektid"/>
    <x v="0"/>
    <x v="0"/>
    <m/>
    <m/>
    <x v="1"/>
    <x v="1"/>
    <m/>
    <m/>
  </r>
  <r>
    <x v="0"/>
    <x v="5"/>
    <s v="Lillede istutus ja hooldus"/>
    <n v="56000"/>
    <x v="57"/>
    <x v="56"/>
    <x v="1"/>
    <x v="1"/>
    <x v="16"/>
    <s v="Avalike alade puhastus"/>
    <x v="0"/>
    <x v="0"/>
    <m/>
    <m/>
    <x v="109"/>
    <x v="109"/>
    <m/>
    <m/>
  </r>
  <r>
    <x v="1"/>
    <x v="3"/>
    <s v="Muud tulud spordi- ja puhkealasest tegevusest"/>
    <n v="4080"/>
    <x v="91"/>
    <x v="85"/>
    <x v="14"/>
    <x v="14"/>
    <x v="10"/>
    <s v="Noorte huviharidus ja huvitegevus"/>
    <x v="0"/>
    <x v="0"/>
    <m/>
    <m/>
    <x v="1"/>
    <x v="1"/>
    <m/>
    <m/>
  </r>
  <r>
    <x v="0"/>
    <x v="5"/>
    <s v="Korrashoiuteenused"/>
    <n v="3000"/>
    <x v="27"/>
    <x v="27"/>
    <x v="12"/>
    <x v="12"/>
    <x v="7"/>
    <s v="Üldmajanduslikud arendusprojektid"/>
    <x v="0"/>
    <x v="0"/>
    <m/>
    <m/>
    <x v="21"/>
    <x v="21"/>
    <m/>
    <m/>
  </r>
  <r>
    <x v="0"/>
    <x v="5"/>
    <s v="Puude kujunduslõikus"/>
    <n v="50000"/>
    <x v="57"/>
    <x v="56"/>
    <x v="1"/>
    <x v="1"/>
    <x v="16"/>
    <s v="Avalike alade puhastus"/>
    <x v="0"/>
    <x v="0"/>
    <m/>
    <m/>
    <x v="19"/>
    <x v="19"/>
    <m/>
    <m/>
  </r>
  <r>
    <x v="0"/>
    <x v="5"/>
    <s v="Bürootarbed"/>
    <n v="2000"/>
    <x v="33"/>
    <x v="33"/>
    <x v="0"/>
    <x v="0"/>
    <x v="0"/>
    <s v="Viljandi Linnavalitsus"/>
    <x v="0"/>
    <x v="0"/>
    <m/>
    <m/>
    <x v="49"/>
    <x v="49"/>
    <m/>
    <m/>
  </r>
  <r>
    <x v="0"/>
    <x v="5"/>
    <s v="Tänavavalgustuse korrashoid"/>
    <n v="128250"/>
    <x v="27"/>
    <x v="27"/>
    <x v="1"/>
    <x v="1"/>
    <x v="17"/>
    <s v="Tänavavalgustus"/>
    <x v="0"/>
    <x v="0"/>
    <m/>
    <m/>
    <x v="145"/>
    <x v="145"/>
    <m/>
    <m/>
  </r>
  <r>
    <x v="0"/>
    <x v="5"/>
    <s v="Tänavavalgustuse elekter"/>
    <n v="192972"/>
    <x v="58"/>
    <x v="57"/>
    <x v="1"/>
    <x v="1"/>
    <x v="17"/>
    <s v="Tänavavalgustus"/>
    <x v="0"/>
    <x v="0"/>
    <m/>
    <m/>
    <x v="20"/>
    <x v="20"/>
    <m/>
    <m/>
  </r>
  <r>
    <x v="0"/>
    <x v="5"/>
    <s v="Avalike joogiveekraanide kulu"/>
    <n v="2000"/>
    <x v="226"/>
    <x v="60"/>
    <x v="1"/>
    <x v="1"/>
    <x v="33"/>
    <s v="Veevarustus"/>
    <x v="0"/>
    <x v="0"/>
    <m/>
    <m/>
    <x v="146"/>
    <x v="146"/>
    <m/>
    <m/>
  </r>
  <r>
    <x v="0"/>
    <x v="0"/>
    <s v="Töötasud võlaõiguslike lepingute alusel"/>
    <n v="32810"/>
    <x v="15"/>
    <x v="15"/>
    <x v="0"/>
    <x v="0"/>
    <x v="57"/>
    <s v="Muud üldised valitsussektori teenused"/>
    <x v="0"/>
    <x v="0"/>
    <m/>
    <m/>
    <x v="147"/>
    <x v="147"/>
    <m/>
    <m/>
  </r>
  <r>
    <x v="0"/>
    <x v="0"/>
    <s v="Sotsiaalmaks töötasudelt ja toetustelt"/>
    <n v="10827"/>
    <x v="1"/>
    <x v="1"/>
    <x v="0"/>
    <x v="0"/>
    <x v="57"/>
    <s v="Muud üldised valitsussektori teenused"/>
    <x v="0"/>
    <x v="0"/>
    <m/>
    <m/>
    <x v="147"/>
    <x v="147"/>
    <m/>
    <m/>
  </r>
  <r>
    <x v="0"/>
    <x v="5"/>
    <s v="Bürootarbed"/>
    <n v="6363"/>
    <x v="33"/>
    <x v="33"/>
    <x v="0"/>
    <x v="0"/>
    <x v="57"/>
    <s v="Muud üldised valitsussektori teenused"/>
    <x v="0"/>
    <x v="0"/>
    <m/>
    <m/>
    <x v="147"/>
    <x v="147"/>
    <m/>
    <m/>
  </r>
  <r>
    <x v="0"/>
    <x v="5"/>
    <s v="Inventar ja selle tarvikud"/>
    <n v="4350"/>
    <x v="26"/>
    <x v="26"/>
    <x v="8"/>
    <x v="8"/>
    <x v="8"/>
    <s v="Raamatukogud"/>
    <x v="0"/>
    <x v="0"/>
    <m/>
    <m/>
    <x v="1"/>
    <x v="1"/>
    <m/>
    <m/>
  </r>
  <r>
    <x v="0"/>
    <x v="5"/>
    <s v="Rent"/>
    <n v="1786"/>
    <x v="30"/>
    <x v="30"/>
    <x v="0"/>
    <x v="0"/>
    <x v="0"/>
    <s v="Viljandi Linnavalitsus"/>
    <x v="0"/>
    <x v="0"/>
    <m/>
    <m/>
    <x v="1"/>
    <x v="1"/>
    <m/>
    <m/>
  </r>
  <r>
    <x v="0"/>
    <x v="2"/>
    <s v="Ravitoetused"/>
    <n v="2600"/>
    <x v="4"/>
    <x v="4"/>
    <x v="0"/>
    <x v="0"/>
    <x v="0"/>
    <s v="Viljandi Linnavalitsus"/>
    <x v="0"/>
    <x v="0"/>
    <m/>
    <m/>
    <x v="1"/>
    <x v="1"/>
    <m/>
    <m/>
  </r>
  <r>
    <x v="0"/>
    <x v="0"/>
    <s v="Töötasud võlaõiguslike lepingute alusel"/>
    <n v="1433"/>
    <x v="15"/>
    <x v="15"/>
    <x v="14"/>
    <x v="14"/>
    <x v="10"/>
    <s v="Noorte huviharidus ja huvitegevus"/>
    <x v="0"/>
    <x v="0"/>
    <m/>
    <m/>
    <x v="1"/>
    <x v="1"/>
    <m/>
    <m/>
  </r>
  <r>
    <x v="0"/>
    <x v="0"/>
    <s v="Põhipalk ja kokkulepitud tasud"/>
    <n v="118800"/>
    <x v="156"/>
    <x v="144"/>
    <x v="0"/>
    <x v="0"/>
    <x v="0"/>
    <s v="Viljandi Linnavalitsus"/>
    <x v="0"/>
    <x v="0"/>
    <m/>
    <m/>
    <x v="0"/>
    <x v="0"/>
    <m/>
    <m/>
  </r>
  <r>
    <x v="0"/>
    <x v="0"/>
    <s v="Põhipalk ja kokkulepitud tasud"/>
    <n v="179429"/>
    <x v="17"/>
    <x v="17"/>
    <x v="0"/>
    <x v="0"/>
    <x v="0"/>
    <s v="Viljandi Linnavalitsus"/>
    <x v="0"/>
    <x v="0"/>
    <m/>
    <m/>
    <x v="0"/>
    <x v="0"/>
    <m/>
    <m/>
  </r>
  <r>
    <x v="0"/>
    <x v="0"/>
    <s v="Põhipalk ja kokkulepitud tasud"/>
    <n v="117000"/>
    <x v="16"/>
    <x v="16"/>
    <x v="0"/>
    <x v="0"/>
    <x v="0"/>
    <s v="Viljandi Linnavalitsus"/>
    <x v="0"/>
    <x v="0"/>
    <m/>
    <m/>
    <x v="0"/>
    <x v="0"/>
    <m/>
    <m/>
  </r>
  <r>
    <x v="0"/>
    <x v="0"/>
    <s v="Põhipalk ja kokkulepitud tasud"/>
    <n v="96240"/>
    <x v="42"/>
    <x v="42"/>
    <x v="0"/>
    <x v="0"/>
    <x v="0"/>
    <s v="Viljandi Linnavalitsus"/>
    <x v="0"/>
    <x v="0"/>
    <m/>
    <m/>
    <x v="0"/>
    <x v="0"/>
    <m/>
    <m/>
  </r>
  <r>
    <x v="0"/>
    <x v="0"/>
    <s v="Sotsiaalmaks töötasudelt ja toetustelt"/>
    <n v="168785"/>
    <x v="1"/>
    <x v="1"/>
    <x v="0"/>
    <x v="0"/>
    <x v="0"/>
    <s v="Viljandi Linnavalitsus"/>
    <x v="0"/>
    <x v="0"/>
    <m/>
    <m/>
    <x v="0"/>
    <x v="0"/>
    <m/>
    <m/>
  </r>
  <r>
    <x v="0"/>
    <x v="5"/>
    <s v="Muud õppevahendid"/>
    <n v="9694"/>
    <x v="38"/>
    <x v="38"/>
    <x v="5"/>
    <x v="5"/>
    <x v="9"/>
    <s v="Muu haridus"/>
    <x v="0"/>
    <x v="0"/>
    <m/>
    <m/>
    <x v="106"/>
    <x v="106"/>
    <m/>
    <m/>
  </r>
  <r>
    <x v="0"/>
    <x v="0"/>
    <s v="Töötuskindlustusmakse"/>
    <n v="4092"/>
    <x v="0"/>
    <x v="0"/>
    <x v="0"/>
    <x v="0"/>
    <x v="0"/>
    <s v="Viljandi Linnavalitsus"/>
    <x v="0"/>
    <x v="0"/>
    <m/>
    <m/>
    <x v="0"/>
    <x v="0"/>
    <m/>
    <m/>
  </r>
  <r>
    <x v="1"/>
    <x v="6"/>
    <s v="Kodumaine sihtfinantseerimine tegevuskuludeks"/>
    <n v="9694"/>
    <x v="25"/>
    <x v="25"/>
    <x v="5"/>
    <x v="5"/>
    <x v="9"/>
    <s v="Muu haridus"/>
    <x v="0"/>
    <x v="0"/>
    <m/>
    <m/>
    <x v="107"/>
    <x v="107"/>
    <m/>
    <m/>
  </r>
  <r>
    <x v="0"/>
    <x v="0"/>
    <s v="Esindus ja vastuvõtukulud"/>
    <n v="2693"/>
    <x v="21"/>
    <x v="21"/>
    <x v="0"/>
    <x v="0"/>
    <x v="0"/>
    <s v="Viljandi Linnavalitsus"/>
    <x v="0"/>
    <x v="0"/>
    <m/>
    <m/>
    <x v="1"/>
    <x v="1"/>
    <m/>
    <m/>
  </r>
  <r>
    <x v="0"/>
    <x v="0"/>
    <s v="Sotsiaalmaks erisoodustustelt"/>
    <n v="1375"/>
    <x v="10"/>
    <x v="10"/>
    <x v="0"/>
    <x v="0"/>
    <x v="0"/>
    <s v="Viljandi Linnavalitsus"/>
    <x v="0"/>
    <x v="0"/>
    <m/>
    <m/>
    <x v="1"/>
    <x v="1"/>
    <m/>
    <m/>
  </r>
  <r>
    <x v="0"/>
    <x v="0"/>
    <s v="Tulumaks erisoodustustelt"/>
    <n v="1840"/>
    <x v="9"/>
    <x v="9"/>
    <x v="0"/>
    <x v="0"/>
    <x v="0"/>
    <s v="Viljandi Linnavalitsus"/>
    <x v="0"/>
    <x v="0"/>
    <m/>
    <m/>
    <x v="1"/>
    <x v="1"/>
    <m/>
    <m/>
  </r>
  <r>
    <x v="0"/>
    <x v="5"/>
    <s v="Tervise edendamise kulud"/>
    <n v="1200"/>
    <x v="123"/>
    <x v="116"/>
    <x v="8"/>
    <x v="8"/>
    <x v="8"/>
    <s v="Raamatukogud"/>
    <x v="0"/>
    <x v="0"/>
    <m/>
    <m/>
    <x v="1"/>
    <x v="1"/>
    <m/>
    <m/>
  </r>
  <r>
    <x v="0"/>
    <x v="5"/>
    <s v="Toiduained"/>
    <n v="99000"/>
    <x v="176"/>
    <x v="158"/>
    <x v="23"/>
    <x v="23"/>
    <x v="21"/>
    <s v="Väljaspool kodu osutatav üldhooldusteenus"/>
    <x v="0"/>
    <x v="0"/>
    <m/>
    <m/>
    <x v="1"/>
    <x v="1"/>
    <m/>
    <m/>
  </r>
  <r>
    <x v="0"/>
    <x v="5"/>
    <s v="Bürootarbed"/>
    <n v="3000"/>
    <x v="33"/>
    <x v="33"/>
    <x v="0"/>
    <x v="0"/>
    <x v="5"/>
    <s v="Turism"/>
    <x v="0"/>
    <x v="0"/>
    <m/>
    <m/>
    <x v="49"/>
    <x v="49"/>
    <m/>
    <m/>
  </r>
  <r>
    <x v="0"/>
    <x v="5"/>
    <s v="Info- ja PR teenused"/>
    <n v="13000"/>
    <x v="8"/>
    <x v="8"/>
    <x v="0"/>
    <x v="0"/>
    <x v="5"/>
    <s v="Turism"/>
    <x v="0"/>
    <x v="0"/>
    <m/>
    <m/>
    <x v="43"/>
    <x v="43"/>
    <m/>
    <m/>
  </r>
  <r>
    <x v="1"/>
    <x v="3"/>
    <s v="Õppekavavälisest tegevusest saadud tulud/ruumide üürimine"/>
    <n v="3774"/>
    <x v="182"/>
    <x v="164"/>
    <x v="14"/>
    <x v="14"/>
    <x v="10"/>
    <s v="Noorte huviharidus ja huvitegevus"/>
    <x v="0"/>
    <x v="0"/>
    <m/>
    <m/>
    <x v="1"/>
    <x v="1"/>
    <m/>
    <m/>
  </r>
  <r>
    <x v="0"/>
    <x v="5"/>
    <s v="Info- ja PR teenused"/>
    <n v="5200"/>
    <x v="8"/>
    <x v="8"/>
    <x v="0"/>
    <x v="0"/>
    <x v="5"/>
    <s v="Turism"/>
    <x v="0"/>
    <x v="0"/>
    <m/>
    <m/>
    <x v="48"/>
    <x v="48"/>
    <m/>
    <m/>
  </r>
  <r>
    <x v="0"/>
    <x v="5"/>
    <s v="Info- ja PR teenused"/>
    <n v="15000"/>
    <x v="8"/>
    <x v="8"/>
    <x v="0"/>
    <x v="0"/>
    <x v="5"/>
    <s v="Turism"/>
    <x v="0"/>
    <x v="0"/>
    <m/>
    <m/>
    <x v="47"/>
    <x v="47"/>
    <m/>
    <m/>
  </r>
  <r>
    <x v="0"/>
    <x v="5"/>
    <s v="Mitmesugused majanduskulud"/>
    <n v="4870"/>
    <x v="141"/>
    <x v="129"/>
    <x v="8"/>
    <x v="8"/>
    <x v="8"/>
    <s v="Raamatukogud"/>
    <x v="0"/>
    <x v="0"/>
    <m/>
    <m/>
    <x v="1"/>
    <x v="1"/>
    <m/>
    <m/>
  </r>
  <r>
    <x v="0"/>
    <x v="5"/>
    <s v="Info- ja PR teenused sh 1Leht raamatukogu sündmuste reklaam"/>
    <n v="980"/>
    <x v="8"/>
    <x v="8"/>
    <x v="8"/>
    <x v="8"/>
    <x v="8"/>
    <s v="Raamatukogud"/>
    <x v="0"/>
    <x v="0"/>
    <m/>
    <m/>
    <x v="1"/>
    <x v="1"/>
    <m/>
    <m/>
  </r>
  <r>
    <x v="0"/>
    <x v="5"/>
    <s v="Esindus- ja vastuvõtukulud (va kingitused ja auhinnad)"/>
    <n v="30000"/>
    <x v="12"/>
    <x v="12"/>
    <x v="0"/>
    <x v="0"/>
    <x v="5"/>
    <s v="Turism"/>
    <x v="0"/>
    <x v="0"/>
    <s v="0005"/>
    <s v="CRV programme"/>
    <x v="7"/>
    <x v="7"/>
    <m/>
    <m/>
  </r>
  <r>
    <x v="1"/>
    <x v="3"/>
    <s v="Raamatukogude tasulised teenused"/>
    <n v="4026"/>
    <x v="136"/>
    <x v="126"/>
    <x v="8"/>
    <x v="8"/>
    <x v="8"/>
    <s v="Raamatukogud"/>
    <x v="0"/>
    <x v="0"/>
    <m/>
    <m/>
    <x v="1"/>
    <x v="1"/>
    <m/>
    <m/>
  </r>
  <r>
    <x v="0"/>
    <x v="5"/>
    <s v="Muud administreerimiskulud"/>
    <n v="25460"/>
    <x v="14"/>
    <x v="14"/>
    <x v="0"/>
    <x v="0"/>
    <x v="5"/>
    <s v="Turism"/>
    <x v="0"/>
    <x v="0"/>
    <s v="0005"/>
    <s v="CRV programme"/>
    <x v="7"/>
    <x v="7"/>
    <m/>
    <m/>
  </r>
  <r>
    <x v="0"/>
    <x v="5"/>
    <s v="Muud lähetuste kulud"/>
    <n v="5000"/>
    <x v="80"/>
    <x v="76"/>
    <x v="0"/>
    <x v="0"/>
    <x v="5"/>
    <s v="Turism"/>
    <x v="0"/>
    <x v="0"/>
    <s v="0005"/>
    <s v="CRV programme"/>
    <x v="7"/>
    <x v="7"/>
    <m/>
    <m/>
  </r>
  <r>
    <x v="0"/>
    <x v="5"/>
    <s v="Paljundus- ja printimiskulud"/>
    <n v="150"/>
    <x v="81"/>
    <x v="77"/>
    <x v="23"/>
    <x v="23"/>
    <x v="21"/>
    <s v="Väljaspool kodu osutatav üldhooldusteenus"/>
    <x v="0"/>
    <x v="0"/>
    <m/>
    <m/>
    <x v="1"/>
    <x v="1"/>
    <m/>
    <m/>
  </r>
  <r>
    <x v="0"/>
    <x v="5"/>
    <s v="Esindus- ja vastuvõtukulud (va kingitused ja auhinnad)"/>
    <n v="7125"/>
    <x v="12"/>
    <x v="12"/>
    <x v="0"/>
    <x v="0"/>
    <x v="5"/>
    <s v="Turism"/>
    <x v="0"/>
    <x v="0"/>
    <m/>
    <m/>
    <x v="46"/>
    <x v="46"/>
    <m/>
    <m/>
  </r>
  <r>
    <x v="0"/>
    <x v="5"/>
    <s v="Muud administreerimiskulud"/>
    <n v="2917"/>
    <x v="14"/>
    <x v="14"/>
    <x v="0"/>
    <x v="0"/>
    <x v="5"/>
    <s v="Turism"/>
    <x v="0"/>
    <x v="0"/>
    <m/>
    <m/>
    <x v="45"/>
    <x v="45"/>
    <m/>
    <m/>
  </r>
  <r>
    <x v="0"/>
    <x v="5"/>
    <s v="Muud administreerimiskulud"/>
    <n v="745"/>
    <x v="14"/>
    <x v="14"/>
    <x v="0"/>
    <x v="0"/>
    <x v="5"/>
    <s v="Turism"/>
    <x v="0"/>
    <x v="0"/>
    <m/>
    <m/>
    <x v="148"/>
    <x v="148"/>
    <m/>
    <m/>
  </r>
  <r>
    <x v="0"/>
    <x v="5"/>
    <s v="Info- ja PR teenused"/>
    <n v="3800"/>
    <x v="8"/>
    <x v="8"/>
    <x v="0"/>
    <x v="0"/>
    <x v="5"/>
    <s v="Turism"/>
    <x v="0"/>
    <x v="0"/>
    <m/>
    <m/>
    <x v="149"/>
    <x v="149"/>
    <m/>
    <m/>
  </r>
  <r>
    <x v="0"/>
    <x v="5"/>
    <s v="Esindus- ja vastuvõtukulud (va kingitused ja auhinnad)"/>
    <n v="25000"/>
    <x v="12"/>
    <x v="12"/>
    <x v="0"/>
    <x v="0"/>
    <x v="0"/>
    <s v="Viljandi Linnavalitsus"/>
    <x v="0"/>
    <x v="0"/>
    <m/>
    <m/>
    <x v="10"/>
    <x v="10"/>
    <m/>
    <m/>
  </r>
  <r>
    <x v="0"/>
    <x v="5"/>
    <s v="Korrashoiuteenused (jõulukaunistused)"/>
    <n v="12900"/>
    <x v="27"/>
    <x v="27"/>
    <x v="12"/>
    <x v="12"/>
    <x v="3"/>
    <s v="Muud elamu- ja kommunaalmajanduse tegevus"/>
    <x v="0"/>
    <x v="0"/>
    <m/>
    <m/>
    <x v="150"/>
    <x v="150"/>
    <m/>
    <m/>
  </r>
  <r>
    <x v="0"/>
    <x v="5"/>
    <s v="Muud inventari majandamiskulud (jõulukaunistused)"/>
    <n v="8000"/>
    <x v="41"/>
    <x v="41"/>
    <x v="12"/>
    <x v="12"/>
    <x v="3"/>
    <s v="Muud elamu- ja kommunaalmajanduse tegevus"/>
    <x v="0"/>
    <x v="0"/>
    <m/>
    <m/>
    <x v="150"/>
    <x v="150"/>
    <m/>
    <m/>
  </r>
  <r>
    <x v="0"/>
    <x v="5"/>
    <s v="Muud administreerimiskulud"/>
    <n v="5349"/>
    <x v="14"/>
    <x v="14"/>
    <x v="0"/>
    <x v="0"/>
    <x v="0"/>
    <s v="Viljandi Linnavalitsus"/>
    <x v="0"/>
    <x v="0"/>
    <m/>
    <m/>
    <x v="10"/>
    <x v="10"/>
    <m/>
    <m/>
  </r>
  <r>
    <x v="0"/>
    <x v="5"/>
    <s v="Info- ja PR teenused"/>
    <n v="2000"/>
    <x v="8"/>
    <x v="8"/>
    <x v="0"/>
    <x v="0"/>
    <x v="5"/>
    <s v="Turism"/>
    <x v="0"/>
    <x v="0"/>
    <m/>
    <m/>
    <x v="17"/>
    <x v="17"/>
    <m/>
    <m/>
  </r>
  <r>
    <x v="0"/>
    <x v="5"/>
    <s v="Muud kommunikatsiooni-, kultuuri- ja vaba aja sisustamise kulud"/>
    <n v="23523"/>
    <x v="23"/>
    <x v="23"/>
    <x v="0"/>
    <x v="0"/>
    <x v="5"/>
    <s v="Turism"/>
    <x v="0"/>
    <x v="0"/>
    <m/>
    <m/>
    <x v="17"/>
    <x v="17"/>
    <m/>
    <m/>
  </r>
  <r>
    <x v="0"/>
    <x v="5"/>
    <s v="Trükised ja muud teavikud"/>
    <n v="15000"/>
    <x v="34"/>
    <x v="34"/>
    <x v="0"/>
    <x v="0"/>
    <x v="5"/>
    <s v="Turism"/>
    <x v="0"/>
    <x v="0"/>
    <m/>
    <m/>
    <x v="11"/>
    <x v="11"/>
    <m/>
    <m/>
  </r>
  <r>
    <x v="0"/>
    <x v="5"/>
    <s v="Paljundus- ja printimiskulud"/>
    <n v="4410"/>
    <x v="81"/>
    <x v="77"/>
    <x v="0"/>
    <x v="0"/>
    <x v="5"/>
    <s v="Turism"/>
    <x v="0"/>
    <x v="0"/>
    <m/>
    <m/>
    <x v="1"/>
    <x v="1"/>
    <m/>
    <m/>
  </r>
  <r>
    <x v="0"/>
    <x v="5"/>
    <s v="Info- ja PR teenused"/>
    <n v="6000"/>
    <x v="8"/>
    <x v="8"/>
    <x v="0"/>
    <x v="0"/>
    <x v="5"/>
    <s v="Turism"/>
    <x v="0"/>
    <x v="0"/>
    <m/>
    <m/>
    <x v="44"/>
    <x v="44"/>
    <m/>
    <m/>
  </r>
  <r>
    <x v="0"/>
    <x v="5"/>
    <s v="Uurimis- ja arendustööd (Õuna tn DP)"/>
    <n v="7500"/>
    <x v="229"/>
    <x v="203"/>
    <x v="12"/>
    <x v="12"/>
    <x v="7"/>
    <s v="Üldmajanduslikud arendusprojektid"/>
    <x v="0"/>
    <x v="0"/>
    <m/>
    <m/>
    <x v="25"/>
    <x v="25"/>
    <m/>
    <m/>
  </r>
  <r>
    <x v="1"/>
    <x v="3"/>
    <s v="Rahva-ja kultuurimajade tasulised teenused"/>
    <n v="5100"/>
    <x v="110"/>
    <x v="104"/>
    <x v="17"/>
    <x v="17"/>
    <x v="19"/>
    <s v="Rahvakultuur"/>
    <x v="0"/>
    <x v="0"/>
    <m/>
    <m/>
    <x v="1"/>
    <x v="1"/>
    <m/>
    <m/>
  </r>
  <r>
    <x v="1"/>
    <x v="3"/>
    <s v="Muu tulu üüri ja rendiga kaasnevast tegevusest"/>
    <n v="38000"/>
    <x v="179"/>
    <x v="161"/>
    <x v="17"/>
    <x v="17"/>
    <x v="19"/>
    <s v="Rahvakultuur"/>
    <x v="0"/>
    <x v="0"/>
    <m/>
    <m/>
    <x v="1"/>
    <x v="1"/>
    <m/>
    <m/>
  </r>
  <r>
    <x v="0"/>
    <x v="5"/>
    <s v="Rent"/>
    <n v="3000"/>
    <x v="30"/>
    <x v="30"/>
    <x v="23"/>
    <x v="23"/>
    <x v="21"/>
    <s v="Väljaspool kodu osutatav üldhooldusteenus"/>
    <x v="0"/>
    <x v="0"/>
    <m/>
    <m/>
    <x v="1"/>
    <x v="1"/>
    <m/>
    <m/>
  </r>
  <r>
    <x v="1"/>
    <x v="3"/>
    <s v="Tulu koolitusteenuse osutamisest"/>
    <n v="103482"/>
    <x v="105"/>
    <x v="99"/>
    <x v="14"/>
    <x v="14"/>
    <x v="10"/>
    <s v="Noorte huviharidus ja huvitegevus"/>
    <x v="0"/>
    <x v="0"/>
    <m/>
    <m/>
    <x v="1"/>
    <x v="1"/>
    <m/>
    <m/>
  </r>
  <r>
    <x v="0"/>
    <x v="0"/>
    <s v="Sotsiaalmaks töötasudelt ja toetustelt"/>
    <n v="60424"/>
    <x v="1"/>
    <x v="1"/>
    <x v="14"/>
    <x v="14"/>
    <x v="10"/>
    <s v="Noorte huviharidus ja huvitegevus"/>
    <x v="0"/>
    <x v="0"/>
    <m/>
    <m/>
    <x v="1"/>
    <x v="1"/>
    <m/>
    <m/>
  </r>
  <r>
    <x v="0"/>
    <x v="0"/>
    <s v="Töötuskindlustusmakse"/>
    <n v="1465"/>
    <x v="0"/>
    <x v="0"/>
    <x v="14"/>
    <x v="14"/>
    <x v="10"/>
    <s v="Noorte huviharidus ja huvitegevus"/>
    <x v="0"/>
    <x v="0"/>
    <m/>
    <m/>
    <x v="1"/>
    <x v="1"/>
    <m/>
    <m/>
  </r>
  <r>
    <x v="0"/>
    <x v="5"/>
    <s v="Trükiseadmete kasutuskulud"/>
    <n v="995"/>
    <x v="244"/>
    <x v="215"/>
    <x v="19"/>
    <x v="19"/>
    <x v="13"/>
    <s v="Alusharidus"/>
    <x v="2"/>
    <x v="2"/>
    <m/>
    <m/>
    <x v="1"/>
    <x v="1"/>
    <m/>
    <m/>
  </r>
  <r>
    <x v="0"/>
    <x v="5"/>
    <s v="Trükiseadmete rendikulud"/>
    <n v="1281"/>
    <x v="245"/>
    <x v="216"/>
    <x v="19"/>
    <x v="19"/>
    <x v="13"/>
    <s v="Alusharidus"/>
    <x v="2"/>
    <x v="2"/>
    <m/>
    <m/>
    <x v="1"/>
    <x v="1"/>
    <m/>
    <m/>
  </r>
  <r>
    <x v="0"/>
    <x v="5"/>
    <s v="Trükiseadmete kasutuskulud"/>
    <n v="165"/>
    <x v="244"/>
    <x v="215"/>
    <x v="11"/>
    <x v="11"/>
    <x v="13"/>
    <s v="Alusharidus"/>
    <x v="2"/>
    <x v="2"/>
    <m/>
    <m/>
    <x v="1"/>
    <x v="1"/>
    <m/>
    <m/>
  </r>
  <r>
    <x v="0"/>
    <x v="5"/>
    <s v="Trükiseadmete rendikulud"/>
    <n v="732"/>
    <x v="245"/>
    <x v="216"/>
    <x v="11"/>
    <x v="11"/>
    <x v="13"/>
    <s v="Alusharidus"/>
    <x v="2"/>
    <x v="2"/>
    <m/>
    <m/>
    <x v="1"/>
    <x v="1"/>
    <m/>
    <m/>
  </r>
  <r>
    <x v="0"/>
    <x v="5"/>
    <s v="Trükiseadmete kasutuskulud"/>
    <n v="560"/>
    <x v="244"/>
    <x v="215"/>
    <x v="18"/>
    <x v="18"/>
    <x v="13"/>
    <s v="Alusharidus"/>
    <x v="2"/>
    <x v="2"/>
    <m/>
    <m/>
    <x v="1"/>
    <x v="1"/>
    <m/>
    <m/>
  </r>
  <r>
    <x v="0"/>
    <x v="5"/>
    <s v="Trükiseadmete rendikulud"/>
    <n v="549"/>
    <x v="245"/>
    <x v="216"/>
    <x v="18"/>
    <x v="18"/>
    <x v="13"/>
    <s v="Alusharidus"/>
    <x v="2"/>
    <x v="2"/>
    <m/>
    <m/>
    <x v="1"/>
    <x v="1"/>
    <m/>
    <m/>
  </r>
  <r>
    <x v="0"/>
    <x v="5"/>
    <s v="Trükiseadmete kasutuskulud"/>
    <n v="543"/>
    <x v="244"/>
    <x v="215"/>
    <x v="16"/>
    <x v="16"/>
    <x v="13"/>
    <s v="Alusharidus"/>
    <x v="2"/>
    <x v="2"/>
    <m/>
    <m/>
    <x v="1"/>
    <x v="1"/>
    <m/>
    <m/>
  </r>
  <r>
    <x v="0"/>
    <x v="5"/>
    <s v="Trükiseadmete rendikulud"/>
    <n v="1107"/>
    <x v="245"/>
    <x v="216"/>
    <x v="16"/>
    <x v="16"/>
    <x v="13"/>
    <s v="Alusharidus"/>
    <x v="2"/>
    <x v="2"/>
    <m/>
    <m/>
    <x v="1"/>
    <x v="1"/>
    <m/>
    <m/>
  </r>
  <r>
    <x v="0"/>
    <x v="5"/>
    <s v="Trükiseadmed ja tarvikud"/>
    <n v="303"/>
    <x v="246"/>
    <x v="217"/>
    <x v="6"/>
    <x v="6"/>
    <x v="6"/>
    <s v="Põhi- ja üldkeskharidus"/>
    <x v="2"/>
    <x v="2"/>
    <m/>
    <m/>
    <x v="1"/>
    <x v="1"/>
    <m/>
    <m/>
  </r>
  <r>
    <x v="0"/>
    <x v="5"/>
    <s v="Veebipõhine tarkvara ja infosüsteem"/>
    <n v="610"/>
    <x v="44"/>
    <x v="44"/>
    <x v="21"/>
    <x v="21"/>
    <x v="10"/>
    <s v="Noorte huviharidus ja huvitegevus"/>
    <x v="2"/>
    <x v="2"/>
    <m/>
    <m/>
    <x v="1"/>
    <x v="1"/>
    <m/>
    <m/>
  </r>
  <r>
    <x v="0"/>
    <x v="5"/>
    <s v="Trükiseadmed ja tarvikud"/>
    <n v="437"/>
    <x v="246"/>
    <x v="217"/>
    <x v="21"/>
    <x v="21"/>
    <x v="10"/>
    <s v="Noorte huviharidus ja huvitegevus"/>
    <x v="2"/>
    <x v="2"/>
    <m/>
    <m/>
    <x v="1"/>
    <x v="1"/>
    <m/>
    <m/>
  </r>
  <r>
    <x v="0"/>
    <x v="5"/>
    <s v="Trükiseadmete kasutuskulud"/>
    <n v="562"/>
    <x v="244"/>
    <x v="215"/>
    <x v="28"/>
    <x v="28"/>
    <x v="10"/>
    <s v="Noorte huviharidus ja huvitegevus"/>
    <x v="2"/>
    <x v="2"/>
    <m/>
    <m/>
    <x v="1"/>
    <x v="1"/>
    <m/>
    <m/>
  </r>
  <r>
    <x v="0"/>
    <x v="5"/>
    <s v="Trükiseadmete rendikulud"/>
    <n v="549"/>
    <x v="245"/>
    <x v="216"/>
    <x v="28"/>
    <x v="28"/>
    <x v="10"/>
    <s v="Noorte huviharidus ja huvitegevus"/>
    <x v="2"/>
    <x v="2"/>
    <m/>
    <m/>
    <x v="1"/>
    <x v="1"/>
    <m/>
    <m/>
  </r>
  <r>
    <x v="0"/>
    <x v="5"/>
    <s v="Veebipõhine tarkvara ja infosüsteem"/>
    <n v="2245"/>
    <x v="44"/>
    <x v="44"/>
    <x v="14"/>
    <x v="14"/>
    <x v="10"/>
    <s v="Noorte huviharidus ja huvitegevus"/>
    <x v="2"/>
    <x v="2"/>
    <m/>
    <m/>
    <x v="1"/>
    <x v="1"/>
    <m/>
    <m/>
  </r>
  <r>
    <x v="0"/>
    <x v="5"/>
    <s v="Trükiseadmed ja tarvikud"/>
    <n v="57"/>
    <x v="246"/>
    <x v="217"/>
    <x v="14"/>
    <x v="14"/>
    <x v="10"/>
    <s v="Noorte huviharidus ja huvitegevus"/>
    <x v="2"/>
    <x v="2"/>
    <m/>
    <m/>
    <x v="1"/>
    <x v="1"/>
    <m/>
    <m/>
  </r>
  <r>
    <x v="0"/>
    <x v="5"/>
    <s v="Trükiseadmete kasutuskulud"/>
    <n v="51"/>
    <x v="244"/>
    <x v="215"/>
    <x v="14"/>
    <x v="14"/>
    <x v="10"/>
    <s v="Noorte huviharidus ja huvitegevus"/>
    <x v="2"/>
    <x v="2"/>
    <m/>
    <m/>
    <x v="1"/>
    <x v="1"/>
    <m/>
    <m/>
  </r>
  <r>
    <x v="0"/>
    <x v="5"/>
    <s v="Trükiseadmete rendikulud"/>
    <n v="549"/>
    <x v="245"/>
    <x v="216"/>
    <x v="14"/>
    <x v="14"/>
    <x v="10"/>
    <s v="Noorte huviharidus ja huvitegevus"/>
    <x v="2"/>
    <x v="2"/>
    <m/>
    <m/>
    <x v="1"/>
    <x v="1"/>
    <m/>
    <m/>
  </r>
  <r>
    <x v="0"/>
    <x v="5"/>
    <s v="Trükiseadmete kasutuskulud"/>
    <n v="1325"/>
    <x v="244"/>
    <x v="215"/>
    <x v="9"/>
    <x v="9"/>
    <x v="6"/>
    <s v="Põhi- ja üldkeskharidus"/>
    <x v="2"/>
    <x v="2"/>
    <m/>
    <m/>
    <x v="1"/>
    <x v="1"/>
    <m/>
    <m/>
  </r>
  <r>
    <x v="0"/>
    <x v="5"/>
    <s v="Trükiseadmete rendikulud"/>
    <n v="1281"/>
    <x v="245"/>
    <x v="216"/>
    <x v="9"/>
    <x v="9"/>
    <x v="6"/>
    <s v="Põhi- ja üldkeskharidus"/>
    <x v="2"/>
    <x v="2"/>
    <m/>
    <m/>
    <x v="1"/>
    <x v="1"/>
    <m/>
    <m/>
  </r>
  <r>
    <x v="0"/>
    <x v="5"/>
    <s v="Veebipõhine tarkvara ja infosüsteem"/>
    <n v="201"/>
    <x v="44"/>
    <x v="44"/>
    <x v="24"/>
    <x v="24"/>
    <x v="22"/>
    <s v="Teatrid"/>
    <x v="2"/>
    <x v="2"/>
    <m/>
    <m/>
    <x v="1"/>
    <x v="1"/>
    <m/>
    <m/>
  </r>
  <r>
    <x v="0"/>
    <x v="5"/>
    <s v="Trükiseadmed ja tarvikud"/>
    <n v="55"/>
    <x v="246"/>
    <x v="217"/>
    <x v="25"/>
    <x v="25"/>
    <x v="23"/>
    <s v="Muu eakate sotsiaalne kaitse"/>
    <x v="2"/>
    <x v="2"/>
    <m/>
    <m/>
    <x v="1"/>
    <x v="1"/>
    <m/>
    <m/>
  </r>
  <r>
    <x v="0"/>
    <x v="5"/>
    <s v="Kulud andmesidele"/>
    <n v="228"/>
    <x v="183"/>
    <x v="165"/>
    <x v="25"/>
    <x v="25"/>
    <x v="39"/>
    <s v="Turvakoduteenus"/>
    <x v="2"/>
    <x v="2"/>
    <m/>
    <m/>
    <x v="1"/>
    <x v="1"/>
    <m/>
    <m/>
  </r>
  <r>
    <x v="0"/>
    <x v="5"/>
    <s v="Trükiseadmed ja tarvikud"/>
    <n v="116"/>
    <x v="246"/>
    <x v="217"/>
    <x v="27"/>
    <x v="27"/>
    <x v="25"/>
    <s v="Muud hariduse abiteenused"/>
    <x v="2"/>
    <x v="2"/>
    <m/>
    <m/>
    <x v="1"/>
    <x v="1"/>
    <m/>
    <m/>
  </r>
  <r>
    <x v="0"/>
    <x v="5"/>
    <s v="Kulud andmesidele"/>
    <n v="176"/>
    <x v="183"/>
    <x v="165"/>
    <x v="27"/>
    <x v="27"/>
    <x v="25"/>
    <s v="Muud hariduse abiteenused"/>
    <x v="2"/>
    <x v="2"/>
    <m/>
    <m/>
    <x v="1"/>
    <x v="1"/>
    <m/>
    <m/>
  </r>
  <r>
    <x v="0"/>
    <x v="5"/>
    <s v="Kulud andmesidele"/>
    <n v="299"/>
    <x v="183"/>
    <x v="165"/>
    <x v="27"/>
    <x v="27"/>
    <x v="24"/>
    <s v="Muu perekondade ja laste sotsiaalne kaitse"/>
    <x v="2"/>
    <x v="2"/>
    <m/>
    <m/>
    <x v="1"/>
    <x v="1"/>
    <m/>
    <m/>
  </r>
  <r>
    <x v="0"/>
    <x v="5"/>
    <s v="Trükiseadmete kasutuskulud"/>
    <n v="3200"/>
    <x v="244"/>
    <x v="215"/>
    <x v="4"/>
    <x v="4"/>
    <x v="6"/>
    <s v="Põhi- ja üldkeskharidus"/>
    <x v="2"/>
    <x v="2"/>
    <m/>
    <m/>
    <x v="1"/>
    <x v="1"/>
    <m/>
    <m/>
  </r>
  <r>
    <x v="0"/>
    <x v="5"/>
    <s v="Trükiseadmed ja tarvikud"/>
    <n v="2211"/>
    <x v="246"/>
    <x v="217"/>
    <x v="7"/>
    <x v="7"/>
    <x v="6"/>
    <s v="Põhi- ja üldkeskharidus"/>
    <x v="2"/>
    <x v="2"/>
    <m/>
    <m/>
    <x v="1"/>
    <x v="1"/>
    <m/>
    <m/>
  </r>
  <r>
    <x v="0"/>
    <x v="5"/>
    <s v="Trükiseadmete kasutuskulud"/>
    <n v="5129"/>
    <x v="244"/>
    <x v="215"/>
    <x v="7"/>
    <x v="7"/>
    <x v="6"/>
    <s v="Põhi- ja üldkeskharidus"/>
    <x v="2"/>
    <x v="2"/>
    <m/>
    <m/>
    <x v="1"/>
    <x v="1"/>
    <m/>
    <m/>
  </r>
  <r>
    <x v="0"/>
    <x v="5"/>
    <s v="Trükiseadmete rendikulud"/>
    <n v="4392"/>
    <x v="245"/>
    <x v="216"/>
    <x v="7"/>
    <x v="7"/>
    <x v="6"/>
    <s v="Põhi- ja üldkeskharidus"/>
    <x v="2"/>
    <x v="2"/>
    <m/>
    <m/>
    <x v="1"/>
    <x v="1"/>
    <m/>
    <m/>
  </r>
  <r>
    <x v="0"/>
    <x v="5"/>
    <s v="Trükiseadmete kasutuskulud"/>
    <n v="2316"/>
    <x v="244"/>
    <x v="215"/>
    <x v="10"/>
    <x v="10"/>
    <x v="6"/>
    <s v="Põhi- ja üldkeskharidus"/>
    <x v="2"/>
    <x v="2"/>
    <m/>
    <m/>
    <x v="1"/>
    <x v="1"/>
    <m/>
    <m/>
  </r>
  <r>
    <x v="0"/>
    <x v="5"/>
    <s v="Trükiseadmete rendikulud"/>
    <n v="2196"/>
    <x v="245"/>
    <x v="216"/>
    <x v="10"/>
    <x v="10"/>
    <x v="6"/>
    <s v="Põhi- ja üldkeskharidus"/>
    <x v="2"/>
    <x v="2"/>
    <m/>
    <m/>
    <x v="1"/>
    <x v="1"/>
    <m/>
    <m/>
  </r>
  <r>
    <x v="0"/>
    <x v="5"/>
    <s v="Lemmikloomade varjupaiga teenus"/>
    <n v="30000"/>
    <x v="47"/>
    <x v="47"/>
    <x v="1"/>
    <x v="1"/>
    <x v="3"/>
    <s v="Muud elamu- ja kommunaalmajanduse tegevus"/>
    <x v="0"/>
    <x v="0"/>
    <m/>
    <m/>
    <x v="108"/>
    <x v="108"/>
    <m/>
    <m/>
  </r>
  <r>
    <x v="0"/>
    <x v="5"/>
    <s v="Kulud andmesidele"/>
    <n v="360"/>
    <x v="183"/>
    <x v="165"/>
    <x v="29"/>
    <x v="29"/>
    <x v="26"/>
    <s v="Noorsootöö ja noortekeskused"/>
    <x v="2"/>
    <x v="2"/>
    <m/>
    <m/>
    <x v="1"/>
    <x v="1"/>
    <m/>
    <m/>
  </r>
  <r>
    <x v="0"/>
    <x v="5"/>
    <s v="Elekter (elamuhaldus)"/>
    <n v="1120"/>
    <x v="247"/>
    <x v="57"/>
    <x v="1"/>
    <x v="1"/>
    <x v="3"/>
    <s v="Muud elamu- ja kommunaalmajanduse tegevus"/>
    <x v="0"/>
    <x v="0"/>
    <m/>
    <m/>
    <x v="151"/>
    <x v="151"/>
    <m/>
    <m/>
  </r>
  <r>
    <x v="0"/>
    <x v="5"/>
    <s v="Vesi ja kanalisatsioon"/>
    <n v="1529"/>
    <x v="248"/>
    <x v="60"/>
    <x v="1"/>
    <x v="1"/>
    <x v="3"/>
    <s v="Muud elamu- ja kommunaalmajanduse tegevus"/>
    <x v="0"/>
    <x v="0"/>
    <m/>
    <m/>
    <x v="151"/>
    <x v="151"/>
    <m/>
    <m/>
  </r>
  <r>
    <x v="0"/>
    <x v="5"/>
    <s v="Korrashoiuteenused ( (elamuhaldus)"/>
    <n v="700"/>
    <x v="83"/>
    <x v="27"/>
    <x v="1"/>
    <x v="1"/>
    <x v="3"/>
    <s v="Muud elamu- ja kommunaalmajanduse tegevus"/>
    <x v="0"/>
    <x v="0"/>
    <m/>
    <m/>
    <x v="151"/>
    <x v="151"/>
    <m/>
    <m/>
  </r>
  <r>
    <x v="0"/>
    <x v="5"/>
    <s v="Veebipõhine tarkvara ja infosüsteem"/>
    <n v="2490"/>
    <x v="44"/>
    <x v="44"/>
    <x v="0"/>
    <x v="0"/>
    <x v="0"/>
    <s v="Viljandi Linnavalitsus"/>
    <x v="2"/>
    <x v="2"/>
    <m/>
    <m/>
    <x v="1"/>
    <x v="1"/>
    <m/>
    <m/>
  </r>
  <r>
    <x v="0"/>
    <x v="5"/>
    <s v="Tehnohooldus  (elamuhaldus)"/>
    <n v="1100"/>
    <x v="60"/>
    <x v="59"/>
    <x v="1"/>
    <x v="1"/>
    <x v="3"/>
    <s v="Muud elamu- ja kommunaalmajanduse tegevus"/>
    <x v="0"/>
    <x v="0"/>
    <m/>
    <m/>
    <x v="151"/>
    <x v="151"/>
    <m/>
    <m/>
  </r>
  <r>
    <x v="0"/>
    <x v="5"/>
    <s v="Trükiseadmed ja tarvikud"/>
    <n v="1211"/>
    <x v="246"/>
    <x v="217"/>
    <x v="0"/>
    <x v="0"/>
    <x v="0"/>
    <s v="Viljandi Linnavalitsus"/>
    <x v="2"/>
    <x v="2"/>
    <m/>
    <m/>
    <x v="1"/>
    <x v="1"/>
    <m/>
    <m/>
  </r>
  <r>
    <x v="0"/>
    <x v="5"/>
    <s v="Trükiseadmete kasutuskulud"/>
    <n v="1411"/>
    <x v="244"/>
    <x v="215"/>
    <x v="0"/>
    <x v="0"/>
    <x v="0"/>
    <s v="Viljandi Linnavalitsus"/>
    <x v="2"/>
    <x v="2"/>
    <m/>
    <m/>
    <x v="1"/>
    <x v="1"/>
    <m/>
    <m/>
  </r>
  <r>
    <x v="0"/>
    <x v="5"/>
    <s v="Muud kinnistute, hoonete, ruumide kulud  (elamuhaldus)"/>
    <n v="25000"/>
    <x v="74"/>
    <x v="72"/>
    <x v="1"/>
    <x v="1"/>
    <x v="3"/>
    <s v="Muud elamu- ja kommunaalmajanduse tegevus"/>
    <x v="0"/>
    <x v="0"/>
    <m/>
    <m/>
    <x v="151"/>
    <x v="151"/>
    <m/>
    <m/>
  </r>
  <r>
    <x v="0"/>
    <x v="5"/>
    <s v="Trükiseadmete rendikulud"/>
    <n v="1281"/>
    <x v="245"/>
    <x v="216"/>
    <x v="0"/>
    <x v="0"/>
    <x v="0"/>
    <s v="Viljandi Linnavalitsus"/>
    <x v="2"/>
    <x v="2"/>
    <m/>
    <m/>
    <x v="1"/>
    <x v="1"/>
    <m/>
    <m/>
  </r>
  <r>
    <x v="0"/>
    <x v="5"/>
    <s v="Muud info- ja kommunikatsioonitehnoloogilised kulud"/>
    <n v="2421"/>
    <x v="180"/>
    <x v="162"/>
    <x v="0"/>
    <x v="0"/>
    <x v="0"/>
    <s v="Viljandi Linnavalitsus"/>
    <x v="2"/>
    <x v="2"/>
    <m/>
    <m/>
    <x v="1"/>
    <x v="1"/>
    <m/>
    <m/>
  </r>
  <r>
    <x v="0"/>
    <x v="5"/>
    <s v="Mänguväljakud ja välijõusaalid"/>
    <n v="29000"/>
    <x v="27"/>
    <x v="27"/>
    <x v="1"/>
    <x v="1"/>
    <x v="3"/>
    <s v="Muud elamu- ja kommunaalmajanduse tegevus"/>
    <x v="0"/>
    <x v="0"/>
    <m/>
    <m/>
    <x v="12"/>
    <x v="12"/>
    <m/>
    <m/>
  </r>
  <r>
    <x v="0"/>
    <x v="5"/>
    <s v="Veebipõhine tarkvara ja infosüsteem"/>
    <n v="34"/>
    <x v="44"/>
    <x v="44"/>
    <x v="0"/>
    <x v="0"/>
    <x v="5"/>
    <s v="Turism"/>
    <x v="2"/>
    <x v="2"/>
    <m/>
    <m/>
    <x v="1"/>
    <x v="1"/>
    <m/>
    <m/>
  </r>
  <r>
    <x v="0"/>
    <x v="5"/>
    <s v="Kulud riist- ja tarkvara rendile"/>
    <n v="915"/>
    <x v="18"/>
    <x v="18"/>
    <x v="0"/>
    <x v="0"/>
    <x v="5"/>
    <s v="Turism"/>
    <x v="2"/>
    <x v="2"/>
    <m/>
    <m/>
    <x v="1"/>
    <x v="1"/>
    <m/>
    <m/>
  </r>
  <r>
    <x v="0"/>
    <x v="5"/>
    <s v="Kulud andmesidele"/>
    <n v="761"/>
    <x v="183"/>
    <x v="165"/>
    <x v="0"/>
    <x v="0"/>
    <x v="5"/>
    <s v="Turism"/>
    <x v="2"/>
    <x v="2"/>
    <m/>
    <m/>
    <x v="1"/>
    <x v="1"/>
    <m/>
    <m/>
  </r>
  <r>
    <x v="0"/>
    <x v="5"/>
    <s v="Veebipõhine tarkvara ja infosüsteem"/>
    <n v="107"/>
    <x v="44"/>
    <x v="44"/>
    <x v="0"/>
    <x v="0"/>
    <x v="15"/>
    <s v="Sporditegevus"/>
    <x v="2"/>
    <x v="2"/>
    <m/>
    <m/>
    <x v="1"/>
    <x v="1"/>
    <m/>
    <m/>
  </r>
  <r>
    <x v="0"/>
    <x v="5"/>
    <s v="Veebipõhine tarkvara ja infosüsteem"/>
    <n v="93"/>
    <x v="44"/>
    <x v="44"/>
    <x v="0"/>
    <x v="0"/>
    <x v="6"/>
    <s v="Põhi- ja üldkeskharidus"/>
    <x v="2"/>
    <x v="2"/>
    <m/>
    <m/>
    <x v="1"/>
    <x v="1"/>
    <m/>
    <m/>
  </r>
  <r>
    <x v="0"/>
    <x v="5"/>
    <s v="Trükiseadmete rendikulud"/>
    <n v="1213"/>
    <x v="245"/>
    <x v="216"/>
    <x v="0"/>
    <x v="0"/>
    <x v="6"/>
    <s v="Põhi- ja üldkeskharidus"/>
    <x v="2"/>
    <x v="2"/>
    <m/>
    <m/>
    <x v="1"/>
    <x v="1"/>
    <m/>
    <m/>
  </r>
  <r>
    <x v="0"/>
    <x v="5"/>
    <s v="Veebipõhine tarkvara ja infosüsteem"/>
    <n v="110"/>
    <x v="44"/>
    <x v="44"/>
    <x v="0"/>
    <x v="0"/>
    <x v="25"/>
    <s v="Muud hariduse abiteenused"/>
    <x v="2"/>
    <x v="2"/>
    <m/>
    <m/>
    <x v="1"/>
    <x v="1"/>
    <m/>
    <m/>
  </r>
  <r>
    <x v="0"/>
    <x v="5"/>
    <s v="Kulud riist- ja tarkvara rendile"/>
    <n v="458"/>
    <x v="18"/>
    <x v="18"/>
    <x v="0"/>
    <x v="0"/>
    <x v="27"/>
    <s v="Eakate koduteenus"/>
    <x v="2"/>
    <x v="2"/>
    <m/>
    <m/>
    <x v="1"/>
    <x v="1"/>
    <m/>
    <m/>
  </r>
  <r>
    <x v="0"/>
    <x v="5"/>
    <s v="Veebipõhine tarkvara ja infosüsteem"/>
    <n v="31"/>
    <x v="44"/>
    <x v="44"/>
    <x v="0"/>
    <x v="0"/>
    <x v="24"/>
    <s v="Muu perekondade ja laste sotsiaalne kaitse"/>
    <x v="2"/>
    <x v="2"/>
    <m/>
    <m/>
    <x v="1"/>
    <x v="1"/>
    <m/>
    <m/>
  </r>
  <r>
    <x v="0"/>
    <x v="5"/>
    <s v="Kulud riist- ja tarkvara rendile"/>
    <n v="1844"/>
    <x v="18"/>
    <x v="18"/>
    <x v="0"/>
    <x v="0"/>
    <x v="24"/>
    <s v="Muu perekondade ja laste sotsiaalne kaitse"/>
    <x v="2"/>
    <x v="2"/>
    <m/>
    <m/>
    <x v="1"/>
    <x v="1"/>
    <m/>
    <m/>
  </r>
  <r>
    <x v="2"/>
    <x v="7"/>
    <s v="Lemmikloomade varjupaiga ehitus"/>
    <n v="634478"/>
    <x v="93"/>
    <x v="87"/>
    <x v="1"/>
    <x v="1"/>
    <x v="3"/>
    <s v="Muud elamu- ja kommunaalmajanduse tegevus"/>
    <x v="0"/>
    <x v="0"/>
    <m/>
    <m/>
    <x v="108"/>
    <x v="108"/>
    <m/>
    <m/>
  </r>
  <r>
    <x v="1"/>
    <x v="3"/>
    <s v="Koolieelsete lasteasutuste kohatasu"/>
    <n v="143148"/>
    <x v="106"/>
    <x v="100"/>
    <x v="11"/>
    <x v="11"/>
    <x v="13"/>
    <s v="Alusharidus"/>
    <x v="0"/>
    <x v="0"/>
    <m/>
    <m/>
    <x v="1"/>
    <x v="1"/>
    <m/>
    <m/>
  </r>
  <r>
    <x v="1"/>
    <x v="3"/>
    <s v="Hoonestusõiguse muu kinnisvara müügi tulu (HÕ müük, aastatasud ja täiendavad tasud)"/>
    <n v="250000"/>
    <x v="5"/>
    <x v="5"/>
    <x v="1"/>
    <x v="1"/>
    <x v="3"/>
    <s v="Muud elamu- ja kommunaalmajanduse tegevus"/>
    <x v="0"/>
    <x v="0"/>
    <m/>
    <m/>
    <x v="1"/>
    <x v="1"/>
    <m/>
    <m/>
  </r>
  <r>
    <x v="1"/>
    <x v="3"/>
    <s v="Maa kasutustasu (maa kasutusse andmised)"/>
    <n v="25000"/>
    <x v="249"/>
    <x v="218"/>
    <x v="1"/>
    <x v="1"/>
    <x v="3"/>
    <s v="Muud elamu- ja kommunaalmajanduse tegevus"/>
    <x v="0"/>
    <x v="0"/>
    <m/>
    <m/>
    <x v="1"/>
    <x v="1"/>
    <m/>
    <m/>
  </r>
  <r>
    <x v="1"/>
    <x v="1"/>
    <s v="Teede ja tänavate sulgemise maks"/>
    <n v="2500"/>
    <x v="250"/>
    <x v="219"/>
    <x v="1"/>
    <x v="1"/>
    <x v="1"/>
    <s v="Maanteetransport"/>
    <x v="0"/>
    <x v="0"/>
    <m/>
    <m/>
    <x v="1"/>
    <x v="1"/>
    <m/>
    <m/>
  </r>
  <r>
    <x v="1"/>
    <x v="3"/>
    <s v="Tasulise WC tulu"/>
    <n v="1000"/>
    <x v="239"/>
    <x v="212"/>
    <x v="1"/>
    <x v="1"/>
    <x v="18"/>
    <s v="Jäätmekäitlus"/>
    <x v="0"/>
    <x v="0"/>
    <m/>
    <m/>
    <x v="1"/>
    <x v="1"/>
    <m/>
    <m/>
  </r>
  <r>
    <x v="0"/>
    <x v="5"/>
    <s v="Koolitusteenused"/>
    <n v="7000"/>
    <x v="48"/>
    <x v="22"/>
    <x v="27"/>
    <x v="27"/>
    <x v="24"/>
    <s v="Muu perekondade ja laste sotsiaalne kaitse"/>
    <x v="0"/>
    <x v="0"/>
    <m/>
    <m/>
    <x v="1"/>
    <x v="1"/>
    <m/>
    <m/>
  </r>
  <r>
    <x v="1"/>
    <x v="3"/>
    <s v="Ruumide rent"/>
    <n v="5500"/>
    <x v="110"/>
    <x v="104"/>
    <x v="29"/>
    <x v="29"/>
    <x v="26"/>
    <s v="Noorsootöö ja noortekeskused"/>
    <x v="0"/>
    <x v="0"/>
    <m/>
    <m/>
    <x v="1"/>
    <x v="1"/>
    <m/>
    <m/>
  </r>
  <r>
    <x v="0"/>
    <x v="0"/>
    <s v="Põhipalk ja kokkulepitud tasud"/>
    <n v="28320"/>
    <x v="39"/>
    <x v="39"/>
    <x v="25"/>
    <x v="25"/>
    <x v="23"/>
    <s v="Muu eakate sotsiaalne kaitse"/>
    <x v="0"/>
    <x v="0"/>
    <m/>
    <m/>
    <x v="1"/>
    <x v="1"/>
    <m/>
    <m/>
  </r>
  <r>
    <x v="0"/>
    <x v="0"/>
    <s v="Sotsiaalmaks töötasudelt ja toetustelt"/>
    <n v="24839"/>
    <x v="1"/>
    <x v="1"/>
    <x v="25"/>
    <x v="25"/>
    <x v="23"/>
    <s v="Muu eakate sotsiaalne kaitse"/>
    <x v="0"/>
    <x v="0"/>
    <m/>
    <m/>
    <x v="1"/>
    <x v="1"/>
    <m/>
    <m/>
  </r>
  <r>
    <x v="0"/>
    <x v="0"/>
    <s v="Töötuskindlustusmakse"/>
    <n v="602"/>
    <x v="0"/>
    <x v="0"/>
    <x v="25"/>
    <x v="25"/>
    <x v="23"/>
    <s v="Muu eakate sotsiaalne kaitse"/>
    <x v="0"/>
    <x v="0"/>
    <m/>
    <m/>
    <x v="1"/>
    <x v="1"/>
    <m/>
    <m/>
  </r>
  <r>
    <x v="0"/>
    <x v="0"/>
    <s v="Põhipalk ja kokkulepitud tasud"/>
    <n v="164700"/>
    <x v="40"/>
    <x v="40"/>
    <x v="25"/>
    <x v="25"/>
    <x v="27"/>
    <s v="Eakate koduteenus"/>
    <x v="0"/>
    <x v="0"/>
    <m/>
    <m/>
    <x v="1"/>
    <x v="1"/>
    <m/>
    <m/>
  </r>
  <r>
    <x v="0"/>
    <x v="0"/>
    <s v="Sotsiaalmaks töötasudelt ja toetustelt"/>
    <n v="58885"/>
    <x v="1"/>
    <x v="1"/>
    <x v="25"/>
    <x v="25"/>
    <x v="27"/>
    <s v="Eakate koduteenus"/>
    <x v="0"/>
    <x v="0"/>
    <m/>
    <m/>
    <x v="1"/>
    <x v="1"/>
    <m/>
    <m/>
  </r>
  <r>
    <x v="0"/>
    <x v="0"/>
    <s v="Töötuskindlustusmakse"/>
    <n v="1428"/>
    <x v="0"/>
    <x v="0"/>
    <x v="25"/>
    <x v="25"/>
    <x v="27"/>
    <s v="Eakate koduteenus"/>
    <x v="0"/>
    <x v="0"/>
    <m/>
    <m/>
    <x v="1"/>
    <x v="1"/>
    <m/>
    <m/>
  </r>
  <r>
    <x v="0"/>
    <x v="0"/>
    <s v="Põhipalk ja kokkulepitud tasud"/>
    <n v="35685"/>
    <x v="40"/>
    <x v="40"/>
    <x v="25"/>
    <x v="25"/>
    <x v="28"/>
    <s v="Varjupaigateenus"/>
    <x v="0"/>
    <x v="0"/>
    <m/>
    <m/>
    <x v="1"/>
    <x v="1"/>
    <m/>
    <m/>
  </r>
  <r>
    <x v="0"/>
    <x v="0"/>
    <s v="Sotsiaalmaks töötasudelt ja toetustelt"/>
    <n v="11776"/>
    <x v="1"/>
    <x v="1"/>
    <x v="25"/>
    <x v="25"/>
    <x v="28"/>
    <s v="Varjupaigateenus"/>
    <x v="0"/>
    <x v="0"/>
    <m/>
    <m/>
    <x v="1"/>
    <x v="1"/>
    <m/>
    <m/>
  </r>
  <r>
    <x v="0"/>
    <x v="0"/>
    <s v="Töötuskindlustusmakse"/>
    <n v="285"/>
    <x v="0"/>
    <x v="0"/>
    <x v="25"/>
    <x v="25"/>
    <x v="28"/>
    <s v="Varjupaigateenus"/>
    <x v="0"/>
    <x v="0"/>
    <m/>
    <m/>
    <x v="1"/>
    <x v="1"/>
    <m/>
    <m/>
  </r>
  <r>
    <x v="1"/>
    <x v="3"/>
    <s v="Muuseumide ja näituste tasulised teenused"/>
    <n v="5610"/>
    <x v="114"/>
    <x v="108"/>
    <x v="26"/>
    <x v="26"/>
    <x v="20"/>
    <s v="Muuseumid"/>
    <x v="0"/>
    <x v="0"/>
    <m/>
    <m/>
    <x v="1"/>
    <x v="1"/>
    <m/>
    <m/>
  </r>
  <r>
    <x v="1"/>
    <x v="6"/>
    <s v="Välismaine sihtfinantseerimine tegevuskuludeks"/>
    <n v="49060"/>
    <x v="118"/>
    <x v="112"/>
    <x v="0"/>
    <x v="0"/>
    <x v="5"/>
    <s v="Turism"/>
    <x v="0"/>
    <x v="0"/>
    <s v="0005"/>
    <s v="CRV programme"/>
    <x v="7"/>
    <x v="7"/>
    <m/>
    <m/>
  </r>
  <r>
    <x v="0"/>
    <x v="5"/>
    <s v="Esindus- ja vastuvõtukulud (va kingitused ja auhinnad)"/>
    <n v="913"/>
    <x v="12"/>
    <x v="12"/>
    <x v="2"/>
    <x v="2"/>
    <x v="4"/>
    <s v="Viljandi Linnavolikogu"/>
    <x v="0"/>
    <x v="0"/>
    <m/>
    <m/>
    <x v="5"/>
    <x v="5"/>
    <m/>
    <m/>
  </r>
  <r>
    <x v="1"/>
    <x v="3"/>
    <s v="Muu tulu üüri ja rendiga kaasnevast tegevusest"/>
    <n v="3500"/>
    <x v="179"/>
    <x v="161"/>
    <x v="32"/>
    <x v="32"/>
    <x v="19"/>
    <s v="Rahvakultuur"/>
    <x v="0"/>
    <x v="0"/>
    <m/>
    <m/>
    <x v="1"/>
    <x v="1"/>
    <m/>
    <m/>
  </r>
  <r>
    <x v="0"/>
    <x v="0"/>
    <s v="MALEV rühmajuhtide sotsiaalmaks töötasudelt ja toetustelt"/>
    <n v="2211"/>
    <x v="1"/>
    <x v="1"/>
    <x v="29"/>
    <x v="29"/>
    <x v="26"/>
    <s v="Noorsootöö ja noortekeskused"/>
    <x v="0"/>
    <x v="0"/>
    <s v="54001"/>
    <s v="Malev"/>
    <x v="1"/>
    <x v="1"/>
    <m/>
    <m/>
  </r>
  <r>
    <x v="0"/>
    <x v="5"/>
    <s v="Purskkaevude remonttööd"/>
    <n v="29862"/>
    <x v="161"/>
    <x v="63"/>
    <x v="20"/>
    <x v="20"/>
    <x v="33"/>
    <s v="Veevarustus"/>
    <x v="0"/>
    <x v="0"/>
    <m/>
    <m/>
    <x v="1"/>
    <x v="1"/>
    <m/>
    <m/>
  </r>
  <r>
    <x v="0"/>
    <x v="0"/>
    <s v="MALEV rühmajuhtide töötuskindlustusmakse"/>
    <n v="54"/>
    <x v="0"/>
    <x v="0"/>
    <x v="29"/>
    <x v="29"/>
    <x v="26"/>
    <s v="Noorsootöö ja noortekeskused"/>
    <x v="0"/>
    <x v="0"/>
    <s v="54001"/>
    <s v="Malev"/>
    <x v="1"/>
    <x v="1"/>
    <m/>
    <m/>
  </r>
  <r>
    <x v="1"/>
    <x v="3"/>
    <s v="Muu tulu elamu- ja kommunaaltegevusest (E ja Äri üür+kommunaalid+ muud tulu kokku)"/>
    <n v="63000"/>
    <x v="251"/>
    <x v="220"/>
    <x v="1"/>
    <x v="1"/>
    <x v="3"/>
    <s v="Muud elamu- ja kommunaalmajanduse tegevus"/>
    <x v="0"/>
    <x v="0"/>
    <m/>
    <m/>
    <x v="1"/>
    <x v="1"/>
    <m/>
    <m/>
  </r>
  <r>
    <x v="0"/>
    <x v="5"/>
    <s v="Sideteenused"/>
    <n v="430"/>
    <x v="79"/>
    <x v="75"/>
    <x v="25"/>
    <x v="25"/>
    <x v="23"/>
    <s v="Muu eakate sotsiaalne kaitse"/>
    <x v="0"/>
    <x v="0"/>
    <m/>
    <m/>
    <x v="1"/>
    <x v="1"/>
    <m/>
    <m/>
  </r>
  <r>
    <x v="0"/>
    <x v="5"/>
    <s v="Kütus"/>
    <n v="4650"/>
    <x v="87"/>
    <x v="66"/>
    <x v="25"/>
    <x v="25"/>
    <x v="23"/>
    <s v="Muu eakate sotsiaalne kaitse"/>
    <x v="0"/>
    <x v="0"/>
    <m/>
    <m/>
    <x v="1"/>
    <x v="1"/>
    <m/>
    <m/>
  </r>
  <r>
    <x v="0"/>
    <x v="5"/>
    <s v="Sideteenused"/>
    <n v="300"/>
    <x v="79"/>
    <x v="75"/>
    <x v="25"/>
    <x v="25"/>
    <x v="27"/>
    <s v="Eakate koduteenus"/>
    <x v="0"/>
    <x v="0"/>
    <m/>
    <m/>
    <x v="1"/>
    <x v="1"/>
    <m/>
    <m/>
  </r>
  <r>
    <x v="0"/>
    <x v="5"/>
    <s v="Kütus"/>
    <n v="2750"/>
    <x v="87"/>
    <x v="66"/>
    <x v="25"/>
    <x v="25"/>
    <x v="27"/>
    <s v="Eakate koduteenus"/>
    <x v="0"/>
    <x v="0"/>
    <m/>
    <m/>
    <x v="1"/>
    <x v="1"/>
    <m/>
    <m/>
  </r>
  <r>
    <x v="0"/>
    <x v="5"/>
    <s v="Sideteenused"/>
    <n v="25"/>
    <x v="79"/>
    <x v="75"/>
    <x v="25"/>
    <x v="25"/>
    <x v="28"/>
    <s v="Varjupaigateenus"/>
    <x v="0"/>
    <x v="0"/>
    <m/>
    <m/>
    <x v="1"/>
    <x v="1"/>
    <m/>
    <m/>
  </r>
  <r>
    <x v="0"/>
    <x v="5"/>
    <s v="Sideteenused"/>
    <n v="25"/>
    <x v="79"/>
    <x v="75"/>
    <x v="25"/>
    <x v="25"/>
    <x v="39"/>
    <s v="Turvakoduteenus"/>
    <x v="0"/>
    <x v="0"/>
    <m/>
    <m/>
    <x v="1"/>
    <x v="1"/>
    <m/>
    <m/>
  </r>
  <r>
    <x v="0"/>
    <x v="5"/>
    <s v="Kindlustus"/>
    <n v="100"/>
    <x v="72"/>
    <x v="70"/>
    <x v="25"/>
    <x v="25"/>
    <x v="27"/>
    <s v="Eakate koduteenus"/>
    <x v="0"/>
    <x v="0"/>
    <m/>
    <m/>
    <x v="1"/>
    <x v="1"/>
    <m/>
    <m/>
  </r>
  <r>
    <x v="0"/>
    <x v="5"/>
    <s v="Kindlustus"/>
    <n v="1200"/>
    <x v="72"/>
    <x v="70"/>
    <x v="25"/>
    <x v="25"/>
    <x v="23"/>
    <s v="Muu eakate sotsiaalne kaitse"/>
    <x v="0"/>
    <x v="0"/>
    <m/>
    <m/>
    <x v="1"/>
    <x v="1"/>
    <m/>
    <m/>
  </r>
  <r>
    <x v="0"/>
    <x v="5"/>
    <s v="Muud inventari majandamiskulud"/>
    <n v="100"/>
    <x v="41"/>
    <x v="41"/>
    <x v="25"/>
    <x v="25"/>
    <x v="28"/>
    <s v="Varjupaigateenus"/>
    <x v="0"/>
    <x v="0"/>
    <m/>
    <m/>
    <x v="1"/>
    <x v="1"/>
    <m/>
    <m/>
  </r>
  <r>
    <x v="0"/>
    <x v="5"/>
    <s v="Meditsiini- ja hügieenitarbed"/>
    <n v="50"/>
    <x v="70"/>
    <x v="68"/>
    <x v="25"/>
    <x v="25"/>
    <x v="28"/>
    <s v="Varjupaigateenus"/>
    <x v="0"/>
    <x v="0"/>
    <m/>
    <m/>
    <x v="1"/>
    <x v="1"/>
    <m/>
    <m/>
  </r>
  <r>
    <x v="0"/>
    <x v="5"/>
    <s v="Bürootarbed"/>
    <n v="1250"/>
    <x v="33"/>
    <x v="33"/>
    <x v="25"/>
    <x v="25"/>
    <x v="23"/>
    <s v="Muu eakate sotsiaalne kaitse"/>
    <x v="0"/>
    <x v="0"/>
    <m/>
    <m/>
    <x v="1"/>
    <x v="1"/>
    <m/>
    <m/>
  </r>
  <r>
    <x v="0"/>
    <x v="5"/>
    <s v="Lipud, vimplid, muu sümboolika"/>
    <n v="2200"/>
    <x v="252"/>
    <x v="221"/>
    <x v="20"/>
    <x v="20"/>
    <x v="16"/>
    <s v="Avalike alade puhastus"/>
    <x v="0"/>
    <x v="0"/>
    <m/>
    <m/>
    <x v="1"/>
    <x v="1"/>
    <m/>
    <m/>
  </r>
  <r>
    <x v="0"/>
    <x v="5"/>
    <s v="Muud koolitusega seotud kulud"/>
    <n v="2800"/>
    <x v="7"/>
    <x v="7"/>
    <x v="21"/>
    <x v="21"/>
    <x v="10"/>
    <s v="Noorte huviharidus ja huvitegevus"/>
    <x v="0"/>
    <x v="0"/>
    <m/>
    <m/>
    <x v="1"/>
    <x v="1"/>
    <m/>
    <m/>
  </r>
  <r>
    <x v="0"/>
    <x v="5"/>
    <s v="Inventar ja selle tarvikud"/>
    <n v="1232"/>
    <x v="26"/>
    <x v="26"/>
    <x v="21"/>
    <x v="21"/>
    <x v="10"/>
    <s v="Noorte huviharidus ja huvitegevus"/>
    <x v="0"/>
    <x v="0"/>
    <m/>
    <m/>
    <x v="1"/>
    <x v="1"/>
    <m/>
    <m/>
  </r>
  <r>
    <x v="0"/>
    <x v="5"/>
    <s v="Korrashoiu- ja remondimaterjalid, lisaseadmed ja -tarvikud"/>
    <n v="200"/>
    <x v="129"/>
    <x v="71"/>
    <x v="21"/>
    <x v="21"/>
    <x v="10"/>
    <s v="Noorte huviharidus ja huvitegevus"/>
    <x v="0"/>
    <x v="0"/>
    <m/>
    <m/>
    <x v="1"/>
    <x v="1"/>
    <m/>
    <m/>
  </r>
  <r>
    <x v="0"/>
    <x v="5"/>
    <s v="Muud õppevahendid"/>
    <n v="6330"/>
    <x v="38"/>
    <x v="38"/>
    <x v="21"/>
    <x v="21"/>
    <x v="10"/>
    <s v="Noorte huviharidus ja huvitegevus"/>
    <x v="0"/>
    <x v="0"/>
    <m/>
    <m/>
    <x v="1"/>
    <x v="1"/>
    <m/>
    <m/>
  </r>
  <r>
    <x v="0"/>
    <x v="5"/>
    <s v="Muud teavikute ja kunstiesemetega seotud kulud"/>
    <n v="200"/>
    <x v="128"/>
    <x v="121"/>
    <x v="21"/>
    <x v="21"/>
    <x v="10"/>
    <s v="Noorte huviharidus ja huvitegevus"/>
    <x v="0"/>
    <x v="0"/>
    <m/>
    <m/>
    <x v="1"/>
    <x v="1"/>
    <m/>
    <m/>
  </r>
  <r>
    <x v="0"/>
    <x v="5"/>
    <s v="Ürituste ja näituste korraldamise kulud"/>
    <n v="3500"/>
    <x v="52"/>
    <x v="51"/>
    <x v="21"/>
    <x v="21"/>
    <x v="10"/>
    <s v="Noorte huviharidus ja huvitegevus"/>
    <x v="0"/>
    <x v="0"/>
    <m/>
    <m/>
    <x v="1"/>
    <x v="1"/>
    <m/>
    <m/>
  </r>
  <r>
    <x v="3"/>
    <x v="6"/>
    <s v="Turu ja Kaalu tänava ja Kaalu tänava parkla rekonstrueerimine"/>
    <n v="899604"/>
    <x v="36"/>
    <x v="36"/>
    <x v="1"/>
    <x v="1"/>
    <x v="1"/>
    <s v="Maanteetransport"/>
    <x v="0"/>
    <x v="0"/>
    <s v="0007"/>
    <s v="Turu ja Kaalu tänav ja Kaalu tänava parkla rekonstrueerimine"/>
    <x v="1"/>
    <x v="1"/>
    <m/>
    <m/>
  </r>
  <r>
    <x v="3"/>
    <x v="6"/>
    <s v="Uueveski kergliiklustee (lõigus Uus tänav - Oja tee)"/>
    <n v="414120"/>
    <x v="36"/>
    <x v="36"/>
    <x v="1"/>
    <x v="1"/>
    <x v="1"/>
    <s v="Maanteetransport"/>
    <x v="0"/>
    <x v="0"/>
    <s v="0008"/>
    <s v="Uueveski kergliiklustee (lõigus Uus tänav - Oja tee)"/>
    <x v="1"/>
    <x v="1"/>
    <m/>
    <m/>
  </r>
  <r>
    <x v="2"/>
    <x v="7"/>
    <s v="Turu ja Kaalu tänava ja Kaalu tänava parkla rekonstrueerimine (meede 19.9) KU191"/>
    <n v="1499341"/>
    <x v="28"/>
    <x v="28"/>
    <x v="1"/>
    <x v="1"/>
    <x v="1"/>
    <s v="Maanteetransport"/>
    <x v="0"/>
    <x v="0"/>
    <s v="0007"/>
    <s v="Turu ja Kaalu tänav ja Kaalu tänava parkla rekonstrueerimine"/>
    <x v="78"/>
    <x v="78"/>
    <m/>
    <m/>
  </r>
  <r>
    <x v="0"/>
    <x v="5"/>
    <s v="Koolitusteenused"/>
    <n v="10000"/>
    <x v="48"/>
    <x v="22"/>
    <x v="23"/>
    <x v="23"/>
    <x v="21"/>
    <s v="Väljaspool kodu osutatav üldhooldusteenus"/>
    <x v="0"/>
    <x v="0"/>
    <m/>
    <m/>
    <x v="1"/>
    <x v="1"/>
    <m/>
    <m/>
  </r>
  <r>
    <x v="0"/>
    <x v="5"/>
    <s v="Ürituste ja näituste korraldamise kulud"/>
    <n v="11000"/>
    <x v="52"/>
    <x v="51"/>
    <x v="23"/>
    <x v="23"/>
    <x v="21"/>
    <s v="Väljaspool kodu osutatav üldhooldusteenus"/>
    <x v="0"/>
    <x v="0"/>
    <m/>
    <m/>
    <x v="1"/>
    <x v="1"/>
    <m/>
    <m/>
  </r>
  <r>
    <x v="0"/>
    <x v="5"/>
    <s v="Muud inventari majandamiskulud"/>
    <n v="10000"/>
    <x v="41"/>
    <x v="41"/>
    <x v="23"/>
    <x v="23"/>
    <x v="21"/>
    <s v="Väljaspool kodu osutatav üldhooldusteenus"/>
    <x v="0"/>
    <x v="0"/>
    <m/>
    <m/>
    <x v="1"/>
    <x v="1"/>
    <m/>
    <m/>
  </r>
  <r>
    <x v="1"/>
    <x v="6"/>
    <s v="Lemmmaltsa niitmine"/>
    <n v="12000"/>
    <x v="25"/>
    <x v="25"/>
    <x v="1"/>
    <x v="1"/>
    <x v="50"/>
    <s v="Bioloogilise mitmekesisuse ja maastiku kaitse"/>
    <x v="0"/>
    <x v="0"/>
    <m/>
    <m/>
    <x v="83"/>
    <x v="83"/>
    <m/>
    <m/>
  </r>
  <r>
    <x v="0"/>
    <x v="5"/>
    <s v="Õpikud, tööraamatud ja -vihikud, töölehed"/>
    <n v="100"/>
    <x v="55"/>
    <x v="54"/>
    <x v="21"/>
    <x v="21"/>
    <x v="10"/>
    <s v="Noorte huviharidus ja huvitegevus"/>
    <x v="0"/>
    <x v="0"/>
    <m/>
    <m/>
    <x v="1"/>
    <x v="1"/>
    <m/>
    <m/>
  </r>
  <r>
    <x v="0"/>
    <x v="5"/>
    <s v="Tervishoiuteenused"/>
    <n v="150"/>
    <x v="32"/>
    <x v="32"/>
    <x v="21"/>
    <x v="21"/>
    <x v="10"/>
    <s v="Noorte huviharidus ja huvitegevus"/>
    <x v="0"/>
    <x v="0"/>
    <m/>
    <m/>
    <x v="1"/>
    <x v="1"/>
    <m/>
    <m/>
  </r>
  <r>
    <x v="1"/>
    <x v="4"/>
    <s v="Muud trahvid ja varalised karistused"/>
    <n v="50000"/>
    <x v="202"/>
    <x v="181"/>
    <x v="0"/>
    <x v="0"/>
    <x v="0"/>
    <s v="Viljandi Linnavalitsus"/>
    <x v="0"/>
    <x v="0"/>
    <m/>
    <m/>
    <x v="1"/>
    <x v="1"/>
    <m/>
    <m/>
  </r>
  <r>
    <x v="0"/>
    <x v="0"/>
    <s v="Toitlustuskulud ja toiduraha hüvitised"/>
    <n v="130"/>
    <x v="162"/>
    <x v="149"/>
    <x v="21"/>
    <x v="21"/>
    <x v="10"/>
    <s v="Noorte huviharidus ja huvitegevus"/>
    <x v="0"/>
    <x v="0"/>
    <m/>
    <m/>
    <x v="1"/>
    <x v="1"/>
    <m/>
    <m/>
  </r>
  <r>
    <x v="0"/>
    <x v="0"/>
    <s v="Sotsiaalmaks töötasudelt ja toetustelt"/>
    <n v="80119"/>
    <x v="1"/>
    <x v="1"/>
    <x v="1"/>
    <x v="1"/>
    <x v="12"/>
    <s v="Muu majandus (sh majanduse haldus)"/>
    <x v="0"/>
    <x v="0"/>
    <m/>
    <m/>
    <x v="0"/>
    <x v="0"/>
    <m/>
    <m/>
  </r>
  <r>
    <x v="0"/>
    <x v="0"/>
    <s v="Töötuskindlustusmakse"/>
    <n v="1942"/>
    <x v="0"/>
    <x v="0"/>
    <x v="1"/>
    <x v="1"/>
    <x v="12"/>
    <s v="Muu majandus (sh majanduse haldus)"/>
    <x v="0"/>
    <x v="0"/>
    <m/>
    <m/>
    <x v="0"/>
    <x v="0"/>
    <m/>
    <m/>
  </r>
  <r>
    <x v="0"/>
    <x v="0"/>
    <s v="Põhipalk ja kokkulepitud tasud"/>
    <n v="38400"/>
    <x v="156"/>
    <x v="144"/>
    <x v="1"/>
    <x v="1"/>
    <x v="12"/>
    <s v="Muu majandus (sh majanduse haldus)"/>
    <x v="0"/>
    <x v="0"/>
    <m/>
    <m/>
    <x v="0"/>
    <x v="0"/>
    <m/>
    <m/>
  </r>
  <r>
    <x v="0"/>
    <x v="0"/>
    <s v="Töötasud võlaõiguslike lepingute alusel"/>
    <n v="5303"/>
    <x v="15"/>
    <x v="15"/>
    <x v="1"/>
    <x v="1"/>
    <x v="12"/>
    <s v="Muu majandus (sh majanduse haldus)"/>
    <x v="0"/>
    <x v="0"/>
    <m/>
    <m/>
    <x v="152"/>
    <x v="152"/>
    <m/>
    <m/>
  </r>
  <r>
    <x v="1"/>
    <x v="3"/>
    <s v="Päevakeskuste tulud"/>
    <n v="45000"/>
    <x v="253"/>
    <x v="222"/>
    <x v="25"/>
    <x v="25"/>
    <x v="27"/>
    <s v="Eakate koduteenus"/>
    <x v="0"/>
    <x v="0"/>
    <m/>
    <m/>
    <x v="1"/>
    <x v="1"/>
    <m/>
    <m/>
  </r>
  <r>
    <x v="1"/>
    <x v="3"/>
    <s v="Päevakeskuste tulud"/>
    <n v="58500"/>
    <x v="253"/>
    <x v="222"/>
    <x v="25"/>
    <x v="25"/>
    <x v="23"/>
    <s v="Muu eakate sotsiaalne kaitse"/>
    <x v="0"/>
    <x v="0"/>
    <m/>
    <m/>
    <x v="1"/>
    <x v="1"/>
    <m/>
    <m/>
  </r>
  <r>
    <x v="0"/>
    <x v="5"/>
    <s v="Trükised ja muud teavikud"/>
    <n v="475"/>
    <x v="34"/>
    <x v="34"/>
    <x v="25"/>
    <x v="25"/>
    <x v="23"/>
    <s v="Muu eakate sotsiaalne kaitse"/>
    <x v="0"/>
    <x v="0"/>
    <m/>
    <m/>
    <x v="1"/>
    <x v="1"/>
    <m/>
    <m/>
  </r>
  <r>
    <x v="0"/>
    <x v="5"/>
    <s v="Paljundus- ja printimiskulud"/>
    <n v="950"/>
    <x v="81"/>
    <x v="77"/>
    <x v="25"/>
    <x v="25"/>
    <x v="23"/>
    <s v="Muu eakate sotsiaalne kaitse"/>
    <x v="0"/>
    <x v="0"/>
    <m/>
    <m/>
    <x v="1"/>
    <x v="1"/>
    <m/>
    <m/>
  </r>
  <r>
    <x v="0"/>
    <x v="5"/>
    <s v="Info- ja PR teenused"/>
    <n v="1000"/>
    <x v="8"/>
    <x v="8"/>
    <x v="25"/>
    <x v="25"/>
    <x v="23"/>
    <s v="Muu eakate sotsiaalne kaitse"/>
    <x v="0"/>
    <x v="0"/>
    <m/>
    <m/>
    <x v="1"/>
    <x v="1"/>
    <m/>
    <m/>
  </r>
  <r>
    <x v="0"/>
    <x v="5"/>
    <s v="Muud administreerimiskulud"/>
    <n v="3225"/>
    <x v="14"/>
    <x v="14"/>
    <x v="25"/>
    <x v="25"/>
    <x v="23"/>
    <s v="Muu eakate sotsiaalne kaitse"/>
    <x v="0"/>
    <x v="0"/>
    <m/>
    <m/>
    <x v="1"/>
    <x v="1"/>
    <m/>
    <m/>
  </r>
  <r>
    <x v="0"/>
    <x v="5"/>
    <s v="Remont ja hooldus"/>
    <n v="1500"/>
    <x v="75"/>
    <x v="69"/>
    <x v="25"/>
    <x v="25"/>
    <x v="23"/>
    <s v="Muu eakate sotsiaalne kaitse"/>
    <x v="0"/>
    <x v="0"/>
    <m/>
    <m/>
    <x v="1"/>
    <x v="1"/>
    <m/>
    <m/>
  </r>
  <r>
    <x v="0"/>
    <x v="5"/>
    <s v="Muud maismaasõidukite majandamiskulud"/>
    <n v="1000"/>
    <x v="76"/>
    <x v="73"/>
    <x v="25"/>
    <x v="25"/>
    <x v="23"/>
    <s v="Muu eakate sotsiaalne kaitse"/>
    <x v="0"/>
    <x v="0"/>
    <m/>
    <m/>
    <x v="1"/>
    <x v="1"/>
    <m/>
    <m/>
  </r>
  <r>
    <x v="0"/>
    <x v="5"/>
    <s v="Inventar ja selle tarvikud"/>
    <n v="4000"/>
    <x v="26"/>
    <x v="26"/>
    <x v="25"/>
    <x v="25"/>
    <x v="23"/>
    <s v="Muu eakate sotsiaalne kaitse"/>
    <x v="0"/>
    <x v="0"/>
    <m/>
    <m/>
    <x v="1"/>
    <x v="1"/>
    <m/>
    <m/>
  </r>
  <r>
    <x v="0"/>
    <x v="5"/>
    <s v="Remondi- ja hooldusteenused"/>
    <n v="2000"/>
    <x v="29"/>
    <x v="29"/>
    <x v="25"/>
    <x v="25"/>
    <x v="23"/>
    <s v="Muu eakate sotsiaalne kaitse"/>
    <x v="0"/>
    <x v="0"/>
    <m/>
    <m/>
    <x v="1"/>
    <x v="1"/>
    <m/>
    <m/>
  </r>
  <r>
    <x v="0"/>
    <x v="5"/>
    <s v="Muud inventari majandamiskulud"/>
    <n v="2000"/>
    <x v="41"/>
    <x v="41"/>
    <x v="25"/>
    <x v="25"/>
    <x v="23"/>
    <s v="Muu eakate sotsiaalne kaitse"/>
    <x v="0"/>
    <x v="0"/>
    <m/>
    <m/>
    <x v="1"/>
    <x v="1"/>
    <m/>
    <m/>
  </r>
  <r>
    <x v="0"/>
    <x v="5"/>
    <s v="Meditsiini- ja hügieenitarbed"/>
    <n v="2500"/>
    <x v="70"/>
    <x v="68"/>
    <x v="25"/>
    <x v="25"/>
    <x v="23"/>
    <s v="Muu eakate sotsiaalne kaitse"/>
    <x v="0"/>
    <x v="0"/>
    <m/>
    <m/>
    <x v="1"/>
    <x v="1"/>
    <m/>
    <m/>
  </r>
  <r>
    <x v="0"/>
    <x v="5"/>
    <s v="Tervishoiuteenused"/>
    <n v="2500"/>
    <x v="32"/>
    <x v="32"/>
    <x v="25"/>
    <x v="25"/>
    <x v="23"/>
    <s v="Muu eakate sotsiaalne kaitse"/>
    <x v="0"/>
    <x v="0"/>
    <m/>
    <m/>
    <x v="1"/>
    <x v="1"/>
    <m/>
    <m/>
  </r>
  <r>
    <x v="0"/>
    <x v="5"/>
    <s v="Muud kommunikatsiooni-, kultuuri- ja vaba aja sisustamise kulud"/>
    <n v="3000"/>
    <x v="23"/>
    <x v="23"/>
    <x v="25"/>
    <x v="25"/>
    <x v="23"/>
    <s v="Muu eakate sotsiaalne kaitse"/>
    <x v="0"/>
    <x v="0"/>
    <m/>
    <m/>
    <x v="1"/>
    <x v="1"/>
    <m/>
    <m/>
  </r>
  <r>
    <x v="0"/>
    <x v="5"/>
    <s v="Remont ja hooldus"/>
    <n v="1500"/>
    <x v="75"/>
    <x v="69"/>
    <x v="25"/>
    <x v="25"/>
    <x v="27"/>
    <s v="Eakate koduteenus"/>
    <x v="0"/>
    <x v="0"/>
    <m/>
    <m/>
    <x v="1"/>
    <x v="1"/>
    <m/>
    <m/>
  </r>
  <r>
    <x v="0"/>
    <x v="5"/>
    <s v="Rent"/>
    <n v="6480"/>
    <x v="30"/>
    <x v="30"/>
    <x v="25"/>
    <x v="25"/>
    <x v="27"/>
    <s v="Eakate koduteenus"/>
    <x v="0"/>
    <x v="0"/>
    <m/>
    <m/>
    <x v="1"/>
    <x v="1"/>
    <m/>
    <m/>
  </r>
  <r>
    <x v="0"/>
    <x v="0"/>
    <s v="Töötasud võlaõiguslike lepingute alusel"/>
    <n v="3000"/>
    <x v="15"/>
    <x v="15"/>
    <x v="25"/>
    <x v="25"/>
    <x v="27"/>
    <s v="Eakate koduteenus"/>
    <x v="0"/>
    <x v="0"/>
    <m/>
    <m/>
    <x v="1"/>
    <x v="1"/>
    <m/>
    <m/>
  </r>
  <r>
    <x v="0"/>
    <x v="0"/>
    <s v="Sotsiaalmaks töötasudelt ja toetustelt"/>
    <n v="990"/>
    <x v="1"/>
    <x v="1"/>
    <x v="25"/>
    <x v="25"/>
    <x v="27"/>
    <s v="Eakate koduteenus"/>
    <x v="0"/>
    <x v="0"/>
    <m/>
    <m/>
    <x v="1"/>
    <x v="1"/>
    <m/>
    <m/>
  </r>
  <r>
    <x v="0"/>
    <x v="0"/>
    <s v="Töötuskindlustusmakse"/>
    <n v="24"/>
    <x v="0"/>
    <x v="0"/>
    <x v="25"/>
    <x v="25"/>
    <x v="27"/>
    <s v="Eakate koduteenus"/>
    <x v="0"/>
    <x v="0"/>
    <m/>
    <m/>
    <x v="1"/>
    <x v="1"/>
    <m/>
    <m/>
  </r>
  <r>
    <x v="0"/>
    <x v="0"/>
    <s v="Töötasud võlaõiguslike lepingute alusel"/>
    <n v="2500"/>
    <x v="15"/>
    <x v="15"/>
    <x v="25"/>
    <x v="25"/>
    <x v="23"/>
    <s v="Muu eakate sotsiaalne kaitse"/>
    <x v="0"/>
    <x v="0"/>
    <m/>
    <m/>
    <x v="1"/>
    <x v="1"/>
    <m/>
    <m/>
  </r>
  <r>
    <x v="0"/>
    <x v="0"/>
    <s v="Töötasud võlaõiguslike lepingute alusel"/>
    <n v="24000"/>
    <x v="15"/>
    <x v="15"/>
    <x v="25"/>
    <x v="25"/>
    <x v="39"/>
    <s v="Turvakoduteenus"/>
    <x v="0"/>
    <x v="0"/>
    <m/>
    <m/>
    <x v="1"/>
    <x v="1"/>
    <m/>
    <m/>
  </r>
  <r>
    <x v="0"/>
    <x v="0"/>
    <s v="Sotsiaalmaks töötasudelt ja toetustelt"/>
    <n v="7920"/>
    <x v="1"/>
    <x v="1"/>
    <x v="25"/>
    <x v="25"/>
    <x v="39"/>
    <s v="Turvakoduteenus"/>
    <x v="0"/>
    <x v="0"/>
    <m/>
    <m/>
    <x v="1"/>
    <x v="1"/>
    <m/>
    <m/>
  </r>
  <r>
    <x v="0"/>
    <x v="0"/>
    <s v="Töötuskindlustusmakse"/>
    <n v="192"/>
    <x v="0"/>
    <x v="0"/>
    <x v="25"/>
    <x v="25"/>
    <x v="39"/>
    <s v="Turvakoduteenus"/>
    <x v="0"/>
    <x v="0"/>
    <m/>
    <m/>
    <x v="1"/>
    <x v="1"/>
    <m/>
    <m/>
  </r>
  <r>
    <x v="0"/>
    <x v="5"/>
    <s v="Esindus- ja vastuvõtukulud (va kingitused ja auhinnad)"/>
    <n v="1000"/>
    <x v="12"/>
    <x v="12"/>
    <x v="25"/>
    <x v="25"/>
    <x v="23"/>
    <s v="Muu eakate sotsiaalne kaitse"/>
    <x v="0"/>
    <x v="0"/>
    <m/>
    <m/>
    <x v="1"/>
    <x v="1"/>
    <m/>
    <m/>
  </r>
  <r>
    <x v="0"/>
    <x v="5"/>
    <s v="Kingitused ja auhinnad (va oma töötajatele)"/>
    <n v="1000"/>
    <x v="134"/>
    <x v="124"/>
    <x v="25"/>
    <x v="25"/>
    <x v="23"/>
    <s v="Muu eakate sotsiaalne kaitse"/>
    <x v="0"/>
    <x v="0"/>
    <m/>
    <m/>
    <x v="1"/>
    <x v="1"/>
    <m/>
    <m/>
  </r>
  <r>
    <x v="0"/>
    <x v="5"/>
    <s v="Koolitusteenused"/>
    <n v="3500"/>
    <x v="48"/>
    <x v="22"/>
    <x v="25"/>
    <x v="25"/>
    <x v="23"/>
    <s v="Muu eakate sotsiaalne kaitse"/>
    <x v="0"/>
    <x v="0"/>
    <m/>
    <m/>
    <x v="1"/>
    <x v="1"/>
    <m/>
    <m/>
  </r>
  <r>
    <x v="0"/>
    <x v="5"/>
    <s v="Koolitusruumide ja -inventari rent"/>
    <n v="2500"/>
    <x v="46"/>
    <x v="46"/>
    <x v="1"/>
    <x v="1"/>
    <x v="12"/>
    <s v="Muu majandus (sh majanduse haldus)"/>
    <x v="0"/>
    <x v="0"/>
    <m/>
    <m/>
    <x v="152"/>
    <x v="152"/>
    <m/>
    <m/>
  </r>
  <r>
    <x v="0"/>
    <x v="0"/>
    <s v="Töötasud võlaõiguslike lepingute alusel (basseinihooldus)"/>
    <n v="3000"/>
    <x v="15"/>
    <x v="15"/>
    <x v="18"/>
    <x v="18"/>
    <x v="13"/>
    <s v="Alusharidus"/>
    <x v="18"/>
    <x v="18"/>
    <m/>
    <m/>
    <x v="1"/>
    <x v="1"/>
    <m/>
    <m/>
  </r>
  <r>
    <x v="0"/>
    <x v="0"/>
    <s v="Sotsiaalmaks töötasudelt ja toetustelt basseinihooldus"/>
    <n v="600"/>
    <x v="1"/>
    <x v="1"/>
    <x v="18"/>
    <x v="18"/>
    <x v="13"/>
    <s v="Alusharidus"/>
    <x v="18"/>
    <x v="18"/>
    <m/>
    <m/>
    <x v="1"/>
    <x v="1"/>
    <m/>
    <m/>
  </r>
  <r>
    <x v="0"/>
    <x v="0"/>
    <s v="Töötuskindlustusmakse Basseinihooldus"/>
    <n v="16"/>
    <x v="0"/>
    <x v="0"/>
    <x v="18"/>
    <x v="18"/>
    <x v="13"/>
    <s v="Alusharidus"/>
    <x v="18"/>
    <x v="18"/>
    <m/>
    <m/>
    <x v="1"/>
    <x v="1"/>
    <m/>
    <m/>
  </r>
  <r>
    <x v="0"/>
    <x v="9"/>
    <s v="Kodumaine sihtfinantseerimine tegevuskuludeks"/>
    <n v="3139"/>
    <x v="196"/>
    <x v="25"/>
    <x v="5"/>
    <x v="5"/>
    <x v="13"/>
    <s v="Alusharidus"/>
    <x v="0"/>
    <x v="0"/>
    <s v="TF01-03"/>
    <s v="Koolieelsete lasteasutuste õpetajate tööjõukulude toetus"/>
    <x v="1"/>
    <x v="1"/>
    <m/>
    <m/>
  </r>
  <r>
    <x v="0"/>
    <x v="0"/>
    <s v="Põhipalk ja kokkulepitud tasud"/>
    <n v="40818"/>
    <x v="24"/>
    <x v="24"/>
    <x v="11"/>
    <x v="11"/>
    <x v="13"/>
    <s v="Alusharidus"/>
    <x v="0"/>
    <x v="0"/>
    <s v="TF01-03"/>
    <s v="Koolieelsete lasteasutuste õpetajate tööjõukulude toetus"/>
    <x v="1"/>
    <x v="1"/>
    <m/>
    <m/>
  </r>
  <r>
    <x v="0"/>
    <x v="5"/>
    <s v="Tehnohooldus"/>
    <n v="1500"/>
    <x v="60"/>
    <x v="59"/>
    <x v="21"/>
    <x v="21"/>
    <x v="10"/>
    <s v="Noorte huviharidus ja huvitegevus"/>
    <x v="25"/>
    <x v="25"/>
    <m/>
    <m/>
    <x v="1"/>
    <x v="1"/>
    <m/>
    <m/>
  </r>
  <r>
    <x v="0"/>
    <x v="5"/>
    <s v="Muud kinnistute, hoonete, ruumide kulud"/>
    <n v="200"/>
    <x v="74"/>
    <x v="72"/>
    <x v="21"/>
    <x v="21"/>
    <x v="10"/>
    <s v="Noorte huviharidus ja huvitegevus"/>
    <x v="25"/>
    <x v="25"/>
    <m/>
    <m/>
    <x v="1"/>
    <x v="1"/>
    <m/>
    <m/>
  </r>
  <r>
    <x v="0"/>
    <x v="0"/>
    <s v="Sotsiaalmaks töötasudelt ja toetustelt"/>
    <n v="13470"/>
    <x v="1"/>
    <x v="1"/>
    <x v="11"/>
    <x v="11"/>
    <x v="13"/>
    <s v="Alusharidus"/>
    <x v="0"/>
    <x v="0"/>
    <s v="TF01-03"/>
    <s v="Koolieelsete lasteasutuste õpetajate tööjõukulude toetus"/>
    <x v="1"/>
    <x v="1"/>
    <m/>
    <m/>
  </r>
  <r>
    <x v="0"/>
    <x v="0"/>
    <s v="Töötuskindlustusmakse"/>
    <n v="327"/>
    <x v="0"/>
    <x v="0"/>
    <x v="11"/>
    <x v="11"/>
    <x v="13"/>
    <s v="Alusharidus"/>
    <x v="0"/>
    <x v="0"/>
    <s v="TF01-03"/>
    <s v="Koolieelsete lasteasutuste õpetajate tööjõukulude toetus"/>
    <x v="1"/>
    <x v="1"/>
    <m/>
    <m/>
  </r>
  <r>
    <x v="0"/>
    <x v="0"/>
    <s v="Sotsiaalmaks töötasudelt ja toetustelt"/>
    <n v="17546"/>
    <x v="1"/>
    <x v="1"/>
    <x v="18"/>
    <x v="18"/>
    <x v="13"/>
    <s v="Alusharidus"/>
    <x v="0"/>
    <x v="0"/>
    <s v="TF01-03"/>
    <s v="Koolieelsete lasteasutuste õpetajate tööjõukulude toetus"/>
    <x v="1"/>
    <x v="1"/>
    <m/>
    <m/>
  </r>
  <r>
    <x v="0"/>
    <x v="0"/>
    <s v="Töötuskindlustusmakse"/>
    <n v="425"/>
    <x v="0"/>
    <x v="0"/>
    <x v="18"/>
    <x v="18"/>
    <x v="13"/>
    <s v="Alusharidus"/>
    <x v="0"/>
    <x v="0"/>
    <s v="TF01-03"/>
    <s v="Koolieelsete lasteasutuste õpetajate tööjõukulude toetus"/>
    <x v="1"/>
    <x v="1"/>
    <m/>
    <m/>
  </r>
  <r>
    <x v="0"/>
    <x v="5"/>
    <s v="Tehnohooldus"/>
    <n v="13000"/>
    <x v="60"/>
    <x v="59"/>
    <x v="25"/>
    <x v="25"/>
    <x v="23"/>
    <s v="Muu eakate sotsiaalne kaitse"/>
    <x v="33"/>
    <x v="33"/>
    <m/>
    <m/>
    <x v="1"/>
    <x v="1"/>
    <m/>
    <m/>
  </r>
  <r>
    <x v="0"/>
    <x v="5"/>
    <s v="Koristusteenus"/>
    <n v="22995"/>
    <x v="69"/>
    <x v="67"/>
    <x v="25"/>
    <x v="25"/>
    <x v="23"/>
    <s v="Muu eakate sotsiaalne kaitse"/>
    <x v="33"/>
    <x v="33"/>
    <m/>
    <m/>
    <x v="1"/>
    <x v="1"/>
    <m/>
    <m/>
  </r>
  <r>
    <x v="0"/>
    <x v="5"/>
    <s v="Toitlustusteenused"/>
    <n v="16625"/>
    <x v="53"/>
    <x v="52"/>
    <x v="6"/>
    <x v="6"/>
    <x v="14"/>
    <s v="Koolitoit"/>
    <x v="0"/>
    <x v="0"/>
    <s v="TF02-06"/>
    <s v="Koolilõunaks"/>
    <x v="1"/>
    <x v="1"/>
    <m/>
    <m/>
  </r>
  <r>
    <x v="0"/>
    <x v="5"/>
    <s v="Toitlustusteenused, toetusfondi  osa eraldamine"/>
    <n v="-130900"/>
    <x v="53"/>
    <x v="52"/>
    <x v="7"/>
    <x v="7"/>
    <x v="14"/>
    <s v="Koolitoit"/>
    <x v="0"/>
    <x v="0"/>
    <m/>
    <m/>
    <x v="1"/>
    <x v="1"/>
    <m/>
    <m/>
  </r>
  <r>
    <x v="0"/>
    <x v="5"/>
    <s v="Toitlustusteenused"/>
    <n v="130900"/>
    <x v="53"/>
    <x v="52"/>
    <x v="7"/>
    <x v="7"/>
    <x v="14"/>
    <s v="Koolitoit"/>
    <x v="0"/>
    <x v="0"/>
    <s v="TF02-06"/>
    <s v="Koolilõunaks"/>
    <x v="1"/>
    <x v="1"/>
    <m/>
    <m/>
  </r>
  <r>
    <x v="3"/>
    <x v="6"/>
    <s v="Kodumaine sihtfinantseerimine põhivara soetuseks (varjupaik)"/>
    <n v="298526"/>
    <x v="36"/>
    <x v="36"/>
    <x v="1"/>
    <x v="1"/>
    <x v="3"/>
    <s v="Muud elamu- ja kommunaalmajanduse tegevus"/>
    <x v="0"/>
    <x v="0"/>
    <m/>
    <m/>
    <x v="108"/>
    <x v="108"/>
    <m/>
    <m/>
  </r>
  <r>
    <x v="2"/>
    <x v="7"/>
    <s v="Viljandi Avatud Noortetoa (VANT) ruumide ja taristu kaasajastamine (meede 23.11)"/>
    <n v="50000"/>
    <x v="93"/>
    <x v="87"/>
    <x v="29"/>
    <x v="29"/>
    <x v="26"/>
    <s v="Noorsootöö ja noortekeskused"/>
    <x v="44"/>
    <x v="44"/>
    <m/>
    <m/>
    <x v="1"/>
    <x v="1"/>
    <m/>
    <m/>
  </r>
  <r>
    <x v="0"/>
    <x v="5"/>
    <s v="Muud kommunikatsiooni-, kultuuri- ja vaba aja sisustamise kulud"/>
    <n v="7258"/>
    <x v="23"/>
    <x v="23"/>
    <x v="7"/>
    <x v="7"/>
    <x v="6"/>
    <s v="Põhi- ja üldkeskharidus"/>
    <x v="0"/>
    <x v="0"/>
    <s v="TF02-08"/>
    <s v="Kultuuriranits"/>
    <x v="1"/>
    <x v="1"/>
    <m/>
    <m/>
  </r>
  <r>
    <x v="0"/>
    <x v="0"/>
    <s v="Sotsiaalmaks töötasudelt ja toetustelt"/>
    <n v="414418"/>
    <x v="1"/>
    <x v="1"/>
    <x v="4"/>
    <x v="4"/>
    <x v="6"/>
    <s v="Põhi- ja üldkeskharidus"/>
    <x v="0"/>
    <x v="0"/>
    <s v="TF02-01"/>
    <s v="Põhikooli õpetajate tööjõukuludeks"/>
    <x v="1"/>
    <x v="1"/>
    <m/>
    <m/>
  </r>
  <r>
    <x v="0"/>
    <x v="0"/>
    <s v="Sotsiaalmaks töötasudelt ja toetustelt"/>
    <n v="15906"/>
    <x v="1"/>
    <x v="1"/>
    <x v="4"/>
    <x v="4"/>
    <x v="6"/>
    <s v="Põhi- ja üldkeskharidus"/>
    <x v="0"/>
    <x v="0"/>
    <s v="TF02-03"/>
    <s v="Direktorite ja õppealajuhatajate tööjõukuludeks"/>
    <x v="1"/>
    <x v="1"/>
    <m/>
    <m/>
  </r>
  <r>
    <x v="0"/>
    <x v="0"/>
    <s v="Töötuskindlustusmakse"/>
    <n v="10046"/>
    <x v="0"/>
    <x v="0"/>
    <x v="4"/>
    <x v="4"/>
    <x v="6"/>
    <s v="Põhi- ja üldkeskharidus"/>
    <x v="0"/>
    <x v="0"/>
    <s v="TF02-01"/>
    <s v="Põhikooli õpetajate tööjõukuludeks"/>
    <x v="1"/>
    <x v="1"/>
    <m/>
    <m/>
  </r>
  <r>
    <x v="0"/>
    <x v="0"/>
    <s v="Töötuskindlustusmakse"/>
    <n v="386"/>
    <x v="0"/>
    <x v="0"/>
    <x v="4"/>
    <x v="4"/>
    <x v="6"/>
    <s v="Põhi- ja üldkeskharidus"/>
    <x v="0"/>
    <x v="0"/>
    <s v="TF02-03"/>
    <s v="Direktorite ja õppealajuhatajate tööjõukuludeks"/>
    <x v="1"/>
    <x v="1"/>
    <m/>
    <m/>
  </r>
  <r>
    <x v="0"/>
    <x v="0"/>
    <s v="Põhipalk ja kokkulepitud tasud"/>
    <n v="11892"/>
    <x v="42"/>
    <x v="42"/>
    <x v="4"/>
    <x v="4"/>
    <x v="6"/>
    <s v="Põhi- ja üldkeskharidus"/>
    <x v="0"/>
    <x v="0"/>
    <s v="TF02-07"/>
    <s v="Tõhustatud ja eritoe tegevuskuludeks"/>
    <x v="1"/>
    <x v="1"/>
    <m/>
    <m/>
  </r>
  <r>
    <x v="0"/>
    <x v="0"/>
    <s v="Sotsiaalmaks töötasudelt ja toetustelt"/>
    <n v="3925"/>
    <x v="1"/>
    <x v="1"/>
    <x v="4"/>
    <x v="4"/>
    <x v="6"/>
    <s v="Põhi- ja üldkeskharidus"/>
    <x v="0"/>
    <x v="0"/>
    <s v="TF02-07"/>
    <s v="Tõhustatud ja eritoe tegevuskuludeks"/>
    <x v="1"/>
    <x v="1"/>
    <m/>
    <m/>
  </r>
  <r>
    <x v="0"/>
    <x v="0"/>
    <s v="Töötuskindlustusmakse"/>
    <n v="95"/>
    <x v="0"/>
    <x v="0"/>
    <x v="4"/>
    <x v="4"/>
    <x v="6"/>
    <s v="Põhi- ja üldkeskharidus"/>
    <x v="0"/>
    <x v="0"/>
    <s v="TF02-07"/>
    <s v="Tõhustatud ja eritoe tegevuskuludeks"/>
    <x v="1"/>
    <x v="1"/>
    <m/>
    <m/>
  </r>
  <r>
    <x v="0"/>
    <x v="0"/>
    <s v="Põhipalk ja kokkulepitud tasud"/>
    <n v="51432"/>
    <x v="39"/>
    <x v="39"/>
    <x v="7"/>
    <x v="7"/>
    <x v="6"/>
    <s v="Põhi- ja üldkeskharidus"/>
    <x v="0"/>
    <x v="0"/>
    <s v="TF02-03"/>
    <s v="Direktorite ja õppealajuhatajate tööjõukuludeks"/>
    <x v="1"/>
    <x v="1"/>
    <m/>
    <m/>
  </r>
  <r>
    <x v="0"/>
    <x v="0"/>
    <s v="Sotsiaalmaks töötasudelt ja toetustelt"/>
    <n v="16973"/>
    <x v="1"/>
    <x v="1"/>
    <x v="7"/>
    <x v="7"/>
    <x v="6"/>
    <s v="Põhi- ja üldkeskharidus"/>
    <x v="0"/>
    <x v="0"/>
    <s v="TF02-03"/>
    <s v="Direktorite ja õppealajuhatajate tööjõukuludeks"/>
    <x v="1"/>
    <x v="1"/>
    <m/>
    <m/>
  </r>
  <r>
    <x v="0"/>
    <x v="0"/>
    <s v="Töötuskindlustusmakse"/>
    <n v="411"/>
    <x v="0"/>
    <x v="0"/>
    <x v="7"/>
    <x v="7"/>
    <x v="6"/>
    <s v="Põhi- ja üldkeskharidus"/>
    <x v="0"/>
    <x v="0"/>
    <s v="TF02-03"/>
    <s v="Direktorite ja õppealajuhatajate tööjõukuludeks"/>
    <x v="1"/>
    <x v="1"/>
    <m/>
    <m/>
  </r>
  <r>
    <x v="0"/>
    <x v="0"/>
    <s v="Sotsiaalmaks töötasudelt ja toetustelt"/>
    <n v="450188"/>
    <x v="1"/>
    <x v="1"/>
    <x v="7"/>
    <x v="7"/>
    <x v="6"/>
    <s v="Põhi- ja üldkeskharidus"/>
    <x v="0"/>
    <x v="0"/>
    <s v="TF02-01"/>
    <s v="Põhikooli õpetajate tööjõukuludeks"/>
    <x v="1"/>
    <x v="1"/>
    <m/>
    <m/>
  </r>
  <r>
    <x v="0"/>
    <x v="0"/>
    <s v="Töötuskindlustusmakse, toetusfondi osa eraldamine"/>
    <n v="10913"/>
    <x v="0"/>
    <x v="0"/>
    <x v="7"/>
    <x v="7"/>
    <x v="6"/>
    <s v="Põhi- ja üldkeskharidus"/>
    <x v="0"/>
    <x v="0"/>
    <s v="TF02-01"/>
    <s v="Põhikooli õpetajate tööjõukuludeks"/>
    <x v="1"/>
    <x v="1"/>
    <m/>
    <m/>
  </r>
  <r>
    <x v="0"/>
    <x v="0"/>
    <s v="Põhipalk ja kokkulepitud tasud"/>
    <n v="16924"/>
    <x v="42"/>
    <x v="42"/>
    <x v="7"/>
    <x v="7"/>
    <x v="6"/>
    <s v="Põhi- ja üldkeskharidus"/>
    <x v="0"/>
    <x v="0"/>
    <s v="TF02-07"/>
    <s v="Tõhustatud ja eritoe tegevuskuludeks"/>
    <x v="1"/>
    <x v="1"/>
    <m/>
    <m/>
  </r>
  <r>
    <x v="0"/>
    <x v="0"/>
    <s v="Sotsiaalmaks töötasudelt ja toetustelt"/>
    <n v="5585"/>
    <x v="1"/>
    <x v="1"/>
    <x v="7"/>
    <x v="7"/>
    <x v="6"/>
    <s v="Põhi- ja üldkeskharidus"/>
    <x v="0"/>
    <x v="0"/>
    <s v="TF02-07"/>
    <s v="Tõhustatud ja eritoe tegevuskuludeks"/>
    <x v="1"/>
    <x v="1"/>
    <m/>
    <m/>
  </r>
  <r>
    <x v="0"/>
    <x v="0"/>
    <s v="Töötuskindlustusmakse"/>
    <n v="135"/>
    <x v="0"/>
    <x v="0"/>
    <x v="7"/>
    <x v="7"/>
    <x v="6"/>
    <s v="Põhi- ja üldkeskharidus"/>
    <x v="0"/>
    <x v="0"/>
    <s v="TF02-07"/>
    <s v="Tõhustatud ja eritoe tegevuskuludeks"/>
    <x v="1"/>
    <x v="1"/>
    <m/>
    <m/>
  </r>
  <r>
    <x v="0"/>
    <x v="5"/>
    <s v="Õpikud, tööraamatud ja -vihikud, töölehed"/>
    <n v="180"/>
    <x v="55"/>
    <x v="54"/>
    <x v="10"/>
    <x v="10"/>
    <x v="6"/>
    <s v="Põhi- ja üldkeskharidus"/>
    <x v="0"/>
    <x v="0"/>
    <m/>
    <m/>
    <x v="1"/>
    <x v="1"/>
    <m/>
    <m/>
  </r>
  <r>
    <x v="0"/>
    <x v="0"/>
    <s v="Põhipalk ja kokkulepitud tasud,  toetusfondi  osa eraldamine"/>
    <n v="-183556"/>
    <x v="84"/>
    <x v="79"/>
    <x v="27"/>
    <x v="27"/>
    <x v="25"/>
    <s v="Muud hariduse abiteenused"/>
    <x v="0"/>
    <x v="0"/>
    <m/>
    <m/>
    <x v="1"/>
    <x v="1"/>
    <m/>
    <m/>
  </r>
  <r>
    <x v="0"/>
    <x v="0"/>
    <s v="Põhipalk ja kokkulepitud tasud"/>
    <n v="183556"/>
    <x v="84"/>
    <x v="79"/>
    <x v="27"/>
    <x v="27"/>
    <x v="25"/>
    <s v="Muud hariduse abiteenused"/>
    <x v="0"/>
    <x v="0"/>
    <s v="TF02-07"/>
    <s v="Tõhustatud ja eritoe tegevuskuludeks"/>
    <x v="1"/>
    <x v="1"/>
    <m/>
    <m/>
  </r>
  <r>
    <x v="0"/>
    <x v="0"/>
    <s v="Sotsiaalmaks töötasudelt ja toetustelt, toetusfondi osa eraldamine"/>
    <n v="-60573"/>
    <x v="1"/>
    <x v="1"/>
    <x v="27"/>
    <x v="27"/>
    <x v="25"/>
    <s v="Muud hariduse abiteenused"/>
    <x v="0"/>
    <x v="0"/>
    <m/>
    <m/>
    <x v="1"/>
    <x v="1"/>
    <m/>
    <m/>
  </r>
  <r>
    <x v="0"/>
    <x v="0"/>
    <s v="Sotsiaalmaks töötasudelt ja toetustelt"/>
    <n v="60573"/>
    <x v="1"/>
    <x v="1"/>
    <x v="27"/>
    <x v="27"/>
    <x v="25"/>
    <s v="Muud hariduse abiteenused"/>
    <x v="0"/>
    <x v="0"/>
    <s v="TF02-07"/>
    <s v="Tõhustatud ja eritoe tegevuskuludeks"/>
    <x v="1"/>
    <x v="1"/>
    <m/>
    <m/>
  </r>
  <r>
    <x v="0"/>
    <x v="0"/>
    <s v="Töötuskindlustusmakse, toetusfondi osa eraldamine"/>
    <n v="-1468"/>
    <x v="0"/>
    <x v="0"/>
    <x v="27"/>
    <x v="27"/>
    <x v="25"/>
    <s v="Muud hariduse abiteenused"/>
    <x v="0"/>
    <x v="0"/>
    <m/>
    <m/>
    <x v="1"/>
    <x v="1"/>
    <m/>
    <m/>
  </r>
  <r>
    <x v="0"/>
    <x v="0"/>
    <s v="Töötuskindlustusmakse"/>
    <n v="1468"/>
    <x v="0"/>
    <x v="0"/>
    <x v="27"/>
    <x v="27"/>
    <x v="25"/>
    <s v="Muud hariduse abiteenused"/>
    <x v="0"/>
    <x v="0"/>
    <s v="TF02-07"/>
    <s v="Tõhustatud ja eritoe tegevuskuludeks"/>
    <x v="1"/>
    <x v="1"/>
    <m/>
    <m/>
  </r>
  <r>
    <x v="0"/>
    <x v="5"/>
    <s v="Koolitusteenused, toetusfondi osa eraldamine"/>
    <n v="-5000"/>
    <x v="48"/>
    <x v="22"/>
    <x v="27"/>
    <x v="27"/>
    <x v="25"/>
    <s v="Muud hariduse abiteenused"/>
    <x v="0"/>
    <x v="0"/>
    <m/>
    <m/>
    <x v="1"/>
    <x v="1"/>
    <m/>
    <m/>
  </r>
  <r>
    <x v="0"/>
    <x v="5"/>
    <s v="Koolitusteenused"/>
    <n v="5000"/>
    <x v="48"/>
    <x v="22"/>
    <x v="27"/>
    <x v="27"/>
    <x v="25"/>
    <s v="Muud hariduse abiteenused"/>
    <x v="0"/>
    <x v="0"/>
    <s v="TF02-07"/>
    <s v="Tõhustatud ja eritoe tegevuskuludeks"/>
    <x v="1"/>
    <x v="1"/>
    <m/>
    <m/>
  </r>
  <r>
    <x v="0"/>
    <x v="0"/>
    <s v="Töötuskindlustusmakse"/>
    <n v="1473"/>
    <x v="0"/>
    <x v="0"/>
    <x v="10"/>
    <x v="10"/>
    <x v="6"/>
    <s v="Põhi- ja üldkeskharidus"/>
    <x v="0"/>
    <x v="0"/>
    <m/>
    <m/>
    <x v="1"/>
    <x v="1"/>
    <m/>
    <m/>
  </r>
  <r>
    <x v="1"/>
    <x v="6"/>
    <s v="Kohaliku omavalitsuse toetusfond"/>
    <n v="800"/>
    <x v="115"/>
    <x v="109"/>
    <x v="0"/>
    <x v="0"/>
    <x v="37"/>
    <s v="Üldiseloomuga ülekanded valitsussektoris"/>
    <x v="0"/>
    <x v="0"/>
    <s v="TF01-01"/>
    <s v="Rahvastikutoimingute kulude hüvitis"/>
    <x v="1"/>
    <x v="1"/>
    <m/>
    <m/>
  </r>
  <r>
    <x v="0"/>
    <x v="5"/>
    <s v="Rajatiste majandamiskulud"/>
    <n v="324203"/>
    <x v="219"/>
    <x v="195"/>
    <x v="1"/>
    <x v="1"/>
    <x v="12"/>
    <s v="Muu majandus (sh majanduse haldus)"/>
    <x v="45"/>
    <x v="45"/>
    <m/>
    <m/>
    <x v="24"/>
    <x v="24"/>
    <m/>
    <m/>
  </r>
  <r>
    <x v="0"/>
    <x v="5"/>
    <s v="Korrashoiuteenused, toetusfondi osa"/>
    <n v="330727"/>
    <x v="27"/>
    <x v="27"/>
    <x v="20"/>
    <x v="20"/>
    <x v="16"/>
    <s v="Avalike alade puhastus"/>
    <x v="0"/>
    <x v="0"/>
    <s v="TF01-02"/>
    <s v="Kohalike teede hoiu toetus"/>
    <x v="100"/>
    <x v="100"/>
    <m/>
    <m/>
  </r>
  <r>
    <x v="0"/>
    <x v="2"/>
    <s v="Sissetulekust sõltumatud sotsiaalhoolekande toetused ja hüvitised, toetusfondi eraldamine"/>
    <n v="-41722"/>
    <x v="163"/>
    <x v="150"/>
    <x v="30"/>
    <x v="30"/>
    <x v="46"/>
    <s v="Puudega lapse lapsehoiuteenus"/>
    <x v="0"/>
    <x v="0"/>
    <m/>
    <m/>
    <x v="71"/>
    <x v="71"/>
    <m/>
    <m/>
  </r>
  <r>
    <x v="0"/>
    <x v="2"/>
    <s v="Sissetulekust sõltumatud sotsiaalhoolekande toetused ja hüvitised"/>
    <n v="41722"/>
    <x v="163"/>
    <x v="150"/>
    <x v="30"/>
    <x v="30"/>
    <x v="46"/>
    <s v="Puudega lapse lapsehoiuteenus"/>
    <x v="0"/>
    <x v="0"/>
    <s v="TF01-05"/>
    <s v="Suure hooldus- ja abivajadusega lapsele abi osutamise toetus"/>
    <x v="71"/>
    <x v="71"/>
    <m/>
    <m/>
  </r>
  <r>
    <x v="0"/>
    <x v="9"/>
    <s v="Liikmemaksud"/>
    <n v="100"/>
    <x v="160"/>
    <x v="148"/>
    <x v="11"/>
    <x v="11"/>
    <x v="13"/>
    <s v="Alusharidus"/>
    <x v="0"/>
    <x v="0"/>
    <m/>
    <m/>
    <x v="1"/>
    <x v="1"/>
    <m/>
    <m/>
  </r>
  <r>
    <x v="1"/>
    <x v="6"/>
    <s v="Regionaal- ja Põllumajandusministeerium"/>
    <n v="34160"/>
    <x v="221"/>
    <x v="197"/>
    <x v="0"/>
    <x v="0"/>
    <x v="37"/>
    <s v="Üldiseloomuga ülekanded valitsussektoris"/>
    <x v="0"/>
    <x v="0"/>
    <s v="0010"/>
    <s v="Linnavalitsuse projektid"/>
    <x v="1"/>
    <x v="1"/>
    <m/>
    <m/>
  </r>
  <r>
    <x v="0"/>
    <x v="5"/>
    <s v="Personaliteenused"/>
    <n v="48800"/>
    <x v="86"/>
    <x v="81"/>
    <x v="0"/>
    <x v="0"/>
    <x v="37"/>
    <s v="Üldiseloomuga ülekanded valitsussektoris"/>
    <x v="0"/>
    <x v="0"/>
    <s v="0010"/>
    <s v="Linnavalitsuse projektid"/>
    <x v="1"/>
    <x v="1"/>
    <m/>
    <m/>
  </r>
  <r>
    <x v="1"/>
    <x v="6"/>
    <s v="Kohaliku omavalitsuse tasandusfond"/>
    <n v="2375665"/>
    <x v="207"/>
    <x v="186"/>
    <x v="3"/>
    <x v="3"/>
    <x v="37"/>
    <s v="Üldiseloomuga ülekanded valitsussektoris"/>
    <x v="0"/>
    <x v="0"/>
    <m/>
    <m/>
    <x v="1"/>
    <x v="1"/>
    <m/>
    <m/>
  </r>
  <r>
    <x v="0"/>
    <x v="0"/>
    <s v="Põhipalk ja kokkulepitud tasud"/>
    <n v="38280"/>
    <x v="39"/>
    <x v="39"/>
    <x v="15"/>
    <x v="15"/>
    <x v="15"/>
    <s v="Sporditegevus"/>
    <x v="0"/>
    <x v="0"/>
    <m/>
    <m/>
    <x v="1"/>
    <x v="1"/>
    <m/>
    <m/>
  </r>
  <r>
    <x v="0"/>
    <x v="0"/>
    <s v="Põhipalk ja kokkulepitud tasud"/>
    <n v="135353"/>
    <x v="40"/>
    <x v="40"/>
    <x v="15"/>
    <x v="15"/>
    <x v="15"/>
    <s v="Sporditegevus"/>
    <x v="0"/>
    <x v="0"/>
    <m/>
    <m/>
    <x v="1"/>
    <x v="1"/>
    <m/>
    <m/>
  </r>
  <r>
    <x v="0"/>
    <x v="0"/>
    <s v="Töötasud võlaõiguslike lepingute alusel"/>
    <n v="10534"/>
    <x v="15"/>
    <x v="15"/>
    <x v="15"/>
    <x v="15"/>
    <x v="15"/>
    <s v="Sporditegevus"/>
    <x v="0"/>
    <x v="0"/>
    <m/>
    <m/>
    <x v="1"/>
    <x v="1"/>
    <m/>
    <m/>
  </r>
  <r>
    <x v="0"/>
    <x v="0"/>
    <s v="Sotsiaalmaks töötasudelt ja toetustelt"/>
    <n v="60775"/>
    <x v="1"/>
    <x v="1"/>
    <x v="15"/>
    <x v="15"/>
    <x v="15"/>
    <s v="Sporditegevus"/>
    <x v="0"/>
    <x v="0"/>
    <m/>
    <m/>
    <x v="1"/>
    <x v="1"/>
    <m/>
    <m/>
  </r>
  <r>
    <x v="0"/>
    <x v="0"/>
    <s v="Töötuskindlustusmakse"/>
    <n v="1474"/>
    <x v="0"/>
    <x v="0"/>
    <x v="15"/>
    <x v="15"/>
    <x v="15"/>
    <s v="Sporditegevus"/>
    <x v="0"/>
    <x v="0"/>
    <m/>
    <m/>
    <x v="1"/>
    <x v="1"/>
    <m/>
    <m/>
  </r>
  <r>
    <x v="2"/>
    <x v="7"/>
    <s v="Muud rajatised soetusmaksumuses, Terviseradade projekt 2023 - 2026 (Sporditaristu arendamine)"/>
    <n v="40000"/>
    <x v="28"/>
    <x v="28"/>
    <x v="15"/>
    <x v="15"/>
    <x v="15"/>
    <s v="Sporditegevus"/>
    <x v="0"/>
    <x v="0"/>
    <m/>
    <m/>
    <x v="1"/>
    <x v="1"/>
    <m/>
    <m/>
  </r>
  <r>
    <x v="0"/>
    <x v="0"/>
    <s v="Sotsiaalmaks töötasudelt ja toetustelt"/>
    <n v="211"/>
    <x v="1"/>
    <x v="1"/>
    <x v="28"/>
    <x v="28"/>
    <x v="10"/>
    <s v="Noorte huviharidus ja huvitegevus"/>
    <x v="0"/>
    <x v="0"/>
    <m/>
    <m/>
    <x v="1"/>
    <x v="1"/>
    <m/>
    <m/>
  </r>
  <r>
    <x v="0"/>
    <x v="0"/>
    <s v="Töötuskindlustusmakse"/>
    <n v="5"/>
    <x v="0"/>
    <x v="0"/>
    <x v="28"/>
    <x v="28"/>
    <x v="10"/>
    <s v="Noorte huviharidus ja huvitegevus"/>
    <x v="0"/>
    <x v="0"/>
    <m/>
    <m/>
    <x v="1"/>
    <x v="1"/>
    <m/>
    <m/>
  </r>
  <r>
    <x v="0"/>
    <x v="0"/>
    <s v="Põhipalk ja kokkulepitud tasud(direktor)"/>
    <n v="2186"/>
    <x v="39"/>
    <x v="39"/>
    <x v="9"/>
    <x v="9"/>
    <x v="6"/>
    <s v="Põhi- ja üldkeskharidus"/>
    <x v="0"/>
    <x v="0"/>
    <m/>
    <m/>
    <x v="1"/>
    <x v="1"/>
    <m/>
    <m/>
  </r>
  <r>
    <x v="0"/>
    <x v="0"/>
    <s v="Sotsiaalmaks töötasudelt ja toetustelt"/>
    <n v="721"/>
    <x v="1"/>
    <x v="1"/>
    <x v="9"/>
    <x v="9"/>
    <x v="6"/>
    <s v="Põhi- ja üldkeskharidus"/>
    <x v="0"/>
    <x v="0"/>
    <m/>
    <m/>
    <x v="1"/>
    <x v="1"/>
    <m/>
    <m/>
  </r>
  <r>
    <x v="0"/>
    <x v="0"/>
    <s v="Töötuskindlustusmakse direktor linn"/>
    <n v="18"/>
    <x v="0"/>
    <x v="0"/>
    <x v="9"/>
    <x v="9"/>
    <x v="6"/>
    <s v="Põhi- ja üldkeskharidus"/>
    <x v="0"/>
    <x v="0"/>
    <m/>
    <m/>
    <x v="1"/>
    <x v="1"/>
    <m/>
    <m/>
  </r>
  <r>
    <x v="0"/>
    <x v="0"/>
    <s v="Sotsiaalmaks töötasudelt ja toetustelt"/>
    <n v="525"/>
    <x v="1"/>
    <x v="1"/>
    <x v="9"/>
    <x v="9"/>
    <x v="6"/>
    <s v="Põhi- ja üldkeskharidus"/>
    <x v="0"/>
    <x v="0"/>
    <m/>
    <m/>
    <x v="1"/>
    <x v="1"/>
    <m/>
    <m/>
  </r>
  <r>
    <x v="0"/>
    <x v="0"/>
    <s v="Töötuskindlustusmakse"/>
    <n v="13"/>
    <x v="0"/>
    <x v="0"/>
    <x v="9"/>
    <x v="9"/>
    <x v="6"/>
    <s v="Põhi- ja üldkeskharidus"/>
    <x v="0"/>
    <x v="0"/>
    <m/>
    <m/>
    <x v="1"/>
    <x v="1"/>
    <m/>
    <m/>
  </r>
  <r>
    <x v="0"/>
    <x v="9"/>
    <s v="Liikmemaksud"/>
    <n v="103"/>
    <x v="160"/>
    <x v="148"/>
    <x v="9"/>
    <x v="9"/>
    <x v="6"/>
    <s v="Põhi- ja üldkeskharidus"/>
    <x v="0"/>
    <x v="0"/>
    <m/>
    <m/>
    <x v="1"/>
    <x v="1"/>
    <m/>
    <m/>
  </r>
  <r>
    <x v="0"/>
    <x v="0"/>
    <s v="Põhipalk ja kokkulepitud tasud"/>
    <n v="25907"/>
    <x v="39"/>
    <x v="39"/>
    <x v="10"/>
    <x v="10"/>
    <x v="6"/>
    <s v="Põhi- ja üldkeskharidus"/>
    <x v="0"/>
    <x v="0"/>
    <m/>
    <m/>
    <x v="1"/>
    <x v="1"/>
    <m/>
    <m/>
  </r>
  <r>
    <x v="0"/>
    <x v="9"/>
    <s v="Liikmemaksud"/>
    <n v="160"/>
    <x v="160"/>
    <x v="148"/>
    <x v="4"/>
    <x v="4"/>
    <x v="6"/>
    <s v="Põhi- ja üldkeskharidus"/>
    <x v="0"/>
    <x v="0"/>
    <m/>
    <m/>
    <x v="1"/>
    <x v="1"/>
    <m/>
    <m/>
  </r>
  <r>
    <x v="0"/>
    <x v="0"/>
    <s v="Sotsiaalmaks töötasudelt ja toetustelt"/>
    <n v="39637"/>
    <x v="1"/>
    <x v="1"/>
    <x v="21"/>
    <x v="21"/>
    <x v="10"/>
    <s v="Noorte huviharidus ja huvitegevus"/>
    <x v="0"/>
    <x v="0"/>
    <m/>
    <m/>
    <x v="1"/>
    <x v="1"/>
    <m/>
    <m/>
  </r>
  <r>
    <x v="0"/>
    <x v="0"/>
    <s v="Töötuskindlustusmakse"/>
    <n v="961"/>
    <x v="0"/>
    <x v="0"/>
    <x v="21"/>
    <x v="21"/>
    <x v="10"/>
    <s v="Noorte huviharidus ja huvitegevus"/>
    <x v="0"/>
    <x v="0"/>
    <m/>
    <m/>
    <x v="1"/>
    <x v="1"/>
    <m/>
    <m/>
  </r>
  <r>
    <x v="0"/>
    <x v="0"/>
    <s v="Tulumaks erisoodustustelt"/>
    <n v="33"/>
    <x v="9"/>
    <x v="9"/>
    <x v="21"/>
    <x v="21"/>
    <x v="10"/>
    <s v="Noorte huviharidus ja huvitegevus"/>
    <x v="0"/>
    <x v="0"/>
    <m/>
    <m/>
    <x v="1"/>
    <x v="1"/>
    <m/>
    <m/>
  </r>
  <r>
    <x v="0"/>
    <x v="0"/>
    <s v="Sotsiaalmaks erisoodustustelt"/>
    <n v="54"/>
    <x v="10"/>
    <x v="10"/>
    <x v="21"/>
    <x v="21"/>
    <x v="10"/>
    <s v="Noorte huviharidus ja huvitegevus"/>
    <x v="0"/>
    <x v="0"/>
    <m/>
    <m/>
    <x v="1"/>
    <x v="1"/>
    <m/>
    <m/>
  </r>
  <r>
    <x v="0"/>
    <x v="0"/>
    <s v="õppekorraldaja tasu   juhtide palka"/>
    <n v="39420"/>
    <x v="39"/>
    <x v="39"/>
    <x v="21"/>
    <x v="21"/>
    <x v="10"/>
    <s v="Noorte huviharidus ja huvitegevus"/>
    <x v="0"/>
    <x v="0"/>
    <m/>
    <m/>
    <x v="1"/>
    <x v="1"/>
    <m/>
    <m/>
  </r>
  <r>
    <x v="1"/>
    <x v="3"/>
    <s v="Kursused, töötoad"/>
    <n v="2800"/>
    <x v="35"/>
    <x v="35"/>
    <x v="21"/>
    <x v="21"/>
    <x v="10"/>
    <s v="Noorte huviharidus ja huvitegevus"/>
    <x v="0"/>
    <x v="0"/>
    <m/>
    <m/>
    <x v="1"/>
    <x v="1"/>
    <m/>
    <m/>
  </r>
  <r>
    <x v="1"/>
    <x v="3"/>
    <s v="Muu tulu üüri ja rendiga kaasnevast tegevusest"/>
    <n v="1200"/>
    <x v="179"/>
    <x v="161"/>
    <x v="21"/>
    <x v="21"/>
    <x v="10"/>
    <s v="Noorte huviharidus ja huvitegevus"/>
    <x v="0"/>
    <x v="0"/>
    <m/>
    <m/>
    <x v="1"/>
    <x v="1"/>
    <m/>
    <m/>
  </r>
  <r>
    <x v="1"/>
    <x v="3"/>
    <s v="Laste muusika- ja kunstikoolide tulud"/>
    <n v="60622"/>
    <x v="203"/>
    <x v="182"/>
    <x v="21"/>
    <x v="21"/>
    <x v="10"/>
    <s v="Noorte huviharidus ja huvitegevus"/>
    <x v="0"/>
    <x v="0"/>
    <m/>
    <m/>
    <x v="1"/>
    <x v="1"/>
    <m/>
    <m/>
  </r>
  <r>
    <x v="1"/>
    <x v="3"/>
    <s v="Laste muusika- ja kunstikoolide tulud - vabastused"/>
    <n v="-2100"/>
    <x v="203"/>
    <x v="182"/>
    <x v="21"/>
    <x v="21"/>
    <x v="10"/>
    <s v="Noorte huviharidus ja huvitegevus"/>
    <x v="0"/>
    <x v="0"/>
    <m/>
    <m/>
    <x v="1"/>
    <x v="1"/>
    <m/>
    <m/>
  </r>
  <r>
    <x v="1"/>
    <x v="3"/>
    <s v="Laagrid, õppepraktika"/>
    <n v="1800"/>
    <x v="35"/>
    <x v="35"/>
    <x v="21"/>
    <x v="21"/>
    <x v="10"/>
    <s v="Noorte huviharidus ja huvitegevus"/>
    <x v="0"/>
    <x v="0"/>
    <m/>
    <m/>
    <x v="1"/>
    <x v="1"/>
    <m/>
    <m/>
  </r>
  <r>
    <x v="0"/>
    <x v="0"/>
    <s v="Töötasud võlaõiguslike lepingute alusel"/>
    <n v="260"/>
    <x v="15"/>
    <x v="15"/>
    <x v="21"/>
    <x v="21"/>
    <x v="10"/>
    <s v="Noorte huviharidus ja huvitegevus"/>
    <x v="0"/>
    <x v="0"/>
    <m/>
    <m/>
    <x v="1"/>
    <x v="1"/>
    <m/>
    <m/>
  </r>
  <r>
    <x v="0"/>
    <x v="0"/>
    <s v="Töötasud võlaõiguslike lepingute alusel"/>
    <n v="13976"/>
    <x v="126"/>
    <x v="119"/>
    <x v="21"/>
    <x v="21"/>
    <x v="10"/>
    <s v="Noorte huviharidus ja huvitegevus"/>
    <x v="0"/>
    <x v="0"/>
    <m/>
    <m/>
    <x v="1"/>
    <x v="1"/>
    <m/>
    <m/>
  </r>
  <r>
    <x v="0"/>
    <x v="9"/>
    <s v="Liikmemaksud"/>
    <n v="50"/>
    <x v="160"/>
    <x v="148"/>
    <x v="21"/>
    <x v="21"/>
    <x v="10"/>
    <s v="Noorte huviharidus ja huvitegevus"/>
    <x v="0"/>
    <x v="0"/>
    <m/>
    <m/>
    <x v="1"/>
    <x v="1"/>
    <m/>
    <m/>
  </r>
  <r>
    <x v="0"/>
    <x v="0"/>
    <s v="Põhipalk ja kokkulepitud tasud"/>
    <n v="74110"/>
    <x v="16"/>
    <x v="16"/>
    <x v="7"/>
    <x v="7"/>
    <x v="6"/>
    <s v="Põhi- ja üldkeskharidus"/>
    <x v="0"/>
    <x v="0"/>
    <m/>
    <m/>
    <x v="1"/>
    <x v="1"/>
    <m/>
    <m/>
  </r>
  <r>
    <x v="0"/>
    <x v="0"/>
    <s v="Põhipalk ja kokkulepitud tasud"/>
    <n v="80276"/>
    <x v="42"/>
    <x v="42"/>
    <x v="7"/>
    <x v="7"/>
    <x v="6"/>
    <s v="Põhi- ja üldkeskharidus"/>
    <x v="0"/>
    <x v="0"/>
    <m/>
    <m/>
    <x v="1"/>
    <x v="1"/>
    <m/>
    <m/>
  </r>
  <r>
    <x v="0"/>
    <x v="0"/>
    <s v="Põhipalk ja kokkulepitud tasud"/>
    <n v="19680"/>
    <x v="40"/>
    <x v="40"/>
    <x v="7"/>
    <x v="7"/>
    <x v="6"/>
    <s v="Põhi- ja üldkeskharidus"/>
    <x v="0"/>
    <x v="0"/>
    <m/>
    <m/>
    <x v="1"/>
    <x v="1"/>
    <m/>
    <m/>
  </r>
  <r>
    <x v="0"/>
    <x v="0"/>
    <s v="Töötasud võlaõiguslike lepingute alusel"/>
    <n v="3999"/>
    <x v="15"/>
    <x v="15"/>
    <x v="7"/>
    <x v="7"/>
    <x v="6"/>
    <s v="Põhi- ja üldkeskharidus"/>
    <x v="0"/>
    <x v="0"/>
    <m/>
    <m/>
    <x v="1"/>
    <x v="1"/>
    <m/>
    <m/>
  </r>
  <r>
    <x v="0"/>
    <x v="9"/>
    <s v="Liikmemaksud"/>
    <n v="60"/>
    <x v="160"/>
    <x v="148"/>
    <x v="10"/>
    <x v="10"/>
    <x v="6"/>
    <s v="Põhi- ja üldkeskharidus"/>
    <x v="0"/>
    <x v="0"/>
    <m/>
    <m/>
    <x v="1"/>
    <x v="1"/>
    <m/>
    <m/>
  </r>
  <r>
    <x v="0"/>
    <x v="0"/>
    <s v="Põhipalk ja kokkulepitud tasud"/>
    <n v="36168"/>
    <x v="39"/>
    <x v="39"/>
    <x v="14"/>
    <x v="14"/>
    <x v="10"/>
    <s v="Noorte huviharidus ja huvitegevus"/>
    <x v="0"/>
    <x v="0"/>
    <m/>
    <m/>
    <x v="1"/>
    <x v="1"/>
    <m/>
    <m/>
  </r>
  <r>
    <x v="0"/>
    <x v="0"/>
    <s v="Põhipalk ja kokkulepitud tasud"/>
    <n v="138942"/>
    <x v="24"/>
    <x v="24"/>
    <x v="14"/>
    <x v="14"/>
    <x v="10"/>
    <s v="Noorte huviharidus ja huvitegevus"/>
    <x v="0"/>
    <x v="0"/>
    <m/>
    <m/>
    <x v="1"/>
    <x v="1"/>
    <m/>
    <m/>
  </r>
  <r>
    <x v="0"/>
    <x v="0"/>
    <s v="Põhipalk ja kokkulepitud tasud"/>
    <n v="1575"/>
    <x v="40"/>
    <x v="40"/>
    <x v="14"/>
    <x v="14"/>
    <x v="10"/>
    <s v="Noorte huviharidus ja huvitegevus"/>
    <x v="0"/>
    <x v="0"/>
    <m/>
    <m/>
    <x v="1"/>
    <x v="1"/>
    <m/>
    <m/>
  </r>
  <r>
    <x v="0"/>
    <x v="0"/>
    <s v="Põhipalk ja kokkulepitud tasud"/>
    <n v="4986"/>
    <x v="37"/>
    <x v="37"/>
    <x v="14"/>
    <x v="14"/>
    <x v="10"/>
    <s v="Noorte huviharidus ja huvitegevus"/>
    <x v="0"/>
    <x v="0"/>
    <m/>
    <m/>
    <x v="1"/>
    <x v="1"/>
    <m/>
    <m/>
  </r>
  <r>
    <x v="0"/>
    <x v="0"/>
    <s v="Põhipalk ja kokkulepitud tasud"/>
    <n v="45468"/>
    <x v="39"/>
    <x v="39"/>
    <x v="13"/>
    <x v="13"/>
    <x v="15"/>
    <s v="Sporditegevus"/>
    <x v="0"/>
    <x v="0"/>
    <m/>
    <m/>
    <x v="1"/>
    <x v="1"/>
    <m/>
    <m/>
  </r>
  <r>
    <x v="0"/>
    <x v="0"/>
    <s v="Põhipalk ja kokkulepitud tasud"/>
    <n v="497330"/>
    <x v="37"/>
    <x v="37"/>
    <x v="13"/>
    <x v="13"/>
    <x v="15"/>
    <s v="Sporditegevus"/>
    <x v="0"/>
    <x v="0"/>
    <m/>
    <m/>
    <x v="1"/>
    <x v="1"/>
    <m/>
    <m/>
  </r>
  <r>
    <x v="0"/>
    <x v="0"/>
    <s v="Põhipalk ja kokkulepitud tasud"/>
    <n v="32768"/>
    <x v="40"/>
    <x v="40"/>
    <x v="13"/>
    <x v="13"/>
    <x v="15"/>
    <s v="Sporditegevus"/>
    <x v="0"/>
    <x v="0"/>
    <m/>
    <m/>
    <x v="1"/>
    <x v="1"/>
    <m/>
    <m/>
  </r>
  <r>
    <x v="0"/>
    <x v="9"/>
    <s v="Liikmemaksud"/>
    <n v="96"/>
    <x v="160"/>
    <x v="148"/>
    <x v="13"/>
    <x v="13"/>
    <x v="15"/>
    <s v="Sporditegevus"/>
    <x v="0"/>
    <x v="0"/>
    <m/>
    <m/>
    <x v="1"/>
    <x v="1"/>
    <m/>
    <m/>
  </r>
  <r>
    <x v="1"/>
    <x v="6"/>
    <s v="Annetused"/>
    <n v="200000"/>
    <x v="108"/>
    <x v="102"/>
    <x v="1"/>
    <x v="1"/>
    <x v="7"/>
    <s v="Üldmajanduslikud arendusprojektid"/>
    <x v="0"/>
    <x v="0"/>
    <s v="0006"/>
    <s v="Trepimäe rekonstrueerimine"/>
    <x v="1"/>
    <x v="1"/>
    <m/>
    <m/>
  </r>
  <r>
    <x v="2"/>
    <x v="7"/>
    <s v="Muud rajatised soetusmaksumuses"/>
    <n v="300000"/>
    <x v="28"/>
    <x v="28"/>
    <x v="1"/>
    <x v="1"/>
    <x v="7"/>
    <s v="Üldmajanduslikud arendusprojektid"/>
    <x v="0"/>
    <x v="0"/>
    <s v="0006"/>
    <s v="Trepimäe rekonstrueerimine"/>
    <x v="1"/>
    <x v="1"/>
    <m/>
    <m/>
  </r>
  <r>
    <x v="0"/>
    <x v="0"/>
    <s v="Põhipalk ja kokkulepitud tasud"/>
    <n v="17400"/>
    <x v="16"/>
    <x v="16"/>
    <x v="6"/>
    <x v="6"/>
    <x v="6"/>
    <s v="Põhi- ja üldkeskharidus"/>
    <x v="0"/>
    <x v="0"/>
    <m/>
    <m/>
    <x v="1"/>
    <x v="1"/>
    <m/>
    <m/>
  </r>
  <r>
    <x v="0"/>
    <x v="0"/>
    <s v="Põhipalk ja kokkulepitud tasud"/>
    <n v="3835"/>
    <x v="42"/>
    <x v="42"/>
    <x v="6"/>
    <x v="6"/>
    <x v="6"/>
    <s v="Põhi- ja üldkeskharidus"/>
    <x v="0"/>
    <x v="0"/>
    <m/>
    <m/>
    <x v="1"/>
    <x v="1"/>
    <m/>
    <m/>
  </r>
  <r>
    <x v="0"/>
    <x v="0"/>
    <s v="Töötuskindlustusmakse"/>
    <n v="1071"/>
    <x v="0"/>
    <x v="0"/>
    <x v="6"/>
    <x v="6"/>
    <x v="6"/>
    <s v="Põhi- ja üldkeskharidus"/>
    <x v="0"/>
    <x v="0"/>
    <m/>
    <m/>
    <x v="1"/>
    <x v="1"/>
    <m/>
    <m/>
  </r>
  <r>
    <x v="0"/>
    <x v="5"/>
    <s v="Ürituste ja näituste korraldamise kulud"/>
    <n v="7000"/>
    <x v="52"/>
    <x v="51"/>
    <x v="15"/>
    <x v="15"/>
    <x v="15"/>
    <s v="Sporditegevus"/>
    <x v="0"/>
    <x v="0"/>
    <s v="58001"/>
    <s v="Viljandi Järvejooks"/>
    <x v="1"/>
    <x v="1"/>
    <m/>
    <m/>
  </r>
  <r>
    <x v="0"/>
    <x v="5"/>
    <s v="Muud kommunikatsiooni-, kultuuri- ja vaba aja sisustamise kulud"/>
    <n v="1605"/>
    <x v="23"/>
    <x v="23"/>
    <x v="7"/>
    <x v="7"/>
    <x v="6"/>
    <s v="Põhi- ja üldkeskharidus"/>
    <x v="0"/>
    <x v="0"/>
    <s v="48001"/>
    <s v="KIK projektid"/>
    <x v="1"/>
    <x v="1"/>
    <m/>
    <m/>
  </r>
  <r>
    <x v="0"/>
    <x v="5"/>
    <s v="Infotehnoloogiline riistvara ja tarvikud"/>
    <n v="2000"/>
    <x v="149"/>
    <x v="137"/>
    <x v="0"/>
    <x v="0"/>
    <x v="6"/>
    <s v="Põhi- ja üldkeskharidus"/>
    <x v="2"/>
    <x v="2"/>
    <m/>
    <m/>
    <x v="1"/>
    <x v="1"/>
    <m/>
    <m/>
  </r>
  <r>
    <x v="0"/>
    <x v="0"/>
    <s v="Töötasud võlaõiguslike lepingute alusel"/>
    <n v="2465.04"/>
    <x v="15"/>
    <x v="15"/>
    <x v="27"/>
    <x v="27"/>
    <x v="24"/>
    <s v="Muu perekondade ja laste sotsiaalne kaitse"/>
    <x v="0"/>
    <x v="0"/>
    <m/>
    <m/>
    <x v="1"/>
    <x v="1"/>
    <m/>
    <m/>
  </r>
  <r>
    <x v="0"/>
    <x v="2"/>
    <s v="Preemiad, stipendiumid"/>
    <n v="6000"/>
    <x v="13"/>
    <x v="13"/>
    <x v="15"/>
    <x v="15"/>
    <x v="15"/>
    <s v="Sporditegevus"/>
    <x v="0"/>
    <x v="0"/>
    <m/>
    <m/>
    <x v="1"/>
    <x v="1"/>
    <m/>
    <m/>
  </r>
  <r>
    <x v="0"/>
    <x v="5"/>
    <s v="Trükiseadmete rendikulud"/>
    <n v="0"/>
    <x v="245"/>
    <x v="216"/>
    <x v="2"/>
    <x v="2"/>
    <x v="4"/>
    <s v="Viljandi Linnavolikogu"/>
    <x v="2"/>
    <x v="2"/>
    <m/>
    <m/>
    <x v="1"/>
    <x v="1"/>
    <m/>
    <m/>
  </r>
  <r>
    <x v="0"/>
    <x v="5"/>
    <s v="Trükiseadmete kasutuskulud"/>
    <n v="0"/>
    <x v="244"/>
    <x v="215"/>
    <x v="2"/>
    <x v="2"/>
    <x v="4"/>
    <s v="Viljandi Linnavolikogu"/>
    <x v="2"/>
    <x v="2"/>
    <m/>
    <m/>
    <x v="1"/>
    <x v="1"/>
    <m/>
    <m/>
  </r>
  <r>
    <x v="0"/>
    <x v="5"/>
    <s v="Kommunikatsioonitehnoloogiline riistvara ja tarvikud"/>
    <n v="0"/>
    <x v="178"/>
    <x v="160"/>
    <x v="2"/>
    <x v="2"/>
    <x v="4"/>
    <s v="Viljandi Linnavolikogu"/>
    <x v="2"/>
    <x v="2"/>
    <m/>
    <m/>
    <x v="1"/>
    <x v="1"/>
    <m/>
    <m/>
  </r>
  <r>
    <x v="0"/>
    <x v="5"/>
    <s v="Infotehnoloogiline riistvara ja tarvikud"/>
    <n v="0"/>
    <x v="149"/>
    <x v="137"/>
    <x v="2"/>
    <x v="2"/>
    <x v="4"/>
    <s v="Viljandi Linnavolikogu"/>
    <x v="2"/>
    <x v="2"/>
    <m/>
    <m/>
    <x v="1"/>
    <x v="1"/>
    <m/>
    <m/>
  </r>
  <r>
    <x v="0"/>
    <x v="5"/>
    <s v="Remondi- ja hooldusteenused"/>
    <n v="0"/>
    <x v="184"/>
    <x v="29"/>
    <x v="2"/>
    <x v="2"/>
    <x v="4"/>
    <s v="Viljandi Linnavolikogu"/>
    <x v="2"/>
    <x v="2"/>
    <m/>
    <m/>
    <x v="1"/>
    <x v="1"/>
    <m/>
    <m/>
  </r>
  <r>
    <x v="0"/>
    <x v="5"/>
    <s v="Kulud andmesidele"/>
    <n v="0"/>
    <x v="183"/>
    <x v="165"/>
    <x v="2"/>
    <x v="2"/>
    <x v="4"/>
    <s v="Viljandi Linnavolikogu"/>
    <x v="2"/>
    <x v="2"/>
    <m/>
    <m/>
    <x v="1"/>
    <x v="1"/>
    <m/>
    <m/>
  </r>
  <r>
    <x v="0"/>
    <x v="5"/>
    <s v="Veebipõhine tarkvara ja infosüsteem"/>
    <n v="0"/>
    <x v="44"/>
    <x v="44"/>
    <x v="2"/>
    <x v="2"/>
    <x v="4"/>
    <s v="Viljandi Linnavolikogu"/>
    <x v="2"/>
    <x v="2"/>
    <m/>
    <m/>
    <x v="1"/>
    <x v="1"/>
    <m/>
    <m/>
  </r>
  <r>
    <x v="4"/>
    <x v="15"/>
    <s v="Kapitalirendikohustised, maksmine"/>
    <n v="-3884"/>
    <x v="198"/>
    <x v="178"/>
    <x v="13"/>
    <x v="13"/>
    <x v="34"/>
    <s v="Valitsussektori võla teenindamine"/>
    <x v="0"/>
    <x v="0"/>
    <m/>
    <m/>
    <x v="1"/>
    <x v="1"/>
    <m/>
    <m/>
  </r>
  <r>
    <x v="2"/>
    <x v="10"/>
    <s v="Intressi-, viivise- ja kohustistasu kulu kapitalirendilt"/>
    <n v="1827"/>
    <x v="144"/>
    <x v="132"/>
    <x v="13"/>
    <x v="13"/>
    <x v="34"/>
    <s v="Valitsussektori võla teenindamine"/>
    <x v="0"/>
    <x v="0"/>
    <m/>
    <m/>
    <x v="1"/>
    <x v="1"/>
    <m/>
    <m/>
  </r>
  <r>
    <x v="4"/>
    <x v="15"/>
    <s v="Kapitalirendikohustised"/>
    <n v="-1777"/>
    <x v="198"/>
    <x v="178"/>
    <x v="20"/>
    <x v="20"/>
    <x v="34"/>
    <s v="Valitsussektori võla teenindamine"/>
    <x v="0"/>
    <x v="0"/>
    <m/>
    <m/>
    <x v="1"/>
    <x v="1"/>
    <m/>
    <m/>
  </r>
  <r>
    <x v="2"/>
    <x v="10"/>
    <s v="Intressi-, viivise- ja kohustistasu kulu kapitalirendilt"/>
    <n v="68"/>
    <x v="144"/>
    <x v="132"/>
    <x v="20"/>
    <x v="20"/>
    <x v="34"/>
    <s v="Valitsussektori võla teenindamine"/>
    <x v="0"/>
    <x v="0"/>
    <m/>
    <m/>
    <x v="1"/>
    <x v="1"/>
    <m/>
    <m/>
  </r>
  <r>
    <x v="0"/>
    <x v="0"/>
    <s v="Sotsiaalmaks töötasudelt ja toetustelt"/>
    <n v="293432"/>
    <x v="1"/>
    <x v="1"/>
    <x v="16"/>
    <x v="16"/>
    <x v="13"/>
    <s v="Alusharidus"/>
    <x v="0"/>
    <x v="0"/>
    <m/>
    <m/>
    <x v="1"/>
    <x v="1"/>
    <m/>
    <m/>
  </r>
  <r>
    <x v="0"/>
    <x v="0"/>
    <s v="Sotsiaalmaks töötasudelt ja toetustelt"/>
    <n v="23766"/>
    <x v="1"/>
    <x v="1"/>
    <x v="16"/>
    <x v="16"/>
    <x v="13"/>
    <s v="Alusharidus"/>
    <x v="0"/>
    <x v="0"/>
    <s v="TF01-03"/>
    <s v="Koolieelsete lasteasutuste õpetajate tööjõukulude toetus"/>
    <x v="1"/>
    <x v="1"/>
    <m/>
    <m/>
  </r>
  <r>
    <x v="0"/>
    <x v="0"/>
    <s v="Töötuskindlustusmakse"/>
    <n v="576"/>
    <x v="0"/>
    <x v="0"/>
    <x v="16"/>
    <x v="16"/>
    <x v="13"/>
    <s v="Alusharidus"/>
    <x v="0"/>
    <x v="0"/>
    <s v="TF01-03"/>
    <s v="Koolieelsete lasteasutuste õpetajate tööjõukulude toetus"/>
    <x v="1"/>
    <x v="1"/>
    <m/>
    <m/>
  </r>
  <r>
    <x v="0"/>
    <x v="0"/>
    <s v="Sotsiaalmaks töötasudelt ja toetustelt (tugipersonal)"/>
    <n v="91194"/>
    <x v="1"/>
    <x v="1"/>
    <x v="4"/>
    <x v="4"/>
    <x v="6"/>
    <s v="Põhi- ja üldkeskharidus"/>
    <x v="0"/>
    <x v="0"/>
    <m/>
    <m/>
    <x v="1"/>
    <x v="1"/>
    <m/>
    <m/>
  </r>
  <r>
    <x v="0"/>
    <x v="0"/>
    <s v="Töötuskindlustusmakse (tugipersonal)"/>
    <n v="2211"/>
    <x v="0"/>
    <x v="0"/>
    <x v="4"/>
    <x v="4"/>
    <x v="6"/>
    <s v="Põhi- ja üldkeskharidus"/>
    <x v="0"/>
    <x v="0"/>
    <m/>
    <m/>
    <x v="1"/>
    <x v="1"/>
    <m/>
    <m/>
  </r>
  <r>
    <x v="0"/>
    <x v="0"/>
    <s v="Sotsiaalmaks töötasudelt ja toetustelt (juhtkond ja õpetajad)"/>
    <n v="27720"/>
    <x v="1"/>
    <x v="1"/>
    <x v="4"/>
    <x v="4"/>
    <x v="6"/>
    <s v="Põhi- ja üldkeskharidus"/>
    <x v="0"/>
    <x v="0"/>
    <m/>
    <m/>
    <x v="1"/>
    <x v="1"/>
    <m/>
    <m/>
  </r>
  <r>
    <x v="0"/>
    <x v="0"/>
    <s v="Töötuskindlustusmakse (juhtkond ja õpetajad)"/>
    <n v="673"/>
    <x v="0"/>
    <x v="0"/>
    <x v="4"/>
    <x v="4"/>
    <x v="6"/>
    <s v="Põhi- ja üldkeskharidus"/>
    <x v="0"/>
    <x v="0"/>
    <m/>
    <m/>
    <x v="1"/>
    <x v="1"/>
    <m/>
    <m/>
  </r>
  <r>
    <x v="0"/>
    <x v="0"/>
    <s v="Põhipalk ja kokkulepitud tasud"/>
    <n v="14948"/>
    <x v="24"/>
    <x v="24"/>
    <x v="7"/>
    <x v="7"/>
    <x v="6"/>
    <s v="Põhi- ja üldkeskharidus"/>
    <x v="0"/>
    <x v="0"/>
    <s v="48002"/>
    <s v="Õpiandekuse toetamine"/>
    <x v="1"/>
    <x v="1"/>
    <m/>
    <m/>
  </r>
  <r>
    <x v="0"/>
    <x v="0"/>
    <s v="Sotsiaalmaks töötasudelt ja toetustelt"/>
    <n v="4933"/>
    <x v="1"/>
    <x v="1"/>
    <x v="7"/>
    <x v="7"/>
    <x v="6"/>
    <s v="Põhi- ja üldkeskharidus"/>
    <x v="0"/>
    <x v="0"/>
    <s v="48002"/>
    <s v="Õpiandekuse toetamine"/>
    <x v="1"/>
    <x v="1"/>
    <m/>
    <m/>
  </r>
  <r>
    <x v="0"/>
    <x v="0"/>
    <s v="Töötuskindlustusmakse"/>
    <n v="120"/>
    <x v="0"/>
    <x v="0"/>
    <x v="7"/>
    <x v="7"/>
    <x v="6"/>
    <s v="Põhi- ja üldkeskharidus"/>
    <x v="0"/>
    <x v="0"/>
    <s v="48002"/>
    <s v="Õpiandekuse toetamine"/>
    <x v="1"/>
    <x v="1"/>
    <m/>
    <m/>
  </r>
  <r>
    <x v="0"/>
    <x v="0"/>
    <s v="Sotsiaalmaks töötasudelt ja toetustelt"/>
    <n v="15301"/>
    <x v="1"/>
    <x v="1"/>
    <x v="23"/>
    <x v="23"/>
    <x v="21"/>
    <s v="Väljaspool kodu osutatav üldhooldusteenus"/>
    <x v="0"/>
    <x v="0"/>
    <s v="44002"/>
    <s v="Õendusteenus hooldekodus"/>
    <x v="1"/>
    <x v="1"/>
    <m/>
    <m/>
  </r>
  <r>
    <x v="0"/>
    <x v="0"/>
    <s v="Töötuskindlustusmakse"/>
    <n v="371"/>
    <x v="0"/>
    <x v="0"/>
    <x v="23"/>
    <x v="23"/>
    <x v="21"/>
    <s v="Väljaspool kodu osutatav üldhooldusteenus"/>
    <x v="0"/>
    <x v="0"/>
    <s v="44002"/>
    <s v="Õendusteenus hooldekodus"/>
    <x v="1"/>
    <x v="1"/>
    <m/>
    <m/>
  </r>
  <r>
    <x v="0"/>
    <x v="9"/>
    <s v="Liikmemaksud"/>
    <n v="60"/>
    <x v="160"/>
    <x v="148"/>
    <x v="6"/>
    <x v="6"/>
    <x v="6"/>
    <s v="Põhi- ja üldkeskharidus"/>
    <x v="0"/>
    <x v="0"/>
    <m/>
    <m/>
    <x v="1"/>
    <x v="1"/>
    <m/>
    <m/>
  </r>
  <r>
    <x v="0"/>
    <x v="0"/>
    <s v="Põhipalk ja kokkulepitud tasud"/>
    <n v="3710"/>
    <x v="16"/>
    <x v="16"/>
    <x v="23"/>
    <x v="23"/>
    <x v="21"/>
    <s v="Väljaspool kodu osutatav üldhooldusteenus"/>
    <x v="0"/>
    <x v="0"/>
    <s v="44002"/>
    <s v="Õendusteenus hooldekodus"/>
    <x v="1"/>
    <x v="1"/>
    <m/>
    <m/>
  </r>
  <r>
    <x v="0"/>
    <x v="0"/>
    <s v="Sotsiaalmaks töötasudelt ja toetustelt"/>
    <n v="1224"/>
    <x v="1"/>
    <x v="1"/>
    <x v="23"/>
    <x v="23"/>
    <x v="21"/>
    <s v="Väljaspool kodu osutatav üldhooldusteenus"/>
    <x v="0"/>
    <x v="0"/>
    <s v="44002"/>
    <s v="Õendusteenus hooldekodus"/>
    <x v="1"/>
    <x v="1"/>
    <m/>
    <m/>
  </r>
  <r>
    <x v="0"/>
    <x v="0"/>
    <s v="Töötuskindlustusmakse"/>
    <n v="30"/>
    <x v="0"/>
    <x v="0"/>
    <x v="23"/>
    <x v="23"/>
    <x v="21"/>
    <s v="Väljaspool kodu osutatav üldhooldusteenus"/>
    <x v="0"/>
    <x v="0"/>
    <s v="44002"/>
    <s v="Õendusteenus hooldekodus"/>
    <x v="1"/>
    <x v="1"/>
    <m/>
    <m/>
  </r>
  <r>
    <x v="0"/>
    <x v="5"/>
    <s v="Kindlustusmaksete tasumine"/>
    <n v="3159"/>
    <x v="47"/>
    <x v="47"/>
    <x v="23"/>
    <x v="23"/>
    <x v="21"/>
    <s v="Väljaspool kodu osutatav üldhooldusteenus"/>
    <x v="0"/>
    <x v="0"/>
    <s v="44002"/>
    <s v="Õendusteenus hooldekodus"/>
    <x v="1"/>
    <x v="1"/>
    <m/>
    <m/>
  </r>
  <r>
    <x v="1"/>
    <x v="6"/>
    <s v="Haridus- ja Teadusministeerium"/>
    <n v="8000"/>
    <x v="82"/>
    <x v="78"/>
    <x v="13"/>
    <x v="13"/>
    <x v="15"/>
    <s v="Sporditegevus"/>
    <x v="0"/>
    <x v="0"/>
    <m/>
    <m/>
    <x v="1"/>
    <x v="1"/>
    <m/>
    <m/>
  </r>
  <r>
    <x v="1"/>
    <x v="3"/>
    <s v="Tasu toitlustamiskuludeks"/>
    <n v="53986"/>
    <x v="54"/>
    <x v="53"/>
    <x v="16"/>
    <x v="16"/>
    <x v="13"/>
    <s v="Alusharidus"/>
    <x v="0"/>
    <x v="0"/>
    <m/>
    <m/>
    <x v="1"/>
    <x v="1"/>
    <m/>
    <m/>
  </r>
  <r>
    <x v="0"/>
    <x v="0"/>
    <s v="Põhipalk ja kokkulepitud tasud"/>
    <n v="15900"/>
    <x v="16"/>
    <x v="16"/>
    <x v="25"/>
    <x v="25"/>
    <x v="23"/>
    <s v="Muu eakate sotsiaalne kaitse"/>
    <x v="0"/>
    <x v="0"/>
    <m/>
    <m/>
    <x v="1"/>
    <x v="1"/>
    <m/>
    <m/>
  </r>
  <r>
    <x v="0"/>
    <x v="0"/>
    <s v="Põhipalk ja kokkulepitud tasud"/>
    <n v="28548"/>
    <x v="40"/>
    <x v="40"/>
    <x v="25"/>
    <x v="25"/>
    <x v="23"/>
    <s v="Muu eakate sotsiaalne kaitse"/>
    <x v="0"/>
    <x v="0"/>
    <m/>
    <m/>
    <x v="1"/>
    <x v="1"/>
    <m/>
    <m/>
  </r>
  <r>
    <x v="0"/>
    <x v="0"/>
    <s v="Põhipalk ja kokkulepitud tasud"/>
    <n v="13740"/>
    <x v="39"/>
    <x v="39"/>
    <x v="25"/>
    <x v="25"/>
    <x v="27"/>
    <s v="Eakate koduteenus"/>
    <x v="0"/>
    <x v="0"/>
    <m/>
    <m/>
    <x v="1"/>
    <x v="1"/>
    <m/>
    <m/>
  </r>
  <r>
    <x v="0"/>
    <x v="0"/>
    <s v="Põhipalk ja kokkulepitud tasud"/>
    <n v="10848"/>
    <x v="16"/>
    <x v="16"/>
    <x v="8"/>
    <x v="8"/>
    <x v="8"/>
    <s v="Raamatukogud"/>
    <x v="0"/>
    <x v="0"/>
    <m/>
    <m/>
    <x v="1"/>
    <x v="1"/>
    <m/>
    <m/>
  </r>
  <r>
    <x v="1"/>
    <x v="6"/>
    <s v="Kultuuriministeerium"/>
    <n v="1941"/>
    <x v="59"/>
    <x v="58"/>
    <x v="10"/>
    <x v="10"/>
    <x v="6"/>
    <s v="Põhi- ja üldkeskharidus"/>
    <x v="0"/>
    <x v="0"/>
    <m/>
    <m/>
    <x v="1"/>
    <x v="1"/>
    <m/>
    <m/>
  </r>
  <r>
    <x v="0"/>
    <x v="0"/>
    <s v="Sotsiaalmaks töötasudelt ja toetustelt"/>
    <n v="341627"/>
    <x v="1"/>
    <x v="1"/>
    <x v="19"/>
    <x v="19"/>
    <x v="13"/>
    <s v="Alusharidus"/>
    <x v="0"/>
    <x v="0"/>
    <m/>
    <m/>
    <x v="1"/>
    <x v="1"/>
    <m/>
    <m/>
  </r>
  <r>
    <x v="0"/>
    <x v="5"/>
    <s v="Rent (isikliku sõiduauto)"/>
    <n v="4000"/>
    <x v="30"/>
    <x v="30"/>
    <x v="1"/>
    <x v="1"/>
    <x v="12"/>
    <s v="Muu majandus (sh majanduse haldus)"/>
    <x v="0"/>
    <x v="0"/>
    <m/>
    <m/>
    <x v="1"/>
    <x v="1"/>
    <m/>
    <m/>
  </r>
  <r>
    <x v="0"/>
    <x v="0"/>
    <s v="Põhipalk ja kokkulepitud tasud"/>
    <n v="204384"/>
    <x v="17"/>
    <x v="17"/>
    <x v="1"/>
    <x v="1"/>
    <x v="12"/>
    <s v="Muu majandus (sh majanduse haldus)"/>
    <x v="0"/>
    <x v="0"/>
    <m/>
    <m/>
    <x v="0"/>
    <x v="0"/>
    <m/>
    <m/>
  </r>
  <r>
    <x v="0"/>
    <x v="0"/>
    <s v="Põhipalk ja kokkulepitud tasud"/>
    <n v="33456"/>
    <x v="37"/>
    <x v="37"/>
    <x v="22"/>
    <x v="22"/>
    <x v="20"/>
    <s v="Muuseumid"/>
    <x v="0"/>
    <x v="0"/>
    <m/>
    <m/>
    <x v="1"/>
    <x v="1"/>
    <m/>
    <m/>
  </r>
  <r>
    <x v="0"/>
    <x v="0"/>
    <s v="Sotsiaalmaks töötasudelt ja toetustelt"/>
    <n v="1750"/>
    <x v="1"/>
    <x v="1"/>
    <x v="1"/>
    <x v="1"/>
    <x v="12"/>
    <s v="Muu majandus (sh majanduse haldus)"/>
    <x v="0"/>
    <x v="0"/>
    <m/>
    <m/>
    <x v="152"/>
    <x v="152"/>
    <m/>
    <m/>
  </r>
  <r>
    <x v="0"/>
    <x v="0"/>
    <s v="Töötuskindlustusmakse"/>
    <n v="42"/>
    <x v="0"/>
    <x v="0"/>
    <x v="1"/>
    <x v="1"/>
    <x v="12"/>
    <s v="Muu majandus (sh majanduse haldus)"/>
    <x v="0"/>
    <x v="0"/>
    <m/>
    <m/>
    <x v="152"/>
    <x v="152"/>
    <m/>
    <m/>
  </r>
  <r>
    <x v="0"/>
    <x v="2"/>
    <s v="Matusetoetused"/>
    <n v="8540"/>
    <x v="192"/>
    <x v="173"/>
    <x v="30"/>
    <x v="30"/>
    <x v="35"/>
    <s v="Muu sotsiaalne kaitse, sh sotsiaalse kaitse haldus"/>
    <x v="0"/>
    <x v="0"/>
    <m/>
    <m/>
    <x v="153"/>
    <x v="153"/>
    <m/>
    <m/>
  </r>
  <r>
    <x v="0"/>
    <x v="5"/>
    <s v="Rent"/>
    <n v="3000"/>
    <x v="30"/>
    <x v="30"/>
    <x v="30"/>
    <x v="30"/>
    <x v="35"/>
    <s v="Muu sotsiaalne kaitse, sh sotsiaalse kaitse haldus"/>
    <x v="0"/>
    <x v="0"/>
    <m/>
    <m/>
    <x v="131"/>
    <x v="131"/>
    <m/>
    <m/>
  </r>
  <r>
    <x v="0"/>
    <x v="5"/>
    <s v="Esindus- ja vastuvõtukulud (va kingitused ja auhinnad)"/>
    <n v="7520"/>
    <x v="12"/>
    <x v="12"/>
    <x v="30"/>
    <x v="30"/>
    <x v="35"/>
    <s v="Muu sotsiaalne kaitse, sh sotsiaalse kaitse haldus"/>
    <x v="0"/>
    <x v="0"/>
    <m/>
    <m/>
    <x v="53"/>
    <x v="53"/>
    <m/>
    <m/>
  </r>
  <r>
    <x v="0"/>
    <x v="5"/>
    <s v="Muud administreerimiskulud"/>
    <n v="480"/>
    <x v="14"/>
    <x v="14"/>
    <x v="30"/>
    <x v="30"/>
    <x v="35"/>
    <s v="Muu sotsiaalne kaitse, sh sotsiaalse kaitse haldus"/>
    <x v="0"/>
    <x v="0"/>
    <m/>
    <m/>
    <x v="53"/>
    <x v="53"/>
    <m/>
    <m/>
  </r>
  <r>
    <x v="0"/>
    <x v="5"/>
    <s v="Muud administreerimiskulud"/>
    <n v="300"/>
    <x v="14"/>
    <x v="14"/>
    <x v="30"/>
    <x v="30"/>
    <x v="35"/>
    <s v="Muu sotsiaalne kaitse, sh sotsiaalse kaitse haldus"/>
    <x v="0"/>
    <x v="0"/>
    <m/>
    <m/>
    <x v="154"/>
    <x v="154"/>
    <m/>
    <m/>
  </r>
  <r>
    <x v="0"/>
    <x v="5"/>
    <s v="Muud sotsiaalteenused"/>
    <n v="9853"/>
    <x v="85"/>
    <x v="80"/>
    <x v="30"/>
    <x v="30"/>
    <x v="35"/>
    <s v="Muu sotsiaalne kaitse, sh sotsiaalse kaitse haldus"/>
    <x v="0"/>
    <x v="0"/>
    <m/>
    <m/>
    <x v="99"/>
    <x v="99"/>
    <m/>
    <m/>
  </r>
  <r>
    <x v="0"/>
    <x v="0"/>
    <s v="Põhipalk ja kokkulepitud tasud"/>
    <n v="106200"/>
    <x v="156"/>
    <x v="144"/>
    <x v="30"/>
    <x v="30"/>
    <x v="35"/>
    <s v="Muu sotsiaalne kaitse, sh sotsiaalse kaitse haldus"/>
    <x v="0"/>
    <x v="0"/>
    <m/>
    <m/>
    <x v="0"/>
    <x v="0"/>
    <m/>
    <m/>
  </r>
  <r>
    <x v="0"/>
    <x v="0"/>
    <s v="Põhipalk ja kokkulepitud tasud"/>
    <n v="174960"/>
    <x v="17"/>
    <x v="17"/>
    <x v="30"/>
    <x v="30"/>
    <x v="35"/>
    <s v="Muu sotsiaalne kaitse, sh sotsiaalse kaitse haldus"/>
    <x v="0"/>
    <x v="0"/>
    <m/>
    <m/>
    <x v="0"/>
    <x v="0"/>
    <m/>
    <m/>
  </r>
  <r>
    <x v="0"/>
    <x v="0"/>
    <s v="Põhipalk ja kokkulepitud tasud"/>
    <n v="21600"/>
    <x v="254"/>
    <x v="223"/>
    <x v="30"/>
    <x v="30"/>
    <x v="35"/>
    <s v="Muu sotsiaalne kaitse, sh sotsiaalse kaitse haldus"/>
    <x v="0"/>
    <x v="0"/>
    <m/>
    <m/>
    <x v="0"/>
    <x v="0"/>
    <m/>
    <m/>
  </r>
  <r>
    <x v="0"/>
    <x v="0"/>
    <s v="Põhipalk ja kokkulepitud tasud"/>
    <n v="19200"/>
    <x v="42"/>
    <x v="42"/>
    <x v="30"/>
    <x v="30"/>
    <x v="35"/>
    <s v="Muu sotsiaalne kaitse, sh sotsiaalse kaitse haldus"/>
    <x v="0"/>
    <x v="0"/>
    <m/>
    <m/>
    <x v="0"/>
    <x v="0"/>
    <m/>
    <m/>
  </r>
  <r>
    <x v="0"/>
    <x v="0"/>
    <s v="Sotsiaalmaks töötasudelt ja toetustelt"/>
    <n v="120028"/>
    <x v="1"/>
    <x v="1"/>
    <x v="30"/>
    <x v="30"/>
    <x v="35"/>
    <s v="Muu sotsiaalne kaitse, sh sotsiaalse kaitse haldus"/>
    <x v="0"/>
    <x v="0"/>
    <m/>
    <m/>
    <x v="0"/>
    <x v="0"/>
    <m/>
    <m/>
  </r>
  <r>
    <x v="0"/>
    <x v="0"/>
    <s v="Töötuskindlustusmakse"/>
    <n v="2910"/>
    <x v="0"/>
    <x v="0"/>
    <x v="30"/>
    <x v="30"/>
    <x v="35"/>
    <s v="Muu sotsiaalne kaitse, sh sotsiaalse kaitse haldus"/>
    <x v="0"/>
    <x v="0"/>
    <m/>
    <m/>
    <x v="0"/>
    <x v="0"/>
    <m/>
    <m/>
  </r>
  <r>
    <x v="1"/>
    <x v="6"/>
    <s v="Sotsiaalministeerium"/>
    <n v="129830"/>
    <x v="205"/>
    <x v="184"/>
    <x v="30"/>
    <x v="30"/>
    <x v="40"/>
    <s v="Puudega inimese erihoolekandeteenus"/>
    <x v="0"/>
    <x v="0"/>
    <s v="0004"/>
    <s v="Isikukeskse erihoolekande teenusmudeli rakendamine "/>
    <x v="61"/>
    <x v="61"/>
    <m/>
    <m/>
  </r>
  <r>
    <x v="0"/>
    <x v="2"/>
    <s v="Puudega lapse toetus"/>
    <n v="7560"/>
    <x v="171"/>
    <x v="156"/>
    <x v="30"/>
    <x v="30"/>
    <x v="2"/>
    <s v="Muu puuetega inimeste sotsiaalne kaitse"/>
    <x v="0"/>
    <x v="0"/>
    <m/>
    <m/>
    <x v="65"/>
    <x v="65"/>
    <m/>
    <m/>
  </r>
  <r>
    <x v="0"/>
    <x v="2"/>
    <s v="Toimetulekutoetus"/>
    <n v="202188"/>
    <x v="172"/>
    <x v="157"/>
    <x v="30"/>
    <x v="30"/>
    <x v="42"/>
    <s v="Riiklik toimetulekutoetus"/>
    <x v="0"/>
    <x v="0"/>
    <m/>
    <m/>
    <x v="66"/>
    <x v="66"/>
    <m/>
    <m/>
  </r>
  <r>
    <x v="1"/>
    <x v="6"/>
    <s v="Toetused kohaliku omavalitsuse üksustelt ja omavalitsusasutustelt"/>
    <n v="27175"/>
    <x v="206"/>
    <x v="185"/>
    <x v="30"/>
    <x v="30"/>
    <x v="24"/>
    <s v="Muu perekondade ja laste sotsiaalne kaitse"/>
    <x v="0"/>
    <x v="0"/>
    <s v="PR548"/>
    <s v="NGTS jätkusuutlikkuse arendamine. „Valga maakonna ja Viljandi maakonnas&quot;"/>
    <x v="97"/>
    <x v="97"/>
    <m/>
    <m/>
  </r>
  <r>
    <x v="1"/>
    <x v="6"/>
    <s v="Siseministeerium"/>
    <n v="10000"/>
    <x v="201"/>
    <x v="180"/>
    <x v="30"/>
    <x v="30"/>
    <x v="36"/>
    <s v="Muu sotsiaalsete riskirühmade kaitse"/>
    <x v="0"/>
    <x v="0"/>
    <s v="0003"/>
    <s v="Kodud Tuleohutuks"/>
    <x v="98"/>
    <x v="98"/>
    <m/>
    <m/>
  </r>
  <r>
    <x v="0"/>
    <x v="5"/>
    <s v="Info- ja kommunikatsioonitehnoloogiline tarkvara"/>
    <n v="1830"/>
    <x v="96"/>
    <x v="90"/>
    <x v="31"/>
    <x v="31"/>
    <x v="0"/>
    <s v="Viljandi Linnavalitsus"/>
    <x v="0"/>
    <x v="0"/>
    <m/>
    <m/>
    <x v="1"/>
    <x v="1"/>
    <m/>
    <m/>
  </r>
  <r>
    <x v="3"/>
    <x v="10"/>
    <s v="Intressitulud deposiitidelt"/>
    <n v="27000"/>
    <x v="197"/>
    <x v="177"/>
    <x v="31"/>
    <x v="31"/>
    <x v="0"/>
    <s v="Viljandi Linnavalitsus"/>
    <x v="0"/>
    <x v="0"/>
    <m/>
    <m/>
    <x v="1"/>
    <x v="1"/>
    <m/>
    <m/>
  </r>
  <r>
    <x v="4"/>
    <x v="12"/>
    <s v="Kohustiste võtmine"/>
    <n v="3615527"/>
    <x v="146"/>
    <x v="134"/>
    <x v="31"/>
    <x v="31"/>
    <x v="0"/>
    <s v="Viljandi Linnavalitsus"/>
    <x v="0"/>
    <x v="0"/>
    <m/>
    <m/>
    <x v="1"/>
    <x v="1"/>
    <m/>
    <m/>
  </r>
  <r>
    <x v="4"/>
    <x v="11"/>
    <s v="Kohustiste tasumine"/>
    <n v="-2701776"/>
    <x v="145"/>
    <x v="133"/>
    <x v="31"/>
    <x v="31"/>
    <x v="0"/>
    <s v="Viljandi Linnavalitsus"/>
    <x v="0"/>
    <x v="0"/>
    <m/>
    <m/>
    <x v="1"/>
    <x v="1"/>
    <m/>
    <m/>
  </r>
  <r>
    <x v="2"/>
    <x v="10"/>
    <s v="Intressi-, viivise- ja kohustistasu kulu võetud laenudelt"/>
    <n v="876763"/>
    <x v="167"/>
    <x v="154"/>
    <x v="31"/>
    <x v="31"/>
    <x v="0"/>
    <s v="Viljandi Linnavalitsus"/>
    <x v="0"/>
    <x v="0"/>
    <m/>
    <m/>
    <x v="1"/>
    <x v="1"/>
    <m/>
    <m/>
  </r>
  <r>
    <x v="0"/>
    <x v="0"/>
    <s v="Sotsiaalmaks töötasudelt ja toetustelt"/>
    <n v="60795"/>
    <x v="1"/>
    <x v="1"/>
    <x v="10"/>
    <x v="10"/>
    <x v="6"/>
    <s v="Põhi- ja üldkeskharidus"/>
    <x v="0"/>
    <x v="0"/>
    <m/>
    <m/>
    <x v="1"/>
    <x v="1"/>
    <m/>
    <m/>
  </r>
  <r>
    <x v="0"/>
    <x v="0"/>
    <s v="Põhipalk ja kokkulepitud tasud (TLS juhtide brutopalgad)"/>
    <n v="33362"/>
    <x v="39"/>
    <x v="39"/>
    <x v="23"/>
    <x v="23"/>
    <x v="21"/>
    <s v="Väljaspool kodu osutatav üldhooldusteenus"/>
    <x v="0"/>
    <x v="0"/>
    <m/>
    <m/>
    <x v="1"/>
    <x v="1"/>
    <m/>
    <m/>
  </r>
  <r>
    <x v="0"/>
    <x v="0"/>
    <s v="Põhipalk ja kokkulepitud tasud (TLS keskastme spetsialisti brutopalk)"/>
    <n v="118489"/>
    <x v="16"/>
    <x v="16"/>
    <x v="23"/>
    <x v="23"/>
    <x v="21"/>
    <s v="Väljaspool kodu osutatav üldhooldusteenus"/>
    <x v="0"/>
    <x v="0"/>
    <m/>
    <m/>
    <x v="1"/>
    <x v="1"/>
    <m/>
    <m/>
  </r>
  <r>
    <x v="0"/>
    <x v="0"/>
    <s v="Põhipalk ja kokkulepitud tasud (TLS tööliste brutopalk)"/>
    <n v="433441"/>
    <x v="40"/>
    <x v="40"/>
    <x v="23"/>
    <x v="23"/>
    <x v="21"/>
    <s v="Väljaspool kodu osutatav üldhooldusteenus"/>
    <x v="0"/>
    <x v="0"/>
    <m/>
    <m/>
    <x v="1"/>
    <x v="1"/>
    <m/>
    <m/>
  </r>
  <r>
    <x v="0"/>
    <x v="0"/>
    <s v="Töötasud võlaõiguslike lepingute alusel"/>
    <n v="11000"/>
    <x v="15"/>
    <x v="15"/>
    <x v="23"/>
    <x v="23"/>
    <x v="21"/>
    <s v="Väljaspool kodu osutatav üldhooldusteenus"/>
    <x v="0"/>
    <x v="0"/>
    <m/>
    <m/>
    <x v="1"/>
    <x v="1"/>
    <m/>
    <m/>
  </r>
  <r>
    <x v="0"/>
    <x v="0"/>
    <s v="Sotsiaalmaks töötasudelt ja toetustelt"/>
    <n v="196777"/>
    <x v="1"/>
    <x v="1"/>
    <x v="23"/>
    <x v="23"/>
    <x v="21"/>
    <s v="Väljaspool kodu osutatav üldhooldusteenus"/>
    <x v="0"/>
    <x v="0"/>
    <m/>
    <m/>
    <x v="1"/>
    <x v="1"/>
    <m/>
    <m/>
  </r>
  <r>
    <x v="0"/>
    <x v="0"/>
    <s v="Töötuskindlustusmakse"/>
    <n v="4770"/>
    <x v="0"/>
    <x v="0"/>
    <x v="23"/>
    <x v="23"/>
    <x v="21"/>
    <s v="Väljaspool kodu osutatav üldhooldusteenus"/>
    <x v="0"/>
    <x v="0"/>
    <m/>
    <m/>
    <x v="1"/>
    <x v="1"/>
    <m/>
    <m/>
  </r>
  <r>
    <x v="0"/>
    <x v="5"/>
    <s v="Remont, restaureerimine, lammutamine"/>
    <n v="56000"/>
    <x v="65"/>
    <x v="63"/>
    <x v="23"/>
    <x v="23"/>
    <x v="21"/>
    <s v="Väljaspool kodu osutatav üldhooldusteenus"/>
    <x v="29"/>
    <x v="29"/>
    <m/>
    <m/>
    <x v="1"/>
    <x v="1"/>
    <m/>
    <m/>
  </r>
  <r>
    <x v="0"/>
    <x v="5"/>
    <s v="Remont, restaureerimine, lammutamine"/>
    <n v="26430"/>
    <x v="65"/>
    <x v="63"/>
    <x v="23"/>
    <x v="23"/>
    <x v="21"/>
    <s v="Väljaspool kodu osutatav üldhooldusteenus"/>
    <x v="29"/>
    <x v="29"/>
    <m/>
    <m/>
    <x v="1"/>
    <x v="1"/>
    <m/>
    <m/>
  </r>
  <r>
    <x v="2"/>
    <x v="10"/>
    <s v="Intressi-, viivise- ja kohustistasu kulu kapitalirendilt"/>
    <n v="700"/>
    <x v="144"/>
    <x v="132"/>
    <x v="23"/>
    <x v="23"/>
    <x v="34"/>
    <s v="Valitsussektori võla teenindamine"/>
    <x v="0"/>
    <x v="0"/>
    <m/>
    <m/>
    <x v="1"/>
    <x v="1"/>
    <m/>
    <m/>
  </r>
  <r>
    <x v="4"/>
    <x v="15"/>
    <s v="Kapitalirendikohustised"/>
    <n v="-6000"/>
    <x v="198"/>
    <x v="178"/>
    <x v="23"/>
    <x v="23"/>
    <x v="34"/>
    <s v="Valitsussektori võla teenindamine"/>
    <x v="0"/>
    <x v="0"/>
    <m/>
    <m/>
    <x v="1"/>
    <x v="1"/>
    <m/>
    <m/>
  </r>
  <r>
    <x v="5"/>
    <x v="16"/>
    <s v="Arvelduskontod pankades"/>
    <n v="-1065081"/>
    <x v="166"/>
    <x v="153"/>
    <x v="31"/>
    <x v="31"/>
    <x v="0"/>
    <s v="Viljandi Linnavalitsus"/>
    <x v="0"/>
    <x v="0"/>
    <m/>
    <m/>
    <x v="1"/>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liigendtabel1" cacheId="0" applyNumberFormats="0" applyBorderFormats="0" applyFontFormats="0" applyPatternFormats="0" applyAlignmentFormats="0" applyWidthHeightFormats="1" dataCaption="Väärtused" updatedVersion="6" minRefreshableVersion="3" useAutoFormatting="1" itemPrintTitles="1" createdVersion="6" indent="0" compact="0" compactData="0" gridDropZones="1" multipleFieldFilters="0">
  <location ref="A3:K19" firstHeaderRow="2" firstDataRow="2" firstDataCol="10"/>
  <pivotFields count="18">
    <pivotField axis="axisRow" compact="0" outline="0" showAll="0" defaultSubtotal="0">
      <items count="6">
        <item h="1" x="4"/>
        <item h="1" x="2"/>
        <item h="1" x="3"/>
        <item h="1" x="5"/>
        <item x="0"/>
        <item h="1" x="1"/>
      </items>
      <extLst>
        <ext xmlns:x14="http://schemas.microsoft.com/office/spreadsheetml/2009/9/main" uri="{2946ED86-A175-432a-8AC1-64E0C546D7DE}">
          <x14:pivotField fillDownLabels="1"/>
        </ext>
      </extLst>
    </pivotField>
    <pivotField axis="axisRow" compact="0" outline="0" showAll="0" defaultSubtotal="0">
      <items count="17">
        <item h="1" x="16"/>
        <item h="1" x="14"/>
        <item h="1" x="7"/>
        <item h="1" x="15"/>
        <item h="1" x="11"/>
        <item h="1" x="12"/>
        <item h="1" x="1"/>
        <item h="1" x="3"/>
        <item h="1" x="6"/>
        <item h="1" x="4"/>
        <item h="1" x="2"/>
        <item h="1" x="9"/>
        <item h="1" x="13"/>
        <item h="1" x="0"/>
        <item h="1" x="5"/>
        <item x="8"/>
        <item h="1" x="10"/>
      </items>
      <extLst>
        <ext xmlns:x14="http://schemas.microsoft.com/office/spreadsheetml/2009/9/main" uri="{2946ED86-A175-432a-8AC1-64E0C546D7DE}">
          <x14:pivotField fillDownLabels="1"/>
        </ext>
      </extLst>
    </pivotField>
    <pivotField compact="0" outline="0" showAll="0"/>
    <pivotField dataField="1" compact="0" outline="0" showAll="0"/>
    <pivotField compact="0" outline="0" showAll="0">
      <items count="256">
        <item x="146"/>
        <item x="145"/>
        <item x="219"/>
        <item x="212"/>
        <item x="101"/>
        <item x="218"/>
        <item x="166"/>
        <item x="93"/>
        <item x="103"/>
        <item x="28"/>
        <item x="222"/>
        <item x="143"/>
        <item x="109"/>
        <item x="92"/>
        <item x="198"/>
        <item x="19"/>
        <item x="20"/>
        <item x="243"/>
        <item x="250"/>
        <item x="2"/>
        <item x="238"/>
        <item x="236"/>
        <item x="237"/>
        <item x="105"/>
        <item x="106"/>
        <item x="54"/>
        <item x="182"/>
        <item x="35"/>
        <item x="136"/>
        <item x="110"/>
        <item x="114"/>
        <item x="111"/>
        <item x="203"/>
        <item x="112"/>
        <item x="233"/>
        <item x="98"/>
        <item x="199"/>
        <item x="91"/>
        <item x="214"/>
        <item x="253"/>
        <item x="217"/>
        <item x="213"/>
        <item x="227"/>
        <item x="230"/>
        <item x="251"/>
        <item x="239"/>
        <item x="195"/>
        <item x="179"/>
        <item x="5"/>
        <item x="249"/>
        <item x="216"/>
        <item x="107"/>
        <item x="25"/>
        <item x="206"/>
        <item x="100"/>
        <item x="67"/>
        <item x="118"/>
        <item x="36"/>
        <item x="115"/>
        <item x="207"/>
        <item x="108"/>
        <item x="125"/>
        <item x="66"/>
        <item x="6"/>
        <item x="202"/>
        <item x="170"/>
        <item x="193"/>
        <item x="56"/>
        <item x="172"/>
        <item x="223"/>
        <item x="163"/>
        <item x="171"/>
        <item x="204"/>
        <item x="231"/>
        <item x="121"/>
        <item x="225"/>
        <item x="157"/>
        <item x="4"/>
        <item x="3"/>
        <item x="192"/>
        <item x="158"/>
        <item x="13"/>
        <item x="186"/>
        <item x="196"/>
        <item x="148"/>
        <item x="168"/>
        <item x="89"/>
        <item x="160"/>
        <item x="241"/>
        <item x="139"/>
        <item x="138"/>
        <item x="156"/>
        <item x="164"/>
        <item x="155"/>
        <item x="165"/>
        <item x="17"/>
        <item x="153"/>
        <item x="154"/>
        <item x="254"/>
        <item x="39"/>
        <item x="152"/>
        <item x="122"/>
        <item x="37"/>
        <item x="117"/>
        <item x="104"/>
        <item x="16"/>
        <item x="116"/>
        <item x="190"/>
        <item x="24"/>
        <item x="151"/>
        <item x="189"/>
        <item x="126"/>
        <item x="42"/>
        <item x="40"/>
        <item x="88"/>
        <item x="84"/>
        <item x="113"/>
        <item x="15"/>
        <item x="220"/>
        <item x="21"/>
        <item x="162"/>
        <item x="188"/>
        <item x="11"/>
        <item x="1"/>
        <item x="10"/>
        <item x="9"/>
        <item x="0"/>
        <item x="33"/>
        <item x="34"/>
        <item x="81"/>
        <item x="79"/>
        <item x="45"/>
        <item x="90"/>
        <item x="12"/>
        <item x="134"/>
        <item x="102"/>
        <item x="159"/>
        <item x="86"/>
        <item x="8"/>
        <item x="14"/>
        <item x="229"/>
        <item x="119"/>
        <item x="78"/>
        <item x="124"/>
        <item x="94"/>
        <item x="80"/>
        <item x="228"/>
        <item x="140"/>
        <item x="48"/>
        <item x="224"/>
        <item x="46"/>
        <item x="51"/>
        <item x="50"/>
        <item x="137"/>
        <item x="7"/>
        <item x="64"/>
        <item x="62"/>
        <item x="61"/>
        <item x="129"/>
        <item x="83"/>
        <item x="99"/>
        <item x="65"/>
        <item x="63"/>
        <item x="135"/>
        <item x="74"/>
        <item x="247"/>
        <item x="248"/>
        <item x="58"/>
        <item x="226"/>
        <item x="133"/>
        <item x="27"/>
        <item x="169"/>
        <item x="161"/>
        <item x="210"/>
        <item x="57"/>
        <item x="87"/>
        <item x="73"/>
        <item x="75"/>
        <item x="72"/>
        <item x="30"/>
        <item x="76"/>
        <item x="200"/>
        <item x="209"/>
        <item x="174"/>
        <item x="173"/>
        <item x="68"/>
        <item x="240"/>
        <item x="71"/>
        <item x="208"/>
        <item x="149"/>
        <item x="178"/>
        <item x="96"/>
        <item x="44"/>
        <item x="184"/>
        <item x="246"/>
        <item x="244"/>
        <item x="245"/>
        <item x="95"/>
        <item x="18"/>
        <item x="183"/>
        <item x="180"/>
        <item x="26"/>
        <item x="29"/>
        <item x="232"/>
        <item x="41"/>
        <item x="130"/>
        <item x="131"/>
        <item x="176"/>
        <item x="53"/>
        <item x="70"/>
        <item x="32"/>
        <item x="175"/>
        <item x="187"/>
        <item x="128"/>
        <item x="55"/>
        <item x="235"/>
        <item x="38"/>
        <item x="22"/>
        <item x="49"/>
        <item x="120"/>
        <item x="43"/>
        <item x="181"/>
        <item x="142"/>
        <item x="52"/>
        <item x="194"/>
        <item x="147"/>
        <item x="31"/>
        <item x="23"/>
        <item x="191"/>
        <item x="234"/>
        <item x="85"/>
        <item x="132"/>
        <item x="150"/>
        <item x="252"/>
        <item x="141"/>
        <item x="123"/>
        <item x="47"/>
        <item x="242"/>
        <item x="77"/>
        <item x="97"/>
        <item x="127"/>
        <item x="215"/>
        <item x="167"/>
        <item x="144"/>
        <item x="197"/>
        <item x="69"/>
        <item x="60"/>
        <item x="82"/>
        <item x="177"/>
        <item x="59"/>
        <item x="185"/>
        <item x="221"/>
        <item x="201"/>
        <item x="205"/>
        <item x="211"/>
        <item t="default"/>
      </items>
    </pivotField>
    <pivotField axis="axisRow" compact="0" outline="0" showAll="0" defaultSubtotal="0">
      <items count="224">
        <item x="213"/>
        <item x="102"/>
        <item x="83"/>
        <item x="153"/>
        <item x="147"/>
        <item x="130"/>
        <item x="33"/>
        <item x="146"/>
        <item x="211"/>
        <item x="209"/>
        <item x="57"/>
        <item x="123"/>
        <item x="95"/>
        <item x="201"/>
        <item x="205"/>
        <item x="21"/>
        <item x="12"/>
        <item x="105"/>
        <item x="78"/>
        <item x="87"/>
        <item x="5"/>
        <item x="128"/>
        <item x="143"/>
        <item x="142"/>
        <item x="115"/>
        <item x="171"/>
        <item x="98"/>
        <item x="82"/>
        <item x="170"/>
        <item x="90"/>
        <item x="89"/>
        <item x="135"/>
        <item x="8"/>
        <item x="137"/>
        <item x="132"/>
        <item x="154"/>
        <item x="177"/>
        <item x="26"/>
        <item x="96"/>
        <item x="120"/>
        <item x="192"/>
        <item x="178"/>
        <item x="218"/>
        <item x="64"/>
        <item x="210"/>
        <item x="70"/>
        <item x="155"/>
        <item x="61"/>
        <item x="124"/>
        <item x="202"/>
        <item x="159"/>
        <item x="36"/>
        <item x="25"/>
        <item x="136"/>
        <item x="186"/>
        <item x="109"/>
        <item x="133"/>
        <item x="134"/>
        <item x="188"/>
        <item x="160"/>
        <item x="100"/>
        <item x="200"/>
        <item x="46"/>
        <item x="22"/>
        <item x="48"/>
        <item x="67"/>
        <item x="71"/>
        <item x="27"/>
        <item x="58"/>
        <item x="165"/>
        <item x="18"/>
        <item x="196"/>
        <item x="3"/>
        <item x="62"/>
        <item x="66"/>
        <item x="55"/>
        <item x="182"/>
        <item x="179"/>
        <item x="113"/>
        <item x="148"/>
        <item x="221"/>
        <item x="86"/>
        <item x="117"/>
        <item x="20"/>
        <item x="166"/>
        <item x="50"/>
        <item x="198"/>
        <item x="163"/>
        <item x="173"/>
        <item x="68"/>
        <item x="194"/>
        <item x="103"/>
        <item x="176"/>
        <item x="101"/>
        <item x="220"/>
        <item x="161"/>
        <item x="14"/>
        <item x="167"/>
        <item x="138"/>
        <item x="11"/>
        <item x="162"/>
        <item x="41"/>
        <item x="72"/>
        <item x="23"/>
        <item x="43"/>
        <item x="7"/>
        <item x="106"/>
        <item x="191"/>
        <item x="76"/>
        <item x="73"/>
        <item x="74"/>
        <item x="47"/>
        <item x="28"/>
        <item x="56"/>
        <item x="199"/>
        <item x="80"/>
        <item x="169"/>
        <item x="121"/>
        <item x="181"/>
        <item x="35"/>
        <item x="189"/>
        <item x="85"/>
        <item x="38"/>
        <item x="108"/>
        <item x="151"/>
        <item x="141"/>
        <item x="140"/>
        <item x="110"/>
        <item x="111"/>
        <item x="139"/>
        <item x="208"/>
        <item x="118"/>
        <item x="172"/>
        <item x="77"/>
        <item x="84"/>
        <item x="2"/>
        <item x="81"/>
        <item x="45"/>
        <item x="13"/>
        <item x="156"/>
        <item x="107"/>
        <item x="144"/>
        <item x="17"/>
        <item x="223"/>
        <item x="152"/>
        <item x="39"/>
        <item x="16"/>
        <item x="42"/>
        <item x="37"/>
        <item x="79"/>
        <item x="40"/>
        <item x="24"/>
        <item x="183"/>
        <item x="222"/>
        <item x="88"/>
        <item x="126"/>
        <item x="104"/>
        <item x="195"/>
        <item x="207"/>
        <item x="4"/>
        <item x="197"/>
        <item x="31"/>
        <item x="214"/>
        <item x="29"/>
        <item x="69"/>
        <item x="63"/>
        <item x="30"/>
        <item x="91"/>
        <item x="75"/>
        <item x="180"/>
        <item x="150"/>
        <item x="10"/>
        <item x="1"/>
        <item x="184"/>
        <item x="206"/>
        <item x="92"/>
        <item x="114"/>
        <item x="49"/>
        <item x="174"/>
        <item x="53"/>
        <item x="6"/>
        <item x="168"/>
        <item x="97"/>
        <item x="219"/>
        <item x="59"/>
        <item x="116"/>
        <item x="32"/>
        <item x="185"/>
        <item x="145"/>
        <item x="94"/>
        <item x="65"/>
        <item x="158"/>
        <item x="157"/>
        <item x="149"/>
        <item x="52"/>
        <item x="175"/>
        <item x="129"/>
        <item x="131"/>
        <item x="217"/>
        <item x="215"/>
        <item x="216"/>
        <item x="34"/>
        <item x="204"/>
        <item x="99"/>
        <item x="212"/>
        <item x="9"/>
        <item x="19"/>
        <item x="127"/>
        <item x="122"/>
        <item x="15"/>
        <item x="119"/>
        <item x="0"/>
        <item x="203"/>
        <item x="93"/>
        <item x="193"/>
        <item x="44"/>
        <item x="60"/>
        <item x="112"/>
        <item x="54"/>
        <item x="164"/>
        <item x="190"/>
        <item x="51"/>
        <item x="125"/>
        <item x="187"/>
      </items>
    </pivotField>
    <pivotField axis="axisRow" compact="0" outline="0" showAll="0" defaultSubtotal="0">
      <items count="33">
        <item x="19"/>
        <item x="11"/>
        <item x="18"/>
        <item x="16"/>
        <item x="6"/>
        <item x="13"/>
        <item x="21"/>
        <item x="28"/>
        <item x="14"/>
        <item x="9"/>
        <item x="24"/>
        <item x="25"/>
        <item x="27"/>
        <item x="23"/>
        <item x="4"/>
        <item x="7"/>
        <item x="10"/>
        <item x="8"/>
        <item x="17"/>
        <item x="22"/>
        <item x="29"/>
        <item x="15"/>
        <item x="32"/>
        <item x="20"/>
        <item x="26"/>
        <item x="3"/>
        <item x="5"/>
        <item x="0"/>
        <item x="2"/>
        <item x="1"/>
        <item x="12"/>
        <item x="31"/>
        <item x="30"/>
      </items>
    </pivotField>
    <pivotField axis="axisRow" compact="0" outline="0" showAll="0" defaultSubtotal="0">
      <items count="33">
        <item x="12"/>
        <item x="1"/>
        <item x="5"/>
        <item x="0"/>
        <item x="3"/>
        <item x="31"/>
        <item x="22"/>
        <item x="17"/>
        <item x="32"/>
        <item x="29"/>
        <item x="26"/>
        <item x="30"/>
        <item x="23"/>
        <item x="14"/>
        <item x="4"/>
        <item x="6"/>
        <item x="7"/>
        <item x="16"/>
        <item x="21"/>
        <item x="27"/>
        <item x="11"/>
        <item x="19"/>
        <item x="18"/>
        <item x="20"/>
        <item x="8"/>
        <item x="2"/>
        <item x="28"/>
        <item x="24"/>
        <item x="10"/>
        <item x="25"/>
        <item x="15"/>
        <item x="13"/>
        <item x="9"/>
      </items>
      <extLst>
        <ext xmlns:x14="http://schemas.microsoft.com/office/spreadsheetml/2009/9/main" uri="{2946ED86-A175-432a-8AC1-64E0C546D7DE}">
          <x14:pivotField fillDownLabels="1"/>
        </ext>
      </extLst>
    </pivotField>
    <pivotField axis="axisRow" compact="0" outline="0" showAll="0" defaultSubtotal="0">
      <items count="58">
        <item x="4"/>
        <item x="0"/>
        <item x="55"/>
        <item x="57"/>
        <item x="34"/>
        <item x="37"/>
        <item x="29"/>
        <item x="1"/>
        <item x="54"/>
        <item x="5"/>
        <item x="7"/>
        <item x="12"/>
        <item x="18"/>
        <item x="16"/>
        <item x="51"/>
        <item x="50"/>
        <item x="33"/>
        <item x="17"/>
        <item x="3"/>
        <item x="56"/>
        <item x="15"/>
        <item x="41"/>
        <item x="26"/>
        <item x="30"/>
        <item x="8"/>
        <item x="19"/>
        <item x="20"/>
        <item x="22"/>
        <item x="32"/>
        <item x="13"/>
        <item x="6"/>
        <item x="11"/>
        <item x="31"/>
        <item x="10"/>
        <item x="14"/>
        <item x="25"/>
        <item x="9"/>
        <item x="44"/>
        <item x="40"/>
        <item x="2"/>
        <item x="49"/>
        <item x="53"/>
        <item x="48"/>
        <item x="46"/>
        <item x="52"/>
        <item x="21"/>
        <item x="23"/>
        <item x="27"/>
        <item x="47"/>
        <item x="24"/>
        <item x="38"/>
        <item x="39"/>
        <item x="43"/>
        <item x="28"/>
        <item x="42"/>
        <item x="36"/>
        <item x="45"/>
        <item x="35"/>
      </items>
      <extLst>
        <ext xmlns:x14="http://schemas.microsoft.com/office/spreadsheetml/2009/9/main" uri="{2946ED86-A175-432a-8AC1-64E0C546D7DE}">
          <x14:pivotField fillDownLabels="1"/>
        </ext>
      </extLst>
    </pivotField>
    <pivotField compact="0" outline="0" showAll="0"/>
    <pivotField axis="axisRow" compact="0" outline="0" showAll="0">
      <items count="54">
        <item x="2"/>
        <item x="28"/>
        <item x="33"/>
        <item x="32"/>
        <item x="51"/>
        <item x="50"/>
        <item x="11"/>
        <item x="3"/>
        <item x="48"/>
        <item x="47"/>
        <item x="43"/>
        <item x="42"/>
        <item x="41"/>
        <item x="40"/>
        <item x="37"/>
        <item x="36"/>
        <item x="35"/>
        <item x="1"/>
        <item x="34"/>
        <item x="31"/>
        <item x="30"/>
        <item x="27"/>
        <item x="24"/>
        <item x="23"/>
        <item x="22"/>
        <item x="21"/>
        <item x="20"/>
        <item x="19"/>
        <item x="18"/>
        <item x="17"/>
        <item x="15"/>
        <item x="14"/>
        <item x="13"/>
        <item x="12"/>
        <item x="10"/>
        <item x="7"/>
        <item x="6"/>
        <item x="26"/>
        <item x="44"/>
        <item x="38"/>
        <item x="9"/>
        <item x="46"/>
        <item x="45"/>
        <item x="39"/>
        <item x="5"/>
        <item x="8"/>
        <item x="25"/>
        <item x="52"/>
        <item x="4"/>
        <item x="49"/>
        <item x="29"/>
        <item x="16"/>
        <item x="0"/>
        <item t="default"/>
      </items>
    </pivotField>
    <pivotField axis="axisRow" compact="0" outline="0" showAll="0" defaultSubtotal="0">
      <items count="53">
        <item x="2"/>
        <item x="17"/>
        <item x="44"/>
        <item x="43"/>
        <item x="42"/>
        <item x="41"/>
        <item x="40"/>
        <item x="38"/>
        <item x="37"/>
        <item x="36"/>
        <item x="35"/>
        <item x="51"/>
        <item x="34"/>
        <item x="1"/>
        <item x="29"/>
        <item x="33"/>
        <item x="32"/>
        <item x="31"/>
        <item x="30"/>
        <item x="28"/>
        <item x="27"/>
        <item x="26"/>
        <item x="24"/>
        <item x="23"/>
        <item x="22"/>
        <item x="21"/>
        <item x="20"/>
        <item x="19"/>
        <item x="18"/>
        <item x="15"/>
        <item x="47"/>
        <item x="14"/>
        <item x="13"/>
        <item x="12"/>
        <item x="11"/>
        <item x="10"/>
        <item x="9"/>
        <item x="8"/>
        <item x="7"/>
        <item x="6"/>
        <item x="4"/>
        <item x="3"/>
        <item x="45"/>
        <item x="50"/>
        <item x="46"/>
        <item x="48"/>
        <item x="16"/>
        <item x="25"/>
        <item x="49"/>
        <item x="52"/>
        <item x="5"/>
        <item x="39"/>
        <item x="0"/>
      </items>
    </pivotField>
    <pivotField compact="0" outline="0" showAll="0"/>
    <pivotField compact="0" outline="0" showAll="0"/>
    <pivotField axis="axisRow" compact="0" outline="0" showAll="0" defaultSubtotal="0">
      <items count="155">
        <item x="6"/>
        <item x="134"/>
        <item x="135"/>
        <item x="136"/>
        <item x="137"/>
        <item x="84"/>
        <item x="138"/>
        <item x="5"/>
        <item x="42"/>
        <item x="4"/>
        <item x="3"/>
        <item x="2"/>
        <item x="147"/>
        <item x="0"/>
        <item x="54"/>
        <item x="8"/>
        <item x="129"/>
        <item x="130"/>
        <item x="154"/>
        <item x="131"/>
        <item x="16"/>
        <item x="58"/>
        <item x="132"/>
        <item x="105"/>
        <item x="100"/>
        <item x="67"/>
        <item x="28"/>
        <item x="101"/>
        <item x="29"/>
        <item x="78"/>
        <item x="30"/>
        <item x="31"/>
        <item x="111"/>
        <item x="21"/>
        <item x="43"/>
        <item x="49"/>
        <item x="48"/>
        <item x="47"/>
        <item x="7"/>
        <item x="46"/>
        <item x="45"/>
        <item x="148"/>
        <item x="149"/>
        <item x="10"/>
        <item x="17"/>
        <item x="11"/>
        <item x="133"/>
        <item x="26"/>
        <item x="25"/>
        <item x="62"/>
        <item x="13"/>
        <item x="152"/>
        <item x="24"/>
        <item x="50"/>
        <item x="64"/>
        <item x="22"/>
        <item x="142"/>
        <item x="143"/>
        <item x="104"/>
        <item x="85"/>
        <item x="83"/>
        <item x="141"/>
        <item x="109"/>
        <item x="19"/>
        <item x="144"/>
        <item x="113"/>
        <item x="146"/>
        <item x="145"/>
        <item x="114"/>
        <item x="20"/>
        <item x="151"/>
        <item x="108"/>
        <item x="122"/>
        <item x="12"/>
        <item x="33"/>
        <item x="150"/>
        <item x="23"/>
        <item x="55"/>
        <item x="115"/>
        <item x="39"/>
        <item x="116"/>
        <item x="117"/>
        <item x="56"/>
        <item x="15"/>
        <item x="34"/>
        <item x="38"/>
        <item x="103"/>
        <item x="140"/>
        <item x="37"/>
        <item x="90"/>
        <item x="89"/>
        <item x="52"/>
        <item x="92"/>
        <item x="88"/>
        <item x="91"/>
        <item x="112"/>
        <item x="121"/>
        <item x="120"/>
        <item x="119"/>
        <item x="118"/>
        <item x="18"/>
        <item x="27"/>
        <item x="123"/>
        <item x="40"/>
        <item x="35"/>
        <item x="41"/>
        <item x="51"/>
        <item x="36"/>
        <item x="110"/>
        <item x="93"/>
        <item x="14"/>
        <item x="124"/>
        <item x="86"/>
        <item x="125"/>
        <item x="126"/>
        <item x="9"/>
        <item x="87"/>
        <item x="65"/>
        <item x="77"/>
        <item x="96"/>
        <item x="95"/>
        <item x="94"/>
        <item x="76"/>
        <item x="75"/>
        <item x="102"/>
        <item x="60"/>
        <item x="74"/>
        <item x="59"/>
        <item x="73"/>
        <item x="127"/>
        <item x="72"/>
        <item x="97"/>
        <item x="71"/>
        <item x="66"/>
        <item x="57"/>
        <item x="69"/>
        <item x="128"/>
        <item x="68"/>
        <item x="70"/>
        <item x="98"/>
        <item x="53"/>
        <item x="153"/>
        <item x="99"/>
        <item x="139"/>
        <item x="61"/>
        <item x="63"/>
        <item x="106"/>
        <item x="44"/>
        <item x="32"/>
        <item x="81"/>
        <item x="80"/>
        <item x="79"/>
        <item x="82"/>
        <item x="107"/>
        <item x="1"/>
      </items>
      <extLst>
        <ext xmlns:x14="http://schemas.microsoft.com/office/spreadsheetml/2009/9/main" uri="{2946ED86-A175-432a-8AC1-64E0C546D7DE}">
          <x14:pivotField fillDownLabels="1"/>
        </ext>
      </extLst>
    </pivotField>
    <pivotField axis="axisRow" compact="0" outline="0" showAll="0" defaultSubtotal="0">
      <items count="155">
        <item x="91"/>
        <item x="123"/>
        <item x="92"/>
        <item x="8"/>
        <item x="51"/>
        <item x="139"/>
        <item x="16"/>
        <item x="73"/>
        <item x="22"/>
        <item x="101"/>
        <item x="25"/>
        <item x="84"/>
        <item x="138"/>
        <item x="132"/>
        <item x="136"/>
        <item x="89"/>
        <item x="137"/>
        <item x="24"/>
        <item x="50"/>
        <item x="49"/>
        <item x="45"/>
        <item x="29"/>
        <item x="32"/>
        <item x="9"/>
        <item x="125"/>
        <item x="126"/>
        <item x="94"/>
        <item x="15"/>
        <item x="79"/>
        <item x="77"/>
        <item x="62"/>
        <item x="135"/>
        <item x="75"/>
        <item x="131"/>
        <item x="61"/>
        <item x="150"/>
        <item x="103"/>
        <item x="127"/>
        <item x="13"/>
        <item x="143"/>
        <item x="63"/>
        <item x="153"/>
        <item x="122"/>
        <item x="18"/>
        <item x="41"/>
        <item x="113"/>
        <item x="106"/>
        <item x="90"/>
        <item x="37"/>
        <item x="119"/>
        <item x="121"/>
        <item x="68"/>
        <item x="81"/>
        <item x="152"/>
        <item x="30"/>
        <item x="40"/>
        <item x="71"/>
        <item x="35"/>
        <item x="60"/>
        <item x="38"/>
        <item x="108"/>
        <item x="31"/>
        <item x="111"/>
        <item x="109"/>
        <item x="154"/>
        <item x="48"/>
        <item x="36"/>
        <item x="110"/>
        <item x="17"/>
        <item x="43"/>
        <item x="151"/>
        <item x="33"/>
        <item x="47"/>
        <item x="141"/>
        <item x="130"/>
        <item x="129"/>
        <item x="112"/>
        <item x="120"/>
        <item x="21"/>
        <item x="93"/>
        <item x="72"/>
        <item x="148"/>
        <item x="80"/>
        <item x="12"/>
        <item x="140"/>
        <item x="97"/>
        <item x="6"/>
        <item x="142"/>
        <item x="27"/>
        <item x="133"/>
        <item x="19"/>
        <item x="65"/>
        <item x="144"/>
        <item x="46"/>
        <item x="69"/>
        <item x="44"/>
        <item x="23"/>
        <item x="34"/>
        <item x="98"/>
        <item x="56"/>
        <item x="85"/>
        <item x="107"/>
        <item x="128"/>
        <item x="57"/>
        <item x="87"/>
        <item x="96"/>
        <item x="99"/>
        <item x="53"/>
        <item x="95"/>
        <item x="82"/>
        <item x="55"/>
        <item x="39"/>
        <item x="117"/>
        <item x="116"/>
        <item x="7"/>
        <item x="74"/>
        <item x="52"/>
        <item x="102"/>
        <item x="88"/>
        <item x="78"/>
        <item x="0"/>
        <item x="54"/>
        <item x="66"/>
        <item x="59"/>
        <item x="104"/>
        <item x="11"/>
        <item x="149"/>
        <item x="76"/>
        <item x="28"/>
        <item x="100"/>
        <item x="67"/>
        <item x="20"/>
        <item x="145"/>
        <item x="114"/>
        <item x="118"/>
        <item x="134"/>
        <item x="147"/>
        <item x="10"/>
        <item x="146"/>
        <item x="64"/>
        <item x="115"/>
        <item x="83"/>
        <item x="58"/>
        <item x="105"/>
        <item x="5"/>
        <item x="4"/>
        <item x="2"/>
        <item x="3"/>
        <item x="42"/>
        <item x="70"/>
        <item x="86"/>
        <item x="124"/>
        <item x="14"/>
        <item x="26"/>
        <item x="1"/>
      </items>
      <extLst>
        <ext xmlns:x14="http://schemas.microsoft.com/office/spreadsheetml/2009/9/main" uri="{2946ED86-A175-432a-8AC1-64E0C546D7DE}">
          <x14:pivotField fillDownLabels="1"/>
        </ext>
      </extLst>
    </pivotField>
    <pivotField compact="0" outline="0" showAll="0"/>
    <pivotField compact="0" outline="0" showAll="0"/>
  </pivotFields>
  <rowFields count="10">
    <field x="0"/>
    <field x="1"/>
    <field x="15"/>
    <field x="14"/>
    <field x="8"/>
    <field x="5"/>
    <field x="11"/>
    <field x="6"/>
    <field x="7"/>
    <field x="10"/>
  </rowFields>
  <rowItems count="15">
    <i>
      <x v="4"/>
      <x v="15"/>
      <x v="102"/>
      <x v="136"/>
      <x v="55"/>
      <x v="167"/>
      <x v="52"/>
      <x v="32"/>
      <x v="11"/>
      <x v="52"/>
    </i>
    <i r="2">
      <x v="154"/>
      <x v="154"/>
      <x v="1"/>
      <x v="167"/>
      <x v="52"/>
      <x v="27"/>
      <x v="3"/>
      <x v="52"/>
    </i>
    <i r="4">
      <x v="2"/>
      <x v="107"/>
      <x v="52"/>
      <x v="25"/>
      <x v="4"/>
      <x v="52"/>
    </i>
    <i r="4">
      <x v="10"/>
      <x v="167"/>
      <x v="52"/>
      <x v="30"/>
      <x/>
      <x v="52"/>
    </i>
    <i r="4">
      <x v="11"/>
      <x v="83"/>
      <x v="42"/>
      <x v="29"/>
      <x v="1"/>
      <x v="42"/>
    </i>
    <i r="4">
      <x v="13"/>
      <x v="110"/>
      <x v="52"/>
      <x v="23"/>
      <x v="23"/>
      <x v="52"/>
    </i>
    <i r="5">
      <x v="167"/>
      <x v="52"/>
      <x v="23"/>
      <x v="23"/>
      <x v="52"/>
    </i>
    <i r="4">
      <x v="20"/>
      <x v="110"/>
      <x v="52"/>
      <x v="5"/>
      <x v="31"/>
      <x v="52"/>
    </i>
    <i r="4">
      <x v="29"/>
      <x v="39"/>
      <x v="52"/>
      <x/>
      <x v="21"/>
      <x v="52"/>
    </i>
    <i r="4">
      <x v="30"/>
      <x v="39"/>
      <x v="52"/>
      <x v="16"/>
      <x v="28"/>
      <x v="52"/>
    </i>
    <i r="5">
      <x v="110"/>
      <x v="52"/>
      <x v="15"/>
      <x v="16"/>
      <x v="52"/>
    </i>
    <i r="7">
      <x v="16"/>
      <x v="28"/>
      <x v="52"/>
    </i>
    <i r="4">
      <x v="33"/>
      <x v="39"/>
      <x v="52"/>
      <x v="6"/>
      <x v="18"/>
      <x v="52"/>
    </i>
    <i r="4">
      <x v="46"/>
      <x v="110"/>
      <x v="52"/>
      <x v="11"/>
      <x v="29"/>
      <x v="52"/>
    </i>
    <i t="grand">
      <x/>
    </i>
  </rowItems>
  <colItems count="1">
    <i/>
  </colItems>
  <dataFields count="1">
    <dataField name="Summa kogusummast Summa"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topLeftCell="A7" workbookViewId="0">
      <selection activeCell="P16" sqref="P16"/>
    </sheetView>
  </sheetViews>
  <sheetFormatPr defaultRowHeight="14.5" x14ac:dyDescent="0.35"/>
  <cols>
    <col min="1" max="1" width="23.453125" customWidth="1"/>
    <col min="2" max="2" width="34" customWidth="1"/>
    <col min="3" max="3" width="11.81640625" customWidth="1"/>
    <col min="4" max="4" width="14.453125" customWidth="1"/>
    <col min="5" max="5" width="11.90625" customWidth="1"/>
    <col min="7" max="7" width="9.81640625" bestFit="1" customWidth="1"/>
    <col min="8" max="8" width="9.36328125" bestFit="1" customWidth="1"/>
    <col min="10" max="10" width="9.81640625" bestFit="1" customWidth="1"/>
  </cols>
  <sheetData>
    <row r="1" spans="1:10" x14ac:dyDescent="0.35">
      <c r="A1" s="4" t="s">
        <v>3975</v>
      </c>
      <c r="B1" s="5"/>
      <c r="C1" s="5"/>
      <c r="D1" s="5"/>
      <c r="E1" s="5"/>
    </row>
    <row r="2" spans="1:10" x14ac:dyDescent="0.35">
      <c r="A2" s="6"/>
      <c r="B2" s="7"/>
      <c r="C2" s="8" t="s">
        <v>3976</v>
      </c>
      <c r="D2" s="8" t="s">
        <v>4017</v>
      </c>
      <c r="E2" s="9" t="s">
        <v>3977</v>
      </c>
    </row>
    <row r="3" spans="1:10" ht="23" x14ac:dyDescent="0.35">
      <c r="A3" s="10" t="s">
        <v>3978</v>
      </c>
      <c r="B3" s="11" t="s">
        <v>3979</v>
      </c>
      <c r="C3" s="8" t="s">
        <v>3980</v>
      </c>
      <c r="D3" s="8" t="s">
        <v>3980</v>
      </c>
      <c r="E3" s="12"/>
    </row>
    <row r="4" spans="1:10" x14ac:dyDescent="0.35">
      <c r="A4" s="13" t="s">
        <v>3981</v>
      </c>
      <c r="B4" s="13"/>
      <c r="C4" s="14">
        <f>SUM(C5:C8)</f>
        <v>39250415</v>
      </c>
      <c r="D4" s="14">
        <f t="shared" ref="D4:E4" si="0">SUM(D5:D8)</f>
        <v>39374341</v>
      </c>
      <c r="E4" s="14">
        <f t="shared" si="0"/>
        <v>123926</v>
      </c>
      <c r="G4">
        <v>39374341</v>
      </c>
      <c r="H4" s="27">
        <f>G4-D4</f>
        <v>0</v>
      </c>
    </row>
    <row r="5" spans="1:10" x14ac:dyDescent="0.35">
      <c r="A5" s="15">
        <v>30</v>
      </c>
      <c r="B5" s="16" t="s">
        <v>3982</v>
      </c>
      <c r="C5" s="17">
        <v>21608360</v>
      </c>
      <c r="D5" s="17">
        <v>21537454</v>
      </c>
      <c r="E5" s="28">
        <f>D5-C5</f>
        <v>-70906</v>
      </c>
    </row>
    <row r="6" spans="1:10" x14ac:dyDescent="0.35">
      <c r="A6" s="15">
        <v>32</v>
      </c>
      <c r="B6" s="16" t="s">
        <v>3983</v>
      </c>
      <c r="C6" s="17">
        <v>5086381</v>
      </c>
      <c r="D6" s="17">
        <v>5227689</v>
      </c>
      <c r="E6" s="28">
        <f t="shared" ref="E6:E8" si="1">D6-C6</f>
        <v>141308</v>
      </c>
    </row>
    <row r="7" spans="1:10" x14ac:dyDescent="0.35">
      <c r="A7" s="15" t="s">
        <v>3984</v>
      </c>
      <c r="B7" s="16" t="s">
        <v>3985</v>
      </c>
      <c r="C7" s="17">
        <v>12447479</v>
      </c>
      <c r="D7" s="17">
        <v>12483203</v>
      </c>
      <c r="E7" s="28">
        <f t="shared" si="1"/>
        <v>35724</v>
      </c>
    </row>
    <row r="8" spans="1:10" x14ac:dyDescent="0.35">
      <c r="A8" s="15" t="s">
        <v>3986</v>
      </c>
      <c r="B8" s="16" t="s">
        <v>3987</v>
      </c>
      <c r="C8" s="17">
        <v>108195</v>
      </c>
      <c r="D8" s="17">
        <v>125995</v>
      </c>
      <c r="E8" s="28">
        <f t="shared" si="1"/>
        <v>17800</v>
      </c>
    </row>
    <row r="9" spans="1:10" x14ac:dyDescent="0.35">
      <c r="A9" s="16"/>
      <c r="B9" s="16"/>
      <c r="C9" s="18"/>
      <c r="D9" s="18"/>
      <c r="E9" s="18"/>
    </row>
    <row r="10" spans="1:10" x14ac:dyDescent="0.35">
      <c r="A10" s="13" t="s">
        <v>3988</v>
      </c>
      <c r="B10" s="13"/>
      <c r="C10" s="14">
        <f>C11+C12</f>
        <v>37077449</v>
      </c>
      <c r="D10" s="14">
        <f>D11+D12</f>
        <v>37242984</v>
      </c>
      <c r="E10" s="14">
        <f t="shared" ref="E10:E22" si="2">D10-C10</f>
        <v>165535</v>
      </c>
      <c r="G10" s="27">
        <f t="shared" ref="G10:H12" si="3">C10-C13-C16-C19</f>
        <v>0</v>
      </c>
      <c r="H10" s="27">
        <f t="shared" si="3"/>
        <v>0</v>
      </c>
      <c r="I10">
        <v>37242984</v>
      </c>
      <c r="J10" s="27">
        <f>I10-D10</f>
        <v>0</v>
      </c>
    </row>
    <row r="11" spans="1:10" x14ac:dyDescent="0.35">
      <c r="A11" s="16"/>
      <c r="B11" s="19" t="s">
        <v>3989</v>
      </c>
      <c r="C11" s="20">
        <f>C14+C17+C20</f>
        <v>4079589</v>
      </c>
      <c r="D11" s="20">
        <f>D14+D17+D20</f>
        <v>4140423</v>
      </c>
      <c r="E11" s="20">
        <f t="shared" si="2"/>
        <v>60834</v>
      </c>
      <c r="G11" s="27">
        <f t="shared" si="3"/>
        <v>0</v>
      </c>
      <c r="H11" s="27">
        <f t="shared" si="3"/>
        <v>0</v>
      </c>
    </row>
    <row r="12" spans="1:10" x14ac:dyDescent="0.35">
      <c r="A12" s="16"/>
      <c r="B12" s="19" t="s">
        <v>3990</v>
      </c>
      <c r="C12" s="20">
        <f>C15+C18+C21</f>
        <v>32997860</v>
      </c>
      <c r="D12" s="20">
        <f>D15+D18+D21</f>
        <v>33102561</v>
      </c>
      <c r="E12" s="20">
        <f t="shared" si="2"/>
        <v>104701</v>
      </c>
      <c r="G12" s="27">
        <f t="shared" si="3"/>
        <v>0</v>
      </c>
      <c r="H12" s="27">
        <f t="shared" si="3"/>
        <v>0</v>
      </c>
    </row>
    <row r="13" spans="1:10" x14ac:dyDescent="0.35">
      <c r="A13" s="21" t="s">
        <v>3991</v>
      </c>
      <c r="B13" s="22" t="s">
        <v>3992</v>
      </c>
      <c r="C13" s="14">
        <f>SUM(C14:C15)</f>
        <v>2346434</v>
      </c>
      <c r="D13" s="14">
        <f>SUM(D14:D15)</f>
        <v>2365677</v>
      </c>
      <c r="E13" s="14">
        <f t="shared" si="2"/>
        <v>19243</v>
      </c>
      <c r="G13" s="27"/>
    </row>
    <row r="14" spans="1:10" x14ac:dyDescent="0.35">
      <c r="A14" s="15" t="s">
        <v>3993</v>
      </c>
      <c r="B14" s="16" t="s">
        <v>3994</v>
      </c>
      <c r="C14" s="17">
        <v>88359</v>
      </c>
      <c r="D14" s="17">
        <v>87770</v>
      </c>
      <c r="E14" s="20">
        <f t="shared" si="2"/>
        <v>-589</v>
      </c>
    </row>
    <row r="15" spans="1:10" x14ac:dyDescent="0.35">
      <c r="A15" s="15" t="s">
        <v>3995</v>
      </c>
      <c r="B15" s="16" t="s">
        <v>3066</v>
      </c>
      <c r="C15" s="17">
        <v>2258075</v>
      </c>
      <c r="D15" s="17">
        <v>2277907</v>
      </c>
      <c r="E15" s="20">
        <f t="shared" si="2"/>
        <v>19832</v>
      </c>
    </row>
    <row r="16" spans="1:10" x14ac:dyDescent="0.35">
      <c r="A16" s="21" t="s">
        <v>3996</v>
      </c>
      <c r="B16" s="22" t="s">
        <v>3997</v>
      </c>
      <c r="C16" s="14">
        <f>SUM(C17:C18)</f>
        <v>3473226</v>
      </c>
      <c r="D16" s="14">
        <f>SUM(D17:D18)</f>
        <v>3502960</v>
      </c>
      <c r="E16" s="14">
        <f t="shared" si="2"/>
        <v>29734</v>
      </c>
    </row>
    <row r="17" spans="1:8" x14ac:dyDescent="0.35">
      <c r="A17" s="15" t="s">
        <v>3993</v>
      </c>
      <c r="B17" s="16" t="s">
        <v>3994</v>
      </c>
      <c r="C17" s="17">
        <v>59560</v>
      </c>
      <c r="D17" s="17">
        <v>59560</v>
      </c>
      <c r="E17" s="20">
        <f t="shared" si="2"/>
        <v>0</v>
      </c>
    </row>
    <row r="18" spans="1:8" x14ac:dyDescent="0.35">
      <c r="A18" s="15" t="s">
        <v>3995</v>
      </c>
      <c r="B18" s="16" t="s">
        <v>3066</v>
      </c>
      <c r="C18" s="17">
        <v>3413666</v>
      </c>
      <c r="D18" s="17">
        <v>3443400</v>
      </c>
      <c r="E18" s="20">
        <f t="shared" si="2"/>
        <v>29734</v>
      </c>
    </row>
    <row r="19" spans="1:8" x14ac:dyDescent="0.35">
      <c r="A19" s="21" t="s">
        <v>3998</v>
      </c>
      <c r="B19" s="22" t="s">
        <v>3999</v>
      </c>
      <c r="C19" s="14">
        <f>SUM(C20:C21)</f>
        <v>31257789</v>
      </c>
      <c r="D19" s="14">
        <f>SUM(D20:D21)</f>
        <v>31374347</v>
      </c>
      <c r="E19" s="14">
        <f t="shared" si="2"/>
        <v>116558</v>
      </c>
    </row>
    <row r="20" spans="1:8" x14ac:dyDescent="0.35">
      <c r="A20" s="15" t="s">
        <v>3993</v>
      </c>
      <c r="B20" s="16" t="s">
        <v>3994</v>
      </c>
      <c r="C20" s="17">
        <v>3931670</v>
      </c>
      <c r="D20" s="17">
        <v>3993093</v>
      </c>
      <c r="E20" s="20">
        <f t="shared" si="2"/>
        <v>61423</v>
      </c>
    </row>
    <row r="21" spans="1:8" x14ac:dyDescent="0.35">
      <c r="A21" s="15" t="s">
        <v>3995</v>
      </c>
      <c r="B21" s="16" t="s">
        <v>3066</v>
      </c>
      <c r="C21" s="17">
        <v>27326119</v>
      </c>
      <c r="D21" s="17">
        <v>27381254</v>
      </c>
      <c r="E21" s="20">
        <f t="shared" si="2"/>
        <v>55135</v>
      </c>
    </row>
    <row r="22" spans="1:8" x14ac:dyDescent="0.35">
      <c r="A22" s="22"/>
      <c r="B22" s="22" t="s">
        <v>4000</v>
      </c>
      <c r="C22" s="14">
        <f>C4-C10</f>
        <v>2172966</v>
      </c>
      <c r="D22" s="14">
        <f>D4-D10</f>
        <v>2131357</v>
      </c>
      <c r="E22" s="14">
        <f t="shared" si="2"/>
        <v>-41609</v>
      </c>
    </row>
    <row r="23" spans="1:8" x14ac:dyDescent="0.35">
      <c r="A23" s="16"/>
      <c r="B23" s="16"/>
      <c r="C23" s="18"/>
      <c r="D23" s="18"/>
      <c r="E23" s="18"/>
    </row>
    <row r="24" spans="1:8" x14ac:dyDescent="0.35">
      <c r="A24" s="22" t="s">
        <v>4001</v>
      </c>
      <c r="B24" s="22"/>
      <c r="C24" s="14">
        <f>SUM(C25:C32)</f>
        <v>-2816483</v>
      </c>
      <c r="D24" s="14">
        <f>SUM(D25:D32)</f>
        <v>-2786161</v>
      </c>
      <c r="E24" s="14">
        <f>D24-C24</f>
        <v>30322</v>
      </c>
      <c r="G24">
        <f>2389943-5176104</f>
        <v>-2786161</v>
      </c>
      <c r="H24" s="27">
        <f>G24-D24</f>
        <v>0</v>
      </c>
    </row>
    <row r="25" spans="1:8" x14ac:dyDescent="0.35">
      <c r="A25" s="15">
        <v>381</v>
      </c>
      <c r="B25" s="16" t="s">
        <v>3051</v>
      </c>
      <c r="C25" s="17">
        <v>0</v>
      </c>
      <c r="D25" s="17">
        <v>0</v>
      </c>
      <c r="E25" s="20">
        <f>D25-C25</f>
        <v>0</v>
      </c>
    </row>
    <row r="26" spans="1:8" x14ac:dyDescent="0.35">
      <c r="A26" s="15">
        <v>15</v>
      </c>
      <c r="B26" s="16" t="s">
        <v>4002</v>
      </c>
      <c r="C26" s="17">
        <v>-4483814</v>
      </c>
      <c r="D26" s="17">
        <v>-4455705</v>
      </c>
      <c r="E26" s="20">
        <f t="shared" ref="E26:E32" si="4">D26-C26</f>
        <v>28109</v>
      </c>
      <c r="G26" s="27">
        <f>E26+E28+E32</f>
        <v>87710</v>
      </c>
    </row>
    <row r="27" spans="1:8" x14ac:dyDescent="0.35">
      <c r="A27" s="15">
        <v>3502</v>
      </c>
      <c r="B27" s="16" t="s">
        <v>4003</v>
      </c>
      <c r="C27" s="17">
        <v>2440331</v>
      </c>
      <c r="D27" s="17">
        <v>2382943</v>
      </c>
      <c r="E27" s="20">
        <f t="shared" si="4"/>
        <v>-57388</v>
      </c>
      <c r="G27" s="27">
        <v>-87710</v>
      </c>
    </row>
    <row r="28" spans="1:8" x14ac:dyDescent="0.35">
      <c r="A28" s="15">
        <v>4502</v>
      </c>
      <c r="B28" s="16" t="s">
        <v>4004</v>
      </c>
      <c r="C28" s="17">
        <v>-265000</v>
      </c>
      <c r="D28" s="17">
        <v>-205000</v>
      </c>
      <c r="E28" s="20">
        <f t="shared" si="4"/>
        <v>60000</v>
      </c>
      <c r="G28" s="27">
        <f>G26+G27</f>
        <v>0</v>
      </c>
    </row>
    <row r="29" spans="1:8" x14ac:dyDescent="0.35">
      <c r="A29" s="15">
        <v>1501</v>
      </c>
      <c r="B29" s="16" t="s">
        <v>4005</v>
      </c>
      <c r="C29" s="17"/>
      <c r="D29" s="17">
        <v>0</v>
      </c>
      <c r="E29" s="20">
        <f t="shared" si="4"/>
        <v>0</v>
      </c>
    </row>
    <row r="30" spans="1:8" x14ac:dyDescent="0.35">
      <c r="A30" s="15">
        <v>1502</v>
      </c>
      <c r="B30" s="16" t="s">
        <v>4006</v>
      </c>
      <c r="C30" s="17">
        <v>0</v>
      </c>
      <c r="D30" s="17">
        <v>0</v>
      </c>
      <c r="E30" s="20">
        <f t="shared" si="4"/>
        <v>0</v>
      </c>
      <c r="G30" s="27">
        <f>C26+C28+C32</f>
        <v>-5263814</v>
      </c>
      <c r="H30" s="27">
        <f>D26+D28+D32</f>
        <v>-5176104</v>
      </c>
    </row>
    <row r="31" spans="1:8" x14ac:dyDescent="0.35">
      <c r="A31" s="15">
        <v>655</v>
      </c>
      <c r="B31" s="16" t="s">
        <v>4007</v>
      </c>
      <c r="C31" s="17">
        <v>7000</v>
      </c>
      <c r="D31" s="17">
        <v>7000</v>
      </c>
      <c r="E31" s="20">
        <f t="shared" si="4"/>
        <v>0</v>
      </c>
    </row>
    <row r="32" spans="1:8" x14ac:dyDescent="0.35">
      <c r="A32" s="15">
        <v>650</v>
      </c>
      <c r="B32" s="16" t="s">
        <v>4008</v>
      </c>
      <c r="C32" s="17">
        <v>-515000</v>
      </c>
      <c r="D32" s="17">
        <v>-515399</v>
      </c>
      <c r="E32" s="20">
        <f t="shared" si="4"/>
        <v>-399</v>
      </c>
    </row>
    <row r="33" spans="1:8" x14ac:dyDescent="0.35">
      <c r="A33" s="13"/>
      <c r="B33" s="22" t="s">
        <v>4009</v>
      </c>
      <c r="C33" s="14">
        <f>C22+C24</f>
        <v>-643517</v>
      </c>
      <c r="D33" s="14">
        <f>D22+D24</f>
        <v>-654804</v>
      </c>
      <c r="E33" s="14">
        <f>D33-C33</f>
        <v>-11287</v>
      </c>
      <c r="G33">
        <f>G4-I10+G24</f>
        <v>-654804</v>
      </c>
      <c r="H33" s="27">
        <f>G33-D33</f>
        <v>0</v>
      </c>
    </row>
    <row r="34" spans="1:8" x14ac:dyDescent="0.35">
      <c r="A34" s="16"/>
      <c r="B34" s="16"/>
      <c r="C34" s="17"/>
      <c r="D34" s="17"/>
      <c r="E34" s="17"/>
    </row>
    <row r="35" spans="1:8" x14ac:dyDescent="0.35">
      <c r="A35" s="13"/>
      <c r="B35" s="22" t="s">
        <v>4010</v>
      </c>
      <c r="C35" s="14">
        <f>C36+C37</f>
        <v>148880</v>
      </c>
      <c r="D35" s="14">
        <f>D36+D37</f>
        <v>202982</v>
      </c>
      <c r="E35" s="14">
        <f>D35-C35</f>
        <v>54102</v>
      </c>
      <c r="G35">
        <v>202982</v>
      </c>
      <c r="H35" s="27">
        <f>G35-D35</f>
        <v>0</v>
      </c>
    </row>
    <row r="36" spans="1:8" x14ac:dyDescent="0.35">
      <c r="A36" s="15">
        <v>2585</v>
      </c>
      <c r="B36" s="16" t="s">
        <v>4011</v>
      </c>
      <c r="C36" s="17">
        <v>2295000</v>
      </c>
      <c r="D36" s="17">
        <v>2350245</v>
      </c>
      <c r="E36" s="20">
        <f t="shared" ref="E36:E37" si="5">D36-C36</f>
        <v>55245</v>
      </c>
    </row>
    <row r="37" spans="1:8" x14ac:dyDescent="0.35">
      <c r="A37" s="15">
        <v>2586</v>
      </c>
      <c r="B37" s="16" t="s">
        <v>4012</v>
      </c>
      <c r="C37" s="17">
        <v>-2146120</v>
      </c>
      <c r="D37" s="17">
        <v>-2147263</v>
      </c>
      <c r="E37" s="20">
        <f t="shared" si="5"/>
        <v>-1143</v>
      </c>
      <c r="G37" s="27"/>
    </row>
    <row r="38" spans="1:8" x14ac:dyDescent="0.35">
      <c r="A38" s="16"/>
      <c r="B38" s="16"/>
      <c r="C38" s="18"/>
      <c r="D38" s="18"/>
      <c r="E38" s="18"/>
    </row>
    <row r="39" spans="1:8" x14ac:dyDescent="0.35">
      <c r="A39" s="23">
        <v>1001</v>
      </c>
      <c r="B39" s="24" t="s">
        <v>4013</v>
      </c>
      <c r="C39" s="14">
        <f>C33+C35</f>
        <v>-494637</v>
      </c>
      <c r="D39" s="14">
        <f>D33+D35</f>
        <v>-451822</v>
      </c>
      <c r="E39" s="14">
        <f>D39-C39</f>
        <v>42815</v>
      </c>
    </row>
    <row r="40" spans="1:8" x14ac:dyDescent="0.35">
      <c r="A40" s="25"/>
      <c r="B40" s="24" t="s">
        <v>4014</v>
      </c>
      <c r="C40" s="14">
        <v>0</v>
      </c>
      <c r="D40" s="14">
        <v>0</v>
      </c>
      <c r="E40" s="14">
        <f t="shared" ref="E40" si="6">D40-C40</f>
        <v>0</v>
      </c>
    </row>
    <row r="41" spans="1:8" x14ac:dyDescent="0.35">
      <c r="A41" s="16"/>
      <c r="B41" s="16"/>
      <c r="C41" s="26"/>
      <c r="D41" s="26"/>
      <c r="E41" s="26"/>
    </row>
    <row r="42" spans="1:8" x14ac:dyDescent="0.35">
      <c r="A42" s="13"/>
      <c r="B42" s="22" t="s">
        <v>4015</v>
      </c>
      <c r="C42" s="14">
        <f>+C4+C27+C31+C25+C36</f>
        <v>43992746</v>
      </c>
      <c r="D42" s="14">
        <f>+D4+D27+D31+D25+D36</f>
        <v>44114529</v>
      </c>
      <c r="E42" s="14">
        <f>D42-C42</f>
        <v>121783</v>
      </c>
    </row>
    <row r="43" spans="1:8" x14ac:dyDescent="0.35">
      <c r="A43" s="13"/>
      <c r="B43" s="22" t="s">
        <v>4016</v>
      </c>
      <c r="C43" s="14">
        <f>+C10-C26-C28-C32-C37+C39</f>
        <v>43992746</v>
      </c>
      <c r="D43" s="14">
        <f>+D10-D26-D28-D32-D37+D39</f>
        <v>44114529</v>
      </c>
      <c r="E43" s="14">
        <f>D43-C43</f>
        <v>121783</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68"/>
  <sheetViews>
    <sheetView workbookViewId="0">
      <pane ySplit="1" topLeftCell="A2" activePane="bottomLeft" state="frozen"/>
      <selection pane="bottomLeft"/>
    </sheetView>
  </sheetViews>
  <sheetFormatPr defaultRowHeight="14.5" x14ac:dyDescent="0.35"/>
  <cols>
    <col min="2" max="2" width="9" customWidth="1"/>
  </cols>
  <sheetData>
    <row r="1" spans="1:16" x14ac:dyDescent="0.35">
      <c r="A1" t="s">
        <v>2394</v>
      </c>
    </row>
    <row r="2" spans="1:16" x14ac:dyDescent="0.35">
      <c r="A2" t="s">
        <v>0</v>
      </c>
      <c r="B2" t="s">
        <v>1</v>
      </c>
      <c r="C2" t="s">
        <v>2</v>
      </c>
      <c r="D2" t="s">
        <v>3</v>
      </c>
      <c r="E2" t="s">
        <v>4</v>
      </c>
      <c r="F2" t="s">
        <v>5</v>
      </c>
      <c r="G2" t="s">
        <v>6</v>
      </c>
      <c r="H2" t="s">
        <v>7</v>
      </c>
      <c r="I2" t="s">
        <v>8</v>
      </c>
      <c r="J2" t="s">
        <v>9</v>
      </c>
      <c r="K2" t="s">
        <v>10</v>
      </c>
      <c r="L2" t="s">
        <v>11</v>
      </c>
      <c r="M2" t="s">
        <v>12</v>
      </c>
      <c r="N2" t="s">
        <v>13</v>
      </c>
      <c r="O2" t="s">
        <v>14</v>
      </c>
      <c r="P2" t="s">
        <v>15</v>
      </c>
    </row>
    <row r="3" spans="1:16" x14ac:dyDescent="0.35">
      <c r="A3" t="s">
        <v>265</v>
      </c>
      <c r="B3">
        <v>577.28</v>
      </c>
      <c r="C3" t="s">
        <v>264</v>
      </c>
      <c r="D3" t="s">
        <v>265</v>
      </c>
      <c r="E3" t="s">
        <v>134</v>
      </c>
      <c r="F3" t="s">
        <v>135</v>
      </c>
      <c r="G3" t="s">
        <v>117</v>
      </c>
      <c r="H3" t="s">
        <v>118</v>
      </c>
      <c r="I3" t="s">
        <v>426</v>
      </c>
      <c r="J3" t="s">
        <v>427</v>
      </c>
      <c r="K3" t="s">
        <v>2395</v>
      </c>
      <c r="L3" t="s">
        <v>2396</v>
      </c>
      <c r="O3" t="s">
        <v>426</v>
      </c>
      <c r="P3" t="s">
        <v>427</v>
      </c>
    </row>
    <row r="4" spans="1:16" x14ac:dyDescent="0.35">
      <c r="A4" t="s">
        <v>2397</v>
      </c>
      <c r="B4">
        <v>2043.8</v>
      </c>
      <c r="C4" t="s">
        <v>2398</v>
      </c>
      <c r="D4" t="s">
        <v>2397</v>
      </c>
      <c r="E4" t="s">
        <v>134</v>
      </c>
      <c r="F4" t="s">
        <v>135</v>
      </c>
      <c r="G4" t="s">
        <v>117</v>
      </c>
      <c r="H4" t="s">
        <v>118</v>
      </c>
      <c r="I4" t="s">
        <v>426</v>
      </c>
      <c r="J4" t="s">
        <v>427</v>
      </c>
      <c r="K4" t="s">
        <v>2395</v>
      </c>
      <c r="L4" t="s">
        <v>2396</v>
      </c>
      <c r="O4" t="s">
        <v>426</v>
      </c>
      <c r="P4" t="s">
        <v>427</v>
      </c>
    </row>
    <row r="5" spans="1:16" x14ac:dyDescent="0.35">
      <c r="A5" t="s">
        <v>675</v>
      </c>
      <c r="B5">
        <v>66.540000000000006</v>
      </c>
      <c r="C5" t="s">
        <v>674</v>
      </c>
      <c r="D5" t="s">
        <v>675</v>
      </c>
      <c r="E5" t="s">
        <v>47</v>
      </c>
      <c r="F5" t="s">
        <v>48</v>
      </c>
      <c r="G5" t="s">
        <v>292</v>
      </c>
      <c r="H5" t="s">
        <v>293</v>
      </c>
      <c r="I5" t="s">
        <v>669</v>
      </c>
      <c r="J5" t="s">
        <v>670</v>
      </c>
      <c r="M5" t="s">
        <v>2357</v>
      </c>
      <c r="N5" t="s">
        <v>2358</v>
      </c>
      <c r="O5" t="s">
        <v>669</v>
      </c>
      <c r="P5" t="s">
        <v>670</v>
      </c>
    </row>
    <row r="6" spans="1:16" x14ac:dyDescent="0.35">
      <c r="A6" t="s">
        <v>257</v>
      </c>
      <c r="B6">
        <v>4046</v>
      </c>
      <c r="C6" t="s">
        <v>256</v>
      </c>
      <c r="D6" t="s">
        <v>257</v>
      </c>
      <c r="E6" t="s">
        <v>531</v>
      </c>
      <c r="F6" t="s">
        <v>532</v>
      </c>
      <c r="G6" t="s">
        <v>533</v>
      </c>
      <c r="H6" t="s">
        <v>534</v>
      </c>
      <c r="I6" t="s">
        <v>119</v>
      </c>
      <c r="J6" t="s">
        <v>120</v>
      </c>
      <c r="K6" t="s">
        <v>1074</v>
      </c>
      <c r="L6" t="s">
        <v>1075</v>
      </c>
      <c r="O6" t="s">
        <v>119</v>
      </c>
      <c r="P6" t="s">
        <v>120</v>
      </c>
    </row>
    <row r="7" spans="1:16" x14ac:dyDescent="0.35">
      <c r="A7" t="s">
        <v>989</v>
      </c>
      <c r="B7">
        <v>244</v>
      </c>
      <c r="C7" t="s">
        <v>990</v>
      </c>
      <c r="D7" t="s">
        <v>989</v>
      </c>
      <c r="E7" t="s">
        <v>47</v>
      </c>
      <c r="F7" t="s">
        <v>48</v>
      </c>
      <c r="G7" t="s">
        <v>292</v>
      </c>
      <c r="H7" t="s">
        <v>293</v>
      </c>
      <c r="I7" t="s">
        <v>669</v>
      </c>
      <c r="J7" t="s">
        <v>670</v>
      </c>
      <c r="M7" t="s">
        <v>2357</v>
      </c>
      <c r="N7" t="s">
        <v>2358</v>
      </c>
      <c r="O7" t="s">
        <v>669</v>
      </c>
      <c r="P7" t="s">
        <v>670</v>
      </c>
    </row>
    <row r="8" spans="1:16" x14ac:dyDescent="0.35">
      <c r="A8" t="s">
        <v>989</v>
      </c>
      <c r="B8">
        <v>15774.6</v>
      </c>
      <c r="C8" t="s">
        <v>990</v>
      </c>
      <c r="D8" t="s">
        <v>989</v>
      </c>
      <c r="E8" t="s">
        <v>134</v>
      </c>
      <c r="F8" t="s">
        <v>135</v>
      </c>
      <c r="G8" t="s">
        <v>117</v>
      </c>
      <c r="H8" t="s">
        <v>118</v>
      </c>
      <c r="I8" t="s">
        <v>119</v>
      </c>
      <c r="J8" t="s">
        <v>120</v>
      </c>
      <c r="K8" t="s">
        <v>1097</v>
      </c>
      <c r="L8" t="s">
        <v>1098</v>
      </c>
      <c r="O8" t="s">
        <v>119</v>
      </c>
      <c r="P8" t="s">
        <v>120</v>
      </c>
    </row>
    <row r="9" spans="1:16" x14ac:dyDescent="0.35">
      <c r="A9" t="s">
        <v>347</v>
      </c>
      <c r="B9">
        <v>856.73</v>
      </c>
      <c r="C9" t="s">
        <v>346</v>
      </c>
      <c r="D9" t="s">
        <v>347</v>
      </c>
      <c r="E9" t="s">
        <v>47</v>
      </c>
      <c r="F9" t="s">
        <v>48</v>
      </c>
      <c r="G9" t="s">
        <v>292</v>
      </c>
      <c r="H9" t="s">
        <v>293</v>
      </c>
      <c r="I9" t="s">
        <v>669</v>
      </c>
      <c r="J9" t="s">
        <v>670</v>
      </c>
      <c r="M9" t="s">
        <v>1189</v>
      </c>
      <c r="N9" t="s">
        <v>1190</v>
      </c>
      <c r="O9" t="s">
        <v>669</v>
      </c>
      <c r="P9" t="s">
        <v>670</v>
      </c>
    </row>
    <row r="10" spans="1:16" x14ac:dyDescent="0.35">
      <c r="A10" t="s">
        <v>347</v>
      </c>
      <c r="B10">
        <v>804.64</v>
      </c>
      <c r="C10" t="s">
        <v>346</v>
      </c>
      <c r="D10" t="s">
        <v>347</v>
      </c>
      <c r="E10" t="s">
        <v>47</v>
      </c>
      <c r="F10" t="s">
        <v>48</v>
      </c>
      <c r="G10" t="s">
        <v>292</v>
      </c>
      <c r="H10" t="s">
        <v>293</v>
      </c>
      <c r="I10" t="s">
        <v>669</v>
      </c>
      <c r="J10" t="s">
        <v>670</v>
      </c>
      <c r="M10" t="s">
        <v>671</v>
      </c>
      <c r="N10" t="s">
        <v>672</v>
      </c>
      <c r="O10" t="s">
        <v>669</v>
      </c>
      <c r="P10" t="s">
        <v>670</v>
      </c>
    </row>
    <row r="11" spans="1:16" x14ac:dyDescent="0.35">
      <c r="A11" t="s">
        <v>172</v>
      </c>
      <c r="B11">
        <v>38092.800000000003</v>
      </c>
      <c r="C11" t="s">
        <v>171</v>
      </c>
      <c r="D11" t="s">
        <v>172</v>
      </c>
      <c r="E11" t="s">
        <v>458</v>
      </c>
      <c r="F11" t="s">
        <v>459</v>
      </c>
      <c r="G11" t="s">
        <v>348</v>
      </c>
      <c r="H11" t="s">
        <v>349</v>
      </c>
      <c r="I11" t="s">
        <v>119</v>
      </c>
      <c r="J11" t="s">
        <v>120</v>
      </c>
      <c r="M11" t="s">
        <v>1817</v>
      </c>
      <c r="N11" t="s">
        <v>1818</v>
      </c>
      <c r="O11" t="s">
        <v>119</v>
      </c>
      <c r="P11" t="s">
        <v>120</v>
      </c>
    </row>
    <row r="12" spans="1:16" x14ac:dyDescent="0.35">
      <c r="A12" t="s">
        <v>354</v>
      </c>
      <c r="B12">
        <v>12.2</v>
      </c>
      <c r="C12" t="s">
        <v>353</v>
      </c>
      <c r="D12" t="s">
        <v>354</v>
      </c>
      <c r="E12" t="s">
        <v>47</v>
      </c>
      <c r="F12" t="s">
        <v>48</v>
      </c>
      <c r="G12" t="s">
        <v>292</v>
      </c>
      <c r="H12" t="s">
        <v>293</v>
      </c>
      <c r="I12" t="s">
        <v>669</v>
      </c>
      <c r="J12" t="s">
        <v>670</v>
      </c>
      <c r="M12" t="s">
        <v>1189</v>
      </c>
      <c r="N12" t="s">
        <v>1190</v>
      </c>
      <c r="O12" t="s">
        <v>669</v>
      </c>
      <c r="P12" t="s">
        <v>670</v>
      </c>
    </row>
    <row r="13" spans="1:16" x14ac:dyDescent="0.35">
      <c r="A13" t="s">
        <v>498</v>
      </c>
      <c r="B13">
        <v>320.04000000000002</v>
      </c>
      <c r="C13" t="s">
        <v>497</v>
      </c>
      <c r="D13" t="s">
        <v>498</v>
      </c>
      <c r="E13" t="s">
        <v>47</v>
      </c>
      <c r="F13" t="s">
        <v>48</v>
      </c>
      <c r="G13" t="s">
        <v>292</v>
      </c>
      <c r="H13" t="s">
        <v>293</v>
      </c>
      <c r="I13" t="s">
        <v>669</v>
      </c>
      <c r="J13" t="s">
        <v>670</v>
      </c>
      <c r="M13" t="s">
        <v>2357</v>
      </c>
      <c r="N13" t="s">
        <v>2358</v>
      </c>
      <c r="O13" t="s">
        <v>669</v>
      </c>
      <c r="P13" t="s">
        <v>670</v>
      </c>
    </row>
    <row r="14" spans="1:16" x14ac:dyDescent="0.35">
      <c r="A14" t="s">
        <v>498</v>
      </c>
      <c r="B14">
        <v>25.4</v>
      </c>
      <c r="C14" t="s">
        <v>497</v>
      </c>
      <c r="D14" t="s">
        <v>498</v>
      </c>
      <c r="E14" t="s">
        <v>47</v>
      </c>
      <c r="F14" t="s">
        <v>48</v>
      </c>
      <c r="G14" t="s">
        <v>21</v>
      </c>
      <c r="H14" t="s">
        <v>22</v>
      </c>
      <c r="I14" t="s">
        <v>544</v>
      </c>
      <c r="J14" t="s">
        <v>545</v>
      </c>
      <c r="M14" t="s">
        <v>2399</v>
      </c>
      <c r="N14" t="s">
        <v>2400</v>
      </c>
      <c r="O14" t="s">
        <v>544</v>
      </c>
      <c r="P14" t="s">
        <v>545</v>
      </c>
    </row>
    <row r="15" spans="1:16" x14ac:dyDescent="0.35">
      <c r="A15" t="s">
        <v>498</v>
      </c>
      <c r="B15">
        <v>54.86</v>
      </c>
      <c r="C15" t="s">
        <v>497</v>
      </c>
      <c r="D15" t="s">
        <v>498</v>
      </c>
      <c r="E15" t="s">
        <v>47</v>
      </c>
      <c r="F15" t="s">
        <v>48</v>
      </c>
      <c r="G15" t="s">
        <v>21</v>
      </c>
      <c r="H15" t="s">
        <v>22</v>
      </c>
      <c r="I15" t="s">
        <v>53</v>
      </c>
      <c r="J15" t="s">
        <v>54</v>
      </c>
      <c r="M15" t="s">
        <v>2399</v>
      </c>
      <c r="N15" t="s">
        <v>2400</v>
      </c>
      <c r="O15" t="s">
        <v>53</v>
      </c>
      <c r="P15" t="s">
        <v>54</v>
      </c>
    </row>
    <row r="16" spans="1:16" x14ac:dyDescent="0.35">
      <c r="A16" t="s">
        <v>400</v>
      </c>
      <c r="B16">
        <v>26048</v>
      </c>
      <c r="C16" t="s">
        <v>401</v>
      </c>
      <c r="D16" t="s">
        <v>400</v>
      </c>
      <c r="E16" t="s">
        <v>158</v>
      </c>
      <c r="F16" t="s">
        <v>159</v>
      </c>
      <c r="G16" t="s">
        <v>117</v>
      </c>
      <c r="H16" t="s">
        <v>118</v>
      </c>
      <c r="I16" t="s">
        <v>398</v>
      </c>
      <c r="J16" t="s">
        <v>399</v>
      </c>
      <c r="K16" t="s">
        <v>1097</v>
      </c>
      <c r="L16" t="s">
        <v>1098</v>
      </c>
      <c r="O16" t="s">
        <v>398</v>
      </c>
      <c r="P16" t="s">
        <v>399</v>
      </c>
    </row>
    <row r="17" spans="1:16" x14ac:dyDescent="0.35">
      <c r="A17" t="s">
        <v>400</v>
      </c>
      <c r="B17">
        <v>24676</v>
      </c>
      <c r="C17" t="s">
        <v>401</v>
      </c>
      <c r="D17" t="s">
        <v>400</v>
      </c>
      <c r="E17" t="s">
        <v>134</v>
      </c>
      <c r="F17" t="s">
        <v>135</v>
      </c>
      <c r="G17" t="s">
        <v>117</v>
      </c>
      <c r="H17" t="s">
        <v>118</v>
      </c>
      <c r="I17" t="s">
        <v>426</v>
      </c>
      <c r="J17" t="s">
        <v>427</v>
      </c>
      <c r="K17" t="s">
        <v>1097</v>
      </c>
      <c r="L17" t="s">
        <v>1098</v>
      </c>
      <c r="O17" t="s">
        <v>426</v>
      </c>
      <c r="P17" t="s">
        <v>427</v>
      </c>
    </row>
    <row r="18" spans="1:16" x14ac:dyDescent="0.35">
      <c r="A18" t="s">
        <v>400</v>
      </c>
      <c r="B18">
        <v>59091.08</v>
      </c>
      <c r="C18" t="s">
        <v>401</v>
      </c>
      <c r="D18" t="s">
        <v>400</v>
      </c>
      <c r="E18" t="s">
        <v>531</v>
      </c>
      <c r="F18" t="s">
        <v>532</v>
      </c>
      <c r="G18" t="s">
        <v>533</v>
      </c>
      <c r="H18" t="s">
        <v>534</v>
      </c>
      <c r="I18" t="s">
        <v>535</v>
      </c>
      <c r="J18" t="s">
        <v>536</v>
      </c>
      <c r="K18" t="s">
        <v>1862</v>
      </c>
      <c r="L18" t="s">
        <v>1863</v>
      </c>
      <c r="O18" t="s">
        <v>535</v>
      </c>
      <c r="P18" t="s">
        <v>536</v>
      </c>
    </row>
    <row r="19" spans="1:16" x14ac:dyDescent="0.35">
      <c r="A19" t="s">
        <v>687</v>
      </c>
      <c r="B19">
        <v>233.32</v>
      </c>
      <c r="C19" t="s">
        <v>688</v>
      </c>
      <c r="D19" t="s">
        <v>687</v>
      </c>
      <c r="E19" t="s">
        <v>47</v>
      </c>
      <c r="F19" t="s">
        <v>48</v>
      </c>
      <c r="G19" t="s">
        <v>369</v>
      </c>
      <c r="H19" t="s">
        <v>370</v>
      </c>
      <c r="I19" t="s">
        <v>371</v>
      </c>
      <c r="J19" t="s">
        <v>372</v>
      </c>
      <c r="M19" t="s">
        <v>373</v>
      </c>
      <c r="N19" t="s">
        <v>374</v>
      </c>
      <c r="O19" t="s">
        <v>371</v>
      </c>
      <c r="P19" t="s">
        <v>372</v>
      </c>
    </row>
    <row r="20" spans="1:16" x14ac:dyDescent="0.35">
      <c r="A20" t="s">
        <v>367</v>
      </c>
      <c r="B20">
        <v>1782.79</v>
      </c>
      <c r="C20" t="s">
        <v>368</v>
      </c>
      <c r="D20" t="s">
        <v>367</v>
      </c>
      <c r="E20" t="s">
        <v>47</v>
      </c>
      <c r="F20" t="s">
        <v>48</v>
      </c>
      <c r="G20" t="s">
        <v>369</v>
      </c>
      <c r="H20" t="s">
        <v>370</v>
      </c>
      <c r="I20" t="s">
        <v>590</v>
      </c>
      <c r="J20" t="s">
        <v>591</v>
      </c>
      <c r="M20" t="s">
        <v>373</v>
      </c>
      <c r="N20" t="s">
        <v>374</v>
      </c>
      <c r="O20" t="s">
        <v>590</v>
      </c>
      <c r="P20" t="s">
        <v>591</v>
      </c>
    </row>
    <row r="21" spans="1:16" x14ac:dyDescent="0.35">
      <c r="A21" t="s">
        <v>367</v>
      </c>
      <c r="B21">
        <v>2168.59</v>
      </c>
      <c r="C21" t="s">
        <v>368</v>
      </c>
      <c r="D21" t="s">
        <v>367</v>
      </c>
      <c r="E21" t="s">
        <v>47</v>
      </c>
      <c r="F21" t="s">
        <v>48</v>
      </c>
      <c r="G21" t="s">
        <v>369</v>
      </c>
      <c r="H21" t="s">
        <v>370</v>
      </c>
      <c r="I21" t="s">
        <v>371</v>
      </c>
      <c r="J21" t="s">
        <v>372</v>
      </c>
      <c r="M21" t="s">
        <v>373</v>
      </c>
      <c r="N21" t="s">
        <v>374</v>
      </c>
      <c r="O21" t="s">
        <v>371</v>
      </c>
      <c r="P21" t="s">
        <v>372</v>
      </c>
    </row>
    <row r="22" spans="1:16" x14ac:dyDescent="0.35">
      <c r="A22" t="s">
        <v>367</v>
      </c>
      <c r="B22">
        <v>541.70000000000005</v>
      </c>
      <c r="C22" t="s">
        <v>368</v>
      </c>
      <c r="D22" t="s">
        <v>367</v>
      </c>
      <c r="E22" t="s">
        <v>47</v>
      </c>
      <c r="F22" t="s">
        <v>48</v>
      </c>
      <c r="G22" t="s">
        <v>21</v>
      </c>
      <c r="H22" t="s">
        <v>22</v>
      </c>
      <c r="I22" t="s">
        <v>544</v>
      </c>
      <c r="J22" t="s">
        <v>545</v>
      </c>
      <c r="M22" t="s">
        <v>2401</v>
      </c>
      <c r="N22" t="s">
        <v>2402</v>
      </c>
      <c r="O22" t="s">
        <v>544</v>
      </c>
      <c r="P22" t="s">
        <v>545</v>
      </c>
    </row>
    <row r="23" spans="1:16" x14ac:dyDescent="0.35">
      <c r="A23" t="s">
        <v>367</v>
      </c>
      <c r="B23">
        <v>251.91</v>
      </c>
      <c r="C23" t="s">
        <v>368</v>
      </c>
      <c r="D23" t="s">
        <v>367</v>
      </c>
      <c r="E23" t="s">
        <v>47</v>
      </c>
      <c r="F23" t="s">
        <v>48</v>
      </c>
      <c r="G23" t="s">
        <v>21</v>
      </c>
      <c r="H23" t="s">
        <v>22</v>
      </c>
      <c r="I23" t="s">
        <v>53</v>
      </c>
      <c r="J23" t="s">
        <v>54</v>
      </c>
      <c r="M23" t="s">
        <v>2401</v>
      </c>
      <c r="N23" t="s">
        <v>2402</v>
      </c>
      <c r="O23" t="s">
        <v>53</v>
      </c>
      <c r="P23" t="s">
        <v>54</v>
      </c>
    </row>
    <row r="24" spans="1:16" x14ac:dyDescent="0.35">
      <c r="A24" t="s">
        <v>367</v>
      </c>
      <c r="B24">
        <v>8230.2099999999991</v>
      </c>
      <c r="C24" t="s">
        <v>368</v>
      </c>
      <c r="D24" t="s">
        <v>367</v>
      </c>
      <c r="E24" t="s">
        <v>134</v>
      </c>
      <c r="F24" t="s">
        <v>135</v>
      </c>
      <c r="G24" t="s">
        <v>117</v>
      </c>
      <c r="H24" t="s">
        <v>118</v>
      </c>
      <c r="I24" t="s">
        <v>426</v>
      </c>
      <c r="J24" t="s">
        <v>427</v>
      </c>
      <c r="K24" t="s">
        <v>2395</v>
      </c>
      <c r="L24" t="s">
        <v>2396</v>
      </c>
      <c r="O24" t="s">
        <v>426</v>
      </c>
      <c r="P24" t="s">
        <v>427</v>
      </c>
    </row>
    <row r="25" spans="1:16" x14ac:dyDescent="0.35">
      <c r="A25" t="s">
        <v>467</v>
      </c>
      <c r="B25">
        <v>4082.47</v>
      </c>
      <c r="C25" t="s">
        <v>468</v>
      </c>
      <c r="D25" t="s">
        <v>467</v>
      </c>
      <c r="E25" t="s">
        <v>47</v>
      </c>
      <c r="F25" t="s">
        <v>48</v>
      </c>
      <c r="G25" t="s">
        <v>369</v>
      </c>
      <c r="H25" t="s">
        <v>370</v>
      </c>
      <c r="I25" t="s">
        <v>590</v>
      </c>
      <c r="J25" t="s">
        <v>591</v>
      </c>
      <c r="M25" t="s">
        <v>373</v>
      </c>
      <c r="N25" t="s">
        <v>374</v>
      </c>
      <c r="O25" t="s">
        <v>590</v>
      </c>
      <c r="P25" t="s">
        <v>591</v>
      </c>
    </row>
    <row r="26" spans="1:16" x14ac:dyDescent="0.35">
      <c r="A26" t="s">
        <v>467</v>
      </c>
      <c r="B26">
        <v>5511.45</v>
      </c>
      <c r="C26" t="s">
        <v>468</v>
      </c>
      <c r="D26" t="s">
        <v>467</v>
      </c>
      <c r="E26" t="s">
        <v>47</v>
      </c>
      <c r="F26" t="s">
        <v>48</v>
      </c>
      <c r="G26" t="s">
        <v>369</v>
      </c>
      <c r="H26" t="s">
        <v>370</v>
      </c>
      <c r="I26" t="s">
        <v>371</v>
      </c>
      <c r="J26" t="s">
        <v>372</v>
      </c>
      <c r="M26" t="s">
        <v>373</v>
      </c>
      <c r="N26" t="s">
        <v>374</v>
      </c>
      <c r="O26" t="s">
        <v>371</v>
      </c>
      <c r="P26" t="s">
        <v>372</v>
      </c>
    </row>
    <row r="27" spans="1:16" x14ac:dyDescent="0.35">
      <c r="A27" t="s">
        <v>467</v>
      </c>
      <c r="B27">
        <v>27981.75</v>
      </c>
      <c r="C27" t="s">
        <v>468</v>
      </c>
      <c r="D27" t="s">
        <v>467</v>
      </c>
      <c r="E27" t="s">
        <v>134</v>
      </c>
      <c r="F27" t="s">
        <v>135</v>
      </c>
      <c r="G27" t="s">
        <v>117</v>
      </c>
      <c r="H27" t="s">
        <v>118</v>
      </c>
      <c r="I27" t="s">
        <v>426</v>
      </c>
      <c r="J27" t="s">
        <v>427</v>
      </c>
      <c r="K27" t="s">
        <v>2395</v>
      </c>
      <c r="L27" t="s">
        <v>2396</v>
      </c>
      <c r="O27" t="s">
        <v>426</v>
      </c>
      <c r="P27" t="s">
        <v>427</v>
      </c>
    </row>
    <row r="28" spans="1:16" x14ac:dyDescent="0.35">
      <c r="A28" t="s">
        <v>172</v>
      </c>
      <c r="B28">
        <v>815.52</v>
      </c>
      <c r="C28" t="s">
        <v>537</v>
      </c>
      <c r="D28" t="s">
        <v>172</v>
      </c>
      <c r="E28" t="s">
        <v>47</v>
      </c>
      <c r="F28" t="s">
        <v>48</v>
      </c>
      <c r="G28" t="s">
        <v>369</v>
      </c>
      <c r="H28" t="s">
        <v>370</v>
      </c>
      <c r="I28" t="s">
        <v>371</v>
      </c>
      <c r="J28" t="s">
        <v>372</v>
      </c>
      <c r="M28" t="s">
        <v>373</v>
      </c>
      <c r="N28" t="s">
        <v>374</v>
      </c>
      <c r="O28" t="s">
        <v>371</v>
      </c>
      <c r="P28" t="s">
        <v>372</v>
      </c>
    </row>
    <row r="29" spans="1:16" x14ac:dyDescent="0.35">
      <c r="A29" t="s">
        <v>375</v>
      </c>
      <c r="B29">
        <v>291.73</v>
      </c>
      <c r="C29" t="s">
        <v>376</v>
      </c>
      <c r="D29" t="s">
        <v>375</v>
      </c>
      <c r="E29" t="s">
        <v>47</v>
      </c>
      <c r="F29" t="s">
        <v>48</v>
      </c>
      <c r="G29" t="s">
        <v>369</v>
      </c>
      <c r="H29" t="s">
        <v>370</v>
      </c>
      <c r="I29" t="s">
        <v>371</v>
      </c>
      <c r="J29" t="s">
        <v>372</v>
      </c>
      <c r="M29" t="s">
        <v>373</v>
      </c>
      <c r="N29" t="s">
        <v>374</v>
      </c>
      <c r="O29" t="s">
        <v>371</v>
      </c>
      <c r="P29" t="s">
        <v>372</v>
      </c>
    </row>
    <row r="30" spans="1:16" x14ac:dyDescent="0.35">
      <c r="A30" t="s">
        <v>375</v>
      </c>
      <c r="B30">
        <v>6200.85</v>
      </c>
      <c r="C30" t="s">
        <v>376</v>
      </c>
      <c r="D30" t="s">
        <v>375</v>
      </c>
      <c r="E30" t="s">
        <v>134</v>
      </c>
      <c r="F30" t="s">
        <v>135</v>
      </c>
      <c r="G30" t="s">
        <v>117</v>
      </c>
      <c r="H30" t="s">
        <v>118</v>
      </c>
      <c r="I30" t="s">
        <v>426</v>
      </c>
      <c r="J30" t="s">
        <v>427</v>
      </c>
      <c r="K30" t="s">
        <v>2395</v>
      </c>
      <c r="L30" t="s">
        <v>2396</v>
      </c>
      <c r="O30" t="s">
        <v>426</v>
      </c>
      <c r="P30" t="s">
        <v>427</v>
      </c>
    </row>
    <row r="31" spans="1:16" x14ac:dyDescent="0.35">
      <c r="A31" t="s">
        <v>354</v>
      </c>
      <c r="B31">
        <v>3981.1</v>
      </c>
      <c r="C31" t="s">
        <v>377</v>
      </c>
      <c r="D31" t="s">
        <v>354</v>
      </c>
      <c r="E31" t="s">
        <v>47</v>
      </c>
      <c r="F31" t="s">
        <v>48</v>
      </c>
      <c r="G31" t="s">
        <v>369</v>
      </c>
      <c r="H31" t="s">
        <v>370</v>
      </c>
      <c r="I31" t="s">
        <v>371</v>
      </c>
      <c r="J31" t="s">
        <v>372</v>
      </c>
      <c r="M31" t="s">
        <v>373</v>
      </c>
      <c r="N31" t="s">
        <v>374</v>
      </c>
      <c r="O31" t="s">
        <v>371</v>
      </c>
      <c r="P31" t="s">
        <v>372</v>
      </c>
    </row>
    <row r="32" spans="1:16" x14ac:dyDescent="0.35">
      <c r="A32" t="s">
        <v>354</v>
      </c>
      <c r="B32">
        <v>12456.63</v>
      </c>
      <c r="C32" t="s">
        <v>377</v>
      </c>
      <c r="D32" t="s">
        <v>354</v>
      </c>
      <c r="E32" t="s">
        <v>134</v>
      </c>
      <c r="F32" t="s">
        <v>135</v>
      </c>
      <c r="G32" t="s">
        <v>117</v>
      </c>
      <c r="H32" t="s">
        <v>118</v>
      </c>
      <c r="I32" t="s">
        <v>426</v>
      </c>
      <c r="J32" t="s">
        <v>427</v>
      </c>
      <c r="K32" t="s">
        <v>2395</v>
      </c>
      <c r="L32" t="s">
        <v>2396</v>
      </c>
      <c r="O32" t="s">
        <v>426</v>
      </c>
      <c r="P32" t="s">
        <v>427</v>
      </c>
    </row>
    <row r="33" spans="1:16" x14ac:dyDescent="0.35">
      <c r="A33" t="s">
        <v>388</v>
      </c>
      <c r="B33">
        <v>11137.3</v>
      </c>
      <c r="C33" t="s">
        <v>389</v>
      </c>
      <c r="D33" t="s">
        <v>388</v>
      </c>
      <c r="E33" t="s">
        <v>134</v>
      </c>
      <c r="F33" t="s">
        <v>135</v>
      </c>
      <c r="G33" t="s">
        <v>117</v>
      </c>
      <c r="H33" t="s">
        <v>118</v>
      </c>
      <c r="I33" t="s">
        <v>426</v>
      </c>
      <c r="J33" t="s">
        <v>427</v>
      </c>
      <c r="K33" t="s">
        <v>2395</v>
      </c>
      <c r="L33" t="s">
        <v>2396</v>
      </c>
      <c r="O33" t="s">
        <v>426</v>
      </c>
      <c r="P33" t="s">
        <v>427</v>
      </c>
    </row>
    <row r="34" spans="1:16" x14ac:dyDescent="0.35">
      <c r="A34" t="s">
        <v>517</v>
      </c>
      <c r="B34">
        <v>93.95</v>
      </c>
      <c r="C34" t="s">
        <v>516</v>
      </c>
      <c r="D34" t="s">
        <v>517</v>
      </c>
      <c r="E34" t="s">
        <v>221</v>
      </c>
      <c r="F34" t="s">
        <v>222</v>
      </c>
      <c r="G34" t="s">
        <v>223</v>
      </c>
      <c r="H34" t="s">
        <v>224</v>
      </c>
      <c r="I34" t="s">
        <v>119</v>
      </c>
      <c r="J34" t="s">
        <v>120</v>
      </c>
      <c r="K34" t="s">
        <v>1343</v>
      </c>
      <c r="L34" t="s">
        <v>1344</v>
      </c>
      <c r="O34" t="s">
        <v>119</v>
      </c>
      <c r="P34" t="s">
        <v>120</v>
      </c>
    </row>
    <row r="35" spans="1:16" x14ac:dyDescent="0.35">
      <c r="A35" t="s">
        <v>657</v>
      </c>
      <c r="B35">
        <v>50279.92</v>
      </c>
      <c r="C35" t="s">
        <v>656</v>
      </c>
      <c r="D35" t="s">
        <v>657</v>
      </c>
      <c r="E35" t="s">
        <v>47</v>
      </c>
      <c r="F35" t="s">
        <v>48</v>
      </c>
      <c r="G35" t="s">
        <v>21</v>
      </c>
      <c r="H35" t="s">
        <v>22</v>
      </c>
      <c r="I35" t="s">
        <v>544</v>
      </c>
      <c r="J35" t="s">
        <v>545</v>
      </c>
      <c r="M35" t="s">
        <v>1167</v>
      </c>
      <c r="N35" t="s">
        <v>1168</v>
      </c>
      <c r="O35" t="s">
        <v>544</v>
      </c>
      <c r="P35" t="s">
        <v>545</v>
      </c>
    </row>
    <row r="36" spans="1:16" x14ac:dyDescent="0.35">
      <c r="A36" t="s">
        <v>657</v>
      </c>
      <c r="B36">
        <v>14033.11</v>
      </c>
      <c r="C36" t="s">
        <v>656</v>
      </c>
      <c r="D36" t="s">
        <v>657</v>
      </c>
      <c r="E36" t="s">
        <v>384</v>
      </c>
      <c r="F36" t="s">
        <v>385</v>
      </c>
      <c r="G36" t="s">
        <v>339</v>
      </c>
      <c r="H36" t="s">
        <v>340</v>
      </c>
      <c r="I36" t="s">
        <v>386</v>
      </c>
      <c r="J36" t="s">
        <v>387</v>
      </c>
      <c r="K36" t="s">
        <v>2403</v>
      </c>
      <c r="L36" t="s">
        <v>2404</v>
      </c>
      <c r="O36" t="s">
        <v>386</v>
      </c>
      <c r="P36" t="s">
        <v>387</v>
      </c>
    </row>
    <row r="37" spans="1:16" x14ac:dyDescent="0.35">
      <c r="A37" t="s">
        <v>881</v>
      </c>
      <c r="B37">
        <v>2141.52</v>
      </c>
      <c r="C37" t="s">
        <v>882</v>
      </c>
      <c r="D37" t="s">
        <v>881</v>
      </c>
      <c r="E37" t="s">
        <v>47</v>
      </c>
      <c r="F37" t="s">
        <v>48</v>
      </c>
      <c r="G37" t="s">
        <v>32</v>
      </c>
      <c r="H37" t="s">
        <v>33</v>
      </c>
      <c r="K37" t="s">
        <v>1478</v>
      </c>
      <c r="L37" t="s">
        <v>1479</v>
      </c>
      <c r="M37" t="s">
        <v>1481</v>
      </c>
      <c r="N37" t="s">
        <v>1482</v>
      </c>
    </row>
    <row r="38" spans="1:16" x14ac:dyDescent="0.35">
      <c r="A38" t="s">
        <v>881</v>
      </c>
      <c r="B38">
        <v>12.83</v>
      </c>
      <c r="C38" t="s">
        <v>882</v>
      </c>
      <c r="D38" t="s">
        <v>881</v>
      </c>
      <c r="E38" t="s">
        <v>47</v>
      </c>
      <c r="F38" t="s">
        <v>48</v>
      </c>
      <c r="G38" t="s">
        <v>21</v>
      </c>
      <c r="H38" t="s">
        <v>22</v>
      </c>
      <c r="I38" t="s">
        <v>544</v>
      </c>
      <c r="J38" t="s">
        <v>545</v>
      </c>
      <c r="O38" t="s">
        <v>544</v>
      </c>
      <c r="P38" t="s">
        <v>545</v>
      </c>
    </row>
    <row r="39" spans="1:16" x14ac:dyDescent="0.35">
      <c r="A39" t="s">
        <v>881</v>
      </c>
      <c r="B39">
        <v>16.89</v>
      </c>
      <c r="C39" t="s">
        <v>882</v>
      </c>
      <c r="D39" t="s">
        <v>881</v>
      </c>
      <c r="E39" t="s">
        <v>19</v>
      </c>
      <c r="F39" t="s">
        <v>20</v>
      </c>
      <c r="G39" t="s">
        <v>21</v>
      </c>
      <c r="H39" t="s">
        <v>22</v>
      </c>
      <c r="I39" t="s">
        <v>119</v>
      </c>
      <c r="J39" t="s">
        <v>120</v>
      </c>
      <c r="O39" t="s">
        <v>119</v>
      </c>
      <c r="P39" t="s">
        <v>120</v>
      </c>
    </row>
    <row r="40" spans="1:16" x14ac:dyDescent="0.35">
      <c r="A40" t="s">
        <v>881</v>
      </c>
      <c r="B40">
        <v>0.16</v>
      </c>
      <c r="C40" t="s">
        <v>882</v>
      </c>
      <c r="D40" t="s">
        <v>881</v>
      </c>
      <c r="E40" t="s">
        <v>380</v>
      </c>
      <c r="F40" t="s">
        <v>381</v>
      </c>
      <c r="G40" t="s">
        <v>250</v>
      </c>
      <c r="H40" t="s">
        <v>251</v>
      </c>
      <c r="I40" t="s">
        <v>119</v>
      </c>
      <c r="J40" t="s">
        <v>120</v>
      </c>
      <c r="O40" t="s">
        <v>119</v>
      </c>
      <c r="P40" t="s">
        <v>120</v>
      </c>
    </row>
    <row r="41" spans="1:16" x14ac:dyDescent="0.35">
      <c r="A41" t="s">
        <v>891</v>
      </c>
      <c r="B41">
        <v>832.37</v>
      </c>
      <c r="C41" t="s">
        <v>892</v>
      </c>
      <c r="D41" t="s">
        <v>891</v>
      </c>
      <c r="E41" t="s">
        <v>19</v>
      </c>
      <c r="F41" t="s">
        <v>20</v>
      </c>
      <c r="G41" t="s">
        <v>21</v>
      </c>
      <c r="H41" t="s">
        <v>22</v>
      </c>
      <c r="I41" t="s">
        <v>119</v>
      </c>
      <c r="J41" t="s">
        <v>120</v>
      </c>
      <c r="O41" t="s">
        <v>119</v>
      </c>
      <c r="P41" t="s">
        <v>120</v>
      </c>
    </row>
    <row r="42" spans="1:16" x14ac:dyDescent="0.35">
      <c r="A42" t="s">
        <v>297</v>
      </c>
      <c r="B42">
        <v>550</v>
      </c>
      <c r="C42" t="s">
        <v>298</v>
      </c>
      <c r="D42" t="s">
        <v>297</v>
      </c>
      <c r="E42" t="s">
        <v>380</v>
      </c>
      <c r="F42" t="s">
        <v>381</v>
      </c>
      <c r="G42" t="s">
        <v>250</v>
      </c>
      <c r="H42" t="s">
        <v>251</v>
      </c>
      <c r="K42" t="s">
        <v>2405</v>
      </c>
      <c r="L42" t="s">
        <v>2406</v>
      </c>
      <c r="O42" t="s">
        <v>2407</v>
      </c>
      <c r="P42" t="s">
        <v>2408</v>
      </c>
    </row>
    <row r="43" spans="1:16" x14ac:dyDescent="0.35">
      <c r="A43" t="s">
        <v>297</v>
      </c>
      <c r="B43">
        <v>305</v>
      </c>
      <c r="C43" t="s">
        <v>298</v>
      </c>
      <c r="D43" t="s">
        <v>297</v>
      </c>
      <c r="E43" t="s">
        <v>380</v>
      </c>
      <c r="F43" t="s">
        <v>381</v>
      </c>
      <c r="G43" t="s">
        <v>250</v>
      </c>
      <c r="H43" t="s">
        <v>251</v>
      </c>
      <c r="K43" t="s">
        <v>2409</v>
      </c>
      <c r="L43" t="s">
        <v>2410</v>
      </c>
      <c r="O43" t="s">
        <v>2411</v>
      </c>
      <c r="P43" t="s">
        <v>2412</v>
      </c>
    </row>
    <row r="44" spans="1:16" x14ac:dyDescent="0.35">
      <c r="A44" t="s">
        <v>244</v>
      </c>
      <c r="B44">
        <v>3640</v>
      </c>
      <c r="C44" t="s">
        <v>243</v>
      </c>
      <c r="D44" t="s">
        <v>244</v>
      </c>
      <c r="E44" t="s">
        <v>139</v>
      </c>
      <c r="F44" t="s">
        <v>140</v>
      </c>
      <c r="G44" t="s">
        <v>245</v>
      </c>
      <c r="H44" t="s">
        <v>246</v>
      </c>
      <c r="K44" t="s">
        <v>1943</v>
      </c>
      <c r="L44" t="s">
        <v>1944</v>
      </c>
      <c r="M44" t="s">
        <v>1925</v>
      </c>
      <c r="N44" t="s">
        <v>1926</v>
      </c>
    </row>
    <row r="45" spans="1:16" x14ac:dyDescent="0.35">
      <c r="A45" t="s">
        <v>209</v>
      </c>
      <c r="B45">
        <v>145.08000000000001</v>
      </c>
      <c r="C45" t="s">
        <v>208</v>
      </c>
      <c r="D45" t="s">
        <v>209</v>
      </c>
      <c r="E45" t="s">
        <v>380</v>
      </c>
      <c r="F45" t="s">
        <v>381</v>
      </c>
      <c r="G45" t="s">
        <v>250</v>
      </c>
      <c r="H45" t="s">
        <v>251</v>
      </c>
      <c r="K45" t="s">
        <v>2413</v>
      </c>
      <c r="L45" t="s">
        <v>2414</v>
      </c>
      <c r="O45" t="s">
        <v>2415</v>
      </c>
      <c r="P45" t="s">
        <v>2416</v>
      </c>
    </row>
    <row r="46" spans="1:16" x14ac:dyDescent="0.35">
      <c r="A46" t="s">
        <v>209</v>
      </c>
      <c r="B46">
        <v>1942.24</v>
      </c>
      <c r="C46" t="s">
        <v>208</v>
      </c>
      <c r="D46" t="s">
        <v>209</v>
      </c>
      <c r="E46" t="s">
        <v>380</v>
      </c>
      <c r="F46" t="s">
        <v>381</v>
      </c>
      <c r="G46" t="s">
        <v>250</v>
      </c>
      <c r="H46" t="s">
        <v>251</v>
      </c>
      <c r="K46" t="s">
        <v>2413</v>
      </c>
      <c r="L46" t="s">
        <v>2414</v>
      </c>
      <c r="O46" t="s">
        <v>2417</v>
      </c>
      <c r="P46" t="s">
        <v>2418</v>
      </c>
    </row>
    <row r="47" spans="1:16" x14ac:dyDescent="0.35">
      <c r="A47" t="s">
        <v>209</v>
      </c>
      <c r="B47">
        <v>2624.22</v>
      </c>
      <c r="C47" t="s">
        <v>208</v>
      </c>
      <c r="D47" t="s">
        <v>209</v>
      </c>
      <c r="E47" t="s">
        <v>380</v>
      </c>
      <c r="F47" t="s">
        <v>381</v>
      </c>
      <c r="G47" t="s">
        <v>250</v>
      </c>
      <c r="H47" t="s">
        <v>251</v>
      </c>
      <c r="K47" t="s">
        <v>1097</v>
      </c>
      <c r="L47" t="s">
        <v>1098</v>
      </c>
      <c r="O47" t="s">
        <v>2419</v>
      </c>
      <c r="P47" t="s">
        <v>2420</v>
      </c>
    </row>
    <row r="48" spans="1:16" x14ac:dyDescent="0.35">
      <c r="A48" t="s">
        <v>230</v>
      </c>
      <c r="B48">
        <v>3118.7</v>
      </c>
      <c r="C48" t="s">
        <v>229</v>
      </c>
      <c r="D48" t="s">
        <v>230</v>
      </c>
      <c r="E48" t="s">
        <v>47</v>
      </c>
      <c r="F48" t="s">
        <v>48</v>
      </c>
      <c r="G48" t="s">
        <v>292</v>
      </c>
      <c r="H48" t="s">
        <v>293</v>
      </c>
      <c r="I48" t="s">
        <v>669</v>
      </c>
      <c r="J48" t="s">
        <v>670</v>
      </c>
      <c r="O48" t="s">
        <v>669</v>
      </c>
      <c r="P48" t="s">
        <v>670</v>
      </c>
    </row>
    <row r="49" spans="1:16" x14ac:dyDescent="0.35">
      <c r="A49" t="s">
        <v>182</v>
      </c>
      <c r="B49">
        <v>14.99</v>
      </c>
      <c r="C49" t="s">
        <v>183</v>
      </c>
      <c r="D49" t="s">
        <v>182</v>
      </c>
      <c r="E49" t="s">
        <v>47</v>
      </c>
      <c r="F49" t="s">
        <v>48</v>
      </c>
      <c r="G49" t="s">
        <v>21</v>
      </c>
      <c r="H49" t="s">
        <v>22</v>
      </c>
      <c r="I49" t="s">
        <v>53</v>
      </c>
      <c r="J49" t="s">
        <v>54</v>
      </c>
      <c r="O49" t="s">
        <v>53</v>
      </c>
      <c r="P49" t="s">
        <v>54</v>
      </c>
    </row>
    <row r="50" spans="1:16" x14ac:dyDescent="0.35">
      <c r="A50" t="s">
        <v>182</v>
      </c>
      <c r="B50">
        <v>608.34</v>
      </c>
      <c r="C50" t="s">
        <v>183</v>
      </c>
      <c r="D50" t="s">
        <v>182</v>
      </c>
      <c r="E50" t="s">
        <v>158</v>
      </c>
      <c r="F50" t="s">
        <v>159</v>
      </c>
      <c r="G50" t="s">
        <v>117</v>
      </c>
      <c r="H50" t="s">
        <v>118</v>
      </c>
      <c r="I50" t="s">
        <v>596</v>
      </c>
      <c r="J50" t="s">
        <v>597</v>
      </c>
      <c r="O50" t="s">
        <v>596</v>
      </c>
      <c r="P50" t="s">
        <v>597</v>
      </c>
    </row>
    <row r="51" spans="1:16" x14ac:dyDescent="0.35">
      <c r="A51" t="s">
        <v>169</v>
      </c>
      <c r="B51">
        <v>1192.71</v>
      </c>
      <c r="C51" t="s">
        <v>168</v>
      </c>
      <c r="D51" t="s">
        <v>169</v>
      </c>
      <c r="E51" t="s">
        <v>47</v>
      </c>
      <c r="F51" t="s">
        <v>48</v>
      </c>
      <c r="G51" t="s">
        <v>292</v>
      </c>
      <c r="H51" t="s">
        <v>293</v>
      </c>
      <c r="I51" t="s">
        <v>669</v>
      </c>
      <c r="J51" t="s">
        <v>670</v>
      </c>
      <c r="O51" t="s">
        <v>669</v>
      </c>
      <c r="P51" t="s">
        <v>670</v>
      </c>
    </row>
    <row r="52" spans="1:16" x14ac:dyDescent="0.35">
      <c r="A52" t="s">
        <v>169</v>
      </c>
      <c r="B52">
        <v>613.95000000000005</v>
      </c>
      <c r="C52" t="s">
        <v>168</v>
      </c>
      <c r="D52" t="s">
        <v>169</v>
      </c>
      <c r="E52" t="s">
        <v>47</v>
      </c>
      <c r="F52" t="s">
        <v>48</v>
      </c>
      <c r="G52" t="s">
        <v>21</v>
      </c>
      <c r="H52" t="s">
        <v>22</v>
      </c>
      <c r="I52" t="s">
        <v>53</v>
      </c>
      <c r="J52" t="s">
        <v>54</v>
      </c>
      <c r="O52" t="s">
        <v>53</v>
      </c>
      <c r="P52" t="s">
        <v>54</v>
      </c>
    </row>
    <row r="53" spans="1:16" x14ac:dyDescent="0.35">
      <c r="A53" t="s">
        <v>169</v>
      </c>
      <c r="B53">
        <v>261.7</v>
      </c>
      <c r="C53" t="s">
        <v>168</v>
      </c>
      <c r="D53" t="s">
        <v>169</v>
      </c>
      <c r="E53" t="s">
        <v>221</v>
      </c>
      <c r="F53" t="s">
        <v>222</v>
      </c>
      <c r="G53" t="s">
        <v>223</v>
      </c>
      <c r="H53" t="s">
        <v>224</v>
      </c>
      <c r="K53" t="s">
        <v>1343</v>
      </c>
      <c r="L53" t="s">
        <v>1344</v>
      </c>
      <c r="O53" t="s">
        <v>2421</v>
      </c>
      <c r="P53" t="s">
        <v>2422</v>
      </c>
    </row>
    <row r="54" spans="1:16" x14ac:dyDescent="0.35">
      <c r="A54" t="s">
        <v>1278</v>
      </c>
      <c r="B54">
        <v>825.74</v>
      </c>
      <c r="C54" t="s">
        <v>1277</v>
      </c>
      <c r="D54" t="s">
        <v>1278</v>
      </c>
      <c r="E54" t="s">
        <v>158</v>
      </c>
      <c r="F54" t="s">
        <v>159</v>
      </c>
      <c r="G54" t="s">
        <v>117</v>
      </c>
      <c r="H54" t="s">
        <v>118</v>
      </c>
      <c r="I54" t="s">
        <v>398</v>
      </c>
      <c r="J54" t="s">
        <v>399</v>
      </c>
      <c r="O54" t="s">
        <v>398</v>
      </c>
      <c r="P54" t="s">
        <v>399</v>
      </c>
    </row>
    <row r="55" spans="1:16" x14ac:dyDescent="0.35">
      <c r="A55" t="s">
        <v>1278</v>
      </c>
      <c r="B55">
        <v>585.59</v>
      </c>
      <c r="C55" t="s">
        <v>1277</v>
      </c>
      <c r="D55" t="s">
        <v>1278</v>
      </c>
      <c r="E55" t="s">
        <v>404</v>
      </c>
      <c r="F55" t="s">
        <v>405</v>
      </c>
      <c r="G55" t="s">
        <v>307</v>
      </c>
      <c r="H55" t="s">
        <v>308</v>
      </c>
      <c r="I55" t="s">
        <v>406</v>
      </c>
      <c r="J55" t="s">
        <v>407</v>
      </c>
      <c r="O55" t="s">
        <v>406</v>
      </c>
      <c r="P55" t="s">
        <v>407</v>
      </c>
    </row>
    <row r="56" spans="1:16" x14ac:dyDescent="0.35">
      <c r="A56" t="s">
        <v>1278</v>
      </c>
      <c r="B56">
        <v>329.5</v>
      </c>
      <c r="C56" t="s">
        <v>1277</v>
      </c>
      <c r="D56" t="s">
        <v>1278</v>
      </c>
      <c r="E56" t="s">
        <v>404</v>
      </c>
      <c r="F56" t="s">
        <v>405</v>
      </c>
      <c r="G56" t="s">
        <v>307</v>
      </c>
      <c r="H56" t="s">
        <v>308</v>
      </c>
      <c r="I56" t="s">
        <v>471</v>
      </c>
      <c r="J56" t="s">
        <v>472</v>
      </c>
      <c r="O56" t="s">
        <v>471</v>
      </c>
      <c r="P56" t="s">
        <v>472</v>
      </c>
    </row>
    <row r="57" spans="1:16" x14ac:dyDescent="0.35">
      <c r="A57" t="s">
        <v>1329</v>
      </c>
      <c r="B57">
        <v>56.03</v>
      </c>
      <c r="C57" t="s">
        <v>1328</v>
      </c>
      <c r="D57" t="s">
        <v>1329</v>
      </c>
      <c r="E57" t="s">
        <v>19</v>
      </c>
      <c r="F57" t="s">
        <v>20</v>
      </c>
      <c r="G57" t="s">
        <v>533</v>
      </c>
      <c r="H57" t="s">
        <v>534</v>
      </c>
      <c r="I57" t="s">
        <v>119</v>
      </c>
      <c r="J57" t="s">
        <v>120</v>
      </c>
      <c r="O57" t="s">
        <v>119</v>
      </c>
      <c r="P57" t="s">
        <v>120</v>
      </c>
    </row>
    <row r="58" spans="1:16" x14ac:dyDescent="0.35">
      <c r="A58" t="s">
        <v>1329</v>
      </c>
      <c r="B58">
        <v>63.44</v>
      </c>
      <c r="C58" t="s">
        <v>1328</v>
      </c>
      <c r="D58" t="s">
        <v>1329</v>
      </c>
      <c r="E58" t="s">
        <v>19</v>
      </c>
      <c r="F58" t="s">
        <v>20</v>
      </c>
      <c r="G58" t="s">
        <v>87</v>
      </c>
      <c r="H58" t="s">
        <v>88</v>
      </c>
      <c r="I58" t="s">
        <v>119</v>
      </c>
      <c r="J58" t="s">
        <v>120</v>
      </c>
      <c r="O58" t="s">
        <v>119</v>
      </c>
      <c r="P58" t="s">
        <v>120</v>
      </c>
    </row>
    <row r="59" spans="1:16" x14ac:dyDescent="0.35">
      <c r="A59" t="s">
        <v>1329</v>
      </c>
      <c r="B59">
        <v>256.49</v>
      </c>
      <c r="C59" t="s">
        <v>1328</v>
      </c>
      <c r="D59" t="s">
        <v>1329</v>
      </c>
      <c r="E59" t="s">
        <v>19</v>
      </c>
      <c r="F59" t="s">
        <v>20</v>
      </c>
      <c r="G59" t="s">
        <v>21</v>
      </c>
      <c r="H59" t="s">
        <v>22</v>
      </c>
      <c r="I59" t="s">
        <v>119</v>
      </c>
      <c r="J59" t="s">
        <v>120</v>
      </c>
      <c r="O59" t="s">
        <v>119</v>
      </c>
      <c r="P59" t="s">
        <v>120</v>
      </c>
    </row>
    <row r="60" spans="1:16" x14ac:dyDescent="0.35">
      <c r="A60" t="s">
        <v>1329</v>
      </c>
      <c r="B60">
        <v>662.48</v>
      </c>
      <c r="C60" t="s">
        <v>1328</v>
      </c>
      <c r="D60" t="s">
        <v>1329</v>
      </c>
      <c r="E60" t="s">
        <v>384</v>
      </c>
      <c r="F60" t="s">
        <v>385</v>
      </c>
      <c r="G60" t="s">
        <v>339</v>
      </c>
      <c r="H60" t="s">
        <v>340</v>
      </c>
      <c r="I60" t="s">
        <v>119</v>
      </c>
      <c r="J60" t="s">
        <v>120</v>
      </c>
      <c r="O60" t="s">
        <v>119</v>
      </c>
      <c r="P60" t="s">
        <v>120</v>
      </c>
    </row>
    <row r="61" spans="1:16" x14ac:dyDescent="0.35">
      <c r="A61" t="s">
        <v>1329</v>
      </c>
      <c r="B61">
        <v>30</v>
      </c>
      <c r="C61" t="s">
        <v>1328</v>
      </c>
      <c r="D61" t="s">
        <v>1329</v>
      </c>
      <c r="E61" t="s">
        <v>613</v>
      </c>
      <c r="F61" t="s">
        <v>614</v>
      </c>
      <c r="G61" t="s">
        <v>615</v>
      </c>
      <c r="H61" t="s">
        <v>616</v>
      </c>
      <c r="I61" t="s">
        <v>119</v>
      </c>
      <c r="J61" t="s">
        <v>120</v>
      </c>
      <c r="O61" t="s">
        <v>119</v>
      </c>
      <c r="P61" t="s">
        <v>120</v>
      </c>
    </row>
    <row r="62" spans="1:16" x14ac:dyDescent="0.35">
      <c r="A62" t="s">
        <v>1329</v>
      </c>
      <c r="B62">
        <v>44.69</v>
      </c>
      <c r="C62" t="s">
        <v>1328</v>
      </c>
      <c r="D62" t="s">
        <v>1329</v>
      </c>
      <c r="E62" t="s">
        <v>490</v>
      </c>
      <c r="F62" t="s">
        <v>491</v>
      </c>
      <c r="G62" t="s">
        <v>492</v>
      </c>
      <c r="H62" t="s">
        <v>493</v>
      </c>
      <c r="I62" t="s">
        <v>119</v>
      </c>
      <c r="J62" t="s">
        <v>120</v>
      </c>
      <c r="O62" t="s">
        <v>119</v>
      </c>
      <c r="P62" t="s">
        <v>120</v>
      </c>
    </row>
    <row r="63" spans="1:16" x14ac:dyDescent="0.35">
      <c r="A63" t="s">
        <v>1329</v>
      </c>
      <c r="B63">
        <v>16.54</v>
      </c>
      <c r="C63" t="s">
        <v>1328</v>
      </c>
      <c r="D63" t="s">
        <v>1329</v>
      </c>
      <c r="E63" t="s">
        <v>410</v>
      </c>
      <c r="F63" t="s">
        <v>411</v>
      </c>
      <c r="G63" t="s">
        <v>412</v>
      </c>
      <c r="H63" t="s">
        <v>413</v>
      </c>
      <c r="I63" t="s">
        <v>119</v>
      </c>
      <c r="J63" t="s">
        <v>120</v>
      </c>
      <c r="O63" t="s">
        <v>119</v>
      </c>
      <c r="P63" t="s">
        <v>120</v>
      </c>
    </row>
    <row r="64" spans="1:16" x14ac:dyDescent="0.35">
      <c r="A64" t="s">
        <v>1329</v>
      </c>
      <c r="B64">
        <v>247.23</v>
      </c>
      <c r="C64" t="s">
        <v>1328</v>
      </c>
      <c r="D64" t="s">
        <v>1329</v>
      </c>
      <c r="E64" t="s">
        <v>563</v>
      </c>
      <c r="F64" t="s">
        <v>564</v>
      </c>
      <c r="G64" t="s">
        <v>568</v>
      </c>
      <c r="H64" t="s">
        <v>569</v>
      </c>
      <c r="I64" t="s">
        <v>119</v>
      </c>
      <c r="J64" t="s">
        <v>120</v>
      </c>
      <c r="O64" t="s">
        <v>119</v>
      </c>
      <c r="P64" t="s">
        <v>120</v>
      </c>
    </row>
    <row r="65" spans="1:16" x14ac:dyDescent="0.35">
      <c r="A65" t="s">
        <v>1329</v>
      </c>
      <c r="B65">
        <v>12.74</v>
      </c>
      <c r="C65" t="s">
        <v>1328</v>
      </c>
      <c r="D65" t="s">
        <v>1329</v>
      </c>
      <c r="E65" t="s">
        <v>258</v>
      </c>
      <c r="F65" t="s">
        <v>259</v>
      </c>
      <c r="G65" t="s">
        <v>117</v>
      </c>
      <c r="H65" t="s">
        <v>118</v>
      </c>
      <c r="I65" t="s">
        <v>119</v>
      </c>
      <c r="J65" t="s">
        <v>120</v>
      </c>
      <c r="O65" t="s">
        <v>119</v>
      </c>
      <c r="P65" t="s">
        <v>120</v>
      </c>
    </row>
    <row r="66" spans="1:16" x14ac:dyDescent="0.35">
      <c r="A66" t="s">
        <v>1329</v>
      </c>
      <c r="B66">
        <v>7.32</v>
      </c>
      <c r="C66" t="s">
        <v>1328</v>
      </c>
      <c r="D66" t="s">
        <v>1329</v>
      </c>
      <c r="E66" t="s">
        <v>609</v>
      </c>
      <c r="F66" t="s">
        <v>610</v>
      </c>
      <c r="G66" t="s">
        <v>250</v>
      </c>
      <c r="H66" t="s">
        <v>251</v>
      </c>
      <c r="I66" t="s">
        <v>119</v>
      </c>
      <c r="J66" t="s">
        <v>120</v>
      </c>
      <c r="O66" t="s">
        <v>119</v>
      </c>
      <c r="P66" t="s">
        <v>120</v>
      </c>
    </row>
    <row r="67" spans="1:16" x14ac:dyDescent="0.35">
      <c r="A67" t="s">
        <v>1329</v>
      </c>
      <c r="B67">
        <v>26.84</v>
      </c>
      <c r="C67" t="s">
        <v>1328</v>
      </c>
      <c r="D67" t="s">
        <v>1329</v>
      </c>
      <c r="E67" t="s">
        <v>154</v>
      </c>
      <c r="F67" t="s">
        <v>155</v>
      </c>
      <c r="G67" t="s">
        <v>117</v>
      </c>
      <c r="H67" t="s">
        <v>118</v>
      </c>
      <c r="I67" t="s">
        <v>119</v>
      </c>
      <c r="J67" t="s">
        <v>120</v>
      </c>
      <c r="O67" t="s">
        <v>119</v>
      </c>
      <c r="P67" t="s">
        <v>120</v>
      </c>
    </row>
    <row r="68" spans="1:16" x14ac:dyDescent="0.35">
      <c r="A68" t="s">
        <v>1329</v>
      </c>
      <c r="B68">
        <v>145.12</v>
      </c>
      <c r="C68" t="s">
        <v>1328</v>
      </c>
      <c r="D68" t="s">
        <v>1329</v>
      </c>
      <c r="E68" t="s">
        <v>428</v>
      </c>
      <c r="F68" t="s">
        <v>429</v>
      </c>
      <c r="G68" t="s">
        <v>307</v>
      </c>
      <c r="H68" t="s">
        <v>308</v>
      </c>
      <c r="I68" t="s">
        <v>119</v>
      </c>
      <c r="J68" t="s">
        <v>120</v>
      </c>
      <c r="O68" t="s">
        <v>119</v>
      </c>
      <c r="P68" t="s">
        <v>120</v>
      </c>
    </row>
    <row r="69" spans="1:16" x14ac:dyDescent="0.35">
      <c r="A69" t="s">
        <v>116</v>
      </c>
      <c r="B69">
        <v>387.96</v>
      </c>
      <c r="C69" t="s">
        <v>115</v>
      </c>
      <c r="D69" t="s">
        <v>116</v>
      </c>
      <c r="E69" t="s">
        <v>19</v>
      </c>
      <c r="F69" t="s">
        <v>20</v>
      </c>
      <c r="G69" t="s">
        <v>550</v>
      </c>
      <c r="H69" t="s">
        <v>551</v>
      </c>
      <c r="I69" t="s">
        <v>119</v>
      </c>
      <c r="J69" t="s">
        <v>120</v>
      </c>
      <c r="O69" t="s">
        <v>119</v>
      </c>
      <c r="P69" t="s">
        <v>120</v>
      </c>
    </row>
    <row r="70" spans="1:16" x14ac:dyDescent="0.35">
      <c r="A70" t="s">
        <v>116</v>
      </c>
      <c r="B70">
        <v>5001.93</v>
      </c>
      <c r="C70" t="s">
        <v>115</v>
      </c>
      <c r="D70" t="s">
        <v>116</v>
      </c>
      <c r="E70" t="s">
        <v>19</v>
      </c>
      <c r="F70" t="s">
        <v>20</v>
      </c>
      <c r="G70" t="s">
        <v>533</v>
      </c>
      <c r="H70" t="s">
        <v>534</v>
      </c>
      <c r="I70" t="s">
        <v>119</v>
      </c>
      <c r="J70" t="s">
        <v>120</v>
      </c>
      <c r="O70" t="s">
        <v>119</v>
      </c>
      <c r="P70" t="s">
        <v>120</v>
      </c>
    </row>
    <row r="71" spans="1:16" x14ac:dyDescent="0.35">
      <c r="A71" t="s">
        <v>116</v>
      </c>
      <c r="B71">
        <v>4338.26</v>
      </c>
      <c r="C71" t="s">
        <v>115</v>
      </c>
      <c r="D71" t="s">
        <v>116</v>
      </c>
      <c r="E71" t="s">
        <v>19</v>
      </c>
      <c r="F71" t="s">
        <v>20</v>
      </c>
      <c r="G71" t="s">
        <v>568</v>
      </c>
      <c r="H71" t="s">
        <v>569</v>
      </c>
      <c r="I71" t="s">
        <v>119</v>
      </c>
      <c r="J71" t="s">
        <v>120</v>
      </c>
      <c r="O71" t="s">
        <v>119</v>
      </c>
      <c r="P71" t="s">
        <v>120</v>
      </c>
    </row>
    <row r="72" spans="1:16" x14ac:dyDescent="0.35">
      <c r="A72" t="s">
        <v>116</v>
      </c>
      <c r="B72">
        <v>9717.01</v>
      </c>
      <c r="C72" t="s">
        <v>115</v>
      </c>
      <c r="D72" t="s">
        <v>116</v>
      </c>
      <c r="E72" t="s">
        <v>19</v>
      </c>
      <c r="F72" t="s">
        <v>20</v>
      </c>
      <c r="G72" t="s">
        <v>250</v>
      </c>
      <c r="H72" t="s">
        <v>251</v>
      </c>
      <c r="I72" t="s">
        <v>119</v>
      </c>
      <c r="J72" t="s">
        <v>120</v>
      </c>
      <c r="O72" t="s">
        <v>119</v>
      </c>
      <c r="P72" t="s">
        <v>120</v>
      </c>
    </row>
    <row r="73" spans="1:16" x14ac:dyDescent="0.35">
      <c r="A73" t="s">
        <v>116</v>
      </c>
      <c r="B73">
        <v>79315.740000000005</v>
      </c>
      <c r="C73" t="s">
        <v>115</v>
      </c>
      <c r="D73" t="s">
        <v>116</v>
      </c>
      <c r="E73" t="s">
        <v>19</v>
      </c>
      <c r="F73" t="s">
        <v>20</v>
      </c>
      <c r="G73" t="s">
        <v>117</v>
      </c>
      <c r="H73" t="s">
        <v>118</v>
      </c>
      <c r="I73" t="s">
        <v>119</v>
      </c>
      <c r="J73" t="s">
        <v>120</v>
      </c>
      <c r="O73" t="s">
        <v>119</v>
      </c>
      <c r="P73" t="s">
        <v>120</v>
      </c>
    </row>
    <row r="74" spans="1:16" x14ac:dyDescent="0.35">
      <c r="A74" t="s">
        <v>116</v>
      </c>
      <c r="B74">
        <v>11389.34</v>
      </c>
      <c r="C74" t="s">
        <v>115</v>
      </c>
      <c r="D74" t="s">
        <v>116</v>
      </c>
      <c r="E74" t="s">
        <v>19</v>
      </c>
      <c r="F74" t="s">
        <v>20</v>
      </c>
      <c r="G74" t="s">
        <v>307</v>
      </c>
      <c r="H74" t="s">
        <v>308</v>
      </c>
      <c r="I74" t="s">
        <v>119</v>
      </c>
      <c r="J74" t="s">
        <v>120</v>
      </c>
      <c r="O74" t="s">
        <v>119</v>
      </c>
      <c r="P74" t="s">
        <v>120</v>
      </c>
    </row>
    <row r="75" spans="1:16" x14ac:dyDescent="0.35">
      <c r="A75" t="s">
        <v>116</v>
      </c>
      <c r="B75">
        <v>290.33999999999997</v>
      </c>
      <c r="C75" t="s">
        <v>115</v>
      </c>
      <c r="D75" t="s">
        <v>116</v>
      </c>
      <c r="E75" t="s">
        <v>19</v>
      </c>
      <c r="F75" t="s">
        <v>20</v>
      </c>
      <c r="G75" t="s">
        <v>540</v>
      </c>
      <c r="H75" t="s">
        <v>541</v>
      </c>
      <c r="I75" t="s">
        <v>119</v>
      </c>
      <c r="J75" t="s">
        <v>120</v>
      </c>
      <c r="O75" t="s">
        <v>119</v>
      </c>
      <c r="P75" t="s">
        <v>120</v>
      </c>
    </row>
    <row r="76" spans="1:16" x14ac:dyDescent="0.35">
      <c r="A76" t="s">
        <v>116</v>
      </c>
      <c r="B76">
        <v>4343.37</v>
      </c>
      <c r="C76" t="s">
        <v>115</v>
      </c>
      <c r="D76" t="s">
        <v>116</v>
      </c>
      <c r="E76" t="s">
        <v>19</v>
      </c>
      <c r="F76" t="s">
        <v>20</v>
      </c>
      <c r="G76" t="s">
        <v>412</v>
      </c>
      <c r="H76" t="s">
        <v>413</v>
      </c>
      <c r="I76" t="s">
        <v>119</v>
      </c>
      <c r="J76" t="s">
        <v>120</v>
      </c>
      <c r="O76" t="s">
        <v>119</v>
      </c>
      <c r="P76" t="s">
        <v>120</v>
      </c>
    </row>
    <row r="77" spans="1:16" x14ac:dyDescent="0.35">
      <c r="A77" t="s">
        <v>116</v>
      </c>
      <c r="B77">
        <v>6927.83</v>
      </c>
      <c r="C77" t="s">
        <v>115</v>
      </c>
      <c r="D77" t="s">
        <v>116</v>
      </c>
      <c r="E77" t="s">
        <v>19</v>
      </c>
      <c r="F77" t="s">
        <v>20</v>
      </c>
      <c r="G77" t="s">
        <v>223</v>
      </c>
      <c r="H77" t="s">
        <v>224</v>
      </c>
      <c r="I77" t="s">
        <v>119</v>
      </c>
      <c r="J77" t="s">
        <v>120</v>
      </c>
      <c r="O77" t="s">
        <v>119</v>
      </c>
      <c r="P77" t="s">
        <v>120</v>
      </c>
    </row>
    <row r="78" spans="1:16" x14ac:dyDescent="0.35">
      <c r="A78" t="s">
        <v>116</v>
      </c>
      <c r="B78">
        <v>2836.75</v>
      </c>
      <c r="C78" t="s">
        <v>115</v>
      </c>
      <c r="D78" t="s">
        <v>116</v>
      </c>
      <c r="E78" t="s">
        <v>19</v>
      </c>
      <c r="F78" t="s">
        <v>20</v>
      </c>
      <c r="G78" t="s">
        <v>339</v>
      </c>
      <c r="H78" t="s">
        <v>340</v>
      </c>
      <c r="I78" t="s">
        <v>119</v>
      </c>
      <c r="J78" t="s">
        <v>120</v>
      </c>
      <c r="O78" t="s">
        <v>119</v>
      </c>
      <c r="P78" t="s">
        <v>120</v>
      </c>
    </row>
    <row r="79" spans="1:16" x14ac:dyDescent="0.35">
      <c r="A79" t="s">
        <v>116</v>
      </c>
      <c r="B79">
        <v>429.38</v>
      </c>
      <c r="C79" t="s">
        <v>115</v>
      </c>
      <c r="D79" t="s">
        <v>116</v>
      </c>
      <c r="E79" t="s">
        <v>19</v>
      </c>
      <c r="F79" t="s">
        <v>20</v>
      </c>
      <c r="G79" t="s">
        <v>348</v>
      </c>
      <c r="H79" t="s">
        <v>349</v>
      </c>
      <c r="I79" t="s">
        <v>119</v>
      </c>
      <c r="J79" t="s">
        <v>120</v>
      </c>
      <c r="O79" t="s">
        <v>119</v>
      </c>
      <c r="P79" t="s">
        <v>120</v>
      </c>
    </row>
    <row r="80" spans="1:16" x14ac:dyDescent="0.35">
      <c r="A80" t="s">
        <v>116</v>
      </c>
      <c r="B80">
        <v>25771.03</v>
      </c>
      <c r="C80" t="s">
        <v>115</v>
      </c>
      <c r="D80" t="s">
        <v>116</v>
      </c>
      <c r="E80" t="s">
        <v>19</v>
      </c>
      <c r="F80" t="s">
        <v>20</v>
      </c>
      <c r="G80" t="s">
        <v>21</v>
      </c>
      <c r="H80" t="s">
        <v>22</v>
      </c>
      <c r="I80" t="s">
        <v>119</v>
      </c>
      <c r="J80" t="s">
        <v>120</v>
      </c>
      <c r="O80" t="s">
        <v>119</v>
      </c>
      <c r="P80" t="s">
        <v>120</v>
      </c>
    </row>
    <row r="81" spans="1:16" x14ac:dyDescent="0.35">
      <c r="A81" t="s">
        <v>116</v>
      </c>
      <c r="B81">
        <v>366</v>
      </c>
      <c r="C81" t="s">
        <v>115</v>
      </c>
      <c r="D81" t="s">
        <v>116</v>
      </c>
      <c r="E81" t="s">
        <v>288</v>
      </c>
      <c r="F81" t="s">
        <v>289</v>
      </c>
      <c r="G81" t="s">
        <v>117</v>
      </c>
      <c r="H81" t="s">
        <v>118</v>
      </c>
      <c r="I81" t="s">
        <v>119</v>
      </c>
      <c r="J81" t="s">
        <v>120</v>
      </c>
      <c r="O81" t="s">
        <v>119</v>
      </c>
      <c r="P81" t="s">
        <v>120</v>
      </c>
    </row>
    <row r="82" spans="1:16" x14ac:dyDescent="0.35">
      <c r="A82" t="s">
        <v>116</v>
      </c>
      <c r="B82">
        <v>9139.66</v>
      </c>
      <c r="C82" t="s">
        <v>115</v>
      </c>
      <c r="D82" t="s">
        <v>116</v>
      </c>
      <c r="E82" t="s">
        <v>158</v>
      </c>
      <c r="F82" t="s">
        <v>159</v>
      </c>
      <c r="G82" t="s">
        <v>117</v>
      </c>
      <c r="H82" t="s">
        <v>118</v>
      </c>
      <c r="I82" t="s">
        <v>119</v>
      </c>
      <c r="J82" t="s">
        <v>120</v>
      </c>
      <c r="O82" t="s">
        <v>119</v>
      </c>
      <c r="P82" t="s">
        <v>120</v>
      </c>
    </row>
    <row r="83" spans="1:16" x14ac:dyDescent="0.35">
      <c r="A83" t="s">
        <v>116</v>
      </c>
      <c r="B83">
        <v>9530.16</v>
      </c>
      <c r="C83" t="s">
        <v>115</v>
      </c>
      <c r="D83" t="s">
        <v>116</v>
      </c>
      <c r="E83" t="s">
        <v>134</v>
      </c>
      <c r="F83" t="s">
        <v>135</v>
      </c>
      <c r="G83" t="s">
        <v>117</v>
      </c>
      <c r="H83" t="s">
        <v>118</v>
      </c>
      <c r="I83" t="s">
        <v>119</v>
      </c>
      <c r="J83" t="s">
        <v>120</v>
      </c>
      <c r="O83" t="s">
        <v>119</v>
      </c>
      <c r="P83" t="s">
        <v>120</v>
      </c>
    </row>
    <row r="84" spans="1:16" x14ac:dyDescent="0.35">
      <c r="A84" t="s">
        <v>116</v>
      </c>
      <c r="B84">
        <v>2541.14</v>
      </c>
      <c r="C84" t="s">
        <v>115</v>
      </c>
      <c r="D84" t="s">
        <v>116</v>
      </c>
      <c r="E84" t="s">
        <v>154</v>
      </c>
      <c r="F84" t="s">
        <v>155</v>
      </c>
      <c r="G84" t="s">
        <v>117</v>
      </c>
      <c r="H84" t="s">
        <v>118</v>
      </c>
      <c r="I84" t="s">
        <v>119</v>
      </c>
      <c r="J84" t="s">
        <v>120</v>
      </c>
      <c r="O84" t="s">
        <v>119</v>
      </c>
      <c r="P84" t="s">
        <v>120</v>
      </c>
    </row>
    <row r="85" spans="1:16" x14ac:dyDescent="0.35">
      <c r="A85" t="s">
        <v>675</v>
      </c>
      <c r="B85">
        <v>568.65</v>
      </c>
      <c r="C85" t="s">
        <v>674</v>
      </c>
      <c r="D85" t="s">
        <v>675</v>
      </c>
      <c r="E85" t="s">
        <v>47</v>
      </c>
      <c r="F85" t="s">
        <v>48</v>
      </c>
      <c r="G85" t="s">
        <v>292</v>
      </c>
      <c r="H85" t="s">
        <v>293</v>
      </c>
      <c r="I85" t="s">
        <v>669</v>
      </c>
      <c r="J85" t="s">
        <v>670</v>
      </c>
      <c r="O85" t="s">
        <v>669</v>
      </c>
      <c r="P85" t="s">
        <v>670</v>
      </c>
    </row>
    <row r="86" spans="1:16" x14ac:dyDescent="0.35">
      <c r="A86" t="s">
        <v>675</v>
      </c>
      <c r="B86">
        <v>9.76</v>
      </c>
      <c r="C86" t="s">
        <v>674</v>
      </c>
      <c r="D86" t="s">
        <v>675</v>
      </c>
      <c r="E86" t="s">
        <v>19</v>
      </c>
      <c r="F86" t="s">
        <v>20</v>
      </c>
      <c r="G86" t="s">
        <v>565</v>
      </c>
      <c r="H86" t="s">
        <v>566</v>
      </c>
      <c r="I86" t="s">
        <v>119</v>
      </c>
      <c r="J86" t="s">
        <v>120</v>
      </c>
      <c r="O86" t="s">
        <v>119</v>
      </c>
      <c r="P86" t="s">
        <v>120</v>
      </c>
    </row>
    <row r="87" spans="1:16" x14ac:dyDescent="0.35">
      <c r="A87" t="s">
        <v>675</v>
      </c>
      <c r="B87">
        <v>10.210000000000001</v>
      </c>
      <c r="C87" t="s">
        <v>674</v>
      </c>
      <c r="D87" t="s">
        <v>675</v>
      </c>
      <c r="E87" t="s">
        <v>19</v>
      </c>
      <c r="F87" t="s">
        <v>20</v>
      </c>
      <c r="G87" t="s">
        <v>339</v>
      </c>
      <c r="H87" t="s">
        <v>340</v>
      </c>
      <c r="I87" t="s">
        <v>119</v>
      </c>
      <c r="J87" t="s">
        <v>120</v>
      </c>
      <c r="O87" t="s">
        <v>119</v>
      </c>
      <c r="P87" t="s">
        <v>120</v>
      </c>
    </row>
    <row r="88" spans="1:16" x14ac:dyDescent="0.35">
      <c r="A88" t="s">
        <v>675</v>
      </c>
      <c r="B88">
        <v>39.04</v>
      </c>
      <c r="C88" t="s">
        <v>674</v>
      </c>
      <c r="D88" t="s">
        <v>675</v>
      </c>
      <c r="E88" t="s">
        <v>19</v>
      </c>
      <c r="F88" t="s">
        <v>20</v>
      </c>
      <c r="G88" t="s">
        <v>87</v>
      </c>
      <c r="H88" t="s">
        <v>88</v>
      </c>
      <c r="I88" t="s">
        <v>119</v>
      </c>
      <c r="J88" t="s">
        <v>120</v>
      </c>
      <c r="O88" t="s">
        <v>119</v>
      </c>
      <c r="P88" t="s">
        <v>120</v>
      </c>
    </row>
    <row r="89" spans="1:16" x14ac:dyDescent="0.35">
      <c r="A89" t="s">
        <v>675</v>
      </c>
      <c r="B89">
        <v>381.76</v>
      </c>
      <c r="C89" t="s">
        <v>674</v>
      </c>
      <c r="D89" t="s">
        <v>675</v>
      </c>
      <c r="E89" t="s">
        <v>19</v>
      </c>
      <c r="F89" t="s">
        <v>20</v>
      </c>
      <c r="G89" t="s">
        <v>21</v>
      </c>
      <c r="H89" t="s">
        <v>22</v>
      </c>
      <c r="I89" t="s">
        <v>119</v>
      </c>
      <c r="J89" t="s">
        <v>120</v>
      </c>
      <c r="O89" t="s">
        <v>119</v>
      </c>
      <c r="P89" t="s">
        <v>120</v>
      </c>
    </row>
    <row r="90" spans="1:16" x14ac:dyDescent="0.35">
      <c r="A90" t="s">
        <v>675</v>
      </c>
      <c r="B90">
        <v>142.34</v>
      </c>
      <c r="C90" t="s">
        <v>674</v>
      </c>
      <c r="D90" t="s">
        <v>675</v>
      </c>
      <c r="E90" t="s">
        <v>288</v>
      </c>
      <c r="F90" t="s">
        <v>289</v>
      </c>
      <c r="G90" t="s">
        <v>117</v>
      </c>
      <c r="H90" t="s">
        <v>118</v>
      </c>
      <c r="I90" t="s">
        <v>119</v>
      </c>
      <c r="J90" t="s">
        <v>120</v>
      </c>
      <c r="O90" t="s">
        <v>119</v>
      </c>
      <c r="P90" t="s">
        <v>120</v>
      </c>
    </row>
    <row r="91" spans="1:16" x14ac:dyDescent="0.35">
      <c r="A91" t="s">
        <v>675</v>
      </c>
      <c r="B91">
        <v>424.56</v>
      </c>
      <c r="C91" t="s">
        <v>674</v>
      </c>
      <c r="D91" t="s">
        <v>675</v>
      </c>
      <c r="E91" t="s">
        <v>531</v>
      </c>
      <c r="F91" t="s">
        <v>532</v>
      </c>
      <c r="G91" t="s">
        <v>533</v>
      </c>
      <c r="H91" t="s">
        <v>534</v>
      </c>
      <c r="I91" t="s">
        <v>119</v>
      </c>
      <c r="J91" t="s">
        <v>120</v>
      </c>
      <c r="O91" t="s">
        <v>119</v>
      </c>
      <c r="P91" t="s">
        <v>120</v>
      </c>
    </row>
    <row r="92" spans="1:16" x14ac:dyDescent="0.35">
      <c r="A92" t="s">
        <v>675</v>
      </c>
      <c r="B92">
        <v>51.67</v>
      </c>
      <c r="C92" t="s">
        <v>674</v>
      </c>
      <c r="D92" t="s">
        <v>675</v>
      </c>
      <c r="E92" t="s">
        <v>482</v>
      </c>
      <c r="F92" t="s">
        <v>483</v>
      </c>
      <c r="G92" t="s">
        <v>250</v>
      </c>
      <c r="H92" t="s">
        <v>251</v>
      </c>
      <c r="I92" t="s">
        <v>119</v>
      </c>
      <c r="J92" t="s">
        <v>120</v>
      </c>
      <c r="O92" t="s">
        <v>119</v>
      </c>
      <c r="P92" t="s">
        <v>120</v>
      </c>
    </row>
    <row r="93" spans="1:16" x14ac:dyDescent="0.35">
      <c r="A93" t="s">
        <v>2324</v>
      </c>
      <c r="B93">
        <v>976.03</v>
      </c>
      <c r="C93" t="s">
        <v>2325</v>
      </c>
      <c r="D93" t="s">
        <v>2324</v>
      </c>
      <c r="E93" t="s">
        <v>19</v>
      </c>
      <c r="F93" t="s">
        <v>20</v>
      </c>
      <c r="G93" t="s">
        <v>117</v>
      </c>
      <c r="H93" t="s">
        <v>118</v>
      </c>
      <c r="I93" t="s">
        <v>119</v>
      </c>
      <c r="J93" t="s">
        <v>120</v>
      </c>
      <c r="O93" t="s">
        <v>119</v>
      </c>
      <c r="P93" t="s">
        <v>120</v>
      </c>
    </row>
    <row r="94" spans="1:16" x14ac:dyDescent="0.35">
      <c r="A94" t="s">
        <v>2324</v>
      </c>
      <c r="B94">
        <v>828</v>
      </c>
      <c r="C94" t="s">
        <v>2325</v>
      </c>
      <c r="D94" t="s">
        <v>2324</v>
      </c>
      <c r="E94" t="s">
        <v>19</v>
      </c>
      <c r="F94" t="s">
        <v>20</v>
      </c>
      <c r="G94" t="s">
        <v>21</v>
      </c>
      <c r="H94" t="s">
        <v>22</v>
      </c>
      <c r="I94" t="s">
        <v>119</v>
      </c>
      <c r="J94" t="s">
        <v>120</v>
      </c>
      <c r="O94" t="s">
        <v>119</v>
      </c>
      <c r="P94" t="s">
        <v>120</v>
      </c>
    </row>
    <row r="95" spans="1:16" x14ac:dyDescent="0.35">
      <c r="A95" t="s">
        <v>2324</v>
      </c>
      <c r="B95">
        <v>1656</v>
      </c>
      <c r="C95" t="s">
        <v>2325</v>
      </c>
      <c r="D95" t="s">
        <v>2324</v>
      </c>
      <c r="E95" t="s">
        <v>288</v>
      </c>
      <c r="F95" t="s">
        <v>289</v>
      </c>
      <c r="G95" t="s">
        <v>117</v>
      </c>
      <c r="H95" t="s">
        <v>118</v>
      </c>
      <c r="I95" t="s">
        <v>119</v>
      </c>
      <c r="J95" t="s">
        <v>120</v>
      </c>
      <c r="O95" t="s">
        <v>119</v>
      </c>
      <c r="P95" t="s">
        <v>120</v>
      </c>
    </row>
    <row r="96" spans="1:16" x14ac:dyDescent="0.35">
      <c r="A96" t="s">
        <v>2324</v>
      </c>
      <c r="B96">
        <v>3312</v>
      </c>
      <c r="C96" t="s">
        <v>2325</v>
      </c>
      <c r="D96" t="s">
        <v>2324</v>
      </c>
      <c r="E96" t="s">
        <v>158</v>
      </c>
      <c r="F96" t="s">
        <v>159</v>
      </c>
      <c r="G96" t="s">
        <v>117</v>
      </c>
      <c r="H96" t="s">
        <v>118</v>
      </c>
      <c r="I96" t="s">
        <v>119</v>
      </c>
      <c r="J96" t="s">
        <v>120</v>
      </c>
      <c r="O96" t="s">
        <v>119</v>
      </c>
      <c r="P96" t="s">
        <v>120</v>
      </c>
    </row>
    <row r="97" spans="1:16" x14ac:dyDescent="0.35">
      <c r="A97" t="s">
        <v>2324</v>
      </c>
      <c r="B97">
        <v>336.51</v>
      </c>
      <c r="C97" t="s">
        <v>2325</v>
      </c>
      <c r="D97" t="s">
        <v>2324</v>
      </c>
      <c r="E97" t="s">
        <v>258</v>
      </c>
      <c r="F97" t="s">
        <v>259</v>
      </c>
      <c r="G97" t="s">
        <v>117</v>
      </c>
      <c r="H97" t="s">
        <v>118</v>
      </c>
      <c r="I97" t="s">
        <v>119</v>
      </c>
      <c r="J97" t="s">
        <v>120</v>
      </c>
      <c r="O97" t="s">
        <v>119</v>
      </c>
      <c r="P97" t="s">
        <v>120</v>
      </c>
    </row>
    <row r="98" spans="1:16" x14ac:dyDescent="0.35">
      <c r="A98" t="s">
        <v>2324</v>
      </c>
      <c r="B98">
        <v>414</v>
      </c>
      <c r="C98" t="s">
        <v>2325</v>
      </c>
      <c r="D98" t="s">
        <v>2324</v>
      </c>
      <c r="E98" t="s">
        <v>380</v>
      </c>
      <c r="F98" t="s">
        <v>381</v>
      </c>
      <c r="G98" t="s">
        <v>250</v>
      </c>
      <c r="H98" t="s">
        <v>251</v>
      </c>
      <c r="I98" t="s">
        <v>119</v>
      </c>
      <c r="J98" t="s">
        <v>120</v>
      </c>
      <c r="O98" t="s">
        <v>119</v>
      </c>
      <c r="P98" t="s">
        <v>120</v>
      </c>
    </row>
    <row r="99" spans="1:16" x14ac:dyDescent="0.35">
      <c r="A99" t="s">
        <v>2324</v>
      </c>
      <c r="B99">
        <v>414.01</v>
      </c>
      <c r="C99" t="s">
        <v>2325</v>
      </c>
      <c r="D99" t="s">
        <v>2324</v>
      </c>
      <c r="E99" t="s">
        <v>609</v>
      </c>
      <c r="F99" t="s">
        <v>610</v>
      </c>
      <c r="G99" t="s">
        <v>250</v>
      </c>
      <c r="H99" t="s">
        <v>251</v>
      </c>
      <c r="I99" t="s">
        <v>119</v>
      </c>
      <c r="J99" t="s">
        <v>120</v>
      </c>
      <c r="O99" t="s">
        <v>119</v>
      </c>
      <c r="P99" t="s">
        <v>120</v>
      </c>
    </row>
    <row r="100" spans="1:16" x14ac:dyDescent="0.35">
      <c r="A100" t="s">
        <v>2324</v>
      </c>
      <c r="B100">
        <v>139.5</v>
      </c>
      <c r="C100" t="s">
        <v>2325</v>
      </c>
      <c r="D100" t="s">
        <v>2324</v>
      </c>
      <c r="E100" t="s">
        <v>154</v>
      </c>
      <c r="F100" t="s">
        <v>155</v>
      </c>
      <c r="G100" t="s">
        <v>117</v>
      </c>
      <c r="H100" t="s">
        <v>118</v>
      </c>
      <c r="I100" t="s">
        <v>119</v>
      </c>
      <c r="J100" t="s">
        <v>120</v>
      </c>
      <c r="O100" t="s">
        <v>119</v>
      </c>
      <c r="P100" t="s">
        <v>120</v>
      </c>
    </row>
    <row r="101" spans="1:16" x14ac:dyDescent="0.35">
      <c r="A101" t="s">
        <v>2324</v>
      </c>
      <c r="B101">
        <v>828</v>
      </c>
      <c r="C101" t="s">
        <v>2325</v>
      </c>
      <c r="D101" t="s">
        <v>2324</v>
      </c>
      <c r="E101" t="s">
        <v>404</v>
      </c>
      <c r="F101" t="s">
        <v>405</v>
      </c>
      <c r="G101" t="s">
        <v>307</v>
      </c>
      <c r="H101" t="s">
        <v>308</v>
      </c>
      <c r="I101" t="s">
        <v>119</v>
      </c>
      <c r="J101" t="s">
        <v>120</v>
      </c>
      <c r="O101" t="s">
        <v>119</v>
      </c>
      <c r="P101" t="s">
        <v>120</v>
      </c>
    </row>
    <row r="102" spans="1:16" x14ac:dyDescent="0.35">
      <c r="A102" t="s">
        <v>2324</v>
      </c>
      <c r="B102">
        <v>414</v>
      </c>
      <c r="C102" t="s">
        <v>2325</v>
      </c>
      <c r="D102" t="s">
        <v>2324</v>
      </c>
      <c r="E102" t="s">
        <v>422</v>
      </c>
      <c r="F102" t="s">
        <v>423</v>
      </c>
      <c r="G102" t="s">
        <v>307</v>
      </c>
      <c r="H102" t="s">
        <v>308</v>
      </c>
      <c r="I102" t="s">
        <v>119</v>
      </c>
      <c r="J102" t="s">
        <v>120</v>
      </c>
      <c r="O102" t="s">
        <v>119</v>
      </c>
      <c r="P102" t="s">
        <v>120</v>
      </c>
    </row>
    <row r="103" spans="1:16" x14ac:dyDescent="0.35">
      <c r="A103" t="s">
        <v>2324</v>
      </c>
      <c r="B103">
        <v>551.99</v>
      </c>
      <c r="C103" t="s">
        <v>2325</v>
      </c>
      <c r="D103" t="s">
        <v>2324</v>
      </c>
      <c r="E103" t="s">
        <v>305</v>
      </c>
      <c r="F103" t="s">
        <v>306</v>
      </c>
      <c r="G103" t="s">
        <v>307</v>
      </c>
      <c r="H103" t="s">
        <v>308</v>
      </c>
      <c r="I103" t="s">
        <v>119</v>
      </c>
      <c r="J103" t="s">
        <v>120</v>
      </c>
      <c r="O103" t="s">
        <v>119</v>
      </c>
      <c r="P103" t="s">
        <v>120</v>
      </c>
    </row>
    <row r="104" spans="1:16" x14ac:dyDescent="0.35">
      <c r="A104" t="s">
        <v>2324</v>
      </c>
      <c r="B104">
        <v>965.99</v>
      </c>
      <c r="C104" t="s">
        <v>2325</v>
      </c>
      <c r="D104" t="s">
        <v>2324</v>
      </c>
      <c r="E104" t="s">
        <v>428</v>
      </c>
      <c r="F104" t="s">
        <v>429</v>
      </c>
      <c r="G104" t="s">
        <v>307</v>
      </c>
      <c r="H104" t="s">
        <v>308</v>
      </c>
      <c r="I104" t="s">
        <v>119</v>
      </c>
      <c r="J104" t="s">
        <v>120</v>
      </c>
      <c r="O104" t="s">
        <v>119</v>
      </c>
      <c r="P104" t="s">
        <v>120</v>
      </c>
    </row>
    <row r="105" spans="1:16" x14ac:dyDescent="0.35">
      <c r="A105" t="s">
        <v>2322</v>
      </c>
      <c r="B105">
        <v>811.07</v>
      </c>
      <c r="C105" t="s">
        <v>2323</v>
      </c>
      <c r="D105" t="s">
        <v>2322</v>
      </c>
      <c r="E105" t="s">
        <v>19</v>
      </c>
      <c r="F105" t="s">
        <v>20</v>
      </c>
      <c r="G105" t="s">
        <v>21</v>
      </c>
      <c r="H105" t="s">
        <v>22</v>
      </c>
      <c r="I105" t="s">
        <v>119</v>
      </c>
      <c r="J105" t="s">
        <v>120</v>
      </c>
      <c r="O105" t="s">
        <v>119</v>
      </c>
      <c r="P105" t="s">
        <v>120</v>
      </c>
    </row>
    <row r="106" spans="1:16" x14ac:dyDescent="0.35">
      <c r="A106" t="s">
        <v>2322</v>
      </c>
      <c r="B106">
        <v>1970.71</v>
      </c>
      <c r="C106" t="s">
        <v>2323</v>
      </c>
      <c r="D106" t="s">
        <v>2322</v>
      </c>
      <c r="E106" t="s">
        <v>288</v>
      </c>
      <c r="F106" t="s">
        <v>289</v>
      </c>
      <c r="G106" t="s">
        <v>117</v>
      </c>
      <c r="H106" t="s">
        <v>118</v>
      </c>
      <c r="I106" t="s">
        <v>119</v>
      </c>
      <c r="J106" t="s">
        <v>120</v>
      </c>
      <c r="O106" t="s">
        <v>119</v>
      </c>
      <c r="P106" t="s">
        <v>120</v>
      </c>
    </row>
    <row r="107" spans="1:16" x14ac:dyDescent="0.35">
      <c r="A107" t="s">
        <v>2322</v>
      </c>
      <c r="B107">
        <v>3634.2</v>
      </c>
      <c r="C107" t="s">
        <v>2323</v>
      </c>
      <c r="D107" t="s">
        <v>2322</v>
      </c>
      <c r="E107" t="s">
        <v>158</v>
      </c>
      <c r="F107" t="s">
        <v>159</v>
      </c>
      <c r="G107" t="s">
        <v>117</v>
      </c>
      <c r="H107" t="s">
        <v>118</v>
      </c>
      <c r="I107" t="s">
        <v>119</v>
      </c>
      <c r="J107" t="s">
        <v>120</v>
      </c>
      <c r="O107" t="s">
        <v>119</v>
      </c>
      <c r="P107" t="s">
        <v>120</v>
      </c>
    </row>
    <row r="108" spans="1:16" x14ac:dyDescent="0.35">
      <c r="A108" t="s">
        <v>2322</v>
      </c>
      <c r="B108">
        <v>2512.44</v>
      </c>
      <c r="C108" t="s">
        <v>2323</v>
      </c>
      <c r="D108" t="s">
        <v>2322</v>
      </c>
      <c r="E108" t="s">
        <v>134</v>
      </c>
      <c r="F108" t="s">
        <v>135</v>
      </c>
      <c r="G108" t="s">
        <v>117</v>
      </c>
      <c r="H108" t="s">
        <v>118</v>
      </c>
      <c r="I108" t="s">
        <v>119</v>
      </c>
      <c r="J108" t="s">
        <v>120</v>
      </c>
      <c r="O108" t="s">
        <v>119</v>
      </c>
      <c r="P108" t="s">
        <v>120</v>
      </c>
    </row>
    <row r="109" spans="1:16" x14ac:dyDescent="0.35">
      <c r="A109" t="s">
        <v>2322</v>
      </c>
      <c r="B109">
        <v>1827.7</v>
      </c>
      <c r="C109" t="s">
        <v>2323</v>
      </c>
      <c r="D109" t="s">
        <v>2322</v>
      </c>
      <c r="E109" t="s">
        <v>258</v>
      </c>
      <c r="F109" t="s">
        <v>259</v>
      </c>
      <c r="G109" t="s">
        <v>117</v>
      </c>
      <c r="H109" t="s">
        <v>118</v>
      </c>
      <c r="I109" t="s">
        <v>119</v>
      </c>
      <c r="J109" t="s">
        <v>120</v>
      </c>
      <c r="O109" t="s">
        <v>119</v>
      </c>
      <c r="P109" t="s">
        <v>120</v>
      </c>
    </row>
    <row r="110" spans="1:16" x14ac:dyDescent="0.35">
      <c r="A110" t="s">
        <v>2322</v>
      </c>
      <c r="B110">
        <v>139.09</v>
      </c>
      <c r="C110" t="s">
        <v>2323</v>
      </c>
      <c r="D110" t="s">
        <v>2322</v>
      </c>
      <c r="E110" t="s">
        <v>380</v>
      </c>
      <c r="F110" t="s">
        <v>381</v>
      </c>
      <c r="G110" t="s">
        <v>250</v>
      </c>
      <c r="H110" t="s">
        <v>251</v>
      </c>
      <c r="I110" t="s">
        <v>119</v>
      </c>
      <c r="J110" t="s">
        <v>120</v>
      </c>
      <c r="O110" t="s">
        <v>119</v>
      </c>
      <c r="P110" t="s">
        <v>120</v>
      </c>
    </row>
    <row r="111" spans="1:16" x14ac:dyDescent="0.35">
      <c r="A111" t="s">
        <v>2322</v>
      </c>
      <c r="B111">
        <v>361.69</v>
      </c>
      <c r="C111" t="s">
        <v>2323</v>
      </c>
      <c r="D111" t="s">
        <v>2322</v>
      </c>
      <c r="E111" t="s">
        <v>609</v>
      </c>
      <c r="F111" t="s">
        <v>610</v>
      </c>
      <c r="G111" t="s">
        <v>250</v>
      </c>
      <c r="H111" t="s">
        <v>251</v>
      </c>
      <c r="I111" t="s">
        <v>119</v>
      </c>
      <c r="J111" t="s">
        <v>120</v>
      </c>
      <c r="O111" t="s">
        <v>119</v>
      </c>
      <c r="P111" t="s">
        <v>120</v>
      </c>
    </row>
    <row r="112" spans="1:16" x14ac:dyDescent="0.35">
      <c r="A112" t="s">
        <v>2322</v>
      </c>
      <c r="B112">
        <v>331.24</v>
      </c>
      <c r="C112" t="s">
        <v>2323</v>
      </c>
      <c r="D112" t="s">
        <v>2322</v>
      </c>
      <c r="E112" t="s">
        <v>154</v>
      </c>
      <c r="F112" t="s">
        <v>155</v>
      </c>
      <c r="G112" t="s">
        <v>117</v>
      </c>
      <c r="H112" t="s">
        <v>118</v>
      </c>
      <c r="I112" t="s">
        <v>119</v>
      </c>
      <c r="J112" t="s">
        <v>120</v>
      </c>
      <c r="O112" t="s">
        <v>119</v>
      </c>
      <c r="P112" t="s">
        <v>120</v>
      </c>
    </row>
    <row r="113" spans="1:16" x14ac:dyDescent="0.35">
      <c r="A113" t="s">
        <v>2322</v>
      </c>
      <c r="B113">
        <v>440.17</v>
      </c>
      <c r="C113" t="s">
        <v>2323</v>
      </c>
      <c r="D113" t="s">
        <v>2322</v>
      </c>
      <c r="E113" t="s">
        <v>404</v>
      </c>
      <c r="F113" t="s">
        <v>405</v>
      </c>
      <c r="G113" t="s">
        <v>307</v>
      </c>
      <c r="H113" t="s">
        <v>308</v>
      </c>
      <c r="I113" t="s">
        <v>119</v>
      </c>
      <c r="J113" t="s">
        <v>120</v>
      </c>
      <c r="O113" t="s">
        <v>119</v>
      </c>
      <c r="P113" t="s">
        <v>120</v>
      </c>
    </row>
    <row r="114" spans="1:16" x14ac:dyDescent="0.35">
      <c r="A114" t="s">
        <v>2322</v>
      </c>
      <c r="B114">
        <v>522.92999999999995</v>
      </c>
      <c r="C114" t="s">
        <v>2323</v>
      </c>
      <c r="D114" t="s">
        <v>2322</v>
      </c>
      <c r="E114" t="s">
        <v>422</v>
      </c>
      <c r="F114" t="s">
        <v>423</v>
      </c>
      <c r="G114" t="s">
        <v>307</v>
      </c>
      <c r="H114" t="s">
        <v>308</v>
      </c>
      <c r="I114" t="s">
        <v>119</v>
      </c>
      <c r="J114" t="s">
        <v>120</v>
      </c>
      <c r="O114" t="s">
        <v>119</v>
      </c>
      <c r="P114" t="s">
        <v>120</v>
      </c>
    </row>
    <row r="115" spans="1:16" x14ac:dyDescent="0.35">
      <c r="A115" t="s">
        <v>2322</v>
      </c>
      <c r="B115">
        <v>180.13</v>
      </c>
      <c r="C115" t="s">
        <v>2323</v>
      </c>
      <c r="D115" t="s">
        <v>2322</v>
      </c>
      <c r="E115" t="s">
        <v>305</v>
      </c>
      <c r="F115" t="s">
        <v>306</v>
      </c>
      <c r="G115" t="s">
        <v>307</v>
      </c>
      <c r="H115" t="s">
        <v>308</v>
      </c>
      <c r="I115" t="s">
        <v>119</v>
      </c>
      <c r="J115" t="s">
        <v>120</v>
      </c>
      <c r="O115" t="s">
        <v>119</v>
      </c>
      <c r="P115" t="s">
        <v>120</v>
      </c>
    </row>
    <row r="116" spans="1:16" x14ac:dyDescent="0.35">
      <c r="A116" t="s">
        <v>2322</v>
      </c>
      <c r="B116">
        <v>833.89</v>
      </c>
      <c r="C116" t="s">
        <v>2323</v>
      </c>
      <c r="D116" t="s">
        <v>2322</v>
      </c>
      <c r="E116" t="s">
        <v>428</v>
      </c>
      <c r="F116" t="s">
        <v>429</v>
      </c>
      <c r="G116" t="s">
        <v>307</v>
      </c>
      <c r="H116" t="s">
        <v>308</v>
      </c>
      <c r="I116" t="s">
        <v>119</v>
      </c>
      <c r="J116" t="s">
        <v>120</v>
      </c>
      <c r="O116" t="s">
        <v>119</v>
      </c>
      <c r="P116" t="s">
        <v>120</v>
      </c>
    </row>
    <row r="117" spans="1:16" x14ac:dyDescent="0.35">
      <c r="A117" t="s">
        <v>2326</v>
      </c>
      <c r="B117">
        <v>459.66</v>
      </c>
      <c r="C117" t="s">
        <v>2327</v>
      </c>
      <c r="D117" t="s">
        <v>2326</v>
      </c>
      <c r="E117" t="s">
        <v>19</v>
      </c>
      <c r="F117" t="s">
        <v>20</v>
      </c>
      <c r="G117" t="s">
        <v>21</v>
      </c>
      <c r="H117" t="s">
        <v>22</v>
      </c>
      <c r="I117" t="s">
        <v>119</v>
      </c>
      <c r="J117" t="s">
        <v>120</v>
      </c>
      <c r="O117" t="s">
        <v>119</v>
      </c>
      <c r="P117" t="s">
        <v>120</v>
      </c>
    </row>
    <row r="118" spans="1:16" x14ac:dyDescent="0.35">
      <c r="A118" t="s">
        <v>2326</v>
      </c>
      <c r="B118">
        <v>32.86</v>
      </c>
      <c r="C118" t="s">
        <v>2327</v>
      </c>
      <c r="D118" t="s">
        <v>2326</v>
      </c>
      <c r="E118" t="s">
        <v>458</v>
      </c>
      <c r="F118" t="s">
        <v>459</v>
      </c>
      <c r="G118" t="s">
        <v>348</v>
      </c>
      <c r="H118" t="s">
        <v>349</v>
      </c>
      <c r="I118" t="s">
        <v>119</v>
      </c>
      <c r="J118" t="s">
        <v>120</v>
      </c>
      <c r="O118" t="s">
        <v>119</v>
      </c>
      <c r="P118" t="s">
        <v>120</v>
      </c>
    </row>
    <row r="119" spans="1:16" x14ac:dyDescent="0.35">
      <c r="A119" t="s">
        <v>2326</v>
      </c>
      <c r="B119">
        <v>107.54</v>
      </c>
      <c r="C119" t="s">
        <v>2327</v>
      </c>
      <c r="D119" t="s">
        <v>2326</v>
      </c>
      <c r="E119" t="s">
        <v>384</v>
      </c>
      <c r="F119" t="s">
        <v>385</v>
      </c>
      <c r="G119" t="s">
        <v>339</v>
      </c>
      <c r="H119" t="s">
        <v>340</v>
      </c>
      <c r="I119" t="s">
        <v>119</v>
      </c>
      <c r="J119" t="s">
        <v>120</v>
      </c>
      <c r="O119" t="s">
        <v>119</v>
      </c>
      <c r="P119" t="s">
        <v>120</v>
      </c>
    </row>
    <row r="120" spans="1:16" x14ac:dyDescent="0.35">
      <c r="A120" t="s">
        <v>2326</v>
      </c>
      <c r="B120">
        <v>1610.62</v>
      </c>
      <c r="C120" t="s">
        <v>2327</v>
      </c>
      <c r="D120" t="s">
        <v>2326</v>
      </c>
      <c r="E120" t="s">
        <v>158</v>
      </c>
      <c r="F120" t="s">
        <v>159</v>
      </c>
      <c r="G120" t="s">
        <v>117</v>
      </c>
      <c r="H120" t="s">
        <v>118</v>
      </c>
      <c r="I120" t="s">
        <v>119</v>
      </c>
      <c r="J120" t="s">
        <v>120</v>
      </c>
      <c r="O120" t="s">
        <v>119</v>
      </c>
      <c r="P120" t="s">
        <v>120</v>
      </c>
    </row>
    <row r="121" spans="1:16" x14ac:dyDescent="0.35">
      <c r="A121" t="s">
        <v>2326</v>
      </c>
      <c r="B121">
        <v>436.66</v>
      </c>
      <c r="C121" t="s">
        <v>2327</v>
      </c>
      <c r="D121" t="s">
        <v>2326</v>
      </c>
      <c r="E121" t="s">
        <v>531</v>
      </c>
      <c r="F121" t="s">
        <v>532</v>
      </c>
      <c r="G121" t="s">
        <v>533</v>
      </c>
      <c r="H121" t="s">
        <v>534</v>
      </c>
      <c r="I121" t="s">
        <v>119</v>
      </c>
      <c r="J121" t="s">
        <v>120</v>
      </c>
      <c r="O121" t="s">
        <v>119</v>
      </c>
      <c r="P121" t="s">
        <v>120</v>
      </c>
    </row>
    <row r="122" spans="1:16" x14ac:dyDescent="0.35">
      <c r="A122" t="s">
        <v>2326</v>
      </c>
      <c r="B122">
        <v>59.52</v>
      </c>
      <c r="C122" t="s">
        <v>2327</v>
      </c>
      <c r="D122" t="s">
        <v>2326</v>
      </c>
      <c r="E122" t="s">
        <v>548</v>
      </c>
      <c r="F122" t="s">
        <v>549</v>
      </c>
      <c r="G122" t="s">
        <v>633</v>
      </c>
      <c r="H122" t="s">
        <v>634</v>
      </c>
      <c r="I122" t="s">
        <v>119</v>
      </c>
      <c r="J122" t="s">
        <v>120</v>
      </c>
      <c r="O122" t="s">
        <v>119</v>
      </c>
      <c r="P122" t="s">
        <v>120</v>
      </c>
    </row>
    <row r="123" spans="1:16" x14ac:dyDescent="0.35">
      <c r="A123" t="s">
        <v>2326</v>
      </c>
      <c r="B123">
        <v>116.84</v>
      </c>
      <c r="C123" t="s">
        <v>2327</v>
      </c>
      <c r="D123" t="s">
        <v>2326</v>
      </c>
      <c r="E123" t="s">
        <v>548</v>
      </c>
      <c r="F123" t="s">
        <v>549</v>
      </c>
      <c r="G123" t="s">
        <v>550</v>
      </c>
      <c r="H123" t="s">
        <v>551</v>
      </c>
      <c r="I123" t="s">
        <v>119</v>
      </c>
      <c r="J123" t="s">
        <v>120</v>
      </c>
      <c r="O123" t="s">
        <v>119</v>
      </c>
      <c r="P123" t="s">
        <v>120</v>
      </c>
    </row>
    <row r="124" spans="1:16" x14ac:dyDescent="0.35">
      <c r="A124" t="s">
        <v>2326</v>
      </c>
      <c r="B124">
        <v>36</v>
      </c>
      <c r="C124" t="s">
        <v>2327</v>
      </c>
      <c r="D124" t="s">
        <v>2326</v>
      </c>
      <c r="E124" t="s">
        <v>258</v>
      </c>
      <c r="F124" t="s">
        <v>259</v>
      </c>
      <c r="G124" t="s">
        <v>117</v>
      </c>
      <c r="H124" t="s">
        <v>118</v>
      </c>
      <c r="I124" t="s">
        <v>119</v>
      </c>
      <c r="J124" t="s">
        <v>120</v>
      </c>
      <c r="O124" t="s">
        <v>119</v>
      </c>
      <c r="P124" t="s">
        <v>120</v>
      </c>
    </row>
    <row r="125" spans="1:16" x14ac:dyDescent="0.35">
      <c r="A125" t="s">
        <v>2326</v>
      </c>
      <c r="B125">
        <v>24</v>
      </c>
      <c r="C125" t="s">
        <v>2327</v>
      </c>
      <c r="D125" t="s">
        <v>2326</v>
      </c>
      <c r="E125" t="s">
        <v>337</v>
      </c>
      <c r="F125" t="s">
        <v>338</v>
      </c>
      <c r="G125" t="s">
        <v>339</v>
      </c>
      <c r="H125" t="s">
        <v>340</v>
      </c>
      <c r="I125" t="s">
        <v>119</v>
      </c>
      <c r="J125" t="s">
        <v>120</v>
      </c>
      <c r="O125" t="s">
        <v>119</v>
      </c>
      <c r="P125" t="s">
        <v>120</v>
      </c>
    </row>
    <row r="126" spans="1:16" x14ac:dyDescent="0.35">
      <c r="A126" t="s">
        <v>2326</v>
      </c>
      <c r="B126">
        <v>401.95</v>
      </c>
      <c r="C126" t="s">
        <v>2327</v>
      </c>
      <c r="D126" t="s">
        <v>2326</v>
      </c>
      <c r="E126" t="s">
        <v>154</v>
      </c>
      <c r="F126" t="s">
        <v>155</v>
      </c>
      <c r="G126" t="s">
        <v>117</v>
      </c>
      <c r="H126" t="s">
        <v>118</v>
      </c>
      <c r="I126" t="s">
        <v>119</v>
      </c>
      <c r="J126" t="s">
        <v>120</v>
      </c>
      <c r="O126" t="s">
        <v>119</v>
      </c>
      <c r="P126" t="s">
        <v>120</v>
      </c>
    </row>
    <row r="127" spans="1:16" x14ac:dyDescent="0.35">
      <c r="A127" t="s">
        <v>2326</v>
      </c>
      <c r="B127">
        <v>18.600000000000001</v>
      </c>
      <c r="C127" t="s">
        <v>2327</v>
      </c>
      <c r="D127" t="s">
        <v>2326</v>
      </c>
      <c r="E127" t="s">
        <v>404</v>
      </c>
      <c r="F127" t="s">
        <v>405</v>
      </c>
      <c r="G127" t="s">
        <v>307</v>
      </c>
      <c r="H127" t="s">
        <v>308</v>
      </c>
      <c r="I127" t="s">
        <v>119</v>
      </c>
      <c r="J127" t="s">
        <v>120</v>
      </c>
      <c r="O127" t="s">
        <v>119</v>
      </c>
      <c r="P127" t="s">
        <v>120</v>
      </c>
    </row>
    <row r="128" spans="1:16" x14ac:dyDescent="0.35">
      <c r="A128" t="s">
        <v>2326</v>
      </c>
      <c r="B128">
        <v>49.2</v>
      </c>
      <c r="C128" t="s">
        <v>2327</v>
      </c>
      <c r="D128" t="s">
        <v>2326</v>
      </c>
      <c r="E128" t="s">
        <v>428</v>
      </c>
      <c r="F128" t="s">
        <v>429</v>
      </c>
      <c r="G128" t="s">
        <v>307</v>
      </c>
      <c r="H128" t="s">
        <v>308</v>
      </c>
      <c r="I128" t="s">
        <v>119</v>
      </c>
      <c r="J128" t="s">
        <v>120</v>
      </c>
      <c r="O128" t="s">
        <v>119</v>
      </c>
      <c r="P128" t="s">
        <v>120</v>
      </c>
    </row>
    <row r="129" spans="1:16" x14ac:dyDescent="0.35">
      <c r="A129" t="s">
        <v>182</v>
      </c>
      <c r="B129">
        <v>1845</v>
      </c>
      <c r="C129" t="s">
        <v>1331</v>
      </c>
      <c r="D129" t="s">
        <v>182</v>
      </c>
      <c r="E129" t="s">
        <v>19</v>
      </c>
      <c r="F129" t="s">
        <v>20</v>
      </c>
      <c r="G129" t="s">
        <v>568</v>
      </c>
      <c r="H129" t="s">
        <v>569</v>
      </c>
      <c r="I129" t="s">
        <v>119</v>
      </c>
      <c r="J129" t="s">
        <v>120</v>
      </c>
      <c r="O129" t="s">
        <v>119</v>
      </c>
      <c r="P129" t="s">
        <v>120</v>
      </c>
    </row>
    <row r="130" spans="1:16" x14ac:dyDescent="0.35">
      <c r="A130" t="s">
        <v>182</v>
      </c>
      <c r="B130">
        <v>744.23</v>
      </c>
      <c r="C130" t="s">
        <v>1331</v>
      </c>
      <c r="D130" t="s">
        <v>182</v>
      </c>
      <c r="E130" t="s">
        <v>19</v>
      </c>
      <c r="F130" t="s">
        <v>20</v>
      </c>
      <c r="G130" t="s">
        <v>117</v>
      </c>
      <c r="H130" t="s">
        <v>118</v>
      </c>
      <c r="I130" t="s">
        <v>119</v>
      </c>
      <c r="J130" t="s">
        <v>120</v>
      </c>
      <c r="O130" t="s">
        <v>119</v>
      </c>
      <c r="P130" t="s">
        <v>120</v>
      </c>
    </row>
    <row r="131" spans="1:16" x14ac:dyDescent="0.35">
      <c r="A131" t="s">
        <v>182</v>
      </c>
      <c r="B131">
        <v>947.7</v>
      </c>
      <c r="C131" t="s">
        <v>1331</v>
      </c>
      <c r="D131" t="s">
        <v>182</v>
      </c>
      <c r="E131" t="s">
        <v>19</v>
      </c>
      <c r="F131" t="s">
        <v>20</v>
      </c>
      <c r="G131" t="s">
        <v>307</v>
      </c>
      <c r="H131" t="s">
        <v>308</v>
      </c>
      <c r="I131" t="s">
        <v>119</v>
      </c>
      <c r="J131" t="s">
        <v>120</v>
      </c>
      <c r="O131" t="s">
        <v>119</v>
      </c>
      <c r="P131" t="s">
        <v>120</v>
      </c>
    </row>
    <row r="132" spans="1:16" x14ac:dyDescent="0.35">
      <c r="A132" t="s">
        <v>182</v>
      </c>
      <c r="B132">
        <v>16.739999999999998</v>
      </c>
      <c r="C132" t="s">
        <v>1331</v>
      </c>
      <c r="D132" t="s">
        <v>182</v>
      </c>
      <c r="E132" t="s">
        <v>19</v>
      </c>
      <c r="F132" t="s">
        <v>20</v>
      </c>
      <c r="G132" t="s">
        <v>87</v>
      </c>
      <c r="H132" t="s">
        <v>88</v>
      </c>
      <c r="I132" t="s">
        <v>119</v>
      </c>
      <c r="J132" t="s">
        <v>120</v>
      </c>
      <c r="O132" t="s">
        <v>119</v>
      </c>
      <c r="P132" t="s">
        <v>120</v>
      </c>
    </row>
    <row r="133" spans="1:16" x14ac:dyDescent="0.35">
      <c r="A133" t="s">
        <v>182</v>
      </c>
      <c r="B133">
        <v>2177.0100000000002</v>
      </c>
      <c r="C133" t="s">
        <v>1331</v>
      </c>
      <c r="D133" t="s">
        <v>182</v>
      </c>
      <c r="E133" t="s">
        <v>19</v>
      </c>
      <c r="F133" t="s">
        <v>20</v>
      </c>
      <c r="G133" t="s">
        <v>21</v>
      </c>
      <c r="H133" t="s">
        <v>22</v>
      </c>
      <c r="I133" t="s">
        <v>119</v>
      </c>
      <c r="J133" t="s">
        <v>120</v>
      </c>
      <c r="O133" t="s">
        <v>119</v>
      </c>
      <c r="P133" t="s">
        <v>120</v>
      </c>
    </row>
    <row r="134" spans="1:16" x14ac:dyDescent="0.35">
      <c r="A134" t="s">
        <v>182</v>
      </c>
      <c r="B134">
        <v>41.48</v>
      </c>
      <c r="C134" t="s">
        <v>1331</v>
      </c>
      <c r="D134" t="s">
        <v>182</v>
      </c>
      <c r="E134" t="s">
        <v>458</v>
      </c>
      <c r="F134" t="s">
        <v>459</v>
      </c>
      <c r="G134" t="s">
        <v>348</v>
      </c>
      <c r="H134" t="s">
        <v>349</v>
      </c>
      <c r="I134" t="s">
        <v>119</v>
      </c>
      <c r="J134" t="s">
        <v>120</v>
      </c>
      <c r="O134" t="s">
        <v>119</v>
      </c>
      <c r="P134" t="s">
        <v>120</v>
      </c>
    </row>
    <row r="135" spans="1:16" x14ac:dyDescent="0.35">
      <c r="A135" t="s">
        <v>182</v>
      </c>
      <c r="B135">
        <v>671.05</v>
      </c>
      <c r="C135" t="s">
        <v>1331</v>
      </c>
      <c r="D135" t="s">
        <v>182</v>
      </c>
      <c r="E135" t="s">
        <v>221</v>
      </c>
      <c r="F135" t="s">
        <v>222</v>
      </c>
      <c r="G135" t="s">
        <v>223</v>
      </c>
      <c r="H135" t="s">
        <v>224</v>
      </c>
      <c r="I135" t="s">
        <v>119</v>
      </c>
      <c r="J135" t="s">
        <v>120</v>
      </c>
      <c r="O135" t="s">
        <v>119</v>
      </c>
      <c r="P135" t="s">
        <v>120</v>
      </c>
    </row>
    <row r="136" spans="1:16" x14ac:dyDescent="0.35">
      <c r="A136" t="s">
        <v>182</v>
      </c>
      <c r="B136">
        <v>929.64</v>
      </c>
      <c r="C136" t="s">
        <v>1331</v>
      </c>
      <c r="D136" t="s">
        <v>182</v>
      </c>
      <c r="E136" t="s">
        <v>134</v>
      </c>
      <c r="F136" t="s">
        <v>135</v>
      </c>
      <c r="G136" t="s">
        <v>117</v>
      </c>
      <c r="H136" t="s">
        <v>118</v>
      </c>
      <c r="I136" t="s">
        <v>119</v>
      </c>
      <c r="J136" t="s">
        <v>120</v>
      </c>
      <c r="O136" t="s">
        <v>119</v>
      </c>
      <c r="P136" t="s">
        <v>120</v>
      </c>
    </row>
    <row r="137" spans="1:16" x14ac:dyDescent="0.35">
      <c r="A137" t="s">
        <v>182</v>
      </c>
      <c r="B137">
        <v>54.8</v>
      </c>
      <c r="C137" t="s">
        <v>1331</v>
      </c>
      <c r="D137" t="s">
        <v>182</v>
      </c>
      <c r="E137" t="s">
        <v>563</v>
      </c>
      <c r="F137" t="s">
        <v>564</v>
      </c>
      <c r="G137" t="s">
        <v>568</v>
      </c>
      <c r="H137" t="s">
        <v>569</v>
      </c>
      <c r="I137" t="s">
        <v>119</v>
      </c>
      <c r="J137" t="s">
        <v>120</v>
      </c>
      <c r="O137" t="s">
        <v>119</v>
      </c>
      <c r="P137" t="s">
        <v>120</v>
      </c>
    </row>
    <row r="138" spans="1:16" x14ac:dyDescent="0.35">
      <c r="A138" t="s">
        <v>182</v>
      </c>
      <c r="B138">
        <v>17.079999999999998</v>
      </c>
      <c r="C138" t="s">
        <v>1331</v>
      </c>
      <c r="D138" t="s">
        <v>182</v>
      </c>
      <c r="E138" t="s">
        <v>154</v>
      </c>
      <c r="F138" t="s">
        <v>155</v>
      </c>
      <c r="G138" t="s">
        <v>117</v>
      </c>
      <c r="H138" t="s">
        <v>118</v>
      </c>
      <c r="I138" t="s">
        <v>119</v>
      </c>
      <c r="J138" t="s">
        <v>120</v>
      </c>
      <c r="O138" t="s">
        <v>119</v>
      </c>
      <c r="P138" t="s">
        <v>120</v>
      </c>
    </row>
    <row r="139" spans="1:16" x14ac:dyDescent="0.35">
      <c r="A139" t="s">
        <v>182</v>
      </c>
      <c r="B139">
        <v>122.78</v>
      </c>
      <c r="C139" t="s">
        <v>1331</v>
      </c>
      <c r="D139" t="s">
        <v>182</v>
      </c>
      <c r="E139" t="s">
        <v>404</v>
      </c>
      <c r="F139" t="s">
        <v>405</v>
      </c>
      <c r="G139" t="s">
        <v>307</v>
      </c>
      <c r="H139" t="s">
        <v>308</v>
      </c>
      <c r="I139" t="s">
        <v>119</v>
      </c>
      <c r="J139" t="s">
        <v>120</v>
      </c>
      <c r="O139" t="s">
        <v>119</v>
      </c>
      <c r="P139" t="s">
        <v>120</v>
      </c>
    </row>
    <row r="140" spans="1:16" x14ac:dyDescent="0.35">
      <c r="A140" t="s">
        <v>257</v>
      </c>
      <c r="B140">
        <v>1305.4000000000001</v>
      </c>
      <c r="C140" t="s">
        <v>256</v>
      </c>
      <c r="D140" t="s">
        <v>257</v>
      </c>
      <c r="E140" t="s">
        <v>47</v>
      </c>
      <c r="F140" t="s">
        <v>48</v>
      </c>
      <c r="G140" t="s">
        <v>292</v>
      </c>
      <c r="H140" t="s">
        <v>293</v>
      </c>
      <c r="I140" t="s">
        <v>669</v>
      </c>
      <c r="J140" t="s">
        <v>670</v>
      </c>
      <c r="O140" t="s">
        <v>669</v>
      </c>
      <c r="P140" t="s">
        <v>670</v>
      </c>
    </row>
    <row r="141" spans="1:16" x14ac:dyDescent="0.35">
      <c r="A141" t="s">
        <v>257</v>
      </c>
      <c r="B141">
        <v>232.71</v>
      </c>
      <c r="C141" t="s">
        <v>256</v>
      </c>
      <c r="D141" t="s">
        <v>257</v>
      </c>
      <c r="E141" t="s">
        <v>19</v>
      </c>
      <c r="F141" t="s">
        <v>20</v>
      </c>
      <c r="G141" t="s">
        <v>565</v>
      </c>
      <c r="H141" t="s">
        <v>566</v>
      </c>
      <c r="I141" t="s">
        <v>119</v>
      </c>
      <c r="J141" t="s">
        <v>120</v>
      </c>
      <c r="O141" t="s">
        <v>119</v>
      </c>
      <c r="P141" t="s">
        <v>120</v>
      </c>
    </row>
    <row r="142" spans="1:16" x14ac:dyDescent="0.35">
      <c r="A142" t="s">
        <v>257</v>
      </c>
      <c r="B142">
        <v>134.47999999999999</v>
      </c>
      <c r="C142" t="s">
        <v>256</v>
      </c>
      <c r="D142" t="s">
        <v>257</v>
      </c>
      <c r="E142" t="s">
        <v>19</v>
      </c>
      <c r="F142" t="s">
        <v>20</v>
      </c>
      <c r="G142" t="s">
        <v>533</v>
      </c>
      <c r="H142" t="s">
        <v>534</v>
      </c>
      <c r="I142" t="s">
        <v>119</v>
      </c>
      <c r="J142" t="s">
        <v>120</v>
      </c>
      <c r="O142" t="s">
        <v>119</v>
      </c>
      <c r="P142" t="s">
        <v>120</v>
      </c>
    </row>
    <row r="143" spans="1:16" x14ac:dyDescent="0.35">
      <c r="A143" t="s">
        <v>257</v>
      </c>
      <c r="B143">
        <v>221.71</v>
      </c>
      <c r="C143" t="s">
        <v>256</v>
      </c>
      <c r="D143" t="s">
        <v>257</v>
      </c>
      <c r="E143" t="s">
        <v>19</v>
      </c>
      <c r="F143" t="s">
        <v>20</v>
      </c>
      <c r="G143" t="s">
        <v>117</v>
      </c>
      <c r="H143" t="s">
        <v>118</v>
      </c>
      <c r="I143" t="s">
        <v>119</v>
      </c>
      <c r="J143" t="s">
        <v>120</v>
      </c>
      <c r="O143" t="s">
        <v>119</v>
      </c>
      <c r="P143" t="s">
        <v>120</v>
      </c>
    </row>
    <row r="144" spans="1:16" x14ac:dyDescent="0.35">
      <c r="A144" t="s">
        <v>257</v>
      </c>
      <c r="B144">
        <v>734.9</v>
      </c>
      <c r="C144" t="s">
        <v>256</v>
      </c>
      <c r="D144" t="s">
        <v>257</v>
      </c>
      <c r="E144" t="s">
        <v>19</v>
      </c>
      <c r="F144" t="s">
        <v>20</v>
      </c>
      <c r="G144" t="s">
        <v>87</v>
      </c>
      <c r="H144" t="s">
        <v>88</v>
      </c>
      <c r="I144" t="s">
        <v>119</v>
      </c>
      <c r="J144" t="s">
        <v>120</v>
      </c>
      <c r="O144" t="s">
        <v>119</v>
      </c>
      <c r="P144" t="s">
        <v>120</v>
      </c>
    </row>
    <row r="145" spans="1:16" x14ac:dyDescent="0.35">
      <c r="A145" t="s">
        <v>257</v>
      </c>
      <c r="B145">
        <v>2494.04</v>
      </c>
      <c r="C145" t="s">
        <v>256</v>
      </c>
      <c r="D145" t="s">
        <v>257</v>
      </c>
      <c r="E145" t="s">
        <v>19</v>
      </c>
      <c r="F145" t="s">
        <v>20</v>
      </c>
      <c r="G145" t="s">
        <v>21</v>
      </c>
      <c r="H145" t="s">
        <v>22</v>
      </c>
      <c r="I145" t="s">
        <v>119</v>
      </c>
      <c r="J145" t="s">
        <v>120</v>
      </c>
      <c r="O145" t="s">
        <v>119</v>
      </c>
      <c r="P145" t="s">
        <v>120</v>
      </c>
    </row>
    <row r="146" spans="1:16" x14ac:dyDescent="0.35">
      <c r="A146" t="s">
        <v>257</v>
      </c>
      <c r="B146">
        <v>17</v>
      </c>
      <c r="C146" t="s">
        <v>256</v>
      </c>
      <c r="D146" t="s">
        <v>257</v>
      </c>
      <c r="E146" t="s">
        <v>490</v>
      </c>
      <c r="F146" t="s">
        <v>491</v>
      </c>
      <c r="G146" t="s">
        <v>492</v>
      </c>
      <c r="H146" t="s">
        <v>493</v>
      </c>
      <c r="I146" t="s">
        <v>119</v>
      </c>
      <c r="J146" t="s">
        <v>120</v>
      </c>
      <c r="O146" t="s">
        <v>119</v>
      </c>
      <c r="P146" t="s">
        <v>120</v>
      </c>
    </row>
    <row r="147" spans="1:16" x14ac:dyDescent="0.35">
      <c r="A147" t="s">
        <v>257</v>
      </c>
      <c r="B147">
        <v>99.02</v>
      </c>
      <c r="C147" t="s">
        <v>256</v>
      </c>
      <c r="D147" t="s">
        <v>257</v>
      </c>
      <c r="E147" t="s">
        <v>410</v>
      </c>
      <c r="F147" t="s">
        <v>411</v>
      </c>
      <c r="G147" t="s">
        <v>412</v>
      </c>
      <c r="H147" t="s">
        <v>413</v>
      </c>
      <c r="I147" t="s">
        <v>119</v>
      </c>
      <c r="J147" t="s">
        <v>120</v>
      </c>
      <c r="O147" t="s">
        <v>119</v>
      </c>
      <c r="P147" t="s">
        <v>120</v>
      </c>
    </row>
    <row r="148" spans="1:16" x14ac:dyDescent="0.35">
      <c r="A148" t="s">
        <v>257</v>
      </c>
      <c r="B148">
        <v>2149</v>
      </c>
      <c r="C148" t="s">
        <v>256</v>
      </c>
      <c r="D148" t="s">
        <v>257</v>
      </c>
      <c r="E148" t="s">
        <v>221</v>
      </c>
      <c r="F148" t="s">
        <v>222</v>
      </c>
      <c r="G148" t="s">
        <v>223</v>
      </c>
      <c r="H148" t="s">
        <v>224</v>
      </c>
      <c r="I148" t="s">
        <v>119</v>
      </c>
      <c r="J148" t="s">
        <v>120</v>
      </c>
      <c r="O148" t="s">
        <v>119</v>
      </c>
      <c r="P148" t="s">
        <v>120</v>
      </c>
    </row>
    <row r="149" spans="1:16" x14ac:dyDescent="0.35">
      <c r="A149" t="s">
        <v>257</v>
      </c>
      <c r="B149">
        <v>2156.63</v>
      </c>
      <c r="C149" t="s">
        <v>256</v>
      </c>
      <c r="D149" t="s">
        <v>257</v>
      </c>
      <c r="E149" t="s">
        <v>288</v>
      </c>
      <c r="F149" t="s">
        <v>289</v>
      </c>
      <c r="G149" t="s">
        <v>117</v>
      </c>
      <c r="H149" t="s">
        <v>118</v>
      </c>
      <c r="I149" t="s">
        <v>119</v>
      </c>
      <c r="J149" t="s">
        <v>120</v>
      </c>
      <c r="O149" t="s">
        <v>119</v>
      </c>
      <c r="P149" t="s">
        <v>120</v>
      </c>
    </row>
    <row r="150" spans="1:16" x14ac:dyDescent="0.35">
      <c r="A150" t="s">
        <v>257</v>
      </c>
      <c r="B150">
        <v>2188.71</v>
      </c>
      <c r="C150" t="s">
        <v>256</v>
      </c>
      <c r="D150" t="s">
        <v>257</v>
      </c>
      <c r="E150" t="s">
        <v>158</v>
      </c>
      <c r="F150" t="s">
        <v>159</v>
      </c>
      <c r="G150" t="s">
        <v>117</v>
      </c>
      <c r="H150" t="s">
        <v>118</v>
      </c>
      <c r="I150" t="s">
        <v>119</v>
      </c>
      <c r="J150" t="s">
        <v>120</v>
      </c>
      <c r="O150" t="s">
        <v>119</v>
      </c>
      <c r="P150" t="s">
        <v>120</v>
      </c>
    </row>
    <row r="151" spans="1:16" x14ac:dyDescent="0.35">
      <c r="A151" t="s">
        <v>257</v>
      </c>
      <c r="B151">
        <v>2986.52</v>
      </c>
      <c r="C151" t="s">
        <v>256</v>
      </c>
      <c r="D151" t="s">
        <v>257</v>
      </c>
      <c r="E151" t="s">
        <v>134</v>
      </c>
      <c r="F151" t="s">
        <v>135</v>
      </c>
      <c r="G151" t="s">
        <v>117</v>
      </c>
      <c r="H151" t="s">
        <v>118</v>
      </c>
      <c r="I151" t="s">
        <v>119</v>
      </c>
      <c r="J151" t="s">
        <v>120</v>
      </c>
      <c r="O151" t="s">
        <v>119</v>
      </c>
      <c r="P151" t="s">
        <v>120</v>
      </c>
    </row>
    <row r="152" spans="1:16" x14ac:dyDescent="0.35">
      <c r="A152" t="s">
        <v>257</v>
      </c>
      <c r="B152">
        <v>1228</v>
      </c>
      <c r="C152" t="s">
        <v>256</v>
      </c>
      <c r="D152" t="s">
        <v>257</v>
      </c>
      <c r="E152" t="s">
        <v>563</v>
      </c>
      <c r="F152" t="s">
        <v>564</v>
      </c>
      <c r="G152" t="s">
        <v>565</v>
      </c>
      <c r="H152" t="s">
        <v>566</v>
      </c>
      <c r="I152" t="s">
        <v>119</v>
      </c>
      <c r="J152" t="s">
        <v>120</v>
      </c>
      <c r="O152" t="s">
        <v>119</v>
      </c>
      <c r="P152" t="s">
        <v>120</v>
      </c>
    </row>
    <row r="153" spans="1:16" x14ac:dyDescent="0.35">
      <c r="A153" t="s">
        <v>257</v>
      </c>
      <c r="B153">
        <v>766.55</v>
      </c>
      <c r="C153" t="s">
        <v>256</v>
      </c>
      <c r="D153" t="s">
        <v>257</v>
      </c>
      <c r="E153" t="s">
        <v>548</v>
      </c>
      <c r="F153" t="s">
        <v>549</v>
      </c>
      <c r="G153" t="s">
        <v>633</v>
      </c>
      <c r="H153" t="s">
        <v>634</v>
      </c>
      <c r="I153" t="s">
        <v>119</v>
      </c>
      <c r="J153" t="s">
        <v>120</v>
      </c>
      <c r="O153" t="s">
        <v>119</v>
      </c>
      <c r="P153" t="s">
        <v>120</v>
      </c>
    </row>
    <row r="154" spans="1:16" x14ac:dyDescent="0.35">
      <c r="A154" t="s">
        <v>257</v>
      </c>
      <c r="B154">
        <v>953.84</v>
      </c>
      <c r="C154" t="s">
        <v>256</v>
      </c>
      <c r="D154" t="s">
        <v>257</v>
      </c>
      <c r="E154" t="s">
        <v>548</v>
      </c>
      <c r="F154" t="s">
        <v>549</v>
      </c>
      <c r="G154" t="s">
        <v>550</v>
      </c>
      <c r="H154" t="s">
        <v>551</v>
      </c>
      <c r="I154" t="s">
        <v>119</v>
      </c>
      <c r="J154" t="s">
        <v>120</v>
      </c>
      <c r="O154" t="s">
        <v>119</v>
      </c>
      <c r="P154" t="s">
        <v>120</v>
      </c>
    </row>
    <row r="155" spans="1:16" x14ac:dyDescent="0.35">
      <c r="A155" t="s">
        <v>257</v>
      </c>
      <c r="B155">
        <v>978.25</v>
      </c>
      <c r="C155" t="s">
        <v>256</v>
      </c>
      <c r="D155" t="s">
        <v>257</v>
      </c>
      <c r="E155" t="s">
        <v>258</v>
      </c>
      <c r="F155" t="s">
        <v>259</v>
      </c>
      <c r="G155" t="s">
        <v>117</v>
      </c>
      <c r="H155" t="s">
        <v>118</v>
      </c>
      <c r="I155" t="s">
        <v>119</v>
      </c>
      <c r="J155" t="s">
        <v>120</v>
      </c>
      <c r="O155" t="s">
        <v>119</v>
      </c>
      <c r="P155" t="s">
        <v>120</v>
      </c>
    </row>
    <row r="156" spans="1:16" x14ac:dyDescent="0.35">
      <c r="A156" t="s">
        <v>257</v>
      </c>
      <c r="B156">
        <v>1969.68</v>
      </c>
      <c r="C156" t="s">
        <v>256</v>
      </c>
      <c r="D156" t="s">
        <v>257</v>
      </c>
      <c r="E156" t="s">
        <v>380</v>
      </c>
      <c r="F156" t="s">
        <v>381</v>
      </c>
      <c r="G156" t="s">
        <v>250</v>
      </c>
      <c r="H156" t="s">
        <v>251</v>
      </c>
      <c r="I156" t="s">
        <v>119</v>
      </c>
      <c r="J156" t="s">
        <v>120</v>
      </c>
      <c r="O156" t="s">
        <v>119</v>
      </c>
      <c r="P156" t="s">
        <v>120</v>
      </c>
    </row>
    <row r="157" spans="1:16" x14ac:dyDescent="0.35">
      <c r="A157" t="s">
        <v>257</v>
      </c>
      <c r="B157">
        <v>1960.33</v>
      </c>
      <c r="C157" t="s">
        <v>256</v>
      </c>
      <c r="D157" t="s">
        <v>257</v>
      </c>
      <c r="E157" t="s">
        <v>609</v>
      </c>
      <c r="F157" t="s">
        <v>610</v>
      </c>
      <c r="G157" t="s">
        <v>250</v>
      </c>
      <c r="H157" t="s">
        <v>251</v>
      </c>
      <c r="I157" t="s">
        <v>119</v>
      </c>
      <c r="J157" t="s">
        <v>120</v>
      </c>
      <c r="O157" t="s">
        <v>119</v>
      </c>
      <c r="P157" t="s">
        <v>120</v>
      </c>
    </row>
    <row r="158" spans="1:16" x14ac:dyDescent="0.35">
      <c r="A158" t="s">
        <v>257</v>
      </c>
      <c r="B158">
        <v>460.05</v>
      </c>
      <c r="C158" t="s">
        <v>256</v>
      </c>
      <c r="D158" t="s">
        <v>257</v>
      </c>
      <c r="E158" t="s">
        <v>482</v>
      </c>
      <c r="F158" t="s">
        <v>483</v>
      </c>
      <c r="G158" t="s">
        <v>250</v>
      </c>
      <c r="H158" t="s">
        <v>251</v>
      </c>
      <c r="I158" t="s">
        <v>119</v>
      </c>
      <c r="J158" t="s">
        <v>120</v>
      </c>
      <c r="O158" t="s">
        <v>119</v>
      </c>
      <c r="P158" t="s">
        <v>120</v>
      </c>
    </row>
    <row r="159" spans="1:16" x14ac:dyDescent="0.35">
      <c r="A159" t="s">
        <v>257</v>
      </c>
      <c r="B159">
        <v>2792.65</v>
      </c>
      <c r="C159" t="s">
        <v>256</v>
      </c>
      <c r="D159" t="s">
        <v>257</v>
      </c>
      <c r="E159" t="s">
        <v>337</v>
      </c>
      <c r="F159" t="s">
        <v>338</v>
      </c>
      <c r="G159" t="s">
        <v>339</v>
      </c>
      <c r="H159" t="s">
        <v>340</v>
      </c>
      <c r="I159" t="s">
        <v>119</v>
      </c>
      <c r="J159" t="s">
        <v>120</v>
      </c>
      <c r="O159" t="s">
        <v>119</v>
      </c>
      <c r="P159" t="s">
        <v>120</v>
      </c>
    </row>
    <row r="160" spans="1:16" x14ac:dyDescent="0.35">
      <c r="A160" t="s">
        <v>257</v>
      </c>
      <c r="B160">
        <v>1391.62</v>
      </c>
      <c r="C160" t="s">
        <v>256</v>
      </c>
      <c r="D160" t="s">
        <v>257</v>
      </c>
      <c r="E160" t="s">
        <v>154</v>
      </c>
      <c r="F160" t="s">
        <v>155</v>
      </c>
      <c r="G160" t="s">
        <v>117</v>
      </c>
      <c r="H160" t="s">
        <v>118</v>
      </c>
      <c r="I160" t="s">
        <v>119</v>
      </c>
      <c r="J160" t="s">
        <v>120</v>
      </c>
      <c r="O160" t="s">
        <v>119</v>
      </c>
      <c r="P160" t="s">
        <v>120</v>
      </c>
    </row>
    <row r="161" spans="1:16" x14ac:dyDescent="0.35">
      <c r="A161" t="s">
        <v>257</v>
      </c>
      <c r="B161">
        <v>1616.21</v>
      </c>
      <c r="C161" t="s">
        <v>256</v>
      </c>
      <c r="D161" t="s">
        <v>257</v>
      </c>
      <c r="E161" t="s">
        <v>404</v>
      </c>
      <c r="F161" t="s">
        <v>405</v>
      </c>
      <c r="G161" t="s">
        <v>307</v>
      </c>
      <c r="H161" t="s">
        <v>308</v>
      </c>
      <c r="I161" t="s">
        <v>119</v>
      </c>
      <c r="J161" t="s">
        <v>120</v>
      </c>
      <c r="O161" t="s">
        <v>119</v>
      </c>
      <c r="P161" t="s">
        <v>120</v>
      </c>
    </row>
    <row r="162" spans="1:16" x14ac:dyDescent="0.35">
      <c r="A162" t="s">
        <v>257</v>
      </c>
      <c r="B162">
        <v>745.22</v>
      </c>
      <c r="C162" t="s">
        <v>256</v>
      </c>
      <c r="D162" t="s">
        <v>257</v>
      </c>
      <c r="E162" t="s">
        <v>422</v>
      </c>
      <c r="F162" t="s">
        <v>423</v>
      </c>
      <c r="G162" t="s">
        <v>307</v>
      </c>
      <c r="H162" t="s">
        <v>308</v>
      </c>
      <c r="I162" t="s">
        <v>119</v>
      </c>
      <c r="J162" t="s">
        <v>120</v>
      </c>
      <c r="O162" t="s">
        <v>119</v>
      </c>
      <c r="P162" t="s">
        <v>120</v>
      </c>
    </row>
    <row r="163" spans="1:16" x14ac:dyDescent="0.35">
      <c r="A163" t="s">
        <v>257</v>
      </c>
      <c r="B163">
        <v>689.42</v>
      </c>
      <c r="C163" t="s">
        <v>256</v>
      </c>
      <c r="D163" t="s">
        <v>257</v>
      </c>
      <c r="E163" t="s">
        <v>305</v>
      </c>
      <c r="F163" t="s">
        <v>306</v>
      </c>
      <c r="G163" t="s">
        <v>307</v>
      </c>
      <c r="H163" t="s">
        <v>308</v>
      </c>
      <c r="I163" t="s">
        <v>119</v>
      </c>
      <c r="J163" t="s">
        <v>120</v>
      </c>
      <c r="O163" t="s">
        <v>119</v>
      </c>
      <c r="P163" t="s">
        <v>120</v>
      </c>
    </row>
    <row r="164" spans="1:16" x14ac:dyDescent="0.35">
      <c r="A164" t="s">
        <v>257</v>
      </c>
      <c r="B164">
        <v>1462.22</v>
      </c>
      <c r="C164" t="s">
        <v>256</v>
      </c>
      <c r="D164" t="s">
        <v>257</v>
      </c>
      <c r="E164" t="s">
        <v>428</v>
      </c>
      <c r="F164" t="s">
        <v>429</v>
      </c>
      <c r="G164" t="s">
        <v>307</v>
      </c>
      <c r="H164" t="s">
        <v>308</v>
      </c>
      <c r="I164" t="s">
        <v>119</v>
      </c>
      <c r="J164" t="s">
        <v>120</v>
      </c>
      <c r="O164" t="s">
        <v>119</v>
      </c>
      <c r="P164" t="s">
        <v>120</v>
      </c>
    </row>
    <row r="165" spans="1:16" x14ac:dyDescent="0.35">
      <c r="A165" t="s">
        <v>678</v>
      </c>
      <c r="B165">
        <v>1232</v>
      </c>
      <c r="C165" t="s">
        <v>677</v>
      </c>
      <c r="D165" t="s">
        <v>678</v>
      </c>
      <c r="E165" t="s">
        <v>47</v>
      </c>
      <c r="F165" t="s">
        <v>48</v>
      </c>
      <c r="G165" t="s">
        <v>292</v>
      </c>
      <c r="H165" t="s">
        <v>293</v>
      </c>
      <c r="I165" t="s">
        <v>669</v>
      </c>
      <c r="J165" t="s">
        <v>670</v>
      </c>
      <c r="O165" t="s">
        <v>669</v>
      </c>
      <c r="P165" t="s">
        <v>670</v>
      </c>
    </row>
    <row r="166" spans="1:16" x14ac:dyDescent="0.35">
      <c r="A166" t="s">
        <v>678</v>
      </c>
      <c r="B166">
        <v>55.1</v>
      </c>
      <c r="C166" t="s">
        <v>677</v>
      </c>
      <c r="D166" t="s">
        <v>678</v>
      </c>
      <c r="E166" t="s">
        <v>19</v>
      </c>
      <c r="F166" t="s">
        <v>20</v>
      </c>
      <c r="G166" t="s">
        <v>540</v>
      </c>
      <c r="H166" t="s">
        <v>541</v>
      </c>
      <c r="I166" t="s">
        <v>119</v>
      </c>
      <c r="J166" t="s">
        <v>120</v>
      </c>
      <c r="O166" t="s">
        <v>119</v>
      </c>
      <c r="P166" t="s">
        <v>120</v>
      </c>
    </row>
    <row r="167" spans="1:16" x14ac:dyDescent="0.35">
      <c r="A167" t="s">
        <v>678</v>
      </c>
      <c r="B167">
        <v>86.8</v>
      </c>
      <c r="C167" t="s">
        <v>677</v>
      </c>
      <c r="D167" t="s">
        <v>678</v>
      </c>
      <c r="E167" t="s">
        <v>221</v>
      </c>
      <c r="F167" t="s">
        <v>222</v>
      </c>
      <c r="G167" t="s">
        <v>223</v>
      </c>
      <c r="H167" t="s">
        <v>224</v>
      </c>
      <c r="I167" t="s">
        <v>119</v>
      </c>
      <c r="J167" t="s">
        <v>120</v>
      </c>
      <c r="O167" t="s">
        <v>119</v>
      </c>
      <c r="P167" t="s">
        <v>120</v>
      </c>
    </row>
    <row r="168" spans="1:16" x14ac:dyDescent="0.35">
      <c r="A168" t="s">
        <v>678</v>
      </c>
      <c r="B168">
        <v>55.8</v>
      </c>
      <c r="C168" t="s">
        <v>677</v>
      </c>
      <c r="D168" t="s">
        <v>678</v>
      </c>
      <c r="E168" t="s">
        <v>380</v>
      </c>
      <c r="F168" t="s">
        <v>381</v>
      </c>
      <c r="G168" t="s">
        <v>250</v>
      </c>
      <c r="H168" t="s">
        <v>251</v>
      </c>
      <c r="I168" t="s">
        <v>119</v>
      </c>
      <c r="J168" t="s">
        <v>120</v>
      </c>
      <c r="O168" t="s">
        <v>119</v>
      </c>
      <c r="P168" t="s">
        <v>120</v>
      </c>
    </row>
    <row r="169" spans="1:16" x14ac:dyDescent="0.35">
      <c r="A169" t="s">
        <v>1266</v>
      </c>
      <c r="B169">
        <v>358.12</v>
      </c>
      <c r="C169" t="s">
        <v>1265</v>
      </c>
      <c r="D169" t="s">
        <v>1266</v>
      </c>
      <c r="E169" t="s">
        <v>19</v>
      </c>
      <c r="F169" t="s">
        <v>20</v>
      </c>
      <c r="G169" t="s">
        <v>533</v>
      </c>
      <c r="H169" t="s">
        <v>534</v>
      </c>
      <c r="I169" t="s">
        <v>119</v>
      </c>
      <c r="J169" t="s">
        <v>120</v>
      </c>
      <c r="O169" t="s">
        <v>119</v>
      </c>
      <c r="P169" t="s">
        <v>120</v>
      </c>
    </row>
    <row r="170" spans="1:16" x14ac:dyDescent="0.35">
      <c r="A170" t="s">
        <v>1266</v>
      </c>
      <c r="B170">
        <v>271.43</v>
      </c>
      <c r="C170" t="s">
        <v>1265</v>
      </c>
      <c r="D170" t="s">
        <v>1266</v>
      </c>
      <c r="E170" t="s">
        <v>19</v>
      </c>
      <c r="F170" t="s">
        <v>20</v>
      </c>
      <c r="G170" t="s">
        <v>250</v>
      </c>
      <c r="H170" t="s">
        <v>251</v>
      </c>
      <c r="I170" t="s">
        <v>119</v>
      </c>
      <c r="J170" t="s">
        <v>120</v>
      </c>
      <c r="O170" t="s">
        <v>119</v>
      </c>
      <c r="P170" t="s">
        <v>120</v>
      </c>
    </row>
    <row r="171" spans="1:16" x14ac:dyDescent="0.35">
      <c r="A171" t="s">
        <v>1266</v>
      </c>
      <c r="B171">
        <v>6593.71</v>
      </c>
      <c r="C171" t="s">
        <v>1265</v>
      </c>
      <c r="D171" t="s">
        <v>1266</v>
      </c>
      <c r="E171" t="s">
        <v>19</v>
      </c>
      <c r="F171" t="s">
        <v>20</v>
      </c>
      <c r="G171" t="s">
        <v>117</v>
      </c>
      <c r="H171" t="s">
        <v>118</v>
      </c>
      <c r="I171" t="s">
        <v>119</v>
      </c>
      <c r="J171" t="s">
        <v>120</v>
      </c>
      <c r="O171" t="s">
        <v>119</v>
      </c>
      <c r="P171" t="s">
        <v>120</v>
      </c>
    </row>
    <row r="172" spans="1:16" x14ac:dyDescent="0.35">
      <c r="A172" t="s">
        <v>1266</v>
      </c>
      <c r="B172">
        <v>836.9</v>
      </c>
      <c r="C172" t="s">
        <v>1265</v>
      </c>
      <c r="D172" t="s">
        <v>1266</v>
      </c>
      <c r="E172" t="s">
        <v>19</v>
      </c>
      <c r="F172" t="s">
        <v>20</v>
      </c>
      <c r="G172" t="s">
        <v>307</v>
      </c>
      <c r="H172" t="s">
        <v>308</v>
      </c>
      <c r="I172" t="s">
        <v>119</v>
      </c>
      <c r="J172" t="s">
        <v>120</v>
      </c>
      <c r="O172" t="s">
        <v>119</v>
      </c>
      <c r="P172" t="s">
        <v>120</v>
      </c>
    </row>
    <row r="173" spans="1:16" x14ac:dyDescent="0.35">
      <c r="A173" t="s">
        <v>1266</v>
      </c>
      <c r="B173">
        <v>413.21</v>
      </c>
      <c r="C173" t="s">
        <v>1265</v>
      </c>
      <c r="D173" t="s">
        <v>1266</v>
      </c>
      <c r="E173" t="s">
        <v>19</v>
      </c>
      <c r="F173" t="s">
        <v>20</v>
      </c>
      <c r="G173" t="s">
        <v>412</v>
      </c>
      <c r="H173" t="s">
        <v>413</v>
      </c>
      <c r="I173" t="s">
        <v>119</v>
      </c>
      <c r="J173" t="s">
        <v>120</v>
      </c>
      <c r="O173" t="s">
        <v>119</v>
      </c>
      <c r="P173" t="s">
        <v>120</v>
      </c>
    </row>
    <row r="174" spans="1:16" x14ac:dyDescent="0.35">
      <c r="A174" t="s">
        <v>1266</v>
      </c>
      <c r="B174">
        <v>1438.5</v>
      </c>
      <c r="C174" t="s">
        <v>1265</v>
      </c>
      <c r="D174" t="s">
        <v>1266</v>
      </c>
      <c r="E174" t="s">
        <v>19</v>
      </c>
      <c r="F174" t="s">
        <v>20</v>
      </c>
      <c r="G174" t="s">
        <v>223</v>
      </c>
      <c r="H174" t="s">
        <v>224</v>
      </c>
      <c r="I174" t="s">
        <v>119</v>
      </c>
      <c r="J174" t="s">
        <v>120</v>
      </c>
      <c r="O174" t="s">
        <v>119</v>
      </c>
      <c r="P174" t="s">
        <v>120</v>
      </c>
    </row>
    <row r="175" spans="1:16" x14ac:dyDescent="0.35">
      <c r="A175" t="s">
        <v>1266</v>
      </c>
      <c r="B175">
        <v>213.14</v>
      </c>
      <c r="C175" t="s">
        <v>1265</v>
      </c>
      <c r="D175" t="s">
        <v>1266</v>
      </c>
      <c r="E175" t="s">
        <v>19</v>
      </c>
      <c r="F175" t="s">
        <v>20</v>
      </c>
      <c r="G175" t="s">
        <v>339</v>
      </c>
      <c r="H175" t="s">
        <v>340</v>
      </c>
      <c r="I175" t="s">
        <v>119</v>
      </c>
      <c r="J175" t="s">
        <v>120</v>
      </c>
      <c r="O175" t="s">
        <v>119</v>
      </c>
      <c r="P175" t="s">
        <v>120</v>
      </c>
    </row>
    <row r="176" spans="1:16" x14ac:dyDescent="0.35">
      <c r="A176" t="s">
        <v>1266</v>
      </c>
      <c r="B176">
        <v>110.19</v>
      </c>
      <c r="C176" t="s">
        <v>1265</v>
      </c>
      <c r="D176" t="s">
        <v>1266</v>
      </c>
      <c r="E176" t="s">
        <v>19</v>
      </c>
      <c r="F176" t="s">
        <v>20</v>
      </c>
      <c r="G176" t="s">
        <v>348</v>
      </c>
      <c r="H176" t="s">
        <v>349</v>
      </c>
      <c r="I176" t="s">
        <v>119</v>
      </c>
      <c r="J176" t="s">
        <v>120</v>
      </c>
      <c r="O176" t="s">
        <v>119</v>
      </c>
      <c r="P176" t="s">
        <v>120</v>
      </c>
    </row>
    <row r="177" spans="1:16" x14ac:dyDescent="0.35">
      <c r="A177" t="s">
        <v>1266</v>
      </c>
      <c r="B177">
        <v>316</v>
      </c>
      <c r="C177" t="s">
        <v>1265</v>
      </c>
      <c r="D177" t="s">
        <v>1266</v>
      </c>
      <c r="E177" t="s">
        <v>19</v>
      </c>
      <c r="F177" t="s">
        <v>20</v>
      </c>
      <c r="G177" t="s">
        <v>21</v>
      </c>
      <c r="H177" t="s">
        <v>22</v>
      </c>
      <c r="I177" t="s">
        <v>119</v>
      </c>
      <c r="J177" t="s">
        <v>120</v>
      </c>
      <c r="O177" t="s">
        <v>119</v>
      </c>
      <c r="P177" t="s">
        <v>120</v>
      </c>
    </row>
    <row r="178" spans="1:16" x14ac:dyDescent="0.35">
      <c r="A178" t="s">
        <v>1266</v>
      </c>
      <c r="B178">
        <v>785.1</v>
      </c>
      <c r="C178" t="s">
        <v>1265</v>
      </c>
      <c r="D178" t="s">
        <v>1266</v>
      </c>
      <c r="E178" t="s">
        <v>458</v>
      </c>
      <c r="F178" t="s">
        <v>459</v>
      </c>
      <c r="G178" t="s">
        <v>348</v>
      </c>
      <c r="H178" t="s">
        <v>349</v>
      </c>
      <c r="I178" t="s">
        <v>119</v>
      </c>
      <c r="J178" t="s">
        <v>120</v>
      </c>
      <c r="O178" t="s">
        <v>119</v>
      </c>
      <c r="P178" t="s">
        <v>120</v>
      </c>
    </row>
    <row r="179" spans="1:16" x14ac:dyDescent="0.35">
      <c r="A179" t="s">
        <v>989</v>
      </c>
      <c r="B179">
        <v>1682.21</v>
      </c>
      <c r="C179" t="s">
        <v>990</v>
      </c>
      <c r="D179" t="s">
        <v>989</v>
      </c>
      <c r="E179" t="s">
        <v>47</v>
      </c>
      <c r="F179" t="s">
        <v>48</v>
      </c>
      <c r="G179" t="s">
        <v>292</v>
      </c>
      <c r="H179" t="s">
        <v>293</v>
      </c>
      <c r="I179" t="s">
        <v>669</v>
      </c>
      <c r="J179" t="s">
        <v>670</v>
      </c>
      <c r="O179" t="s">
        <v>669</v>
      </c>
      <c r="P179" t="s">
        <v>670</v>
      </c>
    </row>
    <row r="180" spans="1:16" x14ac:dyDescent="0.35">
      <c r="A180" t="s">
        <v>989</v>
      </c>
      <c r="B180">
        <v>158547</v>
      </c>
      <c r="C180" t="s">
        <v>990</v>
      </c>
      <c r="D180" t="s">
        <v>989</v>
      </c>
      <c r="E180" t="s">
        <v>19</v>
      </c>
      <c r="F180" t="s">
        <v>20</v>
      </c>
      <c r="G180" t="s">
        <v>117</v>
      </c>
      <c r="H180" t="s">
        <v>118</v>
      </c>
      <c r="I180" t="s">
        <v>119</v>
      </c>
      <c r="J180" t="s">
        <v>120</v>
      </c>
      <c r="O180" t="s">
        <v>119</v>
      </c>
      <c r="P180" t="s">
        <v>120</v>
      </c>
    </row>
    <row r="181" spans="1:16" x14ac:dyDescent="0.35">
      <c r="A181" t="s">
        <v>989</v>
      </c>
      <c r="B181">
        <v>2731.72</v>
      </c>
      <c r="C181" t="s">
        <v>990</v>
      </c>
      <c r="D181" t="s">
        <v>989</v>
      </c>
      <c r="E181" t="s">
        <v>19</v>
      </c>
      <c r="F181" t="s">
        <v>20</v>
      </c>
      <c r="G181" t="s">
        <v>307</v>
      </c>
      <c r="H181" t="s">
        <v>308</v>
      </c>
      <c r="I181" t="s">
        <v>119</v>
      </c>
      <c r="J181" t="s">
        <v>120</v>
      </c>
      <c r="O181" t="s">
        <v>119</v>
      </c>
      <c r="P181" t="s">
        <v>120</v>
      </c>
    </row>
    <row r="182" spans="1:16" x14ac:dyDescent="0.35">
      <c r="A182" t="s">
        <v>989</v>
      </c>
      <c r="B182">
        <v>1983.9</v>
      </c>
      <c r="C182" t="s">
        <v>990</v>
      </c>
      <c r="D182" t="s">
        <v>989</v>
      </c>
      <c r="E182" t="s">
        <v>19</v>
      </c>
      <c r="F182" t="s">
        <v>20</v>
      </c>
      <c r="G182" t="s">
        <v>21</v>
      </c>
      <c r="H182" t="s">
        <v>22</v>
      </c>
      <c r="I182" t="s">
        <v>119</v>
      </c>
      <c r="J182" t="s">
        <v>120</v>
      </c>
      <c r="O182" t="s">
        <v>119</v>
      </c>
      <c r="P182" t="s">
        <v>120</v>
      </c>
    </row>
    <row r="183" spans="1:16" x14ac:dyDescent="0.35">
      <c r="A183" t="s">
        <v>989</v>
      </c>
      <c r="B183">
        <v>368.47</v>
      </c>
      <c r="C183" t="s">
        <v>990</v>
      </c>
      <c r="D183" t="s">
        <v>989</v>
      </c>
      <c r="E183" t="s">
        <v>221</v>
      </c>
      <c r="F183" t="s">
        <v>222</v>
      </c>
      <c r="G183" t="s">
        <v>223</v>
      </c>
      <c r="H183" t="s">
        <v>224</v>
      </c>
      <c r="I183" t="s">
        <v>119</v>
      </c>
      <c r="J183" t="s">
        <v>120</v>
      </c>
      <c r="O183" t="s">
        <v>119</v>
      </c>
      <c r="P183" t="s">
        <v>120</v>
      </c>
    </row>
    <row r="184" spans="1:16" x14ac:dyDescent="0.35">
      <c r="A184" t="s">
        <v>989</v>
      </c>
      <c r="B184">
        <v>10404.16</v>
      </c>
      <c r="C184" t="s">
        <v>990</v>
      </c>
      <c r="D184" t="s">
        <v>989</v>
      </c>
      <c r="E184" t="s">
        <v>288</v>
      </c>
      <c r="F184" t="s">
        <v>289</v>
      </c>
      <c r="G184" t="s">
        <v>117</v>
      </c>
      <c r="H184" t="s">
        <v>118</v>
      </c>
      <c r="I184" t="s">
        <v>119</v>
      </c>
      <c r="J184" t="s">
        <v>120</v>
      </c>
      <c r="O184" t="s">
        <v>119</v>
      </c>
      <c r="P184" t="s">
        <v>120</v>
      </c>
    </row>
    <row r="185" spans="1:16" x14ac:dyDescent="0.35">
      <c r="A185" t="s">
        <v>989</v>
      </c>
      <c r="B185">
        <v>3301.74</v>
      </c>
      <c r="C185" t="s">
        <v>990</v>
      </c>
      <c r="D185" t="s">
        <v>989</v>
      </c>
      <c r="E185" t="s">
        <v>158</v>
      </c>
      <c r="F185" t="s">
        <v>159</v>
      </c>
      <c r="G185" t="s">
        <v>117</v>
      </c>
      <c r="H185" t="s">
        <v>118</v>
      </c>
      <c r="I185" t="s">
        <v>119</v>
      </c>
      <c r="J185" t="s">
        <v>120</v>
      </c>
      <c r="O185" t="s">
        <v>119</v>
      </c>
      <c r="P185" t="s">
        <v>120</v>
      </c>
    </row>
    <row r="186" spans="1:16" x14ac:dyDescent="0.35">
      <c r="A186" t="s">
        <v>989</v>
      </c>
      <c r="B186">
        <v>123.4</v>
      </c>
      <c r="C186" t="s">
        <v>990</v>
      </c>
      <c r="D186" t="s">
        <v>989</v>
      </c>
      <c r="E186" t="s">
        <v>482</v>
      </c>
      <c r="F186" t="s">
        <v>483</v>
      </c>
      <c r="G186" t="s">
        <v>250</v>
      </c>
      <c r="H186" t="s">
        <v>251</v>
      </c>
      <c r="I186" t="s">
        <v>119</v>
      </c>
      <c r="J186" t="s">
        <v>120</v>
      </c>
      <c r="O186" t="s">
        <v>119</v>
      </c>
      <c r="P186" t="s">
        <v>120</v>
      </c>
    </row>
    <row r="187" spans="1:16" x14ac:dyDescent="0.35">
      <c r="A187" t="s">
        <v>989</v>
      </c>
      <c r="B187">
        <v>339.4</v>
      </c>
      <c r="C187" t="s">
        <v>990</v>
      </c>
      <c r="D187" t="s">
        <v>989</v>
      </c>
      <c r="E187" t="s">
        <v>154</v>
      </c>
      <c r="F187" t="s">
        <v>155</v>
      </c>
      <c r="G187" t="s">
        <v>117</v>
      </c>
      <c r="H187" t="s">
        <v>118</v>
      </c>
      <c r="I187" t="s">
        <v>119</v>
      </c>
      <c r="J187" t="s">
        <v>120</v>
      </c>
      <c r="O187" t="s">
        <v>119</v>
      </c>
      <c r="P187" t="s">
        <v>120</v>
      </c>
    </row>
    <row r="188" spans="1:16" x14ac:dyDescent="0.35">
      <c r="A188" t="s">
        <v>184</v>
      </c>
      <c r="B188">
        <v>549.29999999999995</v>
      </c>
      <c r="C188" t="s">
        <v>185</v>
      </c>
      <c r="D188" t="s">
        <v>184</v>
      </c>
      <c r="E188" t="s">
        <v>1016</v>
      </c>
      <c r="F188" t="s">
        <v>1017</v>
      </c>
      <c r="G188" t="s">
        <v>565</v>
      </c>
      <c r="H188" t="s">
        <v>566</v>
      </c>
      <c r="K188" t="s">
        <v>2423</v>
      </c>
      <c r="L188" t="s">
        <v>2424</v>
      </c>
      <c r="M188" t="s">
        <v>1748</v>
      </c>
      <c r="N188" t="s">
        <v>1749</v>
      </c>
    </row>
    <row r="189" spans="1:16" x14ac:dyDescent="0.35">
      <c r="A189" t="s">
        <v>347</v>
      </c>
      <c r="B189">
        <v>673.01</v>
      </c>
      <c r="C189" t="s">
        <v>346</v>
      </c>
      <c r="D189" t="s">
        <v>347</v>
      </c>
      <c r="E189" t="s">
        <v>47</v>
      </c>
      <c r="F189" t="s">
        <v>48</v>
      </c>
      <c r="G189" t="s">
        <v>1513</v>
      </c>
      <c r="H189" t="s">
        <v>1514</v>
      </c>
      <c r="K189" t="s">
        <v>1919</v>
      </c>
      <c r="L189" t="s">
        <v>1920</v>
      </c>
      <c r="M189" t="s">
        <v>1517</v>
      </c>
      <c r="N189" t="s">
        <v>1518</v>
      </c>
    </row>
    <row r="190" spans="1:16" x14ac:dyDescent="0.35">
      <c r="A190" t="s">
        <v>347</v>
      </c>
      <c r="B190">
        <v>9000</v>
      </c>
      <c r="C190" t="s">
        <v>346</v>
      </c>
      <c r="D190" t="s">
        <v>347</v>
      </c>
      <c r="E190" t="s">
        <v>47</v>
      </c>
      <c r="F190" t="s">
        <v>48</v>
      </c>
      <c r="G190" t="s">
        <v>1513</v>
      </c>
      <c r="H190" t="s">
        <v>1514</v>
      </c>
      <c r="K190" t="s">
        <v>1515</v>
      </c>
      <c r="L190" t="s">
        <v>1516</v>
      </c>
      <c r="M190" t="s">
        <v>1517</v>
      </c>
      <c r="N190" t="s">
        <v>1518</v>
      </c>
    </row>
    <row r="191" spans="1:16" x14ac:dyDescent="0.35">
      <c r="A191" t="s">
        <v>347</v>
      </c>
      <c r="B191">
        <v>2239.44</v>
      </c>
      <c r="C191" t="s">
        <v>346</v>
      </c>
      <c r="D191" t="s">
        <v>347</v>
      </c>
      <c r="E191" t="s">
        <v>288</v>
      </c>
      <c r="F191" t="s">
        <v>289</v>
      </c>
      <c r="G191" t="s">
        <v>117</v>
      </c>
      <c r="H191" t="s">
        <v>118</v>
      </c>
      <c r="I191" t="s">
        <v>511</v>
      </c>
      <c r="J191" t="s">
        <v>512</v>
      </c>
      <c r="O191" t="s">
        <v>511</v>
      </c>
      <c r="P191" t="s">
        <v>512</v>
      </c>
    </row>
    <row r="192" spans="1:16" x14ac:dyDescent="0.35">
      <c r="A192" t="s">
        <v>347</v>
      </c>
      <c r="B192">
        <v>520.79999999999995</v>
      </c>
      <c r="C192" t="s">
        <v>346</v>
      </c>
      <c r="D192" t="s">
        <v>347</v>
      </c>
      <c r="E192" t="s">
        <v>158</v>
      </c>
      <c r="F192" t="s">
        <v>159</v>
      </c>
      <c r="G192" t="s">
        <v>117</v>
      </c>
      <c r="H192" t="s">
        <v>118</v>
      </c>
      <c r="I192" t="s">
        <v>592</v>
      </c>
      <c r="J192" t="s">
        <v>593</v>
      </c>
      <c r="O192" t="s">
        <v>592</v>
      </c>
      <c r="P192" t="s">
        <v>593</v>
      </c>
    </row>
    <row r="193" spans="1:16" x14ac:dyDescent="0.35">
      <c r="A193" t="s">
        <v>347</v>
      </c>
      <c r="B193">
        <v>3981.64</v>
      </c>
      <c r="C193" t="s">
        <v>346</v>
      </c>
      <c r="D193" t="s">
        <v>347</v>
      </c>
      <c r="E193" t="s">
        <v>404</v>
      </c>
      <c r="F193" t="s">
        <v>405</v>
      </c>
      <c r="G193" t="s">
        <v>307</v>
      </c>
      <c r="H193" t="s">
        <v>308</v>
      </c>
      <c r="I193" t="s">
        <v>406</v>
      </c>
      <c r="J193" t="s">
        <v>407</v>
      </c>
      <c r="O193" t="s">
        <v>406</v>
      </c>
      <c r="P193" t="s">
        <v>407</v>
      </c>
    </row>
    <row r="194" spans="1:16" x14ac:dyDescent="0.35">
      <c r="A194" t="s">
        <v>347</v>
      </c>
      <c r="B194">
        <v>2415.52</v>
      </c>
      <c r="C194" t="s">
        <v>346</v>
      </c>
      <c r="D194" t="s">
        <v>347</v>
      </c>
      <c r="E194" t="s">
        <v>404</v>
      </c>
      <c r="F194" t="s">
        <v>405</v>
      </c>
      <c r="G194" t="s">
        <v>307</v>
      </c>
      <c r="H194" t="s">
        <v>308</v>
      </c>
      <c r="I194" t="s">
        <v>471</v>
      </c>
      <c r="J194" t="s">
        <v>472</v>
      </c>
      <c r="O194" t="s">
        <v>471</v>
      </c>
      <c r="P194" t="s">
        <v>472</v>
      </c>
    </row>
    <row r="195" spans="1:16" x14ac:dyDescent="0.35">
      <c r="A195" t="s">
        <v>347</v>
      </c>
      <c r="B195">
        <v>2616.4</v>
      </c>
      <c r="C195" t="s">
        <v>346</v>
      </c>
      <c r="D195" t="s">
        <v>347</v>
      </c>
      <c r="E195" t="s">
        <v>422</v>
      </c>
      <c r="F195" t="s">
        <v>423</v>
      </c>
      <c r="G195" t="s">
        <v>307</v>
      </c>
      <c r="H195" t="s">
        <v>308</v>
      </c>
      <c r="I195" t="s">
        <v>424</v>
      </c>
      <c r="J195" t="s">
        <v>425</v>
      </c>
      <c r="O195" t="s">
        <v>424</v>
      </c>
      <c r="P195" t="s">
        <v>425</v>
      </c>
    </row>
    <row r="196" spans="1:16" x14ac:dyDescent="0.35">
      <c r="A196" t="s">
        <v>347</v>
      </c>
      <c r="B196">
        <v>4497.4799999999996</v>
      </c>
      <c r="C196" t="s">
        <v>346</v>
      </c>
      <c r="D196" t="s">
        <v>347</v>
      </c>
      <c r="E196" t="s">
        <v>305</v>
      </c>
      <c r="F196" t="s">
        <v>306</v>
      </c>
      <c r="G196" t="s">
        <v>307</v>
      </c>
      <c r="H196" t="s">
        <v>308</v>
      </c>
      <c r="I196" t="s">
        <v>558</v>
      </c>
      <c r="J196" t="s">
        <v>559</v>
      </c>
      <c r="O196" t="s">
        <v>558</v>
      </c>
      <c r="P196" t="s">
        <v>559</v>
      </c>
    </row>
    <row r="197" spans="1:16" x14ac:dyDescent="0.35">
      <c r="A197" t="s">
        <v>347</v>
      </c>
      <c r="B197">
        <v>3987.84</v>
      </c>
      <c r="C197" t="s">
        <v>346</v>
      </c>
      <c r="D197" t="s">
        <v>347</v>
      </c>
      <c r="E197" t="s">
        <v>428</v>
      </c>
      <c r="F197" t="s">
        <v>429</v>
      </c>
      <c r="G197" t="s">
        <v>307</v>
      </c>
      <c r="H197" t="s">
        <v>308</v>
      </c>
      <c r="I197" t="s">
        <v>430</v>
      </c>
      <c r="J197" t="s">
        <v>431</v>
      </c>
      <c r="O197" t="s">
        <v>430</v>
      </c>
      <c r="P197" t="s">
        <v>431</v>
      </c>
    </row>
    <row r="198" spans="1:16" x14ac:dyDescent="0.35">
      <c r="A198" t="s">
        <v>347</v>
      </c>
      <c r="B198">
        <v>2427.92</v>
      </c>
      <c r="C198" t="s">
        <v>346</v>
      </c>
      <c r="D198" t="s">
        <v>347</v>
      </c>
      <c r="E198" t="s">
        <v>428</v>
      </c>
      <c r="F198" t="s">
        <v>429</v>
      </c>
      <c r="G198" t="s">
        <v>307</v>
      </c>
      <c r="H198" t="s">
        <v>308</v>
      </c>
      <c r="I198" t="s">
        <v>586</v>
      </c>
      <c r="J198" t="s">
        <v>587</v>
      </c>
      <c r="O198" t="s">
        <v>586</v>
      </c>
      <c r="P198" t="s">
        <v>587</v>
      </c>
    </row>
    <row r="199" spans="1:16" x14ac:dyDescent="0.35">
      <c r="A199" t="s">
        <v>687</v>
      </c>
      <c r="B199">
        <v>52.79</v>
      </c>
      <c r="C199" t="s">
        <v>1191</v>
      </c>
      <c r="D199" t="s">
        <v>687</v>
      </c>
      <c r="E199" t="s">
        <v>1270</v>
      </c>
      <c r="F199" t="s">
        <v>1271</v>
      </c>
      <c r="G199" t="s">
        <v>412</v>
      </c>
      <c r="H199" t="s">
        <v>413</v>
      </c>
      <c r="I199" t="s">
        <v>1510</v>
      </c>
      <c r="J199" t="s">
        <v>1511</v>
      </c>
      <c r="O199" t="s">
        <v>1510</v>
      </c>
      <c r="P199" t="s">
        <v>1511</v>
      </c>
    </row>
    <row r="200" spans="1:16" x14ac:dyDescent="0.35">
      <c r="A200" t="s">
        <v>172</v>
      </c>
      <c r="B200">
        <v>8966.16</v>
      </c>
      <c r="C200" t="s">
        <v>171</v>
      </c>
      <c r="D200" t="s">
        <v>172</v>
      </c>
      <c r="E200" t="s">
        <v>1270</v>
      </c>
      <c r="F200" t="s">
        <v>1271</v>
      </c>
      <c r="G200" t="s">
        <v>412</v>
      </c>
      <c r="H200" t="s">
        <v>413</v>
      </c>
      <c r="I200" t="s">
        <v>1510</v>
      </c>
      <c r="J200" t="s">
        <v>1511</v>
      </c>
      <c r="O200" t="s">
        <v>1510</v>
      </c>
      <c r="P200" t="s">
        <v>1511</v>
      </c>
    </row>
    <row r="201" spans="1:16" x14ac:dyDescent="0.35">
      <c r="A201" t="s">
        <v>375</v>
      </c>
      <c r="B201">
        <v>305.73</v>
      </c>
      <c r="C201" t="s">
        <v>2068</v>
      </c>
      <c r="D201" t="s">
        <v>375</v>
      </c>
      <c r="E201" t="s">
        <v>1270</v>
      </c>
      <c r="F201" t="s">
        <v>1271</v>
      </c>
      <c r="G201" t="s">
        <v>412</v>
      </c>
      <c r="H201" t="s">
        <v>413</v>
      </c>
      <c r="I201" t="s">
        <v>1510</v>
      </c>
      <c r="J201" t="s">
        <v>1511</v>
      </c>
      <c r="O201" t="s">
        <v>1510</v>
      </c>
      <c r="P201" t="s">
        <v>1511</v>
      </c>
    </row>
    <row r="202" spans="1:16" x14ac:dyDescent="0.35">
      <c r="A202" t="s">
        <v>354</v>
      </c>
      <c r="B202">
        <v>323.54000000000002</v>
      </c>
      <c r="C202" t="s">
        <v>353</v>
      </c>
      <c r="D202" t="s">
        <v>354</v>
      </c>
      <c r="E202" t="s">
        <v>458</v>
      </c>
      <c r="F202" t="s">
        <v>459</v>
      </c>
      <c r="G202" t="s">
        <v>348</v>
      </c>
      <c r="H202" t="s">
        <v>349</v>
      </c>
      <c r="I202" t="s">
        <v>529</v>
      </c>
      <c r="J202" t="s">
        <v>530</v>
      </c>
      <c r="O202" t="s">
        <v>529</v>
      </c>
      <c r="P202" t="s">
        <v>530</v>
      </c>
    </row>
    <row r="203" spans="1:16" x14ac:dyDescent="0.35">
      <c r="A203" t="s">
        <v>354</v>
      </c>
      <c r="B203">
        <v>5162.6899999999996</v>
      </c>
      <c r="C203" t="s">
        <v>353</v>
      </c>
      <c r="D203" t="s">
        <v>354</v>
      </c>
      <c r="E203" t="s">
        <v>1270</v>
      </c>
      <c r="F203" t="s">
        <v>1271</v>
      </c>
      <c r="G203" t="s">
        <v>412</v>
      </c>
      <c r="H203" t="s">
        <v>413</v>
      </c>
      <c r="I203" t="s">
        <v>1510</v>
      </c>
      <c r="J203" t="s">
        <v>1511</v>
      </c>
      <c r="O203" t="s">
        <v>1510</v>
      </c>
      <c r="P203" t="s">
        <v>1511</v>
      </c>
    </row>
    <row r="204" spans="1:16" x14ac:dyDescent="0.35">
      <c r="A204" t="s">
        <v>498</v>
      </c>
      <c r="B204">
        <v>126.68</v>
      </c>
      <c r="C204" t="s">
        <v>2425</v>
      </c>
      <c r="D204" t="s">
        <v>498</v>
      </c>
      <c r="E204" t="s">
        <v>47</v>
      </c>
      <c r="F204" t="s">
        <v>48</v>
      </c>
      <c r="G204" t="s">
        <v>49</v>
      </c>
      <c r="H204" t="s">
        <v>50</v>
      </c>
      <c r="M204" t="s">
        <v>2331</v>
      </c>
      <c r="N204" t="s">
        <v>2332</v>
      </c>
      <c r="O204" t="s">
        <v>2426</v>
      </c>
      <c r="P204" t="s">
        <v>2427</v>
      </c>
    </row>
    <row r="205" spans="1:16" x14ac:dyDescent="0.35">
      <c r="A205" t="s">
        <v>172</v>
      </c>
      <c r="B205">
        <v>-901.98</v>
      </c>
      <c r="C205" t="s">
        <v>2428</v>
      </c>
      <c r="D205" t="s">
        <v>172</v>
      </c>
      <c r="E205" t="s">
        <v>221</v>
      </c>
      <c r="F205" t="s">
        <v>222</v>
      </c>
      <c r="G205" t="s">
        <v>223</v>
      </c>
      <c r="H205" t="s">
        <v>224</v>
      </c>
      <c r="I205" t="s">
        <v>408</v>
      </c>
      <c r="J205" t="s">
        <v>409</v>
      </c>
      <c r="O205" t="s">
        <v>408</v>
      </c>
      <c r="P205" t="s">
        <v>409</v>
      </c>
    </row>
    <row r="206" spans="1:16" x14ac:dyDescent="0.35">
      <c r="A206" t="s">
        <v>375</v>
      </c>
      <c r="B206">
        <v>0</v>
      </c>
      <c r="C206" t="s">
        <v>2429</v>
      </c>
      <c r="D206" t="s">
        <v>375</v>
      </c>
      <c r="E206" t="s">
        <v>47</v>
      </c>
      <c r="F206" t="s">
        <v>48</v>
      </c>
      <c r="G206" t="s">
        <v>292</v>
      </c>
      <c r="H206" t="s">
        <v>293</v>
      </c>
      <c r="I206" t="s">
        <v>2073</v>
      </c>
      <c r="J206" t="s">
        <v>2074</v>
      </c>
      <c r="O206" t="s">
        <v>2073</v>
      </c>
      <c r="P206" t="s">
        <v>2074</v>
      </c>
    </row>
    <row r="207" spans="1:16" x14ac:dyDescent="0.35">
      <c r="A207" t="s">
        <v>375</v>
      </c>
      <c r="B207">
        <v>577.47</v>
      </c>
      <c r="C207" t="s">
        <v>2429</v>
      </c>
      <c r="D207" t="s">
        <v>375</v>
      </c>
      <c r="E207" t="s">
        <v>548</v>
      </c>
      <c r="F207" t="s">
        <v>549</v>
      </c>
      <c r="G207" t="s">
        <v>1411</v>
      </c>
      <c r="H207" t="s">
        <v>1412</v>
      </c>
      <c r="I207" t="s">
        <v>552</v>
      </c>
      <c r="J207" t="s">
        <v>553</v>
      </c>
      <c r="O207" t="s">
        <v>552</v>
      </c>
      <c r="P207" t="s">
        <v>553</v>
      </c>
    </row>
    <row r="208" spans="1:16" x14ac:dyDescent="0.35">
      <c r="A208" t="s">
        <v>375</v>
      </c>
      <c r="B208">
        <v>245.11</v>
      </c>
      <c r="C208" t="s">
        <v>2429</v>
      </c>
      <c r="D208" t="s">
        <v>375</v>
      </c>
      <c r="E208" t="s">
        <v>548</v>
      </c>
      <c r="F208" t="s">
        <v>549</v>
      </c>
      <c r="G208" t="s">
        <v>550</v>
      </c>
      <c r="H208" t="s">
        <v>551</v>
      </c>
      <c r="I208" t="s">
        <v>552</v>
      </c>
      <c r="J208" t="s">
        <v>553</v>
      </c>
      <c r="O208" t="s">
        <v>552</v>
      </c>
      <c r="P208" t="s">
        <v>553</v>
      </c>
    </row>
    <row r="209" spans="1:16" x14ac:dyDescent="0.35">
      <c r="A209" t="s">
        <v>354</v>
      </c>
      <c r="B209">
        <v>-51.98</v>
      </c>
      <c r="C209" t="s">
        <v>2430</v>
      </c>
      <c r="D209" t="s">
        <v>354</v>
      </c>
      <c r="E209" t="s">
        <v>47</v>
      </c>
      <c r="F209" t="s">
        <v>48</v>
      </c>
      <c r="G209" t="s">
        <v>292</v>
      </c>
      <c r="H209" t="s">
        <v>293</v>
      </c>
      <c r="I209" t="s">
        <v>2073</v>
      </c>
      <c r="J209" t="s">
        <v>2074</v>
      </c>
      <c r="O209" t="s">
        <v>2073</v>
      </c>
      <c r="P209" t="s">
        <v>2074</v>
      </c>
    </row>
    <row r="210" spans="1:16" x14ac:dyDescent="0.35">
      <c r="A210" t="s">
        <v>354</v>
      </c>
      <c r="B210">
        <v>51.85</v>
      </c>
      <c r="C210" t="s">
        <v>2430</v>
      </c>
      <c r="D210" t="s">
        <v>354</v>
      </c>
      <c r="E210" t="s">
        <v>47</v>
      </c>
      <c r="F210" t="s">
        <v>48</v>
      </c>
      <c r="G210" t="s">
        <v>21</v>
      </c>
      <c r="H210" t="s">
        <v>22</v>
      </c>
      <c r="I210" t="s">
        <v>2073</v>
      </c>
      <c r="J210" t="s">
        <v>2074</v>
      </c>
      <c r="O210" t="s">
        <v>2073</v>
      </c>
      <c r="P210" t="s">
        <v>2074</v>
      </c>
    </row>
    <row r="211" spans="1:16" x14ac:dyDescent="0.35">
      <c r="A211" t="s">
        <v>354</v>
      </c>
      <c r="B211">
        <v>-46.94</v>
      </c>
      <c r="C211" t="s">
        <v>2430</v>
      </c>
      <c r="D211" t="s">
        <v>354</v>
      </c>
      <c r="E211" t="s">
        <v>384</v>
      </c>
      <c r="F211" t="s">
        <v>385</v>
      </c>
      <c r="G211" t="s">
        <v>339</v>
      </c>
      <c r="H211" t="s">
        <v>340</v>
      </c>
      <c r="I211" t="s">
        <v>420</v>
      </c>
      <c r="J211" t="s">
        <v>421</v>
      </c>
      <c r="O211" t="s">
        <v>420</v>
      </c>
      <c r="P211" t="s">
        <v>421</v>
      </c>
    </row>
    <row r="212" spans="1:16" x14ac:dyDescent="0.35">
      <c r="A212" t="s">
        <v>354</v>
      </c>
      <c r="B212">
        <v>189.19</v>
      </c>
      <c r="C212" t="s">
        <v>2430</v>
      </c>
      <c r="D212" t="s">
        <v>354</v>
      </c>
      <c r="E212" t="s">
        <v>410</v>
      </c>
      <c r="F212" t="s">
        <v>411</v>
      </c>
      <c r="G212" t="s">
        <v>412</v>
      </c>
      <c r="H212" t="s">
        <v>413</v>
      </c>
      <c r="I212" t="s">
        <v>414</v>
      </c>
      <c r="J212" t="s">
        <v>415</v>
      </c>
      <c r="O212" t="s">
        <v>414</v>
      </c>
      <c r="P212" t="s">
        <v>415</v>
      </c>
    </row>
    <row r="213" spans="1:16" x14ac:dyDescent="0.35">
      <c r="A213" t="s">
        <v>354</v>
      </c>
      <c r="B213">
        <v>1353.95</v>
      </c>
      <c r="C213" t="s">
        <v>2430</v>
      </c>
      <c r="D213" t="s">
        <v>354</v>
      </c>
      <c r="E213" t="s">
        <v>548</v>
      </c>
      <c r="F213" t="s">
        <v>549</v>
      </c>
      <c r="G213" t="s">
        <v>1411</v>
      </c>
      <c r="H213" t="s">
        <v>1412</v>
      </c>
      <c r="I213" t="s">
        <v>552</v>
      </c>
      <c r="J213" t="s">
        <v>553</v>
      </c>
      <c r="O213" t="s">
        <v>552</v>
      </c>
      <c r="P213" t="s">
        <v>553</v>
      </c>
    </row>
    <row r="214" spans="1:16" x14ac:dyDescent="0.35">
      <c r="A214" t="s">
        <v>354</v>
      </c>
      <c r="B214">
        <v>3557.23</v>
      </c>
      <c r="C214" t="s">
        <v>2430</v>
      </c>
      <c r="D214" t="s">
        <v>354</v>
      </c>
      <c r="E214" t="s">
        <v>548</v>
      </c>
      <c r="F214" t="s">
        <v>549</v>
      </c>
      <c r="G214" t="s">
        <v>550</v>
      </c>
      <c r="H214" t="s">
        <v>551</v>
      </c>
      <c r="I214" t="s">
        <v>552</v>
      </c>
      <c r="J214" t="s">
        <v>553</v>
      </c>
      <c r="O214" t="s">
        <v>552</v>
      </c>
      <c r="P214" t="s">
        <v>553</v>
      </c>
    </row>
    <row r="215" spans="1:16" x14ac:dyDescent="0.35">
      <c r="A215" t="s">
        <v>388</v>
      </c>
      <c r="B215">
        <v>134.18</v>
      </c>
      <c r="C215" t="s">
        <v>2431</v>
      </c>
      <c r="D215" t="s">
        <v>388</v>
      </c>
      <c r="E215" t="s">
        <v>47</v>
      </c>
      <c r="F215" t="s">
        <v>48</v>
      </c>
      <c r="G215" t="s">
        <v>292</v>
      </c>
      <c r="H215" t="s">
        <v>293</v>
      </c>
      <c r="I215" t="s">
        <v>2073</v>
      </c>
      <c r="J215" t="s">
        <v>2074</v>
      </c>
      <c r="O215" t="s">
        <v>2073</v>
      </c>
      <c r="P215" t="s">
        <v>2074</v>
      </c>
    </row>
    <row r="216" spans="1:16" x14ac:dyDescent="0.35">
      <c r="A216" t="s">
        <v>388</v>
      </c>
      <c r="B216">
        <v>197.34</v>
      </c>
      <c r="C216" t="s">
        <v>2431</v>
      </c>
      <c r="D216" t="s">
        <v>388</v>
      </c>
      <c r="E216" t="s">
        <v>384</v>
      </c>
      <c r="F216" t="s">
        <v>385</v>
      </c>
      <c r="G216" t="s">
        <v>339</v>
      </c>
      <c r="H216" t="s">
        <v>340</v>
      </c>
      <c r="I216" t="s">
        <v>418</v>
      </c>
      <c r="J216" t="s">
        <v>419</v>
      </c>
      <c r="O216" t="s">
        <v>418</v>
      </c>
      <c r="P216" t="s">
        <v>419</v>
      </c>
    </row>
    <row r="217" spans="1:16" x14ac:dyDescent="0.35">
      <c r="A217" t="s">
        <v>388</v>
      </c>
      <c r="B217">
        <v>4307.2</v>
      </c>
      <c r="C217" t="s">
        <v>2431</v>
      </c>
      <c r="D217" t="s">
        <v>388</v>
      </c>
      <c r="E217" t="s">
        <v>548</v>
      </c>
      <c r="F217" t="s">
        <v>549</v>
      </c>
      <c r="G217" t="s">
        <v>1411</v>
      </c>
      <c r="H217" t="s">
        <v>1412</v>
      </c>
      <c r="I217" t="s">
        <v>552</v>
      </c>
      <c r="J217" t="s">
        <v>553</v>
      </c>
      <c r="O217" t="s">
        <v>552</v>
      </c>
      <c r="P217" t="s">
        <v>553</v>
      </c>
    </row>
    <row r="218" spans="1:16" x14ac:dyDescent="0.35">
      <c r="A218" t="s">
        <v>388</v>
      </c>
      <c r="B218">
        <v>1463.58</v>
      </c>
      <c r="C218" t="s">
        <v>2431</v>
      </c>
      <c r="D218" t="s">
        <v>388</v>
      </c>
      <c r="E218" t="s">
        <v>548</v>
      </c>
      <c r="F218" t="s">
        <v>549</v>
      </c>
      <c r="G218" t="s">
        <v>550</v>
      </c>
      <c r="H218" t="s">
        <v>551</v>
      </c>
      <c r="I218" t="s">
        <v>552</v>
      </c>
      <c r="J218" t="s">
        <v>553</v>
      </c>
      <c r="O218" t="s">
        <v>552</v>
      </c>
      <c r="P218" t="s">
        <v>553</v>
      </c>
    </row>
    <row r="219" spans="1:16" x14ac:dyDescent="0.35">
      <c r="A219" t="s">
        <v>2432</v>
      </c>
      <c r="B219">
        <v>859.5</v>
      </c>
      <c r="C219" t="s">
        <v>2433</v>
      </c>
      <c r="D219" t="s">
        <v>2432</v>
      </c>
      <c r="E219" t="s">
        <v>47</v>
      </c>
      <c r="F219" t="s">
        <v>48</v>
      </c>
      <c r="G219" t="s">
        <v>49</v>
      </c>
      <c r="H219" t="s">
        <v>50</v>
      </c>
      <c r="M219" t="s">
        <v>2331</v>
      </c>
      <c r="N219" t="s">
        <v>2332</v>
      </c>
      <c r="O219" t="s">
        <v>2434</v>
      </c>
      <c r="P219" t="s">
        <v>2435</v>
      </c>
    </row>
    <row r="220" spans="1:16" x14ac:dyDescent="0.35">
      <c r="A220" t="s">
        <v>2432</v>
      </c>
      <c r="B220">
        <v>248.28</v>
      </c>
      <c r="C220" t="s">
        <v>2433</v>
      </c>
      <c r="D220" t="s">
        <v>2432</v>
      </c>
      <c r="E220" t="s">
        <v>47</v>
      </c>
      <c r="F220" t="s">
        <v>48</v>
      </c>
      <c r="G220" t="s">
        <v>49</v>
      </c>
      <c r="H220" t="s">
        <v>50</v>
      </c>
      <c r="M220" t="s">
        <v>2331</v>
      </c>
      <c r="N220" t="s">
        <v>2332</v>
      </c>
      <c r="O220" t="s">
        <v>2436</v>
      </c>
      <c r="P220" t="s">
        <v>2437</v>
      </c>
    </row>
    <row r="221" spans="1:16" x14ac:dyDescent="0.35">
      <c r="A221" t="s">
        <v>2432</v>
      </c>
      <c r="B221">
        <v>151.21</v>
      </c>
      <c r="C221" t="s">
        <v>2433</v>
      </c>
      <c r="D221" t="s">
        <v>2432</v>
      </c>
      <c r="E221" t="s">
        <v>47</v>
      </c>
      <c r="F221" t="s">
        <v>48</v>
      </c>
      <c r="G221" t="s">
        <v>49</v>
      </c>
      <c r="H221" t="s">
        <v>50</v>
      </c>
      <c r="M221" t="s">
        <v>2331</v>
      </c>
      <c r="N221" t="s">
        <v>2332</v>
      </c>
      <c r="O221" t="s">
        <v>2426</v>
      </c>
      <c r="P221" t="s">
        <v>2427</v>
      </c>
    </row>
    <row r="222" spans="1:16" x14ac:dyDescent="0.35">
      <c r="A222" t="s">
        <v>2432</v>
      </c>
      <c r="B222">
        <v>283.52</v>
      </c>
      <c r="C222" t="s">
        <v>2433</v>
      </c>
      <c r="D222" t="s">
        <v>2432</v>
      </c>
      <c r="E222" t="s">
        <v>47</v>
      </c>
      <c r="F222" t="s">
        <v>48</v>
      </c>
      <c r="G222" t="s">
        <v>49</v>
      </c>
      <c r="H222" t="s">
        <v>50</v>
      </c>
      <c r="M222" t="s">
        <v>2331</v>
      </c>
      <c r="N222" t="s">
        <v>2332</v>
      </c>
      <c r="O222" t="s">
        <v>2438</v>
      </c>
      <c r="P222" t="s">
        <v>2439</v>
      </c>
    </row>
    <row r="223" spans="1:16" x14ac:dyDescent="0.35">
      <c r="A223" t="s">
        <v>2432</v>
      </c>
      <c r="B223">
        <v>1171.74</v>
      </c>
      <c r="C223" t="s">
        <v>2433</v>
      </c>
      <c r="D223" t="s">
        <v>2432</v>
      </c>
      <c r="E223" t="s">
        <v>47</v>
      </c>
      <c r="F223" t="s">
        <v>48</v>
      </c>
      <c r="G223" t="s">
        <v>49</v>
      </c>
      <c r="H223" t="s">
        <v>50</v>
      </c>
      <c r="M223" t="s">
        <v>2331</v>
      </c>
      <c r="N223" t="s">
        <v>2332</v>
      </c>
      <c r="O223" t="s">
        <v>2440</v>
      </c>
      <c r="P223" t="s">
        <v>2441</v>
      </c>
    </row>
    <row r="224" spans="1:16" x14ac:dyDescent="0.35">
      <c r="A224" t="s">
        <v>2432</v>
      </c>
      <c r="B224">
        <v>6803.31</v>
      </c>
      <c r="C224" t="s">
        <v>2433</v>
      </c>
      <c r="D224" t="s">
        <v>2432</v>
      </c>
      <c r="E224" t="s">
        <v>47</v>
      </c>
      <c r="F224" t="s">
        <v>48</v>
      </c>
      <c r="G224" t="s">
        <v>49</v>
      </c>
      <c r="H224" t="s">
        <v>50</v>
      </c>
      <c r="M224" t="s">
        <v>2331</v>
      </c>
      <c r="N224" t="s">
        <v>2332</v>
      </c>
      <c r="O224" t="s">
        <v>2442</v>
      </c>
      <c r="P224" t="s">
        <v>2443</v>
      </c>
    </row>
    <row r="225" spans="1:16" x14ac:dyDescent="0.35">
      <c r="A225" t="s">
        <v>2432</v>
      </c>
      <c r="B225">
        <v>183.02</v>
      </c>
      <c r="C225" t="s">
        <v>2433</v>
      </c>
      <c r="D225" t="s">
        <v>2432</v>
      </c>
      <c r="E225" t="s">
        <v>47</v>
      </c>
      <c r="F225" t="s">
        <v>48</v>
      </c>
      <c r="G225" t="s">
        <v>292</v>
      </c>
      <c r="H225" t="s">
        <v>293</v>
      </c>
      <c r="M225" t="s">
        <v>2331</v>
      </c>
      <c r="N225" t="s">
        <v>2332</v>
      </c>
      <c r="O225" t="s">
        <v>2426</v>
      </c>
      <c r="P225" t="s">
        <v>2427</v>
      </c>
    </row>
    <row r="226" spans="1:16" x14ac:dyDescent="0.35">
      <c r="A226" t="s">
        <v>400</v>
      </c>
      <c r="B226">
        <v>0</v>
      </c>
      <c r="C226" t="s">
        <v>2444</v>
      </c>
      <c r="D226" t="s">
        <v>400</v>
      </c>
      <c r="E226" t="s">
        <v>1270</v>
      </c>
      <c r="F226" t="s">
        <v>1271</v>
      </c>
      <c r="G226" t="s">
        <v>412</v>
      </c>
      <c r="H226" t="s">
        <v>413</v>
      </c>
      <c r="I226" t="s">
        <v>1510</v>
      </c>
      <c r="J226" t="s">
        <v>1511</v>
      </c>
      <c r="O226" t="s">
        <v>1510</v>
      </c>
      <c r="P226" t="s">
        <v>1511</v>
      </c>
    </row>
    <row r="227" spans="1:16" x14ac:dyDescent="0.35">
      <c r="A227" t="s">
        <v>172</v>
      </c>
      <c r="B227">
        <v>67.69</v>
      </c>
      <c r="C227" t="s">
        <v>2445</v>
      </c>
      <c r="D227" t="s">
        <v>172</v>
      </c>
      <c r="E227" t="s">
        <v>384</v>
      </c>
      <c r="F227" t="s">
        <v>385</v>
      </c>
      <c r="G227" t="s">
        <v>339</v>
      </c>
      <c r="H227" t="s">
        <v>340</v>
      </c>
      <c r="I227" t="s">
        <v>390</v>
      </c>
      <c r="J227" t="s">
        <v>391</v>
      </c>
      <c r="O227" t="s">
        <v>390</v>
      </c>
      <c r="P227" t="s">
        <v>391</v>
      </c>
    </row>
    <row r="228" spans="1:16" x14ac:dyDescent="0.35">
      <c r="A228" t="s">
        <v>172</v>
      </c>
      <c r="B228">
        <v>5.49</v>
      </c>
      <c r="C228" t="s">
        <v>2445</v>
      </c>
      <c r="D228" t="s">
        <v>172</v>
      </c>
      <c r="E228" t="s">
        <v>380</v>
      </c>
      <c r="F228" t="s">
        <v>381</v>
      </c>
      <c r="G228" t="s">
        <v>250</v>
      </c>
      <c r="H228" t="s">
        <v>251</v>
      </c>
      <c r="I228" t="s">
        <v>594</v>
      </c>
      <c r="J228" t="s">
        <v>595</v>
      </c>
      <c r="O228" t="s">
        <v>594</v>
      </c>
      <c r="P228" t="s">
        <v>595</v>
      </c>
    </row>
    <row r="229" spans="1:16" x14ac:dyDescent="0.35">
      <c r="A229" t="s">
        <v>354</v>
      </c>
      <c r="B229">
        <v>752.23</v>
      </c>
      <c r="C229" t="s">
        <v>2330</v>
      </c>
      <c r="D229" t="s">
        <v>354</v>
      </c>
      <c r="E229" t="s">
        <v>47</v>
      </c>
      <c r="F229" t="s">
        <v>48</v>
      </c>
      <c r="G229" t="s">
        <v>49</v>
      </c>
      <c r="H229" t="s">
        <v>50</v>
      </c>
      <c r="M229" t="s">
        <v>2331</v>
      </c>
      <c r="N229" t="s">
        <v>2332</v>
      </c>
      <c r="O229" t="s">
        <v>2434</v>
      </c>
      <c r="P229" t="s">
        <v>2435</v>
      </c>
    </row>
    <row r="230" spans="1:16" x14ac:dyDescent="0.35">
      <c r="A230" t="s">
        <v>354</v>
      </c>
      <c r="B230">
        <v>46.85</v>
      </c>
      <c r="C230" t="s">
        <v>2330</v>
      </c>
      <c r="D230" t="s">
        <v>354</v>
      </c>
      <c r="E230" t="s">
        <v>47</v>
      </c>
      <c r="F230" t="s">
        <v>48</v>
      </c>
      <c r="G230" t="s">
        <v>49</v>
      </c>
      <c r="H230" t="s">
        <v>50</v>
      </c>
      <c r="M230" t="s">
        <v>2331</v>
      </c>
      <c r="N230" t="s">
        <v>2332</v>
      </c>
      <c r="O230" t="s">
        <v>2442</v>
      </c>
      <c r="P230" t="s">
        <v>2443</v>
      </c>
    </row>
    <row r="231" spans="1:16" x14ac:dyDescent="0.35">
      <c r="A231" t="s">
        <v>498</v>
      </c>
      <c r="B231">
        <v>82.44</v>
      </c>
      <c r="C231" t="s">
        <v>497</v>
      </c>
      <c r="D231" t="s">
        <v>498</v>
      </c>
      <c r="E231" t="s">
        <v>47</v>
      </c>
      <c r="F231" t="s">
        <v>48</v>
      </c>
      <c r="G231" t="s">
        <v>49</v>
      </c>
      <c r="H231" t="s">
        <v>50</v>
      </c>
      <c r="K231" t="s">
        <v>2446</v>
      </c>
      <c r="L231" t="s">
        <v>2447</v>
      </c>
      <c r="M231" t="s">
        <v>1935</v>
      </c>
      <c r="N231" t="s">
        <v>1936</v>
      </c>
    </row>
    <row r="232" spans="1:16" x14ac:dyDescent="0.35">
      <c r="A232" t="s">
        <v>498</v>
      </c>
      <c r="B232">
        <v>916.8</v>
      </c>
      <c r="C232" t="s">
        <v>497</v>
      </c>
      <c r="D232" t="s">
        <v>498</v>
      </c>
      <c r="E232" t="s">
        <v>47</v>
      </c>
      <c r="F232" t="s">
        <v>48</v>
      </c>
      <c r="G232" t="s">
        <v>49</v>
      </c>
      <c r="H232" t="s">
        <v>50</v>
      </c>
      <c r="M232" t="s">
        <v>2331</v>
      </c>
      <c r="N232" t="s">
        <v>2332</v>
      </c>
      <c r="O232" t="s">
        <v>2434</v>
      </c>
      <c r="P232" t="s">
        <v>2435</v>
      </c>
    </row>
    <row r="233" spans="1:16" x14ac:dyDescent="0.35">
      <c r="A233" t="s">
        <v>498</v>
      </c>
      <c r="B233">
        <v>1066.49</v>
      </c>
      <c r="C233" t="s">
        <v>497</v>
      </c>
      <c r="D233" t="s">
        <v>498</v>
      </c>
      <c r="E233" t="s">
        <v>47</v>
      </c>
      <c r="F233" t="s">
        <v>48</v>
      </c>
      <c r="G233" t="s">
        <v>49</v>
      </c>
      <c r="H233" t="s">
        <v>50</v>
      </c>
      <c r="M233" t="s">
        <v>2331</v>
      </c>
      <c r="N233" t="s">
        <v>2332</v>
      </c>
      <c r="O233" t="s">
        <v>2436</v>
      </c>
      <c r="P233" t="s">
        <v>2437</v>
      </c>
    </row>
    <row r="234" spans="1:16" x14ac:dyDescent="0.35">
      <c r="A234" t="s">
        <v>498</v>
      </c>
      <c r="B234">
        <v>658.47</v>
      </c>
      <c r="C234" t="s">
        <v>497</v>
      </c>
      <c r="D234" t="s">
        <v>498</v>
      </c>
      <c r="E234" t="s">
        <v>47</v>
      </c>
      <c r="F234" t="s">
        <v>48</v>
      </c>
      <c r="G234" t="s">
        <v>49</v>
      </c>
      <c r="H234" t="s">
        <v>50</v>
      </c>
      <c r="M234" t="s">
        <v>2331</v>
      </c>
      <c r="N234" t="s">
        <v>2332</v>
      </c>
      <c r="O234" t="s">
        <v>2426</v>
      </c>
      <c r="P234" t="s">
        <v>2427</v>
      </c>
    </row>
    <row r="235" spans="1:16" x14ac:dyDescent="0.35">
      <c r="A235" t="s">
        <v>498</v>
      </c>
      <c r="B235">
        <v>1134.08</v>
      </c>
      <c r="C235" t="s">
        <v>497</v>
      </c>
      <c r="D235" t="s">
        <v>498</v>
      </c>
      <c r="E235" t="s">
        <v>47</v>
      </c>
      <c r="F235" t="s">
        <v>48</v>
      </c>
      <c r="G235" t="s">
        <v>49</v>
      </c>
      <c r="H235" t="s">
        <v>50</v>
      </c>
      <c r="M235" t="s">
        <v>2331</v>
      </c>
      <c r="N235" t="s">
        <v>2332</v>
      </c>
      <c r="O235" t="s">
        <v>2438</v>
      </c>
      <c r="P235" t="s">
        <v>2439</v>
      </c>
    </row>
    <row r="236" spans="1:16" x14ac:dyDescent="0.35">
      <c r="A236" t="s">
        <v>498</v>
      </c>
      <c r="B236">
        <v>152.9</v>
      </c>
      <c r="C236" t="s">
        <v>497</v>
      </c>
      <c r="D236" t="s">
        <v>498</v>
      </c>
      <c r="E236" t="s">
        <v>47</v>
      </c>
      <c r="F236" t="s">
        <v>48</v>
      </c>
      <c r="G236" t="s">
        <v>49</v>
      </c>
      <c r="H236" t="s">
        <v>50</v>
      </c>
      <c r="M236" t="s">
        <v>2331</v>
      </c>
      <c r="N236" t="s">
        <v>2332</v>
      </c>
      <c r="O236" t="s">
        <v>2440</v>
      </c>
      <c r="P236" t="s">
        <v>2441</v>
      </c>
    </row>
    <row r="237" spans="1:16" x14ac:dyDescent="0.35">
      <c r="A237" t="s">
        <v>498</v>
      </c>
      <c r="B237">
        <v>4229.8</v>
      </c>
      <c r="C237" t="s">
        <v>497</v>
      </c>
      <c r="D237" t="s">
        <v>498</v>
      </c>
      <c r="E237" t="s">
        <v>47</v>
      </c>
      <c r="F237" t="s">
        <v>48</v>
      </c>
      <c r="G237" t="s">
        <v>49</v>
      </c>
      <c r="H237" t="s">
        <v>50</v>
      </c>
      <c r="M237" t="s">
        <v>2331</v>
      </c>
      <c r="N237" t="s">
        <v>2332</v>
      </c>
      <c r="O237" t="s">
        <v>2442</v>
      </c>
      <c r="P237" t="s">
        <v>2443</v>
      </c>
    </row>
    <row r="238" spans="1:16" x14ac:dyDescent="0.35">
      <c r="A238" t="s">
        <v>498</v>
      </c>
      <c r="B238">
        <v>76.25</v>
      </c>
      <c r="C238" t="s">
        <v>497</v>
      </c>
      <c r="D238" t="s">
        <v>498</v>
      </c>
      <c r="E238" t="s">
        <v>47</v>
      </c>
      <c r="F238" t="s">
        <v>48</v>
      </c>
      <c r="G238" t="s">
        <v>292</v>
      </c>
      <c r="H238" t="s">
        <v>293</v>
      </c>
      <c r="M238" t="s">
        <v>2331</v>
      </c>
      <c r="N238" t="s">
        <v>2332</v>
      </c>
      <c r="O238" t="s">
        <v>2426</v>
      </c>
      <c r="P238" t="s">
        <v>2427</v>
      </c>
    </row>
    <row r="239" spans="1:16" x14ac:dyDescent="0.35">
      <c r="A239" t="s">
        <v>498</v>
      </c>
      <c r="B239">
        <v>736.7</v>
      </c>
      <c r="C239" t="s">
        <v>497</v>
      </c>
      <c r="D239" t="s">
        <v>498</v>
      </c>
      <c r="E239" t="s">
        <v>47</v>
      </c>
      <c r="F239" t="s">
        <v>48</v>
      </c>
      <c r="G239" t="s">
        <v>292</v>
      </c>
      <c r="H239" t="s">
        <v>293</v>
      </c>
      <c r="I239" t="s">
        <v>669</v>
      </c>
      <c r="J239" t="s">
        <v>670</v>
      </c>
      <c r="O239" t="s">
        <v>669</v>
      </c>
      <c r="P239" t="s">
        <v>670</v>
      </c>
    </row>
    <row r="240" spans="1:16" x14ac:dyDescent="0.35">
      <c r="A240" t="s">
        <v>498</v>
      </c>
      <c r="B240">
        <v>179.4</v>
      </c>
      <c r="C240" t="s">
        <v>497</v>
      </c>
      <c r="D240" t="s">
        <v>498</v>
      </c>
      <c r="E240" t="s">
        <v>47</v>
      </c>
      <c r="F240" t="s">
        <v>48</v>
      </c>
      <c r="G240" t="s">
        <v>21</v>
      </c>
      <c r="H240" t="s">
        <v>22</v>
      </c>
      <c r="I240" t="s">
        <v>544</v>
      </c>
      <c r="J240" t="s">
        <v>545</v>
      </c>
      <c r="O240" t="s">
        <v>544</v>
      </c>
      <c r="P240" t="s">
        <v>545</v>
      </c>
    </row>
    <row r="241" spans="1:16" x14ac:dyDescent="0.35">
      <c r="A241" t="s">
        <v>498</v>
      </c>
      <c r="B241">
        <v>905.65</v>
      </c>
      <c r="C241" t="s">
        <v>497</v>
      </c>
      <c r="D241" t="s">
        <v>498</v>
      </c>
      <c r="E241" t="s">
        <v>47</v>
      </c>
      <c r="F241" t="s">
        <v>48</v>
      </c>
      <c r="G241" t="s">
        <v>21</v>
      </c>
      <c r="H241" t="s">
        <v>22</v>
      </c>
      <c r="I241" t="s">
        <v>53</v>
      </c>
      <c r="J241" t="s">
        <v>54</v>
      </c>
      <c r="O241" t="s">
        <v>53</v>
      </c>
      <c r="P241" t="s">
        <v>54</v>
      </c>
    </row>
    <row r="242" spans="1:16" x14ac:dyDescent="0.35">
      <c r="A242" t="s">
        <v>498</v>
      </c>
      <c r="B242">
        <v>268.48</v>
      </c>
      <c r="C242" t="s">
        <v>497</v>
      </c>
      <c r="D242" t="s">
        <v>498</v>
      </c>
      <c r="E242" t="s">
        <v>384</v>
      </c>
      <c r="F242" t="s">
        <v>385</v>
      </c>
      <c r="G242" t="s">
        <v>339</v>
      </c>
      <c r="H242" t="s">
        <v>340</v>
      </c>
      <c r="I242" t="s">
        <v>390</v>
      </c>
      <c r="J242" t="s">
        <v>391</v>
      </c>
      <c r="O242" t="s">
        <v>390</v>
      </c>
      <c r="P242" t="s">
        <v>391</v>
      </c>
    </row>
    <row r="243" spans="1:16" x14ac:dyDescent="0.35">
      <c r="A243" t="s">
        <v>498</v>
      </c>
      <c r="B243">
        <v>206.61</v>
      </c>
      <c r="C243" t="s">
        <v>497</v>
      </c>
      <c r="D243" t="s">
        <v>498</v>
      </c>
      <c r="E243" t="s">
        <v>410</v>
      </c>
      <c r="F243" t="s">
        <v>411</v>
      </c>
      <c r="G243" t="s">
        <v>412</v>
      </c>
      <c r="H243" t="s">
        <v>413</v>
      </c>
      <c r="I243" t="s">
        <v>414</v>
      </c>
      <c r="J243" t="s">
        <v>415</v>
      </c>
      <c r="O243" t="s">
        <v>414</v>
      </c>
      <c r="P243" t="s">
        <v>415</v>
      </c>
    </row>
    <row r="244" spans="1:16" x14ac:dyDescent="0.35">
      <c r="A244" t="s">
        <v>498</v>
      </c>
      <c r="B244">
        <v>272.8</v>
      </c>
      <c r="C244" t="s">
        <v>497</v>
      </c>
      <c r="D244" t="s">
        <v>498</v>
      </c>
      <c r="E244" t="s">
        <v>288</v>
      </c>
      <c r="F244" t="s">
        <v>289</v>
      </c>
      <c r="G244" t="s">
        <v>117</v>
      </c>
      <c r="H244" t="s">
        <v>118</v>
      </c>
      <c r="I244" t="s">
        <v>511</v>
      </c>
      <c r="J244" t="s">
        <v>512</v>
      </c>
      <c r="O244" t="s">
        <v>511</v>
      </c>
      <c r="P244" t="s">
        <v>512</v>
      </c>
    </row>
    <row r="245" spans="1:16" x14ac:dyDescent="0.35">
      <c r="A245" t="s">
        <v>498</v>
      </c>
      <c r="B245">
        <v>1446.52</v>
      </c>
      <c r="C245" t="s">
        <v>497</v>
      </c>
      <c r="D245" t="s">
        <v>498</v>
      </c>
      <c r="E245" t="s">
        <v>538</v>
      </c>
      <c r="F245" t="s">
        <v>539</v>
      </c>
      <c r="G245" t="s">
        <v>540</v>
      </c>
      <c r="H245" t="s">
        <v>541</v>
      </c>
      <c r="I245" t="s">
        <v>542</v>
      </c>
      <c r="J245" t="s">
        <v>543</v>
      </c>
      <c r="O245" t="s">
        <v>542</v>
      </c>
      <c r="P245" t="s">
        <v>543</v>
      </c>
    </row>
    <row r="246" spans="1:16" x14ac:dyDescent="0.35">
      <c r="A246" t="s">
        <v>498</v>
      </c>
      <c r="B246">
        <v>207.4</v>
      </c>
      <c r="C246" t="s">
        <v>497</v>
      </c>
      <c r="D246" t="s">
        <v>498</v>
      </c>
      <c r="E246" t="s">
        <v>380</v>
      </c>
      <c r="F246" t="s">
        <v>381</v>
      </c>
      <c r="G246" t="s">
        <v>250</v>
      </c>
      <c r="H246" t="s">
        <v>251</v>
      </c>
      <c r="I246" t="s">
        <v>594</v>
      </c>
      <c r="J246" t="s">
        <v>595</v>
      </c>
      <c r="O246" t="s">
        <v>594</v>
      </c>
      <c r="P246" t="s">
        <v>595</v>
      </c>
    </row>
    <row r="247" spans="1:16" x14ac:dyDescent="0.35">
      <c r="A247" t="s">
        <v>498</v>
      </c>
      <c r="B247">
        <v>268.39999999999998</v>
      </c>
      <c r="C247" t="s">
        <v>497</v>
      </c>
      <c r="D247" t="s">
        <v>498</v>
      </c>
      <c r="E247" t="s">
        <v>154</v>
      </c>
      <c r="F247" t="s">
        <v>155</v>
      </c>
      <c r="G247" t="s">
        <v>117</v>
      </c>
      <c r="H247" t="s">
        <v>118</v>
      </c>
      <c r="I247" t="s">
        <v>560</v>
      </c>
      <c r="J247" t="s">
        <v>561</v>
      </c>
      <c r="O247" t="s">
        <v>560</v>
      </c>
      <c r="P247" t="s">
        <v>561</v>
      </c>
    </row>
    <row r="248" spans="1:16" x14ac:dyDescent="0.35">
      <c r="A248" t="s">
        <v>904</v>
      </c>
      <c r="B248">
        <v>3267</v>
      </c>
      <c r="C248" t="s">
        <v>903</v>
      </c>
      <c r="D248" t="s">
        <v>904</v>
      </c>
      <c r="E248" t="s">
        <v>47</v>
      </c>
      <c r="F248" t="s">
        <v>48</v>
      </c>
      <c r="G248" t="s">
        <v>21</v>
      </c>
      <c r="H248" t="s">
        <v>22</v>
      </c>
      <c r="I248" t="s">
        <v>2069</v>
      </c>
      <c r="J248" t="s">
        <v>2070</v>
      </c>
      <c r="O248" t="s">
        <v>2069</v>
      </c>
      <c r="P248" t="s">
        <v>2070</v>
      </c>
    </row>
    <row r="249" spans="1:16" x14ac:dyDescent="0.35">
      <c r="A249" t="s">
        <v>904</v>
      </c>
      <c r="B249">
        <v>15352.1</v>
      </c>
      <c r="C249" t="s">
        <v>903</v>
      </c>
      <c r="D249" t="s">
        <v>904</v>
      </c>
      <c r="E249" t="s">
        <v>458</v>
      </c>
      <c r="F249" t="s">
        <v>459</v>
      </c>
      <c r="G249" t="s">
        <v>348</v>
      </c>
      <c r="H249" t="s">
        <v>349</v>
      </c>
      <c r="I249" t="s">
        <v>529</v>
      </c>
      <c r="J249" t="s">
        <v>530</v>
      </c>
      <c r="O249" t="s">
        <v>529</v>
      </c>
      <c r="P249" t="s">
        <v>530</v>
      </c>
    </row>
    <row r="250" spans="1:16" x14ac:dyDescent="0.35">
      <c r="A250" t="s">
        <v>904</v>
      </c>
      <c r="B250">
        <v>28500</v>
      </c>
      <c r="C250" t="s">
        <v>903</v>
      </c>
      <c r="D250" t="s">
        <v>904</v>
      </c>
      <c r="E250" t="s">
        <v>613</v>
      </c>
      <c r="F250" t="s">
        <v>614</v>
      </c>
      <c r="G250" t="s">
        <v>615</v>
      </c>
      <c r="H250" t="s">
        <v>616</v>
      </c>
      <c r="I250" t="s">
        <v>617</v>
      </c>
      <c r="J250" t="s">
        <v>618</v>
      </c>
      <c r="O250" t="s">
        <v>617</v>
      </c>
      <c r="P250" t="s">
        <v>618</v>
      </c>
    </row>
    <row r="251" spans="1:16" x14ac:dyDescent="0.35">
      <c r="A251" t="s">
        <v>904</v>
      </c>
      <c r="B251">
        <v>25500</v>
      </c>
      <c r="C251" t="s">
        <v>903</v>
      </c>
      <c r="D251" t="s">
        <v>904</v>
      </c>
      <c r="E251" t="s">
        <v>490</v>
      </c>
      <c r="F251" t="s">
        <v>491</v>
      </c>
      <c r="G251" t="s">
        <v>492</v>
      </c>
      <c r="H251" t="s">
        <v>493</v>
      </c>
      <c r="I251" t="s">
        <v>494</v>
      </c>
      <c r="J251" t="s">
        <v>495</v>
      </c>
      <c r="O251" t="s">
        <v>494</v>
      </c>
      <c r="P251" t="s">
        <v>495</v>
      </c>
    </row>
    <row r="252" spans="1:16" x14ac:dyDescent="0.35">
      <c r="A252" t="s">
        <v>904</v>
      </c>
      <c r="B252">
        <v>11710.43</v>
      </c>
      <c r="C252" t="s">
        <v>903</v>
      </c>
      <c r="D252" t="s">
        <v>904</v>
      </c>
      <c r="E252" t="s">
        <v>563</v>
      </c>
      <c r="F252" t="s">
        <v>564</v>
      </c>
      <c r="G252" t="s">
        <v>565</v>
      </c>
      <c r="H252" t="s">
        <v>566</v>
      </c>
      <c r="I252" t="s">
        <v>1991</v>
      </c>
      <c r="J252" t="s">
        <v>1992</v>
      </c>
      <c r="O252" t="s">
        <v>1991</v>
      </c>
      <c r="P252" t="s">
        <v>1992</v>
      </c>
    </row>
    <row r="253" spans="1:16" x14ac:dyDescent="0.35">
      <c r="A253" t="s">
        <v>904</v>
      </c>
      <c r="B253">
        <v>10375.040000000001</v>
      </c>
      <c r="C253" t="s">
        <v>903</v>
      </c>
      <c r="D253" t="s">
        <v>904</v>
      </c>
      <c r="E253" t="s">
        <v>548</v>
      </c>
      <c r="F253" t="s">
        <v>549</v>
      </c>
      <c r="G253" t="s">
        <v>550</v>
      </c>
      <c r="H253" t="s">
        <v>551</v>
      </c>
      <c r="I253" t="s">
        <v>588</v>
      </c>
      <c r="J253" t="s">
        <v>589</v>
      </c>
      <c r="O253" t="s">
        <v>588</v>
      </c>
      <c r="P253" t="s">
        <v>589</v>
      </c>
    </row>
    <row r="254" spans="1:16" x14ac:dyDescent="0.35">
      <c r="A254" t="s">
        <v>904</v>
      </c>
      <c r="B254">
        <v>34070.400000000001</v>
      </c>
      <c r="C254" t="s">
        <v>903</v>
      </c>
      <c r="D254" t="s">
        <v>904</v>
      </c>
      <c r="E254" t="s">
        <v>482</v>
      </c>
      <c r="F254" t="s">
        <v>483</v>
      </c>
      <c r="G254" t="s">
        <v>250</v>
      </c>
      <c r="H254" t="s">
        <v>251</v>
      </c>
      <c r="I254" t="s">
        <v>484</v>
      </c>
      <c r="J254" t="s">
        <v>485</v>
      </c>
      <c r="O254" t="s">
        <v>484</v>
      </c>
      <c r="P254" t="s">
        <v>485</v>
      </c>
    </row>
    <row r="255" spans="1:16" x14ac:dyDescent="0.35">
      <c r="A255" t="s">
        <v>378</v>
      </c>
      <c r="B255">
        <v>5705.64</v>
      </c>
      <c r="C255" t="s">
        <v>379</v>
      </c>
      <c r="D255" t="s">
        <v>378</v>
      </c>
      <c r="E255" t="s">
        <v>47</v>
      </c>
      <c r="F255" t="s">
        <v>48</v>
      </c>
      <c r="G255" t="s">
        <v>292</v>
      </c>
      <c r="H255" t="s">
        <v>293</v>
      </c>
      <c r="I255" t="s">
        <v>669</v>
      </c>
      <c r="J255" t="s">
        <v>670</v>
      </c>
      <c r="O255" t="s">
        <v>669</v>
      </c>
      <c r="P255" t="s">
        <v>670</v>
      </c>
    </row>
    <row r="256" spans="1:16" x14ac:dyDescent="0.35">
      <c r="A256" t="s">
        <v>378</v>
      </c>
      <c r="B256">
        <v>45.6</v>
      </c>
      <c r="C256" t="s">
        <v>379</v>
      </c>
      <c r="D256" t="s">
        <v>378</v>
      </c>
      <c r="E256" t="s">
        <v>554</v>
      </c>
      <c r="F256" t="s">
        <v>555</v>
      </c>
      <c r="G256" t="s">
        <v>492</v>
      </c>
      <c r="H256" t="s">
        <v>493</v>
      </c>
      <c r="I256" t="s">
        <v>556</v>
      </c>
      <c r="J256" t="s">
        <v>557</v>
      </c>
      <c r="O256" t="s">
        <v>556</v>
      </c>
      <c r="P256" t="s">
        <v>557</v>
      </c>
    </row>
    <row r="257" spans="1:16" x14ac:dyDescent="0.35">
      <c r="A257" t="s">
        <v>378</v>
      </c>
      <c r="B257">
        <v>270.36</v>
      </c>
      <c r="C257" t="s">
        <v>379</v>
      </c>
      <c r="D257" t="s">
        <v>378</v>
      </c>
      <c r="E257" t="s">
        <v>458</v>
      </c>
      <c r="F257" t="s">
        <v>459</v>
      </c>
      <c r="G257" t="s">
        <v>348</v>
      </c>
      <c r="H257" t="s">
        <v>349</v>
      </c>
      <c r="I257" t="s">
        <v>529</v>
      </c>
      <c r="J257" t="s">
        <v>530</v>
      </c>
      <c r="O257" t="s">
        <v>529</v>
      </c>
      <c r="P257" t="s">
        <v>530</v>
      </c>
    </row>
    <row r="258" spans="1:16" x14ac:dyDescent="0.35">
      <c r="A258" t="s">
        <v>378</v>
      </c>
      <c r="B258">
        <v>220</v>
      </c>
      <c r="C258" t="s">
        <v>379</v>
      </c>
      <c r="D258" t="s">
        <v>378</v>
      </c>
      <c r="E258" t="s">
        <v>1270</v>
      </c>
      <c r="F258" t="s">
        <v>1271</v>
      </c>
      <c r="G258" t="s">
        <v>412</v>
      </c>
      <c r="H258" t="s">
        <v>413</v>
      </c>
      <c r="I258" t="s">
        <v>1510</v>
      </c>
      <c r="J258" t="s">
        <v>1511</v>
      </c>
      <c r="O258" t="s">
        <v>1510</v>
      </c>
      <c r="P258" t="s">
        <v>1511</v>
      </c>
    </row>
    <row r="259" spans="1:16" x14ac:dyDescent="0.35">
      <c r="A259" t="s">
        <v>378</v>
      </c>
      <c r="B259">
        <v>614.20000000000005</v>
      </c>
      <c r="C259" t="s">
        <v>379</v>
      </c>
      <c r="D259" t="s">
        <v>378</v>
      </c>
      <c r="E259" t="s">
        <v>384</v>
      </c>
      <c r="F259" t="s">
        <v>385</v>
      </c>
      <c r="G259" t="s">
        <v>339</v>
      </c>
      <c r="H259" t="s">
        <v>340</v>
      </c>
      <c r="I259" t="s">
        <v>418</v>
      </c>
      <c r="J259" t="s">
        <v>419</v>
      </c>
      <c r="O259" t="s">
        <v>418</v>
      </c>
      <c r="P259" t="s">
        <v>419</v>
      </c>
    </row>
    <row r="260" spans="1:16" x14ac:dyDescent="0.35">
      <c r="A260" t="s">
        <v>378</v>
      </c>
      <c r="B260">
        <v>559.84</v>
      </c>
      <c r="C260" t="s">
        <v>379</v>
      </c>
      <c r="D260" t="s">
        <v>378</v>
      </c>
      <c r="E260" t="s">
        <v>384</v>
      </c>
      <c r="F260" t="s">
        <v>385</v>
      </c>
      <c r="G260" t="s">
        <v>339</v>
      </c>
      <c r="H260" t="s">
        <v>340</v>
      </c>
      <c r="I260" t="s">
        <v>396</v>
      </c>
      <c r="J260" t="s">
        <v>397</v>
      </c>
      <c r="O260" t="s">
        <v>396</v>
      </c>
      <c r="P260" t="s">
        <v>397</v>
      </c>
    </row>
    <row r="261" spans="1:16" x14ac:dyDescent="0.35">
      <c r="A261" t="s">
        <v>378</v>
      </c>
      <c r="B261">
        <v>2338.4299999999998</v>
      </c>
      <c r="C261" t="s">
        <v>379</v>
      </c>
      <c r="D261" t="s">
        <v>378</v>
      </c>
      <c r="E261" t="s">
        <v>384</v>
      </c>
      <c r="F261" t="s">
        <v>385</v>
      </c>
      <c r="G261" t="s">
        <v>339</v>
      </c>
      <c r="H261" t="s">
        <v>340</v>
      </c>
      <c r="I261" t="s">
        <v>390</v>
      </c>
      <c r="J261" t="s">
        <v>391</v>
      </c>
      <c r="O261" t="s">
        <v>390</v>
      </c>
      <c r="P261" t="s">
        <v>391</v>
      </c>
    </row>
    <row r="262" spans="1:16" x14ac:dyDescent="0.35">
      <c r="A262" t="s">
        <v>378</v>
      </c>
      <c r="B262">
        <v>567.66</v>
      </c>
      <c r="C262" t="s">
        <v>379</v>
      </c>
      <c r="D262" t="s">
        <v>378</v>
      </c>
      <c r="E262" t="s">
        <v>384</v>
      </c>
      <c r="F262" t="s">
        <v>385</v>
      </c>
      <c r="G262" t="s">
        <v>339</v>
      </c>
      <c r="H262" t="s">
        <v>340</v>
      </c>
      <c r="I262" t="s">
        <v>416</v>
      </c>
      <c r="J262" t="s">
        <v>417</v>
      </c>
      <c r="O262" t="s">
        <v>416</v>
      </c>
      <c r="P262" t="s">
        <v>417</v>
      </c>
    </row>
    <row r="263" spans="1:16" x14ac:dyDescent="0.35">
      <c r="A263" t="s">
        <v>378</v>
      </c>
      <c r="B263">
        <v>74.66</v>
      </c>
      <c r="C263" t="s">
        <v>379</v>
      </c>
      <c r="D263" t="s">
        <v>378</v>
      </c>
      <c r="E263" t="s">
        <v>384</v>
      </c>
      <c r="F263" t="s">
        <v>385</v>
      </c>
      <c r="G263" t="s">
        <v>339</v>
      </c>
      <c r="H263" t="s">
        <v>340</v>
      </c>
      <c r="I263" t="s">
        <v>420</v>
      </c>
      <c r="J263" t="s">
        <v>421</v>
      </c>
      <c r="O263" t="s">
        <v>420</v>
      </c>
      <c r="P263" t="s">
        <v>421</v>
      </c>
    </row>
    <row r="264" spans="1:16" x14ac:dyDescent="0.35">
      <c r="A264" t="s">
        <v>378</v>
      </c>
      <c r="B264">
        <v>252.21</v>
      </c>
      <c r="C264" t="s">
        <v>379</v>
      </c>
      <c r="D264" t="s">
        <v>378</v>
      </c>
      <c r="E264" t="s">
        <v>384</v>
      </c>
      <c r="F264" t="s">
        <v>385</v>
      </c>
      <c r="G264" t="s">
        <v>339</v>
      </c>
      <c r="H264" t="s">
        <v>340</v>
      </c>
      <c r="I264" t="s">
        <v>455</v>
      </c>
      <c r="J264" t="s">
        <v>456</v>
      </c>
      <c r="O264" t="s">
        <v>455</v>
      </c>
      <c r="P264" t="s">
        <v>456</v>
      </c>
    </row>
    <row r="265" spans="1:16" x14ac:dyDescent="0.35">
      <c r="A265" t="s">
        <v>378</v>
      </c>
      <c r="B265">
        <v>105.32</v>
      </c>
      <c r="C265" t="s">
        <v>379</v>
      </c>
      <c r="D265" t="s">
        <v>378</v>
      </c>
      <c r="E265" t="s">
        <v>384</v>
      </c>
      <c r="F265" t="s">
        <v>385</v>
      </c>
      <c r="G265" t="s">
        <v>339</v>
      </c>
      <c r="H265" t="s">
        <v>340</v>
      </c>
      <c r="I265" t="s">
        <v>462</v>
      </c>
      <c r="J265" t="s">
        <v>463</v>
      </c>
      <c r="O265" t="s">
        <v>462</v>
      </c>
      <c r="P265" t="s">
        <v>463</v>
      </c>
    </row>
    <row r="266" spans="1:16" x14ac:dyDescent="0.35">
      <c r="A266" t="s">
        <v>378</v>
      </c>
      <c r="B266">
        <v>577.62</v>
      </c>
      <c r="C266" t="s">
        <v>379</v>
      </c>
      <c r="D266" t="s">
        <v>378</v>
      </c>
      <c r="E266" t="s">
        <v>384</v>
      </c>
      <c r="F266" t="s">
        <v>385</v>
      </c>
      <c r="G266" t="s">
        <v>339</v>
      </c>
      <c r="H266" t="s">
        <v>340</v>
      </c>
      <c r="I266" t="s">
        <v>465</v>
      </c>
      <c r="J266" t="s">
        <v>466</v>
      </c>
      <c r="O266" t="s">
        <v>465</v>
      </c>
      <c r="P266" t="s">
        <v>466</v>
      </c>
    </row>
    <row r="267" spans="1:16" x14ac:dyDescent="0.35">
      <c r="A267" t="s">
        <v>378</v>
      </c>
      <c r="B267">
        <v>1280.0999999999999</v>
      </c>
      <c r="C267" t="s">
        <v>379</v>
      </c>
      <c r="D267" t="s">
        <v>378</v>
      </c>
      <c r="E267" t="s">
        <v>410</v>
      </c>
      <c r="F267" t="s">
        <v>411</v>
      </c>
      <c r="G267" t="s">
        <v>412</v>
      </c>
      <c r="H267" t="s">
        <v>413</v>
      </c>
      <c r="I267" t="s">
        <v>414</v>
      </c>
      <c r="J267" t="s">
        <v>415</v>
      </c>
      <c r="O267" t="s">
        <v>414</v>
      </c>
      <c r="P267" t="s">
        <v>415</v>
      </c>
    </row>
    <row r="268" spans="1:16" x14ac:dyDescent="0.35">
      <c r="A268" t="s">
        <v>378</v>
      </c>
      <c r="B268">
        <v>1045.08</v>
      </c>
      <c r="C268" t="s">
        <v>379</v>
      </c>
      <c r="D268" t="s">
        <v>378</v>
      </c>
      <c r="E268" t="s">
        <v>221</v>
      </c>
      <c r="F268" t="s">
        <v>222</v>
      </c>
      <c r="G268" t="s">
        <v>223</v>
      </c>
      <c r="H268" t="s">
        <v>224</v>
      </c>
      <c r="I268" t="s">
        <v>408</v>
      </c>
      <c r="J268" t="s">
        <v>409</v>
      </c>
      <c r="O268" t="s">
        <v>408</v>
      </c>
      <c r="P268" t="s">
        <v>409</v>
      </c>
    </row>
    <row r="269" spans="1:16" x14ac:dyDescent="0.35">
      <c r="A269" t="s">
        <v>378</v>
      </c>
      <c r="B269">
        <v>2408.8000000000002</v>
      </c>
      <c r="C269" t="s">
        <v>379</v>
      </c>
      <c r="D269" t="s">
        <v>378</v>
      </c>
      <c r="E269" t="s">
        <v>288</v>
      </c>
      <c r="F269" t="s">
        <v>289</v>
      </c>
      <c r="G269" t="s">
        <v>117</v>
      </c>
      <c r="H269" t="s">
        <v>118</v>
      </c>
      <c r="I269" t="s">
        <v>511</v>
      </c>
      <c r="J269" t="s">
        <v>512</v>
      </c>
      <c r="O269" t="s">
        <v>511</v>
      </c>
      <c r="P269" t="s">
        <v>512</v>
      </c>
    </row>
    <row r="270" spans="1:16" x14ac:dyDescent="0.35">
      <c r="A270" t="s">
        <v>378</v>
      </c>
      <c r="B270">
        <v>205.23</v>
      </c>
      <c r="C270" t="s">
        <v>379</v>
      </c>
      <c r="D270" t="s">
        <v>378</v>
      </c>
      <c r="E270" t="s">
        <v>158</v>
      </c>
      <c r="F270" t="s">
        <v>159</v>
      </c>
      <c r="G270" t="s">
        <v>117</v>
      </c>
      <c r="H270" t="s">
        <v>118</v>
      </c>
      <c r="I270" t="s">
        <v>394</v>
      </c>
      <c r="J270" t="s">
        <v>395</v>
      </c>
      <c r="O270" t="s">
        <v>394</v>
      </c>
      <c r="P270" t="s">
        <v>395</v>
      </c>
    </row>
    <row r="271" spans="1:16" x14ac:dyDescent="0.35">
      <c r="A271" t="s">
        <v>378</v>
      </c>
      <c r="B271">
        <v>17.57</v>
      </c>
      <c r="C271" t="s">
        <v>379</v>
      </c>
      <c r="D271" t="s">
        <v>378</v>
      </c>
      <c r="E271" t="s">
        <v>158</v>
      </c>
      <c r="F271" t="s">
        <v>159</v>
      </c>
      <c r="G271" t="s">
        <v>117</v>
      </c>
      <c r="H271" t="s">
        <v>118</v>
      </c>
      <c r="I271" t="s">
        <v>392</v>
      </c>
      <c r="J271" t="s">
        <v>393</v>
      </c>
      <c r="O271" t="s">
        <v>392</v>
      </c>
      <c r="P271" t="s">
        <v>393</v>
      </c>
    </row>
    <row r="272" spans="1:16" x14ac:dyDescent="0.35">
      <c r="A272" t="s">
        <v>378</v>
      </c>
      <c r="B272">
        <v>1682.41</v>
      </c>
      <c r="C272" t="s">
        <v>379</v>
      </c>
      <c r="D272" t="s">
        <v>378</v>
      </c>
      <c r="E272" t="s">
        <v>158</v>
      </c>
      <c r="F272" t="s">
        <v>159</v>
      </c>
      <c r="G272" t="s">
        <v>117</v>
      </c>
      <c r="H272" t="s">
        <v>118</v>
      </c>
      <c r="I272" t="s">
        <v>398</v>
      </c>
      <c r="J272" t="s">
        <v>399</v>
      </c>
      <c r="O272" t="s">
        <v>398</v>
      </c>
      <c r="P272" t="s">
        <v>399</v>
      </c>
    </row>
    <row r="273" spans="1:16" x14ac:dyDescent="0.35">
      <c r="A273" t="s">
        <v>378</v>
      </c>
      <c r="B273">
        <v>38.81</v>
      </c>
      <c r="C273" t="s">
        <v>379</v>
      </c>
      <c r="D273" t="s">
        <v>378</v>
      </c>
      <c r="E273" t="s">
        <v>158</v>
      </c>
      <c r="F273" t="s">
        <v>159</v>
      </c>
      <c r="G273" t="s">
        <v>117</v>
      </c>
      <c r="H273" t="s">
        <v>118</v>
      </c>
      <c r="I273" t="s">
        <v>592</v>
      </c>
      <c r="J273" t="s">
        <v>593</v>
      </c>
      <c r="O273" t="s">
        <v>592</v>
      </c>
      <c r="P273" t="s">
        <v>593</v>
      </c>
    </row>
    <row r="274" spans="1:16" x14ac:dyDescent="0.35">
      <c r="A274" t="s">
        <v>378</v>
      </c>
      <c r="B274">
        <v>1283.54</v>
      </c>
      <c r="C274" t="s">
        <v>379</v>
      </c>
      <c r="D274" t="s">
        <v>378</v>
      </c>
      <c r="E274" t="s">
        <v>158</v>
      </c>
      <c r="F274" t="s">
        <v>159</v>
      </c>
      <c r="G274" t="s">
        <v>117</v>
      </c>
      <c r="H274" t="s">
        <v>118</v>
      </c>
      <c r="I274" t="s">
        <v>596</v>
      </c>
      <c r="J274" t="s">
        <v>597</v>
      </c>
      <c r="O274" t="s">
        <v>596</v>
      </c>
      <c r="P274" t="s">
        <v>597</v>
      </c>
    </row>
    <row r="275" spans="1:16" x14ac:dyDescent="0.35">
      <c r="A275" t="s">
        <v>378</v>
      </c>
      <c r="B275">
        <v>3856.96</v>
      </c>
      <c r="C275" t="s">
        <v>379</v>
      </c>
      <c r="D275" t="s">
        <v>378</v>
      </c>
      <c r="E275" t="s">
        <v>134</v>
      </c>
      <c r="F275" t="s">
        <v>135</v>
      </c>
      <c r="G275" t="s">
        <v>117</v>
      </c>
      <c r="H275" t="s">
        <v>118</v>
      </c>
      <c r="I275" t="s">
        <v>426</v>
      </c>
      <c r="J275" t="s">
        <v>427</v>
      </c>
      <c r="O275" t="s">
        <v>426</v>
      </c>
      <c r="P275" t="s">
        <v>427</v>
      </c>
    </row>
    <row r="276" spans="1:16" x14ac:dyDescent="0.35">
      <c r="A276" t="s">
        <v>378</v>
      </c>
      <c r="B276">
        <v>985.77</v>
      </c>
      <c r="C276" t="s">
        <v>379</v>
      </c>
      <c r="D276" t="s">
        <v>378</v>
      </c>
      <c r="E276" t="s">
        <v>531</v>
      </c>
      <c r="F276" t="s">
        <v>532</v>
      </c>
      <c r="G276" t="s">
        <v>533</v>
      </c>
      <c r="H276" t="s">
        <v>534</v>
      </c>
      <c r="I276" t="s">
        <v>535</v>
      </c>
      <c r="J276" t="s">
        <v>536</v>
      </c>
      <c r="O276" t="s">
        <v>535</v>
      </c>
      <c r="P276" t="s">
        <v>536</v>
      </c>
    </row>
    <row r="277" spans="1:16" x14ac:dyDescent="0.35">
      <c r="A277" t="s">
        <v>378</v>
      </c>
      <c r="B277">
        <v>494.77</v>
      </c>
      <c r="C277" t="s">
        <v>379</v>
      </c>
      <c r="D277" t="s">
        <v>378</v>
      </c>
      <c r="E277" t="s">
        <v>548</v>
      </c>
      <c r="F277" t="s">
        <v>549</v>
      </c>
      <c r="G277" t="s">
        <v>550</v>
      </c>
      <c r="H277" t="s">
        <v>551</v>
      </c>
      <c r="I277" t="s">
        <v>552</v>
      </c>
      <c r="J277" t="s">
        <v>553</v>
      </c>
      <c r="O277" t="s">
        <v>552</v>
      </c>
      <c r="P277" t="s">
        <v>553</v>
      </c>
    </row>
    <row r="278" spans="1:16" x14ac:dyDescent="0.35">
      <c r="A278" t="s">
        <v>378</v>
      </c>
      <c r="B278">
        <v>91.83</v>
      </c>
      <c r="C278" t="s">
        <v>379</v>
      </c>
      <c r="D278" t="s">
        <v>378</v>
      </c>
      <c r="E278" t="s">
        <v>538</v>
      </c>
      <c r="F278" t="s">
        <v>539</v>
      </c>
      <c r="G278" t="s">
        <v>540</v>
      </c>
      <c r="H278" t="s">
        <v>541</v>
      </c>
      <c r="I278" t="s">
        <v>542</v>
      </c>
      <c r="J278" t="s">
        <v>543</v>
      </c>
      <c r="O278" t="s">
        <v>542</v>
      </c>
      <c r="P278" t="s">
        <v>543</v>
      </c>
    </row>
    <row r="279" spans="1:16" x14ac:dyDescent="0.35">
      <c r="A279" t="s">
        <v>378</v>
      </c>
      <c r="B279">
        <v>31.44</v>
      </c>
      <c r="C279" t="s">
        <v>379</v>
      </c>
      <c r="D279" t="s">
        <v>378</v>
      </c>
      <c r="E279" t="s">
        <v>380</v>
      </c>
      <c r="F279" t="s">
        <v>381</v>
      </c>
      <c r="G279" t="s">
        <v>250</v>
      </c>
      <c r="H279" t="s">
        <v>251</v>
      </c>
      <c r="I279" t="s">
        <v>382</v>
      </c>
      <c r="J279" t="s">
        <v>383</v>
      </c>
      <c r="O279" t="s">
        <v>382</v>
      </c>
      <c r="P279" t="s">
        <v>383</v>
      </c>
    </row>
    <row r="280" spans="1:16" x14ac:dyDescent="0.35">
      <c r="A280" t="s">
        <v>378</v>
      </c>
      <c r="B280">
        <v>437.05</v>
      </c>
      <c r="C280" t="s">
        <v>379</v>
      </c>
      <c r="D280" t="s">
        <v>378</v>
      </c>
      <c r="E280" t="s">
        <v>380</v>
      </c>
      <c r="F280" t="s">
        <v>381</v>
      </c>
      <c r="G280" t="s">
        <v>250</v>
      </c>
      <c r="H280" t="s">
        <v>251</v>
      </c>
      <c r="I280" t="s">
        <v>594</v>
      </c>
      <c r="J280" t="s">
        <v>595</v>
      </c>
      <c r="O280" t="s">
        <v>594</v>
      </c>
      <c r="P280" t="s">
        <v>595</v>
      </c>
    </row>
    <row r="281" spans="1:16" x14ac:dyDescent="0.35">
      <c r="A281" t="s">
        <v>378</v>
      </c>
      <c r="B281">
        <v>717.32</v>
      </c>
      <c r="C281" t="s">
        <v>379</v>
      </c>
      <c r="D281" t="s">
        <v>378</v>
      </c>
      <c r="E281" t="s">
        <v>609</v>
      </c>
      <c r="F281" t="s">
        <v>610</v>
      </c>
      <c r="G281" t="s">
        <v>250</v>
      </c>
      <c r="H281" t="s">
        <v>251</v>
      </c>
      <c r="I281" t="s">
        <v>611</v>
      </c>
      <c r="J281" t="s">
        <v>612</v>
      </c>
      <c r="O281" t="s">
        <v>611</v>
      </c>
      <c r="P281" t="s">
        <v>612</v>
      </c>
    </row>
    <row r="282" spans="1:16" x14ac:dyDescent="0.35">
      <c r="A282" t="s">
        <v>378</v>
      </c>
      <c r="B282">
        <v>1465.58</v>
      </c>
      <c r="C282" t="s">
        <v>379</v>
      </c>
      <c r="D282" t="s">
        <v>378</v>
      </c>
      <c r="E282" t="s">
        <v>154</v>
      </c>
      <c r="F282" t="s">
        <v>155</v>
      </c>
      <c r="G282" t="s">
        <v>117</v>
      </c>
      <c r="H282" t="s">
        <v>118</v>
      </c>
      <c r="I282" t="s">
        <v>560</v>
      </c>
      <c r="J282" t="s">
        <v>561</v>
      </c>
      <c r="O282" t="s">
        <v>560</v>
      </c>
      <c r="P282" t="s">
        <v>561</v>
      </c>
    </row>
    <row r="283" spans="1:16" x14ac:dyDescent="0.35">
      <c r="A283" t="s">
        <v>378</v>
      </c>
      <c r="B283">
        <v>942.74</v>
      </c>
      <c r="C283" t="s">
        <v>379</v>
      </c>
      <c r="D283" t="s">
        <v>378</v>
      </c>
      <c r="E283" t="s">
        <v>404</v>
      </c>
      <c r="F283" t="s">
        <v>405</v>
      </c>
      <c r="G283" t="s">
        <v>307</v>
      </c>
      <c r="H283" t="s">
        <v>308</v>
      </c>
      <c r="I283" t="s">
        <v>406</v>
      </c>
      <c r="J283" t="s">
        <v>407</v>
      </c>
      <c r="O283" t="s">
        <v>406</v>
      </c>
      <c r="P283" t="s">
        <v>407</v>
      </c>
    </row>
    <row r="284" spans="1:16" x14ac:dyDescent="0.35">
      <c r="A284" t="s">
        <v>378</v>
      </c>
      <c r="B284">
        <v>596.15</v>
      </c>
      <c r="C284" t="s">
        <v>379</v>
      </c>
      <c r="D284" t="s">
        <v>378</v>
      </c>
      <c r="E284" t="s">
        <v>404</v>
      </c>
      <c r="F284" t="s">
        <v>405</v>
      </c>
      <c r="G284" t="s">
        <v>307</v>
      </c>
      <c r="H284" t="s">
        <v>308</v>
      </c>
      <c r="I284" t="s">
        <v>471</v>
      </c>
      <c r="J284" t="s">
        <v>472</v>
      </c>
      <c r="O284" t="s">
        <v>471</v>
      </c>
      <c r="P284" t="s">
        <v>472</v>
      </c>
    </row>
    <row r="285" spans="1:16" x14ac:dyDescent="0.35">
      <c r="A285" t="s">
        <v>378</v>
      </c>
      <c r="B285">
        <v>1103.95</v>
      </c>
      <c r="C285" t="s">
        <v>379</v>
      </c>
      <c r="D285" t="s">
        <v>378</v>
      </c>
      <c r="E285" t="s">
        <v>422</v>
      </c>
      <c r="F285" t="s">
        <v>423</v>
      </c>
      <c r="G285" t="s">
        <v>307</v>
      </c>
      <c r="H285" t="s">
        <v>308</v>
      </c>
      <c r="I285" t="s">
        <v>424</v>
      </c>
      <c r="J285" t="s">
        <v>425</v>
      </c>
      <c r="O285" t="s">
        <v>424</v>
      </c>
      <c r="P285" t="s">
        <v>425</v>
      </c>
    </row>
    <row r="286" spans="1:16" x14ac:dyDescent="0.35">
      <c r="A286" t="s">
        <v>378</v>
      </c>
      <c r="B286">
        <v>1199.3</v>
      </c>
      <c r="C286" t="s">
        <v>379</v>
      </c>
      <c r="D286" t="s">
        <v>378</v>
      </c>
      <c r="E286" t="s">
        <v>305</v>
      </c>
      <c r="F286" t="s">
        <v>306</v>
      </c>
      <c r="G286" t="s">
        <v>307</v>
      </c>
      <c r="H286" t="s">
        <v>308</v>
      </c>
      <c r="I286" t="s">
        <v>558</v>
      </c>
      <c r="J286" t="s">
        <v>559</v>
      </c>
      <c r="O286" t="s">
        <v>558</v>
      </c>
      <c r="P286" t="s">
        <v>559</v>
      </c>
    </row>
    <row r="287" spans="1:16" x14ac:dyDescent="0.35">
      <c r="A287" t="s">
        <v>378</v>
      </c>
      <c r="B287">
        <v>1293.83</v>
      </c>
      <c r="C287" t="s">
        <v>379</v>
      </c>
      <c r="D287" t="s">
        <v>378</v>
      </c>
      <c r="E287" t="s">
        <v>428</v>
      </c>
      <c r="F287" t="s">
        <v>429</v>
      </c>
      <c r="G287" t="s">
        <v>307</v>
      </c>
      <c r="H287" t="s">
        <v>308</v>
      </c>
      <c r="I287" t="s">
        <v>430</v>
      </c>
      <c r="J287" t="s">
        <v>431</v>
      </c>
      <c r="O287" t="s">
        <v>430</v>
      </c>
      <c r="P287" t="s">
        <v>431</v>
      </c>
    </row>
    <row r="288" spans="1:16" x14ac:dyDescent="0.35">
      <c r="A288" t="s">
        <v>378</v>
      </c>
      <c r="B288">
        <v>429.19</v>
      </c>
      <c r="C288" t="s">
        <v>379</v>
      </c>
      <c r="D288" t="s">
        <v>378</v>
      </c>
      <c r="E288" t="s">
        <v>428</v>
      </c>
      <c r="F288" t="s">
        <v>429</v>
      </c>
      <c r="G288" t="s">
        <v>307</v>
      </c>
      <c r="H288" t="s">
        <v>308</v>
      </c>
      <c r="I288" t="s">
        <v>586</v>
      </c>
      <c r="J288" t="s">
        <v>587</v>
      </c>
      <c r="O288" t="s">
        <v>586</v>
      </c>
      <c r="P288" t="s">
        <v>587</v>
      </c>
    </row>
    <row r="289" spans="1:16" x14ac:dyDescent="0.35">
      <c r="A289" t="s">
        <v>400</v>
      </c>
      <c r="B289">
        <v>18040.14</v>
      </c>
      <c r="C289" t="s">
        <v>401</v>
      </c>
      <c r="D289" t="s">
        <v>400</v>
      </c>
      <c r="E289" t="s">
        <v>47</v>
      </c>
      <c r="F289" t="s">
        <v>48</v>
      </c>
      <c r="G289" t="s">
        <v>49</v>
      </c>
      <c r="H289" t="s">
        <v>50</v>
      </c>
      <c r="K289" t="s">
        <v>2446</v>
      </c>
      <c r="L289" t="s">
        <v>2447</v>
      </c>
      <c r="M289" t="s">
        <v>1935</v>
      </c>
      <c r="N289" t="s">
        <v>1936</v>
      </c>
    </row>
    <row r="290" spans="1:16" x14ac:dyDescent="0.35">
      <c r="A290" t="s">
        <v>400</v>
      </c>
      <c r="B290">
        <v>2684</v>
      </c>
      <c r="C290" t="s">
        <v>401</v>
      </c>
      <c r="D290" t="s">
        <v>400</v>
      </c>
      <c r="E290" t="s">
        <v>47</v>
      </c>
      <c r="F290" t="s">
        <v>48</v>
      </c>
      <c r="G290" t="s">
        <v>21</v>
      </c>
      <c r="H290" t="s">
        <v>22</v>
      </c>
      <c r="I290" t="s">
        <v>53</v>
      </c>
      <c r="J290" t="s">
        <v>54</v>
      </c>
      <c r="O290" t="s">
        <v>53</v>
      </c>
      <c r="P290" t="s">
        <v>54</v>
      </c>
    </row>
    <row r="291" spans="1:16" x14ac:dyDescent="0.35">
      <c r="A291" t="s">
        <v>400</v>
      </c>
      <c r="B291">
        <v>13876.62</v>
      </c>
      <c r="C291" t="s">
        <v>401</v>
      </c>
      <c r="D291" t="s">
        <v>400</v>
      </c>
      <c r="E291" t="s">
        <v>384</v>
      </c>
      <c r="F291" t="s">
        <v>385</v>
      </c>
      <c r="G291" t="s">
        <v>339</v>
      </c>
      <c r="H291" t="s">
        <v>340</v>
      </c>
      <c r="I291" t="s">
        <v>386</v>
      </c>
      <c r="J291" t="s">
        <v>387</v>
      </c>
      <c r="O291" t="s">
        <v>386</v>
      </c>
      <c r="P291" t="s">
        <v>387</v>
      </c>
    </row>
    <row r="292" spans="1:16" x14ac:dyDescent="0.35">
      <c r="A292" t="s">
        <v>400</v>
      </c>
      <c r="B292">
        <v>2664.59</v>
      </c>
      <c r="C292" t="s">
        <v>401</v>
      </c>
      <c r="D292" t="s">
        <v>400</v>
      </c>
      <c r="E292" t="s">
        <v>384</v>
      </c>
      <c r="F292" t="s">
        <v>385</v>
      </c>
      <c r="G292" t="s">
        <v>339</v>
      </c>
      <c r="H292" t="s">
        <v>340</v>
      </c>
      <c r="I292" t="s">
        <v>390</v>
      </c>
      <c r="J292" t="s">
        <v>391</v>
      </c>
      <c r="O292" t="s">
        <v>390</v>
      </c>
      <c r="P292" t="s">
        <v>391</v>
      </c>
    </row>
    <row r="293" spans="1:16" x14ac:dyDescent="0.35">
      <c r="A293" t="s">
        <v>400</v>
      </c>
      <c r="B293">
        <v>3304.2</v>
      </c>
      <c r="C293" t="s">
        <v>401</v>
      </c>
      <c r="D293" t="s">
        <v>400</v>
      </c>
      <c r="E293" t="s">
        <v>384</v>
      </c>
      <c r="F293" t="s">
        <v>385</v>
      </c>
      <c r="G293" t="s">
        <v>339</v>
      </c>
      <c r="H293" t="s">
        <v>340</v>
      </c>
      <c r="I293" t="s">
        <v>455</v>
      </c>
      <c r="J293" t="s">
        <v>456</v>
      </c>
      <c r="O293" t="s">
        <v>455</v>
      </c>
      <c r="P293" t="s">
        <v>456</v>
      </c>
    </row>
    <row r="294" spans="1:16" x14ac:dyDescent="0.35">
      <c r="A294" t="s">
        <v>400</v>
      </c>
      <c r="B294">
        <v>50431.15</v>
      </c>
      <c r="C294" t="s">
        <v>401</v>
      </c>
      <c r="D294" t="s">
        <v>400</v>
      </c>
      <c r="E294" t="s">
        <v>158</v>
      </c>
      <c r="F294" t="s">
        <v>159</v>
      </c>
      <c r="G294" t="s">
        <v>117</v>
      </c>
      <c r="H294" t="s">
        <v>118</v>
      </c>
      <c r="I294" t="s">
        <v>596</v>
      </c>
      <c r="J294" t="s">
        <v>597</v>
      </c>
      <c r="O294" t="s">
        <v>596</v>
      </c>
      <c r="P294" t="s">
        <v>597</v>
      </c>
    </row>
    <row r="295" spans="1:16" x14ac:dyDescent="0.35">
      <c r="A295" t="s">
        <v>400</v>
      </c>
      <c r="B295">
        <v>12077.6</v>
      </c>
      <c r="C295" t="s">
        <v>401</v>
      </c>
      <c r="D295" t="s">
        <v>400</v>
      </c>
      <c r="E295" t="s">
        <v>134</v>
      </c>
      <c r="F295" t="s">
        <v>135</v>
      </c>
      <c r="G295" t="s">
        <v>117</v>
      </c>
      <c r="H295" t="s">
        <v>118</v>
      </c>
      <c r="I295" t="s">
        <v>426</v>
      </c>
      <c r="J295" t="s">
        <v>427</v>
      </c>
      <c r="O295" t="s">
        <v>426</v>
      </c>
      <c r="P295" t="s">
        <v>427</v>
      </c>
    </row>
    <row r="296" spans="1:16" x14ac:dyDescent="0.35">
      <c r="A296" t="s">
        <v>400</v>
      </c>
      <c r="B296">
        <v>30408.3</v>
      </c>
      <c r="C296" t="s">
        <v>401</v>
      </c>
      <c r="D296" t="s">
        <v>400</v>
      </c>
      <c r="E296" t="s">
        <v>531</v>
      </c>
      <c r="F296" t="s">
        <v>532</v>
      </c>
      <c r="G296" t="s">
        <v>533</v>
      </c>
      <c r="H296" t="s">
        <v>534</v>
      </c>
      <c r="I296" t="s">
        <v>535</v>
      </c>
      <c r="J296" t="s">
        <v>536</v>
      </c>
      <c r="O296" t="s">
        <v>535</v>
      </c>
      <c r="P296" t="s">
        <v>536</v>
      </c>
    </row>
    <row r="297" spans="1:16" x14ac:dyDescent="0.35">
      <c r="A297" t="s">
        <v>400</v>
      </c>
      <c r="B297">
        <v>85158.24</v>
      </c>
      <c r="C297" t="s">
        <v>401</v>
      </c>
      <c r="D297" t="s">
        <v>400</v>
      </c>
      <c r="E297" t="s">
        <v>548</v>
      </c>
      <c r="F297" t="s">
        <v>549</v>
      </c>
      <c r="G297" t="s">
        <v>550</v>
      </c>
      <c r="H297" t="s">
        <v>551</v>
      </c>
      <c r="I297" t="s">
        <v>552</v>
      </c>
      <c r="J297" t="s">
        <v>553</v>
      </c>
      <c r="O297" t="s">
        <v>552</v>
      </c>
      <c r="P297" t="s">
        <v>553</v>
      </c>
    </row>
    <row r="298" spans="1:16" x14ac:dyDescent="0.35">
      <c r="A298" t="s">
        <v>400</v>
      </c>
      <c r="B298">
        <v>5403.99</v>
      </c>
      <c r="C298" t="s">
        <v>401</v>
      </c>
      <c r="D298" t="s">
        <v>400</v>
      </c>
      <c r="E298" t="s">
        <v>609</v>
      </c>
      <c r="F298" t="s">
        <v>610</v>
      </c>
      <c r="G298" t="s">
        <v>250</v>
      </c>
      <c r="H298" t="s">
        <v>251</v>
      </c>
      <c r="I298" t="s">
        <v>611</v>
      </c>
      <c r="J298" t="s">
        <v>612</v>
      </c>
      <c r="O298" t="s">
        <v>611</v>
      </c>
      <c r="P298" t="s">
        <v>612</v>
      </c>
    </row>
    <row r="299" spans="1:16" x14ac:dyDescent="0.35">
      <c r="A299" t="s">
        <v>400</v>
      </c>
      <c r="B299">
        <v>41422.839999999997</v>
      </c>
      <c r="C299" t="s">
        <v>401</v>
      </c>
      <c r="D299" t="s">
        <v>400</v>
      </c>
      <c r="E299" t="s">
        <v>154</v>
      </c>
      <c r="F299" t="s">
        <v>155</v>
      </c>
      <c r="G299" t="s">
        <v>117</v>
      </c>
      <c r="H299" t="s">
        <v>118</v>
      </c>
      <c r="I299" t="s">
        <v>560</v>
      </c>
      <c r="J299" t="s">
        <v>561</v>
      </c>
      <c r="O299" t="s">
        <v>560</v>
      </c>
      <c r="P299" t="s">
        <v>561</v>
      </c>
    </row>
    <row r="300" spans="1:16" x14ac:dyDescent="0.35">
      <c r="A300" t="s">
        <v>400</v>
      </c>
      <c r="B300">
        <v>1400</v>
      </c>
      <c r="C300" t="s">
        <v>401</v>
      </c>
      <c r="D300" t="s">
        <v>400</v>
      </c>
      <c r="E300" t="s">
        <v>404</v>
      </c>
      <c r="F300" t="s">
        <v>405</v>
      </c>
      <c r="G300" t="s">
        <v>307</v>
      </c>
      <c r="H300" t="s">
        <v>308</v>
      </c>
      <c r="I300" t="s">
        <v>406</v>
      </c>
      <c r="J300" t="s">
        <v>407</v>
      </c>
      <c r="O300" t="s">
        <v>406</v>
      </c>
      <c r="P300" t="s">
        <v>407</v>
      </c>
    </row>
    <row r="301" spans="1:16" x14ac:dyDescent="0.35">
      <c r="A301" t="s">
        <v>400</v>
      </c>
      <c r="B301">
        <v>23584.560000000001</v>
      </c>
      <c r="C301" t="s">
        <v>401</v>
      </c>
      <c r="D301" t="s">
        <v>400</v>
      </c>
      <c r="E301" t="s">
        <v>404</v>
      </c>
      <c r="F301" t="s">
        <v>405</v>
      </c>
      <c r="G301" t="s">
        <v>307</v>
      </c>
      <c r="H301" t="s">
        <v>308</v>
      </c>
      <c r="I301" t="s">
        <v>471</v>
      </c>
      <c r="J301" t="s">
        <v>472</v>
      </c>
      <c r="O301" t="s">
        <v>471</v>
      </c>
      <c r="P301" t="s">
        <v>472</v>
      </c>
    </row>
    <row r="302" spans="1:16" x14ac:dyDescent="0.35">
      <c r="A302" t="s">
        <v>400</v>
      </c>
      <c r="B302">
        <v>45136</v>
      </c>
      <c r="C302" t="s">
        <v>401</v>
      </c>
      <c r="D302" t="s">
        <v>400</v>
      </c>
      <c r="E302" t="s">
        <v>422</v>
      </c>
      <c r="F302" t="s">
        <v>423</v>
      </c>
      <c r="G302" t="s">
        <v>307</v>
      </c>
      <c r="H302" t="s">
        <v>308</v>
      </c>
      <c r="I302" t="s">
        <v>424</v>
      </c>
      <c r="J302" t="s">
        <v>425</v>
      </c>
      <c r="O302" t="s">
        <v>424</v>
      </c>
      <c r="P302" t="s">
        <v>425</v>
      </c>
    </row>
    <row r="303" spans="1:16" x14ac:dyDescent="0.35">
      <c r="A303" t="s">
        <v>400</v>
      </c>
      <c r="B303">
        <v>1264.8</v>
      </c>
      <c r="C303" t="s">
        <v>401</v>
      </c>
      <c r="D303" t="s">
        <v>400</v>
      </c>
      <c r="E303" t="s">
        <v>305</v>
      </c>
      <c r="F303" t="s">
        <v>306</v>
      </c>
      <c r="G303" t="s">
        <v>307</v>
      </c>
      <c r="H303" t="s">
        <v>308</v>
      </c>
      <c r="I303" t="s">
        <v>558</v>
      </c>
      <c r="J303" t="s">
        <v>559</v>
      </c>
      <c r="O303" t="s">
        <v>558</v>
      </c>
      <c r="P303" t="s">
        <v>559</v>
      </c>
    </row>
    <row r="304" spans="1:16" x14ac:dyDescent="0.35">
      <c r="A304" t="s">
        <v>400</v>
      </c>
      <c r="B304">
        <v>2806</v>
      </c>
      <c r="C304" t="s">
        <v>401</v>
      </c>
      <c r="D304" t="s">
        <v>400</v>
      </c>
      <c r="E304" t="s">
        <v>428</v>
      </c>
      <c r="F304" t="s">
        <v>429</v>
      </c>
      <c r="G304" t="s">
        <v>307</v>
      </c>
      <c r="H304" t="s">
        <v>308</v>
      </c>
      <c r="I304" t="s">
        <v>430</v>
      </c>
      <c r="J304" t="s">
        <v>431</v>
      </c>
      <c r="O304" t="s">
        <v>430</v>
      </c>
      <c r="P304" t="s">
        <v>431</v>
      </c>
    </row>
    <row r="305" spans="1:16" x14ac:dyDescent="0.35">
      <c r="A305" t="s">
        <v>687</v>
      </c>
      <c r="B305">
        <v>233.32</v>
      </c>
      <c r="C305" t="s">
        <v>688</v>
      </c>
      <c r="D305" t="s">
        <v>687</v>
      </c>
      <c r="E305" t="s">
        <v>47</v>
      </c>
      <c r="F305" t="s">
        <v>48</v>
      </c>
      <c r="G305" t="s">
        <v>21</v>
      </c>
      <c r="H305" t="s">
        <v>22</v>
      </c>
      <c r="I305" t="s">
        <v>544</v>
      </c>
      <c r="J305" t="s">
        <v>545</v>
      </c>
      <c r="O305" t="s">
        <v>544</v>
      </c>
      <c r="P305" t="s">
        <v>545</v>
      </c>
    </row>
    <row r="306" spans="1:16" x14ac:dyDescent="0.35">
      <c r="A306" t="s">
        <v>687</v>
      </c>
      <c r="B306">
        <v>841.87</v>
      </c>
      <c r="C306" t="s">
        <v>688</v>
      </c>
      <c r="D306" t="s">
        <v>687</v>
      </c>
      <c r="E306" t="s">
        <v>47</v>
      </c>
      <c r="F306" t="s">
        <v>48</v>
      </c>
      <c r="G306" t="s">
        <v>21</v>
      </c>
      <c r="H306" t="s">
        <v>22</v>
      </c>
      <c r="I306" t="s">
        <v>53</v>
      </c>
      <c r="J306" t="s">
        <v>54</v>
      </c>
      <c r="O306" t="s">
        <v>53</v>
      </c>
      <c r="P306" t="s">
        <v>54</v>
      </c>
    </row>
    <row r="307" spans="1:16" x14ac:dyDescent="0.35">
      <c r="A307" t="s">
        <v>687</v>
      </c>
      <c r="B307">
        <v>194.18</v>
      </c>
      <c r="C307" t="s">
        <v>688</v>
      </c>
      <c r="D307" t="s">
        <v>687</v>
      </c>
      <c r="E307" t="s">
        <v>554</v>
      </c>
      <c r="F307" t="s">
        <v>555</v>
      </c>
      <c r="G307" t="s">
        <v>492</v>
      </c>
      <c r="H307" t="s">
        <v>493</v>
      </c>
      <c r="I307" t="s">
        <v>556</v>
      </c>
      <c r="J307" t="s">
        <v>557</v>
      </c>
      <c r="O307" t="s">
        <v>556</v>
      </c>
      <c r="P307" t="s">
        <v>557</v>
      </c>
    </row>
    <row r="308" spans="1:16" x14ac:dyDescent="0.35">
      <c r="A308" t="s">
        <v>687</v>
      </c>
      <c r="B308">
        <v>233.32</v>
      </c>
      <c r="C308" t="s">
        <v>688</v>
      </c>
      <c r="D308" t="s">
        <v>687</v>
      </c>
      <c r="E308" t="s">
        <v>458</v>
      </c>
      <c r="F308" t="s">
        <v>459</v>
      </c>
      <c r="G308" t="s">
        <v>348</v>
      </c>
      <c r="H308" t="s">
        <v>349</v>
      </c>
      <c r="I308" t="s">
        <v>529</v>
      </c>
      <c r="J308" t="s">
        <v>530</v>
      </c>
      <c r="O308" t="s">
        <v>529</v>
      </c>
      <c r="P308" t="s">
        <v>530</v>
      </c>
    </row>
    <row r="309" spans="1:16" x14ac:dyDescent="0.35">
      <c r="A309" t="s">
        <v>687</v>
      </c>
      <c r="B309">
        <v>180</v>
      </c>
      <c r="C309" t="s">
        <v>688</v>
      </c>
      <c r="D309" t="s">
        <v>687</v>
      </c>
      <c r="E309" t="s">
        <v>1270</v>
      </c>
      <c r="F309" t="s">
        <v>1271</v>
      </c>
      <c r="G309" t="s">
        <v>412</v>
      </c>
      <c r="H309" t="s">
        <v>413</v>
      </c>
      <c r="I309" t="s">
        <v>1510</v>
      </c>
      <c r="J309" t="s">
        <v>1511</v>
      </c>
      <c r="O309" t="s">
        <v>1510</v>
      </c>
      <c r="P309" t="s">
        <v>1511</v>
      </c>
    </row>
    <row r="310" spans="1:16" x14ac:dyDescent="0.35">
      <c r="A310" t="s">
        <v>687</v>
      </c>
      <c r="B310">
        <v>190</v>
      </c>
      <c r="C310" t="s">
        <v>688</v>
      </c>
      <c r="D310" t="s">
        <v>687</v>
      </c>
      <c r="E310" t="s">
        <v>384</v>
      </c>
      <c r="F310" t="s">
        <v>385</v>
      </c>
      <c r="G310" t="s">
        <v>339</v>
      </c>
      <c r="H310" t="s">
        <v>340</v>
      </c>
      <c r="I310" t="s">
        <v>418</v>
      </c>
      <c r="J310" t="s">
        <v>419</v>
      </c>
      <c r="O310" t="s">
        <v>418</v>
      </c>
      <c r="P310" t="s">
        <v>419</v>
      </c>
    </row>
    <row r="311" spans="1:16" x14ac:dyDescent="0.35">
      <c r="A311" t="s">
        <v>687</v>
      </c>
      <c r="B311">
        <v>190</v>
      </c>
      <c r="C311" t="s">
        <v>688</v>
      </c>
      <c r="D311" t="s">
        <v>687</v>
      </c>
      <c r="E311" t="s">
        <v>384</v>
      </c>
      <c r="F311" t="s">
        <v>385</v>
      </c>
      <c r="G311" t="s">
        <v>339</v>
      </c>
      <c r="H311" t="s">
        <v>340</v>
      </c>
      <c r="I311" t="s">
        <v>396</v>
      </c>
      <c r="J311" t="s">
        <v>397</v>
      </c>
      <c r="O311" t="s">
        <v>396</v>
      </c>
      <c r="P311" t="s">
        <v>397</v>
      </c>
    </row>
    <row r="312" spans="1:16" x14ac:dyDescent="0.35">
      <c r="A312" t="s">
        <v>687</v>
      </c>
      <c r="B312">
        <v>298</v>
      </c>
      <c r="C312" t="s">
        <v>688</v>
      </c>
      <c r="D312" t="s">
        <v>687</v>
      </c>
      <c r="E312" t="s">
        <v>384</v>
      </c>
      <c r="F312" t="s">
        <v>385</v>
      </c>
      <c r="G312" t="s">
        <v>339</v>
      </c>
      <c r="H312" t="s">
        <v>340</v>
      </c>
      <c r="I312" t="s">
        <v>390</v>
      </c>
      <c r="J312" t="s">
        <v>391</v>
      </c>
      <c r="O312" t="s">
        <v>390</v>
      </c>
      <c r="P312" t="s">
        <v>391</v>
      </c>
    </row>
    <row r="313" spans="1:16" x14ac:dyDescent="0.35">
      <c r="A313" t="s">
        <v>687</v>
      </c>
      <c r="B313">
        <v>250</v>
      </c>
      <c r="C313" t="s">
        <v>688</v>
      </c>
      <c r="D313" t="s">
        <v>687</v>
      </c>
      <c r="E313" t="s">
        <v>384</v>
      </c>
      <c r="F313" t="s">
        <v>385</v>
      </c>
      <c r="G313" t="s">
        <v>339</v>
      </c>
      <c r="H313" t="s">
        <v>340</v>
      </c>
      <c r="I313" t="s">
        <v>416</v>
      </c>
      <c r="J313" t="s">
        <v>417</v>
      </c>
      <c r="O313" t="s">
        <v>416</v>
      </c>
      <c r="P313" t="s">
        <v>417</v>
      </c>
    </row>
    <row r="314" spans="1:16" x14ac:dyDescent="0.35">
      <c r="A314" t="s">
        <v>687</v>
      </c>
      <c r="B314">
        <v>202</v>
      </c>
      <c r="C314" t="s">
        <v>688</v>
      </c>
      <c r="D314" t="s">
        <v>687</v>
      </c>
      <c r="E314" t="s">
        <v>384</v>
      </c>
      <c r="F314" t="s">
        <v>385</v>
      </c>
      <c r="G314" t="s">
        <v>339</v>
      </c>
      <c r="H314" t="s">
        <v>340</v>
      </c>
      <c r="I314" t="s">
        <v>420</v>
      </c>
      <c r="J314" t="s">
        <v>421</v>
      </c>
      <c r="O314" t="s">
        <v>420</v>
      </c>
      <c r="P314" t="s">
        <v>421</v>
      </c>
    </row>
    <row r="315" spans="1:16" x14ac:dyDescent="0.35">
      <c r="A315" t="s">
        <v>687</v>
      </c>
      <c r="B315">
        <v>180</v>
      </c>
      <c r="C315" t="s">
        <v>688</v>
      </c>
      <c r="D315" t="s">
        <v>687</v>
      </c>
      <c r="E315" t="s">
        <v>384</v>
      </c>
      <c r="F315" t="s">
        <v>385</v>
      </c>
      <c r="G315" t="s">
        <v>339</v>
      </c>
      <c r="H315" t="s">
        <v>340</v>
      </c>
      <c r="I315" t="s">
        <v>455</v>
      </c>
      <c r="J315" t="s">
        <v>456</v>
      </c>
      <c r="O315" t="s">
        <v>455</v>
      </c>
      <c r="P315" t="s">
        <v>456</v>
      </c>
    </row>
    <row r="316" spans="1:16" x14ac:dyDescent="0.35">
      <c r="A316" t="s">
        <v>687</v>
      </c>
      <c r="B316">
        <v>198.2</v>
      </c>
      <c r="C316" t="s">
        <v>688</v>
      </c>
      <c r="D316" t="s">
        <v>687</v>
      </c>
      <c r="E316" t="s">
        <v>384</v>
      </c>
      <c r="F316" t="s">
        <v>385</v>
      </c>
      <c r="G316" t="s">
        <v>339</v>
      </c>
      <c r="H316" t="s">
        <v>340</v>
      </c>
      <c r="I316" t="s">
        <v>462</v>
      </c>
      <c r="J316" t="s">
        <v>463</v>
      </c>
      <c r="O316" t="s">
        <v>462</v>
      </c>
      <c r="P316" t="s">
        <v>463</v>
      </c>
    </row>
    <row r="317" spans="1:16" x14ac:dyDescent="0.35">
      <c r="A317" t="s">
        <v>687</v>
      </c>
      <c r="B317">
        <v>190</v>
      </c>
      <c r="C317" t="s">
        <v>688</v>
      </c>
      <c r="D317" t="s">
        <v>687</v>
      </c>
      <c r="E317" t="s">
        <v>384</v>
      </c>
      <c r="F317" t="s">
        <v>385</v>
      </c>
      <c r="G317" t="s">
        <v>339</v>
      </c>
      <c r="H317" t="s">
        <v>340</v>
      </c>
      <c r="I317" t="s">
        <v>465</v>
      </c>
      <c r="J317" t="s">
        <v>466</v>
      </c>
      <c r="O317" t="s">
        <v>465</v>
      </c>
      <c r="P317" t="s">
        <v>466</v>
      </c>
    </row>
    <row r="318" spans="1:16" x14ac:dyDescent="0.35">
      <c r="A318" t="s">
        <v>687</v>
      </c>
      <c r="B318">
        <v>300</v>
      </c>
      <c r="C318" t="s">
        <v>688</v>
      </c>
      <c r="D318" t="s">
        <v>687</v>
      </c>
      <c r="E318" t="s">
        <v>613</v>
      </c>
      <c r="F318" t="s">
        <v>614</v>
      </c>
      <c r="G318" t="s">
        <v>615</v>
      </c>
      <c r="H318" t="s">
        <v>616</v>
      </c>
      <c r="I318" t="s">
        <v>617</v>
      </c>
      <c r="J318" t="s">
        <v>618</v>
      </c>
      <c r="O318" t="s">
        <v>617</v>
      </c>
      <c r="P318" t="s">
        <v>618</v>
      </c>
    </row>
    <row r="319" spans="1:16" x14ac:dyDescent="0.35">
      <c r="A319" t="s">
        <v>687</v>
      </c>
      <c r="B319">
        <v>180</v>
      </c>
      <c r="C319" t="s">
        <v>688</v>
      </c>
      <c r="D319" t="s">
        <v>687</v>
      </c>
      <c r="E319" t="s">
        <v>490</v>
      </c>
      <c r="F319" t="s">
        <v>491</v>
      </c>
      <c r="G319" t="s">
        <v>492</v>
      </c>
      <c r="H319" t="s">
        <v>493</v>
      </c>
      <c r="I319" t="s">
        <v>494</v>
      </c>
      <c r="J319" t="s">
        <v>495</v>
      </c>
      <c r="O319" t="s">
        <v>494</v>
      </c>
      <c r="P319" t="s">
        <v>495</v>
      </c>
    </row>
    <row r="320" spans="1:16" x14ac:dyDescent="0.35">
      <c r="A320" t="s">
        <v>687</v>
      </c>
      <c r="B320">
        <v>202.1</v>
      </c>
      <c r="C320" t="s">
        <v>688</v>
      </c>
      <c r="D320" t="s">
        <v>687</v>
      </c>
      <c r="E320" t="s">
        <v>410</v>
      </c>
      <c r="F320" t="s">
        <v>411</v>
      </c>
      <c r="G320" t="s">
        <v>412</v>
      </c>
      <c r="H320" t="s">
        <v>413</v>
      </c>
      <c r="I320" t="s">
        <v>414</v>
      </c>
      <c r="J320" t="s">
        <v>415</v>
      </c>
      <c r="O320" t="s">
        <v>414</v>
      </c>
      <c r="P320" t="s">
        <v>415</v>
      </c>
    </row>
    <row r="321" spans="1:16" x14ac:dyDescent="0.35">
      <c r="A321" t="s">
        <v>687</v>
      </c>
      <c r="B321">
        <v>233.32</v>
      </c>
      <c r="C321" t="s">
        <v>688</v>
      </c>
      <c r="D321" t="s">
        <v>687</v>
      </c>
      <c r="E321" t="s">
        <v>221</v>
      </c>
      <c r="F321" t="s">
        <v>222</v>
      </c>
      <c r="G321" t="s">
        <v>223</v>
      </c>
      <c r="H321" t="s">
        <v>224</v>
      </c>
      <c r="I321" t="s">
        <v>408</v>
      </c>
      <c r="J321" t="s">
        <v>409</v>
      </c>
      <c r="O321" t="s">
        <v>408</v>
      </c>
      <c r="P321" t="s">
        <v>409</v>
      </c>
    </row>
    <row r="322" spans="1:16" x14ac:dyDescent="0.35">
      <c r="A322" t="s">
        <v>687</v>
      </c>
      <c r="B322">
        <v>515.76</v>
      </c>
      <c r="C322" t="s">
        <v>688</v>
      </c>
      <c r="D322" t="s">
        <v>687</v>
      </c>
      <c r="E322" t="s">
        <v>288</v>
      </c>
      <c r="F322" t="s">
        <v>289</v>
      </c>
      <c r="G322" t="s">
        <v>117</v>
      </c>
      <c r="H322" t="s">
        <v>118</v>
      </c>
      <c r="I322" t="s">
        <v>511</v>
      </c>
      <c r="J322" t="s">
        <v>512</v>
      </c>
      <c r="O322" t="s">
        <v>511</v>
      </c>
      <c r="P322" t="s">
        <v>512</v>
      </c>
    </row>
    <row r="323" spans="1:16" x14ac:dyDescent="0.35">
      <c r="A323" t="s">
        <v>687</v>
      </c>
      <c r="B323">
        <v>233.32</v>
      </c>
      <c r="C323" t="s">
        <v>688</v>
      </c>
      <c r="D323" t="s">
        <v>687</v>
      </c>
      <c r="E323" t="s">
        <v>158</v>
      </c>
      <c r="F323" t="s">
        <v>159</v>
      </c>
      <c r="G323" t="s">
        <v>117</v>
      </c>
      <c r="H323" t="s">
        <v>118</v>
      </c>
      <c r="I323" t="s">
        <v>394</v>
      </c>
      <c r="J323" t="s">
        <v>395</v>
      </c>
      <c r="O323" t="s">
        <v>394</v>
      </c>
      <c r="P323" t="s">
        <v>395</v>
      </c>
    </row>
    <row r="324" spans="1:16" x14ac:dyDescent="0.35">
      <c r="A324" t="s">
        <v>687</v>
      </c>
      <c r="B324">
        <v>420.64</v>
      </c>
      <c r="C324" t="s">
        <v>688</v>
      </c>
      <c r="D324" t="s">
        <v>687</v>
      </c>
      <c r="E324" t="s">
        <v>158</v>
      </c>
      <c r="F324" t="s">
        <v>159</v>
      </c>
      <c r="G324" t="s">
        <v>117</v>
      </c>
      <c r="H324" t="s">
        <v>118</v>
      </c>
      <c r="I324" t="s">
        <v>398</v>
      </c>
      <c r="J324" t="s">
        <v>399</v>
      </c>
      <c r="O324" t="s">
        <v>398</v>
      </c>
      <c r="P324" t="s">
        <v>399</v>
      </c>
    </row>
    <row r="325" spans="1:16" x14ac:dyDescent="0.35">
      <c r="A325" t="s">
        <v>687</v>
      </c>
      <c r="B325">
        <v>476.63</v>
      </c>
      <c r="C325" t="s">
        <v>688</v>
      </c>
      <c r="D325" t="s">
        <v>687</v>
      </c>
      <c r="E325" t="s">
        <v>158</v>
      </c>
      <c r="F325" t="s">
        <v>159</v>
      </c>
      <c r="G325" t="s">
        <v>117</v>
      </c>
      <c r="H325" t="s">
        <v>118</v>
      </c>
      <c r="I325" t="s">
        <v>596</v>
      </c>
      <c r="J325" t="s">
        <v>597</v>
      </c>
      <c r="O325" t="s">
        <v>596</v>
      </c>
      <c r="P325" t="s">
        <v>597</v>
      </c>
    </row>
    <row r="326" spans="1:16" x14ac:dyDescent="0.35">
      <c r="A326" t="s">
        <v>687</v>
      </c>
      <c r="B326">
        <v>380.68</v>
      </c>
      <c r="C326" t="s">
        <v>688</v>
      </c>
      <c r="D326" t="s">
        <v>687</v>
      </c>
      <c r="E326" t="s">
        <v>134</v>
      </c>
      <c r="F326" t="s">
        <v>135</v>
      </c>
      <c r="G326" t="s">
        <v>117</v>
      </c>
      <c r="H326" t="s">
        <v>118</v>
      </c>
      <c r="I326" t="s">
        <v>426</v>
      </c>
      <c r="J326" t="s">
        <v>427</v>
      </c>
      <c r="O326" t="s">
        <v>426</v>
      </c>
      <c r="P326" t="s">
        <v>427</v>
      </c>
    </row>
    <row r="327" spans="1:16" x14ac:dyDescent="0.35">
      <c r="A327" t="s">
        <v>687</v>
      </c>
      <c r="B327">
        <v>380.68</v>
      </c>
      <c r="C327" t="s">
        <v>688</v>
      </c>
      <c r="D327" t="s">
        <v>687</v>
      </c>
      <c r="E327" t="s">
        <v>531</v>
      </c>
      <c r="F327" t="s">
        <v>532</v>
      </c>
      <c r="G327" t="s">
        <v>533</v>
      </c>
      <c r="H327" t="s">
        <v>534</v>
      </c>
      <c r="I327" t="s">
        <v>535</v>
      </c>
      <c r="J327" t="s">
        <v>536</v>
      </c>
      <c r="O327" t="s">
        <v>535</v>
      </c>
      <c r="P327" t="s">
        <v>536</v>
      </c>
    </row>
    <row r="328" spans="1:16" x14ac:dyDescent="0.35">
      <c r="A328" t="s">
        <v>687</v>
      </c>
      <c r="B328">
        <v>361.04</v>
      </c>
      <c r="C328" t="s">
        <v>688</v>
      </c>
      <c r="D328" t="s">
        <v>687</v>
      </c>
      <c r="E328" t="s">
        <v>548</v>
      </c>
      <c r="F328" t="s">
        <v>549</v>
      </c>
      <c r="G328" t="s">
        <v>550</v>
      </c>
      <c r="H328" t="s">
        <v>551</v>
      </c>
      <c r="I328" t="s">
        <v>552</v>
      </c>
      <c r="J328" t="s">
        <v>553</v>
      </c>
      <c r="O328" t="s">
        <v>552</v>
      </c>
      <c r="P328" t="s">
        <v>553</v>
      </c>
    </row>
    <row r="329" spans="1:16" x14ac:dyDescent="0.35">
      <c r="A329" t="s">
        <v>687</v>
      </c>
      <c r="B329">
        <v>208.08</v>
      </c>
      <c r="C329" t="s">
        <v>688</v>
      </c>
      <c r="D329" t="s">
        <v>687</v>
      </c>
      <c r="E329" t="s">
        <v>538</v>
      </c>
      <c r="F329" t="s">
        <v>539</v>
      </c>
      <c r="G329" t="s">
        <v>540</v>
      </c>
      <c r="H329" t="s">
        <v>541</v>
      </c>
      <c r="I329" t="s">
        <v>542</v>
      </c>
      <c r="J329" t="s">
        <v>543</v>
      </c>
      <c r="O329" t="s">
        <v>542</v>
      </c>
      <c r="P329" t="s">
        <v>543</v>
      </c>
    </row>
    <row r="330" spans="1:16" x14ac:dyDescent="0.35">
      <c r="A330" t="s">
        <v>687</v>
      </c>
      <c r="B330">
        <v>199.08</v>
      </c>
      <c r="C330" t="s">
        <v>688</v>
      </c>
      <c r="D330" t="s">
        <v>687</v>
      </c>
      <c r="E330" t="s">
        <v>380</v>
      </c>
      <c r="F330" t="s">
        <v>381</v>
      </c>
      <c r="G330" t="s">
        <v>250</v>
      </c>
      <c r="H330" t="s">
        <v>251</v>
      </c>
      <c r="I330" t="s">
        <v>382</v>
      </c>
      <c r="J330" t="s">
        <v>383</v>
      </c>
      <c r="O330" t="s">
        <v>382</v>
      </c>
      <c r="P330" t="s">
        <v>383</v>
      </c>
    </row>
    <row r="331" spans="1:16" x14ac:dyDescent="0.35">
      <c r="A331" t="s">
        <v>687</v>
      </c>
      <c r="B331">
        <v>243</v>
      </c>
      <c r="C331" t="s">
        <v>688</v>
      </c>
      <c r="D331" t="s">
        <v>687</v>
      </c>
      <c r="E331" t="s">
        <v>380</v>
      </c>
      <c r="F331" t="s">
        <v>381</v>
      </c>
      <c r="G331" t="s">
        <v>250</v>
      </c>
      <c r="H331" t="s">
        <v>251</v>
      </c>
      <c r="I331" t="s">
        <v>594</v>
      </c>
      <c r="J331" t="s">
        <v>595</v>
      </c>
      <c r="O331" t="s">
        <v>594</v>
      </c>
      <c r="P331" t="s">
        <v>595</v>
      </c>
    </row>
    <row r="332" spans="1:16" x14ac:dyDescent="0.35">
      <c r="A332" t="s">
        <v>687</v>
      </c>
      <c r="B332">
        <v>221.04</v>
      </c>
      <c r="C332" t="s">
        <v>688</v>
      </c>
      <c r="D332" t="s">
        <v>687</v>
      </c>
      <c r="E332" t="s">
        <v>609</v>
      </c>
      <c r="F332" t="s">
        <v>610</v>
      </c>
      <c r="G332" t="s">
        <v>250</v>
      </c>
      <c r="H332" t="s">
        <v>251</v>
      </c>
      <c r="I332" t="s">
        <v>611</v>
      </c>
      <c r="J332" t="s">
        <v>612</v>
      </c>
      <c r="O332" t="s">
        <v>611</v>
      </c>
      <c r="P332" t="s">
        <v>612</v>
      </c>
    </row>
    <row r="333" spans="1:16" x14ac:dyDescent="0.35">
      <c r="A333" t="s">
        <v>687</v>
      </c>
      <c r="B333">
        <v>221.04</v>
      </c>
      <c r="C333" t="s">
        <v>688</v>
      </c>
      <c r="D333" t="s">
        <v>687</v>
      </c>
      <c r="E333" t="s">
        <v>482</v>
      </c>
      <c r="F333" t="s">
        <v>483</v>
      </c>
      <c r="G333" t="s">
        <v>250</v>
      </c>
      <c r="H333" t="s">
        <v>251</v>
      </c>
      <c r="I333" t="s">
        <v>484</v>
      </c>
      <c r="J333" t="s">
        <v>485</v>
      </c>
      <c r="O333" t="s">
        <v>484</v>
      </c>
      <c r="P333" t="s">
        <v>485</v>
      </c>
    </row>
    <row r="334" spans="1:16" x14ac:dyDescent="0.35">
      <c r="A334" t="s">
        <v>687</v>
      </c>
      <c r="B334">
        <v>233.32</v>
      </c>
      <c r="C334" t="s">
        <v>688</v>
      </c>
      <c r="D334" t="s">
        <v>687</v>
      </c>
      <c r="E334" t="s">
        <v>154</v>
      </c>
      <c r="F334" t="s">
        <v>155</v>
      </c>
      <c r="G334" t="s">
        <v>117</v>
      </c>
      <c r="H334" t="s">
        <v>118</v>
      </c>
      <c r="I334" t="s">
        <v>560</v>
      </c>
      <c r="J334" t="s">
        <v>561</v>
      </c>
      <c r="O334" t="s">
        <v>560</v>
      </c>
      <c r="P334" t="s">
        <v>561</v>
      </c>
    </row>
    <row r="335" spans="1:16" x14ac:dyDescent="0.35">
      <c r="A335" t="s">
        <v>687</v>
      </c>
      <c r="B335">
        <v>233.32</v>
      </c>
      <c r="C335" t="s">
        <v>688</v>
      </c>
      <c r="D335" t="s">
        <v>687</v>
      </c>
      <c r="E335" t="s">
        <v>404</v>
      </c>
      <c r="F335" t="s">
        <v>405</v>
      </c>
      <c r="G335" t="s">
        <v>307</v>
      </c>
      <c r="H335" t="s">
        <v>308</v>
      </c>
      <c r="I335" t="s">
        <v>406</v>
      </c>
      <c r="J335" t="s">
        <v>407</v>
      </c>
      <c r="O335" t="s">
        <v>406</v>
      </c>
      <c r="P335" t="s">
        <v>407</v>
      </c>
    </row>
    <row r="336" spans="1:16" x14ac:dyDescent="0.35">
      <c r="A336" t="s">
        <v>687</v>
      </c>
      <c r="B336">
        <v>233.32</v>
      </c>
      <c r="C336" t="s">
        <v>688</v>
      </c>
      <c r="D336" t="s">
        <v>687</v>
      </c>
      <c r="E336" t="s">
        <v>404</v>
      </c>
      <c r="F336" t="s">
        <v>405</v>
      </c>
      <c r="G336" t="s">
        <v>307</v>
      </c>
      <c r="H336" t="s">
        <v>308</v>
      </c>
      <c r="I336" t="s">
        <v>471</v>
      </c>
      <c r="J336" t="s">
        <v>472</v>
      </c>
      <c r="O336" t="s">
        <v>471</v>
      </c>
      <c r="P336" t="s">
        <v>472</v>
      </c>
    </row>
    <row r="337" spans="1:16" x14ac:dyDescent="0.35">
      <c r="A337" t="s">
        <v>687</v>
      </c>
      <c r="B337">
        <v>233.32</v>
      </c>
      <c r="C337" t="s">
        <v>688</v>
      </c>
      <c r="D337" t="s">
        <v>687</v>
      </c>
      <c r="E337" t="s">
        <v>422</v>
      </c>
      <c r="F337" t="s">
        <v>423</v>
      </c>
      <c r="G337" t="s">
        <v>307</v>
      </c>
      <c r="H337" t="s">
        <v>308</v>
      </c>
      <c r="I337" t="s">
        <v>424</v>
      </c>
      <c r="J337" t="s">
        <v>425</v>
      </c>
      <c r="O337" t="s">
        <v>424</v>
      </c>
      <c r="P337" t="s">
        <v>425</v>
      </c>
    </row>
    <row r="338" spans="1:16" x14ac:dyDescent="0.35">
      <c r="A338" t="s">
        <v>687</v>
      </c>
      <c r="B338">
        <v>233.32</v>
      </c>
      <c r="C338" t="s">
        <v>688</v>
      </c>
      <c r="D338" t="s">
        <v>687</v>
      </c>
      <c r="E338" t="s">
        <v>305</v>
      </c>
      <c r="F338" t="s">
        <v>306</v>
      </c>
      <c r="G338" t="s">
        <v>307</v>
      </c>
      <c r="H338" t="s">
        <v>308</v>
      </c>
      <c r="I338" t="s">
        <v>558</v>
      </c>
      <c r="J338" t="s">
        <v>559</v>
      </c>
      <c r="O338" t="s">
        <v>558</v>
      </c>
      <c r="P338" t="s">
        <v>559</v>
      </c>
    </row>
    <row r="339" spans="1:16" x14ac:dyDescent="0.35">
      <c r="A339" t="s">
        <v>687</v>
      </c>
      <c r="B339">
        <v>263.3</v>
      </c>
      <c r="C339" t="s">
        <v>688</v>
      </c>
      <c r="D339" t="s">
        <v>687</v>
      </c>
      <c r="E339" t="s">
        <v>428</v>
      </c>
      <c r="F339" t="s">
        <v>429</v>
      </c>
      <c r="G339" t="s">
        <v>307</v>
      </c>
      <c r="H339" t="s">
        <v>308</v>
      </c>
      <c r="I339" t="s">
        <v>430</v>
      </c>
      <c r="J339" t="s">
        <v>431</v>
      </c>
      <c r="O339" t="s">
        <v>430</v>
      </c>
      <c r="P339" t="s">
        <v>431</v>
      </c>
    </row>
    <row r="340" spans="1:16" x14ac:dyDescent="0.35">
      <c r="A340" t="s">
        <v>687</v>
      </c>
      <c r="B340">
        <v>233.32</v>
      </c>
      <c r="C340" t="s">
        <v>688</v>
      </c>
      <c r="D340" t="s">
        <v>687</v>
      </c>
      <c r="E340" t="s">
        <v>428</v>
      </c>
      <c r="F340" t="s">
        <v>429</v>
      </c>
      <c r="G340" t="s">
        <v>307</v>
      </c>
      <c r="H340" t="s">
        <v>308</v>
      </c>
      <c r="I340" t="s">
        <v>586</v>
      </c>
      <c r="J340" t="s">
        <v>587</v>
      </c>
      <c r="O340" t="s">
        <v>586</v>
      </c>
      <c r="P340" t="s">
        <v>587</v>
      </c>
    </row>
    <row r="341" spans="1:16" x14ac:dyDescent="0.35">
      <c r="A341" t="s">
        <v>367</v>
      </c>
      <c r="B341">
        <v>179.34</v>
      </c>
      <c r="C341" t="s">
        <v>368</v>
      </c>
      <c r="D341" t="s">
        <v>367</v>
      </c>
      <c r="E341" t="s">
        <v>47</v>
      </c>
      <c r="F341" t="s">
        <v>48</v>
      </c>
      <c r="G341" t="s">
        <v>49</v>
      </c>
      <c r="H341" t="s">
        <v>50</v>
      </c>
      <c r="M341" t="s">
        <v>1935</v>
      </c>
      <c r="N341" t="s">
        <v>1936</v>
      </c>
      <c r="O341" t="s">
        <v>402</v>
      </c>
      <c r="P341" t="s">
        <v>403</v>
      </c>
    </row>
    <row r="342" spans="1:16" x14ac:dyDescent="0.35">
      <c r="A342" t="s">
        <v>367</v>
      </c>
      <c r="B342">
        <v>4.03</v>
      </c>
      <c r="C342" t="s">
        <v>368</v>
      </c>
      <c r="D342" t="s">
        <v>367</v>
      </c>
      <c r="E342" t="s">
        <v>47</v>
      </c>
      <c r="F342" t="s">
        <v>48</v>
      </c>
      <c r="G342" t="s">
        <v>292</v>
      </c>
      <c r="H342" t="s">
        <v>293</v>
      </c>
      <c r="I342" t="s">
        <v>2073</v>
      </c>
      <c r="J342" t="s">
        <v>2074</v>
      </c>
      <c r="O342" t="s">
        <v>2073</v>
      </c>
      <c r="P342" t="s">
        <v>2074</v>
      </c>
    </row>
    <row r="343" spans="1:16" x14ac:dyDescent="0.35">
      <c r="A343" t="s">
        <v>367</v>
      </c>
      <c r="B343">
        <v>8169.21</v>
      </c>
      <c r="C343" t="s">
        <v>368</v>
      </c>
      <c r="D343" t="s">
        <v>367</v>
      </c>
      <c r="E343" t="s">
        <v>47</v>
      </c>
      <c r="F343" t="s">
        <v>48</v>
      </c>
      <c r="G343" t="s">
        <v>21</v>
      </c>
      <c r="H343" t="s">
        <v>22</v>
      </c>
      <c r="I343" t="s">
        <v>544</v>
      </c>
      <c r="J343" t="s">
        <v>545</v>
      </c>
      <c r="O343" t="s">
        <v>544</v>
      </c>
      <c r="P343" t="s">
        <v>545</v>
      </c>
    </row>
    <row r="344" spans="1:16" x14ac:dyDescent="0.35">
      <c r="A344" t="s">
        <v>367</v>
      </c>
      <c r="B344">
        <v>7113.13</v>
      </c>
      <c r="C344" t="s">
        <v>368</v>
      </c>
      <c r="D344" t="s">
        <v>367</v>
      </c>
      <c r="E344" t="s">
        <v>47</v>
      </c>
      <c r="F344" t="s">
        <v>48</v>
      </c>
      <c r="G344" t="s">
        <v>21</v>
      </c>
      <c r="H344" t="s">
        <v>22</v>
      </c>
      <c r="I344" t="s">
        <v>53</v>
      </c>
      <c r="J344" t="s">
        <v>54</v>
      </c>
      <c r="O344" t="s">
        <v>53</v>
      </c>
      <c r="P344" t="s">
        <v>54</v>
      </c>
    </row>
    <row r="345" spans="1:16" x14ac:dyDescent="0.35">
      <c r="A345" t="s">
        <v>367</v>
      </c>
      <c r="B345">
        <v>686.15</v>
      </c>
      <c r="C345" t="s">
        <v>368</v>
      </c>
      <c r="D345" t="s">
        <v>367</v>
      </c>
      <c r="E345" t="s">
        <v>554</v>
      </c>
      <c r="F345" t="s">
        <v>555</v>
      </c>
      <c r="G345" t="s">
        <v>492</v>
      </c>
      <c r="H345" t="s">
        <v>493</v>
      </c>
      <c r="I345" t="s">
        <v>556</v>
      </c>
      <c r="J345" t="s">
        <v>557</v>
      </c>
      <c r="O345" t="s">
        <v>556</v>
      </c>
      <c r="P345" t="s">
        <v>557</v>
      </c>
    </row>
    <row r="346" spans="1:16" x14ac:dyDescent="0.35">
      <c r="A346" t="s">
        <v>367</v>
      </c>
      <c r="B346">
        <v>5557.99</v>
      </c>
      <c r="C346" t="s">
        <v>368</v>
      </c>
      <c r="D346" t="s">
        <v>367</v>
      </c>
      <c r="E346" t="s">
        <v>458</v>
      </c>
      <c r="F346" t="s">
        <v>459</v>
      </c>
      <c r="G346" t="s">
        <v>348</v>
      </c>
      <c r="H346" t="s">
        <v>349</v>
      </c>
      <c r="I346" t="s">
        <v>529</v>
      </c>
      <c r="J346" t="s">
        <v>530</v>
      </c>
      <c r="O346" t="s">
        <v>529</v>
      </c>
      <c r="P346" t="s">
        <v>530</v>
      </c>
    </row>
    <row r="347" spans="1:16" x14ac:dyDescent="0.35">
      <c r="A347" t="s">
        <v>367</v>
      </c>
      <c r="B347">
        <v>157.11000000000001</v>
      </c>
      <c r="C347" t="s">
        <v>368</v>
      </c>
      <c r="D347" t="s">
        <v>367</v>
      </c>
      <c r="E347" t="s">
        <v>1270</v>
      </c>
      <c r="F347" t="s">
        <v>1271</v>
      </c>
      <c r="G347" t="s">
        <v>412</v>
      </c>
      <c r="H347" t="s">
        <v>413</v>
      </c>
      <c r="I347" t="s">
        <v>1510</v>
      </c>
      <c r="J347" t="s">
        <v>1511</v>
      </c>
      <c r="O347" t="s">
        <v>1510</v>
      </c>
      <c r="P347" t="s">
        <v>1511</v>
      </c>
    </row>
    <row r="348" spans="1:16" x14ac:dyDescent="0.35">
      <c r="A348" t="s">
        <v>367</v>
      </c>
      <c r="B348">
        <v>12837.14</v>
      </c>
      <c r="C348" t="s">
        <v>368</v>
      </c>
      <c r="D348" t="s">
        <v>367</v>
      </c>
      <c r="E348" t="s">
        <v>384</v>
      </c>
      <c r="F348" t="s">
        <v>385</v>
      </c>
      <c r="G348" t="s">
        <v>339</v>
      </c>
      <c r="H348" t="s">
        <v>340</v>
      </c>
      <c r="I348" t="s">
        <v>418</v>
      </c>
      <c r="J348" t="s">
        <v>419</v>
      </c>
      <c r="O348" t="s">
        <v>418</v>
      </c>
      <c r="P348" t="s">
        <v>419</v>
      </c>
    </row>
    <row r="349" spans="1:16" x14ac:dyDescent="0.35">
      <c r="A349" t="s">
        <v>367</v>
      </c>
      <c r="B349">
        <v>11648.2</v>
      </c>
      <c r="C349" t="s">
        <v>368</v>
      </c>
      <c r="D349" t="s">
        <v>367</v>
      </c>
      <c r="E349" t="s">
        <v>384</v>
      </c>
      <c r="F349" t="s">
        <v>385</v>
      </c>
      <c r="G349" t="s">
        <v>339</v>
      </c>
      <c r="H349" t="s">
        <v>340</v>
      </c>
      <c r="I349" t="s">
        <v>386</v>
      </c>
      <c r="J349" t="s">
        <v>387</v>
      </c>
      <c r="O349" t="s">
        <v>386</v>
      </c>
      <c r="P349" t="s">
        <v>387</v>
      </c>
    </row>
    <row r="350" spans="1:16" x14ac:dyDescent="0.35">
      <c r="A350" t="s">
        <v>367</v>
      </c>
      <c r="B350">
        <v>4668.08</v>
      </c>
      <c r="C350" t="s">
        <v>368</v>
      </c>
      <c r="D350" t="s">
        <v>367</v>
      </c>
      <c r="E350" t="s">
        <v>384</v>
      </c>
      <c r="F350" t="s">
        <v>385</v>
      </c>
      <c r="G350" t="s">
        <v>339</v>
      </c>
      <c r="H350" t="s">
        <v>340</v>
      </c>
      <c r="I350" t="s">
        <v>396</v>
      </c>
      <c r="J350" t="s">
        <v>397</v>
      </c>
      <c r="O350" t="s">
        <v>396</v>
      </c>
      <c r="P350" t="s">
        <v>397</v>
      </c>
    </row>
    <row r="351" spans="1:16" x14ac:dyDescent="0.35">
      <c r="A351" t="s">
        <v>367</v>
      </c>
      <c r="B351">
        <v>25444.57</v>
      </c>
      <c r="C351" t="s">
        <v>368</v>
      </c>
      <c r="D351" t="s">
        <v>367</v>
      </c>
      <c r="E351" t="s">
        <v>384</v>
      </c>
      <c r="F351" t="s">
        <v>385</v>
      </c>
      <c r="G351" t="s">
        <v>339</v>
      </c>
      <c r="H351" t="s">
        <v>340</v>
      </c>
      <c r="I351" t="s">
        <v>390</v>
      </c>
      <c r="J351" t="s">
        <v>391</v>
      </c>
      <c r="O351" t="s">
        <v>390</v>
      </c>
      <c r="P351" t="s">
        <v>391</v>
      </c>
    </row>
    <row r="352" spans="1:16" x14ac:dyDescent="0.35">
      <c r="A352" t="s">
        <v>367</v>
      </c>
      <c r="B352">
        <v>4627.18</v>
      </c>
      <c r="C352" t="s">
        <v>368</v>
      </c>
      <c r="D352" t="s">
        <v>367</v>
      </c>
      <c r="E352" t="s">
        <v>384</v>
      </c>
      <c r="F352" t="s">
        <v>385</v>
      </c>
      <c r="G352" t="s">
        <v>339</v>
      </c>
      <c r="H352" t="s">
        <v>340</v>
      </c>
      <c r="I352" t="s">
        <v>416</v>
      </c>
      <c r="J352" t="s">
        <v>417</v>
      </c>
      <c r="O352" t="s">
        <v>416</v>
      </c>
      <c r="P352" t="s">
        <v>417</v>
      </c>
    </row>
    <row r="353" spans="1:16" x14ac:dyDescent="0.35">
      <c r="A353" t="s">
        <v>367</v>
      </c>
      <c r="B353">
        <v>896.4</v>
      </c>
      <c r="C353" t="s">
        <v>368</v>
      </c>
      <c r="D353" t="s">
        <v>367</v>
      </c>
      <c r="E353" t="s">
        <v>384</v>
      </c>
      <c r="F353" t="s">
        <v>385</v>
      </c>
      <c r="G353" t="s">
        <v>339</v>
      </c>
      <c r="H353" t="s">
        <v>340</v>
      </c>
      <c r="I353" t="s">
        <v>420</v>
      </c>
      <c r="J353" t="s">
        <v>421</v>
      </c>
      <c r="O353" t="s">
        <v>420</v>
      </c>
      <c r="P353" t="s">
        <v>421</v>
      </c>
    </row>
    <row r="354" spans="1:16" x14ac:dyDescent="0.35">
      <c r="A354" t="s">
        <v>367</v>
      </c>
      <c r="B354">
        <v>1194.26</v>
      </c>
      <c r="C354" t="s">
        <v>368</v>
      </c>
      <c r="D354" t="s">
        <v>367</v>
      </c>
      <c r="E354" t="s">
        <v>384</v>
      </c>
      <c r="F354" t="s">
        <v>385</v>
      </c>
      <c r="G354" t="s">
        <v>339</v>
      </c>
      <c r="H354" t="s">
        <v>340</v>
      </c>
      <c r="I354" t="s">
        <v>455</v>
      </c>
      <c r="J354" t="s">
        <v>456</v>
      </c>
      <c r="O354" t="s">
        <v>455</v>
      </c>
      <c r="P354" t="s">
        <v>456</v>
      </c>
    </row>
    <row r="355" spans="1:16" x14ac:dyDescent="0.35">
      <c r="A355" t="s">
        <v>367</v>
      </c>
      <c r="B355">
        <v>1850.38</v>
      </c>
      <c r="C355" t="s">
        <v>368</v>
      </c>
      <c r="D355" t="s">
        <v>367</v>
      </c>
      <c r="E355" t="s">
        <v>384</v>
      </c>
      <c r="F355" t="s">
        <v>385</v>
      </c>
      <c r="G355" t="s">
        <v>339</v>
      </c>
      <c r="H355" t="s">
        <v>340</v>
      </c>
      <c r="I355" t="s">
        <v>462</v>
      </c>
      <c r="J355" t="s">
        <v>463</v>
      </c>
      <c r="O355" t="s">
        <v>462</v>
      </c>
      <c r="P355" t="s">
        <v>463</v>
      </c>
    </row>
    <row r="356" spans="1:16" x14ac:dyDescent="0.35">
      <c r="A356" t="s">
        <v>367</v>
      </c>
      <c r="B356">
        <v>3913.93</v>
      </c>
      <c r="C356" t="s">
        <v>368</v>
      </c>
      <c r="D356" t="s">
        <v>367</v>
      </c>
      <c r="E356" t="s">
        <v>384</v>
      </c>
      <c r="F356" t="s">
        <v>385</v>
      </c>
      <c r="G356" t="s">
        <v>339</v>
      </c>
      <c r="H356" t="s">
        <v>340</v>
      </c>
      <c r="I356" t="s">
        <v>465</v>
      </c>
      <c r="J356" t="s">
        <v>466</v>
      </c>
      <c r="O356" t="s">
        <v>465</v>
      </c>
      <c r="P356" t="s">
        <v>466</v>
      </c>
    </row>
    <row r="357" spans="1:16" x14ac:dyDescent="0.35">
      <c r="A357" t="s">
        <v>367</v>
      </c>
      <c r="B357">
        <v>13.55</v>
      </c>
      <c r="C357" t="s">
        <v>368</v>
      </c>
      <c r="D357" t="s">
        <v>367</v>
      </c>
      <c r="E357" t="s">
        <v>384</v>
      </c>
      <c r="F357" t="s">
        <v>385</v>
      </c>
      <c r="G357" t="s">
        <v>339</v>
      </c>
      <c r="H357" t="s">
        <v>340</v>
      </c>
      <c r="I357" t="s">
        <v>546</v>
      </c>
      <c r="J357" t="s">
        <v>547</v>
      </c>
      <c r="O357" t="s">
        <v>546</v>
      </c>
      <c r="P357" t="s">
        <v>547</v>
      </c>
    </row>
    <row r="358" spans="1:16" x14ac:dyDescent="0.35">
      <c r="A358" t="s">
        <v>367</v>
      </c>
      <c r="B358">
        <v>1568.2</v>
      </c>
      <c r="C358" t="s">
        <v>368</v>
      </c>
      <c r="D358" t="s">
        <v>367</v>
      </c>
      <c r="E358" t="s">
        <v>613</v>
      </c>
      <c r="F358" t="s">
        <v>614</v>
      </c>
      <c r="G358" t="s">
        <v>615</v>
      </c>
      <c r="H358" t="s">
        <v>616</v>
      </c>
      <c r="I358" t="s">
        <v>617</v>
      </c>
      <c r="J358" t="s">
        <v>618</v>
      </c>
      <c r="O358" t="s">
        <v>617</v>
      </c>
      <c r="P358" t="s">
        <v>618</v>
      </c>
    </row>
    <row r="359" spans="1:16" x14ac:dyDescent="0.35">
      <c r="A359" t="s">
        <v>367</v>
      </c>
      <c r="B359">
        <v>577.78</v>
      </c>
      <c r="C359" t="s">
        <v>368</v>
      </c>
      <c r="D359" t="s">
        <v>367</v>
      </c>
      <c r="E359" t="s">
        <v>490</v>
      </c>
      <c r="F359" t="s">
        <v>491</v>
      </c>
      <c r="G359" t="s">
        <v>492</v>
      </c>
      <c r="H359" t="s">
        <v>493</v>
      </c>
      <c r="I359" t="s">
        <v>494</v>
      </c>
      <c r="J359" t="s">
        <v>495</v>
      </c>
      <c r="O359" t="s">
        <v>494</v>
      </c>
      <c r="P359" t="s">
        <v>495</v>
      </c>
    </row>
    <row r="360" spans="1:16" x14ac:dyDescent="0.35">
      <c r="A360" t="s">
        <v>367</v>
      </c>
      <c r="B360">
        <v>19571.36</v>
      </c>
      <c r="C360" t="s">
        <v>368</v>
      </c>
      <c r="D360" t="s">
        <v>367</v>
      </c>
      <c r="E360" t="s">
        <v>410</v>
      </c>
      <c r="F360" t="s">
        <v>411</v>
      </c>
      <c r="G360" t="s">
        <v>412</v>
      </c>
      <c r="H360" t="s">
        <v>413</v>
      </c>
      <c r="I360" t="s">
        <v>414</v>
      </c>
      <c r="J360" t="s">
        <v>415</v>
      </c>
      <c r="O360" t="s">
        <v>414</v>
      </c>
      <c r="P360" t="s">
        <v>415</v>
      </c>
    </row>
    <row r="361" spans="1:16" x14ac:dyDescent="0.35">
      <c r="A361" t="s">
        <v>367</v>
      </c>
      <c r="B361">
        <v>15331.15</v>
      </c>
      <c r="C361" t="s">
        <v>368</v>
      </c>
      <c r="D361" t="s">
        <v>367</v>
      </c>
      <c r="E361" t="s">
        <v>221</v>
      </c>
      <c r="F361" t="s">
        <v>222</v>
      </c>
      <c r="G361" t="s">
        <v>223</v>
      </c>
      <c r="H361" t="s">
        <v>224</v>
      </c>
      <c r="I361" t="s">
        <v>408</v>
      </c>
      <c r="J361" t="s">
        <v>409</v>
      </c>
      <c r="O361" t="s">
        <v>408</v>
      </c>
      <c r="P361" t="s">
        <v>409</v>
      </c>
    </row>
    <row r="362" spans="1:16" x14ac:dyDescent="0.35">
      <c r="A362" t="s">
        <v>367</v>
      </c>
      <c r="B362">
        <v>41439.620000000003</v>
      </c>
      <c r="C362" t="s">
        <v>368</v>
      </c>
      <c r="D362" t="s">
        <v>367</v>
      </c>
      <c r="E362" t="s">
        <v>288</v>
      </c>
      <c r="F362" t="s">
        <v>289</v>
      </c>
      <c r="G362" t="s">
        <v>117</v>
      </c>
      <c r="H362" t="s">
        <v>118</v>
      </c>
      <c r="I362" t="s">
        <v>511</v>
      </c>
      <c r="J362" t="s">
        <v>512</v>
      </c>
      <c r="O362" t="s">
        <v>511</v>
      </c>
      <c r="P362" t="s">
        <v>512</v>
      </c>
    </row>
    <row r="363" spans="1:16" x14ac:dyDescent="0.35">
      <c r="A363" t="s">
        <v>367</v>
      </c>
      <c r="B363">
        <v>4325.34</v>
      </c>
      <c r="C363" t="s">
        <v>368</v>
      </c>
      <c r="D363" t="s">
        <v>367</v>
      </c>
      <c r="E363" t="s">
        <v>158</v>
      </c>
      <c r="F363" t="s">
        <v>159</v>
      </c>
      <c r="G363" t="s">
        <v>117</v>
      </c>
      <c r="H363" t="s">
        <v>118</v>
      </c>
      <c r="I363" t="s">
        <v>394</v>
      </c>
      <c r="J363" t="s">
        <v>395</v>
      </c>
      <c r="O363" t="s">
        <v>394</v>
      </c>
      <c r="P363" t="s">
        <v>395</v>
      </c>
    </row>
    <row r="364" spans="1:16" x14ac:dyDescent="0.35">
      <c r="A364" t="s">
        <v>367</v>
      </c>
      <c r="B364">
        <v>212.45</v>
      </c>
      <c r="C364" t="s">
        <v>368</v>
      </c>
      <c r="D364" t="s">
        <v>367</v>
      </c>
      <c r="E364" t="s">
        <v>158</v>
      </c>
      <c r="F364" t="s">
        <v>159</v>
      </c>
      <c r="G364" t="s">
        <v>117</v>
      </c>
      <c r="H364" t="s">
        <v>118</v>
      </c>
      <c r="I364" t="s">
        <v>392</v>
      </c>
      <c r="J364" t="s">
        <v>393</v>
      </c>
      <c r="O364" t="s">
        <v>392</v>
      </c>
      <c r="P364" t="s">
        <v>393</v>
      </c>
    </row>
    <row r="365" spans="1:16" x14ac:dyDescent="0.35">
      <c r="A365" t="s">
        <v>367</v>
      </c>
      <c r="B365">
        <v>13225.54</v>
      </c>
      <c r="C365" t="s">
        <v>368</v>
      </c>
      <c r="D365" t="s">
        <v>367</v>
      </c>
      <c r="E365" t="s">
        <v>158</v>
      </c>
      <c r="F365" t="s">
        <v>159</v>
      </c>
      <c r="G365" t="s">
        <v>117</v>
      </c>
      <c r="H365" t="s">
        <v>118</v>
      </c>
      <c r="I365" t="s">
        <v>398</v>
      </c>
      <c r="J365" t="s">
        <v>399</v>
      </c>
      <c r="O365" t="s">
        <v>398</v>
      </c>
      <c r="P365" t="s">
        <v>399</v>
      </c>
    </row>
    <row r="366" spans="1:16" x14ac:dyDescent="0.35">
      <c r="A366" t="s">
        <v>367</v>
      </c>
      <c r="B366">
        <v>494.51</v>
      </c>
      <c r="C366" t="s">
        <v>368</v>
      </c>
      <c r="D366" t="s">
        <v>367</v>
      </c>
      <c r="E366" t="s">
        <v>158</v>
      </c>
      <c r="F366" t="s">
        <v>159</v>
      </c>
      <c r="G366" t="s">
        <v>117</v>
      </c>
      <c r="H366" t="s">
        <v>118</v>
      </c>
      <c r="I366" t="s">
        <v>592</v>
      </c>
      <c r="J366" t="s">
        <v>593</v>
      </c>
      <c r="O366" t="s">
        <v>592</v>
      </c>
      <c r="P366" t="s">
        <v>593</v>
      </c>
    </row>
    <row r="367" spans="1:16" x14ac:dyDescent="0.35">
      <c r="A367" t="s">
        <v>367</v>
      </c>
      <c r="B367">
        <v>17568.48</v>
      </c>
      <c r="C367" t="s">
        <v>368</v>
      </c>
      <c r="D367" t="s">
        <v>367</v>
      </c>
      <c r="E367" t="s">
        <v>158</v>
      </c>
      <c r="F367" t="s">
        <v>159</v>
      </c>
      <c r="G367" t="s">
        <v>117</v>
      </c>
      <c r="H367" t="s">
        <v>118</v>
      </c>
      <c r="I367" t="s">
        <v>596</v>
      </c>
      <c r="J367" t="s">
        <v>597</v>
      </c>
      <c r="O367" t="s">
        <v>596</v>
      </c>
      <c r="P367" t="s">
        <v>597</v>
      </c>
    </row>
    <row r="368" spans="1:16" x14ac:dyDescent="0.35">
      <c r="A368" t="s">
        <v>367</v>
      </c>
      <c r="B368">
        <v>48852.23</v>
      </c>
      <c r="C368" t="s">
        <v>368</v>
      </c>
      <c r="D368" t="s">
        <v>367</v>
      </c>
      <c r="E368" t="s">
        <v>134</v>
      </c>
      <c r="F368" t="s">
        <v>135</v>
      </c>
      <c r="G368" t="s">
        <v>117</v>
      </c>
      <c r="H368" t="s">
        <v>118</v>
      </c>
      <c r="I368" t="s">
        <v>426</v>
      </c>
      <c r="J368" t="s">
        <v>427</v>
      </c>
      <c r="O368" t="s">
        <v>426</v>
      </c>
      <c r="P368" t="s">
        <v>427</v>
      </c>
    </row>
    <row r="369" spans="1:16" x14ac:dyDescent="0.35">
      <c r="A369" t="s">
        <v>367</v>
      </c>
      <c r="B369">
        <v>41760.5</v>
      </c>
      <c r="C369" t="s">
        <v>368</v>
      </c>
      <c r="D369" t="s">
        <v>367</v>
      </c>
      <c r="E369" t="s">
        <v>531</v>
      </c>
      <c r="F369" t="s">
        <v>532</v>
      </c>
      <c r="G369" t="s">
        <v>533</v>
      </c>
      <c r="H369" t="s">
        <v>534</v>
      </c>
      <c r="I369" t="s">
        <v>535</v>
      </c>
      <c r="J369" t="s">
        <v>536</v>
      </c>
      <c r="O369" t="s">
        <v>535</v>
      </c>
      <c r="P369" t="s">
        <v>536</v>
      </c>
    </row>
    <row r="370" spans="1:16" x14ac:dyDescent="0.35">
      <c r="A370" t="s">
        <v>367</v>
      </c>
      <c r="B370">
        <v>116.15</v>
      </c>
      <c r="C370" t="s">
        <v>368</v>
      </c>
      <c r="D370" t="s">
        <v>367</v>
      </c>
      <c r="E370" t="s">
        <v>563</v>
      </c>
      <c r="F370" t="s">
        <v>564</v>
      </c>
      <c r="G370" t="s">
        <v>565</v>
      </c>
      <c r="H370" t="s">
        <v>566</v>
      </c>
      <c r="I370" t="s">
        <v>1991</v>
      </c>
      <c r="J370" t="s">
        <v>1992</v>
      </c>
      <c r="O370" t="s">
        <v>1991</v>
      </c>
      <c r="P370" t="s">
        <v>1992</v>
      </c>
    </row>
    <row r="371" spans="1:16" x14ac:dyDescent="0.35">
      <c r="A371" t="s">
        <v>367</v>
      </c>
      <c r="B371">
        <v>860.52</v>
      </c>
      <c r="C371" t="s">
        <v>368</v>
      </c>
      <c r="D371" t="s">
        <v>367</v>
      </c>
      <c r="E371" t="s">
        <v>548</v>
      </c>
      <c r="F371" t="s">
        <v>549</v>
      </c>
      <c r="G371" t="s">
        <v>550</v>
      </c>
      <c r="H371" t="s">
        <v>551</v>
      </c>
      <c r="I371" t="s">
        <v>588</v>
      </c>
      <c r="J371" t="s">
        <v>589</v>
      </c>
      <c r="O371" t="s">
        <v>588</v>
      </c>
      <c r="P371" t="s">
        <v>589</v>
      </c>
    </row>
    <row r="372" spans="1:16" x14ac:dyDescent="0.35">
      <c r="A372" t="s">
        <v>367</v>
      </c>
      <c r="B372">
        <v>13514.45</v>
      </c>
      <c r="C372" t="s">
        <v>368</v>
      </c>
      <c r="D372" t="s">
        <v>367</v>
      </c>
      <c r="E372" t="s">
        <v>548</v>
      </c>
      <c r="F372" t="s">
        <v>549</v>
      </c>
      <c r="G372" t="s">
        <v>550</v>
      </c>
      <c r="H372" t="s">
        <v>551</v>
      </c>
      <c r="I372" t="s">
        <v>552</v>
      </c>
      <c r="J372" t="s">
        <v>553</v>
      </c>
      <c r="O372" t="s">
        <v>552</v>
      </c>
      <c r="P372" t="s">
        <v>553</v>
      </c>
    </row>
    <row r="373" spans="1:16" x14ac:dyDescent="0.35">
      <c r="A373" t="s">
        <v>367</v>
      </c>
      <c r="B373">
        <v>1078.6500000000001</v>
      </c>
      <c r="C373" t="s">
        <v>368</v>
      </c>
      <c r="D373" t="s">
        <v>367</v>
      </c>
      <c r="E373" t="s">
        <v>538</v>
      </c>
      <c r="F373" t="s">
        <v>539</v>
      </c>
      <c r="G373" t="s">
        <v>540</v>
      </c>
      <c r="H373" t="s">
        <v>541</v>
      </c>
      <c r="I373" t="s">
        <v>542</v>
      </c>
      <c r="J373" t="s">
        <v>543</v>
      </c>
      <c r="O373" t="s">
        <v>542</v>
      </c>
      <c r="P373" t="s">
        <v>543</v>
      </c>
    </row>
    <row r="374" spans="1:16" x14ac:dyDescent="0.35">
      <c r="A374" t="s">
        <v>367</v>
      </c>
      <c r="B374">
        <v>1586.19</v>
      </c>
      <c r="C374" t="s">
        <v>368</v>
      </c>
      <c r="D374" t="s">
        <v>367</v>
      </c>
      <c r="E374" t="s">
        <v>380</v>
      </c>
      <c r="F374" t="s">
        <v>381</v>
      </c>
      <c r="G374" t="s">
        <v>250</v>
      </c>
      <c r="H374" t="s">
        <v>251</v>
      </c>
      <c r="I374" t="s">
        <v>382</v>
      </c>
      <c r="J374" t="s">
        <v>383</v>
      </c>
      <c r="O374" t="s">
        <v>382</v>
      </c>
      <c r="P374" t="s">
        <v>383</v>
      </c>
    </row>
    <row r="375" spans="1:16" x14ac:dyDescent="0.35">
      <c r="A375" t="s">
        <v>367</v>
      </c>
      <c r="B375">
        <v>13326.79</v>
      </c>
      <c r="C375" t="s">
        <v>368</v>
      </c>
      <c r="D375" t="s">
        <v>367</v>
      </c>
      <c r="E375" t="s">
        <v>380</v>
      </c>
      <c r="F375" t="s">
        <v>381</v>
      </c>
      <c r="G375" t="s">
        <v>250</v>
      </c>
      <c r="H375" t="s">
        <v>251</v>
      </c>
      <c r="I375" t="s">
        <v>594</v>
      </c>
      <c r="J375" t="s">
        <v>595</v>
      </c>
      <c r="O375" t="s">
        <v>594</v>
      </c>
      <c r="P375" t="s">
        <v>595</v>
      </c>
    </row>
    <row r="376" spans="1:16" x14ac:dyDescent="0.35">
      <c r="A376" t="s">
        <v>367</v>
      </c>
      <c r="B376">
        <v>10436.26</v>
      </c>
      <c r="C376" t="s">
        <v>368</v>
      </c>
      <c r="D376" t="s">
        <v>367</v>
      </c>
      <c r="E376" t="s">
        <v>609</v>
      </c>
      <c r="F376" t="s">
        <v>610</v>
      </c>
      <c r="G376" t="s">
        <v>250</v>
      </c>
      <c r="H376" t="s">
        <v>251</v>
      </c>
      <c r="I376" t="s">
        <v>611</v>
      </c>
      <c r="J376" t="s">
        <v>612</v>
      </c>
      <c r="O376" t="s">
        <v>611</v>
      </c>
      <c r="P376" t="s">
        <v>612</v>
      </c>
    </row>
    <row r="377" spans="1:16" x14ac:dyDescent="0.35">
      <c r="A377" t="s">
        <v>367</v>
      </c>
      <c r="B377">
        <v>1593.79</v>
      </c>
      <c r="C377" t="s">
        <v>368</v>
      </c>
      <c r="D377" t="s">
        <v>367</v>
      </c>
      <c r="E377" t="s">
        <v>482</v>
      </c>
      <c r="F377" t="s">
        <v>483</v>
      </c>
      <c r="G377" t="s">
        <v>250</v>
      </c>
      <c r="H377" t="s">
        <v>251</v>
      </c>
      <c r="I377" t="s">
        <v>484</v>
      </c>
      <c r="J377" t="s">
        <v>485</v>
      </c>
      <c r="O377" t="s">
        <v>484</v>
      </c>
      <c r="P377" t="s">
        <v>485</v>
      </c>
    </row>
    <row r="378" spans="1:16" x14ac:dyDescent="0.35">
      <c r="A378" t="s">
        <v>367</v>
      </c>
      <c r="B378">
        <v>18505.34</v>
      </c>
      <c r="C378" t="s">
        <v>368</v>
      </c>
      <c r="D378" t="s">
        <v>367</v>
      </c>
      <c r="E378" t="s">
        <v>154</v>
      </c>
      <c r="F378" t="s">
        <v>155</v>
      </c>
      <c r="G378" t="s">
        <v>117</v>
      </c>
      <c r="H378" t="s">
        <v>118</v>
      </c>
      <c r="I378" t="s">
        <v>560</v>
      </c>
      <c r="J378" t="s">
        <v>561</v>
      </c>
      <c r="O378" t="s">
        <v>560</v>
      </c>
      <c r="P378" t="s">
        <v>561</v>
      </c>
    </row>
    <row r="379" spans="1:16" x14ac:dyDescent="0.35">
      <c r="A379" t="s">
        <v>367</v>
      </c>
      <c r="B379">
        <v>25591.08</v>
      </c>
      <c r="C379" t="s">
        <v>368</v>
      </c>
      <c r="D379" t="s">
        <v>367</v>
      </c>
      <c r="E379" t="s">
        <v>404</v>
      </c>
      <c r="F379" t="s">
        <v>405</v>
      </c>
      <c r="G379" t="s">
        <v>307</v>
      </c>
      <c r="H379" t="s">
        <v>308</v>
      </c>
      <c r="I379" t="s">
        <v>406</v>
      </c>
      <c r="J379" t="s">
        <v>407</v>
      </c>
      <c r="O379" t="s">
        <v>406</v>
      </c>
      <c r="P379" t="s">
        <v>407</v>
      </c>
    </row>
    <row r="380" spans="1:16" x14ac:dyDescent="0.35">
      <c r="A380" t="s">
        <v>367</v>
      </c>
      <c r="B380">
        <v>9080.4</v>
      </c>
      <c r="C380" t="s">
        <v>368</v>
      </c>
      <c r="D380" t="s">
        <v>367</v>
      </c>
      <c r="E380" t="s">
        <v>404</v>
      </c>
      <c r="F380" t="s">
        <v>405</v>
      </c>
      <c r="G380" t="s">
        <v>307</v>
      </c>
      <c r="H380" t="s">
        <v>308</v>
      </c>
      <c r="I380" t="s">
        <v>471</v>
      </c>
      <c r="J380" t="s">
        <v>472</v>
      </c>
      <c r="O380" t="s">
        <v>471</v>
      </c>
      <c r="P380" t="s">
        <v>472</v>
      </c>
    </row>
    <row r="381" spans="1:16" x14ac:dyDescent="0.35">
      <c r="A381" t="s">
        <v>367</v>
      </c>
      <c r="B381">
        <v>35369.07</v>
      </c>
      <c r="C381" t="s">
        <v>368</v>
      </c>
      <c r="D381" t="s">
        <v>367</v>
      </c>
      <c r="E381" t="s">
        <v>422</v>
      </c>
      <c r="F381" t="s">
        <v>423</v>
      </c>
      <c r="G381" t="s">
        <v>307</v>
      </c>
      <c r="H381" t="s">
        <v>308</v>
      </c>
      <c r="I381" t="s">
        <v>424</v>
      </c>
      <c r="J381" t="s">
        <v>425</v>
      </c>
      <c r="O381" t="s">
        <v>424</v>
      </c>
      <c r="P381" t="s">
        <v>425</v>
      </c>
    </row>
    <row r="382" spans="1:16" x14ac:dyDescent="0.35">
      <c r="A382" t="s">
        <v>367</v>
      </c>
      <c r="B382">
        <v>11843.53</v>
      </c>
      <c r="C382" t="s">
        <v>368</v>
      </c>
      <c r="D382" t="s">
        <v>367</v>
      </c>
      <c r="E382" t="s">
        <v>305</v>
      </c>
      <c r="F382" t="s">
        <v>306</v>
      </c>
      <c r="G382" t="s">
        <v>307</v>
      </c>
      <c r="H382" t="s">
        <v>308</v>
      </c>
      <c r="I382" t="s">
        <v>558</v>
      </c>
      <c r="J382" t="s">
        <v>559</v>
      </c>
      <c r="O382" t="s">
        <v>558</v>
      </c>
      <c r="P382" t="s">
        <v>559</v>
      </c>
    </row>
    <row r="383" spans="1:16" x14ac:dyDescent="0.35">
      <c r="A383" t="s">
        <v>367</v>
      </c>
      <c r="B383">
        <v>27681.55</v>
      </c>
      <c r="C383" t="s">
        <v>368</v>
      </c>
      <c r="D383" t="s">
        <v>367</v>
      </c>
      <c r="E383" t="s">
        <v>428</v>
      </c>
      <c r="F383" t="s">
        <v>429</v>
      </c>
      <c r="G383" t="s">
        <v>307</v>
      </c>
      <c r="H383" t="s">
        <v>308</v>
      </c>
      <c r="I383" t="s">
        <v>430</v>
      </c>
      <c r="J383" t="s">
        <v>431</v>
      </c>
      <c r="O383" t="s">
        <v>430</v>
      </c>
      <c r="P383" t="s">
        <v>431</v>
      </c>
    </row>
    <row r="384" spans="1:16" x14ac:dyDescent="0.35">
      <c r="A384" t="s">
        <v>367</v>
      </c>
      <c r="B384">
        <v>14660.04</v>
      </c>
      <c r="C384" t="s">
        <v>368</v>
      </c>
      <c r="D384" t="s">
        <v>367</v>
      </c>
      <c r="E384" t="s">
        <v>428</v>
      </c>
      <c r="F384" t="s">
        <v>429</v>
      </c>
      <c r="G384" t="s">
        <v>307</v>
      </c>
      <c r="H384" t="s">
        <v>308</v>
      </c>
      <c r="I384" t="s">
        <v>586</v>
      </c>
      <c r="J384" t="s">
        <v>587</v>
      </c>
      <c r="O384" t="s">
        <v>586</v>
      </c>
      <c r="P384" t="s">
        <v>587</v>
      </c>
    </row>
    <row r="385" spans="1:16" x14ac:dyDescent="0.35">
      <c r="A385" t="s">
        <v>467</v>
      </c>
      <c r="B385">
        <v>12268.78</v>
      </c>
      <c r="C385" t="s">
        <v>468</v>
      </c>
      <c r="D385" t="s">
        <v>467</v>
      </c>
      <c r="E385" t="s">
        <v>47</v>
      </c>
      <c r="F385" t="s">
        <v>48</v>
      </c>
      <c r="G385" t="s">
        <v>21</v>
      </c>
      <c r="H385" t="s">
        <v>22</v>
      </c>
      <c r="I385" t="s">
        <v>544</v>
      </c>
      <c r="J385" t="s">
        <v>545</v>
      </c>
      <c r="O385" t="s">
        <v>544</v>
      </c>
      <c r="P385" t="s">
        <v>545</v>
      </c>
    </row>
    <row r="386" spans="1:16" x14ac:dyDescent="0.35">
      <c r="A386" t="s">
        <v>467</v>
      </c>
      <c r="B386">
        <v>17151.68</v>
      </c>
      <c r="C386" t="s">
        <v>468</v>
      </c>
      <c r="D386" t="s">
        <v>467</v>
      </c>
      <c r="E386" t="s">
        <v>47</v>
      </c>
      <c r="F386" t="s">
        <v>48</v>
      </c>
      <c r="G386" t="s">
        <v>21</v>
      </c>
      <c r="H386" t="s">
        <v>22</v>
      </c>
      <c r="I386" t="s">
        <v>53</v>
      </c>
      <c r="J386" t="s">
        <v>54</v>
      </c>
      <c r="O386" t="s">
        <v>53</v>
      </c>
      <c r="P386" t="s">
        <v>54</v>
      </c>
    </row>
    <row r="387" spans="1:16" x14ac:dyDescent="0.35">
      <c r="A387" t="s">
        <v>467</v>
      </c>
      <c r="B387">
        <v>1452.37</v>
      </c>
      <c r="C387" t="s">
        <v>468</v>
      </c>
      <c r="D387" t="s">
        <v>467</v>
      </c>
      <c r="E387" t="s">
        <v>554</v>
      </c>
      <c r="F387" t="s">
        <v>555</v>
      </c>
      <c r="G387" t="s">
        <v>492</v>
      </c>
      <c r="H387" t="s">
        <v>493</v>
      </c>
      <c r="I387" t="s">
        <v>556</v>
      </c>
      <c r="J387" t="s">
        <v>557</v>
      </c>
      <c r="O387" t="s">
        <v>556</v>
      </c>
      <c r="P387" t="s">
        <v>557</v>
      </c>
    </row>
    <row r="388" spans="1:16" x14ac:dyDescent="0.35">
      <c r="A388" t="s">
        <v>467</v>
      </c>
      <c r="B388">
        <v>10589.45</v>
      </c>
      <c r="C388" t="s">
        <v>468</v>
      </c>
      <c r="D388" t="s">
        <v>467</v>
      </c>
      <c r="E388" t="s">
        <v>458</v>
      </c>
      <c r="F388" t="s">
        <v>459</v>
      </c>
      <c r="G388" t="s">
        <v>348</v>
      </c>
      <c r="H388" t="s">
        <v>349</v>
      </c>
      <c r="I388" t="s">
        <v>529</v>
      </c>
      <c r="J388" t="s">
        <v>530</v>
      </c>
      <c r="O388" t="s">
        <v>529</v>
      </c>
      <c r="P388" t="s">
        <v>530</v>
      </c>
    </row>
    <row r="389" spans="1:16" x14ac:dyDescent="0.35">
      <c r="A389" t="s">
        <v>467</v>
      </c>
      <c r="B389">
        <v>699.16</v>
      </c>
      <c r="C389" t="s">
        <v>468</v>
      </c>
      <c r="D389" t="s">
        <v>467</v>
      </c>
      <c r="E389" t="s">
        <v>1270</v>
      </c>
      <c r="F389" t="s">
        <v>1271</v>
      </c>
      <c r="G389" t="s">
        <v>412</v>
      </c>
      <c r="H389" t="s">
        <v>413</v>
      </c>
      <c r="I389" t="s">
        <v>1510</v>
      </c>
      <c r="J389" t="s">
        <v>1511</v>
      </c>
      <c r="O389" t="s">
        <v>1510</v>
      </c>
      <c r="P389" t="s">
        <v>1511</v>
      </c>
    </row>
    <row r="390" spans="1:16" x14ac:dyDescent="0.35">
      <c r="A390" t="s">
        <v>467</v>
      </c>
      <c r="B390">
        <v>7025.02</v>
      </c>
      <c r="C390" t="s">
        <v>468</v>
      </c>
      <c r="D390" t="s">
        <v>467</v>
      </c>
      <c r="E390" t="s">
        <v>384</v>
      </c>
      <c r="F390" t="s">
        <v>385</v>
      </c>
      <c r="G390" t="s">
        <v>339</v>
      </c>
      <c r="H390" t="s">
        <v>340</v>
      </c>
      <c r="I390" t="s">
        <v>418</v>
      </c>
      <c r="J390" t="s">
        <v>419</v>
      </c>
      <c r="O390" t="s">
        <v>418</v>
      </c>
      <c r="P390" t="s">
        <v>419</v>
      </c>
    </row>
    <row r="391" spans="1:16" x14ac:dyDescent="0.35">
      <c r="A391" t="s">
        <v>467</v>
      </c>
      <c r="B391">
        <v>8577.94</v>
      </c>
      <c r="C391" t="s">
        <v>468</v>
      </c>
      <c r="D391" t="s">
        <v>467</v>
      </c>
      <c r="E391" t="s">
        <v>384</v>
      </c>
      <c r="F391" t="s">
        <v>385</v>
      </c>
      <c r="G391" t="s">
        <v>339</v>
      </c>
      <c r="H391" t="s">
        <v>340</v>
      </c>
      <c r="I391" t="s">
        <v>396</v>
      </c>
      <c r="J391" t="s">
        <v>397</v>
      </c>
      <c r="O391" t="s">
        <v>396</v>
      </c>
      <c r="P391" t="s">
        <v>397</v>
      </c>
    </row>
    <row r="392" spans="1:16" x14ac:dyDescent="0.35">
      <c r="A392" t="s">
        <v>467</v>
      </c>
      <c r="B392">
        <v>54649.74</v>
      </c>
      <c r="C392" t="s">
        <v>468</v>
      </c>
      <c r="D392" t="s">
        <v>467</v>
      </c>
      <c r="E392" t="s">
        <v>384</v>
      </c>
      <c r="F392" t="s">
        <v>385</v>
      </c>
      <c r="G392" t="s">
        <v>339</v>
      </c>
      <c r="H392" t="s">
        <v>340</v>
      </c>
      <c r="I392" t="s">
        <v>390</v>
      </c>
      <c r="J392" t="s">
        <v>391</v>
      </c>
      <c r="O392" t="s">
        <v>390</v>
      </c>
      <c r="P392" t="s">
        <v>391</v>
      </c>
    </row>
    <row r="393" spans="1:16" x14ac:dyDescent="0.35">
      <c r="A393" t="s">
        <v>467</v>
      </c>
      <c r="B393">
        <v>9606.1200000000008</v>
      </c>
      <c r="C393" t="s">
        <v>468</v>
      </c>
      <c r="D393" t="s">
        <v>467</v>
      </c>
      <c r="E393" t="s">
        <v>384</v>
      </c>
      <c r="F393" t="s">
        <v>385</v>
      </c>
      <c r="G393" t="s">
        <v>339</v>
      </c>
      <c r="H393" t="s">
        <v>340</v>
      </c>
      <c r="I393" t="s">
        <v>416</v>
      </c>
      <c r="J393" t="s">
        <v>417</v>
      </c>
      <c r="O393" t="s">
        <v>416</v>
      </c>
      <c r="P393" t="s">
        <v>417</v>
      </c>
    </row>
    <row r="394" spans="1:16" x14ac:dyDescent="0.35">
      <c r="A394" t="s">
        <v>467</v>
      </c>
      <c r="B394">
        <v>842.86</v>
      </c>
      <c r="C394" t="s">
        <v>468</v>
      </c>
      <c r="D394" t="s">
        <v>467</v>
      </c>
      <c r="E394" t="s">
        <v>384</v>
      </c>
      <c r="F394" t="s">
        <v>385</v>
      </c>
      <c r="G394" t="s">
        <v>339</v>
      </c>
      <c r="H394" t="s">
        <v>340</v>
      </c>
      <c r="I394" t="s">
        <v>455</v>
      </c>
      <c r="J394" t="s">
        <v>456</v>
      </c>
      <c r="O394" t="s">
        <v>455</v>
      </c>
      <c r="P394" t="s">
        <v>456</v>
      </c>
    </row>
    <row r="395" spans="1:16" x14ac:dyDescent="0.35">
      <c r="A395" t="s">
        <v>467</v>
      </c>
      <c r="B395">
        <v>4976.28</v>
      </c>
      <c r="C395" t="s">
        <v>468</v>
      </c>
      <c r="D395" t="s">
        <v>467</v>
      </c>
      <c r="E395" t="s">
        <v>384</v>
      </c>
      <c r="F395" t="s">
        <v>385</v>
      </c>
      <c r="G395" t="s">
        <v>339</v>
      </c>
      <c r="H395" t="s">
        <v>340</v>
      </c>
      <c r="I395" t="s">
        <v>462</v>
      </c>
      <c r="J395" t="s">
        <v>463</v>
      </c>
      <c r="O395" t="s">
        <v>462</v>
      </c>
      <c r="P395" t="s">
        <v>463</v>
      </c>
    </row>
    <row r="396" spans="1:16" x14ac:dyDescent="0.35">
      <c r="A396" t="s">
        <v>467</v>
      </c>
      <c r="B396">
        <v>4584.8500000000004</v>
      </c>
      <c r="C396" t="s">
        <v>468</v>
      </c>
      <c r="D396" t="s">
        <v>467</v>
      </c>
      <c r="E396" t="s">
        <v>384</v>
      </c>
      <c r="F396" t="s">
        <v>385</v>
      </c>
      <c r="G396" t="s">
        <v>339</v>
      </c>
      <c r="H396" t="s">
        <v>340</v>
      </c>
      <c r="I396" t="s">
        <v>465</v>
      </c>
      <c r="J396" t="s">
        <v>466</v>
      </c>
      <c r="O396" t="s">
        <v>465</v>
      </c>
      <c r="P396" t="s">
        <v>466</v>
      </c>
    </row>
    <row r="397" spans="1:16" x14ac:dyDescent="0.35">
      <c r="A397" t="s">
        <v>467</v>
      </c>
      <c r="B397">
        <v>8897.9699999999993</v>
      </c>
      <c r="C397" t="s">
        <v>468</v>
      </c>
      <c r="D397" t="s">
        <v>467</v>
      </c>
      <c r="E397" t="s">
        <v>613</v>
      </c>
      <c r="F397" t="s">
        <v>614</v>
      </c>
      <c r="G397" t="s">
        <v>615</v>
      </c>
      <c r="H397" t="s">
        <v>616</v>
      </c>
      <c r="I397" t="s">
        <v>617</v>
      </c>
      <c r="J397" t="s">
        <v>618</v>
      </c>
      <c r="O397" t="s">
        <v>617</v>
      </c>
      <c r="P397" t="s">
        <v>618</v>
      </c>
    </row>
    <row r="398" spans="1:16" x14ac:dyDescent="0.35">
      <c r="A398" t="s">
        <v>467</v>
      </c>
      <c r="B398">
        <v>325.02999999999997</v>
      </c>
      <c r="C398" t="s">
        <v>468</v>
      </c>
      <c r="D398" t="s">
        <v>467</v>
      </c>
      <c r="E398" t="s">
        <v>490</v>
      </c>
      <c r="F398" t="s">
        <v>491</v>
      </c>
      <c r="G398" t="s">
        <v>492</v>
      </c>
      <c r="H398" t="s">
        <v>493</v>
      </c>
      <c r="I398" t="s">
        <v>494</v>
      </c>
      <c r="J398" t="s">
        <v>495</v>
      </c>
      <c r="O398" t="s">
        <v>494</v>
      </c>
      <c r="P398" t="s">
        <v>495</v>
      </c>
    </row>
    <row r="399" spans="1:16" x14ac:dyDescent="0.35">
      <c r="A399" t="s">
        <v>467</v>
      </c>
      <c r="B399">
        <v>30820.49</v>
      </c>
      <c r="C399" t="s">
        <v>468</v>
      </c>
      <c r="D399" t="s">
        <v>467</v>
      </c>
      <c r="E399" t="s">
        <v>410</v>
      </c>
      <c r="F399" t="s">
        <v>411</v>
      </c>
      <c r="G399" t="s">
        <v>412</v>
      </c>
      <c r="H399" t="s">
        <v>413</v>
      </c>
      <c r="I399" t="s">
        <v>414</v>
      </c>
      <c r="J399" t="s">
        <v>415</v>
      </c>
      <c r="O399" t="s">
        <v>414</v>
      </c>
      <c r="P399" t="s">
        <v>415</v>
      </c>
    </row>
    <row r="400" spans="1:16" x14ac:dyDescent="0.35">
      <c r="A400" t="s">
        <v>467</v>
      </c>
      <c r="B400">
        <v>35410.21</v>
      </c>
      <c r="C400" t="s">
        <v>468</v>
      </c>
      <c r="D400" t="s">
        <v>467</v>
      </c>
      <c r="E400" t="s">
        <v>221</v>
      </c>
      <c r="F400" t="s">
        <v>222</v>
      </c>
      <c r="G400" t="s">
        <v>223</v>
      </c>
      <c r="H400" t="s">
        <v>224</v>
      </c>
      <c r="I400" t="s">
        <v>408</v>
      </c>
      <c r="J400" t="s">
        <v>409</v>
      </c>
      <c r="O400" t="s">
        <v>408</v>
      </c>
      <c r="P400" t="s">
        <v>409</v>
      </c>
    </row>
    <row r="401" spans="1:16" x14ac:dyDescent="0.35">
      <c r="A401" t="s">
        <v>467</v>
      </c>
      <c r="B401">
        <v>69951.740000000005</v>
      </c>
      <c r="C401" t="s">
        <v>468</v>
      </c>
      <c r="D401" t="s">
        <v>467</v>
      </c>
      <c r="E401" t="s">
        <v>288</v>
      </c>
      <c r="F401" t="s">
        <v>289</v>
      </c>
      <c r="G401" t="s">
        <v>117</v>
      </c>
      <c r="H401" t="s">
        <v>118</v>
      </c>
      <c r="I401" t="s">
        <v>511</v>
      </c>
      <c r="J401" t="s">
        <v>512</v>
      </c>
      <c r="O401" t="s">
        <v>511</v>
      </c>
      <c r="P401" t="s">
        <v>512</v>
      </c>
    </row>
    <row r="402" spans="1:16" x14ac:dyDescent="0.35">
      <c r="A402" t="s">
        <v>467</v>
      </c>
      <c r="B402">
        <v>6758.94</v>
      </c>
      <c r="C402" t="s">
        <v>468</v>
      </c>
      <c r="D402" t="s">
        <v>467</v>
      </c>
      <c r="E402" t="s">
        <v>158</v>
      </c>
      <c r="F402" t="s">
        <v>159</v>
      </c>
      <c r="G402" t="s">
        <v>117</v>
      </c>
      <c r="H402" t="s">
        <v>118</v>
      </c>
      <c r="I402" t="s">
        <v>394</v>
      </c>
      <c r="J402" t="s">
        <v>395</v>
      </c>
      <c r="O402" t="s">
        <v>394</v>
      </c>
      <c r="P402" t="s">
        <v>395</v>
      </c>
    </row>
    <row r="403" spans="1:16" x14ac:dyDescent="0.35">
      <c r="A403" t="s">
        <v>467</v>
      </c>
      <c r="B403">
        <v>51843.17</v>
      </c>
      <c r="C403" t="s">
        <v>468</v>
      </c>
      <c r="D403" t="s">
        <v>467</v>
      </c>
      <c r="E403" t="s">
        <v>158</v>
      </c>
      <c r="F403" t="s">
        <v>159</v>
      </c>
      <c r="G403" t="s">
        <v>117</v>
      </c>
      <c r="H403" t="s">
        <v>118</v>
      </c>
      <c r="I403" t="s">
        <v>398</v>
      </c>
      <c r="J403" t="s">
        <v>399</v>
      </c>
      <c r="O403" t="s">
        <v>398</v>
      </c>
      <c r="P403" t="s">
        <v>399</v>
      </c>
    </row>
    <row r="404" spans="1:16" x14ac:dyDescent="0.35">
      <c r="A404" t="s">
        <v>467</v>
      </c>
      <c r="B404">
        <v>38886.01</v>
      </c>
      <c r="C404" t="s">
        <v>468</v>
      </c>
      <c r="D404" t="s">
        <v>467</v>
      </c>
      <c r="E404" t="s">
        <v>158</v>
      </c>
      <c r="F404" t="s">
        <v>159</v>
      </c>
      <c r="G404" t="s">
        <v>117</v>
      </c>
      <c r="H404" t="s">
        <v>118</v>
      </c>
      <c r="I404" t="s">
        <v>596</v>
      </c>
      <c r="J404" t="s">
        <v>597</v>
      </c>
      <c r="O404" t="s">
        <v>596</v>
      </c>
      <c r="P404" t="s">
        <v>597</v>
      </c>
    </row>
    <row r="405" spans="1:16" x14ac:dyDescent="0.35">
      <c r="A405" t="s">
        <v>467</v>
      </c>
      <c r="B405">
        <v>102746.82</v>
      </c>
      <c r="C405" t="s">
        <v>468</v>
      </c>
      <c r="D405" t="s">
        <v>467</v>
      </c>
      <c r="E405" t="s">
        <v>134</v>
      </c>
      <c r="F405" t="s">
        <v>135</v>
      </c>
      <c r="G405" t="s">
        <v>117</v>
      </c>
      <c r="H405" t="s">
        <v>118</v>
      </c>
      <c r="I405" t="s">
        <v>426</v>
      </c>
      <c r="J405" t="s">
        <v>427</v>
      </c>
      <c r="O405" t="s">
        <v>426</v>
      </c>
      <c r="P405" t="s">
        <v>427</v>
      </c>
    </row>
    <row r="406" spans="1:16" x14ac:dyDescent="0.35">
      <c r="A406" t="s">
        <v>467</v>
      </c>
      <c r="B406">
        <v>20655.89</v>
      </c>
      <c r="C406" t="s">
        <v>468</v>
      </c>
      <c r="D406" t="s">
        <v>467</v>
      </c>
      <c r="E406" t="s">
        <v>531</v>
      </c>
      <c r="F406" t="s">
        <v>532</v>
      </c>
      <c r="G406" t="s">
        <v>533</v>
      </c>
      <c r="H406" t="s">
        <v>534</v>
      </c>
      <c r="I406" t="s">
        <v>535</v>
      </c>
      <c r="J406" t="s">
        <v>536</v>
      </c>
      <c r="O406" t="s">
        <v>535</v>
      </c>
      <c r="P406" t="s">
        <v>536</v>
      </c>
    </row>
    <row r="407" spans="1:16" x14ac:dyDescent="0.35">
      <c r="A407" t="s">
        <v>467</v>
      </c>
      <c r="B407">
        <v>6378.15</v>
      </c>
      <c r="C407" t="s">
        <v>468</v>
      </c>
      <c r="D407" t="s">
        <v>467</v>
      </c>
      <c r="E407" t="s">
        <v>548</v>
      </c>
      <c r="F407" t="s">
        <v>549</v>
      </c>
      <c r="G407" t="s">
        <v>550</v>
      </c>
      <c r="H407" t="s">
        <v>551</v>
      </c>
      <c r="I407" t="s">
        <v>588</v>
      </c>
      <c r="J407" t="s">
        <v>589</v>
      </c>
      <c r="O407" t="s">
        <v>588</v>
      </c>
      <c r="P407" t="s">
        <v>589</v>
      </c>
    </row>
    <row r="408" spans="1:16" x14ac:dyDescent="0.35">
      <c r="A408" t="s">
        <v>467</v>
      </c>
      <c r="B408">
        <v>18488.64</v>
      </c>
      <c r="C408" t="s">
        <v>468</v>
      </c>
      <c r="D408" t="s">
        <v>467</v>
      </c>
      <c r="E408" t="s">
        <v>548</v>
      </c>
      <c r="F408" t="s">
        <v>549</v>
      </c>
      <c r="G408" t="s">
        <v>550</v>
      </c>
      <c r="H408" t="s">
        <v>551</v>
      </c>
      <c r="I408" t="s">
        <v>552</v>
      </c>
      <c r="J408" t="s">
        <v>553</v>
      </c>
      <c r="O408" t="s">
        <v>552</v>
      </c>
      <c r="P408" t="s">
        <v>553</v>
      </c>
    </row>
    <row r="409" spans="1:16" x14ac:dyDescent="0.35">
      <c r="A409" t="s">
        <v>467</v>
      </c>
      <c r="B409">
        <v>11289.76</v>
      </c>
      <c r="C409" t="s">
        <v>468</v>
      </c>
      <c r="D409" t="s">
        <v>467</v>
      </c>
      <c r="E409" t="s">
        <v>538</v>
      </c>
      <c r="F409" t="s">
        <v>539</v>
      </c>
      <c r="G409" t="s">
        <v>540</v>
      </c>
      <c r="H409" t="s">
        <v>541</v>
      </c>
      <c r="I409" t="s">
        <v>542</v>
      </c>
      <c r="J409" t="s">
        <v>543</v>
      </c>
      <c r="O409" t="s">
        <v>542</v>
      </c>
      <c r="P409" t="s">
        <v>543</v>
      </c>
    </row>
    <row r="410" spans="1:16" x14ac:dyDescent="0.35">
      <c r="A410" t="s">
        <v>467</v>
      </c>
      <c r="B410">
        <v>2061.41</v>
      </c>
      <c r="C410" t="s">
        <v>468</v>
      </c>
      <c r="D410" t="s">
        <v>467</v>
      </c>
      <c r="E410" t="s">
        <v>380</v>
      </c>
      <c r="F410" t="s">
        <v>381</v>
      </c>
      <c r="G410" t="s">
        <v>250</v>
      </c>
      <c r="H410" t="s">
        <v>251</v>
      </c>
      <c r="I410" t="s">
        <v>382</v>
      </c>
      <c r="J410" t="s">
        <v>383</v>
      </c>
      <c r="O410" t="s">
        <v>382</v>
      </c>
      <c r="P410" t="s">
        <v>383</v>
      </c>
    </row>
    <row r="411" spans="1:16" x14ac:dyDescent="0.35">
      <c r="A411" t="s">
        <v>467</v>
      </c>
      <c r="B411">
        <v>12827.03</v>
      </c>
      <c r="C411" t="s">
        <v>468</v>
      </c>
      <c r="D411" t="s">
        <v>467</v>
      </c>
      <c r="E411" t="s">
        <v>380</v>
      </c>
      <c r="F411" t="s">
        <v>381</v>
      </c>
      <c r="G411" t="s">
        <v>250</v>
      </c>
      <c r="H411" t="s">
        <v>251</v>
      </c>
      <c r="I411" t="s">
        <v>594</v>
      </c>
      <c r="J411" t="s">
        <v>595</v>
      </c>
      <c r="O411" t="s">
        <v>594</v>
      </c>
      <c r="P411" t="s">
        <v>595</v>
      </c>
    </row>
    <row r="412" spans="1:16" x14ac:dyDescent="0.35">
      <c r="A412" t="s">
        <v>467</v>
      </c>
      <c r="B412">
        <v>16640.2</v>
      </c>
      <c r="C412" t="s">
        <v>468</v>
      </c>
      <c r="D412" t="s">
        <v>467</v>
      </c>
      <c r="E412" t="s">
        <v>609</v>
      </c>
      <c r="F412" t="s">
        <v>610</v>
      </c>
      <c r="G412" t="s">
        <v>250</v>
      </c>
      <c r="H412" t="s">
        <v>251</v>
      </c>
      <c r="I412" t="s">
        <v>611</v>
      </c>
      <c r="J412" t="s">
        <v>612</v>
      </c>
      <c r="O412" t="s">
        <v>611</v>
      </c>
      <c r="P412" t="s">
        <v>612</v>
      </c>
    </row>
    <row r="413" spans="1:16" x14ac:dyDescent="0.35">
      <c r="A413" t="s">
        <v>467</v>
      </c>
      <c r="B413">
        <v>10207.02</v>
      </c>
      <c r="C413" t="s">
        <v>468</v>
      </c>
      <c r="D413" t="s">
        <v>467</v>
      </c>
      <c r="E413" t="s">
        <v>482</v>
      </c>
      <c r="F413" t="s">
        <v>483</v>
      </c>
      <c r="G413" t="s">
        <v>250</v>
      </c>
      <c r="H413" t="s">
        <v>251</v>
      </c>
      <c r="I413" t="s">
        <v>484</v>
      </c>
      <c r="J413" t="s">
        <v>485</v>
      </c>
      <c r="O413" t="s">
        <v>484</v>
      </c>
      <c r="P413" t="s">
        <v>485</v>
      </c>
    </row>
    <row r="414" spans="1:16" x14ac:dyDescent="0.35">
      <c r="A414" t="s">
        <v>467</v>
      </c>
      <c r="B414">
        <v>49451.05</v>
      </c>
      <c r="C414" t="s">
        <v>468</v>
      </c>
      <c r="D414" t="s">
        <v>467</v>
      </c>
      <c r="E414" t="s">
        <v>154</v>
      </c>
      <c r="F414" t="s">
        <v>155</v>
      </c>
      <c r="G414" t="s">
        <v>117</v>
      </c>
      <c r="H414" t="s">
        <v>118</v>
      </c>
      <c r="I414" t="s">
        <v>560</v>
      </c>
      <c r="J414" t="s">
        <v>561</v>
      </c>
      <c r="O414" t="s">
        <v>560</v>
      </c>
      <c r="P414" t="s">
        <v>561</v>
      </c>
    </row>
    <row r="415" spans="1:16" x14ac:dyDescent="0.35">
      <c r="A415" t="s">
        <v>467</v>
      </c>
      <c r="B415">
        <v>43900.53</v>
      </c>
      <c r="C415" t="s">
        <v>468</v>
      </c>
      <c r="D415" t="s">
        <v>467</v>
      </c>
      <c r="E415" t="s">
        <v>404</v>
      </c>
      <c r="F415" t="s">
        <v>405</v>
      </c>
      <c r="G415" t="s">
        <v>307</v>
      </c>
      <c r="H415" t="s">
        <v>308</v>
      </c>
      <c r="I415" t="s">
        <v>406</v>
      </c>
      <c r="J415" t="s">
        <v>407</v>
      </c>
      <c r="O415" t="s">
        <v>406</v>
      </c>
      <c r="P415" t="s">
        <v>407</v>
      </c>
    </row>
    <row r="416" spans="1:16" x14ac:dyDescent="0.35">
      <c r="A416" t="s">
        <v>467</v>
      </c>
      <c r="B416">
        <v>27497.439999999999</v>
      </c>
      <c r="C416" t="s">
        <v>468</v>
      </c>
      <c r="D416" t="s">
        <v>467</v>
      </c>
      <c r="E416" t="s">
        <v>404</v>
      </c>
      <c r="F416" t="s">
        <v>405</v>
      </c>
      <c r="G416" t="s">
        <v>307</v>
      </c>
      <c r="H416" t="s">
        <v>308</v>
      </c>
      <c r="I416" t="s">
        <v>471</v>
      </c>
      <c r="J416" t="s">
        <v>472</v>
      </c>
      <c r="O416" t="s">
        <v>471</v>
      </c>
      <c r="P416" t="s">
        <v>472</v>
      </c>
    </row>
    <row r="417" spans="1:16" x14ac:dyDescent="0.35">
      <c r="A417" t="s">
        <v>467</v>
      </c>
      <c r="B417">
        <v>48487.96</v>
      </c>
      <c r="C417" t="s">
        <v>468</v>
      </c>
      <c r="D417" t="s">
        <v>467</v>
      </c>
      <c r="E417" t="s">
        <v>422</v>
      </c>
      <c r="F417" t="s">
        <v>423</v>
      </c>
      <c r="G417" t="s">
        <v>307</v>
      </c>
      <c r="H417" t="s">
        <v>308</v>
      </c>
      <c r="I417" t="s">
        <v>424</v>
      </c>
      <c r="J417" t="s">
        <v>425</v>
      </c>
      <c r="O417" t="s">
        <v>424</v>
      </c>
      <c r="P417" t="s">
        <v>425</v>
      </c>
    </row>
    <row r="418" spans="1:16" x14ac:dyDescent="0.35">
      <c r="A418" t="s">
        <v>467</v>
      </c>
      <c r="B418">
        <v>60224.25</v>
      </c>
      <c r="C418" t="s">
        <v>468</v>
      </c>
      <c r="D418" t="s">
        <v>467</v>
      </c>
      <c r="E418" t="s">
        <v>305</v>
      </c>
      <c r="F418" t="s">
        <v>306</v>
      </c>
      <c r="G418" t="s">
        <v>307</v>
      </c>
      <c r="H418" t="s">
        <v>308</v>
      </c>
      <c r="I418" t="s">
        <v>558</v>
      </c>
      <c r="J418" t="s">
        <v>559</v>
      </c>
      <c r="O418" t="s">
        <v>558</v>
      </c>
      <c r="P418" t="s">
        <v>559</v>
      </c>
    </row>
    <row r="419" spans="1:16" x14ac:dyDescent="0.35">
      <c r="A419" t="s">
        <v>467</v>
      </c>
      <c r="B419">
        <v>74397.87</v>
      </c>
      <c r="C419" t="s">
        <v>468</v>
      </c>
      <c r="D419" t="s">
        <v>467</v>
      </c>
      <c r="E419" t="s">
        <v>428</v>
      </c>
      <c r="F419" t="s">
        <v>429</v>
      </c>
      <c r="G419" t="s">
        <v>307</v>
      </c>
      <c r="H419" t="s">
        <v>308</v>
      </c>
      <c r="I419" t="s">
        <v>430</v>
      </c>
      <c r="J419" t="s">
        <v>431</v>
      </c>
      <c r="O419" t="s">
        <v>430</v>
      </c>
      <c r="P419" t="s">
        <v>431</v>
      </c>
    </row>
    <row r="420" spans="1:16" x14ac:dyDescent="0.35">
      <c r="A420" t="s">
        <v>467</v>
      </c>
      <c r="B420">
        <v>23600.99</v>
      </c>
      <c r="C420" t="s">
        <v>468</v>
      </c>
      <c r="D420" t="s">
        <v>467</v>
      </c>
      <c r="E420" t="s">
        <v>428</v>
      </c>
      <c r="F420" t="s">
        <v>429</v>
      </c>
      <c r="G420" t="s">
        <v>307</v>
      </c>
      <c r="H420" t="s">
        <v>308</v>
      </c>
      <c r="I420" t="s">
        <v>586</v>
      </c>
      <c r="J420" t="s">
        <v>587</v>
      </c>
      <c r="O420" t="s">
        <v>586</v>
      </c>
      <c r="P420" t="s">
        <v>587</v>
      </c>
    </row>
    <row r="421" spans="1:16" x14ac:dyDescent="0.35">
      <c r="A421" t="s">
        <v>172</v>
      </c>
      <c r="B421">
        <v>5347.1</v>
      </c>
      <c r="C421" t="s">
        <v>537</v>
      </c>
      <c r="D421" t="s">
        <v>172</v>
      </c>
      <c r="E421" t="s">
        <v>47</v>
      </c>
      <c r="F421" t="s">
        <v>48</v>
      </c>
      <c r="G421" t="s">
        <v>21</v>
      </c>
      <c r="H421" t="s">
        <v>22</v>
      </c>
      <c r="I421" t="s">
        <v>544</v>
      </c>
      <c r="J421" t="s">
        <v>545</v>
      </c>
      <c r="O421" t="s">
        <v>544</v>
      </c>
      <c r="P421" t="s">
        <v>545</v>
      </c>
    </row>
    <row r="422" spans="1:16" x14ac:dyDescent="0.35">
      <c r="A422" t="s">
        <v>172</v>
      </c>
      <c r="B422">
        <v>5477.2</v>
      </c>
      <c r="C422" t="s">
        <v>537</v>
      </c>
      <c r="D422" t="s">
        <v>172</v>
      </c>
      <c r="E422" t="s">
        <v>47</v>
      </c>
      <c r="F422" t="s">
        <v>48</v>
      </c>
      <c r="G422" t="s">
        <v>21</v>
      </c>
      <c r="H422" t="s">
        <v>22</v>
      </c>
      <c r="I422" t="s">
        <v>53</v>
      </c>
      <c r="J422" t="s">
        <v>54</v>
      </c>
      <c r="O422" t="s">
        <v>53</v>
      </c>
      <c r="P422" t="s">
        <v>54</v>
      </c>
    </row>
    <row r="423" spans="1:16" x14ac:dyDescent="0.35">
      <c r="A423" t="s">
        <v>172</v>
      </c>
      <c r="B423">
        <v>1840</v>
      </c>
      <c r="C423" t="s">
        <v>537</v>
      </c>
      <c r="D423" t="s">
        <v>172</v>
      </c>
      <c r="E423" t="s">
        <v>554</v>
      </c>
      <c r="F423" t="s">
        <v>555</v>
      </c>
      <c r="G423" t="s">
        <v>492</v>
      </c>
      <c r="H423" t="s">
        <v>493</v>
      </c>
      <c r="I423" t="s">
        <v>556</v>
      </c>
      <c r="J423" t="s">
        <v>557</v>
      </c>
      <c r="O423" t="s">
        <v>556</v>
      </c>
      <c r="P423" t="s">
        <v>557</v>
      </c>
    </row>
    <row r="424" spans="1:16" x14ac:dyDescent="0.35">
      <c r="A424" t="s">
        <v>172</v>
      </c>
      <c r="B424">
        <v>1520</v>
      </c>
      <c r="C424" t="s">
        <v>537</v>
      </c>
      <c r="D424" t="s">
        <v>172</v>
      </c>
      <c r="E424" t="s">
        <v>1270</v>
      </c>
      <c r="F424" t="s">
        <v>1271</v>
      </c>
      <c r="G424" t="s">
        <v>412</v>
      </c>
      <c r="H424" t="s">
        <v>413</v>
      </c>
      <c r="I424" t="s">
        <v>1510</v>
      </c>
      <c r="J424" t="s">
        <v>1511</v>
      </c>
      <c r="O424" t="s">
        <v>1510</v>
      </c>
      <c r="P424" t="s">
        <v>1511</v>
      </c>
    </row>
    <row r="425" spans="1:16" x14ac:dyDescent="0.35">
      <c r="A425" t="s">
        <v>172</v>
      </c>
      <c r="B425">
        <v>4267.5</v>
      </c>
      <c r="C425" t="s">
        <v>537</v>
      </c>
      <c r="D425" t="s">
        <v>172</v>
      </c>
      <c r="E425" t="s">
        <v>384</v>
      </c>
      <c r="F425" t="s">
        <v>385</v>
      </c>
      <c r="G425" t="s">
        <v>339</v>
      </c>
      <c r="H425" t="s">
        <v>340</v>
      </c>
      <c r="I425" t="s">
        <v>418</v>
      </c>
      <c r="J425" t="s">
        <v>419</v>
      </c>
      <c r="O425" t="s">
        <v>418</v>
      </c>
      <c r="P425" t="s">
        <v>419</v>
      </c>
    </row>
    <row r="426" spans="1:16" x14ac:dyDescent="0.35">
      <c r="A426" t="s">
        <v>172</v>
      </c>
      <c r="B426">
        <v>3860</v>
      </c>
      <c r="C426" t="s">
        <v>537</v>
      </c>
      <c r="D426" t="s">
        <v>172</v>
      </c>
      <c r="E426" t="s">
        <v>384</v>
      </c>
      <c r="F426" t="s">
        <v>385</v>
      </c>
      <c r="G426" t="s">
        <v>339</v>
      </c>
      <c r="H426" t="s">
        <v>340</v>
      </c>
      <c r="I426" t="s">
        <v>396</v>
      </c>
      <c r="J426" t="s">
        <v>397</v>
      </c>
      <c r="O426" t="s">
        <v>396</v>
      </c>
      <c r="P426" t="s">
        <v>397</v>
      </c>
    </row>
    <row r="427" spans="1:16" x14ac:dyDescent="0.35">
      <c r="A427" t="s">
        <v>172</v>
      </c>
      <c r="B427">
        <v>8731.82</v>
      </c>
      <c r="C427" t="s">
        <v>537</v>
      </c>
      <c r="D427" t="s">
        <v>172</v>
      </c>
      <c r="E427" t="s">
        <v>384</v>
      </c>
      <c r="F427" t="s">
        <v>385</v>
      </c>
      <c r="G427" t="s">
        <v>339</v>
      </c>
      <c r="H427" t="s">
        <v>340</v>
      </c>
      <c r="I427" t="s">
        <v>390</v>
      </c>
      <c r="J427" t="s">
        <v>391</v>
      </c>
      <c r="O427" t="s">
        <v>390</v>
      </c>
      <c r="P427" t="s">
        <v>391</v>
      </c>
    </row>
    <row r="428" spans="1:16" x14ac:dyDescent="0.35">
      <c r="A428" t="s">
        <v>172</v>
      </c>
      <c r="B428">
        <v>14280</v>
      </c>
      <c r="C428" t="s">
        <v>537</v>
      </c>
      <c r="D428" t="s">
        <v>172</v>
      </c>
      <c r="E428" t="s">
        <v>384</v>
      </c>
      <c r="F428" t="s">
        <v>385</v>
      </c>
      <c r="G428" t="s">
        <v>339</v>
      </c>
      <c r="H428" t="s">
        <v>340</v>
      </c>
      <c r="I428" t="s">
        <v>416</v>
      </c>
      <c r="J428" t="s">
        <v>417</v>
      </c>
      <c r="O428" t="s">
        <v>416</v>
      </c>
      <c r="P428" t="s">
        <v>417</v>
      </c>
    </row>
    <row r="429" spans="1:16" x14ac:dyDescent="0.35">
      <c r="A429" t="s">
        <v>172</v>
      </c>
      <c r="B429">
        <v>2902.5</v>
      </c>
      <c r="C429" t="s">
        <v>537</v>
      </c>
      <c r="D429" t="s">
        <v>172</v>
      </c>
      <c r="E429" t="s">
        <v>384</v>
      </c>
      <c r="F429" t="s">
        <v>385</v>
      </c>
      <c r="G429" t="s">
        <v>339</v>
      </c>
      <c r="H429" t="s">
        <v>340</v>
      </c>
      <c r="I429" t="s">
        <v>455</v>
      </c>
      <c r="J429" t="s">
        <v>456</v>
      </c>
      <c r="O429" t="s">
        <v>455</v>
      </c>
      <c r="P429" t="s">
        <v>456</v>
      </c>
    </row>
    <row r="430" spans="1:16" x14ac:dyDescent="0.35">
      <c r="A430" t="s">
        <v>172</v>
      </c>
      <c r="B430">
        <v>2740</v>
      </c>
      <c r="C430" t="s">
        <v>537</v>
      </c>
      <c r="D430" t="s">
        <v>172</v>
      </c>
      <c r="E430" t="s">
        <v>384</v>
      </c>
      <c r="F430" t="s">
        <v>385</v>
      </c>
      <c r="G430" t="s">
        <v>339</v>
      </c>
      <c r="H430" t="s">
        <v>340</v>
      </c>
      <c r="I430" t="s">
        <v>462</v>
      </c>
      <c r="J430" t="s">
        <v>463</v>
      </c>
      <c r="O430" t="s">
        <v>462</v>
      </c>
      <c r="P430" t="s">
        <v>463</v>
      </c>
    </row>
    <row r="431" spans="1:16" x14ac:dyDescent="0.35">
      <c r="A431" t="s">
        <v>172</v>
      </c>
      <c r="B431">
        <v>5475.6</v>
      </c>
      <c r="C431" t="s">
        <v>537</v>
      </c>
      <c r="D431" t="s">
        <v>172</v>
      </c>
      <c r="E431" t="s">
        <v>384</v>
      </c>
      <c r="F431" t="s">
        <v>385</v>
      </c>
      <c r="G431" t="s">
        <v>339</v>
      </c>
      <c r="H431" t="s">
        <v>340</v>
      </c>
      <c r="I431" t="s">
        <v>465</v>
      </c>
      <c r="J431" t="s">
        <v>466</v>
      </c>
      <c r="O431" t="s">
        <v>465</v>
      </c>
      <c r="P431" t="s">
        <v>466</v>
      </c>
    </row>
    <row r="432" spans="1:16" x14ac:dyDescent="0.35">
      <c r="A432" t="s">
        <v>172</v>
      </c>
      <c r="B432">
        <v>12.5</v>
      </c>
      <c r="C432" t="s">
        <v>537</v>
      </c>
      <c r="D432" t="s">
        <v>172</v>
      </c>
      <c r="E432" t="s">
        <v>384</v>
      </c>
      <c r="F432" t="s">
        <v>385</v>
      </c>
      <c r="G432" t="s">
        <v>339</v>
      </c>
      <c r="H432" t="s">
        <v>340</v>
      </c>
      <c r="I432" t="s">
        <v>546</v>
      </c>
      <c r="J432" t="s">
        <v>547</v>
      </c>
      <c r="O432" t="s">
        <v>546</v>
      </c>
      <c r="P432" t="s">
        <v>547</v>
      </c>
    </row>
    <row r="433" spans="1:16" x14ac:dyDescent="0.35">
      <c r="A433" t="s">
        <v>172</v>
      </c>
      <c r="B433">
        <v>3672</v>
      </c>
      <c r="C433" t="s">
        <v>537</v>
      </c>
      <c r="D433" t="s">
        <v>172</v>
      </c>
      <c r="E433" t="s">
        <v>613</v>
      </c>
      <c r="F433" t="s">
        <v>614</v>
      </c>
      <c r="G433" t="s">
        <v>615</v>
      </c>
      <c r="H433" t="s">
        <v>616</v>
      </c>
      <c r="I433" t="s">
        <v>617</v>
      </c>
      <c r="J433" t="s">
        <v>618</v>
      </c>
      <c r="O433" t="s">
        <v>617</v>
      </c>
      <c r="P433" t="s">
        <v>618</v>
      </c>
    </row>
    <row r="434" spans="1:16" x14ac:dyDescent="0.35">
      <c r="A434" t="s">
        <v>172</v>
      </c>
      <c r="B434">
        <v>6665</v>
      </c>
      <c r="C434" t="s">
        <v>537</v>
      </c>
      <c r="D434" t="s">
        <v>172</v>
      </c>
      <c r="E434" t="s">
        <v>410</v>
      </c>
      <c r="F434" t="s">
        <v>411</v>
      </c>
      <c r="G434" t="s">
        <v>412</v>
      </c>
      <c r="H434" t="s">
        <v>413</v>
      </c>
      <c r="I434" t="s">
        <v>414</v>
      </c>
      <c r="J434" t="s">
        <v>415</v>
      </c>
      <c r="O434" t="s">
        <v>414</v>
      </c>
      <c r="P434" t="s">
        <v>415</v>
      </c>
    </row>
    <row r="435" spans="1:16" x14ac:dyDescent="0.35">
      <c r="A435" t="s">
        <v>172</v>
      </c>
      <c r="B435">
        <v>5811.46</v>
      </c>
      <c r="C435" t="s">
        <v>537</v>
      </c>
      <c r="D435" t="s">
        <v>172</v>
      </c>
      <c r="E435" t="s">
        <v>221</v>
      </c>
      <c r="F435" t="s">
        <v>222</v>
      </c>
      <c r="G435" t="s">
        <v>223</v>
      </c>
      <c r="H435" t="s">
        <v>224</v>
      </c>
      <c r="I435" t="s">
        <v>408</v>
      </c>
      <c r="J435" t="s">
        <v>409</v>
      </c>
      <c r="O435" t="s">
        <v>408</v>
      </c>
      <c r="P435" t="s">
        <v>409</v>
      </c>
    </row>
    <row r="436" spans="1:16" x14ac:dyDescent="0.35">
      <c r="A436" t="s">
        <v>172</v>
      </c>
      <c r="B436">
        <v>13795.25</v>
      </c>
      <c r="C436" t="s">
        <v>537</v>
      </c>
      <c r="D436" t="s">
        <v>172</v>
      </c>
      <c r="E436" t="s">
        <v>288</v>
      </c>
      <c r="F436" t="s">
        <v>289</v>
      </c>
      <c r="G436" t="s">
        <v>117</v>
      </c>
      <c r="H436" t="s">
        <v>118</v>
      </c>
      <c r="I436" t="s">
        <v>511</v>
      </c>
      <c r="J436" t="s">
        <v>512</v>
      </c>
      <c r="O436" t="s">
        <v>511</v>
      </c>
      <c r="P436" t="s">
        <v>512</v>
      </c>
    </row>
    <row r="437" spans="1:16" x14ac:dyDescent="0.35">
      <c r="A437" t="s">
        <v>172</v>
      </c>
      <c r="B437">
        <v>4730.96</v>
      </c>
      <c r="C437" t="s">
        <v>537</v>
      </c>
      <c r="D437" t="s">
        <v>172</v>
      </c>
      <c r="E437" t="s">
        <v>158</v>
      </c>
      <c r="F437" t="s">
        <v>159</v>
      </c>
      <c r="G437" t="s">
        <v>117</v>
      </c>
      <c r="H437" t="s">
        <v>118</v>
      </c>
      <c r="I437" t="s">
        <v>394</v>
      </c>
      <c r="J437" t="s">
        <v>395</v>
      </c>
      <c r="O437" t="s">
        <v>394</v>
      </c>
      <c r="P437" t="s">
        <v>395</v>
      </c>
    </row>
    <row r="438" spans="1:16" x14ac:dyDescent="0.35">
      <c r="A438" t="s">
        <v>172</v>
      </c>
      <c r="B438">
        <v>4816.3599999999997</v>
      </c>
      <c r="C438" t="s">
        <v>537</v>
      </c>
      <c r="D438" t="s">
        <v>172</v>
      </c>
      <c r="E438" t="s">
        <v>158</v>
      </c>
      <c r="F438" t="s">
        <v>159</v>
      </c>
      <c r="G438" t="s">
        <v>117</v>
      </c>
      <c r="H438" t="s">
        <v>118</v>
      </c>
      <c r="I438" t="s">
        <v>398</v>
      </c>
      <c r="J438" t="s">
        <v>399</v>
      </c>
      <c r="O438" t="s">
        <v>398</v>
      </c>
      <c r="P438" t="s">
        <v>399</v>
      </c>
    </row>
    <row r="439" spans="1:16" x14ac:dyDescent="0.35">
      <c r="A439" t="s">
        <v>172</v>
      </c>
      <c r="B439">
        <v>17569.400000000001</v>
      </c>
      <c r="C439" t="s">
        <v>537</v>
      </c>
      <c r="D439" t="s">
        <v>172</v>
      </c>
      <c r="E439" t="s">
        <v>158</v>
      </c>
      <c r="F439" t="s">
        <v>159</v>
      </c>
      <c r="G439" t="s">
        <v>117</v>
      </c>
      <c r="H439" t="s">
        <v>118</v>
      </c>
      <c r="I439" t="s">
        <v>592</v>
      </c>
      <c r="J439" t="s">
        <v>593</v>
      </c>
      <c r="O439" t="s">
        <v>592</v>
      </c>
      <c r="P439" t="s">
        <v>593</v>
      </c>
    </row>
    <row r="440" spans="1:16" x14ac:dyDescent="0.35">
      <c r="A440" t="s">
        <v>172</v>
      </c>
      <c r="B440">
        <v>11052</v>
      </c>
      <c r="C440" t="s">
        <v>537</v>
      </c>
      <c r="D440" t="s">
        <v>172</v>
      </c>
      <c r="E440" t="s">
        <v>158</v>
      </c>
      <c r="F440" t="s">
        <v>159</v>
      </c>
      <c r="G440" t="s">
        <v>117</v>
      </c>
      <c r="H440" t="s">
        <v>118</v>
      </c>
      <c r="I440" t="s">
        <v>596</v>
      </c>
      <c r="J440" t="s">
        <v>597</v>
      </c>
      <c r="O440" t="s">
        <v>596</v>
      </c>
      <c r="P440" t="s">
        <v>597</v>
      </c>
    </row>
    <row r="441" spans="1:16" x14ac:dyDescent="0.35">
      <c r="A441" t="s">
        <v>172</v>
      </c>
      <c r="B441">
        <v>30365.14</v>
      </c>
      <c r="C441" t="s">
        <v>537</v>
      </c>
      <c r="D441" t="s">
        <v>172</v>
      </c>
      <c r="E441" t="s">
        <v>134</v>
      </c>
      <c r="F441" t="s">
        <v>135</v>
      </c>
      <c r="G441" t="s">
        <v>117</v>
      </c>
      <c r="H441" t="s">
        <v>118</v>
      </c>
      <c r="I441" t="s">
        <v>426</v>
      </c>
      <c r="J441" t="s">
        <v>427</v>
      </c>
      <c r="O441" t="s">
        <v>426</v>
      </c>
      <c r="P441" t="s">
        <v>427</v>
      </c>
    </row>
    <row r="442" spans="1:16" x14ac:dyDescent="0.35">
      <c r="A442" t="s">
        <v>172</v>
      </c>
      <c r="B442">
        <v>15380.56</v>
      </c>
      <c r="C442" t="s">
        <v>537</v>
      </c>
      <c r="D442" t="s">
        <v>172</v>
      </c>
      <c r="E442" t="s">
        <v>531</v>
      </c>
      <c r="F442" t="s">
        <v>532</v>
      </c>
      <c r="G442" t="s">
        <v>533</v>
      </c>
      <c r="H442" t="s">
        <v>534</v>
      </c>
      <c r="I442" t="s">
        <v>535</v>
      </c>
      <c r="J442" t="s">
        <v>536</v>
      </c>
      <c r="O442" t="s">
        <v>535</v>
      </c>
      <c r="P442" t="s">
        <v>536</v>
      </c>
    </row>
    <row r="443" spans="1:16" x14ac:dyDescent="0.35">
      <c r="A443" t="s">
        <v>172</v>
      </c>
      <c r="B443">
        <v>184.8</v>
      </c>
      <c r="C443" t="s">
        <v>537</v>
      </c>
      <c r="D443" t="s">
        <v>172</v>
      </c>
      <c r="E443" t="s">
        <v>563</v>
      </c>
      <c r="F443" t="s">
        <v>564</v>
      </c>
      <c r="G443" t="s">
        <v>565</v>
      </c>
      <c r="H443" t="s">
        <v>566</v>
      </c>
      <c r="I443" t="s">
        <v>1991</v>
      </c>
      <c r="J443" t="s">
        <v>1992</v>
      </c>
      <c r="O443" t="s">
        <v>1991</v>
      </c>
      <c r="P443" t="s">
        <v>1992</v>
      </c>
    </row>
    <row r="444" spans="1:16" x14ac:dyDescent="0.35">
      <c r="A444" t="s">
        <v>172</v>
      </c>
      <c r="B444">
        <v>4376.72</v>
      </c>
      <c r="C444" t="s">
        <v>537</v>
      </c>
      <c r="D444" t="s">
        <v>172</v>
      </c>
      <c r="E444" t="s">
        <v>548</v>
      </c>
      <c r="F444" t="s">
        <v>549</v>
      </c>
      <c r="G444" t="s">
        <v>550</v>
      </c>
      <c r="H444" t="s">
        <v>551</v>
      </c>
      <c r="I444" t="s">
        <v>552</v>
      </c>
      <c r="J444" t="s">
        <v>553</v>
      </c>
      <c r="O444" t="s">
        <v>552</v>
      </c>
      <c r="P444" t="s">
        <v>553</v>
      </c>
    </row>
    <row r="445" spans="1:16" x14ac:dyDescent="0.35">
      <c r="A445" t="s">
        <v>172</v>
      </c>
      <c r="B445">
        <v>915.87</v>
      </c>
      <c r="C445" t="s">
        <v>537</v>
      </c>
      <c r="D445" t="s">
        <v>172</v>
      </c>
      <c r="E445" t="s">
        <v>538</v>
      </c>
      <c r="F445" t="s">
        <v>539</v>
      </c>
      <c r="G445" t="s">
        <v>540</v>
      </c>
      <c r="H445" t="s">
        <v>541</v>
      </c>
      <c r="I445" t="s">
        <v>542</v>
      </c>
      <c r="J445" t="s">
        <v>543</v>
      </c>
      <c r="O445" t="s">
        <v>542</v>
      </c>
      <c r="P445" t="s">
        <v>543</v>
      </c>
    </row>
    <row r="446" spans="1:16" x14ac:dyDescent="0.35">
      <c r="A446" t="s">
        <v>172</v>
      </c>
      <c r="B446">
        <v>2702</v>
      </c>
      <c r="C446" t="s">
        <v>537</v>
      </c>
      <c r="D446" t="s">
        <v>172</v>
      </c>
      <c r="E446" t="s">
        <v>380</v>
      </c>
      <c r="F446" t="s">
        <v>381</v>
      </c>
      <c r="G446" t="s">
        <v>250</v>
      </c>
      <c r="H446" t="s">
        <v>251</v>
      </c>
      <c r="I446" t="s">
        <v>382</v>
      </c>
      <c r="J446" t="s">
        <v>383</v>
      </c>
      <c r="O446" t="s">
        <v>382</v>
      </c>
      <c r="P446" t="s">
        <v>383</v>
      </c>
    </row>
    <row r="447" spans="1:16" x14ac:dyDescent="0.35">
      <c r="A447" t="s">
        <v>172</v>
      </c>
      <c r="B447">
        <v>6129.03</v>
      </c>
      <c r="C447" t="s">
        <v>537</v>
      </c>
      <c r="D447" t="s">
        <v>172</v>
      </c>
      <c r="E447" t="s">
        <v>380</v>
      </c>
      <c r="F447" t="s">
        <v>381</v>
      </c>
      <c r="G447" t="s">
        <v>250</v>
      </c>
      <c r="H447" t="s">
        <v>251</v>
      </c>
      <c r="I447" t="s">
        <v>594</v>
      </c>
      <c r="J447" t="s">
        <v>595</v>
      </c>
      <c r="O447" t="s">
        <v>594</v>
      </c>
      <c r="P447" t="s">
        <v>595</v>
      </c>
    </row>
    <row r="448" spans="1:16" x14ac:dyDescent="0.35">
      <c r="A448" t="s">
        <v>172</v>
      </c>
      <c r="B448">
        <v>6117.7</v>
      </c>
      <c r="C448" t="s">
        <v>537</v>
      </c>
      <c r="D448" t="s">
        <v>172</v>
      </c>
      <c r="E448" t="s">
        <v>609</v>
      </c>
      <c r="F448" t="s">
        <v>610</v>
      </c>
      <c r="G448" t="s">
        <v>250</v>
      </c>
      <c r="H448" t="s">
        <v>251</v>
      </c>
      <c r="I448" t="s">
        <v>611</v>
      </c>
      <c r="J448" t="s">
        <v>612</v>
      </c>
      <c r="O448" t="s">
        <v>611</v>
      </c>
      <c r="P448" t="s">
        <v>612</v>
      </c>
    </row>
    <row r="449" spans="1:16" x14ac:dyDescent="0.35">
      <c r="A449" t="s">
        <v>172</v>
      </c>
      <c r="B449">
        <v>1050.76</v>
      </c>
      <c r="C449" t="s">
        <v>537</v>
      </c>
      <c r="D449" t="s">
        <v>172</v>
      </c>
      <c r="E449" t="s">
        <v>482</v>
      </c>
      <c r="F449" t="s">
        <v>483</v>
      </c>
      <c r="G449" t="s">
        <v>250</v>
      </c>
      <c r="H449" t="s">
        <v>251</v>
      </c>
      <c r="I449" t="s">
        <v>484</v>
      </c>
      <c r="J449" t="s">
        <v>485</v>
      </c>
      <c r="O449" t="s">
        <v>484</v>
      </c>
      <c r="P449" t="s">
        <v>485</v>
      </c>
    </row>
    <row r="450" spans="1:16" x14ac:dyDescent="0.35">
      <c r="A450" t="s">
        <v>172</v>
      </c>
      <c r="B450">
        <v>27684.799999999999</v>
      </c>
      <c r="C450" t="s">
        <v>537</v>
      </c>
      <c r="D450" t="s">
        <v>172</v>
      </c>
      <c r="E450" t="s">
        <v>154</v>
      </c>
      <c r="F450" t="s">
        <v>155</v>
      </c>
      <c r="G450" t="s">
        <v>117</v>
      </c>
      <c r="H450" t="s">
        <v>118</v>
      </c>
      <c r="I450" t="s">
        <v>560</v>
      </c>
      <c r="J450" t="s">
        <v>561</v>
      </c>
      <c r="O450" t="s">
        <v>560</v>
      </c>
      <c r="P450" t="s">
        <v>561</v>
      </c>
    </row>
    <row r="451" spans="1:16" x14ac:dyDescent="0.35">
      <c r="A451" t="s">
        <v>172</v>
      </c>
      <c r="B451">
        <v>13707.08</v>
      </c>
      <c r="C451" t="s">
        <v>537</v>
      </c>
      <c r="D451" t="s">
        <v>172</v>
      </c>
      <c r="E451" t="s">
        <v>404</v>
      </c>
      <c r="F451" t="s">
        <v>405</v>
      </c>
      <c r="G451" t="s">
        <v>307</v>
      </c>
      <c r="H451" t="s">
        <v>308</v>
      </c>
      <c r="I451" t="s">
        <v>406</v>
      </c>
      <c r="J451" t="s">
        <v>407</v>
      </c>
      <c r="O451" t="s">
        <v>406</v>
      </c>
      <c r="P451" t="s">
        <v>407</v>
      </c>
    </row>
    <row r="452" spans="1:16" x14ac:dyDescent="0.35">
      <c r="A452" t="s">
        <v>172</v>
      </c>
      <c r="B452">
        <v>11188.66</v>
      </c>
      <c r="C452" t="s">
        <v>537</v>
      </c>
      <c r="D452" t="s">
        <v>172</v>
      </c>
      <c r="E452" t="s">
        <v>404</v>
      </c>
      <c r="F452" t="s">
        <v>405</v>
      </c>
      <c r="G452" t="s">
        <v>307</v>
      </c>
      <c r="H452" t="s">
        <v>308</v>
      </c>
      <c r="I452" t="s">
        <v>471</v>
      </c>
      <c r="J452" t="s">
        <v>472</v>
      </c>
      <c r="O452" t="s">
        <v>471</v>
      </c>
      <c r="P452" t="s">
        <v>472</v>
      </c>
    </row>
    <row r="453" spans="1:16" x14ac:dyDescent="0.35">
      <c r="A453" t="s">
        <v>172</v>
      </c>
      <c r="B453">
        <v>15000.18</v>
      </c>
      <c r="C453" t="s">
        <v>537</v>
      </c>
      <c r="D453" t="s">
        <v>172</v>
      </c>
      <c r="E453" t="s">
        <v>422</v>
      </c>
      <c r="F453" t="s">
        <v>423</v>
      </c>
      <c r="G453" t="s">
        <v>307</v>
      </c>
      <c r="H453" t="s">
        <v>308</v>
      </c>
      <c r="I453" t="s">
        <v>424</v>
      </c>
      <c r="J453" t="s">
        <v>425</v>
      </c>
      <c r="O453" t="s">
        <v>424</v>
      </c>
      <c r="P453" t="s">
        <v>425</v>
      </c>
    </row>
    <row r="454" spans="1:16" x14ac:dyDescent="0.35">
      <c r="A454" t="s">
        <v>172</v>
      </c>
      <c r="B454">
        <v>17327.169999999998</v>
      </c>
      <c r="C454" t="s">
        <v>537</v>
      </c>
      <c r="D454" t="s">
        <v>172</v>
      </c>
      <c r="E454" t="s">
        <v>305</v>
      </c>
      <c r="F454" t="s">
        <v>306</v>
      </c>
      <c r="G454" t="s">
        <v>307</v>
      </c>
      <c r="H454" t="s">
        <v>308</v>
      </c>
      <c r="I454" t="s">
        <v>558</v>
      </c>
      <c r="J454" t="s">
        <v>559</v>
      </c>
      <c r="O454" t="s">
        <v>558</v>
      </c>
      <c r="P454" t="s">
        <v>559</v>
      </c>
    </row>
    <row r="455" spans="1:16" x14ac:dyDescent="0.35">
      <c r="A455" t="s">
        <v>172</v>
      </c>
      <c r="B455">
        <v>17671.52</v>
      </c>
      <c r="C455" t="s">
        <v>537</v>
      </c>
      <c r="D455" t="s">
        <v>172</v>
      </c>
      <c r="E455" t="s">
        <v>428</v>
      </c>
      <c r="F455" t="s">
        <v>429</v>
      </c>
      <c r="G455" t="s">
        <v>307</v>
      </c>
      <c r="H455" t="s">
        <v>308</v>
      </c>
      <c r="I455" t="s">
        <v>430</v>
      </c>
      <c r="J455" t="s">
        <v>431</v>
      </c>
      <c r="O455" t="s">
        <v>430</v>
      </c>
      <c r="P455" t="s">
        <v>431</v>
      </c>
    </row>
    <row r="456" spans="1:16" x14ac:dyDescent="0.35">
      <c r="A456" t="s">
        <v>172</v>
      </c>
      <c r="B456">
        <v>10328.39</v>
      </c>
      <c r="C456" t="s">
        <v>537</v>
      </c>
      <c r="D456" t="s">
        <v>172</v>
      </c>
      <c r="E456" t="s">
        <v>428</v>
      </c>
      <c r="F456" t="s">
        <v>429</v>
      </c>
      <c r="G456" t="s">
        <v>307</v>
      </c>
      <c r="H456" t="s">
        <v>308</v>
      </c>
      <c r="I456" t="s">
        <v>586</v>
      </c>
      <c r="J456" t="s">
        <v>587</v>
      </c>
      <c r="O456" t="s">
        <v>586</v>
      </c>
      <c r="P456" t="s">
        <v>587</v>
      </c>
    </row>
    <row r="457" spans="1:16" x14ac:dyDescent="0.35">
      <c r="A457" t="s">
        <v>488</v>
      </c>
      <c r="B457">
        <v>20.54</v>
      </c>
      <c r="C457" t="s">
        <v>885</v>
      </c>
      <c r="D457" t="s">
        <v>488</v>
      </c>
      <c r="E457" t="s">
        <v>482</v>
      </c>
      <c r="F457" t="s">
        <v>483</v>
      </c>
      <c r="G457" t="s">
        <v>250</v>
      </c>
      <c r="H457" t="s">
        <v>251</v>
      </c>
      <c r="I457" t="s">
        <v>484</v>
      </c>
      <c r="J457" t="s">
        <v>485</v>
      </c>
      <c r="O457" t="s">
        <v>484</v>
      </c>
      <c r="P457" t="s">
        <v>485</v>
      </c>
    </row>
    <row r="458" spans="1:16" x14ac:dyDescent="0.35">
      <c r="A458" t="s">
        <v>375</v>
      </c>
      <c r="B458">
        <v>243.56</v>
      </c>
      <c r="C458" t="s">
        <v>376</v>
      </c>
      <c r="D458" t="s">
        <v>375</v>
      </c>
      <c r="E458" t="s">
        <v>47</v>
      </c>
      <c r="F458" t="s">
        <v>48</v>
      </c>
      <c r="G458" t="s">
        <v>369</v>
      </c>
      <c r="H458" t="s">
        <v>370</v>
      </c>
      <c r="I458" t="s">
        <v>371</v>
      </c>
      <c r="J458" t="s">
        <v>372</v>
      </c>
      <c r="O458" t="s">
        <v>371</v>
      </c>
      <c r="P458" t="s">
        <v>372</v>
      </c>
    </row>
    <row r="459" spans="1:16" x14ac:dyDescent="0.35">
      <c r="A459" t="s">
        <v>375</v>
      </c>
      <c r="B459">
        <v>391.34</v>
      </c>
      <c r="C459" t="s">
        <v>376</v>
      </c>
      <c r="D459" t="s">
        <v>375</v>
      </c>
      <c r="E459" t="s">
        <v>47</v>
      </c>
      <c r="F459" t="s">
        <v>48</v>
      </c>
      <c r="G459" t="s">
        <v>21</v>
      </c>
      <c r="H459" t="s">
        <v>22</v>
      </c>
      <c r="I459" t="s">
        <v>544</v>
      </c>
      <c r="J459" t="s">
        <v>545</v>
      </c>
      <c r="O459" t="s">
        <v>544</v>
      </c>
      <c r="P459" t="s">
        <v>545</v>
      </c>
    </row>
    <row r="460" spans="1:16" x14ac:dyDescent="0.35">
      <c r="A460" t="s">
        <v>375</v>
      </c>
      <c r="B460">
        <v>703.84</v>
      </c>
      <c r="C460" t="s">
        <v>376</v>
      </c>
      <c r="D460" t="s">
        <v>375</v>
      </c>
      <c r="E460" t="s">
        <v>47</v>
      </c>
      <c r="F460" t="s">
        <v>48</v>
      </c>
      <c r="G460" t="s">
        <v>21</v>
      </c>
      <c r="H460" t="s">
        <v>22</v>
      </c>
      <c r="I460" t="s">
        <v>53</v>
      </c>
      <c r="J460" t="s">
        <v>54</v>
      </c>
      <c r="O460" t="s">
        <v>53</v>
      </c>
      <c r="P460" t="s">
        <v>54</v>
      </c>
    </row>
    <row r="461" spans="1:16" x14ac:dyDescent="0.35">
      <c r="A461" t="s">
        <v>375</v>
      </c>
      <c r="B461">
        <v>11.61</v>
      </c>
      <c r="C461" t="s">
        <v>376</v>
      </c>
      <c r="D461" t="s">
        <v>375</v>
      </c>
      <c r="E461" t="s">
        <v>554</v>
      </c>
      <c r="F461" t="s">
        <v>555</v>
      </c>
      <c r="G461" t="s">
        <v>492</v>
      </c>
      <c r="H461" t="s">
        <v>493</v>
      </c>
      <c r="I461" t="s">
        <v>556</v>
      </c>
      <c r="J461" t="s">
        <v>557</v>
      </c>
      <c r="O461" t="s">
        <v>556</v>
      </c>
      <c r="P461" t="s">
        <v>557</v>
      </c>
    </row>
    <row r="462" spans="1:16" x14ac:dyDescent="0.35">
      <c r="A462" t="s">
        <v>375</v>
      </c>
      <c r="B462">
        <v>563.39</v>
      </c>
      <c r="C462" t="s">
        <v>376</v>
      </c>
      <c r="D462" t="s">
        <v>375</v>
      </c>
      <c r="E462" t="s">
        <v>458</v>
      </c>
      <c r="F462" t="s">
        <v>459</v>
      </c>
      <c r="G462" t="s">
        <v>348</v>
      </c>
      <c r="H462" t="s">
        <v>349</v>
      </c>
      <c r="I462" t="s">
        <v>529</v>
      </c>
      <c r="J462" t="s">
        <v>530</v>
      </c>
      <c r="O462" t="s">
        <v>529</v>
      </c>
      <c r="P462" t="s">
        <v>530</v>
      </c>
    </row>
    <row r="463" spans="1:16" x14ac:dyDescent="0.35">
      <c r="A463" t="s">
        <v>375</v>
      </c>
      <c r="B463">
        <v>3.22</v>
      </c>
      <c r="C463" t="s">
        <v>376</v>
      </c>
      <c r="D463" t="s">
        <v>375</v>
      </c>
      <c r="E463" t="s">
        <v>1270</v>
      </c>
      <c r="F463" t="s">
        <v>1271</v>
      </c>
      <c r="G463" t="s">
        <v>412</v>
      </c>
      <c r="H463" t="s">
        <v>413</v>
      </c>
      <c r="I463" t="s">
        <v>1510</v>
      </c>
      <c r="J463" t="s">
        <v>1511</v>
      </c>
      <c r="O463" t="s">
        <v>1510</v>
      </c>
      <c r="P463" t="s">
        <v>1511</v>
      </c>
    </row>
    <row r="464" spans="1:16" x14ac:dyDescent="0.35">
      <c r="A464" t="s">
        <v>375</v>
      </c>
      <c r="B464">
        <v>511.98</v>
      </c>
      <c r="C464" t="s">
        <v>376</v>
      </c>
      <c r="D464" t="s">
        <v>375</v>
      </c>
      <c r="E464" t="s">
        <v>384</v>
      </c>
      <c r="F464" t="s">
        <v>385</v>
      </c>
      <c r="G464" t="s">
        <v>339</v>
      </c>
      <c r="H464" t="s">
        <v>340</v>
      </c>
      <c r="I464" t="s">
        <v>418</v>
      </c>
      <c r="J464" t="s">
        <v>419</v>
      </c>
      <c r="O464" t="s">
        <v>418</v>
      </c>
      <c r="P464" t="s">
        <v>419</v>
      </c>
    </row>
    <row r="465" spans="1:16" x14ac:dyDescent="0.35">
      <c r="A465" t="s">
        <v>375</v>
      </c>
      <c r="B465">
        <v>756.7</v>
      </c>
      <c r="C465" t="s">
        <v>376</v>
      </c>
      <c r="D465" t="s">
        <v>375</v>
      </c>
      <c r="E465" t="s">
        <v>384</v>
      </c>
      <c r="F465" t="s">
        <v>385</v>
      </c>
      <c r="G465" t="s">
        <v>339</v>
      </c>
      <c r="H465" t="s">
        <v>340</v>
      </c>
      <c r="I465" t="s">
        <v>386</v>
      </c>
      <c r="J465" t="s">
        <v>387</v>
      </c>
      <c r="O465" t="s">
        <v>386</v>
      </c>
      <c r="P465" t="s">
        <v>387</v>
      </c>
    </row>
    <row r="466" spans="1:16" x14ac:dyDescent="0.35">
      <c r="A466" t="s">
        <v>375</v>
      </c>
      <c r="B466">
        <v>431.48</v>
      </c>
      <c r="C466" t="s">
        <v>376</v>
      </c>
      <c r="D466" t="s">
        <v>375</v>
      </c>
      <c r="E466" t="s">
        <v>384</v>
      </c>
      <c r="F466" t="s">
        <v>385</v>
      </c>
      <c r="G466" t="s">
        <v>339</v>
      </c>
      <c r="H466" t="s">
        <v>340</v>
      </c>
      <c r="I466" t="s">
        <v>396</v>
      </c>
      <c r="J466" t="s">
        <v>397</v>
      </c>
      <c r="O466" t="s">
        <v>396</v>
      </c>
      <c r="P466" t="s">
        <v>397</v>
      </c>
    </row>
    <row r="467" spans="1:16" x14ac:dyDescent="0.35">
      <c r="A467" t="s">
        <v>375</v>
      </c>
      <c r="B467">
        <v>2093</v>
      </c>
      <c r="C467" t="s">
        <v>376</v>
      </c>
      <c r="D467" t="s">
        <v>375</v>
      </c>
      <c r="E467" t="s">
        <v>384</v>
      </c>
      <c r="F467" t="s">
        <v>385</v>
      </c>
      <c r="G467" t="s">
        <v>339</v>
      </c>
      <c r="H467" t="s">
        <v>340</v>
      </c>
      <c r="I467" t="s">
        <v>390</v>
      </c>
      <c r="J467" t="s">
        <v>391</v>
      </c>
      <c r="O467" t="s">
        <v>390</v>
      </c>
      <c r="P467" t="s">
        <v>391</v>
      </c>
    </row>
    <row r="468" spans="1:16" x14ac:dyDescent="0.35">
      <c r="A468" t="s">
        <v>375</v>
      </c>
      <c r="B468">
        <v>269</v>
      </c>
      <c r="C468" t="s">
        <v>376</v>
      </c>
      <c r="D468" t="s">
        <v>375</v>
      </c>
      <c r="E468" t="s">
        <v>384</v>
      </c>
      <c r="F468" t="s">
        <v>385</v>
      </c>
      <c r="G468" t="s">
        <v>339</v>
      </c>
      <c r="H468" t="s">
        <v>340</v>
      </c>
      <c r="I468" t="s">
        <v>455</v>
      </c>
      <c r="J468" t="s">
        <v>456</v>
      </c>
      <c r="O468" t="s">
        <v>455</v>
      </c>
      <c r="P468" t="s">
        <v>456</v>
      </c>
    </row>
    <row r="469" spans="1:16" x14ac:dyDescent="0.35">
      <c r="A469" t="s">
        <v>375</v>
      </c>
      <c r="B469">
        <v>573.16</v>
      </c>
      <c r="C469" t="s">
        <v>376</v>
      </c>
      <c r="D469" t="s">
        <v>375</v>
      </c>
      <c r="E469" t="s">
        <v>384</v>
      </c>
      <c r="F469" t="s">
        <v>385</v>
      </c>
      <c r="G469" t="s">
        <v>339</v>
      </c>
      <c r="H469" t="s">
        <v>340</v>
      </c>
      <c r="I469" t="s">
        <v>462</v>
      </c>
      <c r="J469" t="s">
        <v>463</v>
      </c>
      <c r="O469" t="s">
        <v>462</v>
      </c>
      <c r="P469" t="s">
        <v>463</v>
      </c>
    </row>
    <row r="470" spans="1:16" x14ac:dyDescent="0.35">
      <c r="A470" t="s">
        <v>375</v>
      </c>
      <c r="B470">
        <v>904.82</v>
      </c>
      <c r="C470" t="s">
        <v>376</v>
      </c>
      <c r="D470" t="s">
        <v>375</v>
      </c>
      <c r="E470" t="s">
        <v>384</v>
      </c>
      <c r="F470" t="s">
        <v>385</v>
      </c>
      <c r="G470" t="s">
        <v>339</v>
      </c>
      <c r="H470" t="s">
        <v>340</v>
      </c>
      <c r="I470" t="s">
        <v>465</v>
      </c>
      <c r="J470" t="s">
        <v>466</v>
      </c>
      <c r="O470" t="s">
        <v>465</v>
      </c>
      <c r="P470" t="s">
        <v>466</v>
      </c>
    </row>
    <row r="471" spans="1:16" x14ac:dyDescent="0.35">
      <c r="A471" t="s">
        <v>375</v>
      </c>
      <c r="B471">
        <v>412.24</v>
      </c>
      <c r="C471" t="s">
        <v>376</v>
      </c>
      <c r="D471" t="s">
        <v>375</v>
      </c>
      <c r="E471" t="s">
        <v>613</v>
      </c>
      <c r="F471" t="s">
        <v>614</v>
      </c>
      <c r="G471" t="s">
        <v>615</v>
      </c>
      <c r="H471" t="s">
        <v>616</v>
      </c>
      <c r="I471" t="s">
        <v>617</v>
      </c>
      <c r="J471" t="s">
        <v>618</v>
      </c>
      <c r="O471" t="s">
        <v>617</v>
      </c>
      <c r="P471" t="s">
        <v>618</v>
      </c>
    </row>
    <row r="472" spans="1:16" x14ac:dyDescent="0.35">
      <c r="A472" t="s">
        <v>375</v>
      </c>
      <c r="B472">
        <v>271.22000000000003</v>
      </c>
      <c r="C472" t="s">
        <v>376</v>
      </c>
      <c r="D472" t="s">
        <v>375</v>
      </c>
      <c r="E472" t="s">
        <v>490</v>
      </c>
      <c r="F472" t="s">
        <v>491</v>
      </c>
      <c r="G472" t="s">
        <v>492</v>
      </c>
      <c r="H472" t="s">
        <v>493</v>
      </c>
      <c r="I472" t="s">
        <v>494</v>
      </c>
      <c r="J472" t="s">
        <v>495</v>
      </c>
      <c r="O472" t="s">
        <v>494</v>
      </c>
      <c r="P472" t="s">
        <v>495</v>
      </c>
    </row>
    <row r="473" spans="1:16" x14ac:dyDescent="0.35">
      <c r="A473" t="s">
        <v>375</v>
      </c>
      <c r="B473">
        <v>1010.91</v>
      </c>
      <c r="C473" t="s">
        <v>376</v>
      </c>
      <c r="D473" t="s">
        <v>375</v>
      </c>
      <c r="E473" t="s">
        <v>410</v>
      </c>
      <c r="F473" t="s">
        <v>411</v>
      </c>
      <c r="G473" t="s">
        <v>412</v>
      </c>
      <c r="H473" t="s">
        <v>413</v>
      </c>
      <c r="I473" t="s">
        <v>414</v>
      </c>
      <c r="J473" t="s">
        <v>415</v>
      </c>
      <c r="O473" t="s">
        <v>414</v>
      </c>
      <c r="P473" t="s">
        <v>415</v>
      </c>
    </row>
    <row r="474" spans="1:16" x14ac:dyDescent="0.35">
      <c r="A474" t="s">
        <v>375</v>
      </c>
      <c r="B474">
        <v>77.28</v>
      </c>
      <c r="C474" t="s">
        <v>376</v>
      </c>
      <c r="D474" t="s">
        <v>375</v>
      </c>
      <c r="E474" t="s">
        <v>410</v>
      </c>
      <c r="F474" t="s">
        <v>411</v>
      </c>
      <c r="G474" t="s">
        <v>412</v>
      </c>
      <c r="H474" t="s">
        <v>413</v>
      </c>
      <c r="I474" t="s">
        <v>1510</v>
      </c>
      <c r="J474" t="s">
        <v>1511</v>
      </c>
      <c r="O474" t="s">
        <v>1510</v>
      </c>
      <c r="P474" t="s">
        <v>1511</v>
      </c>
    </row>
    <row r="475" spans="1:16" x14ac:dyDescent="0.35">
      <c r="A475" t="s">
        <v>375</v>
      </c>
      <c r="B475">
        <v>956.46</v>
      </c>
      <c r="C475" t="s">
        <v>376</v>
      </c>
      <c r="D475" t="s">
        <v>375</v>
      </c>
      <c r="E475" t="s">
        <v>221</v>
      </c>
      <c r="F475" t="s">
        <v>222</v>
      </c>
      <c r="G475" t="s">
        <v>223</v>
      </c>
      <c r="H475" t="s">
        <v>224</v>
      </c>
      <c r="I475" t="s">
        <v>408</v>
      </c>
      <c r="J475" t="s">
        <v>409</v>
      </c>
      <c r="O475" t="s">
        <v>408</v>
      </c>
      <c r="P475" t="s">
        <v>409</v>
      </c>
    </row>
    <row r="476" spans="1:16" x14ac:dyDescent="0.35">
      <c r="A476" t="s">
        <v>375</v>
      </c>
      <c r="B476">
        <v>2444.9299999999998</v>
      </c>
      <c r="C476" t="s">
        <v>376</v>
      </c>
      <c r="D476" t="s">
        <v>375</v>
      </c>
      <c r="E476" t="s">
        <v>288</v>
      </c>
      <c r="F476" t="s">
        <v>289</v>
      </c>
      <c r="G476" t="s">
        <v>117</v>
      </c>
      <c r="H476" t="s">
        <v>118</v>
      </c>
      <c r="I476" t="s">
        <v>511</v>
      </c>
      <c r="J476" t="s">
        <v>512</v>
      </c>
      <c r="O476" t="s">
        <v>511</v>
      </c>
      <c r="P476" t="s">
        <v>512</v>
      </c>
    </row>
    <row r="477" spans="1:16" x14ac:dyDescent="0.35">
      <c r="A477" t="s">
        <v>375</v>
      </c>
      <c r="B477">
        <v>114.19</v>
      </c>
      <c r="C477" t="s">
        <v>376</v>
      </c>
      <c r="D477" t="s">
        <v>375</v>
      </c>
      <c r="E477" t="s">
        <v>158</v>
      </c>
      <c r="F477" t="s">
        <v>159</v>
      </c>
      <c r="G477" t="s">
        <v>117</v>
      </c>
      <c r="H477" t="s">
        <v>118</v>
      </c>
      <c r="I477" t="s">
        <v>394</v>
      </c>
      <c r="J477" t="s">
        <v>395</v>
      </c>
      <c r="O477" t="s">
        <v>394</v>
      </c>
      <c r="P477" t="s">
        <v>395</v>
      </c>
    </row>
    <row r="478" spans="1:16" x14ac:dyDescent="0.35">
      <c r="A478" t="s">
        <v>375</v>
      </c>
      <c r="B478">
        <v>1609.76</v>
      </c>
      <c r="C478" t="s">
        <v>376</v>
      </c>
      <c r="D478" t="s">
        <v>375</v>
      </c>
      <c r="E478" t="s">
        <v>158</v>
      </c>
      <c r="F478" t="s">
        <v>159</v>
      </c>
      <c r="G478" t="s">
        <v>117</v>
      </c>
      <c r="H478" t="s">
        <v>118</v>
      </c>
      <c r="I478" t="s">
        <v>398</v>
      </c>
      <c r="J478" t="s">
        <v>399</v>
      </c>
      <c r="O478" t="s">
        <v>398</v>
      </c>
      <c r="P478" t="s">
        <v>399</v>
      </c>
    </row>
    <row r="479" spans="1:16" x14ac:dyDescent="0.35">
      <c r="A479" t="s">
        <v>375</v>
      </c>
      <c r="B479">
        <v>1449.17</v>
      </c>
      <c r="C479" t="s">
        <v>376</v>
      </c>
      <c r="D479" t="s">
        <v>375</v>
      </c>
      <c r="E479" t="s">
        <v>158</v>
      </c>
      <c r="F479" t="s">
        <v>159</v>
      </c>
      <c r="G479" t="s">
        <v>117</v>
      </c>
      <c r="H479" t="s">
        <v>118</v>
      </c>
      <c r="I479" t="s">
        <v>596</v>
      </c>
      <c r="J479" t="s">
        <v>597</v>
      </c>
      <c r="O479" t="s">
        <v>596</v>
      </c>
      <c r="P479" t="s">
        <v>597</v>
      </c>
    </row>
    <row r="480" spans="1:16" x14ac:dyDescent="0.35">
      <c r="A480" t="s">
        <v>375</v>
      </c>
      <c r="B480">
        <v>7378.15</v>
      </c>
      <c r="C480" t="s">
        <v>376</v>
      </c>
      <c r="D480" t="s">
        <v>375</v>
      </c>
      <c r="E480" t="s">
        <v>134</v>
      </c>
      <c r="F480" t="s">
        <v>135</v>
      </c>
      <c r="G480" t="s">
        <v>117</v>
      </c>
      <c r="H480" t="s">
        <v>118</v>
      </c>
      <c r="I480" t="s">
        <v>426</v>
      </c>
      <c r="J480" t="s">
        <v>427</v>
      </c>
      <c r="O480" t="s">
        <v>426</v>
      </c>
      <c r="P480" t="s">
        <v>427</v>
      </c>
    </row>
    <row r="481" spans="1:16" x14ac:dyDescent="0.35">
      <c r="A481" t="s">
        <v>375</v>
      </c>
      <c r="B481">
        <v>8006.63</v>
      </c>
      <c r="C481" t="s">
        <v>376</v>
      </c>
      <c r="D481" t="s">
        <v>375</v>
      </c>
      <c r="E481" t="s">
        <v>531</v>
      </c>
      <c r="F481" t="s">
        <v>532</v>
      </c>
      <c r="G481" t="s">
        <v>533</v>
      </c>
      <c r="H481" t="s">
        <v>534</v>
      </c>
      <c r="I481" t="s">
        <v>535</v>
      </c>
      <c r="J481" t="s">
        <v>536</v>
      </c>
      <c r="O481" t="s">
        <v>535</v>
      </c>
      <c r="P481" t="s">
        <v>536</v>
      </c>
    </row>
    <row r="482" spans="1:16" x14ac:dyDescent="0.35">
      <c r="A482" t="s">
        <v>375</v>
      </c>
      <c r="B482">
        <v>130.61000000000001</v>
      </c>
      <c r="C482" t="s">
        <v>376</v>
      </c>
      <c r="D482" t="s">
        <v>375</v>
      </c>
      <c r="E482" t="s">
        <v>563</v>
      </c>
      <c r="F482" t="s">
        <v>564</v>
      </c>
      <c r="G482" t="s">
        <v>565</v>
      </c>
      <c r="H482" t="s">
        <v>566</v>
      </c>
      <c r="I482" t="s">
        <v>1991</v>
      </c>
      <c r="J482" t="s">
        <v>1992</v>
      </c>
      <c r="O482" t="s">
        <v>1991</v>
      </c>
      <c r="P482" t="s">
        <v>1992</v>
      </c>
    </row>
    <row r="483" spans="1:16" x14ac:dyDescent="0.35">
      <c r="A483" t="s">
        <v>375</v>
      </c>
      <c r="B483">
        <v>1391.18</v>
      </c>
      <c r="C483" t="s">
        <v>376</v>
      </c>
      <c r="D483" t="s">
        <v>375</v>
      </c>
      <c r="E483" t="s">
        <v>548</v>
      </c>
      <c r="F483" t="s">
        <v>549</v>
      </c>
      <c r="G483" t="s">
        <v>550</v>
      </c>
      <c r="H483" t="s">
        <v>551</v>
      </c>
      <c r="I483" t="s">
        <v>588</v>
      </c>
      <c r="J483" t="s">
        <v>589</v>
      </c>
      <c r="O483" t="s">
        <v>588</v>
      </c>
      <c r="P483" t="s">
        <v>589</v>
      </c>
    </row>
    <row r="484" spans="1:16" x14ac:dyDescent="0.35">
      <c r="A484" t="s">
        <v>375</v>
      </c>
      <c r="B484">
        <v>856.58</v>
      </c>
      <c r="C484" t="s">
        <v>376</v>
      </c>
      <c r="D484" t="s">
        <v>375</v>
      </c>
      <c r="E484" t="s">
        <v>548</v>
      </c>
      <c r="F484" t="s">
        <v>549</v>
      </c>
      <c r="G484" t="s">
        <v>550</v>
      </c>
      <c r="H484" t="s">
        <v>551</v>
      </c>
      <c r="I484" t="s">
        <v>552</v>
      </c>
      <c r="J484" t="s">
        <v>553</v>
      </c>
      <c r="O484" t="s">
        <v>552</v>
      </c>
      <c r="P484" t="s">
        <v>553</v>
      </c>
    </row>
    <row r="485" spans="1:16" x14ac:dyDescent="0.35">
      <c r="A485" t="s">
        <v>375</v>
      </c>
      <c r="B485">
        <v>40.799999999999997</v>
      </c>
      <c r="C485" t="s">
        <v>376</v>
      </c>
      <c r="D485" t="s">
        <v>375</v>
      </c>
      <c r="E485" t="s">
        <v>538</v>
      </c>
      <c r="F485" t="s">
        <v>539</v>
      </c>
      <c r="G485" t="s">
        <v>540</v>
      </c>
      <c r="H485" t="s">
        <v>541</v>
      </c>
      <c r="I485" t="s">
        <v>542</v>
      </c>
      <c r="J485" t="s">
        <v>543</v>
      </c>
      <c r="O485" t="s">
        <v>542</v>
      </c>
      <c r="P485" t="s">
        <v>543</v>
      </c>
    </row>
    <row r="486" spans="1:16" x14ac:dyDescent="0.35">
      <c r="A486" t="s">
        <v>375</v>
      </c>
      <c r="B486">
        <v>229.14</v>
      </c>
      <c r="C486" t="s">
        <v>376</v>
      </c>
      <c r="D486" t="s">
        <v>375</v>
      </c>
      <c r="E486" t="s">
        <v>380</v>
      </c>
      <c r="F486" t="s">
        <v>381</v>
      </c>
      <c r="G486" t="s">
        <v>250</v>
      </c>
      <c r="H486" t="s">
        <v>251</v>
      </c>
      <c r="I486" t="s">
        <v>594</v>
      </c>
      <c r="J486" t="s">
        <v>595</v>
      </c>
      <c r="O486" t="s">
        <v>594</v>
      </c>
      <c r="P486" t="s">
        <v>595</v>
      </c>
    </row>
    <row r="487" spans="1:16" x14ac:dyDescent="0.35">
      <c r="A487" t="s">
        <v>375</v>
      </c>
      <c r="B487">
        <v>805.89</v>
      </c>
      <c r="C487" t="s">
        <v>376</v>
      </c>
      <c r="D487" t="s">
        <v>375</v>
      </c>
      <c r="E487" t="s">
        <v>609</v>
      </c>
      <c r="F487" t="s">
        <v>610</v>
      </c>
      <c r="G487" t="s">
        <v>250</v>
      </c>
      <c r="H487" t="s">
        <v>251</v>
      </c>
      <c r="I487" t="s">
        <v>611</v>
      </c>
      <c r="J487" t="s">
        <v>612</v>
      </c>
      <c r="O487" t="s">
        <v>611</v>
      </c>
      <c r="P487" t="s">
        <v>612</v>
      </c>
    </row>
    <row r="488" spans="1:16" x14ac:dyDescent="0.35">
      <c r="A488" t="s">
        <v>375</v>
      </c>
      <c r="B488">
        <v>404.49</v>
      </c>
      <c r="C488" t="s">
        <v>376</v>
      </c>
      <c r="D488" t="s">
        <v>375</v>
      </c>
      <c r="E488" t="s">
        <v>482</v>
      </c>
      <c r="F488" t="s">
        <v>483</v>
      </c>
      <c r="G488" t="s">
        <v>250</v>
      </c>
      <c r="H488" t="s">
        <v>251</v>
      </c>
      <c r="I488" t="s">
        <v>484</v>
      </c>
      <c r="J488" t="s">
        <v>485</v>
      </c>
      <c r="O488" t="s">
        <v>484</v>
      </c>
      <c r="P488" t="s">
        <v>485</v>
      </c>
    </row>
    <row r="489" spans="1:16" x14ac:dyDescent="0.35">
      <c r="A489" t="s">
        <v>375</v>
      </c>
      <c r="B489">
        <v>2482.63</v>
      </c>
      <c r="C489" t="s">
        <v>376</v>
      </c>
      <c r="D489" t="s">
        <v>375</v>
      </c>
      <c r="E489" t="s">
        <v>154</v>
      </c>
      <c r="F489" t="s">
        <v>155</v>
      </c>
      <c r="G489" t="s">
        <v>117</v>
      </c>
      <c r="H489" t="s">
        <v>118</v>
      </c>
      <c r="I489" t="s">
        <v>560</v>
      </c>
      <c r="J489" t="s">
        <v>561</v>
      </c>
      <c r="O489" t="s">
        <v>560</v>
      </c>
      <c r="P489" t="s">
        <v>561</v>
      </c>
    </row>
    <row r="490" spans="1:16" x14ac:dyDescent="0.35">
      <c r="A490" t="s">
        <v>375</v>
      </c>
      <c r="B490">
        <v>3788.27</v>
      </c>
      <c r="C490" t="s">
        <v>376</v>
      </c>
      <c r="D490" t="s">
        <v>375</v>
      </c>
      <c r="E490" t="s">
        <v>404</v>
      </c>
      <c r="F490" t="s">
        <v>405</v>
      </c>
      <c r="G490" t="s">
        <v>307</v>
      </c>
      <c r="H490" t="s">
        <v>308</v>
      </c>
      <c r="I490" t="s">
        <v>406</v>
      </c>
      <c r="J490" t="s">
        <v>407</v>
      </c>
      <c r="O490" t="s">
        <v>406</v>
      </c>
      <c r="P490" t="s">
        <v>407</v>
      </c>
    </row>
    <row r="491" spans="1:16" x14ac:dyDescent="0.35">
      <c r="A491" t="s">
        <v>375</v>
      </c>
      <c r="B491">
        <v>1572.64</v>
      </c>
      <c r="C491" t="s">
        <v>376</v>
      </c>
      <c r="D491" t="s">
        <v>375</v>
      </c>
      <c r="E491" t="s">
        <v>404</v>
      </c>
      <c r="F491" t="s">
        <v>405</v>
      </c>
      <c r="G491" t="s">
        <v>307</v>
      </c>
      <c r="H491" t="s">
        <v>308</v>
      </c>
      <c r="I491" t="s">
        <v>471</v>
      </c>
      <c r="J491" t="s">
        <v>472</v>
      </c>
      <c r="O491" t="s">
        <v>471</v>
      </c>
      <c r="P491" t="s">
        <v>472</v>
      </c>
    </row>
    <row r="492" spans="1:16" x14ac:dyDescent="0.35">
      <c r="A492" t="s">
        <v>375</v>
      </c>
      <c r="B492">
        <v>5855.16</v>
      </c>
      <c r="C492" t="s">
        <v>376</v>
      </c>
      <c r="D492" t="s">
        <v>375</v>
      </c>
      <c r="E492" t="s">
        <v>422</v>
      </c>
      <c r="F492" t="s">
        <v>423</v>
      </c>
      <c r="G492" t="s">
        <v>307</v>
      </c>
      <c r="H492" t="s">
        <v>308</v>
      </c>
      <c r="I492" t="s">
        <v>424</v>
      </c>
      <c r="J492" t="s">
        <v>425</v>
      </c>
      <c r="O492" t="s">
        <v>424</v>
      </c>
      <c r="P492" t="s">
        <v>425</v>
      </c>
    </row>
    <row r="493" spans="1:16" x14ac:dyDescent="0.35">
      <c r="A493" t="s">
        <v>375</v>
      </c>
      <c r="B493">
        <v>2607.46</v>
      </c>
      <c r="C493" t="s">
        <v>376</v>
      </c>
      <c r="D493" t="s">
        <v>375</v>
      </c>
      <c r="E493" t="s">
        <v>305</v>
      </c>
      <c r="F493" t="s">
        <v>306</v>
      </c>
      <c r="G493" t="s">
        <v>307</v>
      </c>
      <c r="H493" t="s">
        <v>308</v>
      </c>
      <c r="I493" t="s">
        <v>558</v>
      </c>
      <c r="J493" t="s">
        <v>559</v>
      </c>
      <c r="O493" t="s">
        <v>558</v>
      </c>
      <c r="P493" t="s">
        <v>559</v>
      </c>
    </row>
    <row r="494" spans="1:16" x14ac:dyDescent="0.35">
      <c r="A494" t="s">
        <v>375</v>
      </c>
      <c r="B494">
        <v>4461.24</v>
      </c>
      <c r="C494" t="s">
        <v>376</v>
      </c>
      <c r="D494" t="s">
        <v>375</v>
      </c>
      <c r="E494" t="s">
        <v>428</v>
      </c>
      <c r="F494" t="s">
        <v>429</v>
      </c>
      <c r="G494" t="s">
        <v>307</v>
      </c>
      <c r="H494" t="s">
        <v>308</v>
      </c>
      <c r="I494" t="s">
        <v>430</v>
      </c>
      <c r="J494" t="s">
        <v>431</v>
      </c>
      <c r="O494" t="s">
        <v>430</v>
      </c>
      <c r="P494" t="s">
        <v>431</v>
      </c>
    </row>
    <row r="495" spans="1:16" x14ac:dyDescent="0.35">
      <c r="A495" t="s">
        <v>375</v>
      </c>
      <c r="B495">
        <v>1802.36</v>
      </c>
      <c r="C495" t="s">
        <v>376</v>
      </c>
      <c r="D495" t="s">
        <v>375</v>
      </c>
      <c r="E495" t="s">
        <v>428</v>
      </c>
      <c r="F495" t="s">
        <v>429</v>
      </c>
      <c r="G495" t="s">
        <v>307</v>
      </c>
      <c r="H495" t="s">
        <v>308</v>
      </c>
      <c r="I495" t="s">
        <v>586</v>
      </c>
      <c r="J495" t="s">
        <v>587</v>
      </c>
      <c r="O495" t="s">
        <v>586</v>
      </c>
      <c r="P495" t="s">
        <v>587</v>
      </c>
    </row>
    <row r="496" spans="1:16" x14ac:dyDescent="0.35">
      <c r="A496" t="s">
        <v>354</v>
      </c>
      <c r="B496">
        <v>103.11</v>
      </c>
      <c r="C496" t="s">
        <v>377</v>
      </c>
      <c r="D496" t="s">
        <v>354</v>
      </c>
      <c r="E496" t="s">
        <v>47</v>
      </c>
      <c r="F496" t="s">
        <v>48</v>
      </c>
      <c r="G496" t="s">
        <v>292</v>
      </c>
      <c r="H496" t="s">
        <v>293</v>
      </c>
      <c r="I496" t="s">
        <v>1607</v>
      </c>
      <c r="J496" t="s">
        <v>1608</v>
      </c>
      <c r="O496" t="s">
        <v>1607</v>
      </c>
      <c r="P496" t="s">
        <v>1608</v>
      </c>
    </row>
    <row r="497" spans="1:16" x14ac:dyDescent="0.35">
      <c r="A497" t="s">
        <v>354</v>
      </c>
      <c r="B497">
        <v>124.01</v>
      </c>
      <c r="C497" t="s">
        <v>377</v>
      </c>
      <c r="D497" t="s">
        <v>354</v>
      </c>
      <c r="E497" t="s">
        <v>47</v>
      </c>
      <c r="F497" t="s">
        <v>48</v>
      </c>
      <c r="G497" t="s">
        <v>292</v>
      </c>
      <c r="H497" t="s">
        <v>293</v>
      </c>
      <c r="I497" t="s">
        <v>2071</v>
      </c>
      <c r="J497" t="s">
        <v>2072</v>
      </c>
      <c r="O497" t="s">
        <v>2071</v>
      </c>
      <c r="P497" t="s">
        <v>2072</v>
      </c>
    </row>
    <row r="498" spans="1:16" x14ac:dyDescent="0.35">
      <c r="A498" t="s">
        <v>354</v>
      </c>
      <c r="B498">
        <v>4005.32</v>
      </c>
      <c r="C498" t="s">
        <v>377</v>
      </c>
      <c r="D498" t="s">
        <v>354</v>
      </c>
      <c r="E498" t="s">
        <v>47</v>
      </c>
      <c r="F498" t="s">
        <v>48</v>
      </c>
      <c r="G498" t="s">
        <v>21</v>
      </c>
      <c r="H498" t="s">
        <v>22</v>
      </c>
      <c r="I498" t="s">
        <v>544</v>
      </c>
      <c r="J498" t="s">
        <v>545</v>
      </c>
      <c r="O498" t="s">
        <v>544</v>
      </c>
      <c r="P498" t="s">
        <v>545</v>
      </c>
    </row>
    <row r="499" spans="1:16" x14ac:dyDescent="0.35">
      <c r="A499" t="s">
        <v>354</v>
      </c>
      <c r="B499">
        <v>6989.47</v>
      </c>
      <c r="C499" t="s">
        <v>377</v>
      </c>
      <c r="D499" t="s">
        <v>354</v>
      </c>
      <c r="E499" t="s">
        <v>47</v>
      </c>
      <c r="F499" t="s">
        <v>48</v>
      </c>
      <c r="G499" t="s">
        <v>21</v>
      </c>
      <c r="H499" t="s">
        <v>22</v>
      </c>
      <c r="I499" t="s">
        <v>53</v>
      </c>
      <c r="J499" t="s">
        <v>54</v>
      </c>
      <c r="O499" t="s">
        <v>53</v>
      </c>
      <c r="P499" t="s">
        <v>54</v>
      </c>
    </row>
    <row r="500" spans="1:16" x14ac:dyDescent="0.35">
      <c r="A500" t="s">
        <v>354</v>
      </c>
      <c r="B500">
        <v>6650.24</v>
      </c>
      <c r="C500" t="s">
        <v>377</v>
      </c>
      <c r="D500" t="s">
        <v>354</v>
      </c>
      <c r="E500" t="s">
        <v>458</v>
      </c>
      <c r="F500" t="s">
        <v>459</v>
      </c>
      <c r="G500" t="s">
        <v>348</v>
      </c>
      <c r="H500" t="s">
        <v>349</v>
      </c>
      <c r="I500" t="s">
        <v>529</v>
      </c>
      <c r="J500" t="s">
        <v>530</v>
      </c>
      <c r="O500" t="s">
        <v>529</v>
      </c>
      <c r="P500" t="s">
        <v>530</v>
      </c>
    </row>
    <row r="501" spans="1:16" x14ac:dyDescent="0.35">
      <c r="A501" t="s">
        <v>354</v>
      </c>
      <c r="B501">
        <v>436.15</v>
      </c>
      <c r="C501" t="s">
        <v>377</v>
      </c>
      <c r="D501" t="s">
        <v>354</v>
      </c>
      <c r="E501" t="s">
        <v>1270</v>
      </c>
      <c r="F501" t="s">
        <v>1271</v>
      </c>
      <c r="G501" t="s">
        <v>412</v>
      </c>
      <c r="H501" t="s">
        <v>413</v>
      </c>
      <c r="I501" t="s">
        <v>1510</v>
      </c>
      <c r="J501" t="s">
        <v>1511</v>
      </c>
      <c r="O501" t="s">
        <v>1510</v>
      </c>
      <c r="P501" t="s">
        <v>1511</v>
      </c>
    </row>
    <row r="502" spans="1:16" x14ac:dyDescent="0.35">
      <c r="A502" t="s">
        <v>354</v>
      </c>
      <c r="B502">
        <v>28847.5</v>
      </c>
      <c r="C502" t="s">
        <v>377</v>
      </c>
      <c r="D502" t="s">
        <v>354</v>
      </c>
      <c r="E502" t="s">
        <v>384</v>
      </c>
      <c r="F502" t="s">
        <v>385</v>
      </c>
      <c r="G502" t="s">
        <v>339</v>
      </c>
      <c r="H502" t="s">
        <v>340</v>
      </c>
      <c r="I502" t="s">
        <v>418</v>
      </c>
      <c r="J502" t="s">
        <v>419</v>
      </c>
      <c r="O502" t="s">
        <v>418</v>
      </c>
      <c r="P502" t="s">
        <v>419</v>
      </c>
    </row>
    <row r="503" spans="1:16" x14ac:dyDescent="0.35">
      <c r="A503" t="s">
        <v>354</v>
      </c>
      <c r="B503">
        <v>11302.21</v>
      </c>
      <c r="C503" t="s">
        <v>377</v>
      </c>
      <c r="D503" t="s">
        <v>354</v>
      </c>
      <c r="E503" t="s">
        <v>384</v>
      </c>
      <c r="F503" t="s">
        <v>385</v>
      </c>
      <c r="G503" t="s">
        <v>339</v>
      </c>
      <c r="H503" t="s">
        <v>340</v>
      </c>
      <c r="I503" t="s">
        <v>386</v>
      </c>
      <c r="J503" t="s">
        <v>387</v>
      </c>
      <c r="O503" t="s">
        <v>386</v>
      </c>
      <c r="P503" t="s">
        <v>387</v>
      </c>
    </row>
    <row r="504" spans="1:16" x14ac:dyDescent="0.35">
      <c r="A504" t="s">
        <v>354</v>
      </c>
      <c r="B504">
        <v>8051.99</v>
      </c>
      <c r="C504" t="s">
        <v>377</v>
      </c>
      <c r="D504" t="s">
        <v>354</v>
      </c>
      <c r="E504" t="s">
        <v>384</v>
      </c>
      <c r="F504" t="s">
        <v>385</v>
      </c>
      <c r="G504" t="s">
        <v>339</v>
      </c>
      <c r="H504" t="s">
        <v>340</v>
      </c>
      <c r="I504" t="s">
        <v>396</v>
      </c>
      <c r="J504" t="s">
        <v>397</v>
      </c>
      <c r="O504" t="s">
        <v>396</v>
      </c>
      <c r="P504" t="s">
        <v>397</v>
      </c>
    </row>
    <row r="505" spans="1:16" x14ac:dyDescent="0.35">
      <c r="A505" t="s">
        <v>354</v>
      </c>
      <c r="B505">
        <v>9587.1200000000008</v>
      </c>
      <c r="C505" t="s">
        <v>377</v>
      </c>
      <c r="D505" t="s">
        <v>354</v>
      </c>
      <c r="E505" t="s">
        <v>384</v>
      </c>
      <c r="F505" t="s">
        <v>385</v>
      </c>
      <c r="G505" t="s">
        <v>339</v>
      </c>
      <c r="H505" t="s">
        <v>340</v>
      </c>
      <c r="I505" t="s">
        <v>390</v>
      </c>
      <c r="J505" t="s">
        <v>391</v>
      </c>
      <c r="O505" t="s">
        <v>390</v>
      </c>
      <c r="P505" t="s">
        <v>391</v>
      </c>
    </row>
    <row r="506" spans="1:16" x14ac:dyDescent="0.35">
      <c r="A506" t="s">
        <v>354</v>
      </c>
      <c r="B506">
        <v>3842.3</v>
      </c>
      <c r="C506" t="s">
        <v>377</v>
      </c>
      <c r="D506" t="s">
        <v>354</v>
      </c>
      <c r="E506" t="s">
        <v>384</v>
      </c>
      <c r="F506" t="s">
        <v>385</v>
      </c>
      <c r="G506" t="s">
        <v>339</v>
      </c>
      <c r="H506" t="s">
        <v>340</v>
      </c>
      <c r="I506" t="s">
        <v>416</v>
      </c>
      <c r="J506" t="s">
        <v>417</v>
      </c>
      <c r="O506" t="s">
        <v>416</v>
      </c>
      <c r="P506" t="s">
        <v>417</v>
      </c>
    </row>
    <row r="507" spans="1:16" x14ac:dyDescent="0.35">
      <c r="A507" t="s">
        <v>354</v>
      </c>
      <c r="B507">
        <v>753.45</v>
      </c>
      <c r="C507" t="s">
        <v>377</v>
      </c>
      <c r="D507" t="s">
        <v>354</v>
      </c>
      <c r="E507" t="s">
        <v>384</v>
      </c>
      <c r="F507" t="s">
        <v>385</v>
      </c>
      <c r="G507" t="s">
        <v>339</v>
      </c>
      <c r="H507" t="s">
        <v>340</v>
      </c>
      <c r="I507" t="s">
        <v>420</v>
      </c>
      <c r="J507" t="s">
        <v>421</v>
      </c>
      <c r="O507" t="s">
        <v>420</v>
      </c>
      <c r="P507" t="s">
        <v>421</v>
      </c>
    </row>
    <row r="508" spans="1:16" x14ac:dyDescent="0.35">
      <c r="A508" t="s">
        <v>354</v>
      </c>
      <c r="B508">
        <v>755.94</v>
      </c>
      <c r="C508" t="s">
        <v>377</v>
      </c>
      <c r="D508" t="s">
        <v>354</v>
      </c>
      <c r="E508" t="s">
        <v>384</v>
      </c>
      <c r="F508" t="s">
        <v>385</v>
      </c>
      <c r="G508" t="s">
        <v>339</v>
      </c>
      <c r="H508" t="s">
        <v>340</v>
      </c>
      <c r="I508" t="s">
        <v>455</v>
      </c>
      <c r="J508" t="s">
        <v>456</v>
      </c>
      <c r="O508" t="s">
        <v>455</v>
      </c>
      <c r="P508" t="s">
        <v>456</v>
      </c>
    </row>
    <row r="509" spans="1:16" x14ac:dyDescent="0.35">
      <c r="A509" t="s">
        <v>354</v>
      </c>
      <c r="B509">
        <v>5673</v>
      </c>
      <c r="C509" t="s">
        <v>377</v>
      </c>
      <c r="D509" t="s">
        <v>354</v>
      </c>
      <c r="E509" t="s">
        <v>384</v>
      </c>
      <c r="F509" t="s">
        <v>385</v>
      </c>
      <c r="G509" t="s">
        <v>339</v>
      </c>
      <c r="H509" t="s">
        <v>340</v>
      </c>
      <c r="I509" t="s">
        <v>462</v>
      </c>
      <c r="J509" t="s">
        <v>463</v>
      </c>
      <c r="O509" t="s">
        <v>462</v>
      </c>
      <c r="P509" t="s">
        <v>463</v>
      </c>
    </row>
    <row r="510" spans="1:16" x14ac:dyDescent="0.35">
      <c r="A510" t="s">
        <v>354</v>
      </c>
      <c r="B510">
        <v>2849.33</v>
      </c>
      <c r="C510" t="s">
        <v>377</v>
      </c>
      <c r="D510" t="s">
        <v>354</v>
      </c>
      <c r="E510" t="s">
        <v>384</v>
      </c>
      <c r="F510" t="s">
        <v>385</v>
      </c>
      <c r="G510" t="s">
        <v>339</v>
      </c>
      <c r="H510" t="s">
        <v>340</v>
      </c>
      <c r="I510" t="s">
        <v>465</v>
      </c>
      <c r="J510" t="s">
        <v>466</v>
      </c>
      <c r="O510" t="s">
        <v>465</v>
      </c>
      <c r="P510" t="s">
        <v>466</v>
      </c>
    </row>
    <row r="511" spans="1:16" x14ac:dyDescent="0.35">
      <c r="A511" t="s">
        <v>354</v>
      </c>
      <c r="B511">
        <v>37.89</v>
      </c>
      <c r="C511" t="s">
        <v>377</v>
      </c>
      <c r="D511" t="s">
        <v>354</v>
      </c>
      <c r="E511" t="s">
        <v>384</v>
      </c>
      <c r="F511" t="s">
        <v>385</v>
      </c>
      <c r="G511" t="s">
        <v>339</v>
      </c>
      <c r="H511" t="s">
        <v>340</v>
      </c>
      <c r="I511" t="s">
        <v>546</v>
      </c>
      <c r="J511" t="s">
        <v>547</v>
      </c>
      <c r="O511" t="s">
        <v>546</v>
      </c>
      <c r="P511" t="s">
        <v>547</v>
      </c>
    </row>
    <row r="512" spans="1:16" x14ac:dyDescent="0.35">
      <c r="A512" t="s">
        <v>354</v>
      </c>
      <c r="B512">
        <v>6504.49</v>
      </c>
      <c r="C512" t="s">
        <v>377</v>
      </c>
      <c r="D512" t="s">
        <v>354</v>
      </c>
      <c r="E512" t="s">
        <v>613</v>
      </c>
      <c r="F512" t="s">
        <v>614</v>
      </c>
      <c r="G512" t="s">
        <v>615</v>
      </c>
      <c r="H512" t="s">
        <v>616</v>
      </c>
      <c r="I512" t="s">
        <v>617</v>
      </c>
      <c r="J512" t="s">
        <v>618</v>
      </c>
      <c r="O512" t="s">
        <v>617</v>
      </c>
      <c r="P512" t="s">
        <v>618</v>
      </c>
    </row>
    <row r="513" spans="1:16" x14ac:dyDescent="0.35">
      <c r="A513" t="s">
        <v>354</v>
      </c>
      <c r="B513">
        <v>9471.4699999999993</v>
      </c>
      <c r="C513" t="s">
        <v>377</v>
      </c>
      <c r="D513" t="s">
        <v>354</v>
      </c>
      <c r="E513" t="s">
        <v>490</v>
      </c>
      <c r="F513" t="s">
        <v>491</v>
      </c>
      <c r="G513" t="s">
        <v>492</v>
      </c>
      <c r="H513" t="s">
        <v>493</v>
      </c>
      <c r="I513" t="s">
        <v>494</v>
      </c>
      <c r="J513" t="s">
        <v>495</v>
      </c>
      <c r="O513" t="s">
        <v>494</v>
      </c>
      <c r="P513" t="s">
        <v>495</v>
      </c>
    </row>
    <row r="514" spans="1:16" x14ac:dyDescent="0.35">
      <c r="A514" t="s">
        <v>354</v>
      </c>
      <c r="B514">
        <v>11549.02</v>
      </c>
      <c r="C514" t="s">
        <v>377</v>
      </c>
      <c r="D514" t="s">
        <v>354</v>
      </c>
      <c r="E514" t="s">
        <v>410</v>
      </c>
      <c r="F514" t="s">
        <v>411</v>
      </c>
      <c r="G514" t="s">
        <v>412</v>
      </c>
      <c r="H514" t="s">
        <v>413</v>
      </c>
      <c r="I514" t="s">
        <v>414</v>
      </c>
      <c r="J514" t="s">
        <v>415</v>
      </c>
      <c r="O514" t="s">
        <v>414</v>
      </c>
      <c r="P514" t="s">
        <v>415</v>
      </c>
    </row>
    <row r="515" spans="1:16" x14ac:dyDescent="0.35">
      <c r="A515" t="s">
        <v>354</v>
      </c>
      <c r="B515">
        <v>296.52</v>
      </c>
      <c r="C515" t="s">
        <v>377</v>
      </c>
      <c r="D515" t="s">
        <v>354</v>
      </c>
      <c r="E515" t="s">
        <v>410</v>
      </c>
      <c r="F515" t="s">
        <v>411</v>
      </c>
      <c r="G515" t="s">
        <v>412</v>
      </c>
      <c r="H515" t="s">
        <v>413</v>
      </c>
      <c r="I515" t="s">
        <v>1510</v>
      </c>
      <c r="J515" t="s">
        <v>1511</v>
      </c>
      <c r="O515" t="s">
        <v>1510</v>
      </c>
      <c r="P515" t="s">
        <v>1511</v>
      </c>
    </row>
    <row r="516" spans="1:16" x14ac:dyDescent="0.35">
      <c r="A516" t="s">
        <v>354</v>
      </c>
      <c r="B516">
        <v>19862.240000000002</v>
      </c>
      <c r="C516" t="s">
        <v>377</v>
      </c>
      <c r="D516" t="s">
        <v>354</v>
      </c>
      <c r="E516" t="s">
        <v>221</v>
      </c>
      <c r="F516" t="s">
        <v>222</v>
      </c>
      <c r="G516" t="s">
        <v>223</v>
      </c>
      <c r="H516" t="s">
        <v>224</v>
      </c>
      <c r="I516" t="s">
        <v>408</v>
      </c>
      <c r="J516" t="s">
        <v>409</v>
      </c>
      <c r="O516" t="s">
        <v>408</v>
      </c>
      <c r="P516" t="s">
        <v>409</v>
      </c>
    </row>
    <row r="517" spans="1:16" x14ac:dyDescent="0.35">
      <c r="A517" t="s">
        <v>354</v>
      </c>
      <c r="B517">
        <v>24990.22</v>
      </c>
      <c r="C517" t="s">
        <v>377</v>
      </c>
      <c r="D517" t="s">
        <v>354</v>
      </c>
      <c r="E517" t="s">
        <v>288</v>
      </c>
      <c r="F517" t="s">
        <v>289</v>
      </c>
      <c r="G517" t="s">
        <v>117</v>
      </c>
      <c r="H517" t="s">
        <v>118</v>
      </c>
      <c r="I517" t="s">
        <v>511</v>
      </c>
      <c r="J517" t="s">
        <v>512</v>
      </c>
      <c r="O517" t="s">
        <v>511</v>
      </c>
      <c r="P517" t="s">
        <v>512</v>
      </c>
    </row>
    <row r="518" spans="1:16" x14ac:dyDescent="0.35">
      <c r="A518" t="s">
        <v>354</v>
      </c>
      <c r="B518">
        <v>14669.34</v>
      </c>
      <c r="C518" t="s">
        <v>377</v>
      </c>
      <c r="D518" t="s">
        <v>354</v>
      </c>
      <c r="E518" t="s">
        <v>158</v>
      </c>
      <c r="F518" t="s">
        <v>159</v>
      </c>
      <c r="G518" t="s">
        <v>117</v>
      </c>
      <c r="H518" t="s">
        <v>118</v>
      </c>
      <c r="I518" t="s">
        <v>398</v>
      </c>
      <c r="J518" t="s">
        <v>399</v>
      </c>
      <c r="O518" t="s">
        <v>398</v>
      </c>
      <c r="P518" t="s">
        <v>399</v>
      </c>
    </row>
    <row r="519" spans="1:16" x14ac:dyDescent="0.35">
      <c r="A519" t="s">
        <v>354</v>
      </c>
      <c r="B519">
        <v>115.89</v>
      </c>
      <c r="C519" t="s">
        <v>377</v>
      </c>
      <c r="D519" t="s">
        <v>354</v>
      </c>
      <c r="E519" t="s">
        <v>158</v>
      </c>
      <c r="F519" t="s">
        <v>159</v>
      </c>
      <c r="G519" t="s">
        <v>117</v>
      </c>
      <c r="H519" t="s">
        <v>118</v>
      </c>
      <c r="I519" t="s">
        <v>592</v>
      </c>
      <c r="J519" t="s">
        <v>593</v>
      </c>
      <c r="O519" t="s">
        <v>592</v>
      </c>
      <c r="P519" t="s">
        <v>593</v>
      </c>
    </row>
    <row r="520" spans="1:16" x14ac:dyDescent="0.35">
      <c r="A520" t="s">
        <v>354</v>
      </c>
      <c r="B520">
        <v>15317.56</v>
      </c>
      <c r="C520" t="s">
        <v>377</v>
      </c>
      <c r="D520" t="s">
        <v>354</v>
      </c>
      <c r="E520" t="s">
        <v>158</v>
      </c>
      <c r="F520" t="s">
        <v>159</v>
      </c>
      <c r="G520" t="s">
        <v>117</v>
      </c>
      <c r="H520" t="s">
        <v>118</v>
      </c>
      <c r="I520" t="s">
        <v>596</v>
      </c>
      <c r="J520" t="s">
        <v>597</v>
      </c>
      <c r="O520" t="s">
        <v>596</v>
      </c>
      <c r="P520" t="s">
        <v>597</v>
      </c>
    </row>
    <row r="521" spans="1:16" x14ac:dyDescent="0.35">
      <c r="A521" t="s">
        <v>354</v>
      </c>
      <c r="B521">
        <v>51801.11</v>
      </c>
      <c r="C521" t="s">
        <v>377</v>
      </c>
      <c r="D521" t="s">
        <v>354</v>
      </c>
      <c r="E521" t="s">
        <v>134</v>
      </c>
      <c r="F521" t="s">
        <v>135</v>
      </c>
      <c r="G521" t="s">
        <v>117</v>
      </c>
      <c r="H521" t="s">
        <v>118</v>
      </c>
      <c r="I521" t="s">
        <v>426</v>
      </c>
      <c r="J521" t="s">
        <v>427</v>
      </c>
      <c r="O521" t="s">
        <v>426</v>
      </c>
      <c r="P521" t="s">
        <v>427</v>
      </c>
    </row>
    <row r="522" spans="1:16" x14ac:dyDescent="0.35">
      <c r="A522" t="s">
        <v>354</v>
      </c>
      <c r="B522">
        <v>22977.79</v>
      </c>
      <c r="C522" t="s">
        <v>377</v>
      </c>
      <c r="D522" t="s">
        <v>354</v>
      </c>
      <c r="E522" t="s">
        <v>531</v>
      </c>
      <c r="F522" t="s">
        <v>532</v>
      </c>
      <c r="G522" t="s">
        <v>533</v>
      </c>
      <c r="H522" t="s">
        <v>534</v>
      </c>
      <c r="I522" t="s">
        <v>535</v>
      </c>
      <c r="J522" t="s">
        <v>536</v>
      </c>
      <c r="O522" t="s">
        <v>535</v>
      </c>
      <c r="P522" t="s">
        <v>536</v>
      </c>
    </row>
    <row r="523" spans="1:16" x14ac:dyDescent="0.35">
      <c r="A523" t="s">
        <v>354</v>
      </c>
      <c r="B523">
        <v>1440.44</v>
      </c>
      <c r="C523" t="s">
        <v>377</v>
      </c>
      <c r="D523" t="s">
        <v>354</v>
      </c>
      <c r="E523" t="s">
        <v>563</v>
      </c>
      <c r="F523" t="s">
        <v>564</v>
      </c>
      <c r="G523" t="s">
        <v>565</v>
      </c>
      <c r="H523" t="s">
        <v>566</v>
      </c>
      <c r="I523" t="s">
        <v>1991</v>
      </c>
      <c r="J523" t="s">
        <v>1992</v>
      </c>
      <c r="O523" t="s">
        <v>1991</v>
      </c>
      <c r="P523" t="s">
        <v>1992</v>
      </c>
    </row>
    <row r="524" spans="1:16" x14ac:dyDescent="0.35">
      <c r="A524" t="s">
        <v>354</v>
      </c>
      <c r="B524">
        <v>4401.6899999999996</v>
      </c>
      <c r="C524" t="s">
        <v>377</v>
      </c>
      <c r="D524" t="s">
        <v>354</v>
      </c>
      <c r="E524" t="s">
        <v>548</v>
      </c>
      <c r="F524" t="s">
        <v>549</v>
      </c>
      <c r="G524" t="s">
        <v>550</v>
      </c>
      <c r="H524" t="s">
        <v>551</v>
      </c>
      <c r="I524" t="s">
        <v>588</v>
      </c>
      <c r="J524" t="s">
        <v>589</v>
      </c>
      <c r="O524" t="s">
        <v>588</v>
      </c>
      <c r="P524" t="s">
        <v>589</v>
      </c>
    </row>
    <row r="525" spans="1:16" x14ac:dyDescent="0.35">
      <c r="A525" t="s">
        <v>354</v>
      </c>
      <c r="B525">
        <v>218.79</v>
      </c>
      <c r="C525" t="s">
        <v>377</v>
      </c>
      <c r="D525" t="s">
        <v>354</v>
      </c>
      <c r="E525" t="s">
        <v>548</v>
      </c>
      <c r="F525" t="s">
        <v>549</v>
      </c>
      <c r="G525" t="s">
        <v>550</v>
      </c>
      <c r="H525" t="s">
        <v>551</v>
      </c>
      <c r="I525" t="s">
        <v>552</v>
      </c>
      <c r="J525" t="s">
        <v>553</v>
      </c>
      <c r="O525" t="s">
        <v>552</v>
      </c>
      <c r="P525" t="s">
        <v>553</v>
      </c>
    </row>
    <row r="526" spans="1:16" x14ac:dyDescent="0.35">
      <c r="A526" t="s">
        <v>354</v>
      </c>
      <c r="B526">
        <v>4557.71</v>
      </c>
      <c r="C526" t="s">
        <v>377</v>
      </c>
      <c r="D526" t="s">
        <v>354</v>
      </c>
      <c r="E526" t="s">
        <v>538</v>
      </c>
      <c r="F526" t="s">
        <v>539</v>
      </c>
      <c r="G526" t="s">
        <v>540</v>
      </c>
      <c r="H526" t="s">
        <v>541</v>
      </c>
      <c r="I526" t="s">
        <v>542</v>
      </c>
      <c r="J526" t="s">
        <v>543</v>
      </c>
      <c r="O526" t="s">
        <v>542</v>
      </c>
      <c r="P526" t="s">
        <v>543</v>
      </c>
    </row>
    <row r="527" spans="1:16" x14ac:dyDescent="0.35">
      <c r="A527" t="s">
        <v>354</v>
      </c>
      <c r="B527">
        <v>1961.52</v>
      </c>
      <c r="C527" t="s">
        <v>377</v>
      </c>
      <c r="D527" t="s">
        <v>354</v>
      </c>
      <c r="E527" t="s">
        <v>380</v>
      </c>
      <c r="F527" t="s">
        <v>381</v>
      </c>
      <c r="G527" t="s">
        <v>250</v>
      </c>
      <c r="H527" t="s">
        <v>251</v>
      </c>
      <c r="I527" t="s">
        <v>382</v>
      </c>
      <c r="J527" t="s">
        <v>383</v>
      </c>
      <c r="O527" t="s">
        <v>382</v>
      </c>
      <c r="P527" t="s">
        <v>383</v>
      </c>
    </row>
    <row r="528" spans="1:16" x14ac:dyDescent="0.35">
      <c r="A528" t="s">
        <v>354</v>
      </c>
      <c r="B528">
        <v>2716.37</v>
      </c>
      <c r="C528" t="s">
        <v>377</v>
      </c>
      <c r="D528" t="s">
        <v>354</v>
      </c>
      <c r="E528" t="s">
        <v>380</v>
      </c>
      <c r="F528" t="s">
        <v>381</v>
      </c>
      <c r="G528" t="s">
        <v>250</v>
      </c>
      <c r="H528" t="s">
        <v>251</v>
      </c>
      <c r="I528" t="s">
        <v>594</v>
      </c>
      <c r="J528" t="s">
        <v>595</v>
      </c>
      <c r="O528" t="s">
        <v>594</v>
      </c>
      <c r="P528" t="s">
        <v>595</v>
      </c>
    </row>
    <row r="529" spans="1:16" x14ac:dyDescent="0.35">
      <c r="A529" t="s">
        <v>354</v>
      </c>
      <c r="B529">
        <v>5664.19</v>
      </c>
      <c r="C529" t="s">
        <v>377</v>
      </c>
      <c r="D529" t="s">
        <v>354</v>
      </c>
      <c r="E529" t="s">
        <v>609</v>
      </c>
      <c r="F529" t="s">
        <v>610</v>
      </c>
      <c r="G529" t="s">
        <v>250</v>
      </c>
      <c r="H529" t="s">
        <v>251</v>
      </c>
      <c r="I529" t="s">
        <v>611</v>
      </c>
      <c r="J529" t="s">
        <v>612</v>
      </c>
      <c r="O529" t="s">
        <v>611</v>
      </c>
      <c r="P529" t="s">
        <v>612</v>
      </c>
    </row>
    <row r="530" spans="1:16" x14ac:dyDescent="0.35">
      <c r="A530" t="s">
        <v>354</v>
      </c>
      <c r="B530">
        <v>5389.43</v>
      </c>
      <c r="C530" t="s">
        <v>377</v>
      </c>
      <c r="D530" t="s">
        <v>354</v>
      </c>
      <c r="E530" t="s">
        <v>482</v>
      </c>
      <c r="F530" t="s">
        <v>483</v>
      </c>
      <c r="G530" t="s">
        <v>250</v>
      </c>
      <c r="H530" t="s">
        <v>251</v>
      </c>
      <c r="I530" t="s">
        <v>484</v>
      </c>
      <c r="J530" t="s">
        <v>485</v>
      </c>
      <c r="O530" t="s">
        <v>484</v>
      </c>
      <c r="P530" t="s">
        <v>485</v>
      </c>
    </row>
    <row r="531" spans="1:16" x14ac:dyDescent="0.35">
      <c r="A531" t="s">
        <v>354</v>
      </c>
      <c r="B531">
        <v>12274.06</v>
      </c>
      <c r="C531" t="s">
        <v>377</v>
      </c>
      <c r="D531" t="s">
        <v>354</v>
      </c>
      <c r="E531" t="s">
        <v>154</v>
      </c>
      <c r="F531" t="s">
        <v>155</v>
      </c>
      <c r="G531" t="s">
        <v>117</v>
      </c>
      <c r="H531" t="s">
        <v>118</v>
      </c>
      <c r="I531" t="s">
        <v>560</v>
      </c>
      <c r="J531" t="s">
        <v>561</v>
      </c>
      <c r="O531" t="s">
        <v>560</v>
      </c>
      <c r="P531" t="s">
        <v>561</v>
      </c>
    </row>
    <row r="532" spans="1:16" x14ac:dyDescent="0.35">
      <c r="A532" t="s">
        <v>354</v>
      </c>
      <c r="B532">
        <v>8561.24</v>
      </c>
      <c r="C532" t="s">
        <v>377</v>
      </c>
      <c r="D532" t="s">
        <v>354</v>
      </c>
      <c r="E532" t="s">
        <v>404</v>
      </c>
      <c r="F532" t="s">
        <v>405</v>
      </c>
      <c r="G532" t="s">
        <v>307</v>
      </c>
      <c r="H532" t="s">
        <v>308</v>
      </c>
      <c r="I532" t="s">
        <v>406</v>
      </c>
      <c r="J532" t="s">
        <v>407</v>
      </c>
      <c r="O532" t="s">
        <v>406</v>
      </c>
      <c r="P532" t="s">
        <v>407</v>
      </c>
    </row>
    <row r="533" spans="1:16" x14ac:dyDescent="0.35">
      <c r="A533" t="s">
        <v>354</v>
      </c>
      <c r="B533">
        <v>12298.62</v>
      </c>
      <c r="C533" t="s">
        <v>377</v>
      </c>
      <c r="D533" t="s">
        <v>354</v>
      </c>
      <c r="E533" t="s">
        <v>404</v>
      </c>
      <c r="F533" t="s">
        <v>405</v>
      </c>
      <c r="G533" t="s">
        <v>307</v>
      </c>
      <c r="H533" t="s">
        <v>308</v>
      </c>
      <c r="I533" t="s">
        <v>471</v>
      </c>
      <c r="J533" t="s">
        <v>472</v>
      </c>
      <c r="O533" t="s">
        <v>471</v>
      </c>
      <c r="P533" t="s">
        <v>472</v>
      </c>
    </row>
    <row r="534" spans="1:16" x14ac:dyDescent="0.35">
      <c r="A534" t="s">
        <v>354</v>
      </c>
      <c r="B534">
        <v>11432.94</v>
      </c>
      <c r="C534" t="s">
        <v>377</v>
      </c>
      <c r="D534" t="s">
        <v>354</v>
      </c>
      <c r="E534" t="s">
        <v>422</v>
      </c>
      <c r="F534" t="s">
        <v>423</v>
      </c>
      <c r="G534" t="s">
        <v>307</v>
      </c>
      <c r="H534" t="s">
        <v>308</v>
      </c>
      <c r="I534" t="s">
        <v>424</v>
      </c>
      <c r="J534" t="s">
        <v>425</v>
      </c>
      <c r="O534" t="s">
        <v>424</v>
      </c>
      <c r="P534" t="s">
        <v>425</v>
      </c>
    </row>
    <row r="535" spans="1:16" x14ac:dyDescent="0.35">
      <c r="A535" t="s">
        <v>354</v>
      </c>
      <c r="B535">
        <v>11883.06</v>
      </c>
      <c r="C535" t="s">
        <v>377</v>
      </c>
      <c r="D535" t="s">
        <v>354</v>
      </c>
      <c r="E535" t="s">
        <v>305</v>
      </c>
      <c r="F535" t="s">
        <v>306</v>
      </c>
      <c r="G535" t="s">
        <v>307</v>
      </c>
      <c r="H535" t="s">
        <v>308</v>
      </c>
      <c r="I535" t="s">
        <v>558</v>
      </c>
      <c r="J535" t="s">
        <v>559</v>
      </c>
      <c r="O535" t="s">
        <v>558</v>
      </c>
      <c r="P535" t="s">
        <v>559</v>
      </c>
    </row>
    <row r="536" spans="1:16" x14ac:dyDescent="0.35">
      <c r="A536" t="s">
        <v>354</v>
      </c>
      <c r="B536">
        <v>11253.94</v>
      </c>
      <c r="C536" t="s">
        <v>377</v>
      </c>
      <c r="D536" t="s">
        <v>354</v>
      </c>
      <c r="E536" t="s">
        <v>428</v>
      </c>
      <c r="F536" t="s">
        <v>429</v>
      </c>
      <c r="G536" t="s">
        <v>307</v>
      </c>
      <c r="H536" t="s">
        <v>308</v>
      </c>
      <c r="I536" t="s">
        <v>430</v>
      </c>
      <c r="J536" t="s">
        <v>431</v>
      </c>
      <c r="O536" t="s">
        <v>430</v>
      </c>
      <c r="P536" t="s">
        <v>431</v>
      </c>
    </row>
    <row r="537" spans="1:16" x14ac:dyDescent="0.35">
      <c r="A537" t="s">
        <v>354</v>
      </c>
      <c r="B537">
        <v>4334.17</v>
      </c>
      <c r="C537" t="s">
        <v>377</v>
      </c>
      <c r="D537" t="s">
        <v>354</v>
      </c>
      <c r="E537" t="s">
        <v>428</v>
      </c>
      <c r="F537" t="s">
        <v>429</v>
      </c>
      <c r="G537" t="s">
        <v>307</v>
      </c>
      <c r="H537" t="s">
        <v>308</v>
      </c>
      <c r="I537" t="s">
        <v>586</v>
      </c>
      <c r="J537" t="s">
        <v>587</v>
      </c>
      <c r="O537" t="s">
        <v>586</v>
      </c>
      <c r="P537" t="s">
        <v>587</v>
      </c>
    </row>
    <row r="538" spans="1:16" x14ac:dyDescent="0.35">
      <c r="A538" t="s">
        <v>388</v>
      </c>
      <c r="B538">
        <v>7444.45</v>
      </c>
      <c r="C538" t="s">
        <v>389</v>
      </c>
      <c r="D538" t="s">
        <v>388</v>
      </c>
      <c r="E538" t="s">
        <v>47</v>
      </c>
      <c r="F538" t="s">
        <v>48</v>
      </c>
      <c r="G538" t="s">
        <v>21</v>
      </c>
      <c r="H538" t="s">
        <v>22</v>
      </c>
      <c r="I538" t="s">
        <v>544</v>
      </c>
      <c r="J538" t="s">
        <v>545</v>
      </c>
      <c r="O538" t="s">
        <v>544</v>
      </c>
      <c r="P538" t="s">
        <v>545</v>
      </c>
    </row>
    <row r="539" spans="1:16" x14ac:dyDescent="0.35">
      <c r="A539" t="s">
        <v>388</v>
      </c>
      <c r="B539">
        <v>9071.2000000000007</v>
      </c>
      <c r="C539" t="s">
        <v>389</v>
      </c>
      <c r="D539" t="s">
        <v>388</v>
      </c>
      <c r="E539" t="s">
        <v>47</v>
      </c>
      <c r="F539" t="s">
        <v>48</v>
      </c>
      <c r="G539" t="s">
        <v>21</v>
      </c>
      <c r="H539" t="s">
        <v>22</v>
      </c>
      <c r="I539" t="s">
        <v>53</v>
      </c>
      <c r="J539" t="s">
        <v>54</v>
      </c>
      <c r="O539" t="s">
        <v>53</v>
      </c>
      <c r="P539" t="s">
        <v>54</v>
      </c>
    </row>
    <row r="540" spans="1:16" x14ac:dyDescent="0.35">
      <c r="A540" t="s">
        <v>388</v>
      </c>
      <c r="B540">
        <v>2750</v>
      </c>
      <c r="C540" t="s">
        <v>389</v>
      </c>
      <c r="D540" t="s">
        <v>388</v>
      </c>
      <c r="E540" t="s">
        <v>458</v>
      </c>
      <c r="F540" t="s">
        <v>459</v>
      </c>
      <c r="G540" t="s">
        <v>348</v>
      </c>
      <c r="H540" t="s">
        <v>349</v>
      </c>
      <c r="I540" t="s">
        <v>529</v>
      </c>
      <c r="J540" t="s">
        <v>530</v>
      </c>
      <c r="O540" t="s">
        <v>529</v>
      </c>
      <c r="P540" t="s">
        <v>530</v>
      </c>
    </row>
    <row r="541" spans="1:16" x14ac:dyDescent="0.35">
      <c r="A541" t="s">
        <v>388</v>
      </c>
      <c r="B541">
        <v>32742.44</v>
      </c>
      <c r="C541" t="s">
        <v>389</v>
      </c>
      <c r="D541" t="s">
        <v>388</v>
      </c>
      <c r="E541" t="s">
        <v>384</v>
      </c>
      <c r="F541" t="s">
        <v>385</v>
      </c>
      <c r="G541" t="s">
        <v>339</v>
      </c>
      <c r="H541" t="s">
        <v>340</v>
      </c>
      <c r="I541" t="s">
        <v>418</v>
      </c>
      <c r="J541" t="s">
        <v>419</v>
      </c>
      <c r="O541" t="s">
        <v>418</v>
      </c>
      <c r="P541" t="s">
        <v>419</v>
      </c>
    </row>
    <row r="542" spans="1:16" x14ac:dyDescent="0.35">
      <c r="A542" t="s">
        <v>388</v>
      </c>
      <c r="B542">
        <v>14516.91</v>
      </c>
      <c r="C542" t="s">
        <v>389</v>
      </c>
      <c r="D542" t="s">
        <v>388</v>
      </c>
      <c r="E542" t="s">
        <v>384</v>
      </c>
      <c r="F542" t="s">
        <v>385</v>
      </c>
      <c r="G542" t="s">
        <v>339</v>
      </c>
      <c r="H542" t="s">
        <v>340</v>
      </c>
      <c r="I542" t="s">
        <v>386</v>
      </c>
      <c r="J542" t="s">
        <v>387</v>
      </c>
      <c r="O542" t="s">
        <v>386</v>
      </c>
      <c r="P542" t="s">
        <v>387</v>
      </c>
    </row>
    <row r="543" spans="1:16" x14ac:dyDescent="0.35">
      <c r="A543" t="s">
        <v>388</v>
      </c>
      <c r="B543">
        <v>9611.34</v>
      </c>
      <c r="C543" t="s">
        <v>389</v>
      </c>
      <c r="D543" t="s">
        <v>388</v>
      </c>
      <c r="E543" t="s">
        <v>384</v>
      </c>
      <c r="F543" t="s">
        <v>385</v>
      </c>
      <c r="G543" t="s">
        <v>339</v>
      </c>
      <c r="H543" t="s">
        <v>340</v>
      </c>
      <c r="I543" t="s">
        <v>396</v>
      </c>
      <c r="J543" t="s">
        <v>397</v>
      </c>
      <c r="O543" t="s">
        <v>396</v>
      </c>
      <c r="P543" t="s">
        <v>397</v>
      </c>
    </row>
    <row r="544" spans="1:16" x14ac:dyDescent="0.35">
      <c r="A544" t="s">
        <v>388</v>
      </c>
      <c r="B544">
        <v>25718.6</v>
      </c>
      <c r="C544" t="s">
        <v>389</v>
      </c>
      <c r="D544" t="s">
        <v>388</v>
      </c>
      <c r="E544" t="s">
        <v>384</v>
      </c>
      <c r="F544" t="s">
        <v>385</v>
      </c>
      <c r="G544" t="s">
        <v>339</v>
      </c>
      <c r="H544" t="s">
        <v>340</v>
      </c>
      <c r="I544" t="s">
        <v>390</v>
      </c>
      <c r="J544" t="s">
        <v>391</v>
      </c>
      <c r="O544" t="s">
        <v>390</v>
      </c>
      <c r="P544" t="s">
        <v>391</v>
      </c>
    </row>
    <row r="545" spans="1:16" x14ac:dyDescent="0.35">
      <c r="A545" t="s">
        <v>388</v>
      </c>
      <c r="B545">
        <v>9360.58</v>
      </c>
      <c r="C545" t="s">
        <v>389</v>
      </c>
      <c r="D545" t="s">
        <v>388</v>
      </c>
      <c r="E545" t="s">
        <v>384</v>
      </c>
      <c r="F545" t="s">
        <v>385</v>
      </c>
      <c r="G545" t="s">
        <v>339</v>
      </c>
      <c r="H545" t="s">
        <v>340</v>
      </c>
      <c r="I545" t="s">
        <v>416</v>
      </c>
      <c r="J545" t="s">
        <v>417</v>
      </c>
      <c r="O545" t="s">
        <v>416</v>
      </c>
      <c r="P545" t="s">
        <v>417</v>
      </c>
    </row>
    <row r="546" spans="1:16" x14ac:dyDescent="0.35">
      <c r="A546" t="s">
        <v>388</v>
      </c>
      <c r="B546">
        <v>2054.4299999999998</v>
      </c>
      <c r="C546" t="s">
        <v>389</v>
      </c>
      <c r="D546" t="s">
        <v>388</v>
      </c>
      <c r="E546" t="s">
        <v>384</v>
      </c>
      <c r="F546" t="s">
        <v>385</v>
      </c>
      <c r="G546" t="s">
        <v>339</v>
      </c>
      <c r="H546" t="s">
        <v>340</v>
      </c>
      <c r="I546" t="s">
        <v>465</v>
      </c>
      <c r="J546" t="s">
        <v>466</v>
      </c>
      <c r="O546" t="s">
        <v>465</v>
      </c>
      <c r="P546" t="s">
        <v>466</v>
      </c>
    </row>
    <row r="547" spans="1:16" x14ac:dyDescent="0.35">
      <c r="A547" t="s">
        <v>388</v>
      </c>
      <c r="B547">
        <v>12721.8</v>
      </c>
      <c r="C547" t="s">
        <v>389</v>
      </c>
      <c r="D547" t="s">
        <v>388</v>
      </c>
      <c r="E547" t="s">
        <v>613</v>
      </c>
      <c r="F547" t="s">
        <v>614</v>
      </c>
      <c r="G547" t="s">
        <v>615</v>
      </c>
      <c r="H547" t="s">
        <v>616</v>
      </c>
      <c r="I547" t="s">
        <v>617</v>
      </c>
      <c r="J547" t="s">
        <v>618</v>
      </c>
      <c r="O547" t="s">
        <v>617</v>
      </c>
      <c r="P547" t="s">
        <v>618</v>
      </c>
    </row>
    <row r="548" spans="1:16" x14ac:dyDescent="0.35">
      <c r="A548" t="s">
        <v>388</v>
      </c>
      <c r="B548">
        <v>14197.85</v>
      </c>
      <c r="C548" t="s">
        <v>389</v>
      </c>
      <c r="D548" t="s">
        <v>388</v>
      </c>
      <c r="E548" t="s">
        <v>410</v>
      </c>
      <c r="F548" t="s">
        <v>411</v>
      </c>
      <c r="G548" t="s">
        <v>412</v>
      </c>
      <c r="H548" t="s">
        <v>413</v>
      </c>
      <c r="I548" t="s">
        <v>414</v>
      </c>
      <c r="J548" t="s">
        <v>415</v>
      </c>
      <c r="O548" t="s">
        <v>414</v>
      </c>
      <c r="P548" t="s">
        <v>415</v>
      </c>
    </row>
    <row r="549" spans="1:16" x14ac:dyDescent="0.35">
      <c r="A549" t="s">
        <v>388</v>
      </c>
      <c r="B549">
        <v>25002.76</v>
      </c>
      <c r="C549" t="s">
        <v>389</v>
      </c>
      <c r="D549" t="s">
        <v>388</v>
      </c>
      <c r="E549" t="s">
        <v>221</v>
      </c>
      <c r="F549" t="s">
        <v>222</v>
      </c>
      <c r="G549" t="s">
        <v>223</v>
      </c>
      <c r="H549" t="s">
        <v>224</v>
      </c>
      <c r="I549" t="s">
        <v>408</v>
      </c>
      <c r="J549" t="s">
        <v>409</v>
      </c>
      <c r="O549" t="s">
        <v>408</v>
      </c>
      <c r="P549" t="s">
        <v>409</v>
      </c>
    </row>
    <row r="550" spans="1:16" x14ac:dyDescent="0.35">
      <c r="A550" t="s">
        <v>388</v>
      </c>
      <c r="B550">
        <v>10658.99</v>
      </c>
      <c r="C550" t="s">
        <v>389</v>
      </c>
      <c r="D550" t="s">
        <v>388</v>
      </c>
      <c r="E550" t="s">
        <v>288</v>
      </c>
      <c r="F550" t="s">
        <v>289</v>
      </c>
      <c r="G550" t="s">
        <v>117</v>
      </c>
      <c r="H550" t="s">
        <v>118</v>
      </c>
      <c r="I550" t="s">
        <v>511</v>
      </c>
      <c r="J550" t="s">
        <v>512</v>
      </c>
      <c r="O550" t="s">
        <v>511</v>
      </c>
      <c r="P550" t="s">
        <v>512</v>
      </c>
    </row>
    <row r="551" spans="1:16" x14ac:dyDescent="0.35">
      <c r="A551" t="s">
        <v>388</v>
      </c>
      <c r="B551">
        <v>5575.71</v>
      </c>
      <c r="C551" t="s">
        <v>389</v>
      </c>
      <c r="D551" t="s">
        <v>388</v>
      </c>
      <c r="E551" t="s">
        <v>158</v>
      </c>
      <c r="F551" t="s">
        <v>159</v>
      </c>
      <c r="G551" t="s">
        <v>117</v>
      </c>
      <c r="H551" t="s">
        <v>118</v>
      </c>
      <c r="I551" t="s">
        <v>394</v>
      </c>
      <c r="J551" t="s">
        <v>395</v>
      </c>
      <c r="O551" t="s">
        <v>394</v>
      </c>
      <c r="P551" t="s">
        <v>395</v>
      </c>
    </row>
    <row r="552" spans="1:16" x14ac:dyDescent="0.35">
      <c r="A552" t="s">
        <v>388</v>
      </c>
      <c r="B552">
        <v>28841.23</v>
      </c>
      <c r="C552" t="s">
        <v>389</v>
      </c>
      <c r="D552" t="s">
        <v>388</v>
      </c>
      <c r="E552" t="s">
        <v>158</v>
      </c>
      <c r="F552" t="s">
        <v>159</v>
      </c>
      <c r="G552" t="s">
        <v>117</v>
      </c>
      <c r="H552" t="s">
        <v>118</v>
      </c>
      <c r="I552" t="s">
        <v>398</v>
      </c>
      <c r="J552" t="s">
        <v>399</v>
      </c>
      <c r="O552" t="s">
        <v>398</v>
      </c>
      <c r="P552" t="s">
        <v>399</v>
      </c>
    </row>
    <row r="553" spans="1:16" x14ac:dyDescent="0.35">
      <c r="A553" t="s">
        <v>388</v>
      </c>
      <c r="B553">
        <v>20392.990000000002</v>
      </c>
      <c r="C553" t="s">
        <v>389</v>
      </c>
      <c r="D553" t="s">
        <v>388</v>
      </c>
      <c r="E553" t="s">
        <v>158</v>
      </c>
      <c r="F553" t="s">
        <v>159</v>
      </c>
      <c r="G553" t="s">
        <v>117</v>
      </c>
      <c r="H553" t="s">
        <v>118</v>
      </c>
      <c r="I553" t="s">
        <v>596</v>
      </c>
      <c r="J553" t="s">
        <v>597</v>
      </c>
      <c r="O553" t="s">
        <v>596</v>
      </c>
      <c r="P553" t="s">
        <v>597</v>
      </c>
    </row>
    <row r="554" spans="1:16" x14ac:dyDescent="0.35">
      <c r="A554" t="s">
        <v>388</v>
      </c>
      <c r="B554">
        <v>44662.36</v>
      </c>
      <c r="C554" t="s">
        <v>389</v>
      </c>
      <c r="D554" t="s">
        <v>388</v>
      </c>
      <c r="E554" t="s">
        <v>134</v>
      </c>
      <c r="F554" t="s">
        <v>135</v>
      </c>
      <c r="G554" t="s">
        <v>117</v>
      </c>
      <c r="H554" t="s">
        <v>118</v>
      </c>
      <c r="I554" t="s">
        <v>426</v>
      </c>
      <c r="J554" t="s">
        <v>427</v>
      </c>
      <c r="O554" t="s">
        <v>426</v>
      </c>
      <c r="P554" t="s">
        <v>427</v>
      </c>
    </row>
    <row r="555" spans="1:16" x14ac:dyDescent="0.35">
      <c r="A555" t="s">
        <v>388</v>
      </c>
      <c r="B555">
        <v>24889.99</v>
      </c>
      <c r="C555" t="s">
        <v>389</v>
      </c>
      <c r="D555" t="s">
        <v>388</v>
      </c>
      <c r="E555" t="s">
        <v>531</v>
      </c>
      <c r="F555" t="s">
        <v>532</v>
      </c>
      <c r="G555" t="s">
        <v>533</v>
      </c>
      <c r="H555" t="s">
        <v>534</v>
      </c>
      <c r="I555" t="s">
        <v>535</v>
      </c>
      <c r="J555" t="s">
        <v>536</v>
      </c>
      <c r="O555" t="s">
        <v>535</v>
      </c>
      <c r="P555" t="s">
        <v>536</v>
      </c>
    </row>
    <row r="556" spans="1:16" x14ac:dyDescent="0.35">
      <c r="A556" t="s">
        <v>388</v>
      </c>
      <c r="B556">
        <v>2455.36</v>
      </c>
      <c r="C556" t="s">
        <v>389</v>
      </c>
      <c r="D556" t="s">
        <v>388</v>
      </c>
      <c r="E556" t="s">
        <v>563</v>
      </c>
      <c r="F556" t="s">
        <v>564</v>
      </c>
      <c r="G556" t="s">
        <v>565</v>
      </c>
      <c r="H556" t="s">
        <v>566</v>
      </c>
      <c r="I556" t="s">
        <v>1991</v>
      </c>
      <c r="J556" t="s">
        <v>1992</v>
      </c>
      <c r="O556" t="s">
        <v>1991</v>
      </c>
      <c r="P556" t="s">
        <v>1992</v>
      </c>
    </row>
    <row r="557" spans="1:16" x14ac:dyDescent="0.35">
      <c r="A557" t="s">
        <v>388</v>
      </c>
      <c r="B557">
        <v>2270.71</v>
      </c>
      <c r="C557" t="s">
        <v>389</v>
      </c>
      <c r="D557" t="s">
        <v>388</v>
      </c>
      <c r="E557" t="s">
        <v>548</v>
      </c>
      <c r="F557" t="s">
        <v>549</v>
      </c>
      <c r="G557" t="s">
        <v>1411</v>
      </c>
      <c r="H557" t="s">
        <v>1412</v>
      </c>
      <c r="I557" t="s">
        <v>552</v>
      </c>
      <c r="J557" t="s">
        <v>553</v>
      </c>
      <c r="O557" t="s">
        <v>552</v>
      </c>
      <c r="P557" t="s">
        <v>553</v>
      </c>
    </row>
    <row r="558" spans="1:16" x14ac:dyDescent="0.35">
      <c r="A558" t="s">
        <v>388</v>
      </c>
      <c r="B558">
        <v>5442.41</v>
      </c>
      <c r="C558" t="s">
        <v>389</v>
      </c>
      <c r="D558" t="s">
        <v>388</v>
      </c>
      <c r="E558" t="s">
        <v>548</v>
      </c>
      <c r="F558" t="s">
        <v>549</v>
      </c>
      <c r="G558" t="s">
        <v>550</v>
      </c>
      <c r="H558" t="s">
        <v>551</v>
      </c>
      <c r="I558" t="s">
        <v>588</v>
      </c>
      <c r="J558" t="s">
        <v>589</v>
      </c>
      <c r="O558" t="s">
        <v>588</v>
      </c>
      <c r="P558" t="s">
        <v>589</v>
      </c>
    </row>
    <row r="559" spans="1:16" x14ac:dyDescent="0.35">
      <c r="A559" t="s">
        <v>388</v>
      </c>
      <c r="B559">
        <v>3726.65</v>
      </c>
      <c r="C559" t="s">
        <v>389</v>
      </c>
      <c r="D559" t="s">
        <v>388</v>
      </c>
      <c r="E559" t="s">
        <v>548</v>
      </c>
      <c r="F559" t="s">
        <v>549</v>
      </c>
      <c r="G559" t="s">
        <v>550</v>
      </c>
      <c r="H559" t="s">
        <v>551</v>
      </c>
      <c r="I559" t="s">
        <v>552</v>
      </c>
      <c r="J559" t="s">
        <v>553</v>
      </c>
      <c r="O559" t="s">
        <v>552</v>
      </c>
      <c r="P559" t="s">
        <v>553</v>
      </c>
    </row>
    <row r="560" spans="1:16" x14ac:dyDescent="0.35">
      <c r="A560" t="s">
        <v>388</v>
      </c>
      <c r="B560">
        <v>4873.18</v>
      </c>
      <c r="C560" t="s">
        <v>389</v>
      </c>
      <c r="D560" t="s">
        <v>388</v>
      </c>
      <c r="E560" t="s">
        <v>380</v>
      </c>
      <c r="F560" t="s">
        <v>381</v>
      </c>
      <c r="G560" t="s">
        <v>250</v>
      </c>
      <c r="H560" t="s">
        <v>251</v>
      </c>
      <c r="I560" t="s">
        <v>594</v>
      </c>
      <c r="J560" t="s">
        <v>595</v>
      </c>
      <c r="O560" t="s">
        <v>594</v>
      </c>
      <c r="P560" t="s">
        <v>595</v>
      </c>
    </row>
    <row r="561" spans="1:16" x14ac:dyDescent="0.35">
      <c r="A561" t="s">
        <v>388</v>
      </c>
      <c r="B561">
        <v>7723.73</v>
      </c>
      <c r="C561" t="s">
        <v>389</v>
      </c>
      <c r="D561" t="s">
        <v>388</v>
      </c>
      <c r="E561" t="s">
        <v>609</v>
      </c>
      <c r="F561" t="s">
        <v>610</v>
      </c>
      <c r="G561" t="s">
        <v>250</v>
      </c>
      <c r="H561" t="s">
        <v>251</v>
      </c>
      <c r="I561" t="s">
        <v>611</v>
      </c>
      <c r="J561" t="s">
        <v>612</v>
      </c>
      <c r="O561" t="s">
        <v>611</v>
      </c>
      <c r="P561" t="s">
        <v>612</v>
      </c>
    </row>
    <row r="562" spans="1:16" x14ac:dyDescent="0.35">
      <c r="A562" t="s">
        <v>388</v>
      </c>
      <c r="B562">
        <v>5358.81</v>
      </c>
      <c r="C562" t="s">
        <v>389</v>
      </c>
      <c r="D562" t="s">
        <v>388</v>
      </c>
      <c r="E562" t="s">
        <v>482</v>
      </c>
      <c r="F562" t="s">
        <v>483</v>
      </c>
      <c r="G562" t="s">
        <v>250</v>
      </c>
      <c r="H562" t="s">
        <v>251</v>
      </c>
      <c r="I562" t="s">
        <v>484</v>
      </c>
      <c r="J562" t="s">
        <v>485</v>
      </c>
      <c r="O562" t="s">
        <v>484</v>
      </c>
      <c r="P562" t="s">
        <v>485</v>
      </c>
    </row>
    <row r="563" spans="1:16" x14ac:dyDescent="0.35">
      <c r="A563" t="s">
        <v>388</v>
      </c>
      <c r="B563">
        <v>35753.129999999997</v>
      </c>
      <c r="C563" t="s">
        <v>389</v>
      </c>
      <c r="D563" t="s">
        <v>388</v>
      </c>
      <c r="E563" t="s">
        <v>154</v>
      </c>
      <c r="F563" t="s">
        <v>155</v>
      </c>
      <c r="G563" t="s">
        <v>117</v>
      </c>
      <c r="H563" t="s">
        <v>118</v>
      </c>
      <c r="I563" t="s">
        <v>560</v>
      </c>
      <c r="J563" t="s">
        <v>561</v>
      </c>
      <c r="O563" t="s">
        <v>560</v>
      </c>
      <c r="P563" t="s">
        <v>561</v>
      </c>
    </row>
    <row r="564" spans="1:16" x14ac:dyDescent="0.35">
      <c r="A564" t="s">
        <v>388</v>
      </c>
      <c r="B564">
        <v>16912.169999999998</v>
      </c>
      <c r="C564" t="s">
        <v>389</v>
      </c>
      <c r="D564" t="s">
        <v>388</v>
      </c>
      <c r="E564" t="s">
        <v>404</v>
      </c>
      <c r="F564" t="s">
        <v>405</v>
      </c>
      <c r="G564" t="s">
        <v>307</v>
      </c>
      <c r="H564" t="s">
        <v>308</v>
      </c>
      <c r="I564" t="s">
        <v>406</v>
      </c>
      <c r="J564" t="s">
        <v>407</v>
      </c>
      <c r="O564" t="s">
        <v>406</v>
      </c>
      <c r="P564" t="s">
        <v>407</v>
      </c>
    </row>
    <row r="565" spans="1:16" x14ac:dyDescent="0.35">
      <c r="A565" t="s">
        <v>388</v>
      </c>
      <c r="B565">
        <v>12072.69</v>
      </c>
      <c r="C565" t="s">
        <v>389</v>
      </c>
      <c r="D565" t="s">
        <v>388</v>
      </c>
      <c r="E565" t="s">
        <v>404</v>
      </c>
      <c r="F565" t="s">
        <v>405</v>
      </c>
      <c r="G565" t="s">
        <v>307</v>
      </c>
      <c r="H565" t="s">
        <v>308</v>
      </c>
      <c r="I565" t="s">
        <v>471</v>
      </c>
      <c r="J565" t="s">
        <v>472</v>
      </c>
      <c r="O565" t="s">
        <v>471</v>
      </c>
      <c r="P565" t="s">
        <v>472</v>
      </c>
    </row>
    <row r="566" spans="1:16" x14ac:dyDescent="0.35">
      <c r="A566" t="s">
        <v>388</v>
      </c>
      <c r="B566">
        <v>19065.97</v>
      </c>
      <c r="C566" t="s">
        <v>389</v>
      </c>
      <c r="D566" t="s">
        <v>388</v>
      </c>
      <c r="E566" t="s">
        <v>422</v>
      </c>
      <c r="F566" t="s">
        <v>423</v>
      </c>
      <c r="G566" t="s">
        <v>307</v>
      </c>
      <c r="H566" t="s">
        <v>308</v>
      </c>
      <c r="I566" t="s">
        <v>424</v>
      </c>
      <c r="J566" t="s">
        <v>425</v>
      </c>
      <c r="O566" t="s">
        <v>424</v>
      </c>
      <c r="P566" t="s">
        <v>425</v>
      </c>
    </row>
    <row r="567" spans="1:16" x14ac:dyDescent="0.35">
      <c r="A567" t="s">
        <v>388</v>
      </c>
      <c r="B567">
        <v>9506.61</v>
      </c>
      <c r="C567" t="s">
        <v>389</v>
      </c>
      <c r="D567" t="s">
        <v>388</v>
      </c>
      <c r="E567" t="s">
        <v>305</v>
      </c>
      <c r="F567" t="s">
        <v>306</v>
      </c>
      <c r="G567" t="s">
        <v>307</v>
      </c>
      <c r="H567" t="s">
        <v>308</v>
      </c>
      <c r="I567" t="s">
        <v>558</v>
      </c>
      <c r="J567" t="s">
        <v>559</v>
      </c>
      <c r="O567" t="s">
        <v>558</v>
      </c>
      <c r="P567" t="s">
        <v>559</v>
      </c>
    </row>
    <row r="568" spans="1:16" x14ac:dyDescent="0.35">
      <c r="A568" t="s">
        <v>388</v>
      </c>
      <c r="B568">
        <v>15842.56</v>
      </c>
      <c r="C568" t="s">
        <v>389</v>
      </c>
      <c r="D568" t="s">
        <v>388</v>
      </c>
      <c r="E568" t="s">
        <v>428</v>
      </c>
      <c r="F568" t="s">
        <v>429</v>
      </c>
      <c r="G568" t="s">
        <v>307</v>
      </c>
      <c r="H568" t="s">
        <v>308</v>
      </c>
      <c r="I568" t="s">
        <v>430</v>
      </c>
      <c r="J568" t="s">
        <v>431</v>
      </c>
      <c r="O568" t="s">
        <v>430</v>
      </c>
      <c r="P568" t="s">
        <v>431</v>
      </c>
    </row>
    <row r="569" spans="1:16" x14ac:dyDescent="0.35">
      <c r="A569" t="s">
        <v>388</v>
      </c>
      <c r="B569">
        <v>10477.719999999999</v>
      </c>
      <c r="C569" t="s">
        <v>389</v>
      </c>
      <c r="D569" t="s">
        <v>388</v>
      </c>
      <c r="E569" t="s">
        <v>428</v>
      </c>
      <c r="F569" t="s">
        <v>429</v>
      </c>
      <c r="G569" t="s">
        <v>307</v>
      </c>
      <c r="H569" t="s">
        <v>308</v>
      </c>
      <c r="I569" t="s">
        <v>586</v>
      </c>
      <c r="J569" t="s">
        <v>587</v>
      </c>
      <c r="O569" t="s">
        <v>586</v>
      </c>
      <c r="P569" t="s">
        <v>587</v>
      </c>
    </row>
    <row r="570" spans="1:16" x14ac:dyDescent="0.35">
      <c r="A570" t="s">
        <v>1988</v>
      </c>
      <c r="B570">
        <v>2467.6</v>
      </c>
      <c r="C570" t="s">
        <v>1987</v>
      </c>
      <c r="D570" t="s">
        <v>1988</v>
      </c>
      <c r="E570" t="s">
        <v>1016</v>
      </c>
      <c r="F570" t="s">
        <v>1017</v>
      </c>
      <c r="G570" t="s">
        <v>1018</v>
      </c>
      <c r="H570" t="s">
        <v>1019</v>
      </c>
      <c r="K570" t="s">
        <v>1862</v>
      </c>
      <c r="L570" t="s">
        <v>1863</v>
      </c>
      <c r="M570" t="s">
        <v>1021</v>
      </c>
      <c r="N570" t="s">
        <v>1022</v>
      </c>
    </row>
    <row r="571" spans="1:16" x14ac:dyDescent="0.35">
      <c r="A571" t="s">
        <v>138</v>
      </c>
      <c r="B571">
        <v>1396</v>
      </c>
      <c r="C571" t="s">
        <v>266</v>
      </c>
      <c r="D571" t="s">
        <v>138</v>
      </c>
      <c r="E571" t="s">
        <v>1016</v>
      </c>
      <c r="F571" t="s">
        <v>1017</v>
      </c>
      <c r="G571" t="s">
        <v>1018</v>
      </c>
      <c r="H571" t="s">
        <v>1019</v>
      </c>
      <c r="K571" t="s">
        <v>1862</v>
      </c>
      <c r="L571" t="s">
        <v>1863</v>
      </c>
      <c r="M571" t="s">
        <v>1021</v>
      </c>
      <c r="N571" t="s">
        <v>1022</v>
      </c>
    </row>
    <row r="572" spans="1:16" x14ac:dyDescent="0.35">
      <c r="A572" t="s">
        <v>138</v>
      </c>
      <c r="B572">
        <v>11448</v>
      </c>
      <c r="C572" t="s">
        <v>266</v>
      </c>
      <c r="D572" t="s">
        <v>138</v>
      </c>
      <c r="E572" t="s">
        <v>139</v>
      </c>
      <c r="F572" t="s">
        <v>140</v>
      </c>
      <c r="G572" t="s">
        <v>245</v>
      </c>
      <c r="H572" t="s">
        <v>246</v>
      </c>
      <c r="K572" t="s">
        <v>1943</v>
      </c>
      <c r="L572" t="s">
        <v>1944</v>
      </c>
      <c r="M572" t="s">
        <v>1925</v>
      </c>
      <c r="N572" t="s">
        <v>1926</v>
      </c>
    </row>
    <row r="573" spans="1:16" x14ac:dyDescent="0.35">
      <c r="A573" t="s">
        <v>667</v>
      </c>
      <c r="B573">
        <v>2192.1999999999998</v>
      </c>
      <c r="C573" t="s">
        <v>666</v>
      </c>
      <c r="D573" t="s">
        <v>667</v>
      </c>
      <c r="E573" t="s">
        <v>19</v>
      </c>
      <c r="F573" t="s">
        <v>20</v>
      </c>
      <c r="G573" t="s">
        <v>87</v>
      </c>
      <c r="H573" t="s">
        <v>88</v>
      </c>
      <c r="K573" t="s">
        <v>89</v>
      </c>
      <c r="L573" t="s">
        <v>90</v>
      </c>
      <c r="M573" t="s">
        <v>91</v>
      </c>
      <c r="N573" t="s">
        <v>92</v>
      </c>
    </row>
    <row r="574" spans="1:16" x14ac:dyDescent="0.35">
      <c r="A574" t="s">
        <v>872</v>
      </c>
      <c r="B574">
        <v>42.69</v>
      </c>
      <c r="C574" t="s">
        <v>873</v>
      </c>
      <c r="D574" t="s">
        <v>872</v>
      </c>
      <c r="E574" t="s">
        <v>19</v>
      </c>
      <c r="F574" t="s">
        <v>20</v>
      </c>
      <c r="G574" t="s">
        <v>87</v>
      </c>
      <c r="H574" t="s">
        <v>88</v>
      </c>
      <c r="K574" t="s">
        <v>89</v>
      </c>
      <c r="L574" t="s">
        <v>90</v>
      </c>
      <c r="M574" t="s">
        <v>91</v>
      </c>
      <c r="N574" t="s">
        <v>92</v>
      </c>
    </row>
    <row r="575" spans="1:16" x14ac:dyDescent="0.35">
      <c r="A575" t="s">
        <v>86</v>
      </c>
      <c r="B575">
        <v>486.08</v>
      </c>
      <c r="C575" t="s">
        <v>85</v>
      </c>
      <c r="D575" t="s">
        <v>86</v>
      </c>
      <c r="E575" t="s">
        <v>139</v>
      </c>
      <c r="F575" t="s">
        <v>140</v>
      </c>
      <c r="G575" t="s">
        <v>245</v>
      </c>
      <c r="H575" t="s">
        <v>246</v>
      </c>
      <c r="K575" t="s">
        <v>1943</v>
      </c>
      <c r="L575" t="s">
        <v>1944</v>
      </c>
      <c r="M575" t="s">
        <v>1925</v>
      </c>
      <c r="N575" t="s">
        <v>1926</v>
      </c>
    </row>
    <row r="576" spans="1:16" x14ac:dyDescent="0.35">
      <c r="A576" t="s">
        <v>64</v>
      </c>
      <c r="B576">
        <v>2928</v>
      </c>
      <c r="C576" t="s">
        <v>63</v>
      </c>
      <c r="D576" t="s">
        <v>64</v>
      </c>
      <c r="E576" t="s">
        <v>47</v>
      </c>
      <c r="F576" t="s">
        <v>48</v>
      </c>
      <c r="G576" t="s">
        <v>292</v>
      </c>
      <c r="H576" t="s">
        <v>293</v>
      </c>
      <c r="I576" t="s">
        <v>669</v>
      </c>
      <c r="J576" t="s">
        <v>670</v>
      </c>
      <c r="O576" t="s">
        <v>669</v>
      </c>
      <c r="P576" t="s">
        <v>670</v>
      </c>
    </row>
    <row r="577" spans="1:16" x14ac:dyDescent="0.35">
      <c r="A577" t="s">
        <v>76</v>
      </c>
      <c r="B577">
        <v>40216.18</v>
      </c>
      <c r="C577" t="s">
        <v>75</v>
      </c>
      <c r="D577" t="s">
        <v>76</v>
      </c>
      <c r="E577" t="s">
        <v>19</v>
      </c>
      <c r="F577" t="s">
        <v>20</v>
      </c>
      <c r="G577" t="s">
        <v>87</v>
      </c>
      <c r="H577" t="s">
        <v>88</v>
      </c>
      <c r="K577" t="s">
        <v>89</v>
      </c>
      <c r="L577" t="s">
        <v>90</v>
      </c>
      <c r="M577" t="s">
        <v>91</v>
      </c>
      <c r="N577" t="s">
        <v>92</v>
      </c>
    </row>
    <row r="578" spans="1:16" x14ac:dyDescent="0.35">
      <c r="A578" t="s">
        <v>76</v>
      </c>
      <c r="B578">
        <v>55.3</v>
      </c>
      <c r="C578" t="s">
        <v>75</v>
      </c>
      <c r="D578" t="s">
        <v>76</v>
      </c>
      <c r="E578" t="s">
        <v>19</v>
      </c>
      <c r="F578" t="s">
        <v>20</v>
      </c>
      <c r="G578" t="s">
        <v>21</v>
      </c>
      <c r="H578" t="s">
        <v>22</v>
      </c>
      <c r="K578" t="s">
        <v>2448</v>
      </c>
      <c r="L578" t="s">
        <v>2449</v>
      </c>
      <c r="M578" t="s">
        <v>163</v>
      </c>
      <c r="N578" t="s">
        <v>164</v>
      </c>
    </row>
    <row r="579" spans="1:16" x14ac:dyDescent="0.35">
      <c r="A579" t="s">
        <v>517</v>
      </c>
      <c r="B579">
        <v>321.19</v>
      </c>
      <c r="C579" t="s">
        <v>516</v>
      </c>
      <c r="D579" t="s">
        <v>517</v>
      </c>
      <c r="E579" t="s">
        <v>19</v>
      </c>
      <c r="F579" t="s">
        <v>20</v>
      </c>
      <c r="G579" t="s">
        <v>645</v>
      </c>
      <c r="H579" t="s">
        <v>646</v>
      </c>
      <c r="I579" t="s">
        <v>119</v>
      </c>
      <c r="J579" t="s">
        <v>120</v>
      </c>
      <c r="O579" t="s">
        <v>119</v>
      </c>
      <c r="P579" t="s">
        <v>120</v>
      </c>
    </row>
    <row r="580" spans="1:16" x14ac:dyDescent="0.35">
      <c r="A580" t="s">
        <v>517</v>
      </c>
      <c r="B580">
        <v>575.12</v>
      </c>
      <c r="C580" t="s">
        <v>516</v>
      </c>
      <c r="D580" t="s">
        <v>517</v>
      </c>
      <c r="E580" t="s">
        <v>19</v>
      </c>
      <c r="F580" t="s">
        <v>20</v>
      </c>
      <c r="G580" t="s">
        <v>87</v>
      </c>
      <c r="H580" t="s">
        <v>88</v>
      </c>
      <c r="I580" t="s">
        <v>119</v>
      </c>
      <c r="J580" t="s">
        <v>120</v>
      </c>
      <c r="O580" t="s">
        <v>119</v>
      </c>
      <c r="P580" t="s">
        <v>120</v>
      </c>
    </row>
    <row r="581" spans="1:16" x14ac:dyDescent="0.35">
      <c r="A581" t="s">
        <v>517</v>
      </c>
      <c r="B581">
        <v>17148.2</v>
      </c>
      <c r="C581" t="s">
        <v>516</v>
      </c>
      <c r="D581" t="s">
        <v>517</v>
      </c>
      <c r="E581" t="s">
        <v>19</v>
      </c>
      <c r="F581" t="s">
        <v>20</v>
      </c>
      <c r="G581" t="s">
        <v>21</v>
      </c>
      <c r="H581" t="s">
        <v>22</v>
      </c>
      <c r="I581" t="s">
        <v>119</v>
      </c>
      <c r="J581" t="s">
        <v>120</v>
      </c>
      <c r="O581" t="s">
        <v>119</v>
      </c>
      <c r="P581" t="s">
        <v>120</v>
      </c>
    </row>
    <row r="582" spans="1:16" x14ac:dyDescent="0.35">
      <c r="A582" t="s">
        <v>517</v>
      </c>
      <c r="B582">
        <v>1996.9</v>
      </c>
      <c r="C582" t="s">
        <v>516</v>
      </c>
      <c r="D582" t="s">
        <v>517</v>
      </c>
      <c r="E582" t="s">
        <v>458</v>
      </c>
      <c r="F582" t="s">
        <v>459</v>
      </c>
      <c r="G582" t="s">
        <v>348</v>
      </c>
      <c r="H582" t="s">
        <v>349</v>
      </c>
      <c r="I582" t="s">
        <v>119</v>
      </c>
      <c r="J582" t="s">
        <v>120</v>
      </c>
      <c r="O582" t="s">
        <v>119</v>
      </c>
      <c r="P582" t="s">
        <v>120</v>
      </c>
    </row>
    <row r="583" spans="1:16" x14ac:dyDescent="0.35">
      <c r="A583" t="s">
        <v>517</v>
      </c>
      <c r="B583">
        <v>1058.9000000000001</v>
      </c>
      <c r="C583" t="s">
        <v>516</v>
      </c>
      <c r="D583" t="s">
        <v>517</v>
      </c>
      <c r="E583" t="s">
        <v>384</v>
      </c>
      <c r="F583" t="s">
        <v>385</v>
      </c>
      <c r="G583" t="s">
        <v>339</v>
      </c>
      <c r="H583" t="s">
        <v>340</v>
      </c>
      <c r="I583" t="s">
        <v>119</v>
      </c>
      <c r="J583" t="s">
        <v>120</v>
      </c>
      <c r="O583" t="s">
        <v>119</v>
      </c>
      <c r="P583" t="s">
        <v>120</v>
      </c>
    </row>
    <row r="584" spans="1:16" x14ac:dyDescent="0.35">
      <c r="A584" t="s">
        <v>517</v>
      </c>
      <c r="B584">
        <v>367.95</v>
      </c>
      <c r="C584" t="s">
        <v>516</v>
      </c>
      <c r="D584" t="s">
        <v>517</v>
      </c>
      <c r="E584" t="s">
        <v>613</v>
      </c>
      <c r="F584" t="s">
        <v>614</v>
      </c>
      <c r="G584" t="s">
        <v>615</v>
      </c>
      <c r="H584" t="s">
        <v>616</v>
      </c>
      <c r="I584" t="s">
        <v>119</v>
      </c>
      <c r="J584" t="s">
        <v>120</v>
      </c>
      <c r="O584" t="s">
        <v>119</v>
      </c>
      <c r="P584" t="s">
        <v>120</v>
      </c>
    </row>
    <row r="585" spans="1:16" x14ac:dyDescent="0.35">
      <c r="A585" t="s">
        <v>517</v>
      </c>
      <c r="B585">
        <v>402.15</v>
      </c>
      <c r="C585" t="s">
        <v>516</v>
      </c>
      <c r="D585" t="s">
        <v>517</v>
      </c>
      <c r="E585" t="s">
        <v>490</v>
      </c>
      <c r="F585" t="s">
        <v>491</v>
      </c>
      <c r="G585" t="s">
        <v>492</v>
      </c>
      <c r="H585" t="s">
        <v>493</v>
      </c>
      <c r="I585" t="s">
        <v>119</v>
      </c>
      <c r="J585" t="s">
        <v>120</v>
      </c>
      <c r="O585" t="s">
        <v>119</v>
      </c>
      <c r="P585" t="s">
        <v>120</v>
      </c>
    </row>
    <row r="586" spans="1:16" x14ac:dyDescent="0.35">
      <c r="A586" t="s">
        <v>517</v>
      </c>
      <c r="B586">
        <v>387.27</v>
      </c>
      <c r="C586" t="s">
        <v>516</v>
      </c>
      <c r="D586" t="s">
        <v>517</v>
      </c>
      <c r="E586" t="s">
        <v>410</v>
      </c>
      <c r="F586" t="s">
        <v>411</v>
      </c>
      <c r="G586" t="s">
        <v>412</v>
      </c>
      <c r="H586" t="s">
        <v>413</v>
      </c>
      <c r="I586" t="s">
        <v>119</v>
      </c>
      <c r="J586" t="s">
        <v>120</v>
      </c>
      <c r="O586" t="s">
        <v>119</v>
      </c>
      <c r="P586" t="s">
        <v>120</v>
      </c>
    </row>
    <row r="587" spans="1:16" x14ac:dyDescent="0.35">
      <c r="A587" t="s">
        <v>517</v>
      </c>
      <c r="B587">
        <v>1240.1300000000001</v>
      </c>
      <c r="C587" t="s">
        <v>516</v>
      </c>
      <c r="D587" t="s">
        <v>517</v>
      </c>
      <c r="E587" t="s">
        <v>221</v>
      </c>
      <c r="F587" t="s">
        <v>222</v>
      </c>
      <c r="G587" t="s">
        <v>223</v>
      </c>
      <c r="H587" t="s">
        <v>224</v>
      </c>
      <c r="I587" t="s">
        <v>119</v>
      </c>
      <c r="J587" t="s">
        <v>120</v>
      </c>
      <c r="O587" t="s">
        <v>119</v>
      </c>
      <c r="P587" t="s">
        <v>120</v>
      </c>
    </row>
    <row r="588" spans="1:16" x14ac:dyDescent="0.35">
      <c r="A588" t="s">
        <v>517</v>
      </c>
      <c r="B588">
        <v>1115.48</v>
      </c>
      <c r="C588" t="s">
        <v>516</v>
      </c>
      <c r="D588" t="s">
        <v>517</v>
      </c>
      <c r="E588" t="s">
        <v>288</v>
      </c>
      <c r="F588" t="s">
        <v>289</v>
      </c>
      <c r="G588" t="s">
        <v>117</v>
      </c>
      <c r="H588" t="s">
        <v>118</v>
      </c>
      <c r="I588" t="s">
        <v>119</v>
      </c>
      <c r="J588" t="s">
        <v>120</v>
      </c>
      <c r="O588" t="s">
        <v>119</v>
      </c>
      <c r="P588" t="s">
        <v>120</v>
      </c>
    </row>
    <row r="589" spans="1:16" x14ac:dyDescent="0.35">
      <c r="A589" t="s">
        <v>517</v>
      </c>
      <c r="B589">
        <v>1430.26</v>
      </c>
      <c r="C589" t="s">
        <v>516</v>
      </c>
      <c r="D589" t="s">
        <v>517</v>
      </c>
      <c r="E589" t="s">
        <v>134</v>
      </c>
      <c r="F589" t="s">
        <v>135</v>
      </c>
      <c r="G589" t="s">
        <v>117</v>
      </c>
      <c r="H589" t="s">
        <v>118</v>
      </c>
      <c r="I589" t="s">
        <v>119</v>
      </c>
      <c r="J589" t="s">
        <v>120</v>
      </c>
      <c r="O589" t="s">
        <v>119</v>
      </c>
      <c r="P589" t="s">
        <v>120</v>
      </c>
    </row>
    <row r="590" spans="1:16" x14ac:dyDescent="0.35">
      <c r="A590" t="s">
        <v>517</v>
      </c>
      <c r="B590">
        <v>238.54</v>
      </c>
      <c r="C590" t="s">
        <v>516</v>
      </c>
      <c r="D590" t="s">
        <v>517</v>
      </c>
      <c r="E590" t="s">
        <v>563</v>
      </c>
      <c r="F590" t="s">
        <v>564</v>
      </c>
      <c r="G590" t="s">
        <v>568</v>
      </c>
      <c r="H590" t="s">
        <v>569</v>
      </c>
      <c r="I590" t="s">
        <v>119</v>
      </c>
      <c r="J590" t="s">
        <v>120</v>
      </c>
      <c r="O590" t="s">
        <v>119</v>
      </c>
      <c r="P590" t="s">
        <v>120</v>
      </c>
    </row>
    <row r="591" spans="1:16" x14ac:dyDescent="0.35">
      <c r="A591" t="s">
        <v>517</v>
      </c>
      <c r="B591">
        <v>1.83</v>
      </c>
      <c r="C591" t="s">
        <v>516</v>
      </c>
      <c r="D591" t="s">
        <v>517</v>
      </c>
      <c r="E591" t="s">
        <v>548</v>
      </c>
      <c r="F591" t="s">
        <v>549</v>
      </c>
      <c r="G591" t="s">
        <v>645</v>
      </c>
      <c r="H591" t="s">
        <v>646</v>
      </c>
      <c r="I591" t="s">
        <v>119</v>
      </c>
      <c r="J591" t="s">
        <v>120</v>
      </c>
      <c r="O591" t="s">
        <v>119</v>
      </c>
      <c r="P591" t="s">
        <v>120</v>
      </c>
    </row>
    <row r="592" spans="1:16" x14ac:dyDescent="0.35">
      <c r="A592" t="s">
        <v>517</v>
      </c>
      <c r="B592">
        <v>197.7</v>
      </c>
      <c r="C592" t="s">
        <v>516</v>
      </c>
      <c r="D592" t="s">
        <v>517</v>
      </c>
      <c r="E592" t="s">
        <v>548</v>
      </c>
      <c r="F592" t="s">
        <v>549</v>
      </c>
      <c r="G592" t="s">
        <v>1104</v>
      </c>
      <c r="H592" t="s">
        <v>1105</v>
      </c>
      <c r="I592" t="s">
        <v>119</v>
      </c>
      <c r="J592" t="s">
        <v>120</v>
      </c>
      <c r="O592" t="s">
        <v>119</v>
      </c>
      <c r="P592" t="s">
        <v>120</v>
      </c>
    </row>
    <row r="593" spans="1:16" x14ac:dyDescent="0.35">
      <c r="A593" t="s">
        <v>517</v>
      </c>
      <c r="B593">
        <v>205.02</v>
      </c>
      <c r="C593" t="s">
        <v>516</v>
      </c>
      <c r="D593" t="s">
        <v>517</v>
      </c>
      <c r="E593" t="s">
        <v>548</v>
      </c>
      <c r="F593" t="s">
        <v>549</v>
      </c>
      <c r="G593" t="s">
        <v>633</v>
      </c>
      <c r="H593" t="s">
        <v>634</v>
      </c>
      <c r="I593" t="s">
        <v>119</v>
      </c>
      <c r="J593" t="s">
        <v>120</v>
      </c>
      <c r="O593" t="s">
        <v>119</v>
      </c>
      <c r="P593" t="s">
        <v>120</v>
      </c>
    </row>
    <row r="594" spans="1:16" x14ac:dyDescent="0.35">
      <c r="A594" t="s">
        <v>517</v>
      </c>
      <c r="B594">
        <v>7.93</v>
      </c>
      <c r="C594" t="s">
        <v>516</v>
      </c>
      <c r="D594" t="s">
        <v>517</v>
      </c>
      <c r="E594" t="s">
        <v>548</v>
      </c>
      <c r="F594" t="s">
        <v>549</v>
      </c>
      <c r="G594" t="s">
        <v>550</v>
      </c>
      <c r="H594" t="s">
        <v>551</v>
      </c>
      <c r="I594" t="s">
        <v>588</v>
      </c>
      <c r="J594" t="s">
        <v>589</v>
      </c>
      <c r="O594" t="s">
        <v>588</v>
      </c>
      <c r="P594" t="s">
        <v>589</v>
      </c>
    </row>
    <row r="595" spans="1:16" x14ac:dyDescent="0.35">
      <c r="A595" t="s">
        <v>517</v>
      </c>
      <c r="B595">
        <v>898.42</v>
      </c>
      <c r="C595" t="s">
        <v>516</v>
      </c>
      <c r="D595" t="s">
        <v>517</v>
      </c>
      <c r="E595" t="s">
        <v>548</v>
      </c>
      <c r="F595" t="s">
        <v>549</v>
      </c>
      <c r="G595" t="s">
        <v>550</v>
      </c>
      <c r="H595" t="s">
        <v>551</v>
      </c>
      <c r="I595" t="s">
        <v>119</v>
      </c>
      <c r="J595" t="s">
        <v>120</v>
      </c>
      <c r="O595" t="s">
        <v>119</v>
      </c>
      <c r="P595" t="s">
        <v>120</v>
      </c>
    </row>
    <row r="596" spans="1:16" x14ac:dyDescent="0.35">
      <c r="A596" t="s">
        <v>517</v>
      </c>
      <c r="B596">
        <v>587.01</v>
      </c>
      <c r="C596" t="s">
        <v>516</v>
      </c>
      <c r="D596" t="s">
        <v>517</v>
      </c>
      <c r="E596" t="s">
        <v>538</v>
      </c>
      <c r="F596" t="s">
        <v>539</v>
      </c>
      <c r="G596" t="s">
        <v>540</v>
      </c>
      <c r="H596" t="s">
        <v>541</v>
      </c>
      <c r="I596" t="s">
        <v>119</v>
      </c>
      <c r="J596" t="s">
        <v>120</v>
      </c>
      <c r="O596" t="s">
        <v>119</v>
      </c>
      <c r="P596" t="s">
        <v>120</v>
      </c>
    </row>
    <row r="597" spans="1:16" x14ac:dyDescent="0.35">
      <c r="A597" t="s">
        <v>517</v>
      </c>
      <c r="B597">
        <v>224.8</v>
      </c>
      <c r="C597" t="s">
        <v>516</v>
      </c>
      <c r="D597" t="s">
        <v>517</v>
      </c>
      <c r="E597" t="s">
        <v>258</v>
      </c>
      <c r="F597" t="s">
        <v>259</v>
      </c>
      <c r="G597" t="s">
        <v>117</v>
      </c>
      <c r="H597" t="s">
        <v>118</v>
      </c>
      <c r="I597" t="s">
        <v>119</v>
      </c>
      <c r="J597" t="s">
        <v>120</v>
      </c>
      <c r="O597" t="s">
        <v>119</v>
      </c>
      <c r="P597" t="s">
        <v>120</v>
      </c>
    </row>
    <row r="598" spans="1:16" x14ac:dyDescent="0.35">
      <c r="A598" t="s">
        <v>517</v>
      </c>
      <c r="B598">
        <v>601.61</v>
      </c>
      <c r="C598" t="s">
        <v>516</v>
      </c>
      <c r="D598" t="s">
        <v>517</v>
      </c>
      <c r="E598" t="s">
        <v>380</v>
      </c>
      <c r="F598" t="s">
        <v>381</v>
      </c>
      <c r="G598" t="s">
        <v>250</v>
      </c>
      <c r="H598" t="s">
        <v>251</v>
      </c>
      <c r="I598" t="s">
        <v>119</v>
      </c>
      <c r="J598" t="s">
        <v>120</v>
      </c>
      <c r="O598" t="s">
        <v>119</v>
      </c>
      <c r="P598" t="s">
        <v>120</v>
      </c>
    </row>
    <row r="599" spans="1:16" x14ac:dyDescent="0.35">
      <c r="A599" t="s">
        <v>517</v>
      </c>
      <c r="B599">
        <v>135.32</v>
      </c>
      <c r="C599" t="s">
        <v>516</v>
      </c>
      <c r="D599" t="s">
        <v>517</v>
      </c>
      <c r="E599" t="s">
        <v>609</v>
      </c>
      <c r="F599" t="s">
        <v>610</v>
      </c>
      <c r="G599" t="s">
        <v>250</v>
      </c>
      <c r="H599" t="s">
        <v>251</v>
      </c>
      <c r="I599" t="s">
        <v>119</v>
      </c>
      <c r="J599" t="s">
        <v>120</v>
      </c>
      <c r="O599" t="s">
        <v>119</v>
      </c>
      <c r="P599" t="s">
        <v>120</v>
      </c>
    </row>
    <row r="600" spans="1:16" x14ac:dyDescent="0.35">
      <c r="A600" t="s">
        <v>517</v>
      </c>
      <c r="B600">
        <v>425.33</v>
      </c>
      <c r="C600" t="s">
        <v>516</v>
      </c>
      <c r="D600" t="s">
        <v>517</v>
      </c>
      <c r="E600" t="s">
        <v>482</v>
      </c>
      <c r="F600" t="s">
        <v>483</v>
      </c>
      <c r="G600" t="s">
        <v>250</v>
      </c>
      <c r="H600" t="s">
        <v>251</v>
      </c>
      <c r="I600" t="s">
        <v>119</v>
      </c>
      <c r="J600" t="s">
        <v>120</v>
      </c>
      <c r="O600" t="s">
        <v>119</v>
      </c>
      <c r="P600" t="s">
        <v>120</v>
      </c>
    </row>
    <row r="601" spans="1:16" x14ac:dyDescent="0.35">
      <c r="A601" t="s">
        <v>517</v>
      </c>
      <c r="B601">
        <v>666.89</v>
      </c>
      <c r="C601" t="s">
        <v>516</v>
      </c>
      <c r="D601" t="s">
        <v>517</v>
      </c>
      <c r="E601" t="s">
        <v>337</v>
      </c>
      <c r="F601" t="s">
        <v>338</v>
      </c>
      <c r="G601" t="s">
        <v>339</v>
      </c>
      <c r="H601" t="s">
        <v>340</v>
      </c>
      <c r="I601" t="s">
        <v>119</v>
      </c>
      <c r="J601" t="s">
        <v>120</v>
      </c>
      <c r="O601" t="s">
        <v>119</v>
      </c>
      <c r="P601" t="s">
        <v>120</v>
      </c>
    </row>
    <row r="602" spans="1:16" x14ac:dyDescent="0.35">
      <c r="A602" t="s">
        <v>517</v>
      </c>
      <c r="B602">
        <v>576.98</v>
      </c>
      <c r="C602" t="s">
        <v>516</v>
      </c>
      <c r="D602" t="s">
        <v>517</v>
      </c>
      <c r="E602" t="s">
        <v>154</v>
      </c>
      <c r="F602" t="s">
        <v>155</v>
      </c>
      <c r="G602" t="s">
        <v>117</v>
      </c>
      <c r="H602" t="s">
        <v>118</v>
      </c>
      <c r="I602" t="s">
        <v>119</v>
      </c>
      <c r="J602" t="s">
        <v>120</v>
      </c>
      <c r="O602" t="s">
        <v>119</v>
      </c>
      <c r="P602" t="s">
        <v>120</v>
      </c>
    </row>
    <row r="603" spans="1:16" x14ac:dyDescent="0.35">
      <c r="A603" t="s">
        <v>517</v>
      </c>
      <c r="B603">
        <v>2433.35</v>
      </c>
      <c r="C603" t="s">
        <v>516</v>
      </c>
      <c r="D603" t="s">
        <v>517</v>
      </c>
      <c r="E603" t="s">
        <v>404</v>
      </c>
      <c r="F603" t="s">
        <v>405</v>
      </c>
      <c r="G603" t="s">
        <v>307</v>
      </c>
      <c r="H603" t="s">
        <v>308</v>
      </c>
      <c r="I603" t="s">
        <v>119</v>
      </c>
      <c r="J603" t="s">
        <v>120</v>
      </c>
      <c r="O603" t="s">
        <v>119</v>
      </c>
      <c r="P603" t="s">
        <v>120</v>
      </c>
    </row>
    <row r="604" spans="1:16" x14ac:dyDescent="0.35">
      <c r="A604" t="s">
        <v>517</v>
      </c>
      <c r="B604">
        <v>1074.1099999999999</v>
      </c>
      <c r="C604" t="s">
        <v>516</v>
      </c>
      <c r="D604" t="s">
        <v>517</v>
      </c>
      <c r="E604" t="s">
        <v>422</v>
      </c>
      <c r="F604" t="s">
        <v>423</v>
      </c>
      <c r="G604" t="s">
        <v>307</v>
      </c>
      <c r="H604" t="s">
        <v>308</v>
      </c>
      <c r="I604" t="s">
        <v>119</v>
      </c>
      <c r="J604" t="s">
        <v>120</v>
      </c>
      <c r="O604" t="s">
        <v>119</v>
      </c>
      <c r="P604" t="s">
        <v>120</v>
      </c>
    </row>
    <row r="605" spans="1:16" x14ac:dyDescent="0.35">
      <c r="A605" t="s">
        <v>517</v>
      </c>
      <c r="B605">
        <v>1461.83</v>
      </c>
      <c r="C605" t="s">
        <v>516</v>
      </c>
      <c r="D605" t="s">
        <v>517</v>
      </c>
      <c r="E605" t="s">
        <v>305</v>
      </c>
      <c r="F605" t="s">
        <v>306</v>
      </c>
      <c r="G605" t="s">
        <v>307</v>
      </c>
      <c r="H605" t="s">
        <v>308</v>
      </c>
      <c r="I605" t="s">
        <v>119</v>
      </c>
      <c r="J605" t="s">
        <v>120</v>
      </c>
      <c r="O605" t="s">
        <v>119</v>
      </c>
      <c r="P605" t="s">
        <v>120</v>
      </c>
    </row>
    <row r="606" spans="1:16" x14ac:dyDescent="0.35">
      <c r="A606" t="s">
        <v>517</v>
      </c>
      <c r="B606">
        <v>2561.23</v>
      </c>
      <c r="C606" t="s">
        <v>516</v>
      </c>
      <c r="D606" t="s">
        <v>517</v>
      </c>
      <c r="E606" t="s">
        <v>428</v>
      </c>
      <c r="F606" t="s">
        <v>429</v>
      </c>
      <c r="G606" t="s">
        <v>307</v>
      </c>
      <c r="H606" t="s">
        <v>308</v>
      </c>
      <c r="I606" t="s">
        <v>119</v>
      </c>
      <c r="J606" t="s">
        <v>120</v>
      </c>
      <c r="O606" t="s">
        <v>119</v>
      </c>
      <c r="P606" t="s">
        <v>120</v>
      </c>
    </row>
    <row r="607" spans="1:16" x14ac:dyDescent="0.35">
      <c r="A607" t="s">
        <v>18</v>
      </c>
      <c r="B607">
        <v>146.16999999999999</v>
      </c>
      <c r="C607" t="s">
        <v>17</v>
      </c>
      <c r="D607" t="s">
        <v>18</v>
      </c>
      <c r="E607" t="s">
        <v>1016</v>
      </c>
      <c r="F607" t="s">
        <v>1017</v>
      </c>
      <c r="G607" t="s">
        <v>565</v>
      </c>
      <c r="H607" t="s">
        <v>566</v>
      </c>
      <c r="K607" t="s">
        <v>2423</v>
      </c>
      <c r="L607" t="s">
        <v>2424</v>
      </c>
      <c r="M607" t="s">
        <v>1748</v>
      </c>
      <c r="N607" t="s">
        <v>1749</v>
      </c>
    </row>
    <row r="608" spans="1:16" x14ac:dyDescent="0.35">
      <c r="A608" t="s">
        <v>18</v>
      </c>
      <c r="B608">
        <v>13.39</v>
      </c>
      <c r="C608" t="s">
        <v>17</v>
      </c>
      <c r="D608" t="s">
        <v>18</v>
      </c>
      <c r="E608" t="s">
        <v>1016</v>
      </c>
      <c r="F608" t="s">
        <v>1017</v>
      </c>
      <c r="G608" t="s">
        <v>37</v>
      </c>
      <c r="H608" t="s">
        <v>38</v>
      </c>
      <c r="K608" t="s">
        <v>2450</v>
      </c>
      <c r="L608" t="s">
        <v>2451</v>
      </c>
      <c r="M608" t="s">
        <v>1113</v>
      </c>
      <c r="N608" t="s">
        <v>1114</v>
      </c>
    </row>
    <row r="609" spans="1:16" x14ac:dyDescent="0.35">
      <c r="A609" t="s">
        <v>18</v>
      </c>
      <c r="B609">
        <v>244.97</v>
      </c>
      <c r="C609" t="s">
        <v>17</v>
      </c>
      <c r="D609" t="s">
        <v>18</v>
      </c>
      <c r="E609" t="s">
        <v>1016</v>
      </c>
      <c r="F609" t="s">
        <v>1017</v>
      </c>
      <c r="G609" t="s">
        <v>1109</v>
      </c>
      <c r="H609" t="s">
        <v>1110</v>
      </c>
      <c r="K609" t="s">
        <v>2450</v>
      </c>
      <c r="L609" t="s">
        <v>2451</v>
      </c>
      <c r="M609" t="s">
        <v>1113</v>
      </c>
      <c r="N609" t="s">
        <v>1114</v>
      </c>
    </row>
    <row r="610" spans="1:16" x14ac:dyDescent="0.35">
      <c r="A610" t="s">
        <v>18</v>
      </c>
      <c r="B610">
        <v>14.56</v>
      </c>
      <c r="C610" t="s">
        <v>17</v>
      </c>
      <c r="D610" t="s">
        <v>18</v>
      </c>
      <c r="E610" t="s">
        <v>1016</v>
      </c>
      <c r="F610" t="s">
        <v>1017</v>
      </c>
      <c r="G610" t="s">
        <v>1109</v>
      </c>
      <c r="H610" t="s">
        <v>1110</v>
      </c>
      <c r="K610" t="s">
        <v>1111</v>
      </c>
      <c r="L610" t="s">
        <v>1112</v>
      </c>
      <c r="M610" t="s">
        <v>1113</v>
      </c>
      <c r="N610" t="s">
        <v>1114</v>
      </c>
    </row>
    <row r="611" spans="1:16" x14ac:dyDescent="0.35">
      <c r="A611" t="s">
        <v>18</v>
      </c>
      <c r="B611">
        <v>7.83</v>
      </c>
      <c r="C611" t="s">
        <v>17</v>
      </c>
      <c r="D611" t="s">
        <v>18</v>
      </c>
      <c r="E611" t="s">
        <v>1016</v>
      </c>
      <c r="F611" t="s">
        <v>1017</v>
      </c>
      <c r="G611" t="s">
        <v>1109</v>
      </c>
      <c r="H611" t="s">
        <v>1110</v>
      </c>
      <c r="K611" t="s">
        <v>2450</v>
      </c>
      <c r="L611" t="s">
        <v>2451</v>
      </c>
      <c r="M611" t="s">
        <v>23</v>
      </c>
      <c r="N611" t="s">
        <v>24</v>
      </c>
    </row>
    <row r="612" spans="1:16" x14ac:dyDescent="0.35">
      <c r="A612" t="s">
        <v>18</v>
      </c>
      <c r="B612">
        <v>25.03</v>
      </c>
      <c r="C612" t="s">
        <v>17</v>
      </c>
      <c r="D612" t="s">
        <v>18</v>
      </c>
      <c r="E612" t="s">
        <v>139</v>
      </c>
      <c r="F612" t="s">
        <v>140</v>
      </c>
      <c r="G612" t="s">
        <v>245</v>
      </c>
      <c r="H612" t="s">
        <v>246</v>
      </c>
      <c r="K612" t="s">
        <v>1943</v>
      </c>
      <c r="L612" t="s">
        <v>1944</v>
      </c>
      <c r="M612" t="s">
        <v>1925</v>
      </c>
      <c r="N612" t="s">
        <v>1926</v>
      </c>
    </row>
    <row r="613" spans="1:16" x14ac:dyDescent="0.35">
      <c r="A613" t="s">
        <v>18</v>
      </c>
      <c r="B613">
        <v>94.34</v>
      </c>
      <c r="C613" t="s">
        <v>17</v>
      </c>
      <c r="D613" t="s">
        <v>18</v>
      </c>
      <c r="E613" t="s">
        <v>563</v>
      </c>
      <c r="F613" t="s">
        <v>564</v>
      </c>
      <c r="G613" t="s">
        <v>565</v>
      </c>
      <c r="H613" t="s">
        <v>566</v>
      </c>
      <c r="K613" t="s">
        <v>1733</v>
      </c>
      <c r="L613" t="s">
        <v>1734</v>
      </c>
      <c r="O613" t="s">
        <v>2452</v>
      </c>
      <c r="P613" t="s">
        <v>2453</v>
      </c>
    </row>
    <row r="614" spans="1:16" x14ac:dyDescent="0.35">
      <c r="A614" t="s">
        <v>18</v>
      </c>
      <c r="B614">
        <v>7.28</v>
      </c>
      <c r="C614" t="s">
        <v>17</v>
      </c>
      <c r="D614" t="s">
        <v>18</v>
      </c>
      <c r="E614" t="s">
        <v>422</v>
      </c>
      <c r="F614" t="s">
        <v>423</v>
      </c>
      <c r="G614" t="s">
        <v>307</v>
      </c>
      <c r="H614" t="s">
        <v>308</v>
      </c>
      <c r="I614" t="s">
        <v>424</v>
      </c>
      <c r="J614" t="s">
        <v>425</v>
      </c>
      <c r="O614" t="s">
        <v>424</v>
      </c>
      <c r="P614" t="s">
        <v>425</v>
      </c>
    </row>
    <row r="615" spans="1:16" x14ac:dyDescent="0.35">
      <c r="A615" t="s">
        <v>28</v>
      </c>
      <c r="B615">
        <v>6029.3</v>
      </c>
      <c r="C615" t="s">
        <v>27</v>
      </c>
      <c r="D615" t="s">
        <v>28</v>
      </c>
      <c r="E615" t="s">
        <v>1016</v>
      </c>
      <c r="F615" t="s">
        <v>1017</v>
      </c>
      <c r="G615" t="s">
        <v>565</v>
      </c>
      <c r="H615" t="s">
        <v>566</v>
      </c>
      <c r="K615" t="s">
        <v>2423</v>
      </c>
      <c r="L615" t="s">
        <v>2424</v>
      </c>
      <c r="M615" t="s">
        <v>1748</v>
      </c>
      <c r="N615" t="s">
        <v>1749</v>
      </c>
    </row>
    <row r="616" spans="1:16" x14ac:dyDescent="0.35">
      <c r="A616" t="s">
        <v>28</v>
      </c>
      <c r="B616">
        <v>552.5</v>
      </c>
      <c r="C616" t="s">
        <v>27</v>
      </c>
      <c r="D616" t="s">
        <v>28</v>
      </c>
      <c r="E616" t="s">
        <v>1016</v>
      </c>
      <c r="F616" t="s">
        <v>1017</v>
      </c>
      <c r="G616" t="s">
        <v>37</v>
      </c>
      <c r="H616" t="s">
        <v>38</v>
      </c>
      <c r="K616" t="s">
        <v>2450</v>
      </c>
      <c r="L616" t="s">
        <v>2451</v>
      </c>
      <c r="M616" t="s">
        <v>1113</v>
      </c>
      <c r="N616" t="s">
        <v>1114</v>
      </c>
    </row>
    <row r="617" spans="1:16" x14ac:dyDescent="0.35">
      <c r="A617" t="s">
        <v>28</v>
      </c>
      <c r="B617">
        <v>10105.27</v>
      </c>
      <c r="C617" t="s">
        <v>27</v>
      </c>
      <c r="D617" t="s">
        <v>28</v>
      </c>
      <c r="E617" t="s">
        <v>1016</v>
      </c>
      <c r="F617" t="s">
        <v>1017</v>
      </c>
      <c r="G617" t="s">
        <v>1109</v>
      </c>
      <c r="H617" t="s">
        <v>1110</v>
      </c>
      <c r="K617" t="s">
        <v>2450</v>
      </c>
      <c r="L617" t="s">
        <v>2451</v>
      </c>
      <c r="M617" t="s">
        <v>1113</v>
      </c>
      <c r="N617" t="s">
        <v>1114</v>
      </c>
    </row>
    <row r="618" spans="1:16" x14ac:dyDescent="0.35">
      <c r="A618" t="s">
        <v>28</v>
      </c>
      <c r="B618">
        <v>600.6</v>
      </c>
      <c r="C618" t="s">
        <v>27</v>
      </c>
      <c r="D618" t="s">
        <v>28</v>
      </c>
      <c r="E618" t="s">
        <v>1016</v>
      </c>
      <c r="F618" t="s">
        <v>1017</v>
      </c>
      <c r="G618" t="s">
        <v>1109</v>
      </c>
      <c r="H618" t="s">
        <v>1110</v>
      </c>
      <c r="K618" t="s">
        <v>1111</v>
      </c>
      <c r="L618" t="s">
        <v>1112</v>
      </c>
      <c r="M618" t="s">
        <v>1113</v>
      </c>
      <c r="N618" t="s">
        <v>1114</v>
      </c>
    </row>
    <row r="619" spans="1:16" x14ac:dyDescent="0.35">
      <c r="A619" t="s">
        <v>28</v>
      </c>
      <c r="B619">
        <v>323.33999999999997</v>
      </c>
      <c r="C619" t="s">
        <v>27</v>
      </c>
      <c r="D619" t="s">
        <v>28</v>
      </c>
      <c r="E619" t="s">
        <v>1016</v>
      </c>
      <c r="F619" t="s">
        <v>1017</v>
      </c>
      <c r="G619" t="s">
        <v>1109</v>
      </c>
      <c r="H619" t="s">
        <v>1110</v>
      </c>
      <c r="K619" t="s">
        <v>2450</v>
      </c>
      <c r="L619" t="s">
        <v>2451</v>
      </c>
      <c r="M619" t="s">
        <v>23</v>
      </c>
      <c r="N619" t="s">
        <v>24</v>
      </c>
    </row>
    <row r="620" spans="1:16" x14ac:dyDescent="0.35">
      <c r="A620" t="s">
        <v>28</v>
      </c>
      <c r="B620">
        <v>1033.56</v>
      </c>
      <c r="C620" t="s">
        <v>27</v>
      </c>
      <c r="D620" t="s">
        <v>28</v>
      </c>
      <c r="E620" t="s">
        <v>139</v>
      </c>
      <c r="F620" t="s">
        <v>140</v>
      </c>
      <c r="G620" t="s">
        <v>245</v>
      </c>
      <c r="H620" t="s">
        <v>246</v>
      </c>
      <c r="K620" t="s">
        <v>1943</v>
      </c>
      <c r="L620" t="s">
        <v>1944</v>
      </c>
      <c r="M620" t="s">
        <v>1925</v>
      </c>
      <c r="N620" t="s">
        <v>1926</v>
      </c>
    </row>
    <row r="621" spans="1:16" x14ac:dyDescent="0.35">
      <c r="A621" t="s">
        <v>28</v>
      </c>
      <c r="B621">
        <v>3890.06</v>
      </c>
      <c r="C621" t="s">
        <v>27</v>
      </c>
      <c r="D621" t="s">
        <v>28</v>
      </c>
      <c r="E621" t="s">
        <v>563</v>
      </c>
      <c r="F621" t="s">
        <v>564</v>
      </c>
      <c r="G621" t="s">
        <v>565</v>
      </c>
      <c r="H621" t="s">
        <v>566</v>
      </c>
      <c r="K621" t="s">
        <v>1733</v>
      </c>
      <c r="L621" t="s">
        <v>1734</v>
      </c>
      <c r="O621" t="s">
        <v>2452</v>
      </c>
      <c r="P621" t="s">
        <v>2453</v>
      </c>
    </row>
    <row r="622" spans="1:16" x14ac:dyDescent="0.35">
      <c r="A622" t="s">
        <v>28</v>
      </c>
      <c r="B622">
        <v>300.3</v>
      </c>
      <c r="C622" t="s">
        <v>27</v>
      </c>
      <c r="D622" t="s">
        <v>28</v>
      </c>
      <c r="E622" t="s">
        <v>422</v>
      </c>
      <c r="F622" t="s">
        <v>423</v>
      </c>
      <c r="G622" t="s">
        <v>307</v>
      </c>
      <c r="H622" t="s">
        <v>308</v>
      </c>
      <c r="I622" t="s">
        <v>424</v>
      </c>
      <c r="J622" t="s">
        <v>425</v>
      </c>
      <c r="O622" t="s">
        <v>424</v>
      </c>
      <c r="P622" t="s">
        <v>425</v>
      </c>
    </row>
    <row r="623" spans="1:16" x14ac:dyDescent="0.35">
      <c r="A623" t="s">
        <v>97</v>
      </c>
      <c r="B623">
        <v>1374.25</v>
      </c>
      <c r="C623" t="s">
        <v>96</v>
      </c>
      <c r="D623" t="s">
        <v>97</v>
      </c>
      <c r="E623" t="s">
        <v>1016</v>
      </c>
      <c r="F623" t="s">
        <v>1017</v>
      </c>
      <c r="G623" t="s">
        <v>37</v>
      </c>
      <c r="H623" t="s">
        <v>38</v>
      </c>
      <c r="K623" t="s">
        <v>2450</v>
      </c>
      <c r="L623" t="s">
        <v>2451</v>
      </c>
      <c r="M623" t="s">
        <v>1113</v>
      </c>
      <c r="N623" t="s">
        <v>1114</v>
      </c>
    </row>
    <row r="624" spans="1:16" x14ac:dyDescent="0.35">
      <c r="A624" t="s">
        <v>97</v>
      </c>
      <c r="B624">
        <v>11994.5</v>
      </c>
      <c r="C624" t="s">
        <v>96</v>
      </c>
      <c r="D624" t="s">
        <v>97</v>
      </c>
      <c r="E624" t="s">
        <v>1016</v>
      </c>
      <c r="F624" t="s">
        <v>1017</v>
      </c>
      <c r="G624" t="s">
        <v>1109</v>
      </c>
      <c r="H624" t="s">
        <v>1110</v>
      </c>
      <c r="K624" t="s">
        <v>2450</v>
      </c>
      <c r="L624" t="s">
        <v>2451</v>
      </c>
      <c r="M624" t="s">
        <v>1113</v>
      </c>
      <c r="N624" t="s">
        <v>1114</v>
      </c>
    </row>
    <row r="625" spans="1:16" x14ac:dyDescent="0.35">
      <c r="A625" t="s">
        <v>97</v>
      </c>
      <c r="B625">
        <v>910</v>
      </c>
      <c r="C625" t="s">
        <v>96</v>
      </c>
      <c r="D625" t="s">
        <v>97</v>
      </c>
      <c r="E625" t="s">
        <v>422</v>
      </c>
      <c r="F625" t="s">
        <v>423</v>
      </c>
      <c r="G625" t="s">
        <v>307</v>
      </c>
      <c r="H625" t="s">
        <v>308</v>
      </c>
      <c r="I625" t="s">
        <v>424</v>
      </c>
      <c r="J625" t="s">
        <v>425</v>
      </c>
      <c r="O625" t="s">
        <v>424</v>
      </c>
      <c r="P625" t="s">
        <v>425</v>
      </c>
    </row>
    <row r="626" spans="1:16" x14ac:dyDescent="0.35">
      <c r="A626" t="s">
        <v>102</v>
      </c>
      <c r="B626">
        <v>1044</v>
      </c>
      <c r="C626" t="s">
        <v>101</v>
      </c>
      <c r="D626" t="s">
        <v>102</v>
      </c>
      <c r="E626" t="s">
        <v>139</v>
      </c>
      <c r="F626" t="s">
        <v>140</v>
      </c>
      <c r="G626" t="s">
        <v>245</v>
      </c>
      <c r="H626" t="s">
        <v>246</v>
      </c>
      <c r="K626" t="s">
        <v>1943</v>
      </c>
      <c r="L626" t="s">
        <v>1944</v>
      </c>
      <c r="M626" t="s">
        <v>1925</v>
      </c>
      <c r="N626" t="s">
        <v>1926</v>
      </c>
    </row>
    <row r="627" spans="1:16" x14ac:dyDescent="0.35">
      <c r="A627" t="s">
        <v>206</v>
      </c>
      <c r="B627">
        <v>1044</v>
      </c>
      <c r="C627" t="s">
        <v>205</v>
      </c>
      <c r="D627" t="s">
        <v>206</v>
      </c>
      <c r="E627" t="s">
        <v>139</v>
      </c>
      <c r="F627" t="s">
        <v>140</v>
      </c>
      <c r="G627" t="s">
        <v>245</v>
      </c>
      <c r="H627" t="s">
        <v>246</v>
      </c>
      <c r="K627" t="s">
        <v>1943</v>
      </c>
      <c r="L627" t="s">
        <v>1944</v>
      </c>
      <c r="M627" t="s">
        <v>1925</v>
      </c>
      <c r="N627" t="s">
        <v>1926</v>
      </c>
    </row>
    <row r="628" spans="1:16" x14ac:dyDescent="0.35">
      <c r="A628" t="s">
        <v>206</v>
      </c>
      <c r="B628">
        <v>11787.92</v>
      </c>
      <c r="C628" t="s">
        <v>205</v>
      </c>
      <c r="D628" t="s">
        <v>206</v>
      </c>
      <c r="E628" t="s">
        <v>563</v>
      </c>
      <c r="F628" t="s">
        <v>564</v>
      </c>
      <c r="G628" t="s">
        <v>565</v>
      </c>
      <c r="H628" t="s">
        <v>566</v>
      </c>
      <c r="K628" t="s">
        <v>1733</v>
      </c>
      <c r="L628" t="s">
        <v>1734</v>
      </c>
      <c r="O628" t="s">
        <v>2452</v>
      </c>
      <c r="P628" t="s">
        <v>2453</v>
      </c>
    </row>
    <row r="629" spans="1:16" x14ac:dyDescent="0.35">
      <c r="A629" t="s">
        <v>220</v>
      </c>
      <c r="B629">
        <v>1044</v>
      </c>
      <c r="C629" t="s">
        <v>219</v>
      </c>
      <c r="D629" t="s">
        <v>220</v>
      </c>
      <c r="E629" t="s">
        <v>139</v>
      </c>
      <c r="F629" t="s">
        <v>140</v>
      </c>
      <c r="G629" t="s">
        <v>245</v>
      </c>
      <c r="H629" t="s">
        <v>246</v>
      </c>
      <c r="K629" t="s">
        <v>1943</v>
      </c>
      <c r="L629" t="s">
        <v>1944</v>
      </c>
      <c r="M629" t="s">
        <v>1925</v>
      </c>
      <c r="N629" t="s">
        <v>1926</v>
      </c>
    </row>
    <row r="630" spans="1:16" x14ac:dyDescent="0.35">
      <c r="A630" t="s">
        <v>1033</v>
      </c>
      <c r="B630">
        <v>156.19</v>
      </c>
      <c r="C630" t="s">
        <v>1032</v>
      </c>
      <c r="D630" t="s">
        <v>1033</v>
      </c>
      <c r="E630" t="s">
        <v>1016</v>
      </c>
      <c r="F630" t="s">
        <v>1017</v>
      </c>
      <c r="G630" t="s">
        <v>565</v>
      </c>
      <c r="H630" t="s">
        <v>566</v>
      </c>
      <c r="K630" t="s">
        <v>2423</v>
      </c>
      <c r="L630" t="s">
        <v>2424</v>
      </c>
      <c r="M630" t="s">
        <v>23</v>
      </c>
      <c r="N630" t="s">
        <v>24</v>
      </c>
    </row>
    <row r="631" spans="1:16" x14ac:dyDescent="0.35">
      <c r="A631" t="s">
        <v>108</v>
      </c>
      <c r="B631">
        <v>18270.61</v>
      </c>
      <c r="C631" t="s">
        <v>107</v>
      </c>
      <c r="D631" t="s">
        <v>108</v>
      </c>
      <c r="E631" t="s">
        <v>1016</v>
      </c>
      <c r="F631" t="s">
        <v>1017</v>
      </c>
      <c r="G631" t="s">
        <v>565</v>
      </c>
      <c r="H631" t="s">
        <v>566</v>
      </c>
      <c r="K631" t="s">
        <v>2423</v>
      </c>
      <c r="L631" t="s">
        <v>2424</v>
      </c>
      <c r="M631" t="s">
        <v>1748</v>
      </c>
      <c r="N631" t="s">
        <v>1749</v>
      </c>
    </row>
    <row r="632" spans="1:16" x14ac:dyDescent="0.35">
      <c r="A632" t="s">
        <v>108</v>
      </c>
      <c r="B632">
        <v>18627.47</v>
      </c>
      <c r="C632" t="s">
        <v>107</v>
      </c>
      <c r="D632" t="s">
        <v>108</v>
      </c>
      <c r="E632" t="s">
        <v>1016</v>
      </c>
      <c r="F632" t="s">
        <v>1017</v>
      </c>
      <c r="G632" t="s">
        <v>1109</v>
      </c>
      <c r="H632" t="s">
        <v>1110</v>
      </c>
      <c r="K632" t="s">
        <v>2450</v>
      </c>
      <c r="L632" t="s">
        <v>2451</v>
      </c>
      <c r="M632" t="s">
        <v>1113</v>
      </c>
      <c r="N632" t="s">
        <v>1114</v>
      </c>
    </row>
    <row r="633" spans="1:16" x14ac:dyDescent="0.35">
      <c r="A633" t="s">
        <v>108</v>
      </c>
      <c r="B633">
        <v>1646.67</v>
      </c>
      <c r="C633" t="s">
        <v>107</v>
      </c>
      <c r="D633" t="s">
        <v>108</v>
      </c>
      <c r="E633" t="s">
        <v>1016</v>
      </c>
      <c r="F633" t="s">
        <v>1017</v>
      </c>
      <c r="G633" t="s">
        <v>1109</v>
      </c>
      <c r="H633" t="s">
        <v>1110</v>
      </c>
      <c r="K633" t="s">
        <v>1111</v>
      </c>
      <c r="L633" t="s">
        <v>1112</v>
      </c>
      <c r="M633" t="s">
        <v>1113</v>
      </c>
      <c r="N633" t="s">
        <v>1114</v>
      </c>
    </row>
    <row r="634" spans="1:16" x14ac:dyDescent="0.35">
      <c r="A634" t="s">
        <v>108</v>
      </c>
      <c r="B634">
        <v>979.83</v>
      </c>
      <c r="C634" t="s">
        <v>107</v>
      </c>
      <c r="D634" t="s">
        <v>108</v>
      </c>
      <c r="E634" t="s">
        <v>1016</v>
      </c>
      <c r="F634" t="s">
        <v>1017</v>
      </c>
      <c r="G634" t="s">
        <v>1109</v>
      </c>
      <c r="H634" t="s">
        <v>1110</v>
      </c>
      <c r="K634" t="s">
        <v>2450</v>
      </c>
      <c r="L634" t="s">
        <v>2451</v>
      </c>
      <c r="M634" t="s">
        <v>23</v>
      </c>
      <c r="N634" t="s">
        <v>24</v>
      </c>
    </row>
    <row r="635" spans="1:16" x14ac:dyDescent="0.35">
      <c r="A635" t="s">
        <v>1046</v>
      </c>
      <c r="B635">
        <v>300</v>
      </c>
      <c r="C635" t="s">
        <v>1045</v>
      </c>
      <c r="D635" t="s">
        <v>1046</v>
      </c>
      <c r="E635" t="s">
        <v>1016</v>
      </c>
      <c r="F635" t="s">
        <v>1017</v>
      </c>
      <c r="G635" t="s">
        <v>37</v>
      </c>
      <c r="H635" t="s">
        <v>38</v>
      </c>
      <c r="K635" t="s">
        <v>2450</v>
      </c>
      <c r="L635" t="s">
        <v>2451</v>
      </c>
      <c r="M635" t="s">
        <v>1113</v>
      </c>
      <c r="N635" t="s">
        <v>1114</v>
      </c>
    </row>
    <row r="636" spans="1:16" x14ac:dyDescent="0.35">
      <c r="A636" t="s">
        <v>1046</v>
      </c>
      <c r="B636">
        <v>173.34</v>
      </c>
      <c r="C636" t="s">
        <v>1045</v>
      </c>
      <c r="D636" t="s">
        <v>1046</v>
      </c>
      <c r="E636" t="s">
        <v>1016</v>
      </c>
      <c r="F636" t="s">
        <v>1017</v>
      </c>
      <c r="G636" t="s">
        <v>1109</v>
      </c>
      <c r="H636" t="s">
        <v>1110</v>
      </c>
      <c r="K636" t="s">
        <v>1111</v>
      </c>
      <c r="L636" t="s">
        <v>1112</v>
      </c>
      <c r="M636" t="s">
        <v>1113</v>
      </c>
      <c r="N636" t="s">
        <v>1114</v>
      </c>
    </row>
    <row r="637" spans="1:16" x14ac:dyDescent="0.35">
      <c r="A637" t="s">
        <v>1057</v>
      </c>
      <c r="B637">
        <v>33321.25</v>
      </c>
      <c r="C637" t="s">
        <v>1056</v>
      </c>
      <c r="D637" t="s">
        <v>1057</v>
      </c>
      <c r="E637" t="s">
        <v>1016</v>
      </c>
      <c r="F637" t="s">
        <v>1017</v>
      </c>
      <c r="G637" t="s">
        <v>37</v>
      </c>
      <c r="H637" t="s">
        <v>38</v>
      </c>
      <c r="K637" t="s">
        <v>1111</v>
      </c>
      <c r="L637" t="s">
        <v>1112</v>
      </c>
      <c r="M637" t="s">
        <v>1113</v>
      </c>
      <c r="N637" t="s">
        <v>1114</v>
      </c>
    </row>
    <row r="638" spans="1:16" x14ac:dyDescent="0.35">
      <c r="A638" t="s">
        <v>1057</v>
      </c>
      <c r="B638">
        <v>95748.5</v>
      </c>
      <c r="C638" t="s">
        <v>1056</v>
      </c>
      <c r="D638" t="s">
        <v>1057</v>
      </c>
      <c r="E638" t="s">
        <v>1016</v>
      </c>
      <c r="F638" t="s">
        <v>1017</v>
      </c>
      <c r="G638" t="s">
        <v>1109</v>
      </c>
      <c r="H638" t="s">
        <v>1110</v>
      </c>
      <c r="K638" t="s">
        <v>1111</v>
      </c>
      <c r="L638" t="s">
        <v>1112</v>
      </c>
      <c r="M638" t="s">
        <v>1113</v>
      </c>
      <c r="N638" t="s">
        <v>1114</v>
      </c>
    </row>
    <row r="639" spans="1:16" x14ac:dyDescent="0.35">
      <c r="A639" t="s">
        <v>1050</v>
      </c>
      <c r="B639">
        <v>992.5</v>
      </c>
      <c r="C639" t="s">
        <v>1049</v>
      </c>
      <c r="D639" t="s">
        <v>1050</v>
      </c>
      <c r="E639" t="s">
        <v>1016</v>
      </c>
      <c r="F639" t="s">
        <v>1017</v>
      </c>
      <c r="G639" t="s">
        <v>1109</v>
      </c>
      <c r="H639" t="s">
        <v>1110</v>
      </c>
      <c r="K639" t="s">
        <v>1111</v>
      </c>
      <c r="L639" t="s">
        <v>1112</v>
      </c>
      <c r="M639" t="s">
        <v>1113</v>
      </c>
      <c r="N639" t="s">
        <v>1114</v>
      </c>
    </row>
    <row r="640" spans="1:16" x14ac:dyDescent="0.35">
      <c r="A640" t="s">
        <v>1090</v>
      </c>
      <c r="B640">
        <v>-10197.89</v>
      </c>
      <c r="C640" t="s">
        <v>1089</v>
      </c>
      <c r="D640" t="s">
        <v>1090</v>
      </c>
      <c r="E640" t="s">
        <v>1016</v>
      </c>
      <c r="F640" t="s">
        <v>1017</v>
      </c>
      <c r="G640" t="s">
        <v>533</v>
      </c>
      <c r="H640" t="s">
        <v>534</v>
      </c>
      <c r="K640" t="s">
        <v>1977</v>
      </c>
      <c r="L640" t="s">
        <v>1978</v>
      </c>
      <c r="M640" t="s">
        <v>1856</v>
      </c>
      <c r="N640" t="s">
        <v>1857</v>
      </c>
    </row>
    <row r="641" spans="1:16" x14ac:dyDescent="0.35">
      <c r="A641" t="s">
        <v>1090</v>
      </c>
      <c r="B641">
        <v>102.11</v>
      </c>
      <c r="C641" t="s">
        <v>1089</v>
      </c>
      <c r="D641" t="s">
        <v>1090</v>
      </c>
      <c r="E641" t="s">
        <v>1016</v>
      </c>
      <c r="F641" t="s">
        <v>1017</v>
      </c>
      <c r="G641" t="s">
        <v>533</v>
      </c>
      <c r="H641" t="s">
        <v>534</v>
      </c>
      <c r="K641" t="s">
        <v>2125</v>
      </c>
      <c r="L641" t="s">
        <v>2126</v>
      </c>
      <c r="M641" t="s">
        <v>1856</v>
      </c>
      <c r="N641" t="s">
        <v>1857</v>
      </c>
    </row>
    <row r="642" spans="1:16" x14ac:dyDescent="0.35">
      <c r="A642" t="s">
        <v>1090</v>
      </c>
      <c r="B642">
        <v>1047897.53</v>
      </c>
      <c r="C642" t="s">
        <v>1089</v>
      </c>
      <c r="D642" t="s">
        <v>1090</v>
      </c>
      <c r="E642" t="s">
        <v>1016</v>
      </c>
      <c r="F642" t="s">
        <v>1017</v>
      </c>
      <c r="G642" t="s">
        <v>533</v>
      </c>
      <c r="H642" t="s">
        <v>534</v>
      </c>
      <c r="K642" t="s">
        <v>1854</v>
      </c>
      <c r="L642" t="s">
        <v>1855</v>
      </c>
      <c r="M642" t="s">
        <v>1856</v>
      </c>
      <c r="N642" t="s">
        <v>1857</v>
      </c>
    </row>
    <row r="643" spans="1:16" x14ac:dyDescent="0.35">
      <c r="A643" t="s">
        <v>1976</v>
      </c>
      <c r="B643">
        <v>-14164.96</v>
      </c>
      <c r="C643" t="s">
        <v>1975</v>
      </c>
      <c r="D643" t="s">
        <v>1976</v>
      </c>
      <c r="E643" t="s">
        <v>1016</v>
      </c>
      <c r="F643" t="s">
        <v>1017</v>
      </c>
      <c r="G643" t="s">
        <v>533</v>
      </c>
      <c r="H643" t="s">
        <v>534</v>
      </c>
      <c r="K643" t="s">
        <v>1977</v>
      </c>
      <c r="L643" t="s">
        <v>1978</v>
      </c>
      <c r="M643" t="s">
        <v>1856</v>
      </c>
      <c r="N643" t="s">
        <v>1857</v>
      </c>
    </row>
    <row r="644" spans="1:16" x14ac:dyDescent="0.35">
      <c r="A644" t="s">
        <v>1976</v>
      </c>
      <c r="B644">
        <v>74636.31</v>
      </c>
      <c r="C644" t="s">
        <v>1975</v>
      </c>
      <c r="D644" t="s">
        <v>1976</v>
      </c>
      <c r="E644" t="s">
        <v>1016</v>
      </c>
      <c r="F644" t="s">
        <v>1017</v>
      </c>
      <c r="G644" t="s">
        <v>533</v>
      </c>
      <c r="H644" t="s">
        <v>534</v>
      </c>
      <c r="K644" t="s">
        <v>2158</v>
      </c>
      <c r="L644" t="s">
        <v>2159</v>
      </c>
      <c r="M644" t="s">
        <v>1856</v>
      </c>
      <c r="N644" t="s">
        <v>1857</v>
      </c>
    </row>
    <row r="645" spans="1:16" x14ac:dyDescent="0.35">
      <c r="A645" t="s">
        <v>1976</v>
      </c>
      <c r="B645">
        <v>49083.55</v>
      </c>
      <c r="C645" t="s">
        <v>1975</v>
      </c>
      <c r="D645" t="s">
        <v>1976</v>
      </c>
      <c r="E645" t="s">
        <v>1016</v>
      </c>
      <c r="F645" t="s">
        <v>1017</v>
      </c>
      <c r="G645" t="s">
        <v>533</v>
      </c>
      <c r="H645" t="s">
        <v>534</v>
      </c>
      <c r="K645" t="s">
        <v>2125</v>
      </c>
      <c r="L645" t="s">
        <v>2126</v>
      </c>
      <c r="M645" t="s">
        <v>1856</v>
      </c>
      <c r="N645" t="s">
        <v>1857</v>
      </c>
    </row>
    <row r="646" spans="1:16" x14ac:dyDescent="0.35">
      <c r="A646" t="s">
        <v>1976</v>
      </c>
      <c r="B646">
        <v>806.75</v>
      </c>
      <c r="C646" t="s">
        <v>1975</v>
      </c>
      <c r="D646" t="s">
        <v>1976</v>
      </c>
      <c r="E646" t="s">
        <v>1016</v>
      </c>
      <c r="F646" t="s">
        <v>1017</v>
      </c>
      <c r="G646" t="s">
        <v>533</v>
      </c>
      <c r="H646" t="s">
        <v>534</v>
      </c>
      <c r="K646" t="s">
        <v>1854</v>
      </c>
      <c r="L646" t="s">
        <v>1855</v>
      </c>
      <c r="M646" t="s">
        <v>1856</v>
      </c>
      <c r="N646" t="s">
        <v>1857</v>
      </c>
    </row>
    <row r="647" spans="1:16" x14ac:dyDescent="0.35">
      <c r="A647" t="s">
        <v>1229</v>
      </c>
      <c r="B647">
        <v>-2134.16</v>
      </c>
      <c r="C647" t="s">
        <v>1228</v>
      </c>
      <c r="D647" t="s">
        <v>1229</v>
      </c>
      <c r="E647" t="s">
        <v>1016</v>
      </c>
      <c r="F647" t="s">
        <v>1017</v>
      </c>
      <c r="G647" t="s">
        <v>1230</v>
      </c>
      <c r="H647" t="s">
        <v>1231</v>
      </c>
      <c r="M647" t="s">
        <v>1234</v>
      </c>
      <c r="N647" t="s">
        <v>1229</v>
      </c>
      <c r="O647" t="s">
        <v>2454</v>
      </c>
      <c r="P647" t="s">
        <v>2455</v>
      </c>
    </row>
    <row r="648" spans="1:16" x14ac:dyDescent="0.35">
      <c r="A648" t="s">
        <v>2456</v>
      </c>
      <c r="B648">
        <v>1281.4000000000001</v>
      </c>
      <c r="C648" t="s">
        <v>2457</v>
      </c>
      <c r="D648" t="s">
        <v>2456</v>
      </c>
      <c r="E648" t="s">
        <v>47</v>
      </c>
      <c r="F648" t="s">
        <v>48</v>
      </c>
      <c r="G648" t="s">
        <v>1411</v>
      </c>
      <c r="H648" t="s">
        <v>1412</v>
      </c>
      <c r="I648" t="s">
        <v>552</v>
      </c>
      <c r="J648" t="s">
        <v>553</v>
      </c>
      <c r="O648" t="s">
        <v>552</v>
      </c>
      <c r="P648" t="s">
        <v>553</v>
      </c>
    </row>
    <row r="649" spans="1:16" x14ac:dyDescent="0.35">
      <c r="A649" t="s">
        <v>1217</v>
      </c>
      <c r="B649">
        <v>40121.199999999997</v>
      </c>
      <c r="C649" t="s">
        <v>1218</v>
      </c>
      <c r="D649" t="s">
        <v>1217</v>
      </c>
      <c r="E649" t="s">
        <v>548</v>
      </c>
      <c r="F649" t="s">
        <v>549</v>
      </c>
      <c r="G649" t="s">
        <v>550</v>
      </c>
      <c r="H649" t="s">
        <v>551</v>
      </c>
      <c r="I649" t="s">
        <v>552</v>
      </c>
      <c r="J649" t="s">
        <v>553</v>
      </c>
      <c r="O649" t="s">
        <v>552</v>
      </c>
      <c r="P649" t="s">
        <v>553</v>
      </c>
    </row>
    <row r="650" spans="1:16" x14ac:dyDescent="0.35">
      <c r="A650" t="s">
        <v>201</v>
      </c>
      <c r="B650">
        <v>672799.94</v>
      </c>
      <c r="C650" t="s">
        <v>200</v>
      </c>
      <c r="D650" t="s">
        <v>201</v>
      </c>
      <c r="E650" t="s">
        <v>47</v>
      </c>
      <c r="F650" t="s">
        <v>48</v>
      </c>
      <c r="G650" t="s">
        <v>32</v>
      </c>
      <c r="H650" t="s">
        <v>33</v>
      </c>
      <c r="K650" t="s">
        <v>1478</v>
      </c>
      <c r="L650" t="s">
        <v>1479</v>
      </c>
      <c r="M650" t="s">
        <v>1481</v>
      </c>
      <c r="N650" t="s">
        <v>1482</v>
      </c>
    </row>
    <row r="651" spans="1:16" x14ac:dyDescent="0.35">
      <c r="A651" t="s">
        <v>691</v>
      </c>
      <c r="B651">
        <v>7000</v>
      </c>
      <c r="C651" t="s">
        <v>690</v>
      </c>
      <c r="D651" t="s">
        <v>691</v>
      </c>
      <c r="E651" t="s">
        <v>384</v>
      </c>
      <c r="F651" t="s">
        <v>385</v>
      </c>
      <c r="G651" t="s">
        <v>339</v>
      </c>
      <c r="H651" t="s">
        <v>340</v>
      </c>
      <c r="K651" t="s">
        <v>1458</v>
      </c>
      <c r="L651" t="s">
        <v>1459</v>
      </c>
      <c r="O651" t="s">
        <v>2458</v>
      </c>
      <c r="P651" t="s">
        <v>2459</v>
      </c>
    </row>
    <row r="652" spans="1:16" x14ac:dyDescent="0.35">
      <c r="A652" t="s">
        <v>2225</v>
      </c>
      <c r="B652">
        <v>516.79999999999995</v>
      </c>
      <c r="C652" t="s">
        <v>2224</v>
      </c>
      <c r="D652" t="s">
        <v>2225</v>
      </c>
      <c r="E652" t="s">
        <v>47</v>
      </c>
      <c r="F652" t="s">
        <v>48</v>
      </c>
      <c r="G652" t="s">
        <v>369</v>
      </c>
      <c r="H652" t="s">
        <v>370</v>
      </c>
      <c r="I652" t="s">
        <v>371</v>
      </c>
      <c r="J652" t="s">
        <v>372</v>
      </c>
      <c r="O652" t="s">
        <v>371</v>
      </c>
      <c r="P652" t="s">
        <v>372</v>
      </c>
    </row>
    <row r="653" spans="1:16" x14ac:dyDescent="0.35">
      <c r="A653" t="s">
        <v>2351</v>
      </c>
      <c r="B653">
        <v>14583.19</v>
      </c>
      <c r="C653" t="s">
        <v>2350</v>
      </c>
      <c r="D653" t="s">
        <v>2351</v>
      </c>
      <c r="E653" t="s">
        <v>47</v>
      </c>
      <c r="F653" t="s">
        <v>48</v>
      </c>
      <c r="G653" t="s">
        <v>1411</v>
      </c>
      <c r="H653" t="s">
        <v>1412</v>
      </c>
      <c r="I653" t="s">
        <v>552</v>
      </c>
      <c r="J653" t="s">
        <v>553</v>
      </c>
      <c r="O653" t="s">
        <v>552</v>
      </c>
      <c r="P653" t="s">
        <v>553</v>
      </c>
    </row>
    <row r="654" spans="1:16" x14ac:dyDescent="0.35">
      <c r="A654" t="s">
        <v>2460</v>
      </c>
      <c r="B654">
        <v>19236.93</v>
      </c>
      <c r="C654" t="s">
        <v>2461</v>
      </c>
      <c r="D654" t="s">
        <v>2460</v>
      </c>
      <c r="E654" t="s">
        <v>47</v>
      </c>
      <c r="F654" t="s">
        <v>48</v>
      </c>
      <c r="G654" t="s">
        <v>1411</v>
      </c>
      <c r="H654" t="s">
        <v>1412</v>
      </c>
      <c r="I654" t="s">
        <v>552</v>
      </c>
      <c r="J654" t="s">
        <v>553</v>
      </c>
      <c r="O654" t="s">
        <v>552</v>
      </c>
      <c r="P654" t="s">
        <v>553</v>
      </c>
    </row>
    <row r="655" spans="1:16" x14ac:dyDescent="0.35">
      <c r="A655" t="s">
        <v>2092</v>
      </c>
      <c r="B655">
        <v>12071.25</v>
      </c>
      <c r="C655" t="s">
        <v>2093</v>
      </c>
      <c r="D655" t="s">
        <v>2092</v>
      </c>
      <c r="E655" t="s">
        <v>47</v>
      </c>
      <c r="F655" t="s">
        <v>48</v>
      </c>
      <c r="G655" t="s">
        <v>292</v>
      </c>
      <c r="H655" t="s">
        <v>293</v>
      </c>
      <c r="I655" t="s">
        <v>2073</v>
      </c>
      <c r="J655" t="s">
        <v>2074</v>
      </c>
      <c r="O655" t="s">
        <v>2073</v>
      </c>
      <c r="P655" t="s">
        <v>2074</v>
      </c>
    </row>
    <row r="656" spans="1:16" x14ac:dyDescent="0.35">
      <c r="A656" t="s">
        <v>780</v>
      </c>
      <c r="B656">
        <v>86.8</v>
      </c>
      <c r="C656" t="s">
        <v>779</v>
      </c>
      <c r="D656" t="s">
        <v>780</v>
      </c>
      <c r="E656" t="s">
        <v>221</v>
      </c>
      <c r="F656" t="s">
        <v>222</v>
      </c>
      <c r="G656" t="s">
        <v>223</v>
      </c>
      <c r="H656" t="s">
        <v>224</v>
      </c>
      <c r="I656" t="s">
        <v>408</v>
      </c>
      <c r="J656" t="s">
        <v>409</v>
      </c>
      <c r="O656" t="s">
        <v>408</v>
      </c>
      <c r="P656" t="s">
        <v>409</v>
      </c>
    </row>
    <row r="657" spans="1:16" x14ac:dyDescent="0.35">
      <c r="A657" t="s">
        <v>197</v>
      </c>
      <c r="B657">
        <v>3022.95</v>
      </c>
      <c r="C657" t="s">
        <v>196</v>
      </c>
      <c r="D657" t="s">
        <v>197</v>
      </c>
      <c r="E657" t="s">
        <v>134</v>
      </c>
      <c r="F657" t="s">
        <v>135</v>
      </c>
      <c r="G657" t="s">
        <v>117</v>
      </c>
      <c r="H657" t="s">
        <v>118</v>
      </c>
      <c r="K657" t="s">
        <v>2395</v>
      </c>
      <c r="L657" t="s">
        <v>2396</v>
      </c>
      <c r="O657" t="s">
        <v>2462</v>
      </c>
      <c r="P657" t="s">
        <v>2463</v>
      </c>
    </row>
    <row r="658" spans="1:16" x14ac:dyDescent="0.35">
      <c r="A658" t="s">
        <v>657</v>
      </c>
      <c r="B658">
        <v>1033844.51</v>
      </c>
      <c r="C658" t="s">
        <v>656</v>
      </c>
      <c r="D658" t="s">
        <v>657</v>
      </c>
      <c r="E658" t="s">
        <v>47</v>
      </c>
      <c r="F658" t="s">
        <v>48</v>
      </c>
      <c r="G658" t="s">
        <v>49</v>
      </c>
      <c r="H658" t="s">
        <v>50</v>
      </c>
      <c r="K658" t="s">
        <v>2446</v>
      </c>
      <c r="L658" t="s">
        <v>2447</v>
      </c>
      <c r="M658" t="s">
        <v>1935</v>
      </c>
      <c r="N658" t="s">
        <v>1936</v>
      </c>
    </row>
    <row r="659" spans="1:16" x14ac:dyDescent="0.35">
      <c r="A659" t="s">
        <v>657</v>
      </c>
      <c r="B659">
        <v>1231507.73</v>
      </c>
      <c r="C659" t="s">
        <v>656</v>
      </c>
      <c r="D659" t="s">
        <v>657</v>
      </c>
      <c r="E659" t="s">
        <v>47</v>
      </c>
      <c r="F659" t="s">
        <v>48</v>
      </c>
      <c r="G659" t="s">
        <v>32</v>
      </c>
      <c r="H659" t="s">
        <v>33</v>
      </c>
      <c r="K659" t="s">
        <v>1478</v>
      </c>
      <c r="L659" t="s">
        <v>1479</v>
      </c>
      <c r="M659" t="s">
        <v>1481</v>
      </c>
      <c r="N659" t="s">
        <v>1482</v>
      </c>
    </row>
    <row r="660" spans="1:16" x14ac:dyDescent="0.35">
      <c r="A660" t="s">
        <v>881</v>
      </c>
      <c r="B660">
        <v>33.880000000000003</v>
      </c>
      <c r="C660" t="s">
        <v>882</v>
      </c>
      <c r="D660" t="s">
        <v>881</v>
      </c>
      <c r="E660" t="s">
        <v>47</v>
      </c>
      <c r="F660" t="s">
        <v>48</v>
      </c>
      <c r="G660" t="s">
        <v>178</v>
      </c>
      <c r="H660" t="s">
        <v>179</v>
      </c>
      <c r="M660" t="s">
        <v>234</v>
      </c>
      <c r="N660" t="s">
        <v>235</v>
      </c>
    </row>
    <row r="661" spans="1:16" x14ac:dyDescent="0.35">
      <c r="A661" t="s">
        <v>681</v>
      </c>
      <c r="B661">
        <v>50</v>
      </c>
      <c r="C661" t="s">
        <v>680</v>
      </c>
      <c r="D661" t="s">
        <v>681</v>
      </c>
      <c r="E661" t="s">
        <v>1016</v>
      </c>
      <c r="F661" t="s">
        <v>1017</v>
      </c>
      <c r="G661" t="s">
        <v>1051</v>
      </c>
      <c r="H661" t="s">
        <v>1052</v>
      </c>
      <c r="M661" t="s">
        <v>2206</v>
      </c>
      <c r="N661" t="s">
        <v>2207</v>
      </c>
    </row>
    <row r="662" spans="1:16" x14ac:dyDescent="0.35">
      <c r="A662" t="s">
        <v>681</v>
      </c>
      <c r="B662">
        <v>110</v>
      </c>
      <c r="C662" t="s">
        <v>680</v>
      </c>
      <c r="D662" t="s">
        <v>681</v>
      </c>
      <c r="E662" t="s">
        <v>47</v>
      </c>
      <c r="F662" t="s">
        <v>48</v>
      </c>
      <c r="G662" t="s">
        <v>292</v>
      </c>
      <c r="H662" t="s">
        <v>293</v>
      </c>
      <c r="M662" t="s">
        <v>671</v>
      </c>
      <c r="N662" t="s">
        <v>672</v>
      </c>
    </row>
    <row r="663" spans="1:16" x14ac:dyDescent="0.35">
      <c r="A663" t="s">
        <v>265</v>
      </c>
      <c r="B663">
        <v>34673.85</v>
      </c>
      <c r="C663" t="s">
        <v>264</v>
      </c>
      <c r="D663" t="s">
        <v>265</v>
      </c>
      <c r="E663" t="s">
        <v>47</v>
      </c>
      <c r="F663" t="s">
        <v>48</v>
      </c>
      <c r="G663" t="s">
        <v>49</v>
      </c>
      <c r="H663" t="s">
        <v>50</v>
      </c>
      <c r="M663" t="s">
        <v>1935</v>
      </c>
      <c r="N663" t="s">
        <v>1936</v>
      </c>
    </row>
    <row r="664" spans="1:16" x14ac:dyDescent="0.35">
      <c r="A664" t="s">
        <v>265</v>
      </c>
      <c r="B664">
        <v>499.22</v>
      </c>
      <c r="C664" t="s">
        <v>264</v>
      </c>
      <c r="D664" t="s">
        <v>265</v>
      </c>
      <c r="E664" t="s">
        <v>47</v>
      </c>
      <c r="F664" t="s">
        <v>48</v>
      </c>
      <c r="G664" t="s">
        <v>32</v>
      </c>
      <c r="H664" t="s">
        <v>33</v>
      </c>
      <c r="M664" t="s">
        <v>2064</v>
      </c>
      <c r="N664" t="s">
        <v>731</v>
      </c>
    </row>
    <row r="665" spans="1:16" x14ac:dyDescent="0.35">
      <c r="A665" t="s">
        <v>265</v>
      </c>
      <c r="B665">
        <v>-6.7</v>
      </c>
      <c r="C665" t="s">
        <v>264</v>
      </c>
      <c r="D665" t="s">
        <v>265</v>
      </c>
      <c r="E665" t="s">
        <v>134</v>
      </c>
      <c r="F665" t="s">
        <v>135</v>
      </c>
      <c r="G665" t="s">
        <v>117</v>
      </c>
      <c r="H665" t="s">
        <v>118</v>
      </c>
      <c r="K665" t="s">
        <v>2395</v>
      </c>
      <c r="L665" t="s">
        <v>2396</v>
      </c>
    </row>
    <row r="666" spans="1:16" x14ac:dyDescent="0.35">
      <c r="A666" t="s">
        <v>891</v>
      </c>
      <c r="B666">
        <v>174.7</v>
      </c>
      <c r="C666" t="s">
        <v>892</v>
      </c>
      <c r="D666" t="s">
        <v>891</v>
      </c>
      <c r="E666" t="s">
        <v>548</v>
      </c>
      <c r="F666" t="s">
        <v>549</v>
      </c>
      <c r="G666" t="s">
        <v>633</v>
      </c>
      <c r="H666" t="s">
        <v>634</v>
      </c>
      <c r="K666" t="s">
        <v>1862</v>
      </c>
      <c r="L666" t="s">
        <v>1863</v>
      </c>
    </row>
    <row r="667" spans="1:16" x14ac:dyDescent="0.35">
      <c r="A667" t="s">
        <v>604</v>
      </c>
      <c r="B667">
        <v>640</v>
      </c>
      <c r="C667" t="s">
        <v>603</v>
      </c>
      <c r="D667" t="s">
        <v>604</v>
      </c>
      <c r="E667" t="s">
        <v>563</v>
      </c>
      <c r="F667" t="s">
        <v>564</v>
      </c>
      <c r="G667" t="s">
        <v>565</v>
      </c>
      <c r="H667" t="s">
        <v>566</v>
      </c>
      <c r="K667" t="s">
        <v>599</v>
      </c>
      <c r="L667" t="s">
        <v>600</v>
      </c>
    </row>
    <row r="668" spans="1:16" x14ac:dyDescent="0.35">
      <c r="A668" t="s">
        <v>1421</v>
      </c>
      <c r="B668">
        <v>780</v>
      </c>
      <c r="C668" t="s">
        <v>1420</v>
      </c>
      <c r="D668" t="s">
        <v>1421</v>
      </c>
      <c r="E668" t="s">
        <v>1016</v>
      </c>
      <c r="F668" t="s">
        <v>1017</v>
      </c>
      <c r="G668" t="s">
        <v>1422</v>
      </c>
      <c r="H668" t="s">
        <v>1423</v>
      </c>
      <c r="M668" t="s">
        <v>1424</v>
      </c>
      <c r="N668" t="s">
        <v>1425</v>
      </c>
    </row>
    <row r="669" spans="1:16" x14ac:dyDescent="0.35">
      <c r="A669" t="s">
        <v>149</v>
      </c>
      <c r="B669">
        <v>24115.86</v>
      </c>
      <c r="C669" t="s">
        <v>148</v>
      </c>
      <c r="D669" t="s">
        <v>149</v>
      </c>
      <c r="E669" t="s">
        <v>19</v>
      </c>
      <c r="F669" t="s">
        <v>20</v>
      </c>
      <c r="G669" t="s">
        <v>87</v>
      </c>
      <c r="H669" t="s">
        <v>88</v>
      </c>
      <c r="M669" t="s">
        <v>324</v>
      </c>
      <c r="N669" t="s">
        <v>325</v>
      </c>
    </row>
    <row r="670" spans="1:16" x14ac:dyDescent="0.35">
      <c r="A670" t="s">
        <v>149</v>
      </c>
      <c r="B670">
        <v>32984</v>
      </c>
      <c r="C670" t="s">
        <v>148</v>
      </c>
      <c r="D670" t="s">
        <v>149</v>
      </c>
      <c r="E670" t="s">
        <v>139</v>
      </c>
      <c r="F670" t="s">
        <v>140</v>
      </c>
      <c r="G670" t="s">
        <v>250</v>
      </c>
      <c r="H670" t="s">
        <v>251</v>
      </c>
      <c r="M670" t="s">
        <v>799</v>
      </c>
      <c r="N670" t="s">
        <v>800</v>
      </c>
    </row>
    <row r="671" spans="1:16" x14ac:dyDescent="0.35">
      <c r="A671" t="s">
        <v>149</v>
      </c>
      <c r="B671">
        <v>1267</v>
      </c>
      <c r="C671" t="s">
        <v>148</v>
      </c>
      <c r="D671" t="s">
        <v>149</v>
      </c>
      <c r="E671" t="s">
        <v>139</v>
      </c>
      <c r="F671" t="s">
        <v>140</v>
      </c>
      <c r="G671" t="s">
        <v>250</v>
      </c>
      <c r="H671" t="s">
        <v>251</v>
      </c>
      <c r="M671" t="s">
        <v>252</v>
      </c>
      <c r="N671" t="s">
        <v>253</v>
      </c>
    </row>
    <row r="672" spans="1:16" x14ac:dyDescent="0.35">
      <c r="A672" t="s">
        <v>149</v>
      </c>
      <c r="B672">
        <v>33.6</v>
      </c>
      <c r="C672" t="s">
        <v>148</v>
      </c>
      <c r="D672" t="s">
        <v>149</v>
      </c>
      <c r="E672" t="s">
        <v>139</v>
      </c>
      <c r="F672" t="s">
        <v>140</v>
      </c>
      <c r="G672" t="s">
        <v>839</v>
      </c>
      <c r="H672" t="s">
        <v>840</v>
      </c>
      <c r="M672" t="s">
        <v>836</v>
      </c>
      <c r="N672" t="s">
        <v>837</v>
      </c>
    </row>
    <row r="673" spans="1:16" x14ac:dyDescent="0.35">
      <c r="A673" t="s">
        <v>149</v>
      </c>
      <c r="B673">
        <v>55089.4</v>
      </c>
      <c r="C673" t="s">
        <v>148</v>
      </c>
      <c r="D673" t="s">
        <v>149</v>
      </c>
      <c r="E673" t="s">
        <v>384</v>
      </c>
      <c r="F673" t="s">
        <v>385</v>
      </c>
      <c r="G673" t="s">
        <v>339</v>
      </c>
      <c r="H673" t="s">
        <v>340</v>
      </c>
      <c r="O673" t="s">
        <v>2458</v>
      </c>
      <c r="P673" t="s">
        <v>2459</v>
      </c>
    </row>
    <row r="674" spans="1:16" x14ac:dyDescent="0.35">
      <c r="A674" t="s">
        <v>149</v>
      </c>
      <c r="B674">
        <v>16307.46</v>
      </c>
      <c r="C674" t="s">
        <v>148</v>
      </c>
      <c r="D674" t="s">
        <v>149</v>
      </c>
      <c r="E674" t="s">
        <v>613</v>
      </c>
      <c r="F674" t="s">
        <v>614</v>
      </c>
      <c r="G674" t="s">
        <v>615</v>
      </c>
      <c r="H674" t="s">
        <v>616</v>
      </c>
      <c r="K674" t="s">
        <v>1371</v>
      </c>
      <c r="L674" t="s">
        <v>1372</v>
      </c>
    </row>
    <row r="675" spans="1:16" x14ac:dyDescent="0.35">
      <c r="A675" t="s">
        <v>149</v>
      </c>
      <c r="B675">
        <v>5066.6400000000003</v>
      </c>
      <c r="C675" t="s">
        <v>148</v>
      </c>
      <c r="D675" t="s">
        <v>149</v>
      </c>
      <c r="E675" t="s">
        <v>490</v>
      </c>
      <c r="F675" t="s">
        <v>491</v>
      </c>
      <c r="G675" t="s">
        <v>492</v>
      </c>
      <c r="H675" t="s">
        <v>493</v>
      </c>
      <c r="K675" t="s">
        <v>2464</v>
      </c>
      <c r="L675" t="s">
        <v>2465</v>
      </c>
    </row>
    <row r="676" spans="1:16" x14ac:dyDescent="0.35">
      <c r="A676" t="s">
        <v>149</v>
      </c>
      <c r="B676">
        <v>1072.1300000000001</v>
      </c>
      <c r="C676" t="s">
        <v>148</v>
      </c>
      <c r="D676" t="s">
        <v>149</v>
      </c>
      <c r="E676" t="s">
        <v>410</v>
      </c>
      <c r="F676" t="s">
        <v>411</v>
      </c>
      <c r="G676" t="s">
        <v>412</v>
      </c>
      <c r="H676" t="s">
        <v>413</v>
      </c>
      <c r="K676" t="s">
        <v>2466</v>
      </c>
      <c r="L676" t="s">
        <v>2467</v>
      </c>
    </row>
    <row r="677" spans="1:16" x14ac:dyDescent="0.35">
      <c r="A677" t="s">
        <v>149</v>
      </c>
      <c r="B677">
        <v>8</v>
      </c>
      <c r="C677" t="s">
        <v>148</v>
      </c>
      <c r="D677" t="s">
        <v>149</v>
      </c>
      <c r="E677" t="s">
        <v>410</v>
      </c>
      <c r="F677" t="s">
        <v>411</v>
      </c>
      <c r="G677" t="s">
        <v>771</v>
      </c>
      <c r="H677" t="s">
        <v>772</v>
      </c>
      <c r="K677" t="s">
        <v>2468</v>
      </c>
      <c r="L677" t="s">
        <v>2469</v>
      </c>
    </row>
    <row r="678" spans="1:16" x14ac:dyDescent="0.35">
      <c r="A678" t="s">
        <v>149</v>
      </c>
      <c r="B678">
        <v>60</v>
      </c>
      <c r="C678" t="s">
        <v>148</v>
      </c>
      <c r="D678" t="s">
        <v>149</v>
      </c>
      <c r="E678" t="s">
        <v>221</v>
      </c>
      <c r="F678" t="s">
        <v>222</v>
      </c>
      <c r="G678" t="s">
        <v>223</v>
      </c>
      <c r="H678" t="s">
        <v>224</v>
      </c>
      <c r="K678" t="s">
        <v>2470</v>
      </c>
      <c r="L678" t="s">
        <v>2471</v>
      </c>
    </row>
    <row r="679" spans="1:16" x14ac:dyDescent="0.35">
      <c r="A679" t="s">
        <v>149</v>
      </c>
      <c r="B679">
        <v>110.65</v>
      </c>
      <c r="C679" t="s">
        <v>148</v>
      </c>
      <c r="D679" t="s">
        <v>149</v>
      </c>
      <c r="E679" t="s">
        <v>221</v>
      </c>
      <c r="F679" t="s">
        <v>222</v>
      </c>
      <c r="G679" t="s">
        <v>223</v>
      </c>
      <c r="H679" t="s">
        <v>224</v>
      </c>
      <c r="K679" t="s">
        <v>2472</v>
      </c>
      <c r="L679" t="s">
        <v>2473</v>
      </c>
    </row>
    <row r="680" spans="1:16" x14ac:dyDescent="0.35">
      <c r="A680" t="s">
        <v>149</v>
      </c>
      <c r="B680">
        <v>263.08</v>
      </c>
      <c r="C680" t="s">
        <v>148</v>
      </c>
      <c r="D680" t="s">
        <v>149</v>
      </c>
      <c r="E680" t="s">
        <v>221</v>
      </c>
      <c r="F680" t="s">
        <v>222</v>
      </c>
      <c r="G680" t="s">
        <v>223</v>
      </c>
      <c r="H680" t="s">
        <v>224</v>
      </c>
      <c r="K680" t="s">
        <v>2013</v>
      </c>
      <c r="L680" t="s">
        <v>2014</v>
      </c>
    </row>
    <row r="681" spans="1:16" x14ac:dyDescent="0.35">
      <c r="A681" t="s">
        <v>149</v>
      </c>
      <c r="B681">
        <v>61.9</v>
      </c>
      <c r="C681" t="s">
        <v>148</v>
      </c>
      <c r="D681" t="s">
        <v>149</v>
      </c>
      <c r="E681" t="s">
        <v>288</v>
      </c>
      <c r="F681" t="s">
        <v>289</v>
      </c>
      <c r="G681" t="s">
        <v>117</v>
      </c>
      <c r="H681" t="s">
        <v>118</v>
      </c>
      <c r="K681" t="s">
        <v>1906</v>
      </c>
      <c r="L681" t="s">
        <v>1907</v>
      </c>
    </row>
    <row r="682" spans="1:16" x14ac:dyDescent="0.35">
      <c r="A682" t="s">
        <v>149</v>
      </c>
      <c r="B682">
        <v>5173.18</v>
      </c>
      <c r="C682" t="s">
        <v>148</v>
      </c>
      <c r="D682" t="s">
        <v>149</v>
      </c>
      <c r="E682" t="s">
        <v>158</v>
      </c>
      <c r="F682" t="s">
        <v>159</v>
      </c>
      <c r="G682" t="s">
        <v>117</v>
      </c>
      <c r="H682" t="s">
        <v>118</v>
      </c>
      <c r="K682" t="s">
        <v>2474</v>
      </c>
      <c r="L682" t="s">
        <v>2475</v>
      </c>
    </row>
    <row r="683" spans="1:16" x14ac:dyDescent="0.35">
      <c r="A683" t="s">
        <v>149</v>
      </c>
      <c r="B683">
        <v>2260.8000000000002</v>
      </c>
      <c r="C683" t="s">
        <v>148</v>
      </c>
      <c r="D683" t="s">
        <v>149</v>
      </c>
      <c r="E683" t="s">
        <v>158</v>
      </c>
      <c r="F683" t="s">
        <v>159</v>
      </c>
      <c r="G683" t="s">
        <v>117</v>
      </c>
      <c r="H683" t="s">
        <v>118</v>
      </c>
      <c r="K683" t="s">
        <v>2379</v>
      </c>
      <c r="L683" t="s">
        <v>2380</v>
      </c>
    </row>
    <row r="684" spans="1:16" x14ac:dyDescent="0.35">
      <c r="A684" t="s">
        <v>149</v>
      </c>
      <c r="B684">
        <v>4514</v>
      </c>
      <c r="C684" t="s">
        <v>148</v>
      </c>
      <c r="D684" t="s">
        <v>149</v>
      </c>
      <c r="E684" t="s">
        <v>134</v>
      </c>
      <c r="F684" t="s">
        <v>135</v>
      </c>
      <c r="G684" t="s">
        <v>117</v>
      </c>
      <c r="H684" t="s">
        <v>118</v>
      </c>
      <c r="K684" t="s">
        <v>150</v>
      </c>
      <c r="L684" t="s">
        <v>151</v>
      </c>
    </row>
    <row r="685" spans="1:16" x14ac:dyDescent="0.35">
      <c r="A685" t="s">
        <v>149</v>
      </c>
      <c r="B685">
        <v>2151.5</v>
      </c>
      <c r="C685" t="s">
        <v>148</v>
      </c>
      <c r="D685" t="s">
        <v>149</v>
      </c>
      <c r="E685" t="s">
        <v>134</v>
      </c>
      <c r="F685" t="s">
        <v>135</v>
      </c>
      <c r="G685" t="s">
        <v>117</v>
      </c>
      <c r="H685" t="s">
        <v>118</v>
      </c>
      <c r="K685" t="s">
        <v>2476</v>
      </c>
      <c r="L685" t="s">
        <v>2477</v>
      </c>
    </row>
    <row r="686" spans="1:16" x14ac:dyDescent="0.35">
      <c r="A686" t="s">
        <v>149</v>
      </c>
      <c r="B686">
        <v>1556</v>
      </c>
      <c r="C686" t="s">
        <v>148</v>
      </c>
      <c r="D686" t="s">
        <v>149</v>
      </c>
      <c r="E686" t="s">
        <v>134</v>
      </c>
      <c r="F686" t="s">
        <v>135</v>
      </c>
      <c r="G686" t="s">
        <v>117</v>
      </c>
      <c r="H686" t="s">
        <v>118</v>
      </c>
      <c r="K686" t="s">
        <v>2478</v>
      </c>
      <c r="L686" t="s">
        <v>2479</v>
      </c>
    </row>
    <row r="687" spans="1:16" x14ac:dyDescent="0.35">
      <c r="A687" t="s">
        <v>149</v>
      </c>
      <c r="B687">
        <v>1035</v>
      </c>
      <c r="C687" t="s">
        <v>148</v>
      </c>
      <c r="D687" t="s">
        <v>149</v>
      </c>
      <c r="E687" t="s">
        <v>134</v>
      </c>
      <c r="F687" t="s">
        <v>135</v>
      </c>
      <c r="G687" t="s">
        <v>117</v>
      </c>
      <c r="H687" t="s">
        <v>118</v>
      </c>
      <c r="K687" t="s">
        <v>2215</v>
      </c>
      <c r="L687" t="s">
        <v>2216</v>
      </c>
    </row>
    <row r="688" spans="1:16" x14ac:dyDescent="0.35">
      <c r="A688" t="s">
        <v>149</v>
      </c>
      <c r="B688">
        <v>5493.82</v>
      </c>
      <c r="C688" t="s">
        <v>148</v>
      </c>
      <c r="D688" t="s">
        <v>149</v>
      </c>
      <c r="E688" t="s">
        <v>538</v>
      </c>
      <c r="F688" t="s">
        <v>539</v>
      </c>
      <c r="G688" t="s">
        <v>540</v>
      </c>
      <c r="H688" t="s">
        <v>541</v>
      </c>
      <c r="K688" t="s">
        <v>1193</v>
      </c>
      <c r="L688" t="s">
        <v>1194</v>
      </c>
    </row>
    <row r="689" spans="1:16" x14ac:dyDescent="0.35">
      <c r="A689" t="s">
        <v>149</v>
      </c>
      <c r="B689">
        <v>165</v>
      </c>
      <c r="C689" t="s">
        <v>148</v>
      </c>
      <c r="D689" t="s">
        <v>149</v>
      </c>
      <c r="E689" t="s">
        <v>380</v>
      </c>
      <c r="F689" t="s">
        <v>381</v>
      </c>
      <c r="G689" t="s">
        <v>250</v>
      </c>
      <c r="H689" t="s">
        <v>251</v>
      </c>
      <c r="O689" t="s">
        <v>2411</v>
      </c>
      <c r="P689" t="s">
        <v>2412</v>
      </c>
    </row>
    <row r="690" spans="1:16" x14ac:dyDescent="0.35">
      <c r="A690" t="s">
        <v>149</v>
      </c>
      <c r="B690">
        <v>710</v>
      </c>
      <c r="C690" t="s">
        <v>148</v>
      </c>
      <c r="D690" t="s">
        <v>149</v>
      </c>
      <c r="E690" t="s">
        <v>380</v>
      </c>
      <c r="F690" t="s">
        <v>381</v>
      </c>
      <c r="G690" t="s">
        <v>250</v>
      </c>
      <c r="H690" t="s">
        <v>251</v>
      </c>
      <c r="O690" t="s">
        <v>2480</v>
      </c>
      <c r="P690" t="s">
        <v>2481</v>
      </c>
    </row>
    <row r="691" spans="1:16" x14ac:dyDescent="0.35">
      <c r="A691" t="s">
        <v>149</v>
      </c>
      <c r="B691">
        <v>44.4</v>
      </c>
      <c r="C691" t="s">
        <v>148</v>
      </c>
      <c r="D691" t="s">
        <v>149</v>
      </c>
      <c r="E691" t="s">
        <v>380</v>
      </c>
      <c r="F691" t="s">
        <v>381</v>
      </c>
      <c r="G691" t="s">
        <v>250</v>
      </c>
      <c r="H691" t="s">
        <v>251</v>
      </c>
      <c r="O691" t="s">
        <v>2482</v>
      </c>
      <c r="P691" t="s">
        <v>2483</v>
      </c>
    </row>
    <row r="692" spans="1:16" x14ac:dyDescent="0.35">
      <c r="A692" t="s">
        <v>149</v>
      </c>
      <c r="B692">
        <v>305</v>
      </c>
      <c r="C692" t="s">
        <v>148</v>
      </c>
      <c r="D692" t="s">
        <v>149</v>
      </c>
      <c r="E692" t="s">
        <v>380</v>
      </c>
      <c r="F692" t="s">
        <v>381</v>
      </c>
      <c r="G692" t="s">
        <v>250</v>
      </c>
      <c r="H692" t="s">
        <v>251</v>
      </c>
      <c r="K692" t="s">
        <v>2409</v>
      </c>
      <c r="L692" t="s">
        <v>2410</v>
      </c>
    </row>
    <row r="693" spans="1:16" x14ac:dyDescent="0.35">
      <c r="A693" t="s">
        <v>149</v>
      </c>
      <c r="B693">
        <v>17780.849999999999</v>
      </c>
      <c r="C693" t="s">
        <v>148</v>
      </c>
      <c r="D693" t="s">
        <v>149</v>
      </c>
      <c r="E693" t="s">
        <v>337</v>
      </c>
      <c r="F693" t="s">
        <v>338</v>
      </c>
      <c r="G693" t="s">
        <v>339</v>
      </c>
      <c r="H693" t="s">
        <v>340</v>
      </c>
      <c r="O693" t="s">
        <v>2484</v>
      </c>
      <c r="P693" t="s">
        <v>2485</v>
      </c>
    </row>
    <row r="694" spans="1:16" x14ac:dyDescent="0.35">
      <c r="A694" t="s">
        <v>149</v>
      </c>
      <c r="B694">
        <v>12518.81</v>
      </c>
      <c r="C694" t="s">
        <v>148</v>
      </c>
      <c r="D694" t="s">
        <v>149</v>
      </c>
      <c r="E694" t="s">
        <v>337</v>
      </c>
      <c r="F694" t="s">
        <v>338</v>
      </c>
      <c r="G694" t="s">
        <v>339</v>
      </c>
      <c r="H694" t="s">
        <v>340</v>
      </c>
      <c r="O694" t="s">
        <v>2486</v>
      </c>
      <c r="P694" t="s">
        <v>2487</v>
      </c>
    </row>
    <row r="695" spans="1:16" x14ac:dyDescent="0.35">
      <c r="A695" t="s">
        <v>149</v>
      </c>
      <c r="B695">
        <v>7592.4</v>
      </c>
      <c r="C695" t="s">
        <v>148</v>
      </c>
      <c r="D695" t="s">
        <v>149</v>
      </c>
      <c r="E695" t="s">
        <v>337</v>
      </c>
      <c r="F695" t="s">
        <v>338</v>
      </c>
      <c r="G695" t="s">
        <v>339</v>
      </c>
      <c r="H695" t="s">
        <v>340</v>
      </c>
      <c r="O695" t="s">
        <v>2488</v>
      </c>
      <c r="P695" t="s">
        <v>2489</v>
      </c>
    </row>
    <row r="696" spans="1:16" x14ac:dyDescent="0.35">
      <c r="A696" t="s">
        <v>149</v>
      </c>
      <c r="B696">
        <v>3355.79</v>
      </c>
      <c r="C696" t="s">
        <v>148</v>
      </c>
      <c r="D696" t="s">
        <v>149</v>
      </c>
      <c r="E696" t="s">
        <v>337</v>
      </c>
      <c r="F696" t="s">
        <v>338</v>
      </c>
      <c r="G696" t="s">
        <v>339</v>
      </c>
      <c r="H696" t="s">
        <v>340</v>
      </c>
      <c r="O696" t="s">
        <v>2490</v>
      </c>
      <c r="P696" t="s">
        <v>2491</v>
      </c>
    </row>
    <row r="697" spans="1:16" x14ac:dyDescent="0.35">
      <c r="A697" t="s">
        <v>149</v>
      </c>
      <c r="B697">
        <v>60</v>
      </c>
      <c r="C697" t="s">
        <v>148</v>
      </c>
      <c r="D697" t="s">
        <v>149</v>
      </c>
      <c r="E697" t="s">
        <v>337</v>
      </c>
      <c r="F697" t="s">
        <v>338</v>
      </c>
      <c r="G697" t="s">
        <v>339</v>
      </c>
      <c r="H697" t="s">
        <v>340</v>
      </c>
      <c r="O697" t="s">
        <v>2492</v>
      </c>
      <c r="P697" t="s">
        <v>2493</v>
      </c>
    </row>
    <row r="698" spans="1:16" x14ac:dyDescent="0.35">
      <c r="A698" t="s">
        <v>149</v>
      </c>
      <c r="B698">
        <v>8010.8</v>
      </c>
      <c r="C698" t="s">
        <v>148</v>
      </c>
      <c r="D698" t="s">
        <v>149</v>
      </c>
      <c r="E698" t="s">
        <v>337</v>
      </c>
      <c r="F698" t="s">
        <v>338</v>
      </c>
      <c r="G698" t="s">
        <v>339</v>
      </c>
      <c r="H698" t="s">
        <v>340</v>
      </c>
      <c r="O698" t="s">
        <v>2494</v>
      </c>
      <c r="P698" t="s">
        <v>2495</v>
      </c>
    </row>
    <row r="699" spans="1:16" x14ac:dyDescent="0.35">
      <c r="A699" t="s">
        <v>149</v>
      </c>
      <c r="B699">
        <v>1085.5</v>
      </c>
      <c r="C699" t="s">
        <v>148</v>
      </c>
      <c r="D699" t="s">
        <v>149</v>
      </c>
      <c r="E699" t="s">
        <v>337</v>
      </c>
      <c r="F699" t="s">
        <v>338</v>
      </c>
      <c r="G699" t="s">
        <v>339</v>
      </c>
      <c r="H699" t="s">
        <v>340</v>
      </c>
      <c r="O699" t="s">
        <v>2496</v>
      </c>
      <c r="P699" t="s">
        <v>2497</v>
      </c>
    </row>
    <row r="700" spans="1:16" x14ac:dyDescent="0.35">
      <c r="A700" t="s">
        <v>149</v>
      </c>
      <c r="B700">
        <v>3559.2</v>
      </c>
      <c r="C700" t="s">
        <v>148</v>
      </c>
      <c r="D700" t="s">
        <v>149</v>
      </c>
      <c r="E700" t="s">
        <v>337</v>
      </c>
      <c r="F700" t="s">
        <v>338</v>
      </c>
      <c r="G700" t="s">
        <v>339</v>
      </c>
      <c r="H700" t="s">
        <v>340</v>
      </c>
      <c r="O700" t="s">
        <v>2498</v>
      </c>
      <c r="P700" t="s">
        <v>2499</v>
      </c>
    </row>
    <row r="701" spans="1:16" x14ac:dyDescent="0.35">
      <c r="A701" t="s">
        <v>149</v>
      </c>
      <c r="B701">
        <v>11671.3</v>
      </c>
      <c r="C701" t="s">
        <v>148</v>
      </c>
      <c r="D701" t="s">
        <v>149</v>
      </c>
      <c r="E701" t="s">
        <v>337</v>
      </c>
      <c r="F701" t="s">
        <v>338</v>
      </c>
      <c r="G701" t="s">
        <v>339</v>
      </c>
      <c r="H701" t="s">
        <v>340</v>
      </c>
      <c r="O701" t="s">
        <v>2500</v>
      </c>
      <c r="P701" t="s">
        <v>2501</v>
      </c>
    </row>
    <row r="702" spans="1:16" x14ac:dyDescent="0.35">
      <c r="A702" t="s">
        <v>149</v>
      </c>
      <c r="B702">
        <v>4587.7</v>
      </c>
      <c r="C702" t="s">
        <v>148</v>
      </c>
      <c r="D702" t="s">
        <v>149</v>
      </c>
      <c r="E702" t="s">
        <v>337</v>
      </c>
      <c r="F702" t="s">
        <v>338</v>
      </c>
      <c r="G702" t="s">
        <v>339</v>
      </c>
      <c r="H702" t="s">
        <v>340</v>
      </c>
      <c r="O702" t="s">
        <v>2502</v>
      </c>
      <c r="P702" t="s">
        <v>2503</v>
      </c>
    </row>
    <row r="703" spans="1:16" x14ac:dyDescent="0.35">
      <c r="A703" t="s">
        <v>149</v>
      </c>
      <c r="B703">
        <v>334.73</v>
      </c>
      <c r="C703" t="s">
        <v>148</v>
      </c>
      <c r="D703" t="s">
        <v>149</v>
      </c>
      <c r="E703" t="s">
        <v>337</v>
      </c>
      <c r="F703" t="s">
        <v>338</v>
      </c>
      <c r="G703" t="s">
        <v>339</v>
      </c>
      <c r="H703" t="s">
        <v>340</v>
      </c>
      <c r="O703" t="s">
        <v>2504</v>
      </c>
      <c r="P703" t="s">
        <v>2505</v>
      </c>
    </row>
    <row r="704" spans="1:16" x14ac:dyDescent="0.35">
      <c r="A704" t="s">
        <v>149</v>
      </c>
      <c r="B704">
        <v>20532.169999999998</v>
      </c>
      <c r="C704" t="s">
        <v>148</v>
      </c>
      <c r="D704" t="s">
        <v>149</v>
      </c>
      <c r="E704" t="s">
        <v>337</v>
      </c>
      <c r="F704" t="s">
        <v>338</v>
      </c>
      <c r="G704" t="s">
        <v>339</v>
      </c>
      <c r="H704" t="s">
        <v>340</v>
      </c>
      <c r="O704" t="s">
        <v>2506</v>
      </c>
      <c r="P704" t="s">
        <v>2507</v>
      </c>
    </row>
    <row r="705" spans="1:16" x14ac:dyDescent="0.35">
      <c r="A705" t="s">
        <v>149</v>
      </c>
      <c r="B705">
        <v>6689.38</v>
      </c>
      <c r="C705" t="s">
        <v>148</v>
      </c>
      <c r="D705" t="s">
        <v>149</v>
      </c>
      <c r="E705" t="s">
        <v>337</v>
      </c>
      <c r="F705" t="s">
        <v>338</v>
      </c>
      <c r="G705" t="s">
        <v>339</v>
      </c>
      <c r="H705" t="s">
        <v>340</v>
      </c>
      <c r="O705" t="s">
        <v>2508</v>
      </c>
      <c r="P705" t="s">
        <v>2509</v>
      </c>
    </row>
    <row r="706" spans="1:16" x14ac:dyDescent="0.35">
      <c r="A706" t="s">
        <v>149</v>
      </c>
      <c r="B706">
        <v>1347.82</v>
      </c>
      <c r="C706" t="s">
        <v>148</v>
      </c>
      <c r="D706" t="s">
        <v>149</v>
      </c>
      <c r="E706" t="s">
        <v>337</v>
      </c>
      <c r="F706" t="s">
        <v>338</v>
      </c>
      <c r="G706" t="s">
        <v>339</v>
      </c>
      <c r="H706" t="s">
        <v>340</v>
      </c>
      <c r="O706" t="s">
        <v>2510</v>
      </c>
      <c r="P706" t="s">
        <v>2511</v>
      </c>
    </row>
    <row r="707" spans="1:16" x14ac:dyDescent="0.35">
      <c r="A707" t="s">
        <v>149</v>
      </c>
      <c r="B707">
        <v>45</v>
      </c>
      <c r="C707" t="s">
        <v>148</v>
      </c>
      <c r="D707" t="s">
        <v>149</v>
      </c>
      <c r="E707" t="s">
        <v>154</v>
      </c>
      <c r="F707" t="s">
        <v>155</v>
      </c>
      <c r="G707" t="s">
        <v>117</v>
      </c>
      <c r="H707" t="s">
        <v>118</v>
      </c>
      <c r="K707" t="s">
        <v>150</v>
      </c>
      <c r="L707" t="s">
        <v>151</v>
      </c>
    </row>
    <row r="708" spans="1:16" x14ac:dyDescent="0.35">
      <c r="A708" t="s">
        <v>149</v>
      </c>
      <c r="B708">
        <v>1593.6</v>
      </c>
      <c r="C708" t="s">
        <v>148</v>
      </c>
      <c r="D708" t="s">
        <v>149</v>
      </c>
      <c r="E708" t="s">
        <v>154</v>
      </c>
      <c r="F708" t="s">
        <v>155</v>
      </c>
      <c r="G708" t="s">
        <v>117</v>
      </c>
      <c r="H708" t="s">
        <v>118</v>
      </c>
      <c r="K708" t="s">
        <v>2512</v>
      </c>
      <c r="L708" t="s">
        <v>2513</v>
      </c>
    </row>
    <row r="709" spans="1:16" x14ac:dyDescent="0.35">
      <c r="A709" t="s">
        <v>186</v>
      </c>
      <c r="B709">
        <v>494</v>
      </c>
      <c r="C709" t="s">
        <v>187</v>
      </c>
      <c r="D709" t="s">
        <v>186</v>
      </c>
      <c r="E709" t="s">
        <v>384</v>
      </c>
      <c r="F709" t="s">
        <v>385</v>
      </c>
      <c r="G709" t="s">
        <v>339</v>
      </c>
      <c r="H709" t="s">
        <v>340</v>
      </c>
      <c r="O709" t="s">
        <v>2458</v>
      </c>
      <c r="P709" t="s">
        <v>2459</v>
      </c>
    </row>
    <row r="710" spans="1:16" x14ac:dyDescent="0.35">
      <c r="A710" t="s">
        <v>967</v>
      </c>
      <c r="B710">
        <v>57.64</v>
      </c>
      <c r="C710" t="s">
        <v>968</v>
      </c>
      <c r="D710" t="s">
        <v>967</v>
      </c>
      <c r="E710" t="s">
        <v>19</v>
      </c>
      <c r="F710" t="s">
        <v>20</v>
      </c>
      <c r="G710" t="s">
        <v>87</v>
      </c>
      <c r="H710" t="s">
        <v>88</v>
      </c>
      <c r="M710" t="s">
        <v>324</v>
      </c>
      <c r="N710" t="s">
        <v>325</v>
      </c>
    </row>
    <row r="711" spans="1:16" x14ac:dyDescent="0.35">
      <c r="A711" t="s">
        <v>967</v>
      </c>
      <c r="B711">
        <v>675</v>
      </c>
      <c r="C711" t="s">
        <v>968</v>
      </c>
      <c r="D711" t="s">
        <v>967</v>
      </c>
      <c r="E711" t="s">
        <v>384</v>
      </c>
      <c r="F711" t="s">
        <v>385</v>
      </c>
      <c r="G711" t="s">
        <v>339</v>
      </c>
      <c r="H711" t="s">
        <v>340</v>
      </c>
      <c r="O711" t="s">
        <v>2458</v>
      </c>
      <c r="P711" t="s">
        <v>2459</v>
      </c>
    </row>
    <row r="712" spans="1:16" x14ac:dyDescent="0.35">
      <c r="A712" t="s">
        <v>967</v>
      </c>
      <c r="B712">
        <v>108</v>
      </c>
      <c r="C712" t="s">
        <v>968</v>
      </c>
      <c r="D712" t="s">
        <v>967</v>
      </c>
      <c r="E712" t="s">
        <v>490</v>
      </c>
      <c r="F712" t="s">
        <v>491</v>
      </c>
      <c r="G712" t="s">
        <v>492</v>
      </c>
      <c r="H712" t="s">
        <v>493</v>
      </c>
      <c r="K712" t="s">
        <v>1180</v>
      </c>
      <c r="L712" t="s">
        <v>1181</v>
      </c>
    </row>
    <row r="713" spans="1:16" x14ac:dyDescent="0.35">
      <c r="A713" t="s">
        <v>967</v>
      </c>
      <c r="B713">
        <v>168</v>
      </c>
      <c r="C713" t="s">
        <v>968</v>
      </c>
      <c r="D713" t="s">
        <v>967</v>
      </c>
      <c r="E713" t="s">
        <v>410</v>
      </c>
      <c r="F713" t="s">
        <v>411</v>
      </c>
      <c r="G713" t="s">
        <v>412</v>
      </c>
      <c r="H713" t="s">
        <v>413</v>
      </c>
      <c r="K713" t="s">
        <v>2514</v>
      </c>
      <c r="L713" t="s">
        <v>2515</v>
      </c>
    </row>
    <row r="714" spans="1:16" x14ac:dyDescent="0.35">
      <c r="A714" t="s">
        <v>967</v>
      </c>
      <c r="B714">
        <v>249.92</v>
      </c>
      <c r="C714" t="s">
        <v>968</v>
      </c>
      <c r="D714" t="s">
        <v>967</v>
      </c>
      <c r="E714" t="s">
        <v>410</v>
      </c>
      <c r="F714" t="s">
        <v>411</v>
      </c>
      <c r="G714" t="s">
        <v>412</v>
      </c>
      <c r="H714" t="s">
        <v>413</v>
      </c>
      <c r="K714" t="s">
        <v>2516</v>
      </c>
      <c r="L714" t="s">
        <v>2517</v>
      </c>
    </row>
    <row r="715" spans="1:16" x14ac:dyDescent="0.35">
      <c r="A715" t="s">
        <v>967</v>
      </c>
      <c r="B715">
        <v>1344</v>
      </c>
      <c r="C715" t="s">
        <v>968</v>
      </c>
      <c r="D715" t="s">
        <v>967</v>
      </c>
      <c r="E715" t="s">
        <v>410</v>
      </c>
      <c r="F715" t="s">
        <v>411</v>
      </c>
      <c r="G715" t="s">
        <v>771</v>
      </c>
      <c r="H715" t="s">
        <v>772</v>
      </c>
      <c r="K715" t="s">
        <v>2466</v>
      </c>
      <c r="L715" t="s">
        <v>2467</v>
      </c>
    </row>
    <row r="716" spans="1:16" x14ac:dyDescent="0.35">
      <c r="A716" t="s">
        <v>1455</v>
      </c>
      <c r="B716">
        <v>150</v>
      </c>
      <c r="C716" t="s">
        <v>1454</v>
      </c>
      <c r="D716" t="s">
        <v>1455</v>
      </c>
      <c r="E716" t="s">
        <v>384</v>
      </c>
      <c r="F716" t="s">
        <v>385</v>
      </c>
      <c r="G716" t="s">
        <v>339</v>
      </c>
      <c r="H716" t="s">
        <v>340</v>
      </c>
      <c r="O716" t="s">
        <v>2458</v>
      </c>
      <c r="P716" t="s">
        <v>2459</v>
      </c>
    </row>
    <row r="717" spans="1:16" x14ac:dyDescent="0.35">
      <c r="A717" t="s">
        <v>297</v>
      </c>
      <c r="B717">
        <v>4662</v>
      </c>
      <c r="C717" t="s">
        <v>298</v>
      </c>
      <c r="D717" t="s">
        <v>297</v>
      </c>
      <c r="E717" t="s">
        <v>19</v>
      </c>
      <c r="F717" t="s">
        <v>20</v>
      </c>
      <c r="G717" t="s">
        <v>292</v>
      </c>
      <c r="H717" t="s">
        <v>293</v>
      </c>
      <c r="M717" t="s">
        <v>981</v>
      </c>
      <c r="N717" t="s">
        <v>982</v>
      </c>
    </row>
    <row r="718" spans="1:16" x14ac:dyDescent="0.35">
      <c r="A718" t="s">
        <v>297</v>
      </c>
      <c r="B718">
        <v>433.66</v>
      </c>
      <c r="C718" t="s">
        <v>298</v>
      </c>
      <c r="D718" t="s">
        <v>297</v>
      </c>
      <c r="E718" t="s">
        <v>139</v>
      </c>
      <c r="F718" t="s">
        <v>140</v>
      </c>
      <c r="G718" t="s">
        <v>839</v>
      </c>
      <c r="H718" t="s">
        <v>840</v>
      </c>
      <c r="M718" t="s">
        <v>836</v>
      </c>
      <c r="N718" t="s">
        <v>837</v>
      </c>
    </row>
    <row r="719" spans="1:16" x14ac:dyDescent="0.35">
      <c r="A719" t="s">
        <v>297</v>
      </c>
      <c r="B719">
        <v>7004</v>
      </c>
      <c r="C719" t="s">
        <v>298</v>
      </c>
      <c r="D719" t="s">
        <v>297</v>
      </c>
      <c r="E719" t="s">
        <v>139</v>
      </c>
      <c r="F719" t="s">
        <v>140</v>
      </c>
      <c r="G719" t="s">
        <v>839</v>
      </c>
      <c r="H719" t="s">
        <v>840</v>
      </c>
      <c r="M719" t="s">
        <v>841</v>
      </c>
      <c r="N719" t="s">
        <v>842</v>
      </c>
    </row>
    <row r="720" spans="1:16" x14ac:dyDescent="0.35">
      <c r="A720" t="s">
        <v>297</v>
      </c>
      <c r="B720">
        <v>742.7</v>
      </c>
      <c r="C720" t="s">
        <v>298</v>
      </c>
      <c r="D720" t="s">
        <v>297</v>
      </c>
      <c r="E720" t="s">
        <v>139</v>
      </c>
      <c r="F720" t="s">
        <v>140</v>
      </c>
      <c r="G720" t="s">
        <v>771</v>
      </c>
      <c r="H720" t="s">
        <v>772</v>
      </c>
      <c r="M720" t="s">
        <v>836</v>
      </c>
      <c r="N720" t="s">
        <v>837</v>
      </c>
    </row>
    <row r="721" spans="1:16" x14ac:dyDescent="0.35">
      <c r="A721" t="s">
        <v>297</v>
      </c>
      <c r="B721">
        <v>1825.32</v>
      </c>
      <c r="C721" t="s">
        <v>298</v>
      </c>
      <c r="D721" t="s">
        <v>297</v>
      </c>
      <c r="E721" t="s">
        <v>139</v>
      </c>
      <c r="F721" t="s">
        <v>140</v>
      </c>
      <c r="G721" t="s">
        <v>339</v>
      </c>
      <c r="H721" t="s">
        <v>340</v>
      </c>
      <c r="M721" t="s">
        <v>844</v>
      </c>
      <c r="N721" t="s">
        <v>845</v>
      </c>
    </row>
    <row r="722" spans="1:16" x14ac:dyDescent="0.35">
      <c r="A722" t="s">
        <v>297</v>
      </c>
      <c r="B722">
        <v>1531.1</v>
      </c>
      <c r="C722" t="s">
        <v>298</v>
      </c>
      <c r="D722" t="s">
        <v>297</v>
      </c>
      <c r="E722" t="s">
        <v>384</v>
      </c>
      <c r="F722" t="s">
        <v>385</v>
      </c>
      <c r="G722" t="s">
        <v>339</v>
      </c>
      <c r="H722" t="s">
        <v>340</v>
      </c>
      <c r="O722" t="s">
        <v>2458</v>
      </c>
      <c r="P722" t="s">
        <v>2459</v>
      </c>
    </row>
    <row r="723" spans="1:16" x14ac:dyDescent="0.35">
      <c r="A723" t="s">
        <v>297</v>
      </c>
      <c r="B723">
        <v>667.58</v>
      </c>
      <c r="C723" t="s">
        <v>298</v>
      </c>
      <c r="D723" t="s">
        <v>297</v>
      </c>
      <c r="E723" t="s">
        <v>613</v>
      </c>
      <c r="F723" t="s">
        <v>614</v>
      </c>
      <c r="G723" t="s">
        <v>615</v>
      </c>
      <c r="H723" t="s">
        <v>616</v>
      </c>
      <c r="K723" t="s">
        <v>2518</v>
      </c>
      <c r="L723" t="s">
        <v>2519</v>
      </c>
    </row>
    <row r="724" spans="1:16" x14ac:dyDescent="0.35">
      <c r="A724" t="s">
        <v>297</v>
      </c>
      <c r="B724">
        <v>1284.68</v>
      </c>
      <c r="C724" t="s">
        <v>298</v>
      </c>
      <c r="D724" t="s">
        <v>297</v>
      </c>
      <c r="E724" t="s">
        <v>613</v>
      </c>
      <c r="F724" t="s">
        <v>614</v>
      </c>
      <c r="G724" t="s">
        <v>615</v>
      </c>
      <c r="H724" t="s">
        <v>616</v>
      </c>
      <c r="K724" t="s">
        <v>2520</v>
      </c>
      <c r="L724" t="s">
        <v>2521</v>
      </c>
    </row>
    <row r="725" spans="1:16" x14ac:dyDescent="0.35">
      <c r="A725" t="s">
        <v>297</v>
      </c>
      <c r="B725">
        <v>3601.12</v>
      </c>
      <c r="C725" t="s">
        <v>298</v>
      </c>
      <c r="D725" t="s">
        <v>297</v>
      </c>
      <c r="E725" t="s">
        <v>490</v>
      </c>
      <c r="F725" t="s">
        <v>491</v>
      </c>
      <c r="G725" t="s">
        <v>492</v>
      </c>
      <c r="H725" t="s">
        <v>493</v>
      </c>
      <c r="K725" t="s">
        <v>2522</v>
      </c>
      <c r="L725" t="s">
        <v>2523</v>
      </c>
    </row>
    <row r="726" spans="1:16" x14ac:dyDescent="0.35">
      <c r="A726" t="s">
        <v>297</v>
      </c>
      <c r="B726">
        <v>4585.01</v>
      </c>
      <c r="C726" t="s">
        <v>298</v>
      </c>
      <c r="D726" t="s">
        <v>297</v>
      </c>
      <c r="E726" t="s">
        <v>490</v>
      </c>
      <c r="F726" t="s">
        <v>491</v>
      </c>
      <c r="G726" t="s">
        <v>492</v>
      </c>
      <c r="H726" t="s">
        <v>493</v>
      </c>
      <c r="K726" t="s">
        <v>2524</v>
      </c>
      <c r="L726" t="s">
        <v>2525</v>
      </c>
    </row>
    <row r="727" spans="1:16" x14ac:dyDescent="0.35">
      <c r="A727" t="s">
        <v>297</v>
      </c>
      <c r="B727">
        <v>3211.18</v>
      </c>
      <c r="C727" t="s">
        <v>298</v>
      </c>
      <c r="D727" t="s">
        <v>297</v>
      </c>
      <c r="E727" t="s">
        <v>490</v>
      </c>
      <c r="F727" t="s">
        <v>491</v>
      </c>
      <c r="G727" t="s">
        <v>492</v>
      </c>
      <c r="H727" t="s">
        <v>493</v>
      </c>
      <c r="K727" t="s">
        <v>2464</v>
      </c>
      <c r="L727" t="s">
        <v>2465</v>
      </c>
    </row>
    <row r="728" spans="1:16" x14ac:dyDescent="0.35">
      <c r="A728" t="s">
        <v>297</v>
      </c>
      <c r="B728">
        <v>8018.28</v>
      </c>
      <c r="C728" t="s">
        <v>298</v>
      </c>
      <c r="D728" t="s">
        <v>297</v>
      </c>
      <c r="E728" t="s">
        <v>490</v>
      </c>
      <c r="F728" t="s">
        <v>491</v>
      </c>
      <c r="G728" t="s">
        <v>492</v>
      </c>
      <c r="H728" t="s">
        <v>493</v>
      </c>
      <c r="K728" t="s">
        <v>1180</v>
      </c>
      <c r="L728" t="s">
        <v>1181</v>
      </c>
    </row>
    <row r="729" spans="1:16" x14ac:dyDescent="0.35">
      <c r="A729" t="s">
        <v>297</v>
      </c>
      <c r="B729">
        <v>5101.3999999999996</v>
      </c>
      <c r="C729" t="s">
        <v>298</v>
      </c>
      <c r="D729" t="s">
        <v>297</v>
      </c>
      <c r="E729" t="s">
        <v>410</v>
      </c>
      <c r="F729" t="s">
        <v>411</v>
      </c>
      <c r="G729" t="s">
        <v>412</v>
      </c>
      <c r="H729" t="s">
        <v>413</v>
      </c>
      <c r="K729" t="s">
        <v>2526</v>
      </c>
      <c r="L729" t="s">
        <v>2527</v>
      </c>
    </row>
    <row r="730" spans="1:16" x14ac:dyDescent="0.35">
      <c r="A730" t="s">
        <v>297</v>
      </c>
      <c r="B730">
        <v>1523.71</v>
      </c>
      <c r="C730" t="s">
        <v>298</v>
      </c>
      <c r="D730" t="s">
        <v>297</v>
      </c>
      <c r="E730" t="s">
        <v>410</v>
      </c>
      <c r="F730" t="s">
        <v>411</v>
      </c>
      <c r="G730" t="s">
        <v>412</v>
      </c>
      <c r="H730" t="s">
        <v>413</v>
      </c>
      <c r="K730" t="s">
        <v>2528</v>
      </c>
      <c r="L730" t="s">
        <v>2529</v>
      </c>
    </row>
    <row r="731" spans="1:16" x14ac:dyDescent="0.35">
      <c r="A731" t="s">
        <v>297</v>
      </c>
      <c r="B731">
        <v>1675.65</v>
      </c>
      <c r="C731" t="s">
        <v>298</v>
      </c>
      <c r="D731" t="s">
        <v>297</v>
      </c>
      <c r="E731" t="s">
        <v>410</v>
      </c>
      <c r="F731" t="s">
        <v>411</v>
      </c>
      <c r="G731" t="s">
        <v>412</v>
      </c>
      <c r="H731" t="s">
        <v>413</v>
      </c>
      <c r="K731" t="s">
        <v>2530</v>
      </c>
      <c r="L731" t="s">
        <v>2531</v>
      </c>
    </row>
    <row r="732" spans="1:16" x14ac:dyDescent="0.35">
      <c r="A732" t="s">
        <v>297</v>
      </c>
      <c r="B732">
        <v>39.78</v>
      </c>
      <c r="C732" t="s">
        <v>298</v>
      </c>
      <c r="D732" t="s">
        <v>297</v>
      </c>
      <c r="E732" t="s">
        <v>410</v>
      </c>
      <c r="F732" t="s">
        <v>411</v>
      </c>
      <c r="G732" t="s">
        <v>412</v>
      </c>
      <c r="H732" t="s">
        <v>413</v>
      </c>
      <c r="K732" t="s">
        <v>2532</v>
      </c>
      <c r="L732" t="s">
        <v>2533</v>
      </c>
    </row>
    <row r="733" spans="1:16" x14ac:dyDescent="0.35">
      <c r="A733" t="s">
        <v>297</v>
      </c>
      <c r="B733">
        <v>1892.8</v>
      </c>
      <c r="C733" t="s">
        <v>298</v>
      </c>
      <c r="D733" t="s">
        <v>297</v>
      </c>
      <c r="E733" t="s">
        <v>410</v>
      </c>
      <c r="F733" t="s">
        <v>411</v>
      </c>
      <c r="G733" t="s">
        <v>412</v>
      </c>
      <c r="H733" t="s">
        <v>413</v>
      </c>
      <c r="K733" t="s">
        <v>2514</v>
      </c>
      <c r="L733" t="s">
        <v>2515</v>
      </c>
    </row>
    <row r="734" spans="1:16" x14ac:dyDescent="0.35">
      <c r="A734" t="s">
        <v>297</v>
      </c>
      <c r="B734">
        <v>2469.39</v>
      </c>
      <c r="C734" t="s">
        <v>298</v>
      </c>
      <c r="D734" t="s">
        <v>297</v>
      </c>
      <c r="E734" t="s">
        <v>410</v>
      </c>
      <c r="F734" t="s">
        <v>411</v>
      </c>
      <c r="G734" t="s">
        <v>412</v>
      </c>
      <c r="H734" t="s">
        <v>413</v>
      </c>
      <c r="K734" t="s">
        <v>2516</v>
      </c>
      <c r="L734" t="s">
        <v>2517</v>
      </c>
    </row>
    <row r="735" spans="1:16" x14ac:dyDescent="0.35">
      <c r="A735" t="s">
        <v>297</v>
      </c>
      <c r="B735">
        <v>78.760000000000005</v>
      </c>
      <c r="C735" t="s">
        <v>298</v>
      </c>
      <c r="D735" t="s">
        <v>297</v>
      </c>
      <c r="E735" t="s">
        <v>410</v>
      </c>
      <c r="F735" t="s">
        <v>411</v>
      </c>
      <c r="G735" t="s">
        <v>412</v>
      </c>
      <c r="H735" t="s">
        <v>413</v>
      </c>
      <c r="K735" t="s">
        <v>1180</v>
      </c>
      <c r="L735" t="s">
        <v>1181</v>
      </c>
    </row>
    <row r="736" spans="1:16" x14ac:dyDescent="0.35">
      <c r="A736" t="s">
        <v>297</v>
      </c>
      <c r="B736">
        <v>12.3</v>
      </c>
      <c r="C736" t="s">
        <v>298</v>
      </c>
      <c r="D736" t="s">
        <v>297</v>
      </c>
      <c r="E736" t="s">
        <v>410</v>
      </c>
      <c r="F736" t="s">
        <v>411</v>
      </c>
      <c r="G736" t="s">
        <v>771</v>
      </c>
      <c r="H736" t="s">
        <v>772</v>
      </c>
      <c r="K736" t="s">
        <v>2530</v>
      </c>
      <c r="L736" t="s">
        <v>2531</v>
      </c>
    </row>
    <row r="737" spans="1:12" x14ac:dyDescent="0.35">
      <c r="A737" t="s">
        <v>297</v>
      </c>
      <c r="B737">
        <v>649.71</v>
      </c>
      <c r="C737" t="s">
        <v>298</v>
      </c>
      <c r="D737" t="s">
        <v>297</v>
      </c>
      <c r="E737" t="s">
        <v>410</v>
      </c>
      <c r="F737" t="s">
        <v>411</v>
      </c>
      <c r="G737" t="s">
        <v>771</v>
      </c>
      <c r="H737" t="s">
        <v>772</v>
      </c>
      <c r="K737" t="s">
        <v>2534</v>
      </c>
      <c r="L737" t="s">
        <v>2535</v>
      </c>
    </row>
    <row r="738" spans="1:12" x14ac:dyDescent="0.35">
      <c r="A738" t="s">
        <v>297</v>
      </c>
      <c r="B738">
        <v>1151.49</v>
      </c>
      <c r="C738" t="s">
        <v>298</v>
      </c>
      <c r="D738" t="s">
        <v>297</v>
      </c>
      <c r="E738" t="s">
        <v>410</v>
      </c>
      <c r="F738" t="s">
        <v>411</v>
      </c>
      <c r="G738" t="s">
        <v>771</v>
      </c>
      <c r="H738" t="s">
        <v>772</v>
      </c>
      <c r="K738" t="s">
        <v>2536</v>
      </c>
      <c r="L738" t="s">
        <v>2537</v>
      </c>
    </row>
    <row r="739" spans="1:12" x14ac:dyDescent="0.35">
      <c r="A739" t="s">
        <v>297</v>
      </c>
      <c r="B739">
        <v>2176.62</v>
      </c>
      <c r="C739" t="s">
        <v>298</v>
      </c>
      <c r="D739" t="s">
        <v>297</v>
      </c>
      <c r="E739" t="s">
        <v>410</v>
      </c>
      <c r="F739" t="s">
        <v>411</v>
      </c>
      <c r="G739" t="s">
        <v>771</v>
      </c>
      <c r="H739" t="s">
        <v>772</v>
      </c>
      <c r="K739" t="s">
        <v>2538</v>
      </c>
      <c r="L739" t="s">
        <v>2539</v>
      </c>
    </row>
    <row r="740" spans="1:12" x14ac:dyDescent="0.35">
      <c r="A740" t="s">
        <v>297</v>
      </c>
      <c r="B740">
        <v>918.55</v>
      </c>
      <c r="C740" t="s">
        <v>298</v>
      </c>
      <c r="D740" t="s">
        <v>297</v>
      </c>
      <c r="E740" t="s">
        <v>410</v>
      </c>
      <c r="F740" t="s">
        <v>411</v>
      </c>
      <c r="G740" t="s">
        <v>771</v>
      </c>
      <c r="H740" t="s">
        <v>772</v>
      </c>
      <c r="K740" t="s">
        <v>2540</v>
      </c>
      <c r="L740" t="s">
        <v>2541</v>
      </c>
    </row>
    <row r="741" spans="1:12" x14ac:dyDescent="0.35">
      <c r="A741" t="s">
        <v>297</v>
      </c>
      <c r="B741">
        <v>11024.6</v>
      </c>
      <c r="C741" t="s">
        <v>298</v>
      </c>
      <c r="D741" t="s">
        <v>297</v>
      </c>
      <c r="E741" t="s">
        <v>410</v>
      </c>
      <c r="F741" t="s">
        <v>411</v>
      </c>
      <c r="G741" t="s">
        <v>771</v>
      </c>
      <c r="H741" t="s">
        <v>772</v>
      </c>
      <c r="K741" t="s">
        <v>2532</v>
      </c>
      <c r="L741" t="s">
        <v>2533</v>
      </c>
    </row>
    <row r="742" spans="1:12" x14ac:dyDescent="0.35">
      <c r="A742" t="s">
        <v>297</v>
      </c>
      <c r="B742">
        <v>1911.31</v>
      </c>
      <c r="C742" t="s">
        <v>298</v>
      </c>
      <c r="D742" t="s">
        <v>297</v>
      </c>
      <c r="E742" t="s">
        <v>410</v>
      </c>
      <c r="F742" t="s">
        <v>411</v>
      </c>
      <c r="G742" t="s">
        <v>771</v>
      </c>
      <c r="H742" t="s">
        <v>772</v>
      </c>
      <c r="K742" t="s">
        <v>2542</v>
      </c>
      <c r="L742" t="s">
        <v>2543</v>
      </c>
    </row>
    <row r="743" spans="1:12" x14ac:dyDescent="0.35">
      <c r="A743" t="s">
        <v>297</v>
      </c>
      <c r="B743">
        <v>1170.57</v>
      </c>
      <c r="C743" t="s">
        <v>298</v>
      </c>
      <c r="D743" t="s">
        <v>297</v>
      </c>
      <c r="E743" t="s">
        <v>410</v>
      </c>
      <c r="F743" t="s">
        <v>411</v>
      </c>
      <c r="G743" t="s">
        <v>771</v>
      </c>
      <c r="H743" t="s">
        <v>772</v>
      </c>
      <c r="K743" t="s">
        <v>2544</v>
      </c>
      <c r="L743" t="s">
        <v>2545</v>
      </c>
    </row>
    <row r="744" spans="1:12" x14ac:dyDescent="0.35">
      <c r="A744" t="s">
        <v>297</v>
      </c>
      <c r="B744">
        <v>17044.150000000001</v>
      </c>
      <c r="C744" t="s">
        <v>298</v>
      </c>
      <c r="D744" t="s">
        <v>297</v>
      </c>
      <c r="E744" t="s">
        <v>410</v>
      </c>
      <c r="F744" t="s">
        <v>411</v>
      </c>
      <c r="G744" t="s">
        <v>771</v>
      </c>
      <c r="H744" t="s">
        <v>772</v>
      </c>
      <c r="K744" t="s">
        <v>2468</v>
      </c>
      <c r="L744" t="s">
        <v>2469</v>
      </c>
    </row>
    <row r="745" spans="1:12" x14ac:dyDescent="0.35">
      <c r="A745" t="s">
        <v>297</v>
      </c>
      <c r="B745">
        <v>64779.31</v>
      </c>
      <c r="C745" t="s">
        <v>298</v>
      </c>
      <c r="D745" t="s">
        <v>297</v>
      </c>
      <c r="E745" t="s">
        <v>410</v>
      </c>
      <c r="F745" t="s">
        <v>411</v>
      </c>
      <c r="G745" t="s">
        <v>771</v>
      </c>
      <c r="H745" t="s">
        <v>772</v>
      </c>
      <c r="K745" t="s">
        <v>2466</v>
      </c>
      <c r="L745" t="s">
        <v>2467</v>
      </c>
    </row>
    <row r="746" spans="1:12" x14ac:dyDescent="0.35">
      <c r="A746" t="s">
        <v>297</v>
      </c>
      <c r="B746">
        <v>8.1999999999999993</v>
      </c>
      <c r="C746" t="s">
        <v>298</v>
      </c>
      <c r="D746" t="s">
        <v>297</v>
      </c>
      <c r="E746" t="s">
        <v>410</v>
      </c>
      <c r="F746" t="s">
        <v>411</v>
      </c>
      <c r="G746" t="s">
        <v>771</v>
      </c>
      <c r="H746" t="s">
        <v>772</v>
      </c>
      <c r="K746" t="s">
        <v>2516</v>
      </c>
      <c r="L746" t="s">
        <v>2517</v>
      </c>
    </row>
    <row r="747" spans="1:12" x14ac:dyDescent="0.35">
      <c r="A747" t="s">
        <v>297</v>
      </c>
      <c r="B747">
        <v>2532.08</v>
      </c>
      <c r="C747" t="s">
        <v>298</v>
      </c>
      <c r="D747" t="s">
        <v>297</v>
      </c>
      <c r="E747" t="s">
        <v>221</v>
      </c>
      <c r="F747" t="s">
        <v>222</v>
      </c>
      <c r="G747" t="s">
        <v>223</v>
      </c>
      <c r="H747" t="s">
        <v>224</v>
      </c>
      <c r="K747" t="s">
        <v>2546</v>
      </c>
      <c r="L747" t="s">
        <v>2547</v>
      </c>
    </row>
    <row r="748" spans="1:12" x14ac:dyDescent="0.35">
      <c r="A748" t="s">
        <v>297</v>
      </c>
      <c r="B748">
        <v>328</v>
      </c>
      <c r="C748" t="s">
        <v>298</v>
      </c>
      <c r="D748" t="s">
        <v>297</v>
      </c>
      <c r="E748" t="s">
        <v>221</v>
      </c>
      <c r="F748" t="s">
        <v>222</v>
      </c>
      <c r="G748" t="s">
        <v>223</v>
      </c>
      <c r="H748" t="s">
        <v>224</v>
      </c>
      <c r="K748" t="s">
        <v>2548</v>
      </c>
      <c r="L748" t="s">
        <v>2549</v>
      </c>
    </row>
    <row r="749" spans="1:12" x14ac:dyDescent="0.35">
      <c r="A749" t="s">
        <v>297</v>
      </c>
      <c r="B749">
        <v>75.92</v>
      </c>
      <c r="C749" t="s">
        <v>298</v>
      </c>
      <c r="D749" t="s">
        <v>297</v>
      </c>
      <c r="E749" t="s">
        <v>221</v>
      </c>
      <c r="F749" t="s">
        <v>222</v>
      </c>
      <c r="G749" t="s">
        <v>223</v>
      </c>
      <c r="H749" t="s">
        <v>224</v>
      </c>
      <c r="K749" t="s">
        <v>2550</v>
      </c>
      <c r="L749" t="s">
        <v>2551</v>
      </c>
    </row>
    <row r="750" spans="1:12" x14ac:dyDescent="0.35">
      <c r="A750" t="s">
        <v>297</v>
      </c>
      <c r="B750">
        <v>145.63999999999999</v>
      </c>
      <c r="C750" t="s">
        <v>298</v>
      </c>
      <c r="D750" t="s">
        <v>297</v>
      </c>
      <c r="E750" t="s">
        <v>221</v>
      </c>
      <c r="F750" t="s">
        <v>222</v>
      </c>
      <c r="G750" t="s">
        <v>223</v>
      </c>
      <c r="H750" t="s">
        <v>224</v>
      </c>
      <c r="K750" t="s">
        <v>1343</v>
      </c>
      <c r="L750" t="s">
        <v>1344</v>
      </c>
    </row>
    <row r="751" spans="1:12" x14ac:dyDescent="0.35">
      <c r="A751" t="s">
        <v>297</v>
      </c>
      <c r="B751">
        <v>589.30999999999995</v>
      </c>
      <c r="C751" t="s">
        <v>298</v>
      </c>
      <c r="D751" t="s">
        <v>297</v>
      </c>
      <c r="E751" t="s">
        <v>221</v>
      </c>
      <c r="F751" t="s">
        <v>222</v>
      </c>
      <c r="G751" t="s">
        <v>223</v>
      </c>
      <c r="H751" t="s">
        <v>224</v>
      </c>
      <c r="K751" t="s">
        <v>2552</v>
      </c>
      <c r="L751" t="s">
        <v>2553</v>
      </c>
    </row>
    <row r="752" spans="1:12" x14ac:dyDescent="0.35">
      <c r="A752" t="s">
        <v>297</v>
      </c>
      <c r="B752">
        <v>20.72</v>
      </c>
      <c r="C752" t="s">
        <v>298</v>
      </c>
      <c r="D752" t="s">
        <v>297</v>
      </c>
      <c r="E752" t="s">
        <v>221</v>
      </c>
      <c r="F752" t="s">
        <v>222</v>
      </c>
      <c r="G752" t="s">
        <v>223</v>
      </c>
      <c r="H752" t="s">
        <v>224</v>
      </c>
      <c r="K752" t="s">
        <v>2470</v>
      </c>
      <c r="L752" t="s">
        <v>2471</v>
      </c>
    </row>
    <row r="753" spans="1:16" x14ac:dyDescent="0.35">
      <c r="A753" t="s">
        <v>297</v>
      </c>
      <c r="B753">
        <v>262.39</v>
      </c>
      <c r="C753" t="s">
        <v>298</v>
      </c>
      <c r="D753" t="s">
        <v>297</v>
      </c>
      <c r="E753" t="s">
        <v>221</v>
      </c>
      <c r="F753" t="s">
        <v>222</v>
      </c>
      <c r="G753" t="s">
        <v>223</v>
      </c>
      <c r="H753" t="s">
        <v>224</v>
      </c>
      <c r="K753" t="s">
        <v>2554</v>
      </c>
      <c r="L753" t="s">
        <v>2555</v>
      </c>
    </row>
    <row r="754" spans="1:16" x14ac:dyDescent="0.35">
      <c r="A754" t="s">
        <v>297</v>
      </c>
      <c r="B754">
        <v>280</v>
      </c>
      <c r="C754" t="s">
        <v>298</v>
      </c>
      <c r="D754" t="s">
        <v>297</v>
      </c>
      <c r="E754" t="s">
        <v>221</v>
      </c>
      <c r="F754" t="s">
        <v>222</v>
      </c>
      <c r="G754" t="s">
        <v>223</v>
      </c>
      <c r="H754" t="s">
        <v>224</v>
      </c>
      <c r="K754" t="s">
        <v>2556</v>
      </c>
      <c r="L754" t="s">
        <v>2557</v>
      </c>
    </row>
    <row r="755" spans="1:16" x14ac:dyDescent="0.35">
      <c r="A755" t="s">
        <v>297</v>
      </c>
      <c r="B755">
        <v>531.26</v>
      </c>
      <c r="C755" t="s">
        <v>298</v>
      </c>
      <c r="D755" t="s">
        <v>297</v>
      </c>
      <c r="E755" t="s">
        <v>221</v>
      </c>
      <c r="F755" t="s">
        <v>222</v>
      </c>
      <c r="G755" t="s">
        <v>223</v>
      </c>
      <c r="H755" t="s">
        <v>224</v>
      </c>
      <c r="K755" t="s">
        <v>2472</v>
      </c>
      <c r="L755" t="s">
        <v>2473</v>
      </c>
    </row>
    <row r="756" spans="1:16" x14ac:dyDescent="0.35">
      <c r="A756" t="s">
        <v>297</v>
      </c>
      <c r="B756">
        <v>5035.17</v>
      </c>
      <c r="C756" t="s">
        <v>298</v>
      </c>
      <c r="D756" t="s">
        <v>297</v>
      </c>
      <c r="E756" t="s">
        <v>221</v>
      </c>
      <c r="F756" t="s">
        <v>222</v>
      </c>
      <c r="G756" t="s">
        <v>223</v>
      </c>
      <c r="H756" t="s">
        <v>224</v>
      </c>
      <c r="K756" t="s">
        <v>2013</v>
      </c>
      <c r="L756" t="s">
        <v>2014</v>
      </c>
    </row>
    <row r="757" spans="1:16" x14ac:dyDescent="0.35">
      <c r="A757" t="s">
        <v>297</v>
      </c>
      <c r="B757">
        <v>780</v>
      </c>
      <c r="C757" t="s">
        <v>298</v>
      </c>
      <c r="D757" t="s">
        <v>297</v>
      </c>
      <c r="E757" t="s">
        <v>288</v>
      </c>
      <c r="F757" t="s">
        <v>289</v>
      </c>
      <c r="G757" t="s">
        <v>117</v>
      </c>
      <c r="H757" t="s">
        <v>118</v>
      </c>
      <c r="K757" t="s">
        <v>2474</v>
      </c>
      <c r="L757" t="s">
        <v>2475</v>
      </c>
    </row>
    <row r="758" spans="1:16" x14ac:dyDescent="0.35">
      <c r="A758" t="s">
        <v>297</v>
      </c>
      <c r="B758">
        <v>882.32</v>
      </c>
      <c r="C758" t="s">
        <v>298</v>
      </c>
      <c r="D758" t="s">
        <v>297</v>
      </c>
      <c r="E758" t="s">
        <v>380</v>
      </c>
      <c r="F758" t="s">
        <v>381</v>
      </c>
      <c r="G758" t="s">
        <v>250</v>
      </c>
      <c r="H758" t="s">
        <v>251</v>
      </c>
      <c r="O758" t="s">
        <v>2411</v>
      </c>
      <c r="P758" t="s">
        <v>2412</v>
      </c>
    </row>
    <row r="759" spans="1:16" x14ac:dyDescent="0.35">
      <c r="A759" t="s">
        <v>297</v>
      </c>
      <c r="B759">
        <v>175.56</v>
      </c>
      <c r="C759" t="s">
        <v>298</v>
      </c>
      <c r="D759" t="s">
        <v>297</v>
      </c>
      <c r="E759" t="s">
        <v>380</v>
      </c>
      <c r="F759" t="s">
        <v>381</v>
      </c>
      <c r="G759" t="s">
        <v>250</v>
      </c>
      <c r="H759" t="s">
        <v>251</v>
      </c>
      <c r="O759" t="s">
        <v>2558</v>
      </c>
      <c r="P759" t="s">
        <v>2559</v>
      </c>
    </row>
    <row r="760" spans="1:16" x14ac:dyDescent="0.35">
      <c r="A760" t="s">
        <v>297</v>
      </c>
      <c r="B760">
        <v>167.54</v>
      </c>
      <c r="C760" t="s">
        <v>298</v>
      </c>
      <c r="D760" t="s">
        <v>297</v>
      </c>
      <c r="E760" t="s">
        <v>380</v>
      </c>
      <c r="F760" t="s">
        <v>381</v>
      </c>
      <c r="G760" t="s">
        <v>250</v>
      </c>
      <c r="H760" t="s">
        <v>251</v>
      </c>
      <c r="O760" t="s">
        <v>2480</v>
      </c>
      <c r="P760" t="s">
        <v>2481</v>
      </c>
    </row>
    <row r="761" spans="1:16" x14ac:dyDescent="0.35">
      <c r="A761" t="s">
        <v>297</v>
      </c>
      <c r="B761">
        <v>257.17</v>
      </c>
      <c r="C761" t="s">
        <v>298</v>
      </c>
      <c r="D761" t="s">
        <v>297</v>
      </c>
      <c r="E761" t="s">
        <v>380</v>
      </c>
      <c r="F761" t="s">
        <v>381</v>
      </c>
      <c r="G761" t="s">
        <v>250</v>
      </c>
      <c r="H761" t="s">
        <v>251</v>
      </c>
      <c r="O761" t="s">
        <v>2560</v>
      </c>
      <c r="P761" t="s">
        <v>2561</v>
      </c>
    </row>
    <row r="762" spans="1:16" x14ac:dyDescent="0.35">
      <c r="A762" t="s">
        <v>297</v>
      </c>
      <c r="B762">
        <v>14.14</v>
      </c>
      <c r="C762" t="s">
        <v>298</v>
      </c>
      <c r="D762" t="s">
        <v>297</v>
      </c>
      <c r="E762" t="s">
        <v>380</v>
      </c>
      <c r="F762" t="s">
        <v>381</v>
      </c>
      <c r="G762" t="s">
        <v>250</v>
      </c>
      <c r="H762" t="s">
        <v>251</v>
      </c>
      <c r="O762" t="s">
        <v>2417</v>
      </c>
      <c r="P762" t="s">
        <v>2418</v>
      </c>
    </row>
    <row r="763" spans="1:16" x14ac:dyDescent="0.35">
      <c r="A763" t="s">
        <v>297</v>
      </c>
      <c r="B763">
        <v>5477.73</v>
      </c>
      <c r="C763" t="s">
        <v>298</v>
      </c>
      <c r="D763" t="s">
        <v>297</v>
      </c>
      <c r="E763" t="s">
        <v>337</v>
      </c>
      <c r="F763" t="s">
        <v>338</v>
      </c>
      <c r="G763" t="s">
        <v>339</v>
      </c>
      <c r="H763" t="s">
        <v>340</v>
      </c>
      <c r="O763" t="s">
        <v>2484</v>
      </c>
      <c r="P763" t="s">
        <v>2485</v>
      </c>
    </row>
    <row r="764" spans="1:16" x14ac:dyDescent="0.35">
      <c r="A764" t="s">
        <v>297</v>
      </c>
      <c r="B764">
        <v>288</v>
      </c>
      <c r="C764" t="s">
        <v>298</v>
      </c>
      <c r="D764" t="s">
        <v>297</v>
      </c>
      <c r="E764" t="s">
        <v>337</v>
      </c>
      <c r="F764" t="s">
        <v>338</v>
      </c>
      <c r="G764" t="s">
        <v>339</v>
      </c>
      <c r="H764" t="s">
        <v>340</v>
      </c>
      <c r="O764" t="s">
        <v>2486</v>
      </c>
      <c r="P764" t="s">
        <v>2487</v>
      </c>
    </row>
    <row r="765" spans="1:16" x14ac:dyDescent="0.35">
      <c r="A765" t="s">
        <v>297</v>
      </c>
      <c r="B765">
        <v>373.46</v>
      </c>
      <c r="C765" t="s">
        <v>298</v>
      </c>
      <c r="D765" t="s">
        <v>297</v>
      </c>
      <c r="E765" t="s">
        <v>337</v>
      </c>
      <c r="F765" t="s">
        <v>338</v>
      </c>
      <c r="G765" t="s">
        <v>339</v>
      </c>
      <c r="H765" t="s">
        <v>340</v>
      </c>
      <c r="O765" t="s">
        <v>2488</v>
      </c>
      <c r="P765" t="s">
        <v>2489</v>
      </c>
    </row>
    <row r="766" spans="1:16" x14ac:dyDescent="0.35">
      <c r="A766" t="s">
        <v>297</v>
      </c>
      <c r="B766">
        <v>84.59</v>
      </c>
      <c r="C766" t="s">
        <v>298</v>
      </c>
      <c r="D766" t="s">
        <v>297</v>
      </c>
      <c r="E766" t="s">
        <v>337</v>
      </c>
      <c r="F766" t="s">
        <v>338</v>
      </c>
      <c r="G766" t="s">
        <v>339</v>
      </c>
      <c r="H766" t="s">
        <v>340</v>
      </c>
      <c r="O766" t="s">
        <v>2490</v>
      </c>
      <c r="P766" t="s">
        <v>2491</v>
      </c>
    </row>
    <row r="767" spans="1:16" x14ac:dyDescent="0.35">
      <c r="A767" t="s">
        <v>297</v>
      </c>
      <c r="B767">
        <v>865.5</v>
      </c>
      <c r="C767" t="s">
        <v>298</v>
      </c>
      <c r="D767" t="s">
        <v>297</v>
      </c>
      <c r="E767" t="s">
        <v>337</v>
      </c>
      <c r="F767" t="s">
        <v>338</v>
      </c>
      <c r="G767" t="s">
        <v>339</v>
      </c>
      <c r="H767" t="s">
        <v>340</v>
      </c>
      <c r="O767" t="s">
        <v>2500</v>
      </c>
      <c r="P767" t="s">
        <v>2501</v>
      </c>
    </row>
    <row r="768" spans="1:16" x14ac:dyDescent="0.35">
      <c r="A768" t="s">
        <v>297</v>
      </c>
      <c r="B768">
        <v>876.5</v>
      </c>
      <c r="C768" t="s">
        <v>298</v>
      </c>
      <c r="D768" t="s">
        <v>297</v>
      </c>
      <c r="E768" t="s">
        <v>337</v>
      </c>
      <c r="F768" t="s">
        <v>338</v>
      </c>
      <c r="G768" t="s">
        <v>339</v>
      </c>
      <c r="H768" t="s">
        <v>340</v>
      </c>
      <c r="O768" t="s">
        <v>2504</v>
      </c>
      <c r="P768" t="s">
        <v>2505</v>
      </c>
    </row>
    <row r="769" spans="1:16" x14ac:dyDescent="0.35">
      <c r="A769" t="s">
        <v>297</v>
      </c>
      <c r="B769">
        <v>1546.2</v>
      </c>
      <c r="C769" t="s">
        <v>298</v>
      </c>
      <c r="D769" t="s">
        <v>297</v>
      </c>
      <c r="E769" t="s">
        <v>337</v>
      </c>
      <c r="F769" t="s">
        <v>338</v>
      </c>
      <c r="G769" t="s">
        <v>339</v>
      </c>
      <c r="H769" t="s">
        <v>340</v>
      </c>
      <c r="O769" t="s">
        <v>2506</v>
      </c>
      <c r="P769" t="s">
        <v>2507</v>
      </c>
    </row>
    <row r="770" spans="1:16" x14ac:dyDescent="0.35">
      <c r="A770" t="s">
        <v>297</v>
      </c>
      <c r="B770">
        <v>1049.5899999999999</v>
      </c>
      <c r="C770" t="s">
        <v>298</v>
      </c>
      <c r="D770" t="s">
        <v>297</v>
      </c>
      <c r="E770" t="s">
        <v>337</v>
      </c>
      <c r="F770" t="s">
        <v>338</v>
      </c>
      <c r="G770" t="s">
        <v>339</v>
      </c>
      <c r="H770" t="s">
        <v>340</v>
      </c>
      <c r="O770" t="s">
        <v>2508</v>
      </c>
      <c r="P770" t="s">
        <v>2509</v>
      </c>
    </row>
    <row r="771" spans="1:16" x14ac:dyDescent="0.35">
      <c r="A771" t="s">
        <v>949</v>
      </c>
      <c r="B771">
        <v>65</v>
      </c>
      <c r="C771" t="s">
        <v>948</v>
      </c>
      <c r="D771" t="s">
        <v>949</v>
      </c>
      <c r="E771" t="s">
        <v>410</v>
      </c>
      <c r="F771" t="s">
        <v>411</v>
      </c>
      <c r="G771" t="s">
        <v>412</v>
      </c>
      <c r="H771" t="s">
        <v>413</v>
      </c>
      <c r="K771" t="s">
        <v>2530</v>
      </c>
      <c r="L771" t="s">
        <v>2531</v>
      </c>
    </row>
    <row r="772" spans="1:16" x14ac:dyDescent="0.35">
      <c r="A772" t="s">
        <v>949</v>
      </c>
      <c r="B772">
        <v>133.35</v>
      </c>
      <c r="C772" t="s">
        <v>948</v>
      </c>
      <c r="D772" t="s">
        <v>949</v>
      </c>
      <c r="E772" t="s">
        <v>410</v>
      </c>
      <c r="F772" t="s">
        <v>411</v>
      </c>
      <c r="G772" t="s">
        <v>412</v>
      </c>
      <c r="H772" t="s">
        <v>413</v>
      </c>
      <c r="K772" t="s">
        <v>2514</v>
      </c>
      <c r="L772" t="s">
        <v>2515</v>
      </c>
    </row>
    <row r="773" spans="1:16" x14ac:dyDescent="0.35">
      <c r="A773" t="s">
        <v>949</v>
      </c>
      <c r="B773">
        <v>40</v>
      </c>
      <c r="C773" t="s">
        <v>948</v>
      </c>
      <c r="D773" t="s">
        <v>949</v>
      </c>
      <c r="E773" t="s">
        <v>410</v>
      </c>
      <c r="F773" t="s">
        <v>411</v>
      </c>
      <c r="G773" t="s">
        <v>771</v>
      </c>
      <c r="H773" t="s">
        <v>772</v>
      </c>
      <c r="K773" t="s">
        <v>2532</v>
      </c>
      <c r="L773" t="s">
        <v>2533</v>
      </c>
    </row>
    <row r="774" spans="1:16" x14ac:dyDescent="0.35">
      <c r="A774" t="s">
        <v>949</v>
      </c>
      <c r="B774">
        <v>15</v>
      </c>
      <c r="C774" t="s">
        <v>948</v>
      </c>
      <c r="D774" t="s">
        <v>949</v>
      </c>
      <c r="E774" t="s">
        <v>410</v>
      </c>
      <c r="F774" t="s">
        <v>411</v>
      </c>
      <c r="G774" t="s">
        <v>771</v>
      </c>
      <c r="H774" t="s">
        <v>772</v>
      </c>
      <c r="K774" t="s">
        <v>2542</v>
      </c>
      <c r="L774" t="s">
        <v>2543</v>
      </c>
    </row>
    <row r="775" spans="1:16" x14ac:dyDescent="0.35">
      <c r="A775" t="s">
        <v>949</v>
      </c>
      <c r="B775">
        <v>30</v>
      </c>
      <c r="C775" t="s">
        <v>948</v>
      </c>
      <c r="D775" t="s">
        <v>949</v>
      </c>
      <c r="E775" t="s">
        <v>410</v>
      </c>
      <c r="F775" t="s">
        <v>411</v>
      </c>
      <c r="G775" t="s">
        <v>771</v>
      </c>
      <c r="H775" t="s">
        <v>772</v>
      </c>
      <c r="K775" t="s">
        <v>2544</v>
      </c>
      <c r="L775" t="s">
        <v>2545</v>
      </c>
    </row>
    <row r="776" spans="1:16" x14ac:dyDescent="0.35">
      <c r="A776" t="s">
        <v>949</v>
      </c>
      <c r="B776">
        <v>330.56</v>
      </c>
      <c r="C776" t="s">
        <v>948</v>
      </c>
      <c r="D776" t="s">
        <v>949</v>
      </c>
      <c r="E776" t="s">
        <v>410</v>
      </c>
      <c r="F776" t="s">
        <v>411</v>
      </c>
      <c r="G776" t="s">
        <v>771</v>
      </c>
      <c r="H776" t="s">
        <v>772</v>
      </c>
      <c r="K776" t="s">
        <v>2466</v>
      </c>
      <c r="L776" t="s">
        <v>2467</v>
      </c>
    </row>
    <row r="777" spans="1:16" x14ac:dyDescent="0.35">
      <c r="A777" t="s">
        <v>949</v>
      </c>
      <c r="B777">
        <v>139</v>
      </c>
      <c r="C777" t="s">
        <v>948</v>
      </c>
      <c r="D777" t="s">
        <v>949</v>
      </c>
      <c r="E777" t="s">
        <v>221</v>
      </c>
      <c r="F777" t="s">
        <v>222</v>
      </c>
      <c r="G777" t="s">
        <v>223</v>
      </c>
      <c r="H777" t="s">
        <v>224</v>
      </c>
      <c r="K777" t="s">
        <v>2013</v>
      </c>
      <c r="L777" t="s">
        <v>2014</v>
      </c>
    </row>
    <row r="778" spans="1:16" x14ac:dyDescent="0.35">
      <c r="A778" t="s">
        <v>1283</v>
      </c>
      <c r="B778">
        <v>26.21</v>
      </c>
      <c r="C778" t="s">
        <v>1282</v>
      </c>
      <c r="D778" t="s">
        <v>1283</v>
      </c>
      <c r="E778" t="s">
        <v>613</v>
      </c>
      <c r="F778" t="s">
        <v>614</v>
      </c>
      <c r="G778" t="s">
        <v>615</v>
      </c>
      <c r="H778" t="s">
        <v>616</v>
      </c>
      <c r="K778" t="s">
        <v>1371</v>
      </c>
      <c r="L778" t="s">
        <v>1372</v>
      </c>
    </row>
    <row r="779" spans="1:16" x14ac:dyDescent="0.35">
      <c r="A779" t="s">
        <v>1283</v>
      </c>
      <c r="B779">
        <v>123.89</v>
      </c>
      <c r="C779" t="s">
        <v>1282</v>
      </c>
      <c r="D779" t="s">
        <v>1283</v>
      </c>
      <c r="E779" t="s">
        <v>490</v>
      </c>
      <c r="F779" t="s">
        <v>491</v>
      </c>
      <c r="G779" t="s">
        <v>492</v>
      </c>
      <c r="H779" t="s">
        <v>493</v>
      </c>
      <c r="K779" t="s">
        <v>2516</v>
      </c>
      <c r="L779" t="s">
        <v>2517</v>
      </c>
    </row>
    <row r="780" spans="1:16" x14ac:dyDescent="0.35">
      <c r="A780" t="s">
        <v>1283</v>
      </c>
      <c r="B780">
        <v>43.99</v>
      </c>
      <c r="C780" t="s">
        <v>1282</v>
      </c>
      <c r="D780" t="s">
        <v>1283</v>
      </c>
      <c r="E780" t="s">
        <v>490</v>
      </c>
      <c r="F780" t="s">
        <v>491</v>
      </c>
      <c r="G780" t="s">
        <v>492</v>
      </c>
      <c r="H780" t="s">
        <v>493</v>
      </c>
      <c r="K780" t="s">
        <v>1180</v>
      </c>
      <c r="L780" t="s">
        <v>1181</v>
      </c>
    </row>
    <row r="781" spans="1:16" x14ac:dyDescent="0.35">
      <c r="A781" t="s">
        <v>244</v>
      </c>
      <c r="B781">
        <v>7253.9</v>
      </c>
      <c r="C781" t="s">
        <v>243</v>
      </c>
      <c r="D781" t="s">
        <v>244</v>
      </c>
      <c r="E781" t="s">
        <v>139</v>
      </c>
      <c r="F781" t="s">
        <v>140</v>
      </c>
      <c r="G781" t="s">
        <v>245</v>
      </c>
      <c r="H781" t="s">
        <v>246</v>
      </c>
      <c r="M781" t="s">
        <v>247</v>
      </c>
      <c r="N781" t="s">
        <v>248</v>
      </c>
    </row>
    <row r="782" spans="1:16" x14ac:dyDescent="0.35">
      <c r="A782" t="s">
        <v>244</v>
      </c>
      <c r="B782">
        <v>909.09</v>
      </c>
      <c r="C782" t="s">
        <v>243</v>
      </c>
      <c r="D782" t="s">
        <v>244</v>
      </c>
      <c r="E782" t="s">
        <v>139</v>
      </c>
      <c r="F782" t="s">
        <v>140</v>
      </c>
      <c r="G782" t="s">
        <v>245</v>
      </c>
      <c r="H782" t="s">
        <v>246</v>
      </c>
      <c r="M782" t="s">
        <v>1706</v>
      </c>
      <c r="N782" t="s">
        <v>1707</v>
      </c>
    </row>
    <row r="783" spans="1:16" x14ac:dyDescent="0.35">
      <c r="A783" t="s">
        <v>244</v>
      </c>
      <c r="B783">
        <v>616.47</v>
      </c>
      <c r="C783" t="s">
        <v>243</v>
      </c>
      <c r="D783" t="s">
        <v>244</v>
      </c>
      <c r="E783" t="s">
        <v>139</v>
      </c>
      <c r="F783" t="s">
        <v>140</v>
      </c>
      <c r="G783" t="s">
        <v>307</v>
      </c>
      <c r="H783" t="s">
        <v>308</v>
      </c>
      <c r="M783" t="s">
        <v>1006</v>
      </c>
      <c r="N783" t="s">
        <v>1007</v>
      </c>
    </row>
    <row r="784" spans="1:16" x14ac:dyDescent="0.35">
      <c r="A784" t="s">
        <v>244</v>
      </c>
      <c r="B784">
        <v>732</v>
      </c>
      <c r="C784" t="s">
        <v>243</v>
      </c>
      <c r="D784" t="s">
        <v>244</v>
      </c>
      <c r="E784" t="s">
        <v>134</v>
      </c>
      <c r="F784" t="s">
        <v>135</v>
      </c>
      <c r="G784" t="s">
        <v>117</v>
      </c>
      <c r="H784" t="s">
        <v>118</v>
      </c>
      <c r="K784" t="s">
        <v>150</v>
      </c>
      <c r="L784" t="s">
        <v>151</v>
      </c>
    </row>
    <row r="785" spans="1:16" x14ac:dyDescent="0.35">
      <c r="A785" t="s">
        <v>244</v>
      </c>
      <c r="B785">
        <v>11189.36</v>
      </c>
      <c r="C785" t="s">
        <v>243</v>
      </c>
      <c r="D785" t="s">
        <v>244</v>
      </c>
      <c r="E785" t="s">
        <v>134</v>
      </c>
      <c r="F785" t="s">
        <v>135</v>
      </c>
      <c r="G785" t="s">
        <v>117</v>
      </c>
      <c r="H785" t="s">
        <v>118</v>
      </c>
      <c r="K785" t="s">
        <v>986</v>
      </c>
      <c r="L785" t="s">
        <v>987</v>
      </c>
    </row>
    <row r="786" spans="1:16" x14ac:dyDescent="0.35">
      <c r="A786" t="s">
        <v>244</v>
      </c>
      <c r="B786">
        <v>486</v>
      </c>
      <c r="C786" t="s">
        <v>243</v>
      </c>
      <c r="D786" t="s">
        <v>244</v>
      </c>
      <c r="E786" t="s">
        <v>134</v>
      </c>
      <c r="F786" t="s">
        <v>135</v>
      </c>
      <c r="G786" t="s">
        <v>117</v>
      </c>
      <c r="H786" t="s">
        <v>118</v>
      </c>
      <c r="K786" t="s">
        <v>2215</v>
      </c>
      <c r="L786" t="s">
        <v>2216</v>
      </c>
    </row>
    <row r="787" spans="1:16" x14ac:dyDescent="0.35">
      <c r="A787" t="s">
        <v>244</v>
      </c>
      <c r="B787">
        <v>128</v>
      </c>
      <c r="C787" t="s">
        <v>243</v>
      </c>
      <c r="D787" t="s">
        <v>244</v>
      </c>
      <c r="E787" t="s">
        <v>563</v>
      </c>
      <c r="F787" t="s">
        <v>564</v>
      </c>
      <c r="G787" t="s">
        <v>565</v>
      </c>
      <c r="H787" t="s">
        <v>566</v>
      </c>
      <c r="K787" t="s">
        <v>599</v>
      </c>
      <c r="L787" t="s">
        <v>600</v>
      </c>
    </row>
    <row r="788" spans="1:16" x14ac:dyDescent="0.35">
      <c r="A788" t="s">
        <v>244</v>
      </c>
      <c r="B788">
        <v>23.28</v>
      </c>
      <c r="C788" t="s">
        <v>243</v>
      </c>
      <c r="D788" t="s">
        <v>244</v>
      </c>
      <c r="E788" t="s">
        <v>380</v>
      </c>
      <c r="F788" t="s">
        <v>381</v>
      </c>
      <c r="G788" t="s">
        <v>250</v>
      </c>
      <c r="H788" t="s">
        <v>251</v>
      </c>
      <c r="O788" t="s">
        <v>2562</v>
      </c>
      <c r="P788" t="s">
        <v>2563</v>
      </c>
    </row>
    <row r="789" spans="1:16" x14ac:dyDescent="0.35">
      <c r="A789" t="s">
        <v>244</v>
      </c>
      <c r="B789">
        <v>1146.4100000000001</v>
      </c>
      <c r="C789" t="s">
        <v>243</v>
      </c>
      <c r="D789" t="s">
        <v>244</v>
      </c>
      <c r="E789" t="s">
        <v>380</v>
      </c>
      <c r="F789" t="s">
        <v>381</v>
      </c>
      <c r="G789" t="s">
        <v>250</v>
      </c>
      <c r="H789" t="s">
        <v>251</v>
      </c>
      <c r="O789" t="s">
        <v>2415</v>
      </c>
      <c r="P789" t="s">
        <v>2416</v>
      </c>
    </row>
    <row r="790" spans="1:16" x14ac:dyDescent="0.35">
      <c r="A790" t="s">
        <v>244</v>
      </c>
      <c r="B790">
        <v>48.15</v>
      </c>
      <c r="C790" t="s">
        <v>243</v>
      </c>
      <c r="D790" t="s">
        <v>244</v>
      </c>
      <c r="E790" t="s">
        <v>337</v>
      </c>
      <c r="F790" t="s">
        <v>338</v>
      </c>
      <c r="G790" t="s">
        <v>339</v>
      </c>
      <c r="H790" t="s">
        <v>340</v>
      </c>
      <c r="O790" t="s">
        <v>2490</v>
      </c>
      <c r="P790" t="s">
        <v>2491</v>
      </c>
    </row>
    <row r="791" spans="1:16" x14ac:dyDescent="0.35">
      <c r="A791" t="s">
        <v>244</v>
      </c>
      <c r="B791">
        <v>19.850000000000001</v>
      </c>
      <c r="C791" t="s">
        <v>243</v>
      </c>
      <c r="D791" t="s">
        <v>244</v>
      </c>
      <c r="E791" t="s">
        <v>337</v>
      </c>
      <c r="F791" t="s">
        <v>338</v>
      </c>
      <c r="G791" t="s">
        <v>339</v>
      </c>
      <c r="H791" t="s">
        <v>340</v>
      </c>
      <c r="O791" t="s">
        <v>2504</v>
      </c>
      <c r="P791" t="s">
        <v>2505</v>
      </c>
    </row>
    <row r="792" spans="1:16" x14ac:dyDescent="0.35">
      <c r="A792" t="s">
        <v>826</v>
      </c>
      <c r="B792">
        <v>142</v>
      </c>
      <c r="C792" t="s">
        <v>825</v>
      </c>
      <c r="D792" t="s">
        <v>826</v>
      </c>
      <c r="E792" t="s">
        <v>139</v>
      </c>
      <c r="F792" t="s">
        <v>140</v>
      </c>
      <c r="G792" t="s">
        <v>307</v>
      </c>
      <c r="H792" t="s">
        <v>308</v>
      </c>
      <c r="M792" t="s">
        <v>862</v>
      </c>
      <c r="N792" t="s">
        <v>863</v>
      </c>
    </row>
    <row r="793" spans="1:16" x14ac:dyDescent="0.35">
      <c r="A793" t="s">
        <v>826</v>
      </c>
      <c r="B793">
        <v>508378.82</v>
      </c>
      <c r="C793" t="s">
        <v>825</v>
      </c>
      <c r="D793" t="s">
        <v>826</v>
      </c>
      <c r="E793" t="s">
        <v>139</v>
      </c>
      <c r="F793" t="s">
        <v>140</v>
      </c>
      <c r="G793" t="s">
        <v>307</v>
      </c>
      <c r="H793" t="s">
        <v>308</v>
      </c>
      <c r="M793" t="s">
        <v>827</v>
      </c>
      <c r="N793" t="s">
        <v>828</v>
      </c>
    </row>
    <row r="794" spans="1:16" x14ac:dyDescent="0.35">
      <c r="A794" t="s">
        <v>826</v>
      </c>
      <c r="B794">
        <v>55139</v>
      </c>
      <c r="C794" t="s">
        <v>825</v>
      </c>
      <c r="D794" t="s">
        <v>826</v>
      </c>
      <c r="E794" t="s">
        <v>139</v>
      </c>
      <c r="F794" t="s">
        <v>140</v>
      </c>
      <c r="G794" t="s">
        <v>307</v>
      </c>
      <c r="H794" t="s">
        <v>308</v>
      </c>
      <c r="M794" t="s">
        <v>858</v>
      </c>
      <c r="N794" t="s">
        <v>859</v>
      </c>
    </row>
    <row r="795" spans="1:16" x14ac:dyDescent="0.35">
      <c r="A795" t="s">
        <v>138</v>
      </c>
      <c r="B795">
        <v>12699.87</v>
      </c>
      <c r="C795" t="s">
        <v>137</v>
      </c>
      <c r="D795" t="s">
        <v>138</v>
      </c>
      <c r="E795" t="s">
        <v>139</v>
      </c>
      <c r="F795" t="s">
        <v>140</v>
      </c>
      <c r="G795" t="s">
        <v>250</v>
      </c>
      <c r="H795" t="s">
        <v>251</v>
      </c>
      <c r="M795" t="s">
        <v>252</v>
      </c>
      <c r="N795" t="s">
        <v>253</v>
      </c>
    </row>
    <row r="796" spans="1:16" x14ac:dyDescent="0.35">
      <c r="A796" t="s">
        <v>138</v>
      </c>
      <c r="B796">
        <v>231350.2</v>
      </c>
      <c r="C796" t="s">
        <v>137</v>
      </c>
      <c r="D796" t="s">
        <v>138</v>
      </c>
      <c r="E796" t="s">
        <v>139</v>
      </c>
      <c r="F796" t="s">
        <v>140</v>
      </c>
      <c r="G796" t="s">
        <v>117</v>
      </c>
      <c r="H796" t="s">
        <v>118</v>
      </c>
      <c r="M796" t="s">
        <v>862</v>
      </c>
      <c r="N796" t="s">
        <v>863</v>
      </c>
    </row>
    <row r="797" spans="1:16" x14ac:dyDescent="0.35">
      <c r="A797" t="s">
        <v>138</v>
      </c>
      <c r="B797">
        <v>199</v>
      </c>
      <c r="C797" t="s">
        <v>137</v>
      </c>
      <c r="D797" t="s">
        <v>138</v>
      </c>
      <c r="E797" t="s">
        <v>134</v>
      </c>
      <c r="F797" t="s">
        <v>135</v>
      </c>
      <c r="G797" t="s">
        <v>117</v>
      </c>
      <c r="H797" t="s">
        <v>118</v>
      </c>
      <c r="K797" t="s">
        <v>267</v>
      </c>
      <c r="L797" t="s">
        <v>268</v>
      </c>
    </row>
    <row r="798" spans="1:16" x14ac:dyDescent="0.35">
      <c r="A798" t="s">
        <v>209</v>
      </c>
      <c r="B798">
        <v>15821.63</v>
      </c>
      <c r="C798" t="s">
        <v>208</v>
      </c>
      <c r="D798" t="s">
        <v>209</v>
      </c>
      <c r="E798" t="s">
        <v>288</v>
      </c>
      <c r="F798" t="s">
        <v>289</v>
      </c>
      <c r="G798" t="s">
        <v>117</v>
      </c>
      <c r="H798" t="s">
        <v>118</v>
      </c>
      <c r="K798" t="s">
        <v>1906</v>
      </c>
      <c r="L798" t="s">
        <v>1907</v>
      </c>
    </row>
    <row r="799" spans="1:16" x14ac:dyDescent="0.35">
      <c r="A799" t="s">
        <v>209</v>
      </c>
      <c r="B799">
        <v>2547.29</v>
      </c>
      <c r="C799" t="s">
        <v>208</v>
      </c>
      <c r="D799" t="s">
        <v>209</v>
      </c>
      <c r="E799" t="s">
        <v>158</v>
      </c>
      <c r="F799" t="s">
        <v>159</v>
      </c>
      <c r="G799" t="s">
        <v>117</v>
      </c>
      <c r="H799" t="s">
        <v>118</v>
      </c>
      <c r="K799" t="s">
        <v>1134</v>
      </c>
      <c r="L799" t="s">
        <v>1135</v>
      </c>
    </row>
    <row r="800" spans="1:16" x14ac:dyDescent="0.35">
      <c r="A800" t="s">
        <v>209</v>
      </c>
      <c r="B800">
        <v>22648.81</v>
      </c>
      <c r="C800" t="s">
        <v>208</v>
      </c>
      <c r="D800" t="s">
        <v>209</v>
      </c>
      <c r="E800" t="s">
        <v>158</v>
      </c>
      <c r="F800" t="s">
        <v>159</v>
      </c>
      <c r="G800" t="s">
        <v>117</v>
      </c>
      <c r="H800" t="s">
        <v>118</v>
      </c>
      <c r="K800" t="s">
        <v>1906</v>
      </c>
      <c r="L800" t="s">
        <v>1907</v>
      </c>
    </row>
    <row r="801" spans="1:16" x14ac:dyDescent="0.35">
      <c r="A801" t="s">
        <v>209</v>
      </c>
      <c r="B801">
        <v>9795.5499999999993</v>
      </c>
      <c r="C801" t="s">
        <v>208</v>
      </c>
      <c r="D801" t="s">
        <v>209</v>
      </c>
      <c r="E801" t="s">
        <v>158</v>
      </c>
      <c r="F801" t="s">
        <v>159</v>
      </c>
      <c r="G801" t="s">
        <v>117</v>
      </c>
      <c r="H801" t="s">
        <v>118</v>
      </c>
      <c r="K801" t="s">
        <v>1097</v>
      </c>
      <c r="L801" t="s">
        <v>1098</v>
      </c>
    </row>
    <row r="802" spans="1:16" x14ac:dyDescent="0.35">
      <c r="A802" t="s">
        <v>209</v>
      </c>
      <c r="B802">
        <v>6.19</v>
      </c>
      <c r="C802" t="s">
        <v>208</v>
      </c>
      <c r="D802" t="s">
        <v>209</v>
      </c>
      <c r="E802" t="s">
        <v>134</v>
      </c>
      <c r="F802" t="s">
        <v>135</v>
      </c>
      <c r="G802" t="s">
        <v>117</v>
      </c>
      <c r="H802" t="s">
        <v>118</v>
      </c>
      <c r="K802" t="s">
        <v>986</v>
      </c>
      <c r="L802" t="s">
        <v>987</v>
      </c>
    </row>
    <row r="803" spans="1:16" x14ac:dyDescent="0.35">
      <c r="A803" t="s">
        <v>209</v>
      </c>
      <c r="B803">
        <v>20670.96</v>
      </c>
      <c r="C803" t="s">
        <v>208</v>
      </c>
      <c r="D803" t="s">
        <v>209</v>
      </c>
      <c r="E803" t="s">
        <v>134</v>
      </c>
      <c r="F803" t="s">
        <v>135</v>
      </c>
      <c r="G803" t="s">
        <v>117</v>
      </c>
      <c r="H803" t="s">
        <v>118</v>
      </c>
      <c r="K803" t="s">
        <v>1906</v>
      </c>
      <c r="L803" t="s">
        <v>1907</v>
      </c>
    </row>
    <row r="804" spans="1:16" x14ac:dyDescent="0.35">
      <c r="A804" t="s">
        <v>209</v>
      </c>
      <c r="B804">
        <v>1510.72</v>
      </c>
      <c r="C804" t="s">
        <v>208</v>
      </c>
      <c r="D804" t="s">
        <v>209</v>
      </c>
      <c r="E804" t="s">
        <v>563</v>
      </c>
      <c r="F804" t="s">
        <v>564</v>
      </c>
      <c r="G804" t="s">
        <v>565</v>
      </c>
      <c r="H804" t="s">
        <v>566</v>
      </c>
      <c r="K804" t="s">
        <v>1733</v>
      </c>
      <c r="L804" t="s">
        <v>1734</v>
      </c>
    </row>
    <row r="805" spans="1:16" x14ac:dyDescent="0.35">
      <c r="A805" t="s">
        <v>209</v>
      </c>
      <c r="B805">
        <v>15.7</v>
      </c>
      <c r="C805" t="s">
        <v>208</v>
      </c>
      <c r="D805" t="s">
        <v>209</v>
      </c>
      <c r="E805" t="s">
        <v>380</v>
      </c>
      <c r="F805" t="s">
        <v>381</v>
      </c>
      <c r="G805" t="s">
        <v>250</v>
      </c>
      <c r="H805" t="s">
        <v>251</v>
      </c>
      <c r="O805" t="s">
        <v>2564</v>
      </c>
      <c r="P805" t="s">
        <v>2565</v>
      </c>
    </row>
    <row r="806" spans="1:16" x14ac:dyDescent="0.35">
      <c r="A806" t="s">
        <v>209</v>
      </c>
      <c r="B806">
        <v>491.13</v>
      </c>
      <c r="C806" t="s">
        <v>208</v>
      </c>
      <c r="D806" t="s">
        <v>209</v>
      </c>
      <c r="E806" t="s">
        <v>380</v>
      </c>
      <c r="F806" t="s">
        <v>381</v>
      </c>
      <c r="G806" t="s">
        <v>250</v>
      </c>
      <c r="H806" t="s">
        <v>251</v>
      </c>
      <c r="O806" t="s">
        <v>2566</v>
      </c>
      <c r="P806" t="s">
        <v>2567</v>
      </c>
    </row>
    <row r="807" spans="1:16" x14ac:dyDescent="0.35">
      <c r="A807" t="s">
        <v>209</v>
      </c>
      <c r="B807">
        <v>26.58</v>
      </c>
      <c r="C807" t="s">
        <v>208</v>
      </c>
      <c r="D807" t="s">
        <v>209</v>
      </c>
      <c r="E807" t="s">
        <v>380</v>
      </c>
      <c r="F807" t="s">
        <v>381</v>
      </c>
      <c r="G807" t="s">
        <v>250</v>
      </c>
      <c r="H807" t="s">
        <v>251</v>
      </c>
      <c r="O807" t="s">
        <v>2568</v>
      </c>
      <c r="P807" t="s">
        <v>2569</v>
      </c>
    </row>
    <row r="808" spans="1:16" x14ac:dyDescent="0.35">
      <c r="A808" t="s">
        <v>209</v>
      </c>
      <c r="B808">
        <v>57.61</v>
      </c>
      <c r="C808" t="s">
        <v>208</v>
      </c>
      <c r="D808" t="s">
        <v>209</v>
      </c>
      <c r="E808" t="s">
        <v>380</v>
      </c>
      <c r="F808" t="s">
        <v>381</v>
      </c>
      <c r="G808" t="s">
        <v>250</v>
      </c>
      <c r="H808" t="s">
        <v>251</v>
      </c>
      <c r="O808" t="s">
        <v>2562</v>
      </c>
      <c r="P808" t="s">
        <v>2563</v>
      </c>
    </row>
    <row r="809" spans="1:16" x14ac:dyDescent="0.35">
      <c r="A809" t="s">
        <v>209</v>
      </c>
      <c r="B809">
        <v>225.36</v>
      </c>
      <c r="C809" t="s">
        <v>208</v>
      </c>
      <c r="D809" t="s">
        <v>209</v>
      </c>
      <c r="E809" t="s">
        <v>380</v>
      </c>
      <c r="F809" t="s">
        <v>381</v>
      </c>
      <c r="G809" t="s">
        <v>250</v>
      </c>
      <c r="H809" t="s">
        <v>251</v>
      </c>
      <c r="O809" t="s">
        <v>2415</v>
      </c>
      <c r="P809" t="s">
        <v>2416</v>
      </c>
    </row>
    <row r="810" spans="1:16" x14ac:dyDescent="0.35">
      <c r="A810" t="s">
        <v>209</v>
      </c>
      <c r="B810">
        <v>1710.63</v>
      </c>
      <c r="C810" t="s">
        <v>208</v>
      </c>
      <c r="D810" t="s">
        <v>209</v>
      </c>
      <c r="E810" t="s">
        <v>380</v>
      </c>
      <c r="F810" t="s">
        <v>381</v>
      </c>
      <c r="G810" t="s">
        <v>250</v>
      </c>
      <c r="H810" t="s">
        <v>251</v>
      </c>
      <c r="O810" t="s">
        <v>2407</v>
      </c>
      <c r="P810" t="s">
        <v>2408</v>
      </c>
    </row>
    <row r="811" spans="1:16" x14ac:dyDescent="0.35">
      <c r="A811" t="s">
        <v>209</v>
      </c>
      <c r="B811">
        <v>120</v>
      </c>
      <c r="C811" t="s">
        <v>208</v>
      </c>
      <c r="D811" t="s">
        <v>209</v>
      </c>
      <c r="E811" t="s">
        <v>380</v>
      </c>
      <c r="F811" t="s">
        <v>381</v>
      </c>
      <c r="G811" t="s">
        <v>250</v>
      </c>
      <c r="H811" t="s">
        <v>251</v>
      </c>
      <c r="O811" t="s">
        <v>2558</v>
      </c>
      <c r="P811" t="s">
        <v>2559</v>
      </c>
    </row>
    <row r="812" spans="1:16" x14ac:dyDescent="0.35">
      <c r="A812" t="s">
        <v>209</v>
      </c>
      <c r="B812">
        <v>95.65</v>
      </c>
      <c r="C812" t="s">
        <v>208</v>
      </c>
      <c r="D812" t="s">
        <v>209</v>
      </c>
      <c r="E812" t="s">
        <v>380</v>
      </c>
      <c r="F812" t="s">
        <v>381</v>
      </c>
      <c r="G812" t="s">
        <v>250</v>
      </c>
      <c r="H812" t="s">
        <v>251</v>
      </c>
      <c r="O812" t="s">
        <v>2480</v>
      </c>
      <c r="P812" t="s">
        <v>2481</v>
      </c>
    </row>
    <row r="813" spans="1:16" x14ac:dyDescent="0.35">
      <c r="A813" t="s">
        <v>209</v>
      </c>
      <c r="B813">
        <v>156.76</v>
      </c>
      <c r="C813" t="s">
        <v>208</v>
      </c>
      <c r="D813" t="s">
        <v>209</v>
      </c>
      <c r="E813" t="s">
        <v>380</v>
      </c>
      <c r="F813" t="s">
        <v>381</v>
      </c>
      <c r="G813" t="s">
        <v>250</v>
      </c>
      <c r="H813" t="s">
        <v>251</v>
      </c>
      <c r="O813" t="s">
        <v>2417</v>
      </c>
      <c r="P813" t="s">
        <v>2418</v>
      </c>
    </row>
    <row r="814" spans="1:16" x14ac:dyDescent="0.35">
      <c r="A814" t="s">
        <v>209</v>
      </c>
      <c r="B814">
        <v>83.32</v>
      </c>
      <c r="C814" t="s">
        <v>208</v>
      </c>
      <c r="D814" t="s">
        <v>209</v>
      </c>
      <c r="E814" t="s">
        <v>380</v>
      </c>
      <c r="F814" t="s">
        <v>381</v>
      </c>
      <c r="G814" t="s">
        <v>250</v>
      </c>
      <c r="H814" t="s">
        <v>251</v>
      </c>
      <c r="O814" t="s">
        <v>2570</v>
      </c>
      <c r="P814" t="s">
        <v>2571</v>
      </c>
    </row>
    <row r="815" spans="1:16" x14ac:dyDescent="0.35">
      <c r="A815" t="s">
        <v>209</v>
      </c>
      <c r="B815">
        <v>173.17</v>
      </c>
      <c r="C815" t="s">
        <v>208</v>
      </c>
      <c r="D815" t="s">
        <v>209</v>
      </c>
      <c r="E815" t="s">
        <v>380</v>
      </c>
      <c r="F815" t="s">
        <v>381</v>
      </c>
      <c r="G815" t="s">
        <v>250</v>
      </c>
      <c r="H815" t="s">
        <v>251</v>
      </c>
      <c r="O815" t="s">
        <v>2572</v>
      </c>
      <c r="P815" t="s">
        <v>2573</v>
      </c>
    </row>
    <row r="816" spans="1:16" x14ac:dyDescent="0.35">
      <c r="A816" t="s">
        <v>209</v>
      </c>
      <c r="B816">
        <v>99.2</v>
      </c>
      <c r="C816" t="s">
        <v>208</v>
      </c>
      <c r="D816" t="s">
        <v>209</v>
      </c>
      <c r="E816" t="s">
        <v>380</v>
      </c>
      <c r="F816" t="s">
        <v>381</v>
      </c>
      <c r="G816" t="s">
        <v>250</v>
      </c>
      <c r="H816" t="s">
        <v>251</v>
      </c>
      <c r="K816" t="s">
        <v>1657</v>
      </c>
      <c r="L816" t="s">
        <v>1658</v>
      </c>
    </row>
    <row r="817" spans="1:16" x14ac:dyDescent="0.35">
      <c r="A817" t="s">
        <v>209</v>
      </c>
      <c r="B817">
        <v>785.43</v>
      </c>
      <c r="C817" t="s">
        <v>208</v>
      </c>
      <c r="D817" t="s">
        <v>209</v>
      </c>
      <c r="E817" t="s">
        <v>380</v>
      </c>
      <c r="F817" t="s">
        <v>381</v>
      </c>
      <c r="G817" t="s">
        <v>250</v>
      </c>
      <c r="H817" t="s">
        <v>251</v>
      </c>
      <c r="K817" t="s">
        <v>2413</v>
      </c>
      <c r="L817" t="s">
        <v>2414</v>
      </c>
    </row>
    <row r="818" spans="1:16" x14ac:dyDescent="0.35">
      <c r="A818" t="s">
        <v>209</v>
      </c>
      <c r="B818">
        <v>90</v>
      </c>
      <c r="C818" t="s">
        <v>208</v>
      </c>
      <c r="D818" t="s">
        <v>209</v>
      </c>
      <c r="E818" t="s">
        <v>337</v>
      </c>
      <c r="F818" t="s">
        <v>338</v>
      </c>
      <c r="G818" t="s">
        <v>339</v>
      </c>
      <c r="H818" t="s">
        <v>340</v>
      </c>
      <c r="O818" t="s">
        <v>2490</v>
      </c>
      <c r="P818" t="s">
        <v>2491</v>
      </c>
    </row>
    <row r="819" spans="1:16" x14ac:dyDescent="0.35">
      <c r="A819" t="s">
        <v>209</v>
      </c>
      <c r="B819">
        <v>1650</v>
      </c>
      <c r="C819" t="s">
        <v>208</v>
      </c>
      <c r="D819" t="s">
        <v>209</v>
      </c>
      <c r="E819" t="s">
        <v>337</v>
      </c>
      <c r="F819" t="s">
        <v>338</v>
      </c>
      <c r="G819" t="s">
        <v>339</v>
      </c>
      <c r="H819" t="s">
        <v>340</v>
      </c>
      <c r="O819" t="s">
        <v>2494</v>
      </c>
      <c r="P819" t="s">
        <v>2495</v>
      </c>
    </row>
    <row r="820" spans="1:16" x14ac:dyDescent="0.35">
      <c r="A820" t="s">
        <v>209</v>
      </c>
      <c r="B820">
        <v>2045.8</v>
      </c>
      <c r="C820" t="s">
        <v>208</v>
      </c>
      <c r="D820" t="s">
        <v>209</v>
      </c>
      <c r="E820" t="s">
        <v>337</v>
      </c>
      <c r="F820" t="s">
        <v>338</v>
      </c>
      <c r="G820" t="s">
        <v>339</v>
      </c>
      <c r="H820" t="s">
        <v>340</v>
      </c>
      <c r="O820" t="s">
        <v>2496</v>
      </c>
      <c r="P820" t="s">
        <v>2497</v>
      </c>
    </row>
    <row r="821" spans="1:16" x14ac:dyDescent="0.35">
      <c r="A821" t="s">
        <v>209</v>
      </c>
      <c r="B821">
        <v>886.07</v>
      </c>
      <c r="C821" t="s">
        <v>208</v>
      </c>
      <c r="D821" t="s">
        <v>209</v>
      </c>
      <c r="E821" t="s">
        <v>337</v>
      </c>
      <c r="F821" t="s">
        <v>338</v>
      </c>
      <c r="G821" t="s">
        <v>339</v>
      </c>
      <c r="H821" t="s">
        <v>340</v>
      </c>
      <c r="O821" t="s">
        <v>2500</v>
      </c>
      <c r="P821" t="s">
        <v>2501</v>
      </c>
    </row>
    <row r="822" spans="1:16" x14ac:dyDescent="0.35">
      <c r="A822" t="s">
        <v>209</v>
      </c>
      <c r="B822">
        <v>185</v>
      </c>
      <c r="C822" t="s">
        <v>208</v>
      </c>
      <c r="D822" t="s">
        <v>209</v>
      </c>
      <c r="E822" t="s">
        <v>337</v>
      </c>
      <c r="F822" t="s">
        <v>338</v>
      </c>
      <c r="G822" t="s">
        <v>339</v>
      </c>
      <c r="H822" t="s">
        <v>340</v>
      </c>
      <c r="O822" t="s">
        <v>2506</v>
      </c>
      <c r="P822" t="s">
        <v>2507</v>
      </c>
    </row>
    <row r="823" spans="1:16" x14ac:dyDescent="0.35">
      <c r="A823" t="s">
        <v>209</v>
      </c>
      <c r="B823">
        <v>155.41999999999999</v>
      </c>
      <c r="C823" t="s">
        <v>208</v>
      </c>
      <c r="D823" t="s">
        <v>209</v>
      </c>
      <c r="E823" t="s">
        <v>337</v>
      </c>
      <c r="F823" t="s">
        <v>338</v>
      </c>
      <c r="G823" t="s">
        <v>339</v>
      </c>
      <c r="H823" t="s">
        <v>340</v>
      </c>
      <c r="O823" t="s">
        <v>2508</v>
      </c>
      <c r="P823" t="s">
        <v>2509</v>
      </c>
    </row>
    <row r="824" spans="1:16" x14ac:dyDescent="0.35">
      <c r="A824" t="s">
        <v>209</v>
      </c>
      <c r="B824">
        <v>1046.79</v>
      </c>
      <c r="C824" t="s">
        <v>208</v>
      </c>
      <c r="D824" t="s">
        <v>209</v>
      </c>
      <c r="E824" t="s">
        <v>154</v>
      </c>
      <c r="F824" t="s">
        <v>155</v>
      </c>
      <c r="G824" t="s">
        <v>117</v>
      </c>
      <c r="H824" t="s">
        <v>118</v>
      </c>
      <c r="K824" t="s">
        <v>210</v>
      </c>
      <c r="L824" t="s">
        <v>211</v>
      </c>
    </row>
    <row r="825" spans="1:16" x14ac:dyDescent="0.35">
      <c r="A825" t="s">
        <v>209</v>
      </c>
      <c r="B825">
        <v>8733.83</v>
      </c>
      <c r="C825" t="s">
        <v>208</v>
      </c>
      <c r="D825" t="s">
        <v>209</v>
      </c>
      <c r="E825" t="s">
        <v>154</v>
      </c>
      <c r="F825" t="s">
        <v>155</v>
      </c>
      <c r="G825" t="s">
        <v>117</v>
      </c>
      <c r="H825" t="s">
        <v>118</v>
      </c>
      <c r="K825" t="s">
        <v>1906</v>
      </c>
      <c r="L825" t="s">
        <v>1907</v>
      </c>
    </row>
    <row r="826" spans="1:16" x14ac:dyDescent="0.35">
      <c r="A826" t="s">
        <v>319</v>
      </c>
      <c r="B826">
        <v>16.7</v>
      </c>
      <c r="C826" t="s">
        <v>318</v>
      </c>
      <c r="D826" t="s">
        <v>319</v>
      </c>
      <c r="E826" t="s">
        <v>158</v>
      </c>
      <c r="F826" t="s">
        <v>159</v>
      </c>
      <c r="G826" t="s">
        <v>117</v>
      </c>
      <c r="H826" t="s">
        <v>118</v>
      </c>
      <c r="K826" t="s">
        <v>1134</v>
      </c>
      <c r="L826" t="s">
        <v>1135</v>
      </c>
    </row>
    <row r="827" spans="1:16" x14ac:dyDescent="0.35">
      <c r="A827" t="s">
        <v>319</v>
      </c>
      <c r="B827">
        <v>34147.19</v>
      </c>
      <c r="C827" t="s">
        <v>318</v>
      </c>
      <c r="D827" t="s">
        <v>319</v>
      </c>
      <c r="E827" t="s">
        <v>134</v>
      </c>
      <c r="F827" t="s">
        <v>135</v>
      </c>
      <c r="G827" t="s">
        <v>117</v>
      </c>
      <c r="H827" t="s">
        <v>118</v>
      </c>
      <c r="K827" t="s">
        <v>1134</v>
      </c>
      <c r="L827" t="s">
        <v>1135</v>
      </c>
    </row>
    <row r="828" spans="1:16" x14ac:dyDescent="0.35">
      <c r="A828" t="s">
        <v>1384</v>
      </c>
      <c r="B828">
        <v>740.53</v>
      </c>
      <c r="C828" t="s">
        <v>1383</v>
      </c>
      <c r="D828" t="s">
        <v>1384</v>
      </c>
      <c r="E828" t="s">
        <v>221</v>
      </c>
      <c r="F828" t="s">
        <v>222</v>
      </c>
      <c r="G828" t="s">
        <v>223</v>
      </c>
      <c r="H828" t="s">
        <v>224</v>
      </c>
      <c r="K828" t="s">
        <v>2574</v>
      </c>
      <c r="L828" t="s">
        <v>2575</v>
      </c>
    </row>
    <row r="829" spans="1:16" x14ac:dyDescent="0.35">
      <c r="A829" t="s">
        <v>1384</v>
      </c>
      <c r="B829">
        <v>8901.59</v>
      </c>
      <c r="C829" t="s">
        <v>1383</v>
      </c>
      <c r="D829" t="s">
        <v>1384</v>
      </c>
      <c r="E829" t="s">
        <v>221</v>
      </c>
      <c r="F829" t="s">
        <v>222</v>
      </c>
      <c r="G829" t="s">
        <v>223</v>
      </c>
      <c r="H829" t="s">
        <v>224</v>
      </c>
      <c r="K829" t="s">
        <v>2576</v>
      </c>
      <c r="L829" t="s">
        <v>2577</v>
      </c>
    </row>
    <row r="830" spans="1:16" x14ac:dyDescent="0.35">
      <c r="A830" t="s">
        <v>1384</v>
      </c>
      <c r="B830">
        <v>75.36</v>
      </c>
      <c r="C830" t="s">
        <v>1383</v>
      </c>
      <c r="D830" t="s">
        <v>1384</v>
      </c>
      <c r="E830" t="s">
        <v>221</v>
      </c>
      <c r="F830" t="s">
        <v>222</v>
      </c>
      <c r="G830" t="s">
        <v>223</v>
      </c>
      <c r="H830" t="s">
        <v>224</v>
      </c>
      <c r="K830" t="s">
        <v>1343</v>
      </c>
      <c r="L830" t="s">
        <v>1344</v>
      </c>
    </row>
    <row r="831" spans="1:16" x14ac:dyDescent="0.35">
      <c r="A831" t="s">
        <v>1384</v>
      </c>
      <c r="B831">
        <v>1555.8</v>
      </c>
      <c r="C831" t="s">
        <v>1383</v>
      </c>
      <c r="D831" t="s">
        <v>1384</v>
      </c>
      <c r="E831" t="s">
        <v>221</v>
      </c>
      <c r="F831" t="s">
        <v>222</v>
      </c>
      <c r="G831" t="s">
        <v>223</v>
      </c>
      <c r="H831" t="s">
        <v>224</v>
      </c>
      <c r="K831" t="s">
        <v>2013</v>
      </c>
      <c r="L831" t="s">
        <v>2014</v>
      </c>
    </row>
    <row r="832" spans="1:16" x14ac:dyDescent="0.35">
      <c r="A832" t="s">
        <v>378</v>
      </c>
      <c r="B832">
        <v>2823.5</v>
      </c>
      <c r="C832" t="s">
        <v>1249</v>
      </c>
      <c r="D832" t="s">
        <v>378</v>
      </c>
      <c r="E832" t="s">
        <v>531</v>
      </c>
      <c r="F832" t="s">
        <v>532</v>
      </c>
      <c r="G832" t="s">
        <v>533</v>
      </c>
      <c r="H832" t="s">
        <v>534</v>
      </c>
      <c r="K832" t="s">
        <v>1074</v>
      </c>
      <c r="L832" t="s">
        <v>1075</v>
      </c>
    </row>
    <row r="833" spans="1:16" x14ac:dyDescent="0.35">
      <c r="A833" t="s">
        <v>188</v>
      </c>
      <c r="B833">
        <v>1300</v>
      </c>
      <c r="C833" t="s">
        <v>189</v>
      </c>
      <c r="D833" t="s">
        <v>188</v>
      </c>
      <c r="E833" t="s">
        <v>384</v>
      </c>
      <c r="F833" t="s">
        <v>385</v>
      </c>
      <c r="G833" t="s">
        <v>339</v>
      </c>
      <c r="H833" t="s">
        <v>340</v>
      </c>
      <c r="O833" t="s">
        <v>2578</v>
      </c>
      <c r="P833" t="s">
        <v>2579</v>
      </c>
    </row>
    <row r="834" spans="1:16" x14ac:dyDescent="0.35">
      <c r="A834" t="s">
        <v>188</v>
      </c>
      <c r="B834">
        <v>87</v>
      </c>
      <c r="C834" t="s">
        <v>189</v>
      </c>
      <c r="D834" t="s">
        <v>188</v>
      </c>
      <c r="E834" t="s">
        <v>548</v>
      </c>
      <c r="F834" t="s">
        <v>549</v>
      </c>
      <c r="G834" t="s">
        <v>633</v>
      </c>
      <c r="H834" t="s">
        <v>634</v>
      </c>
      <c r="K834" t="s">
        <v>1862</v>
      </c>
      <c r="L834" t="s">
        <v>1863</v>
      </c>
    </row>
    <row r="835" spans="1:16" x14ac:dyDescent="0.35">
      <c r="A835" t="s">
        <v>475</v>
      </c>
      <c r="B835">
        <v>22.87</v>
      </c>
      <c r="C835" t="s">
        <v>474</v>
      </c>
      <c r="D835" t="s">
        <v>475</v>
      </c>
      <c r="E835" t="s">
        <v>384</v>
      </c>
      <c r="F835" t="s">
        <v>385</v>
      </c>
      <c r="G835" t="s">
        <v>339</v>
      </c>
      <c r="H835" t="s">
        <v>340</v>
      </c>
      <c r="O835" t="s">
        <v>2580</v>
      </c>
      <c r="P835" t="s">
        <v>2581</v>
      </c>
    </row>
    <row r="836" spans="1:16" x14ac:dyDescent="0.35">
      <c r="A836" t="s">
        <v>475</v>
      </c>
      <c r="B836">
        <v>17.7</v>
      </c>
      <c r="C836" t="s">
        <v>474</v>
      </c>
      <c r="D836" t="s">
        <v>475</v>
      </c>
      <c r="E836" t="s">
        <v>384</v>
      </c>
      <c r="F836" t="s">
        <v>385</v>
      </c>
      <c r="G836" t="s">
        <v>339</v>
      </c>
      <c r="H836" t="s">
        <v>340</v>
      </c>
      <c r="O836" t="s">
        <v>2582</v>
      </c>
      <c r="P836" t="s">
        <v>2583</v>
      </c>
    </row>
    <row r="837" spans="1:16" x14ac:dyDescent="0.35">
      <c r="A837" t="s">
        <v>475</v>
      </c>
      <c r="B837">
        <v>28.77</v>
      </c>
      <c r="C837" t="s">
        <v>474</v>
      </c>
      <c r="D837" t="s">
        <v>475</v>
      </c>
      <c r="E837" t="s">
        <v>384</v>
      </c>
      <c r="F837" t="s">
        <v>385</v>
      </c>
      <c r="G837" t="s">
        <v>339</v>
      </c>
      <c r="H837" t="s">
        <v>340</v>
      </c>
      <c r="O837" t="s">
        <v>2578</v>
      </c>
      <c r="P837" t="s">
        <v>2579</v>
      </c>
    </row>
    <row r="838" spans="1:16" x14ac:dyDescent="0.35">
      <c r="A838" t="s">
        <v>475</v>
      </c>
      <c r="B838">
        <v>654.72</v>
      </c>
      <c r="C838" t="s">
        <v>474</v>
      </c>
      <c r="D838" t="s">
        <v>475</v>
      </c>
      <c r="E838" t="s">
        <v>531</v>
      </c>
      <c r="F838" t="s">
        <v>532</v>
      </c>
      <c r="G838" t="s">
        <v>533</v>
      </c>
      <c r="H838" t="s">
        <v>534</v>
      </c>
      <c r="O838" t="s">
        <v>2584</v>
      </c>
      <c r="P838" t="s">
        <v>2585</v>
      </c>
    </row>
    <row r="839" spans="1:16" x14ac:dyDescent="0.35">
      <c r="A839" t="s">
        <v>475</v>
      </c>
      <c r="B839">
        <v>1931.03</v>
      </c>
      <c r="C839" t="s">
        <v>474</v>
      </c>
      <c r="D839" t="s">
        <v>475</v>
      </c>
      <c r="E839" t="s">
        <v>531</v>
      </c>
      <c r="F839" t="s">
        <v>532</v>
      </c>
      <c r="G839" t="s">
        <v>533</v>
      </c>
      <c r="H839" t="s">
        <v>534</v>
      </c>
      <c r="K839" t="s">
        <v>1074</v>
      </c>
      <c r="L839" t="s">
        <v>1075</v>
      </c>
    </row>
    <row r="840" spans="1:16" x14ac:dyDescent="0.35">
      <c r="A840" t="s">
        <v>304</v>
      </c>
      <c r="B840">
        <v>1800</v>
      </c>
      <c r="C840" t="s">
        <v>303</v>
      </c>
      <c r="D840" t="s">
        <v>304</v>
      </c>
      <c r="E840" t="s">
        <v>563</v>
      </c>
      <c r="F840" t="s">
        <v>564</v>
      </c>
      <c r="G840" t="s">
        <v>565</v>
      </c>
      <c r="H840" t="s">
        <v>566</v>
      </c>
      <c r="K840" t="s">
        <v>599</v>
      </c>
      <c r="L840" t="s">
        <v>600</v>
      </c>
    </row>
    <row r="841" spans="1:16" x14ac:dyDescent="0.35">
      <c r="A841" t="s">
        <v>230</v>
      </c>
      <c r="B841">
        <v>976</v>
      </c>
      <c r="C841" t="s">
        <v>229</v>
      </c>
      <c r="D841" t="s">
        <v>230</v>
      </c>
      <c r="E841" t="s">
        <v>332</v>
      </c>
      <c r="F841" t="s">
        <v>333</v>
      </c>
      <c r="G841" t="s">
        <v>49</v>
      </c>
      <c r="H841" t="s">
        <v>50</v>
      </c>
      <c r="M841" t="s">
        <v>2318</v>
      </c>
      <c r="N841" t="s">
        <v>2319</v>
      </c>
    </row>
    <row r="842" spans="1:16" x14ac:dyDescent="0.35">
      <c r="A842" t="s">
        <v>230</v>
      </c>
      <c r="B842">
        <v>1713.6</v>
      </c>
      <c r="C842" t="s">
        <v>229</v>
      </c>
      <c r="D842" t="s">
        <v>230</v>
      </c>
      <c r="E842" t="s">
        <v>47</v>
      </c>
      <c r="F842" t="s">
        <v>48</v>
      </c>
      <c r="G842" t="s">
        <v>178</v>
      </c>
      <c r="H842" t="s">
        <v>179</v>
      </c>
      <c r="K842" t="s">
        <v>180</v>
      </c>
      <c r="L842" t="s">
        <v>181</v>
      </c>
    </row>
    <row r="843" spans="1:16" x14ac:dyDescent="0.35">
      <c r="A843" t="s">
        <v>230</v>
      </c>
      <c r="B843">
        <v>272.5</v>
      </c>
      <c r="C843" t="s">
        <v>229</v>
      </c>
      <c r="D843" t="s">
        <v>230</v>
      </c>
      <c r="E843" t="s">
        <v>384</v>
      </c>
      <c r="F843" t="s">
        <v>385</v>
      </c>
      <c r="G843" t="s">
        <v>339</v>
      </c>
      <c r="H843" t="s">
        <v>340</v>
      </c>
      <c r="O843" t="s">
        <v>2586</v>
      </c>
      <c r="P843" t="s">
        <v>2587</v>
      </c>
    </row>
    <row r="844" spans="1:16" x14ac:dyDescent="0.35">
      <c r="A844" t="s">
        <v>230</v>
      </c>
      <c r="B844">
        <v>83.2</v>
      </c>
      <c r="C844" t="s">
        <v>229</v>
      </c>
      <c r="D844" t="s">
        <v>230</v>
      </c>
      <c r="E844" t="s">
        <v>384</v>
      </c>
      <c r="F844" t="s">
        <v>385</v>
      </c>
      <c r="G844" t="s">
        <v>339</v>
      </c>
      <c r="H844" t="s">
        <v>340</v>
      </c>
      <c r="O844" t="s">
        <v>2588</v>
      </c>
      <c r="P844" t="s">
        <v>2589</v>
      </c>
    </row>
    <row r="845" spans="1:16" x14ac:dyDescent="0.35">
      <c r="A845" t="s">
        <v>230</v>
      </c>
      <c r="B845">
        <v>284.5</v>
      </c>
      <c r="C845" t="s">
        <v>229</v>
      </c>
      <c r="D845" t="s">
        <v>230</v>
      </c>
      <c r="E845" t="s">
        <v>384</v>
      </c>
      <c r="F845" t="s">
        <v>385</v>
      </c>
      <c r="G845" t="s">
        <v>339</v>
      </c>
      <c r="H845" t="s">
        <v>340</v>
      </c>
      <c r="O845" t="s">
        <v>2590</v>
      </c>
      <c r="P845" t="s">
        <v>2591</v>
      </c>
    </row>
    <row r="846" spans="1:16" x14ac:dyDescent="0.35">
      <c r="A846" t="s">
        <v>230</v>
      </c>
      <c r="B846">
        <v>264.5</v>
      </c>
      <c r="C846" t="s">
        <v>229</v>
      </c>
      <c r="D846" t="s">
        <v>230</v>
      </c>
      <c r="E846" t="s">
        <v>384</v>
      </c>
      <c r="F846" t="s">
        <v>385</v>
      </c>
      <c r="G846" t="s">
        <v>339</v>
      </c>
      <c r="H846" t="s">
        <v>340</v>
      </c>
      <c r="O846" t="s">
        <v>2592</v>
      </c>
      <c r="P846" t="s">
        <v>2593</v>
      </c>
    </row>
    <row r="847" spans="1:16" x14ac:dyDescent="0.35">
      <c r="A847" t="s">
        <v>230</v>
      </c>
      <c r="B847">
        <v>11.61</v>
      </c>
      <c r="C847" t="s">
        <v>229</v>
      </c>
      <c r="D847" t="s">
        <v>230</v>
      </c>
      <c r="E847" t="s">
        <v>384</v>
      </c>
      <c r="F847" t="s">
        <v>385</v>
      </c>
      <c r="G847" t="s">
        <v>339</v>
      </c>
      <c r="H847" t="s">
        <v>340</v>
      </c>
      <c r="O847" t="s">
        <v>2403</v>
      </c>
      <c r="P847" t="s">
        <v>2594</v>
      </c>
    </row>
    <row r="848" spans="1:16" x14ac:dyDescent="0.35">
      <c r="A848" t="s">
        <v>230</v>
      </c>
      <c r="B848">
        <v>1298</v>
      </c>
      <c r="C848" t="s">
        <v>229</v>
      </c>
      <c r="D848" t="s">
        <v>230</v>
      </c>
      <c r="E848" t="s">
        <v>384</v>
      </c>
      <c r="F848" t="s">
        <v>385</v>
      </c>
      <c r="G848" t="s">
        <v>339</v>
      </c>
      <c r="H848" t="s">
        <v>340</v>
      </c>
      <c r="O848" t="s">
        <v>2582</v>
      </c>
      <c r="P848" t="s">
        <v>2583</v>
      </c>
    </row>
    <row r="849" spans="1:16" x14ac:dyDescent="0.35">
      <c r="A849" t="s">
        <v>230</v>
      </c>
      <c r="B849">
        <v>250</v>
      </c>
      <c r="C849" t="s">
        <v>229</v>
      </c>
      <c r="D849" t="s">
        <v>230</v>
      </c>
      <c r="E849" t="s">
        <v>384</v>
      </c>
      <c r="F849" t="s">
        <v>385</v>
      </c>
      <c r="G849" t="s">
        <v>339</v>
      </c>
      <c r="H849" t="s">
        <v>340</v>
      </c>
      <c r="O849" t="s">
        <v>2578</v>
      </c>
      <c r="P849" t="s">
        <v>2579</v>
      </c>
    </row>
    <row r="850" spans="1:16" x14ac:dyDescent="0.35">
      <c r="A850" t="s">
        <v>230</v>
      </c>
      <c r="B850">
        <v>4260.1099999999997</v>
      </c>
      <c r="C850" t="s">
        <v>229</v>
      </c>
      <c r="D850" t="s">
        <v>230</v>
      </c>
      <c r="E850" t="s">
        <v>531</v>
      </c>
      <c r="F850" t="s">
        <v>532</v>
      </c>
      <c r="G850" t="s">
        <v>533</v>
      </c>
      <c r="H850" t="s">
        <v>534</v>
      </c>
      <c r="K850" t="s">
        <v>1862</v>
      </c>
      <c r="L850" t="s">
        <v>1863</v>
      </c>
    </row>
    <row r="851" spans="1:16" x14ac:dyDescent="0.35">
      <c r="A851" t="s">
        <v>230</v>
      </c>
      <c r="B851">
        <v>12.23</v>
      </c>
      <c r="C851" t="s">
        <v>229</v>
      </c>
      <c r="D851" t="s">
        <v>230</v>
      </c>
      <c r="E851" t="s">
        <v>548</v>
      </c>
      <c r="F851" t="s">
        <v>549</v>
      </c>
      <c r="G851" t="s">
        <v>633</v>
      </c>
      <c r="H851" t="s">
        <v>634</v>
      </c>
      <c r="K851" t="s">
        <v>1862</v>
      </c>
      <c r="L851" t="s">
        <v>1863</v>
      </c>
    </row>
    <row r="852" spans="1:16" x14ac:dyDescent="0.35">
      <c r="A852" t="s">
        <v>230</v>
      </c>
      <c r="B852">
        <v>35.729999999999997</v>
      </c>
      <c r="C852" t="s">
        <v>229</v>
      </c>
      <c r="D852" t="s">
        <v>230</v>
      </c>
      <c r="E852" t="s">
        <v>380</v>
      </c>
      <c r="F852" t="s">
        <v>381</v>
      </c>
      <c r="G852" t="s">
        <v>250</v>
      </c>
      <c r="H852" t="s">
        <v>251</v>
      </c>
      <c r="O852" t="s">
        <v>2417</v>
      </c>
      <c r="P852" t="s">
        <v>2418</v>
      </c>
    </row>
    <row r="853" spans="1:16" x14ac:dyDescent="0.35">
      <c r="A853" t="s">
        <v>182</v>
      </c>
      <c r="B853">
        <v>54.03</v>
      </c>
      <c r="C853" t="s">
        <v>183</v>
      </c>
      <c r="D853" t="s">
        <v>182</v>
      </c>
      <c r="E853" t="s">
        <v>384</v>
      </c>
      <c r="F853" t="s">
        <v>385</v>
      </c>
      <c r="G853" t="s">
        <v>339</v>
      </c>
      <c r="H853" t="s">
        <v>340</v>
      </c>
      <c r="O853" t="s">
        <v>2595</v>
      </c>
      <c r="P853" t="s">
        <v>2596</v>
      </c>
    </row>
    <row r="854" spans="1:16" x14ac:dyDescent="0.35">
      <c r="A854" t="s">
        <v>182</v>
      </c>
      <c r="B854">
        <v>6.37</v>
      </c>
      <c r="C854" t="s">
        <v>183</v>
      </c>
      <c r="D854" t="s">
        <v>182</v>
      </c>
      <c r="E854" t="s">
        <v>384</v>
      </c>
      <c r="F854" t="s">
        <v>385</v>
      </c>
      <c r="G854" t="s">
        <v>339</v>
      </c>
      <c r="H854" t="s">
        <v>340</v>
      </c>
      <c r="O854" t="s">
        <v>2588</v>
      </c>
      <c r="P854" t="s">
        <v>2589</v>
      </c>
    </row>
    <row r="855" spans="1:16" x14ac:dyDescent="0.35">
      <c r="A855" t="s">
        <v>182</v>
      </c>
      <c r="B855">
        <v>8.5399999999999991</v>
      </c>
      <c r="C855" t="s">
        <v>183</v>
      </c>
      <c r="D855" t="s">
        <v>182</v>
      </c>
      <c r="E855" t="s">
        <v>384</v>
      </c>
      <c r="F855" t="s">
        <v>385</v>
      </c>
      <c r="G855" t="s">
        <v>339</v>
      </c>
      <c r="H855" t="s">
        <v>340</v>
      </c>
      <c r="O855" t="s">
        <v>2592</v>
      </c>
      <c r="P855" t="s">
        <v>2593</v>
      </c>
    </row>
    <row r="856" spans="1:16" x14ac:dyDescent="0.35">
      <c r="A856" t="s">
        <v>182</v>
      </c>
      <c r="B856">
        <v>93</v>
      </c>
      <c r="C856" t="s">
        <v>183</v>
      </c>
      <c r="D856" t="s">
        <v>182</v>
      </c>
      <c r="E856" t="s">
        <v>380</v>
      </c>
      <c r="F856" t="s">
        <v>381</v>
      </c>
      <c r="G856" t="s">
        <v>250</v>
      </c>
      <c r="H856" t="s">
        <v>251</v>
      </c>
      <c r="O856" t="s">
        <v>2572</v>
      </c>
      <c r="P856" t="s">
        <v>2573</v>
      </c>
    </row>
    <row r="857" spans="1:16" x14ac:dyDescent="0.35">
      <c r="A857" t="s">
        <v>169</v>
      </c>
      <c r="B857">
        <v>150</v>
      </c>
      <c r="C857" t="s">
        <v>168</v>
      </c>
      <c r="D857" t="s">
        <v>169</v>
      </c>
      <c r="E857" t="s">
        <v>47</v>
      </c>
      <c r="F857" t="s">
        <v>48</v>
      </c>
      <c r="G857" t="s">
        <v>292</v>
      </c>
      <c r="H857" t="s">
        <v>293</v>
      </c>
      <c r="M857" t="s">
        <v>2357</v>
      </c>
      <c r="N857" t="s">
        <v>2358</v>
      </c>
    </row>
    <row r="858" spans="1:16" x14ac:dyDescent="0.35">
      <c r="A858" t="s">
        <v>169</v>
      </c>
      <c r="B858">
        <v>3470.76</v>
      </c>
      <c r="C858" t="s">
        <v>168</v>
      </c>
      <c r="D858" t="s">
        <v>169</v>
      </c>
      <c r="E858" t="s">
        <v>47</v>
      </c>
      <c r="F858" t="s">
        <v>48</v>
      </c>
      <c r="G858" t="s">
        <v>178</v>
      </c>
      <c r="H858" t="s">
        <v>179</v>
      </c>
      <c r="K858" t="s">
        <v>180</v>
      </c>
      <c r="L858" t="s">
        <v>181</v>
      </c>
    </row>
    <row r="859" spans="1:16" x14ac:dyDescent="0.35">
      <c r="A859" t="s">
        <v>169</v>
      </c>
      <c r="B859">
        <v>98</v>
      </c>
      <c r="C859" t="s">
        <v>168</v>
      </c>
      <c r="D859" t="s">
        <v>169</v>
      </c>
      <c r="E859" t="s">
        <v>384</v>
      </c>
      <c r="F859" t="s">
        <v>385</v>
      </c>
      <c r="G859" t="s">
        <v>339</v>
      </c>
      <c r="H859" t="s">
        <v>340</v>
      </c>
      <c r="O859" t="s">
        <v>2586</v>
      </c>
      <c r="P859" t="s">
        <v>2587</v>
      </c>
    </row>
    <row r="860" spans="1:16" x14ac:dyDescent="0.35">
      <c r="A860" t="s">
        <v>169</v>
      </c>
      <c r="B860">
        <v>1350</v>
      </c>
      <c r="C860" t="s">
        <v>168</v>
      </c>
      <c r="D860" t="s">
        <v>169</v>
      </c>
      <c r="E860" t="s">
        <v>384</v>
      </c>
      <c r="F860" t="s">
        <v>385</v>
      </c>
      <c r="G860" t="s">
        <v>339</v>
      </c>
      <c r="H860" t="s">
        <v>340</v>
      </c>
      <c r="O860" t="s">
        <v>2588</v>
      </c>
      <c r="P860" t="s">
        <v>2589</v>
      </c>
    </row>
    <row r="861" spans="1:16" x14ac:dyDescent="0.35">
      <c r="A861" t="s">
        <v>169</v>
      </c>
      <c r="B861">
        <v>43.55</v>
      </c>
      <c r="C861" t="s">
        <v>168</v>
      </c>
      <c r="D861" t="s">
        <v>169</v>
      </c>
      <c r="E861" t="s">
        <v>384</v>
      </c>
      <c r="F861" t="s">
        <v>385</v>
      </c>
      <c r="G861" t="s">
        <v>339</v>
      </c>
      <c r="H861" t="s">
        <v>340</v>
      </c>
      <c r="O861" t="s">
        <v>2590</v>
      </c>
      <c r="P861" t="s">
        <v>2591</v>
      </c>
    </row>
    <row r="862" spans="1:16" x14ac:dyDescent="0.35">
      <c r="A862" t="s">
        <v>169</v>
      </c>
      <c r="B862">
        <v>18.5</v>
      </c>
      <c r="C862" t="s">
        <v>168</v>
      </c>
      <c r="D862" t="s">
        <v>169</v>
      </c>
      <c r="E862" t="s">
        <v>384</v>
      </c>
      <c r="F862" t="s">
        <v>385</v>
      </c>
      <c r="G862" t="s">
        <v>339</v>
      </c>
      <c r="H862" t="s">
        <v>340</v>
      </c>
      <c r="O862" t="s">
        <v>2580</v>
      </c>
      <c r="P862" t="s">
        <v>2581</v>
      </c>
    </row>
    <row r="863" spans="1:16" x14ac:dyDescent="0.35">
      <c r="A863" t="s">
        <v>169</v>
      </c>
      <c r="B863">
        <v>11426.81</v>
      </c>
      <c r="C863" t="s">
        <v>168</v>
      </c>
      <c r="D863" t="s">
        <v>169</v>
      </c>
      <c r="E863" t="s">
        <v>384</v>
      </c>
      <c r="F863" t="s">
        <v>385</v>
      </c>
      <c r="G863" t="s">
        <v>339</v>
      </c>
      <c r="H863" t="s">
        <v>340</v>
      </c>
      <c r="O863" t="s">
        <v>2582</v>
      </c>
      <c r="P863" t="s">
        <v>2583</v>
      </c>
    </row>
    <row r="864" spans="1:16" x14ac:dyDescent="0.35">
      <c r="A864" t="s">
        <v>169</v>
      </c>
      <c r="B864">
        <v>5158.5600000000004</v>
      </c>
      <c r="C864" t="s">
        <v>168</v>
      </c>
      <c r="D864" t="s">
        <v>169</v>
      </c>
      <c r="E864" t="s">
        <v>613</v>
      </c>
      <c r="F864" t="s">
        <v>614</v>
      </c>
      <c r="G864" t="s">
        <v>615</v>
      </c>
      <c r="H864" t="s">
        <v>616</v>
      </c>
      <c r="K864" t="s">
        <v>2518</v>
      </c>
      <c r="L864" t="s">
        <v>2519</v>
      </c>
    </row>
    <row r="865" spans="1:16" x14ac:dyDescent="0.35">
      <c r="A865" t="s">
        <v>169</v>
      </c>
      <c r="B865">
        <v>4120.7</v>
      </c>
      <c r="C865" t="s">
        <v>168</v>
      </c>
      <c r="D865" t="s">
        <v>169</v>
      </c>
      <c r="E865" t="s">
        <v>221</v>
      </c>
      <c r="F865" t="s">
        <v>222</v>
      </c>
      <c r="G865" t="s">
        <v>223</v>
      </c>
      <c r="H865" t="s">
        <v>224</v>
      </c>
      <c r="K865" t="s">
        <v>2013</v>
      </c>
      <c r="L865" t="s">
        <v>2014</v>
      </c>
    </row>
    <row r="866" spans="1:16" x14ac:dyDescent="0.35">
      <c r="A866" t="s">
        <v>169</v>
      </c>
      <c r="B866">
        <v>5185.95</v>
      </c>
      <c r="C866" t="s">
        <v>168</v>
      </c>
      <c r="D866" t="s">
        <v>169</v>
      </c>
      <c r="E866" t="s">
        <v>288</v>
      </c>
      <c r="F866" t="s">
        <v>289</v>
      </c>
      <c r="G866" t="s">
        <v>117</v>
      </c>
      <c r="H866" t="s">
        <v>118</v>
      </c>
      <c r="K866" t="s">
        <v>1097</v>
      </c>
      <c r="L866" t="s">
        <v>1098</v>
      </c>
    </row>
    <row r="867" spans="1:16" x14ac:dyDescent="0.35">
      <c r="A867" t="s">
        <v>169</v>
      </c>
      <c r="B867">
        <v>2977.34</v>
      </c>
      <c r="C867" t="s">
        <v>168</v>
      </c>
      <c r="D867" t="s">
        <v>169</v>
      </c>
      <c r="E867" t="s">
        <v>531</v>
      </c>
      <c r="F867" t="s">
        <v>532</v>
      </c>
      <c r="G867" t="s">
        <v>533</v>
      </c>
      <c r="H867" t="s">
        <v>534</v>
      </c>
      <c r="K867" t="s">
        <v>1862</v>
      </c>
      <c r="L867" t="s">
        <v>1863</v>
      </c>
    </row>
    <row r="868" spans="1:16" x14ac:dyDescent="0.35">
      <c r="A868" t="s">
        <v>169</v>
      </c>
      <c r="B868">
        <v>4610</v>
      </c>
      <c r="C868" t="s">
        <v>168</v>
      </c>
      <c r="D868" t="s">
        <v>169</v>
      </c>
      <c r="E868" t="s">
        <v>548</v>
      </c>
      <c r="F868" t="s">
        <v>549</v>
      </c>
      <c r="G868" t="s">
        <v>633</v>
      </c>
      <c r="H868" t="s">
        <v>634</v>
      </c>
      <c r="K868" t="s">
        <v>1862</v>
      </c>
      <c r="L868" t="s">
        <v>1863</v>
      </c>
    </row>
    <row r="869" spans="1:16" x14ac:dyDescent="0.35">
      <c r="A869" t="s">
        <v>169</v>
      </c>
      <c r="B869">
        <v>14</v>
      </c>
      <c r="C869" t="s">
        <v>168</v>
      </c>
      <c r="D869" t="s">
        <v>169</v>
      </c>
      <c r="E869" t="s">
        <v>380</v>
      </c>
      <c r="F869" t="s">
        <v>381</v>
      </c>
      <c r="G869" t="s">
        <v>250</v>
      </c>
      <c r="H869" t="s">
        <v>251</v>
      </c>
      <c r="O869" t="s">
        <v>2407</v>
      </c>
      <c r="P869" t="s">
        <v>2408</v>
      </c>
    </row>
    <row r="870" spans="1:16" x14ac:dyDescent="0.35">
      <c r="A870" t="s">
        <v>169</v>
      </c>
      <c r="B870">
        <v>2067.5100000000002</v>
      </c>
      <c r="C870" t="s">
        <v>168</v>
      </c>
      <c r="D870" t="s">
        <v>169</v>
      </c>
      <c r="E870" t="s">
        <v>380</v>
      </c>
      <c r="F870" t="s">
        <v>381</v>
      </c>
      <c r="G870" t="s">
        <v>250</v>
      </c>
      <c r="H870" t="s">
        <v>251</v>
      </c>
      <c r="K870" t="s">
        <v>1657</v>
      </c>
      <c r="L870" t="s">
        <v>1658</v>
      </c>
    </row>
    <row r="871" spans="1:16" x14ac:dyDescent="0.35">
      <c r="A871" t="s">
        <v>675</v>
      </c>
      <c r="B871">
        <v>323.3</v>
      </c>
      <c r="C871" t="s">
        <v>674</v>
      </c>
      <c r="D871" t="s">
        <v>675</v>
      </c>
      <c r="E871" t="s">
        <v>1116</v>
      </c>
      <c r="F871" t="s">
        <v>1117</v>
      </c>
      <c r="G871" t="s">
        <v>21</v>
      </c>
      <c r="H871" t="s">
        <v>22</v>
      </c>
      <c r="M871" t="s">
        <v>2390</v>
      </c>
      <c r="N871" t="s">
        <v>2391</v>
      </c>
    </row>
    <row r="872" spans="1:16" x14ac:dyDescent="0.35">
      <c r="A872" t="s">
        <v>675</v>
      </c>
      <c r="B872">
        <v>927.46</v>
      </c>
      <c r="C872" t="s">
        <v>674</v>
      </c>
      <c r="D872" t="s">
        <v>675</v>
      </c>
      <c r="E872" t="s">
        <v>47</v>
      </c>
      <c r="F872" t="s">
        <v>48</v>
      </c>
      <c r="G872" t="s">
        <v>292</v>
      </c>
      <c r="H872" t="s">
        <v>293</v>
      </c>
      <c r="M872" t="s">
        <v>2357</v>
      </c>
      <c r="N872" t="s">
        <v>2358</v>
      </c>
    </row>
    <row r="873" spans="1:16" x14ac:dyDescent="0.35">
      <c r="A873" t="s">
        <v>675</v>
      </c>
      <c r="B873">
        <v>34.159999999999997</v>
      </c>
      <c r="C873" t="s">
        <v>674</v>
      </c>
      <c r="D873" t="s">
        <v>675</v>
      </c>
      <c r="E873" t="s">
        <v>47</v>
      </c>
      <c r="F873" t="s">
        <v>48</v>
      </c>
      <c r="G873" t="s">
        <v>32</v>
      </c>
      <c r="H873" t="s">
        <v>33</v>
      </c>
      <c r="M873" t="s">
        <v>2357</v>
      </c>
      <c r="N873" t="s">
        <v>2358</v>
      </c>
    </row>
    <row r="874" spans="1:16" x14ac:dyDescent="0.35">
      <c r="A874" t="s">
        <v>675</v>
      </c>
      <c r="B874">
        <v>4968</v>
      </c>
      <c r="C874" t="s">
        <v>674</v>
      </c>
      <c r="D874" t="s">
        <v>675</v>
      </c>
      <c r="E874" t="s">
        <v>139</v>
      </c>
      <c r="F874" t="s">
        <v>140</v>
      </c>
      <c r="G874" t="s">
        <v>245</v>
      </c>
      <c r="H874" t="s">
        <v>246</v>
      </c>
      <c r="M874" t="s">
        <v>247</v>
      </c>
      <c r="N874" t="s">
        <v>248</v>
      </c>
    </row>
    <row r="875" spans="1:16" x14ac:dyDescent="0.35">
      <c r="A875" t="s">
        <v>1266</v>
      </c>
      <c r="B875">
        <v>179.98</v>
      </c>
      <c r="C875" t="s">
        <v>1265</v>
      </c>
      <c r="D875" t="s">
        <v>1266</v>
      </c>
      <c r="E875" t="s">
        <v>47</v>
      </c>
      <c r="F875" t="s">
        <v>48</v>
      </c>
      <c r="G875" t="s">
        <v>292</v>
      </c>
      <c r="H875" t="s">
        <v>293</v>
      </c>
      <c r="M875" t="s">
        <v>2357</v>
      </c>
      <c r="N875" t="s">
        <v>2358</v>
      </c>
    </row>
    <row r="876" spans="1:16" x14ac:dyDescent="0.35">
      <c r="A876" t="s">
        <v>989</v>
      </c>
      <c r="B876">
        <v>841.8</v>
      </c>
      <c r="C876" t="s">
        <v>990</v>
      </c>
      <c r="D876" t="s">
        <v>989</v>
      </c>
      <c r="E876" t="s">
        <v>531</v>
      </c>
      <c r="F876" t="s">
        <v>532</v>
      </c>
      <c r="G876" t="s">
        <v>533</v>
      </c>
      <c r="H876" t="s">
        <v>534</v>
      </c>
      <c r="K876" t="s">
        <v>1862</v>
      </c>
      <c r="L876" t="s">
        <v>1863</v>
      </c>
    </row>
    <row r="877" spans="1:16" x14ac:dyDescent="0.35">
      <c r="A877" t="s">
        <v>989</v>
      </c>
      <c r="B877">
        <v>2474.16</v>
      </c>
      <c r="C877" t="s">
        <v>990</v>
      </c>
      <c r="D877" t="s">
        <v>989</v>
      </c>
      <c r="E877" t="s">
        <v>548</v>
      </c>
      <c r="F877" t="s">
        <v>549</v>
      </c>
      <c r="G877" t="s">
        <v>633</v>
      </c>
      <c r="H877" t="s">
        <v>634</v>
      </c>
      <c r="K877" t="s">
        <v>1862</v>
      </c>
      <c r="L877" t="s">
        <v>1863</v>
      </c>
    </row>
    <row r="878" spans="1:16" x14ac:dyDescent="0.35">
      <c r="A878" t="s">
        <v>481</v>
      </c>
      <c r="B878">
        <v>135.53</v>
      </c>
      <c r="C878" t="s">
        <v>1830</v>
      </c>
      <c r="D878" t="s">
        <v>481</v>
      </c>
      <c r="E878" t="s">
        <v>337</v>
      </c>
      <c r="F878" t="s">
        <v>338</v>
      </c>
      <c r="G878" t="s">
        <v>339</v>
      </c>
      <c r="H878" t="s">
        <v>340</v>
      </c>
      <c r="O878" t="s">
        <v>2508</v>
      </c>
      <c r="P878" t="s">
        <v>2509</v>
      </c>
    </row>
    <row r="879" spans="1:16" x14ac:dyDescent="0.35">
      <c r="A879" t="s">
        <v>478</v>
      </c>
      <c r="B879">
        <v>465.4</v>
      </c>
      <c r="C879" t="s">
        <v>477</v>
      </c>
      <c r="D879" t="s">
        <v>478</v>
      </c>
      <c r="E879" t="s">
        <v>337</v>
      </c>
      <c r="F879" t="s">
        <v>338</v>
      </c>
      <c r="G879" t="s">
        <v>339</v>
      </c>
      <c r="H879" t="s">
        <v>340</v>
      </c>
      <c r="O879" t="s">
        <v>2510</v>
      </c>
      <c r="P879" t="s">
        <v>2511</v>
      </c>
    </row>
    <row r="880" spans="1:16" x14ac:dyDescent="0.35">
      <c r="A880" t="s">
        <v>504</v>
      </c>
      <c r="B880">
        <v>200</v>
      </c>
      <c r="C880" t="s">
        <v>503</v>
      </c>
      <c r="D880" t="s">
        <v>504</v>
      </c>
      <c r="E880" t="s">
        <v>47</v>
      </c>
      <c r="F880" t="s">
        <v>48</v>
      </c>
      <c r="G880" t="s">
        <v>21</v>
      </c>
      <c r="H880" t="s">
        <v>22</v>
      </c>
      <c r="M880" t="s">
        <v>2597</v>
      </c>
      <c r="N880" t="s">
        <v>2598</v>
      </c>
    </row>
    <row r="881" spans="1:16" x14ac:dyDescent="0.35">
      <c r="A881" t="s">
        <v>504</v>
      </c>
      <c r="B881">
        <v>48.39</v>
      </c>
      <c r="C881" t="s">
        <v>503</v>
      </c>
      <c r="D881" t="s">
        <v>504</v>
      </c>
      <c r="E881" t="s">
        <v>384</v>
      </c>
      <c r="F881" t="s">
        <v>385</v>
      </c>
      <c r="G881" t="s">
        <v>339</v>
      </c>
      <c r="H881" t="s">
        <v>340</v>
      </c>
      <c r="O881" t="s">
        <v>2599</v>
      </c>
      <c r="P881" t="s">
        <v>2600</v>
      </c>
    </row>
    <row r="882" spans="1:16" x14ac:dyDescent="0.35">
      <c r="A882" t="s">
        <v>184</v>
      </c>
      <c r="B882">
        <v>959.2</v>
      </c>
      <c r="C882" t="s">
        <v>185</v>
      </c>
      <c r="D882" t="s">
        <v>184</v>
      </c>
      <c r="E882" t="s">
        <v>1016</v>
      </c>
      <c r="F882" t="s">
        <v>1017</v>
      </c>
      <c r="G882" t="s">
        <v>1018</v>
      </c>
      <c r="H882" t="s">
        <v>1019</v>
      </c>
      <c r="M882" t="s">
        <v>2246</v>
      </c>
      <c r="N882" t="s">
        <v>2247</v>
      </c>
    </row>
    <row r="883" spans="1:16" x14ac:dyDescent="0.35">
      <c r="A883" t="s">
        <v>184</v>
      </c>
      <c r="B883">
        <v>323.39999999999998</v>
      </c>
      <c r="C883" t="s">
        <v>185</v>
      </c>
      <c r="D883" t="s">
        <v>184</v>
      </c>
      <c r="E883" t="s">
        <v>47</v>
      </c>
      <c r="F883" t="s">
        <v>48</v>
      </c>
      <c r="G883" t="s">
        <v>292</v>
      </c>
      <c r="H883" t="s">
        <v>293</v>
      </c>
      <c r="M883" t="s">
        <v>2246</v>
      </c>
      <c r="N883" t="s">
        <v>2247</v>
      </c>
    </row>
    <row r="884" spans="1:16" x14ac:dyDescent="0.35">
      <c r="A884" t="s">
        <v>184</v>
      </c>
      <c r="B884">
        <v>247.51</v>
      </c>
      <c r="C884" t="s">
        <v>185</v>
      </c>
      <c r="D884" t="s">
        <v>184</v>
      </c>
      <c r="E884" t="s">
        <v>19</v>
      </c>
      <c r="F884" t="s">
        <v>20</v>
      </c>
      <c r="G884" t="s">
        <v>2307</v>
      </c>
      <c r="H884" t="s">
        <v>2308</v>
      </c>
      <c r="M884" t="s">
        <v>2601</v>
      </c>
      <c r="N884" t="s">
        <v>2602</v>
      </c>
    </row>
    <row r="885" spans="1:16" x14ac:dyDescent="0.35">
      <c r="A885" t="s">
        <v>184</v>
      </c>
      <c r="B885">
        <v>770.8</v>
      </c>
      <c r="C885" t="s">
        <v>185</v>
      </c>
      <c r="D885" t="s">
        <v>184</v>
      </c>
      <c r="E885" t="s">
        <v>19</v>
      </c>
      <c r="F885" t="s">
        <v>20</v>
      </c>
      <c r="G885" t="s">
        <v>21</v>
      </c>
      <c r="H885" t="s">
        <v>22</v>
      </c>
      <c r="M885" t="s">
        <v>2246</v>
      </c>
      <c r="N885" t="s">
        <v>2247</v>
      </c>
    </row>
    <row r="886" spans="1:16" x14ac:dyDescent="0.35">
      <c r="A886" t="s">
        <v>184</v>
      </c>
      <c r="B886">
        <v>240.6</v>
      </c>
      <c r="C886" t="s">
        <v>185</v>
      </c>
      <c r="D886" t="s">
        <v>184</v>
      </c>
      <c r="E886" t="s">
        <v>410</v>
      </c>
      <c r="F886" t="s">
        <v>411</v>
      </c>
      <c r="G886" t="s">
        <v>412</v>
      </c>
      <c r="H886" t="s">
        <v>413</v>
      </c>
      <c r="K886" t="s">
        <v>2466</v>
      </c>
      <c r="L886" t="s">
        <v>2467</v>
      </c>
    </row>
    <row r="887" spans="1:16" x14ac:dyDescent="0.35">
      <c r="A887" t="s">
        <v>184</v>
      </c>
      <c r="B887">
        <v>580.20000000000005</v>
      </c>
      <c r="C887" t="s">
        <v>185</v>
      </c>
      <c r="D887" t="s">
        <v>184</v>
      </c>
      <c r="E887" t="s">
        <v>548</v>
      </c>
      <c r="F887" t="s">
        <v>549</v>
      </c>
      <c r="G887" t="s">
        <v>633</v>
      </c>
      <c r="H887" t="s">
        <v>634</v>
      </c>
      <c r="K887" t="s">
        <v>1862</v>
      </c>
      <c r="L887" t="s">
        <v>1863</v>
      </c>
    </row>
    <row r="888" spans="1:16" x14ac:dyDescent="0.35">
      <c r="A888" t="s">
        <v>184</v>
      </c>
      <c r="B888">
        <v>46.2</v>
      </c>
      <c r="C888" t="s">
        <v>185</v>
      </c>
      <c r="D888" t="s">
        <v>184</v>
      </c>
      <c r="E888" t="s">
        <v>380</v>
      </c>
      <c r="F888" t="s">
        <v>381</v>
      </c>
      <c r="G888" t="s">
        <v>250</v>
      </c>
      <c r="H888" t="s">
        <v>251</v>
      </c>
      <c r="O888" t="s">
        <v>2558</v>
      </c>
      <c r="P888" t="s">
        <v>2559</v>
      </c>
    </row>
    <row r="889" spans="1:16" x14ac:dyDescent="0.35">
      <c r="A889" t="s">
        <v>184</v>
      </c>
      <c r="B889">
        <v>144</v>
      </c>
      <c r="C889" t="s">
        <v>185</v>
      </c>
      <c r="D889" t="s">
        <v>184</v>
      </c>
      <c r="E889" t="s">
        <v>380</v>
      </c>
      <c r="F889" t="s">
        <v>381</v>
      </c>
      <c r="G889" t="s">
        <v>250</v>
      </c>
      <c r="H889" t="s">
        <v>251</v>
      </c>
      <c r="O889" t="s">
        <v>2480</v>
      </c>
      <c r="P889" t="s">
        <v>2481</v>
      </c>
    </row>
    <row r="890" spans="1:16" x14ac:dyDescent="0.35">
      <c r="A890" t="s">
        <v>481</v>
      </c>
      <c r="B890">
        <v>9.84</v>
      </c>
      <c r="C890" t="s">
        <v>480</v>
      </c>
      <c r="D890" t="s">
        <v>481</v>
      </c>
      <c r="E890" t="s">
        <v>384</v>
      </c>
      <c r="F890" t="s">
        <v>385</v>
      </c>
      <c r="G890" t="s">
        <v>339</v>
      </c>
      <c r="H890" t="s">
        <v>340</v>
      </c>
      <c r="O890" t="s">
        <v>2603</v>
      </c>
      <c r="P890" t="s">
        <v>2604</v>
      </c>
    </row>
    <row r="891" spans="1:16" x14ac:dyDescent="0.35">
      <c r="A891" t="s">
        <v>481</v>
      </c>
      <c r="B891">
        <v>26.04</v>
      </c>
      <c r="C891" t="s">
        <v>480</v>
      </c>
      <c r="D891" t="s">
        <v>481</v>
      </c>
      <c r="E891" t="s">
        <v>384</v>
      </c>
      <c r="F891" t="s">
        <v>385</v>
      </c>
      <c r="G891" t="s">
        <v>339</v>
      </c>
      <c r="H891" t="s">
        <v>340</v>
      </c>
      <c r="O891" t="s">
        <v>2605</v>
      </c>
      <c r="P891" t="s">
        <v>2606</v>
      </c>
    </row>
    <row r="892" spans="1:16" x14ac:dyDescent="0.35">
      <c r="A892" t="s">
        <v>481</v>
      </c>
      <c r="B892">
        <v>16.579999999999998</v>
      </c>
      <c r="C892" t="s">
        <v>480</v>
      </c>
      <c r="D892" t="s">
        <v>481</v>
      </c>
      <c r="E892" t="s">
        <v>384</v>
      </c>
      <c r="F892" t="s">
        <v>385</v>
      </c>
      <c r="G892" t="s">
        <v>339</v>
      </c>
      <c r="H892" t="s">
        <v>340</v>
      </c>
      <c r="O892" t="s">
        <v>2607</v>
      </c>
      <c r="P892" t="s">
        <v>2608</v>
      </c>
    </row>
    <row r="893" spans="1:16" x14ac:dyDescent="0.35">
      <c r="A893" t="s">
        <v>481</v>
      </c>
      <c r="B893">
        <v>69.959999999999994</v>
      </c>
      <c r="C893" t="s">
        <v>480</v>
      </c>
      <c r="D893" t="s">
        <v>481</v>
      </c>
      <c r="E893" t="s">
        <v>384</v>
      </c>
      <c r="F893" t="s">
        <v>385</v>
      </c>
      <c r="G893" t="s">
        <v>339</v>
      </c>
      <c r="H893" t="s">
        <v>340</v>
      </c>
      <c r="O893" t="s">
        <v>2599</v>
      </c>
      <c r="P893" t="s">
        <v>2600</v>
      </c>
    </row>
    <row r="894" spans="1:16" x14ac:dyDescent="0.35">
      <c r="A894" t="s">
        <v>481</v>
      </c>
      <c r="B894">
        <v>122.82</v>
      </c>
      <c r="C894" t="s">
        <v>480</v>
      </c>
      <c r="D894" t="s">
        <v>481</v>
      </c>
      <c r="E894" t="s">
        <v>337</v>
      </c>
      <c r="F894" t="s">
        <v>338</v>
      </c>
      <c r="G894" t="s">
        <v>339</v>
      </c>
      <c r="H894" t="s">
        <v>340</v>
      </c>
      <c r="O894" t="s">
        <v>2508</v>
      </c>
      <c r="P894" t="s">
        <v>2509</v>
      </c>
    </row>
    <row r="895" spans="1:16" x14ac:dyDescent="0.35">
      <c r="A895" t="s">
        <v>478</v>
      </c>
      <c r="B895">
        <v>602.27</v>
      </c>
      <c r="C895" t="s">
        <v>500</v>
      </c>
      <c r="D895" t="s">
        <v>478</v>
      </c>
      <c r="E895" t="s">
        <v>47</v>
      </c>
      <c r="F895" t="s">
        <v>48</v>
      </c>
      <c r="G895" t="s">
        <v>21</v>
      </c>
      <c r="H895" t="s">
        <v>22</v>
      </c>
      <c r="M895" t="s">
        <v>2597</v>
      </c>
      <c r="N895" t="s">
        <v>2598</v>
      </c>
    </row>
    <row r="896" spans="1:16" x14ac:dyDescent="0.35">
      <c r="A896" t="s">
        <v>478</v>
      </c>
      <c r="B896">
        <v>795.58</v>
      </c>
      <c r="C896" t="s">
        <v>500</v>
      </c>
      <c r="D896" t="s">
        <v>478</v>
      </c>
      <c r="E896" t="s">
        <v>384</v>
      </c>
      <c r="F896" t="s">
        <v>385</v>
      </c>
      <c r="G896" t="s">
        <v>339</v>
      </c>
      <c r="H896" t="s">
        <v>340</v>
      </c>
      <c r="O896" t="s">
        <v>2605</v>
      </c>
      <c r="P896" t="s">
        <v>2606</v>
      </c>
    </row>
    <row r="897" spans="1:16" x14ac:dyDescent="0.35">
      <c r="A897" t="s">
        <v>478</v>
      </c>
      <c r="B897">
        <v>475.89</v>
      </c>
      <c r="C897" t="s">
        <v>500</v>
      </c>
      <c r="D897" t="s">
        <v>478</v>
      </c>
      <c r="E897" t="s">
        <v>384</v>
      </c>
      <c r="F897" t="s">
        <v>385</v>
      </c>
      <c r="G897" t="s">
        <v>339</v>
      </c>
      <c r="H897" t="s">
        <v>340</v>
      </c>
      <c r="O897" t="s">
        <v>2599</v>
      </c>
      <c r="P897" t="s">
        <v>2600</v>
      </c>
    </row>
    <row r="898" spans="1:16" x14ac:dyDescent="0.35">
      <c r="A898" t="s">
        <v>478</v>
      </c>
      <c r="B898">
        <v>27.27</v>
      </c>
      <c r="C898" t="s">
        <v>500</v>
      </c>
      <c r="D898" t="s">
        <v>478</v>
      </c>
      <c r="E898" t="s">
        <v>384</v>
      </c>
      <c r="F898" t="s">
        <v>385</v>
      </c>
      <c r="G898" t="s">
        <v>339</v>
      </c>
      <c r="H898" t="s">
        <v>340</v>
      </c>
      <c r="O898" t="s">
        <v>2588</v>
      </c>
      <c r="P898" t="s">
        <v>2589</v>
      </c>
    </row>
    <row r="899" spans="1:16" x14ac:dyDescent="0.35">
      <c r="A899" t="s">
        <v>478</v>
      </c>
      <c r="B899">
        <v>16</v>
      </c>
      <c r="C899" t="s">
        <v>500</v>
      </c>
      <c r="D899" t="s">
        <v>478</v>
      </c>
      <c r="E899" t="s">
        <v>337</v>
      </c>
      <c r="F899" t="s">
        <v>338</v>
      </c>
      <c r="G899" t="s">
        <v>339</v>
      </c>
      <c r="H899" t="s">
        <v>340</v>
      </c>
      <c r="O899" t="s">
        <v>2488</v>
      </c>
      <c r="P899" t="s">
        <v>2489</v>
      </c>
    </row>
    <row r="900" spans="1:16" x14ac:dyDescent="0.35">
      <c r="A900" t="s">
        <v>478</v>
      </c>
      <c r="B900">
        <v>786.15</v>
      </c>
      <c r="C900" t="s">
        <v>500</v>
      </c>
      <c r="D900" t="s">
        <v>478</v>
      </c>
      <c r="E900" t="s">
        <v>337</v>
      </c>
      <c r="F900" t="s">
        <v>338</v>
      </c>
      <c r="G900" t="s">
        <v>339</v>
      </c>
      <c r="H900" t="s">
        <v>340</v>
      </c>
      <c r="O900" t="s">
        <v>2508</v>
      </c>
      <c r="P900" t="s">
        <v>2509</v>
      </c>
    </row>
    <row r="901" spans="1:16" x14ac:dyDescent="0.35">
      <c r="A901" t="s">
        <v>488</v>
      </c>
      <c r="B901">
        <v>415</v>
      </c>
      <c r="C901" t="s">
        <v>487</v>
      </c>
      <c r="D901" t="s">
        <v>488</v>
      </c>
      <c r="E901" t="s">
        <v>47</v>
      </c>
      <c r="F901" t="s">
        <v>48</v>
      </c>
      <c r="G901" t="s">
        <v>21</v>
      </c>
      <c r="H901" t="s">
        <v>22</v>
      </c>
      <c r="M901" t="s">
        <v>2597</v>
      </c>
      <c r="N901" t="s">
        <v>2598</v>
      </c>
    </row>
    <row r="902" spans="1:16" x14ac:dyDescent="0.35">
      <c r="A902" t="s">
        <v>440</v>
      </c>
      <c r="B902">
        <v>254.92</v>
      </c>
      <c r="C902" t="s">
        <v>630</v>
      </c>
      <c r="D902" t="s">
        <v>440</v>
      </c>
      <c r="E902" t="s">
        <v>384</v>
      </c>
      <c r="F902" t="s">
        <v>385</v>
      </c>
      <c r="G902" t="s">
        <v>339</v>
      </c>
      <c r="H902" t="s">
        <v>340</v>
      </c>
      <c r="O902" t="s">
        <v>2599</v>
      </c>
      <c r="P902" t="s">
        <v>2600</v>
      </c>
    </row>
    <row r="903" spans="1:16" x14ac:dyDescent="0.35">
      <c r="A903" t="s">
        <v>440</v>
      </c>
      <c r="B903">
        <v>36.57</v>
      </c>
      <c r="C903" t="s">
        <v>630</v>
      </c>
      <c r="D903" t="s">
        <v>440</v>
      </c>
      <c r="E903" t="s">
        <v>410</v>
      </c>
      <c r="F903" t="s">
        <v>411</v>
      </c>
      <c r="G903" t="s">
        <v>412</v>
      </c>
      <c r="H903" t="s">
        <v>413</v>
      </c>
      <c r="K903" t="s">
        <v>2542</v>
      </c>
      <c r="L903" t="s">
        <v>2543</v>
      </c>
    </row>
    <row r="904" spans="1:16" x14ac:dyDescent="0.35">
      <c r="A904" t="s">
        <v>440</v>
      </c>
      <c r="B904">
        <v>217.83</v>
      </c>
      <c r="C904" t="s">
        <v>630</v>
      </c>
      <c r="D904" t="s">
        <v>440</v>
      </c>
      <c r="E904" t="s">
        <v>410</v>
      </c>
      <c r="F904" t="s">
        <v>411</v>
      </c>
      <c r="G904" t="s">
        <v>412</v>
      </c>
      <c r="H904" t="s">
        <v>413</v>
      </c>
      <c r="K904" t="s">
        <v>2466</v>
      </c>
      <c r="L904" t="s">
        <v>2467</v>
      </c>
    </row>
    <row r="905" spans="1:16" x14ac:dyDescent="0.35">
      <c r="A905" t="s">
        <v>347</v>
      </c>
      <c r="B905">
        <v>13370.91</v>
      </c>
      <c r="C905" t="s">
        <v>346</v>
      </c>
      <c r="D905" t="s">
        <v>347</v>
      </c>
      <c r="E905" t="s">
        <v>332</v>
      </c>
      <c r="F905" t="s">
        <v>333</v>
      </c>
      <c r="G905" t="s">
        <v>178</v>
      </c>
      <c r="H905" t="s">
        <v>179</v>
      </c>
      <c r="M905" t="s">
        <v>696</v>
      </c>
      <c r="N905" t="s">
        <v>697</v>
      </c>
    </row>
    <row r="906" spans="1:16" x14ac:dyDescent="0.35">
      <c r="A906" t="s">
        <v>347</v>
      </c>
      <c r="B906">
        <v>8804</v>
      </c>
      <c r="C906" t="s">
        <v>346</v>
      </c>
      <c r="D906" t="s">
        <v>347</v>
      </c>
      <c r="E906" t="s">
        <v>47</v>
      </c>
      <c r="F906" t="s">
        <v>48</v>
      </c>
      <c r="G906" t="s">
        <v>49</v>
      </c>
      <c r="H906" t="s">
        <v>50</v>
      </c>
      <c r="M906" t="s">
        <v>173</v>
      </c>
      <c r="N906" t="s">
        <v>174</v>
      </c>
    </row>
    <row r="907" spans="1:16" x14ac:dyDescent="0.35">
      <c r="A907" t="s">
        <v>347</v>
      </c>
      <c r="B907">
        <v>495.65</v>
      </c>
      <c r="C907" t="s">
        <v>346</v>
      </c>
      <c r="D907" t="s">
        <v>347</v>
      </c>
      <c r="E907" t="s">
        <v>47</v>
      </c>
      <c r="F907" t="s">
        <v>48</v>
      </c>
      <c r="G907" t="s">
        <v>49</v>
      </c>
      <c r="H907" t="s">
        <v>50</v>
      </c>
      <c r="M907" t="s">
        <v>1189</v>
      </c>
      <c r="N907" t="s">
        <v>1190</v>
      </c>
    </row>
    <row r="908" spans="1:16" x14ac:dyDescent="0.35">
      <c r="A908" t="s">
        <v>347</v>
      </c>
      <c r="B908">
        <v>45886.400000000001</v>
      </c>
      <c r="C908" t="s">
        <v>346</v>
      </c>
      <c r="D908" t="s">
        <v>347</v>
      </c>
      <c r="E908" t="s">
        <v>47</v>
      </c>
      <c r="F908" t="s">
        <v>48</v>
      </c>
      <c r="G908" t="s">
        <v>348</v>
      </c>
      <c r="H908" t="s">
        <v>349</v>
      </c>
      <c r="M908" t="s">
        <v>350</v>
      </c>
      <c r="N908" t="s">
        <v>351</v>
      </c>
    </row>
    <row r="909" spans="1:16" x14ac:dyDescent="0.35">
      <c r="A909" t="s">
        <v>347</v>
      </c>
      <c r="B909">
        <v>54795.360000000001</v>
      </c>
      <c r="C909" t="s">
        <v>346</v>
      </c>
      <c r="D909" t="s">
        <v>347</v>
      </c>
      <c r="E909" t="s">
        <v>47</v>
      </c>
      <c r="F909" t="s">
        <v>48</v>
      </c>
      <c r="G909" t="s">
        <v>348</v>
      </c>
      <c r="H909" t="s">
        <v>349</v>
      </c>
      <c r="M909" t="s">
        <v>1993</v>
      </c>
      <c r="N909" t="s">
        <v>1994</v>
      </c>
    </row>
    <row r="910" spans="1:16" x14ac:dyDescent="0.35">
      <c r="A910" t="s">
        <v>347</v>
      </c>
      <c r="B910">
        <v>1456.08</v>
      </c>
      <c r="C910" t="s">
        <v>346</v>
      </c>
      <c r="D910" t="s">
        <v>347</v>
      </c>
      <c r="E910" t="s">
        <v>47</v>
      </c>
      <c r="F910" t="s">
        <v>48</v>
      </c>
      <c r="G910" t="s">
        <v>369</v>
      </c>
      <c r="H910" t="s">
        <v>370</v>
      </c>
      <c r="M910" t="s">
        <v>2297</v>
      </c>
      <c r="N910" t="s">
        <v>2296</v>
      </c>
    </row>
    <row r="911" spans="1:16" x14ac:dyDescent="0.35">
      <c r="A911" t="s">
        <v>347</v>
      </c>
      <c r="B911">
        <v>1858.25</v>
      </c>
      <c r="C911" t="s">
        <v>346</v>
      </c>
      <c r="D911" t="s">
        <v>347</v>
      </c>
      <c r="E911" t="s">
        <v>47</v>
      </c>
      <c r="F911" t="s">
        <v>48</v>
      </c>
      <c r="G911" t="s">
        <v>369</v>
      </c>
      <c r="H911" t="s">
        <v>370</v>
      </c>
      <c r="M911" t="s">
        <v>2294</v>
      </c>
      <c r="N911" t="s">
        <v>2295</v>
      </c>
    </row>
    <row r="912" spans="1:16" x14ac:dyDescent="0.35">
      <c r="A912" t="s">
        <v>347</v>
      </c>
      <c r="B912">
        <v>2000</v>
      </c>
      <c r="C912" t="s">
        <v>346</v>
      </c>
      <c r="D912" t="s">
        <v>347</v>
      </c>
      <c r="E912" t="s">
        <v>47</v>
      </c>
      <c r="F912" t="s">
        <v>48</v>
      </c>
      <c r="G912" t="s">
        <v>292</v>
      </c>
      <c r="H912" t="s">
        <v>293</v>
      </c>
      <c r="M912" t="s">
        <v>2290</v>
      </c>
      <c r="N912" t="s">
        <v>2291</v>
      </c>
    </row>
    <row r="913" spans="1:16" x14ac:dyDescent="0.35">
      <c r="A913" t="s">
        <v>347</v>
      </c>
      <c r="B913">
        <v>4374.3599999999997</v>
      </c>
      <c r="C913" t="s">
        <v>346</v>
      </c>
      <c r="D913" t="s">
        <v>347</v>
      </c>
      <c r="E913" t="s">
        <v>47</v>
      </c>
      <c r="F913" t="s">
        <v>48</v>
      </c>
      <c r="G913" t="s">
        <v>292</v>
      </c>
      <c r="H913" t="s">
        <v>293</v>
      </c>
      <c r="M913" t="s">
        <v>1189</v>
      </c>
      <c r="N913" t="s">
        <v>1190</v>
      </c>
    </row>
    <row r="914" spans="1:16" x14ac:dyDescent="0.35">
      <c r="A914" t="s">
        <v>347</v>
      </c>
      <c r="B914">
        <v>30327.9</v>
      </c>
      <c r="C914" t="s">
        <v>346</v>
      </c>
      <c r="D914" t="s">
        <v>347</v>
      </c>
      <c r="E914" t="s">
        <v>47</v>
      </c>
      <c r="F914" t="s">
        <v>48</v>
      </c>
      <c r="G914" t="s">
        <v>292</v>
      </c>
      <c r="H914" t="s">
        <v>293</v>
      </c>
      <c r="M914" t="s">
        <v>671</v>
      </c>
      <c r="N914" t="s">
        <v>672</v>
      </c>
    </row>
    <row r="915" spans="1:16" x14ac:dyDescent="0.35">
      <c r="A915" t="s">
        <v>347</v>
      </c>
      <c r="B915">
        <v>452.6</v>
      </c>
      <c r="C915" t="s">
        <v>346</v>
      </c>
      <c r="D915" t="s">
        <v>347</v>
      </c>
      <c r="E915" t="s">
        <v>47</v>
      </c>
      <c r="F915" t="s">
        <v>48</v>
      </c>
      <c r="G915" t="s">
        <v>178</v>
      </c>
      <c r="H915" t="s">
        <v>179</v>
      </c>
      <c r="K915" t="s">
        <v>180</v>
      </c>
      <c r="L915" t="s">
        <v>181</v>
      </c>
    </row>
    <row r="916" spans="1:16" x14ac:dyDescent="0.35">
      <c r="A916" t="s">
        <v>347</v>
      </c>
      <c r="B916">
        <v>35677.39</v>
      </c>
      <c r="C916" t="s">
        <v>346</v>
      </c>
      <c r="D916" t="s">
        <v>347</v>
      </c>
      <c r="E916" t="s">
        <v>47</v>
      </c>
      <c r="F916" t="s">
        <v>48</v>
      </c>
      <c r="G916" t="s">
        <v>32</v>
      </c>
      <c r="H916" t="s">
        <v>33</v>
      </c>
      <c r="M916" t="s">
        <v>2064</v>
      </c>
      <c r="N916" t="s">
        <v>731</v>
      </c>
    </row>
    <row r="917" spans="1:16" x14ac:dyDescent="0.35">
      <c r="A917" t="s">
        <v>347</v>
      </c>
      <c r="B917">
        <v>9089.2000000000007</v>
      </c>
      <c r="C917" t="s">
        <v>346</v>
      </c>
      <c r="D917" t="s">
        <v>347</v>
      </c>
      <c r="E917" t="s">
        <v>47</v>
      </c>
      <c r="F917" t="s">
        <v>48</v>
      </c>
      <c r="G917" t="s">
        <v>32</v>
      </c>
      <c r="H917" t="s">
        <v>33</v>
      </c>
      <c r="M917" t="s">
        <v>709</v>
      </c>
      <c r="N917" t="s">
        <v>710</v>
      </c>
    </row>
    <row r="918" spans="1:16" x14ac:dyDescent="0.35">
      <c r="A918" t="s">
        <v>347</v>
      </c>
      <c r="B918">
        <v>8.15</v>
      </c>
      <c r="C918" t="s">
        <v>346</v>
      </c>
      <c r="D918" t="s">
        <v>347</v>
      </c>
      <c r="E918" t="s">
        <v>384</v>
      </c>
      <c r="F918" t="s">
        <v>385</v>
      </c>
      <c r="G918" t="s">
        <v>339</v>
      </c>
      <c r="H918" t="s">
        <v>340</v>
      </c>
      <c r="O918" t="s">
        <v>2586</v>
      </c>
      <c r="P918" t="s">
        <v>2587</v>
      </c>
    </row>
    <row r="919" spans="1:16" x14ac:dyDescent="0.35">
      <c r="A919" t="s">
        <v>347</v>
      </c>
      <c r="B919">
        <v>31.9</v>
      </c>
      <c r="C919" t="s">
        <v>346</v>
      </c>
      <c r="D919" t="s">
        <v>347</v>
      </c>
      <c r="E919" t="s">
        <v>384</v>
      </c>
      <c r="F919" t="s">
        <v>385</v>
      </c>
      <c r="G919" t="s">
        <v>339</v>
      </c>
      <c r="H919" t="s">
        <v>340</v>
      </c>
      <c r="O919" t="s">
        <v>2609</v>
      </c>
      <c r="P919" t="s">
        <v>2610</v>
      </c>
    </row>
    <row r="920" spans="1:16" x14ac:dyDescent="0.35">
      <c r="A920" t="s">
        <v>347</v>
      </c>
      <c r="B920">
        <v>135</v>
      </c>
      <c r="C920" t="s">
        <v>346</v>
      </c>
      <c r="D920" t="s">
        <v>347</v>
      </c>
      <c r="E920" t="s">
        <v>384</v>
      </c>
      <c r="F920" t="s">
        <v>385</v>
      </c>
      <c r="G920" t="s">
        <v>339</v>
      </c>
      <c r="H920" t="s">
        <v>340</v>
      </c>
      <c r="O920" t="s">
        <v>2595</v>
      </c>
      <c r="P920" t="s">
        <v>2596</v>
      </c>
    </row>
    <row r="921" spans="1:16" x14ac:dyDescent="0.35">
      <c r="A921" t="s">
        <v>347</v>
      </c>
      <c r="B921">
        <v>837.76</v>
      </c>
      <c r="C921" t="s">
        <v>346</v>
      </c>
      <c r="D921" t="s">
        <v>347</v>
      </c>
      <c r="E921" t="s">
        <v>384</v>
      </c>
      <c r="F921" t="s">
        <v>385</v>
      </c>
      <c r="G921" t="s">
        <v>339</v>
      </c>
      <c r="H921" t="s">
        <v>340</v>
      </c>
      <c r="O921" t="s">
        <v>2588</v>
      </c>
      <c r="P921" t="s">
        <v>2589</v>
      </c>
    </row>
    <row r="922" spans="1:16" x14ac:dyDescent="0.35">
      <c r="A922" t="s">
        <v>347</v>
      </c>
      <c r="B922">
        <v>25</v>
      </c>
      <c r="C922" t="s">
        <v>346</v>
      </c>
      <c r="D922" t="s">
        <v>347</v>
      </c>
      <c r="E922" t="s">
        <v>384</v>
      </c>
      <c r="F922" t="s">
        <v>385</v>
      </c>
      <c r="G922" t="s">
        <v>339</v>
      </c>
      <c r="H922" t="s">
        <v>340</v>
      </c>
      <c r="O922" t="s">
        <v>2590</v>
      </c>
      <c r="P922" t="s">
        <v>2591</v>
      </c>
    </row>
    <row r="923" spans="1:16" x14ac:dyDescent="0.35">
      <c r="A923" t="s">
        <v>347</v>
      </c>
      <c r="B923">
        <v>13.75</v>
      </c>
      <c r="C923" t="s">
        <v>346</v>
      </c>
      <c r="D923" t="s">
        <v>347</v>
      </c>
      <c r="E923" t="s">
        <v>384</v>
      </c>
      <c r="F923" t="s">
        <v>385</v>
      </c>
      <c r="G923" t="s">
        <v>339</v>
      </c>
      <c r="H923" t="s">
        <v>340</v>
      </c>
      <c r="O923" t="s">
        <v>2580</v>
      </c>
      <c r="P923" t="s">
        <v>2581</v>
      </c>
    </row>
    <row r="924" spans="1:16" x14ac:dyDescent="0.35">
      <c r="A924" t="s">
        <v>347</v>
      </c>
      <c r="B924">
        <v>26.58</v>
      </c>
      <c r="C924" t="s">
        <v>346</v>
      </c>
      <c r="D924" t="s">
        <v>347</v>
      </c>
      <c r="E924" t="s">
        <v>384</v>
      </c>
      <c r="F924" t="s">
        <v>385</v>
      </c>
      <c r="G924" t="s">
        <v>339</v>
      </c>
      <c r="H924" t="s">
        <v>340</v>
      </c>
      <c r="O924" t="s">
        <v>2578</v>
      </c>
      <c r="P924" t="s">
        <v>2579</v>
      </c>
    </row>
    <row r="925" spans="1:16" x14ac:dyDescent="0.35">
      <c r="A925" t="s">
        <v>400</v>
      </c>
      <c r="B925">
        <v>363.54</v>
      </c>
      <c r="C925" t="s">
        <v>1077</v>
      </c>
      <c r="D925" t="s">
        <v>400</v>
      </c>
      <c r="E925" t="s">
        <v>384</v>
      </c>
      <c r="F925" t="s">
        <v>385</v>
      </c>
      <c r="G925" t="s">
        <v>339</v>
      </c>
      <c r="H925" t="s">
        <v>340</v>
      </c>
      <c r="O925" t="s">
        <v>2611</v>
      </c>
      <c r="P925" t="s">
        <v>2612</v>
      </c>
    </row>
    <row r="926" spans="1:16" x14ac:dyDescent="0.35">
      <c r="A926" t="s">
        <v>400</v>
      </c>
      <c r="B926">
        <v>49.51</v>
      </c>
      <c r="C926" t="s">
        <v>1077</v>
      </c>
      <c r="D926" t="s">
        <v>400</v>
      </c>
      <c r="E926" t="s">
        <v>384</v>
      </c>
      <c r="F926" t="s">
        <v>385</v>
      </c>
      <c r="G926" t="s">
        <v>339</v>
      </c>
      <c r="H926" t="s">
        <v>340</v>
      </c>
      <c r="O926" t="s">
        <v>2613</v>
      </c>
      <c r="P926" t="s">
        <v>2614</v>
      </c>
    </row>
    <row r="927" spans="1:16" x14ac:dyDescent="0.35">
      <c r="A927" t="s">
        <v>400</v>
      </c>
      <c r="B927">
        <v>753.45</v>
      </c>
      <c r="C927" t="s">
        <v>1077</v>
      </c>
      <c r="D927" t="s">
        <v>400</v>
      </c>
      <c r="E927" t="s">
        <v>384</v>
      </c>
      <c r="F927" t="s">
        <v>385</v>
      </c>
      <c r="G927" t="s">
        <v>339</v>
      </c>
      <c r="H927" t="s">
        <v>340</v>
      </c>
      <c r="O927" t="s">
        <v>2609</v>
      </c>
      <c r="P927" t="s">
        <v>2610</v>
      </c>
    </row>
    <row r="928" spans="1:16" x14ac:dyDescent="0.35">
      <c r="A928" t="s">
        <v>400</v>
      </c>
      <c r="B928">
        <v>970</v>
      </c>
      <c r="C928" t="s">
        <v>1077</v>
      </c>
      <c r="D928" t="s">
        <v>400</v>
      </c>
      <c r="E928" t="s">
        <v>384</v>
      </c>
      <c r="F928" t="s">
        <v>385</v>
      </c>
      <c r="G928" t="s">
        <v>339</v>
      </c>
      <c r="H928" t="s">
        <v>340</v>
      </c>
      <c r="O928" t="s">
        <v>2578</v>
      </c>
      <c r="P928" t="s">
        <v>2579</v>
      </c>
    </row>
    <row r="929" spans="1:16" x14ac:dyDescent="0.35">
      <c r="A929" t="s">
        <v>687</v>
      </c>
      <c r="B929">
        <v>35397</v>
      </c>
      <c r="C929" t="s">
        <v>1191</v>
      </c>
      <c r="D929" t="s">
        <v>687</v>
      </c>
      <c r="E929" t="s">
        <v>384</v>
      </c>
      <c r="F929" t="s">
        <v>385</v>
      </c>
      <c r="G929" t="s">
        <v>339</v>
      </c>
      <c r="H929" t="s">
        <v>340</v>
      </c>
      <c r="O929" t="s">
        <v>2609</v>
      </c>
      <c r="P929" t="s">
        <v>2610</v>
      </c>
    </row>
    <row r="930" spans="1:16" x14ac:dyDescent="0.35">
      <c r="A930" t="s">
        <v>172</v>
      </c>
      <c r="B930">
        <v>7516.35</v>
      </c>
      <c r="C930" t="s">
        <v>171</v>
      </c>
      <c r="D930" t="s">
        <v>172</v>
      </c>
      <c r="E930" t="s">
        <v>332</v>
      </c>
      <c r="F930" t="s">
        <v>333</v>
      </c>
      <c r="G930" t="s">
        <v>49</v>
      </c>
      <c r="H930" t="s">
        <v>50</v>
      </c>
      <c r="M930" t="s">
        <v>2318</v>
      </c>
      <c r="N930" t="s">
        <v>2319</v>
      </c>
    </row>
    <row r="931" spans="1:16" x14ac:dyDescent="0.35">
      <c r="A931" t="s">
        <v>172</v>
      </c>
      <c r="B931">
        <v>18901.400000000001</v>
      </c>
      <c r="C931" t="s">
        <v>171</v>
      </c>
      <c r="D931" t="s">
        <v>172</v>
      </c>
      <c r="E931" t="s">
        <v>332</v>
      </c>
      <c r="F931" t="s">
        <v>333</v>
      </c>
      <c r="G931" t="s">
        <v>178</v>
      </c>
      <c r="H931" t="s">
        <v>179</v>
      </c>
      <c r="M931" t="s">
        <v>360</v>
      </c>
      <c r="N931" t="s">
        <v>361</v>
      </c>
    </row>
    <row r="932" spans="1:16" x14ac:dyDescent="0.35">
      <c r="A932" t="s">
        <v>172</v>
      </c>
      <c r="B932">
        <v>10687.51</v>
      </c>
      <c r="C932" t="s">
        <v>171</v>
      </c>
      <c r="D932" t="s">
        <v>172</v>
      </c>
      <c r="E932" t="s">
        <v>47</v>
      </c>
      <c r="F932" t="s">
        <v>48</v>
      </c>
      <c r="G932" t="s">
        <v>355</v>
      </c>
      <c r="H932" t="s">
        <v>356</v>
      </c>
      <c r="M932" t="s">
        <v>357</v>
      </c>
      <c r="N932" t="s">
        <v>358</v>
      </c>
    </row>
    <row r="933" spans="1:16" x14ac:dyDescent="0.35">
      <c r="A933" t="s">
        <v>172</v>
      </c>
      <c r="B933">
        <v>85500.04</v>
      </c>
      <c r="C933" t="s">
        <v>171</v>
      </c>
      <c r="D933" t="s">
        <v>172</v>
      </c>
      <c r="E933" t="s">
        <v>47</v>
      </c>
      <c r="F933" t="s">
        <v>48</v>
      </c>
      <c r="G933" t="s">
        <v>355</v>
      </c>
      <c r="H933" t="s">
        <v>356</v>
      </c>
      <c r="M933" t="s">
        <v>2303</v>
      </c>
      <c r="N933" t="s">
        <v>2302</v>
      </c>
    </row>
    <row r="934" spans="1:16" x14ac:dyDescent="0.35">
      <c r="A934" t="s">
        <v>172</v>
      </c>
      <c r="B934">
        <v>15833.36</v>
      </c>
      <c r="C934" t="s">
        <v>171</v>
      </c>
      <c r="D934" t="s">
        <v>172</v>
      </c>
      <c r="E934" t="s">
        <v>47</v>
      </c>
      <c r="F934" t="s">
        <v>48</v>
      </c>
      <c r="G934" t="s">
        <v>1587</v>
      </c>
      <c r="H934" t="s">
        <v>1588</v>
      </c>
      <c r="M934" t="s">
        <v>1589</v>
      </c>
      <c r="N934" t="s">
        <v>1590</v>
      </c>
    </row>
    <row r="935" spans="1:16" x14ac:dyDescent="0.35">
      <c r="A935" t="s">
        <v>172</v>
      </c>
      <c r="B935">
        <v>9166.64</v>
      </c>
      <c r="C935" t="s">
        <v>171</v>
      </c>
      <c r="D935" t="s">
        <v>172</v>
      </c>
      <c r="E935" t="s">
        <v>47</v>
      </c>
      <c r="F935" t="s">
        <v>48</v>
      </c>
      <c r="G935" t="s">
        <v>1587</v>
      </c>
      <c r="H935" t="s">
        <v>1588</v>
      </c>
      <c r="M935" t="s">
        <v>1901</v>
      </c>
      <c r="N935" t="s">
        <v>1902</v>
      </c>
    </row>
    <row r="936" spans="1:16" x14ac:dyDescent="0.35">
      <c r="A936" t="s">
        <v>172</v>
      </c>
      <c r="B936">
        <v>4847.99</v>
      </c>
      <c r="C936" t="s">
        <v>171</v>
      </c>
      <c r="D936" t="s">
        <v>172</v>
      </c>
      <c r="E936" t="s">
        <v>47</v>
      </c>
      <c r="F936" t="s">
        <v>48</v>
      </c>
      <c r="G936" t="s">
        <v>292</v>
      </c>
      <c r="H936" t="s">
        <v>293</v>
      </c>
      <c r="M936" t="s">
        <v>350</v>
      </c>
      <c r="N936" t="s">
        <v>351</v>
      </c>
    </row>
    <row r="937" spans="1:16" x14ac:dyDescent="0.35">
      <c r="A937" t="s">
        <v>172</v>
      </c>
      <c r="B937">
        <v>3348</v>
      </c>
      <c r="C937" t="s">
        <v>171</v>
      </c>
      <c r="D937" t="s">
        <v>172</v>
      </c>
      <c r="E937" t="s">
        <v>47</v>
      </c>
      <c r="F937" t="s">
        <v>48</v>
      </c>
      <c r="G937" t="s">
        <v>292</v>
      </c>
      <c r="H937" t="s">
        <v>293</v>
      </c>
      <c r="M937" t="s">
        <v>709</v>
      </c>
      <c r="N937" t="s">
        <v>710</v>
      </c>
    </row>
    <row r="938" spans="1:16" x14ac:dyDescent="0.35">
      <c r="A938" t="s">
        <v>172</v>
      </c>
      <c r="B938">
        <v>36126.86</v>
      </c>
      <c r="C938" t="s">
        <v>171</v>
      </c>
      <c r="D938" t="s">
        <v>172</v>
      </c>
      <c r="E938" t="s">
        <v>47</v>
      </c>
      <c r="F938" t="s">
        <v>48</v>
      </c>
      <c r="G938" t="s">
        <v>32</v>
      </c>
      <c r="H938" t="s">
        <v>33</v>
      </c>
      <c r="M938" t="s">
        <v>732</v>
      </c>
      <c r="N938" t="s">
        <v>733</v>
      </c>
    </row>
    <row r="939" spans="1:16" x14ac:dyDescent="0.35">
      <c r="A939" t="s">
        <v>172</v>
      </c>
      <c r="B939">
        <v>202460.08</v>
      </c>
      <c r="C939" t="s">
        <v>171</v>
      </c>
      <c r="D939" t="s">
        <v>172</v>
      </c>
      <c r="E939" t="s">
        <v>47</v>
      </c>
      <c r="F939" t="s">
        <v>48</v>
      </c>
      <c r="G939" t="s">
        <v>32</v>
      </c>
      <c r="H939" t="s">
        <v>33</v>
      </c>
      <c r="M939" t="s">
        <v>709</v>
      </c>
      <c r="N939" t="s">
        <v>710</v>
      </c>
    </row>
    <row r="940" spans="1:16" x14ac:dyDescent="0.35">
      <c r="A940" t="s">
        <v>172</v>
      </c>
      <c r="B940">
        <v>346765.54</v>
      </c>
      <c r="C940" t="s">
        <v>171</v>
      </c>
      <c r="D940" t="s">
        <v>172</v>
      </c>
      <c r="E940" t="s">
        <v>458</v>
      </c>
      <c r="F940" t="s">
        <v>459</v>
      </c>
      <c r="G940" t="s">
        <v>348</v>
      </c>
      <c r="H940" t="s">
        <v>349</v>
      </c>
      <c r="M940" t="s">
        <v>1817</v>
      </c>
      <c r="N940" t="s">
        <v>1818</v>
      </c>
    </row>
    <row r="941" spans="1:16" x14ac:dyDescent="0.35">
      <c r="A941" t="s">
        <v>172</v>
      </c>
      <c r="B941">
        <v>273.5</v>
      </c>
      <c r="C941" t="s">
        <v>171</v>
      </c>
      <c r="D941" t="s">
        <v>172</v>
      </c>
      <c r="E941" t="s">
        <v>384</v>
      </c>
      <c r="F941" t="s">
        <v>385</v>
      </c>
      <c r="G941" t="s">
        <v>339</v>
      </c>
      <c r="H941" t="s">
        <v>340</v>
      </c>
      <c r="O941" t="s">
        <v>2586</v>
      </c>
      <c r="P941" t="s">
        <v>2587</v>
      </c>
    </row>
    <row r="942" spans="1:16" x14ac:dyDescent="0.35">
      <c r="A942" t="s">
        <v>172</v>
      </c>
      <c r="B942">
        <v>816</v>
      </c>
      <c r="C942" t="s">
        <v>171</v>
      </c>
      <c r="D942" t="s">
        <v>172</v>
      </c>
      <c r="E942" t="s">
        <v>384</v>
      </c>
      <c r="F942" t="s">
        <v>385</v>
      </c>
      <c r="G942" t="s">
        <v>339</v>
      </c>
      <c r="H942" t="s">
        <v>340</v>
      </c>
      <c r="O942" t="s">
        <v>2611</v>
      </c>
      <c r="P942" t="s">
        <v>2612</v>
      </c>
    </row>
    <row r="943" spans="1:16" x14ac:dyDescent="0.35">
      <c r="A943" t="s">
        <v>172</v>
      </c>
      <c r="B943">
        <v>278.36</v>
      </c>
      <c r="C943" t="s">
        <v>171</v>
      </c>
      <c r="D943" t="s">
        <v>172</v>
      </c>
      <c r="E943" t="s">
        <v>384</v>
      </c>
      <c r="F943" t="s">
        <v>385</v>
      </c>
      <c r="G943" t="s">
        <v>339</v>
      </c>
      <c r="H943" t="s">
        <v>340</v>
      </c>
      <c r="O943" t="s">
        <v>2613</v>
      </c>
      <c r="P943" t="s">
        <v>2614</v>
      </c>
    </row>
    <row r="944" spans="1:16" x14ac:dyDescent="0.35">
      <c r="A944" t="s">
        <v>172</v>
      </c>
      <c r="B944">
        <v>7200</v>
      </c>
      <c r="C944" t="s">
        <v>171</v>
      </c>
      <c r="D944" t="s">
        <v>172</v>
      </c>
      <c r="E944" t="s">
        <v>384</v>
      </c>
      <c r="F944" t="s">
        <v>385</v>
      </c>
      <c r="G944" t="s">
        <v>339</v>
      </c>
      <c r="H944" t="s">
        <v>340</v>
      </c>
      <c r="O944" t="s">
        <v>2615</v>
      </c>
      <c r="P944" t="s">
        <v>2616</v>
      </c>
    </row>
    <row r="945" spans="1:16" x14ac:dyDescent="0.35">
      <c r="A945" t="s">
        <v>172</v>
      </c>
      <c r="B945">
        <v>47.02</v>
      </c>
      <c r="C945" t="s">
        <v>171</v>
      </c>
      <c r="D945" t="s">
        <v>172</v>
      </c>
      <c r="E945" t="s">
        <v>384</v>
      </c>
      <c r="F945" t="s">
        <v>385</v>
      </c>
      <c r="G945" t="s">
        <v>339</v>
      </c>
      <c r="H945" t="s">
        <v>340</v>
      </c>
      <c r="O945" t="s">
        <v>2609</v>
      </c>
      <c r="P945" t="s">
        <v>2610</v>
      </c>
    </row>
    <row r="946" spans="1:16" x14ac:dyDescent="0.35">
      <c r="A946" t="s">
        <v>172</v>
      </c>
      <c r="B946">
        <v>7655.83</v>
      </c>
      <c r="C946" t="s">
        <v>171</v>
      </c>
      <c r="D946" t="s">
        <v>172</v>
      </c>
      <c r="E946" t="s">
        <v>384</v>
      </c>
      <c r="F946" t="s">
        <v>385</v>
      </c>
      <c r="G946" t="s">
        <v>339</v>
      </c>
      <c r="H946" t="s">
        <v>340</v>
      </c>
      <c r="O946" t="s">
        <v>2595</v>
      </c>
      <c r="P946" t="s">
        <v>2596</v>
      </c>
    </row>
    <row r="947" spans="1:16" x14ac:dyDescent="0.35">
      <c r="A947" t="s">
        <v>172</v>
      </c>
      <c r="B947">
        <v>4245.21</v>
      </c>
      <c r="C947" t="s">
        <v>171</v>
      </c>
      <c r="D947" t="s">
        <v>172</v>
      </c>
      <c r="E947" t="s">
        <v>384</v>
      </c>
      <c r="F947" t="s">
        <v>385</v>
      </c>
      <c r="G947" t="s">
        <v>339</v>
      </c>
      <c r="H947" t="s">
        <v>340</v>
      </c>
      <c r="O947" t="s">
        <v>2588</v>
      </c>
      <c r="P947" t="s">
        <v>2589</v>
      </c>
    </row>
    <row r="948" spans="1:16" x14ac:dyDescent="0.35">
      <c r="A948" t="s">
        <v>172</v>
      </c>
      <c r="B948">
        <v>135.9</v>
      </c>
      <c r="C948" t="s">
        <v>171</v>
      </c>
      <c r="D948" t="s">
        <v>172</v>
      </c>
      <c r="E948" t="s">
        <v>384</v>
      </c>
      <c r="F948" t="s">
        <v>385</v>
      </c>
      <c r="G948" t="s">
        <v>339</v>
      </c>
      <c r="H948" t="s">
        <v>340</v>
      </c>
      <c r="O948" t="s">
        <v>2590</v>
      </c>
      <c r="P948" t="s">
        <v>2591</v>
      </c>
    </row>
    <row r="949" spans="1:16" x14ac:dyDescent="0.35">
      <c r="A949" t="s">
        <v>172</v>
      </c>
      <c r="B949">
        <v>64.34</v>
      </c>
      <c r="C949" t="s">
        <v>171</v>
      </c>
      <c r="D949" t="s">
        <v>172</v>
      </c>
      <c r="E949" t="s">
        <v>384</v>
      </c>
      <c r="F949" t="s">
        <v>385</v>
      </c>
      <c r="G949" t="s">
        <v>339</v>
      </c>
      <c r="H949" t="s">
        <v>340</v>
      </c>
      <c r="O949" t="s">
        <v>2580</v>
      </c>
      <c r="P949" t="s">
        <v>2581</v>
      </c>
    </row>
    <row r="950" spans="1:16" x14ac:dyDescent="0.35">
      <c r="A950" t="s">
        <v>172</v>
      </c>
      <c r="B950">
        <v>210</v>
      </c>
      <c r="C950" t="s">
        <v>171</v>
      </c>
      <c r="D950" t="s">
        <v>172</v>
      </c>
      <c r="E950" t="s">
        <v>384</v>
      </c>
      <c r="F950" t="s">
        <v>385</v>
      </c>
      <c r="G950" t="s">
        <v>339</v>
      </c>
      <c r="H950" t="s">
        <v>340</v>
      </c>
      <c r="O950" t="s">
        <v>2578</v>
      </c>
      <c r="P950" t="s">
        <v>2579</v>
      </c>
    </row>
    <row r="951" spans="1:16" x14ac:dyDescent="0.35">
      <c r="A951" t="s">
        <v>488</v>
      </c>
      <c r="B951">
        <v>8552.4</v>
      </c>
      <c r="C951" t="s">
        <v>893</v>
      </c>
      <c r="D951" t="s">
        <v>488</v>
      </c>
      <c r="E951" t="s">
        <v>332</v>
      </c>
      <c r="F951" t="s">
        <v>333</v>
      </c>
      <c r="G951" t="s">
        <v>49</v>
      </c>
      <c r="H951" t="s">
        <v>50</v>
      </c>
      <c r="M951" t="s">
        <v>763</v>
      </c>
      <c r="N951" t="s">
        <v>764</v>
      </c>
    </row>
    <row r="952" spans="1:16" x14ac:dyDescent="0.35">
      <c r="A952" t="s">
        <v>488</v>
      </c>
      <c r="B952">
        <v>1358.6</v>
      </c>
      <c r="C952" t="s">
        <v>893</v>
      </c>
      <c r="D952" t="s">
        <v>488</v>
      </c>
      <c r="E952" t="s">
        <v>332</v>
      </c>
      <c r="F952" t="s">
        <v>333</v>
      </c>
      <c r="G952" t="s">
        <v>49</v>
      </c>
      <c r="H952" t="s">
        <v>50</v>
      </c>
      <c r="M952" t="s">
        <v>2150</v>
      </c>
      <c r="N952" t="s">
        <v>2151</v>
      </c>
    </row>
    <row r="953" spans="1:16" x14ac:dyDescent="0.35">
      <c r="A953" t="s">
        <v>488</v>
      </c>
      <c r="B953">
        <v>600</v>
      </c>
      <c r="C953" t="s">
        <v>893</v>
      </c>
      <c r="D953" t="s">
        <v>488</v>
      </c>
      <c r="E953" t="s">
        <v>332</v>
      </c>
      <c r="F953" t="s">
        <v>333</v>
      </c>
      <c r="G953" t="s">
        <v>178</v>
      </c>
      <c r="H953" t="s">
        <v>179</v>
      </c>
      <c r="M953" t="s">
        <v>763</v>
      </c>
      <c r="N953" t="s">
        <v>764</v>
      </c>
    </row>
    <row r="954" spans="1:16" x14ac:dyDescent="0.35">
      <c r="A954" t="s">
        <v>488</v>
      </c>
      <c r="B954">
        <v>6.55</v>
      </c>
      <c r="C954" t="s">
        <v>893</v>
      </c>
      <c r="D954" t="s">
        <v>488</v>
      </c>
      <c r="E954" t="s">
        <v>384</v>
      </c>
      <c r="F954" t="s">
        <v>385</v>
      </c>
      <c r="G954" t="s">
        <v>339</v>
      </c>
      <c r="H954" t="s">
        <v>340</v>
      </c>
      <c r="O954" t="s">
        <v>2586</v>
      </c>
      <c r="P954" t="s">
        <v>2587</v>
      </c>
    </row>
    <row r="955" spans="1:16" x14ac:dyDescent="0.35">
      <c r="A955" t="s">
        <v>488</v>
      </c>
      <c r="B955">
        <v>26.22</v>
      </c>
      <c r="C955" t="s">
        <v>893</v>
      </c>
      <c r="D955" t="s">
        <v>488</v>
      </c>
      <c r="E955" t="s">
        <v>384</v>
      </c>
      <c r="F955" t="s">
        <v>385</v>
      </c>
      <c r="G955" t="s">
        <v>339</v>
      </c>
      <c r="H955" t="s">
        <v>340</v>
      </c>
      <c r="O955" t="s">
        <v>2595</v>
      </c>
      <c r="P955" t="s">
        <v>2596</v>
      </c>
    </row>
    <row r="956" spans="1:16" x14ac:dyDescent="0.35">
      <c r="A956" t="s">
        <v>488</v>
      </c>
      <c r="B956">
        <v>675.79</v>
      </c>
      <c r="C956" t="s">
        <v>893</v>
      </c>
      <c r="D956" t="s">
        <v>488</v>
      </c>
      <c r="E956" t="s">
        <v>384</v>
      </c>
      <c r="F956" t="s">
        <v>385</v>
      </c>
      <c r="G956" t="s">
        <v>339</v>
      </c>
      <c r="H956" t="s">
        <v>340</v>
      </c>
      <c r="O956" t="s">
        <v>2588</v>
      </c>
      <c r="P956" t="s">
        <v>2589</v>
      </c>
    </row>
    <row r="957" spans="1:16" x14ac:dyDescent="0.35">
      <c r="A957" t="s">
        <v>488</v>
      </c>
      <c r="B957">
        <v>6.5</v>
      </c>
      <c r="C957" t="s">
        <v>893</v>
      </c>
      <c r="D957" t="s">
        <v>488</v>
      </c>
      <c r="E957" t="s">
        <v>384</v>
      </c>
      <c r="F957" t="s">
        <v>385</v>
      </c>
      <c r="G957" t="s">
        <v>339</v>
      </c>
      <c r="H957" t="s">
        <v>340</v>
      </c>
      <c r="O957" t="s">
        <v>2580</v>
      </c>
      <c r="P957" t="s">
        <v>2581</v>
      </c>
    </row>
    <row r="958" spans="1:16" x14ac:dyDescent="0.35">
      <c r="A958" t="s">
        <v>375</v>
      </c>
      <c r="B958">
        <v>242.31</v>
      </c>
      <c r="C958" t="s">
        <v>2068</v>
      </c>
      <c r="D958" t="s">
        <v>375</v>
      </c>
      <c r="E958" t="s">
        <v>47</v>
      </c>
      <c r="F958" t="s">
        <v>48</v>
      </c>
      <c r="G958" t="s">
        <v>292</v>
      </c>
      <c r="H958" t="s">
        <v>293</v>
      </c>
      <c r="M958" t="s">
        <v>671</v>
      </c>
      <c r="N958" t="s">
        <v>672</v>
      </c>
    </row>
    <row r="959" spans="1:16" x14ac:dyDescent="0.35">
      <c r="A959" t="s">
        <v>375</v>
      </c>
      <c r="B959">
        <v>25.16</v>
      </c>
      <c r="C959" t="s">
        <v>2068</v>
      </c>
      <c r="D959" t="s">
        <v>375</v>
      </c>
      <c r="E959" t="s">
        <v>384</v>
      </c>
      <c r="F959" t="s">
        <v>385</v>
      </c>
      <c r="G959" t="s">
        <v>339</v>
      </c>
      <c r="H959" t="s">
        <v>340</v>
      </c>
      <c r="O959" t="s">
        <v>2617</v>
      </c>
      <c r="P959" t="s">
        <v>2618</v>
      </c>
    </row>
    <row r="960" spans="1:16" x14ac:dyDescent="0.35">
      <c r="A960" t="s">
        <v>354</v>
      </c>
      <c r="B960">
        <v>125495.25</v>
      </c>
      <c r="C960" t="s">
        <v>353</v>
      </c>
      <c r="D960" t="s">
        <v>354</v>
      </c>
      <c r="E960" t="s">
        <v>47</v>
      </c>
      <c r="F960" t="s">
        <v>48</v>
      </c>
      <c r="G960" t="s">
        <v>355</v>
      </c>
      <c r="H960" t="s">
        <v>356</v>
      </c>
      <c r="M960" t="s">
        <v>357</v>
      </c>
      <c r="N960" t="s">
        <v>358</v>
      </c>
    </row>
    <row r="961" spans="1:16" x14ac:dyDescent="0.35">
      <c r="A961" t="s">
        <v>354</v>
      </c>
      <c r="B961">
        <v>6.19</v>
      </c>
      <c r="C961" t="s">
        <v>353</v>
      </c>
      <c r="D961" t="s">
        <v>354</v>
      </c>
      <c r="E961" t="s">
        <v>47</v>
      </c>
      <c r="F961" t="s">
        <v>48</v>
      </c>
      <c r="G961" t="s">
        <v>292</v>
      </c>
      <c r="H961" t="s">
        <v>293</v>
      </c>
      <c r="O961" t="s">
        <v>2619</v>
      </c>
      <c r="P961" t="s">
        <v>2620</v>
      </c>
    </row>
    <row r="962" spans="1:16" x14ac:dyDescent="0.35">
      <c r="A962" t="s">
        <v>354</v>
      </c>
      <c r="B962">
        <v>215.55</v>
      </c>
      <c r="C962" t="s">
        <v>353</v>
      </c>
      <c r="D962" t="s">
        <v>354</v>
      </c>
      <c r="E962" t="s">
        <v>47</v>
      </c>
      <c r="F962" t="s">
        <v>48</v>
      </c>
      <c r="G962" t="s">
        <v>292</v>
      </c>
      <c r="H962" t="s">
        <v>293</v>
      </c>
      <c r="M962" t="s">
        <v>1189</v>
      </c>
      <c r="N962" t="s">
        <v>1190</v>
      </c>
    </row>
    <row r="963" spans="1:16" x14ac:dyDescent="0.35">
      <c r="A963" t="s">
        <v>354</v>
      </c>
      <c r="B963">
        <v>770.88</v>
      </c>
      <c r="C963" t="s">
        <v>353</v>
      </c>
      <c r="D963" t="s">
        <v>354</v>
      </c>
      <c r="E963" t="s">
        <v>47</v>
      </c>
      <c r="F963" t="s">
        <v>48</v>
      </c>
      <c r="G963" t="s">
        <v>32</v>
      </c>
      <c r="H963" t="s">
        <v>33</v>
      </c>
      <c r="M963" t="s">
        <v>2064</v>
      </c>
      <c r="N963" t="s">
        <v>731</v>
      </c>
    </row>
    <row r="964" spans="1:16" x14ac:dyDescent="0.35">
      <c r="A964" t="s">
        <v>354</v>
      </c>
      <c r="B964">
        <v>351.99</v>
      </c>
      <c r="C964" t="s">
        <v>353</v>
      </c>
      <c r="D964" t="s">
        <v>354</v>
      </c>
      <c r="E964" t="s">
        <v>384</v>
      </c>
      <c r="F964" t="s">
        <v>385</v>
      </c>
      <c r="G964" t="s">
        <v>339</v>
      </c>
      <c r="H964" t="s">
        <v>340</v>
      </c>
      <c r="O964" t="s">
        <v>2595</v>
      </c>
      <c r="P964" t="s">
        <v>2596</v>
      </c>
    </row>
    <row r="965" spans="1:16" x14ac:dyDescent="0.35">
      <c r="A965" t="s">
        <v>375</v>
      </c>
      <c r="B965">
        <v>0</v>
      </c>
      <c r="C965" t="s">
        <v>2429</v>
      </c>
      <c r="D965" t="s">
        <v>375</v>
      </c>
      <c r="E965" t="s">
        <v>47</v>
      </c>
      <c r="F965" t="s">
        <v>48</v>
      </c>
      <c r="G965" t="s">
        <v>49</v>
      </c>
      <c r="H965" t="s">
        <v>50</v>
      </c>
      <c r="O965" t="s">
        <v>402</v>
      </c>
      <c r="P965" t="s">
        <v>403</v>
      </c>
    </row>
    <row r="966" spans="1:16" x14ac:dyDescent="0.35">
      <c r="A966" t="s">
        <v>375</v>
      </c>
      <c r="B966">
        <v>-166.01</v>
      </c>
      <c r="C966" t="s">
        <v>2429</v>
      </c>
      <c r="D966" t="s">
        <v>375</v>
      </c>
      <c r="E966" t="s">
        <v>384</v>
      </c>
      <c r="F966" t="s">
        <v>385</v>
      </c>
      <c r="G966" t="s">
        <v>339</v>
      </c>
      <c r="H966" t="s">
        <v>340</v>
      </c>
      <c r="O966" t="s">
        <v>2621</v>
      </c>
      <c r="P966" t="s">
        <v>2622</v>
      </c>
    </row>
    <row r="967" spans="1:16" x14ac:dyDescent="0.35">
      <c r="A967" t="s">
        <v>375</v>
      </c>
      <c r="B967">
        <v>0</v>
      </c>
      <c r="C967" t="s">
        <v>2429</v>
      </c>
      <c r="D967" t="s">
        <v>375</v>
      </c>
      <c r="E967" t="s">
        <v>134</v>
      </c>
      <c r="F967" t="s">
        <v>135</v>
      </c>
      <c r="G967" t="s">
        <v>117</v>
      </c>
      <c r="H967" t="s">
        <v>118</v>
      </c>
      <c r="O967" t="s">
        <v>2623</v>
      </c>
      <c r="P967" t="s">
        <v>2624</v>
      </c>
    </row>
    <row r="968" spans="1:16" x14ac:dyDescent="0.35">
      <c r="A968" t="s">
        <v>354</v>
      </c>
      <c r="B968">
        <v>24.02</v>
      </c>
      <c r="C968" t="s">
        <v>2430</v>
      </c>
      <c r="D968" t="s">
        <v>354</v>
      </c>
      <c r="E968" t="s">
        <v>384</v>
      </c>
      <c r="F968" t="s">
        <v>385</v>
      </c>
      <c r="G968" t="s">
        <v>339</v>
      </c>
      <c r="H968" t="s">
        <v>340</v>
      </c>
      <c r="O968" t="s">
        <v>2621</v>
      </c>
      <c r="P968" t="s">
        <v>2622</v>
      </c>
    </row>
    <row r="969" spans="1:16" x14ac:dyDescent="0.35">
      <c r="A969" t="s">
        <v>354</v>
      </c>
      <c r="B969">
        <v>152.03</v>
      </c>
      <c r="C969" t="s">
        <v>2430</v>
      </c>
      <c r="D969" t="s">
        <v>354</v>
      </c>
      <c r="E969" t="s">
        <v>384</v>
      </c>
      <c r="F969" t="s">
        <v>385</v>
      </c>
      <c r="G969" t="s">
        <v>339</v>
      </c>
      <c r="H969" t="s">
        <v>340</v>
      </c>
      <c r="O969" t="s">
        <v>2625</v>
      </c>
      <c r="P969" t="s">
        <v>2626</v>
      </c>
    </row>
    <row r="970" spans="1:16" x14ac:dyDescent="0.35">
      <c r="A970" t="s">
        <v>354</v>
      </c>
      <c r="B970">
        <v>-0.01</v>
      </c>
      <c r="C970" t="s">
        <v>2430</v>
      </c>
      <c r="D970" t="s">
        <v>354</v>
      </c>
      <c r="E970" t="s">
        <v>221</v>
      </c>
      <c r="F970" t="s">
        <v>222</v>
      </c>
      <c r="G970" t="s">
        <v>223</v>
      </c>
      <c r="H970" t="s">
        <v>224</v>
      </c>
      <c r="O970" t="s">
        <v>2421</v>
      </c>
      <c r="P970" t="s">
        <v>2422</v>
      </c>
    </row>
    <row r="971" spans="1:16" x14ac:dyDescent="0.35">
      <c r="A971" t="s">
        <v>354</v>
      </c>
      <c r="B971">
        <v>0</v>
      </c>
      <c r="C971" t="s">
        <v>2430</v>
      </c>
      <c r="D971" t="s">
        <v>354</v>
      </c>
      <c r="E971" t="s">
        <v>134</v>
      </c>
      <c r="F971" t="s">
        <v>135</v>
      </c>
      <c r="G971" t="s">
        <v>117</v>
      </c>
      <c r="H971" t="s">
        <v>118</v>
      </c>
      <c r="O971" t="s">
        <v>2623</v>
      </c>
      <c r="P971" t="s">
        <v>2624</v>
      </c>
    </row>
    <row r="972" spans="1:16" x14ac:dyDescent="0.35">
      <c r="A972" t="s">
        <v>388</v>
      </c>
      <c r="B972">
        <v>-197.34</v>
      </c>
      <c r="C972" t="s">
        <v>2431</v>
      </c>
      <c r="D972" t="s">
        <v>388</v>
      </c>
      <c r="E972" t="s">
        <v>384</v>
      </c>
      <c r="F972" t="s">
        <v>385</v>
      </c>
      <c r="G972" t="s">
        <v>339</v>
      </c>
      <c r="H972" t="s">
        <v>340</v>
      </c>
      <c r="O972" t="s">
        <v>2586</v>
      </c>
      <c r="P972" t="s">
        <v>2587</v>
      </c>
    </row>
    <row r="973" spans="1:16" x14ac:dyDescent="0.35">
      <c r="A973" t="s">
        <v>388</v>
      </c>
      <c r="B973">
        <v>166.01</v>
      </c>
      <c r="C973" t="s">
        <v>2431</v>
      </c>
      <c r="D973" t="s">
        <v>388</v>
      </c>
      <c r="E973" t="s">
        <v>384</v>
      </c>
      <c r="F973" t="s">
        <v>385</v>
      </c>
      <c r="G973" t="s">
        <v>339</v>
      </c>
      <c r="H973" t="s">
        <v>340</v>
      </c>
      <c r="O973" t="s">
        <v>2621</v>
      </c>
      <c r="P973" t="s">
        <v>2622</v>
      </c>
    </row>
    <row r="974" spans="1:16" x14ac:dyDescent="0.35">
      <c r="A974" t="s">
        <v>388</v>
      </c>
      <c r="B974">
        <v>364.51</v>
      </c>
      <c r="C974" t="s">
        <v>2431</v>
      </c>
      <c r="D974" t="s">
        <v>388</v>
      </c>
      <c r="E974" t="s">
        <v>221</v>
      </c>
      <c r="F974" t="s">
        <v>222</v>
      </c>
      <c r="G974" t="s">
        <v>223</v>
      </c>
      <c r="H974" t="s">
        <v>224</v>
      </c>
      <c r="O974" t="s">
        <v>2627</v>
      </c>
      <c r="P974" t="s">
        <v>2628</v>
      </c>
    </row>
    <row r="975" spans="1:16" x14ac:dyDescent="0.35">
      <c r="A975" t="s">
        <v>388</v>
      </c>
      <c r="B975">
        <v>0</v>
      </c>
      <c r="C975" t="s">
        <v>2431</v>
      </c>
      <c r="D975" t="s">
        <v>388</v>
      </c>
      <c r="E975" t="s">
        <v>134</v>
      </c>
      <c r="F975" t="s">
        <v>135</v>
      </c>
      <c r="G975" t="s">
        <v>117</v>
      </c>
      <c r="H975" t="s">
        <v>118</v>
      </c>
      <c r="O975" t="s">
        <v>2623</v>
      </c>
      <c r="P975" t="s">
        <v>2624</v>
      </c>
    </row>
    <row r="976" spans="1:16" x14ac:dyDescent="0.35">
      <c r="A976" t="s">
        <v>172</v>
      </c>
      <c r="B976">
        <v>3556.91</v>
      </c>
      <c r="C976" t="s">
        <v>2445</v>
      </c>
      <c r="D976" t="s">
        <v>172</v>
      </c>
      <c r="E976" t="s">
        <v>47</v>
      </c>
      <c r="F976" t="s">
        <v>48</v>
      </c>
      <c r="G976" t="s">
        <v>292</v>
      </c>
      <c r="H976" t="s">
        <v>293</v>
      </c>
      <c r="M976" t="s">
        <v>350</v>
      </c>
      <c r="N976" t="s">
        <v>351</v>
      </c>
    </row>
    <row r="977" spans="1:16" x14ac:dyDescent="0.35">
      <c r="A977" t="s">
        <v>354</v>
      </c>
      <c r="B977">
        <v>482.5</v>
      </c>
      <c r="C977" t="s">
        <v>2330</v>
      </c>
      <c r="D977" t="s">
        <v>354</v>
      </c>
      <c r="E977" t="s">
        <v>47</v>
      </c>
      <c r="F977" t="s">
        <v>48</v>
      </c>
      <c r="G977" t="s">
        <v>49</v>
      </c>
      <c r="H977" t="s">
        <v>50</v>
      </c>
      <c r="O977" t="s">
        <v>2434</v>
      </c>
      <c r="P977" t="s">
        <v>2435</v>
      </c>
    </row>
    <row r="978" spans="1:16" x14ac:dyDescent="0.35">
      <c r="A978" t="s">
        <v>498</v>
      </c>
      <c r="B978">
        <v>2216.6799999999998</v>
      </c>
      <c r="C978" t="s">
        <v>497</v>
      </c>
      <c r="D978" t="s">
        <v>498</v>
      </c>
      <c r="E978" t="s">
        <v>47</v>
      </c>
      <c r="F978" t="s">
        <v>48</v>
      </c>
      <c r="G978" t="s">
        <v>292</v>
      </c>
      <c r="H978" t="s">
        <v>293</v>
      </c>
      <c r="M978" t="s">
        <v>2357</v>
      </c>
      <c r="N978" t="s">
        <v>2358</v>
      </c>
    </row>
    <row r="979" spans="1:16" x14ac:dyDescent="0.35">
      <c r="A979" t="s">
        <v>904</v>
      </c>
      <c r="B979">
        <v>459.5</v>
      </c>
      <c r="C979" t="s">
        <v>903</v>
      </c>
      <c r="D979" t="s">
        <v>904</v>
      </c>
      <c r="E979" t="s">
        <v>337</v>
      </c>
      <c r="F979" t="s">
        <v>338</v>
      </c>
      <c r="G979" t="s">
        <v>339</v>
      </c>
      <c r="H979" t="s">
        <v>340</v>
      </c>
      <c r="O979" t="s">
        <v>2496</v>
      </c>
      <c r="P979" t="s">
        <v>2497</v>
      </c>
    </row>
    <row r="980" spans="1:16" x14ac:dyDescent="0.35">
      <c r="A980" t="s">
        <v>378</v>
      </c>
      <c r="B980">
        <v>188.01</v>
      </c>
      <c r="C980" t="s">
        <v>379</v>
      </c>
      <c r="D980" t="s">
        <v>378</v>
      </c>
      <c r="E980" t="s">
        <v>47</v>
      </c>
      <c r="F980" t="s">
        <v>48</v>
      </c>
      <c r="G980" t="s">
        <v>49</v>
      </c>
      <c r="H980" t="s">
        <v>50</v>
      </c>
      <c r="O980" t="s">
        <v>402</v>
      </c>
      <c r="P980" t="s">
        <v>403</v>
      </c>
    </row>
    <row r="981" spans="1:16" x14ac:dyDescent="0.35">
      <c r="A981" t="s">
        <v>378</v>
      </c>
      <c r="B981">
        <v>119.96</v>
      </c>
      <c r="C981" t="s">
        <v>379</v>
      </c>
      <c r="D981" t="s">
        <v>378</v>
      </c>
      <c r="E981" t="s">
        <v>384</v>
      </c>
      <c r="F981" t="s">
        <v>385</v>
      </c>
      <c r="G981" t="s">
        <v>339</v>
      </c>
      <c r="H981" t="s">
        <v>340</v>
      </c>
      <c r="O981" t="s">
        <v>2629</v>
      </c>
      <c r="P981" t="s">
        <v>2630</v>
      </c>
    </row>
    <row r="982" spans="1:16" x14ac:dyDescent="0.35">
      <c r="A982" t="s">
        <v>378</v>
      </c>
      <c r="B982">
        <v>9.5399999999999991</v>
      </c>
      <c r="C982" t="s">
        <v>379</v>
      </c>
      <c r="D982" t="s">
        <v>378</v>
      </c>
      <c r="E982" t="s">
        <v>384</v>
      </c>
      <c r="F982" t="s">
        <v>385</v>
      </c>
      <c r="G982" t="s">
        <v>339</v>
      </c>
      <c r="H982" t="s">
        <v>340</v>
      </c>
      <c r="O982" t="s">
        <v>2631</v>
      </c>
      <c r="P982" t="s">
        <v>2632</v>
      </c>
    </row>
    <row r="983" spans="1:16" x14ac:dyDescent="0.35">
      <c r="A983" t="s">
        <v>400</v>
      </c>
      <c r="B983">
        <v>31532.560000000001</v>
      </c>
      <c r="C983" t="s">
        <v>401</v>
      </c>
      <c r="D983" t="s">
        <v>400</v>
      </c>
      <c r="E983" t="s">
        <v>47</v>
      </c>
      <c r="F983" t="s">
        <v>48</v>
      </c>
      <c r="G983" t="s">
        <v>369</v>
      </c>
      <c r="H983" t="s">
        <v>370</v>
      </c>
      <c r="M983" t="s">
        <v>2294</v>
      </c>
      <c r="N983" t="s">
        <v>2295</v>
      </c>
    </row>
    <row r="984" spans="1:16" x14ac:dyDescent="0.35">
      <c r="A984" t="s">
        <v>687</v>
      </c>
      <c r="B984">
        <v>55.08</v>
      </c>
      <c r="C984" t="s">
        <v>688</v>
      </c>
      <c r="D984" t="s">
        <v>687</v>
      </c>
      <c r="E984" t="s">
        <v>47</v>
      </c>
      <c r="F984" t="s">
        <v>48</v>
      </c>
      <c r="G984" t="s">
        <v>49</v>
      </c>
      <c r="H984" t="s">
        <v>50</v>
      </c>
      <c r="O984" t="s">
        <v>402</v>
      </c>
      <c r="P984" t="s">
        <v>403</v>
      </c>
    </row>
    <row r="985" spans="1:16" x14ac:dyDescent="0.35">
      <c r="A985" t="s">
        <v>367</v>
      </c>
      <c r="B985">
        <v>707.09</v>
      </c>
      <c r="C985" t="s">
        <v>368</v>
      </c>
      <c r="D985" t="s">
        <v>367</v>
      </c>
      <c r="E985" t="s">
        <v>47</v>
      </c>
      <c r="F985" t="s">
        <v>48</v>
      </c>
      <c r="G985" t="s">
        <v>49</v>
      </c>
      <c r="H985" t="s">
        <v>50</v>
      </c>
      <c r="O985" t="s">
        <v>402</v>
      </c>
      <c r="P985" t="s">
        <v>403</v>
      </c>
    </row>
    <row r="986" spans="1:16" x14ac:dyDescent="0.35">
      <c r="A986" t="s">
        <v>367</v>
      </c>
      <c r="B986">
        <v>24.8</v>
      </c>
      <c r="C986" t="s">
        <v>368</v>
      </c>
      <c r="D986" t="s">
        <v>367</v>
      </c>
      <c r="E986" t="s">
        <v>47</v>
      </c>
      <c r="F986" t="s">
        <v>48</v>
      </c>
      <c r="G986" t="s">
        <v>21</v>
      </c>
      <c r="H986" t="s">
        <v>22</v>
      </c>
      <c r="O986" t="s">
        <v>2633</v>
      </c>
      <c r="P986" t="s">
        <v>2634</v>
      </c>
    </row>
    <row r="987" spans="1:16" x14ac:dyDescent="0.35">
      <c r="A987" t="s">
        <v>367</v>
      </c>
      <c r="B987">
        <v>19.5</v>
      </c>
      <c r="C987" t="s">
        <v>368</v>
      </c>
      <c r="D987" t="s">
        <v>367</v>
      </c>
      <c r="E987" t="s">
        <v>384</v>
      </c>
      <c r="F987" t="s">
        <v>385</v>
      </c>
      <c r="G987" t="s">
        <v>339</v>
      </c>
      <c r="H987" t="s">
        <v>340</v>
      </c>
      <c r="O987" t="s">
        <v>2631</v>
      </c>
      <c r="P987" t="s">
        <v>2632</v>
      </c>
    </row>
    <row r="988" spans="1:16" x14ac:dyDescent="0.35">
      <c r="A988" t="s">
        <v>172</v>
      </c>
      <c r="B988">
        <v>550.55999999999995</v>
      </c>
      <c r="C988" t="s">
        <v>537</v>
      </c>
      <c r="D988" t="s">
        <v>172</v>
      </c>
      <c r="E988" t="s">
        <v>47</v>
      </c>
      <c r="F988" t="s">
        <v>48</v>
      </c>
      <c r="G988" t="s">
        <v>49</v>
      </c>
      <c r="H988" t="s">
        <v>50</v>
      </c>
      <c r="O988" t="s">
        <v>402</v>
      </c>
      <c r="P988" t="s">
        <v>403</v>
      </c>
    </row>
    <row r="989" spans="1:16" x14ac:dyDescent="0.35">
      <c r="A989" t="s">
        <v>488</v>
      </c>
      <c r="B989">
        <v>623.04</v>
      </c>
      <c r="C989" t="s">
        <v>885</v>
      </c>
      <c r="D989" t="s">
        <v>488</v>
      </c>
      <c r="E989" t="s">
        <v>548</v>
      </c>
      <c r="F989" t="s">
        <v>549</v>
      </c>
      <c r="G989" t="s">
        <v>633</v>
      </c>
      <c r="H989" t="s">
        <v>634</v>
      </c>
      <c r="K989" t="s">
        <v>1862</v>
      </c>
      <c r="L989" t="s">
        <v>1863</v>
      </c>
    </row>
    <row r="990" spans="1:16" x14ac:dyDescent="0.35">
      <c r="A990" t="s">
        <v>354</v>
      </c>
      <c r="B990">
        <v>56.65</v>
      </c>
      <c r="C990" t="s">
        <v>377</v>
      </c>
      <c r="D990" t="s">
        <v>354</v>
      </c>
      <c r="E990" t="s">
        <v>47</v>
      </c>
      <c r="F990" t="s">
        <v>48</v>
      </c>
      <c r="G990" t="s">
        <v>292</v>
      </c>
      <c r="H990" t="s">
        <v>293</v>
      </c>
      <c r="O990" t="s">
        <v>2619</v>
      </c>
      <c r="P990" t="s">
        <v>2620</v>
      </c>
    </row>
    <row r="991" spans="1:16" x14ac:dyDescent="0.35">
      <c r="A991" t="s">
        <v>354</v>
      </c>
      <c r="B991">
        <v>106.84</v>
      </c>
      <c r="C991" t="s">
        <v>377</v>
      </c>
      <c r="D991" t="s">
        <v>354</v>
      </c>
      <c r="E991" t="s">
        <v>384</v>
      </c>
      <c r="F991" t="s">
        <v>385</v>
      </c>
      <c r="G991" t="s">
        <v>339</v>
      </c>
      <c r="H991" t="s">
        <v>340</v>
      </c>
      <c r="O991" t="s">
        <v>2629</v>
      </c>
      <c r="P991" t="s">
        <v>2630</v>
      </c>
    </row>
    <row r="992" spans="1:16" x14ac:dyDescent="0.35">
      <c r="A992" t="s">
        <v>354</v>
      </c>
      <c r="B992">
        <v>74.22</v>
      </c>
      <c r="C992" t="s">
        <v>377</v>
      </c>
      <c r="D992" t="s">
        <v>354</v>
      </c>
      <c r="E992" t="s">
        <v>384</v>
      </c>
      <c r="F992" t="s">
        <v>385</v>
      </c>
      <c r="G992" t="s">
        <v>339</v>
      </c>
      <c r="H992" t="s">
        <v>340</v>
      </c>
      <c r="O992" t="s">
        <v>2631</v>
      </c>
      <c r="P992" t="s">
        <v>2632</v>
      </c>
    </row>
    <row r="993" spans="1:16" x14ac:dyDescent="0.35">
      <c r="A993" t="s">
        <v>57</v>
      </c>
      <c r="B993">
        <v>512</v>
      </c>
      <c r="C993" t="s">
        <v>56</v>
      </c>
      <c r="D993" t="s">
        <v>57</v>
      </c>
      <c r="E993" t="s">
        <v>563</v>
      </c>
      <c r="F993" t="s">
        <v>564</v>
      </c>
      <c r="G993" t="s">
        <v>565</v>
      </c>
      <c r="H993" t="s">
        <v>566</v>
      </c>
      <c r="K993" t="s">
        <v>599</v>
      </c>
      <c r="L993" t="s">
        <v>600</v>
      </c>
    </row>
    <row r="994" spans="1:16" x14ac:dyDescent="0.35">
      <c r="A994" t="s">
        <v>57</v>
      </c>
      <c r="B994">
        <v>60</v>
      </c>
      <c r="C994" t="s">
        <v>56</v>
      </c>
      <c r="D994" t="s">
        <v>57</v>
      </c>
      <c r="E994" t="s">
        <v>337</v>
      </c>
      <c r="F994" t="s">
        <v>338</v>
      </c>
      <c r="G994" t="s">
        <v>339</v>
      </c>
      <c r="H994" t="s">
        <v>340</v>
      </c>
      <c r="O994" t="s">
        <v>2500</v>
      </c>
      <c r="P994" t="s">
        <v>2501</v>
      </c>
    </row>
    <row r="995" spans="1:16" x14ac:dyDescent="0.35">
      <c r="A995" t="s">
        <v>57</v>
      </c>
      <c r="B995">
        <v>60</v>
      </c>
      <c r="C995" t="s">
        <v>56</v>
      </c>
      <c r="D995" t="s">
        <v>57</v>
      </c>
      <c r="E995" t="s">
        <v>337</v>
      </c>
      <c r="F995" t="s">
        <v>338</v>
      </c>
      <c r="G995" t="s">
        <v>339</v>
      </c>
      <c r="H995" t="s">
        <v>340</v>
      </c>
      <c r="O995" t="s">
        <v>2508</v>
      </c>
      <c r="P995" t="s">
        <v>2509</v>
      </c>
    </row>
    <row r="996" spans="1:16" x14ac:dyDescent="0.35">
      <c r="A996" t="s">
        <v>520</v>
      </c>
      <c r="B996">
        <v>49.9</v>
      </c>
      <c r="C996" t="s">
        <v>917</v>
      </c>
      <c r="D996" t="s">
        <v>520</v>
      </c>
      <c r="E996" t="s">
        <v>337</v>
      </c>
      <c r="F996" t="s">
        <v>338</v>
      </c>
      <c r="G996" t="s">
        <v>339</v>
      </c>
      <c r="H996" t="s">
        <v>340</v>
      </c>
      <c r="O996" t="s">
        <v>2506</v>
      </c>
      <c r="P996" t="s">
        <v>2507</v>
      </c>
    </row>
    <row r="997" spans="1:16" x14ac:dyDescent="0.35">
      <c r="A997" t="s">
        <v>274</v>
      </c>
      <c r="B997">
        <v>92.4</v>
      </c>
      <c r="C997" t="s">
        <v>273</v>
      </c>
      <c r="D997" t="s">
        <v>274</v>
      </c>
      <c r="E997" t="s">
        <v>221</v>
      </c>
      <c r="F997" t="s">
        <v>222</v>
      </c>
      <c r="G997" t="s">
        <v>223</v>
      </c>
      <c r="H997" t="s">
        <v>224</v>
      </c>
      <c r="K997" t="s">
        <v>2470</v>
      </c>
      <c r="L997" t="s">
        <v>2471</v>
      </c>
    </row>
    <row r="998" spans="1:16" x14ac:dyDescent="0.35">
      <c r="A998" t="s">
        <v>274</v>
      </c>
      <c r="B998">
        <v>358.99</v>
      </c>
      <c r="C998" t="s">
        <v>273</v>
      </c>
      <c r="D998" t="s">
        <v>274</v>
      </c>
      <c r="E998" t="s">
        <v>134</v>
      </c>
      <c r="F998" t="s">
        <v>135</v>
      </c>
      <c r="G998" t="s">
        <v>117</v>
      </c>
      <c r="H998" t="s">
        <v>118</v>
      </c>
      <c r="K998" t="s">
        <v>267</v>
      </c>
      <c r="L998" t="s">
        <v>268</v>
      </c>
    </row>
    <row r="999" spans="1:16" x14ac:dyDescent="0.35">
      <c r="A999" t="s">
        <v>263</v>
      </c>
      <c r="B999">
        <v>1890.8</v>
      </c>
      <c r="C999" t="s">
        <v>262</v>
      </c>
      <c r="D999" t="s">
        <v>263</v>
      </c>
      <c r="E999" t="s">
        <v>47</v>
      </c>
      <c r="F999" t="s">
        <v>48</v>
      </c>
      <c r="G999" t="s">
        <v>292</v>
      </c>
      <c r="H999" t="s">
        <v>293</v>
      </c>
      <c r="M999" t="s">
        <v>2357</v>
      </c>
      <c r="N999" t="s">
        <v>2358</v>
      </c>
    </row>
    <row r="1000" spans="1:16" x14ac:dyDescent="0.35">
      <c r="A1000" t="s">
        <v>263</v>
      </c>
      <c r="B1000">
        <v>252</v>
      </c>
      <c r="C1000" t="s">
        <v>262</v>
      </c>
      <c r="D1000" t="s">
        <v>263</v>
      </c>
      <c r="E1000" t="s">
        <v>563</v>
      </c>
      <c r="F1000" t="s">
        <v>564</v>
      </c>
      <c r="G1000" t="s">
        <v>565</v>
      </c>
      <c r="H1000" t="s">
        <v>566</v>
      </c>
      <c r="K1000" t="s">
        <v>599</v>
      </c>
      <c r="L1000" t="s">
        <v>600</v>
      </c>
    </row>
    <row r="1001" spans="1:16" x14ac:dyDescent="0.35">
      <c r="A1001" t="s">
        <v>1988</v>
      </c>
      <c r="B1001">
        <v>2418</v>
      </c>
      <c r="C1001" t="s">
        <v>1987</v>
      </c>
      <c r="D1001" t="s">
        <v>1988</v>
      </c>
      <c r="E1001" t="s">
        <v>1016</v>
      </c>
      <c r="F1001" t="s">
        <v>1017</v>
      </c>
      <c r="G1001" t="s">
        <v>1018</v>
      </c>
      <c r="H1001" t="s">
        <v>1019</v>
      </c>
      <c r="M1001" t="s">
        <v>1021</v>
      </c>
      <c r="N1001" t="s">
        <v>1022</v>
      </c>
    </row>
    <row r="1002" spans="1:16" x14ac:dyDescent="0.35">
      <c r="A1002" t="s">
        <v>138</v>
      </c>
      <c r="B1002">
        <v>60.48</v>
      </c>
      <c r="C1002" t="s">
        <v>266</v>
      </c>
      <c r="D1002" t="s">
        <v>138</v>
      </c>
      <c r="E1002" t="s">
        <v>384</v>
      </c>
      <c r="F1002" t="s">
        <v>385</v>
      </c>
      <c r="G1002" t="s">
        <v>339</v>
      </c>
      <c r="H1002" t="s">
        <v>340</v>
      </c>
      <c r="O1002" t="s">
        <v>2578</v>
      </c>
      <c r="P1002" t="s">
        <v>2579</v>
      </c>
    </row>
    <row r="1003" spans="1:16" x14ac:dyDescent="0.35">
      <c r="A1003" t="s">
        <v>138</v>
      </c>
      <c r="B1003">
        <v>2508</v>
      </c>
      <c r="C1003" t="s">
        <v>266</v>
      </c>
      <c r="D1003" t="s">
        <v>138</v>
      </c>
      <c r="E1003" t="s">
        <v>134</v>
      </c>
      <c r="F1003" t="s">
        <v>135</v>
      </c>
      <c r="G1003" t="s">
        <v>117</v>
      </c>
      <c r="H1003" t="s">
        <v>118</v>
      </c>
      <c r="K1003" t="s">
        <v>267</v>
      </c>
      <c r="L1003" t="s">
        <v>268</v>
      </c>
    </row>
    <row r="1004" spans="1:16" x14ac:dyDescent="0.35">
      <c r="A1004" t="s">
        <v>138</v>
      </c>
      <c r="B1004">
        <v>1116</v>
      </c>
      <c r="C1004" t="s">
        <v>266</v>
      </c>
      <c r="D1004" t="s">
        <v>138</v>
      </c>
      <c r="E1004" t="s">
        <v>531</v>
      </c>
      <c r="F1004" t="s">
        <v>532</v>
      </c>
      <c r="G1004" t="s">
        <v>533</v>
      </c>
      <c r="H1004" t="s">
        <v>534</v>
      </c>
      <c r="O1004" t="s">
        <v>2584</v>
      </c>
      <c r="P1004" t="s">
        <v>2585</v>
      </c>
    </row>
    <row r="1005" spans="1:16" x14ac:dyDescent="0.35">
      <c r="A1005" t="s">
        <v>138</v>
      </c>
      <c r="B1005">
        <v>649.63</v>
      </c>
      <c r="C1005" t="s">
        <v>266</v>
      </c>
      <c r="D1005" t="s">
        <v>138</v>
      </c>
      <c r="E1005" t="s">
        <v>531</v>
      </c>
      <c r="F1005" t="s">
        <v>532</v>
      </c>
      <c r="G1005" t="s">
        <v>533</v>
      </c>
      <c r="H1005" t="s">
        <v>534</v>
      </c>
      <c r="K1005" t="s">
        <v>1074</v>
      </c>
      <c r="L1005" t="s">
        <v>1075</v>
      </c>
    </row>
    <row r="1006" spans="1:16" x14ac:dyDescent="0.35">
      <c r="A1006" t="s">
        <v>138</v>
      </c>
      <c r="B1006">
        <v>400</v>
      </c>
      <c r="C1006" t="s">
        <v>266</v>
      </c>
      <c r="D1006" t="s">
        <v>138</v>
      </c>
      <c r="E1006" t="s">
        <v>563</v>
      </c>
      <c r="F1006" t="s">
        <v>564</v>
      </c>
      <c r="G1006" t="s">
        <v>565</v>
      </c>
      <c r="H1006" t="s">
        <v>566</v>
      </c>
      <c r="K1006" t="s">
        <v>1733</v>
      </c>
      <c r="L1006" t="s">
        <v>1734</v>
      </c>
    </row>
    <row r="1007" spans="1:16" x14ac:dyDescent="0.35">
      <c r="A1007" t="s">
        <v>138</v>
      </c>
      <c r="B1007">
        <v>89</v>
      </c>
      <c r="C1007" t="s">
        <v>266</v>
      </c>
      <c r="D1007" t="s">
        <v>138</v>
      </c>
      <c r="E1007" t="s">
        <v>380</v>
      </c>
      <c r="F1007" t="s">
        <v>381</v>
      </c>
      <c r="G1007" t="s">
        <v>250</v>
      </c>
      <c r="H1007" t="s">
        <v>251</v>
      </c>
      <c r="O1007" t="s">
        <v>2480</v>
      </c>
      <c r="P1007" t="s">
        <v>2481</v>
      </c>
    </row>
    <row r="1008" spans="1:16" x14ac:dyDescent="0.35">
      <c r="A1008" t="s">
        <v>138</v>
      </c>
      <c r="B1008">
        <v>2639.8</v>
      </c>
      <c r="C1008" t="s">
        <v>266</v>
      </c>
      <c r="D1008" t="s">
        <v>138</v>
      </c>
      <c r="E1008" t="s">
        <v>380</v>
      </c>
      <c r="F1008" t="s">
        <v>381</v>
      </c>
      <c r="G1008" t="s">
        <v>250</v>
      </c>
      <c r="H1008" t="s">
        <v>251</v>
      </c>
      <c r="K1008" t="s">
        <v>1657</v>
      </c>
      <c r="L1008" t="s">
        <v>1658</v>
      </c>
    </row>
    <row r="1009" spans="1:16" x14ac:dyDescent="0.35">
      <c r="A1009" t="s">
        <v>138</v>
      </c>
      <c r="B1009">
        <v>350</v>
      </c>
      <c r="C1009" t="s">
        <v>266</v>
      </c>
      <c r="D1009" t="s">
        <v>138</v>
      </c>
      <c r="E1009" t="s">
        <v>337</v>
      </c>
      <c r="F1009" t="s">
        <v>338</v>
      </c>
      <c r="G1009" t="s">
        <v>339</v>
      </c>
      <c r="H1009" t="s">
        <v>340</v>
      </c>
      <c r="O1009" t="s">
        <v>2506</v>
      </c>
      <c r="P1009" t="s">
        <v>2507</v>
      </c>
    </row>
    <row r="1010" spans="1:16" x14ac:dyDescent="0.35">
      <c r="A1010" t="s">
        <v>138</v>
      </c>
      <c r="B1010">
        <v>133.94</v>
      </c>
      <c r="C1010" t="s">
        <v>266</v>
      </c>
      <c r="D1010" t="s">
        <v>138</v>
      </c>
      <c r="E1010" t="s">
        <v>154</v>
      </c>
      <c r="F1010" t="s">
        <v>155</v>
      </c>
      <c r="G1010" t="s">
        <v>117</v>
      </c>
      <c r="H1010" t="s">
        <v>118</v>
      </c>
      <c r="K1010" t="s">
        <v>580</v>
      </c>
      <c r="L1010" t="s">
        <v>581</v>
      </c>
    </row>
    <row r="1011" spans="1:16" x14ac:dyDescent="0.35">
      <c r="A1011" t="s">
        <v>667</v>
      </c>
      <c r="B1011">
        <v>384</v>
      </c>
      <c r="C1011" t="s">
        <v>666</v>
      </c>
      <c r="D1011" t="s">
        <v>667</v>
      </c>
      <c r="E1011" t="s">
        <v>19</v>
      </c>
      <c r="F1011" t="s">
        <v>20</v>
      </c>
      <c r="G1011" t="s">
        <v>87</v>
      </c>
      <c r="H1011" t="s">
        <v>88</v>
      </c>
      <c r="M1011" t="s">
        <v>971</v>
      </c>
      <c r="N1011" t="s">
        <v>972</v>
      </c>
    </row>
    <row r="1012" spans="1:16" x14ac:dyDescent="0.35">
      <c r="A1012" t="s">
        <v>667</v>
      </c>
      <c r="B1012">
        <v>1700</v>
      </c>
      <c r="C1012" t="s">
        <v>666</v>
      </c>
      <c r="D1012" t="s">
        <v>667</v>
      </c>
      <c r="E1012" t="s">
        <v>134</v>
      </c>
      <c r="F1012" t="s">
        <v>135</v>
      </c>
      <c r="G1012" t="s">
        <v>117</v>
      </c>
      <c r="H1012" t="s">
        <v>118</v>
      </c>
      <c r="K1012" t="s">
        <v>986</v>
      </c>
      <c r="L1012" t="s">
        <v>987</v>
      </c>
    </row>
    <row r="1013" spans="1:16" x14ac:dyDescent="0.35">
      <c r="A1013" t="s">
        <v>667</v>
      </c>
      <c r="B1013">
        <v>1590</v>
      </c>
      <c r="C1013" t="s">
        <v>666</v>
      </c>
      <c r="D1013" t="s">
        <v>667</v>
      </c>
      <c r="E1013" t="s">
        <v>154</v>
      </c>
      <c r="F1013" t="s">
        <v>155</v>
      </c>
      <c r="G1013" t="s">
        <v>117</v>
      </c>
      <c r="H1013" t="s">
        <v>118</v>
      </c>
      <c r="K1013" t="s">
        <v>572</v>
      </c>
      <c r="L1013" t="s">
        <v>573</v>
      </c>
    </row>
    <row r="1014" spans="1:16" x14ac:dyDescent="0.35">
      <c r="A1014" t="s">
        <v>667</v>
      </c>
      <c r="B1014">
        <v>700</v>
      </c>
      <c r="C1014" t="s">
        <v>666</v>
      </c>
      <c r="D1014" t="s">
        <v>667</v>
      </c>
      <c r="E1014" t="s">
        <v>154</v>
      </c>
      <c r="F1014" t="s">
        <v>155</v>
      </c>
      <c r="G1014" t="s">
        <v>117</v>
      </c>
      <c r="H1014" t="s">
        <v>118</v>
      </c>
      <c r="K1014" t="s">
        <v>1366</v>
      </c>
      <c r="L1014" t="s">
        <v>1367</v>
      </c>
    </row>
    <row r="1015" spans="1:16" x14ac:dyDescent="0.35">
      <c r="A1015" t="s">
        <v>667</v>
      </c>
      <c r="B1015">
        <v>2100</v>
      </c>
      <c r="C1015" t="s">
        <v>666</v>
      </c>
      <c r="D1015" t="s">
        <v>667</v>
      </c>
      <c r="E1015" t="s">
        <v>154</v>
      </c>
      <c r="F1015" t="s">
        <v>155</v>
      </c>
      <c r="G1015" t="s">
        <v>117</v>
      </c>
      <c r="H1015" t="s">
        <v>118</v>
      </c>
      <c r="K1015" t="s">
        <v>580</v>
      </c>
      <c r="L1015" t="s">
        <v>581</v>
      </c>
    </row>
    <row r="1016" spans="1:16" x14ac:dyDescent="0.35">
      <c r="A1016" t="s">
        <v>872</v>
      </c>
      <c r="B1016">
        <v>188.13</v>
      </c>
      <c r="C1016" t="s">
        <v>873</v>
      </c>
      <c r="D1016" t="s">
        <v>872</v>
      </c>
      <c r="E1016" t="s">
        <v>154</v>
      </c>
      <c r="F1016" t="s">
        <v>155</v>
      </c>
      <c r="G1016" t="s">
        <v>117</v>
      </c>
      <c r="H1016" t="s">
        <v>118</v>
      </c>
      <c r="K1016" t="s">
        <v>572</v>
      </c>
      <c r="L1016" t="s">
        <v>573</v>
      </c>
    </row>
    <row r="1017" spans="1:16" x14ac:dyDescent="0.35">
      <c r="A1017" t="s">
        <v>872</v>
      </c>
      <c r="B1017">
        <v>157.83000000000001</v>
      </c>
      <c r="C1017" t="s">
        <v>873</v>
      </c>
      <c r="D1017" t="s">
        <v>872</v>
      </c>
      <c r="E1017" t="s">
        <v>154</v>
      </c>
      <c r="F1017" t="s">
        <v>155</v>
      </c>
      <c r="G1017" t="s">
        <v>117</v>
      </c>
      <c r="H1017" t="s">
        <v>118</v>
      </c>
      <c r="K1017" t="s">
        <v>1366</v>
      </c>
      <c r="L1017" t="s">
        <v>1367</v>
      </c>
    </row>
    <row r="1018" spans="1:16" x14ac:dyDescent="0.35">
      <c r="A1018" t="s">
        <v>872</v>
      </c>
      <c r="B1018">
        <v>368.13</v>
      </c>
      <c r="C1018" t="s">
        <v>873</v>
      </c>
      <c r="D1018" t="s">
        <v>872</v>
      </c>
      <c r="E1018" t="s">
        <v>154</v>
      </c>
      <c r="F1018" t="s">
        <v>155</v>
      </c>
      <c r="G1018" t="s">
        <v>117</v>
      </c>
      <c r="H1018" t="s">
        <v>118</v>
      </c>
      <c r="K1018" t="s">
        <v>580</v>
      </c>
      <c r="L1018" t="s">
        <v>581</v>
      </c>
    </row>
    <row r="1019" spans="1:16" x14ac:dyDescent="0.35">
      <c r="A1019" t="s">
        <v>274</v>
      </c>
      <c r="B1019">
        <v>33.159999999999997</v>
      </c>
      <c r="C1019" t="s">
        <v>514</v>
      </c>
      <c r="D1019" t="s">
        <v>274</v>
      </c>
      <c r="E1019" t="s">
        <v>337</v>
      </c>
      <c r="F1019" t="s">
        <v>338</v>
      </c>
      <c r="G1019" t="s">
        <v>339</v>
      </c>
      <c r="H1019" t="s">
        <v>340</v>
      </c>
      <c r="O1019" t="s">
        <v>2488</v>
      </c>
      <c r="P1019" t="s">
        <v>2489</v>
      </c>
    </row>
    <row r="1020" spans="1:16" x14ac:dyDescent="0.35">
      <c r="A1020" t="s">
        <v>274</v>
      </c>
      <c r="B1020">
        <v>52.38</v>
      </c>
      <c r="C1020" t="s">
        <v>514</v>
      </c>
      <c r="D1020" t="s">
        <v>274</v>
      </c>
      <c r="E1020" t="s">
        <v>337</v>
      </c>
      <c r="F1020" t="s">
        <v>338</v>
      </c>
      <c r="G1020" t="s">
        <v>339</v>
      </c>
      <c r="H1020" t="s">
        <v>340</v>
      </c>
      <c r="O1020" t="s">
        <v>2490</v>
      </c>
      <c r="P1020" t="s">
        <v>2491</v>
      </c>
    </row>
    <row r="1021" spans="1:16" x14ac:dyDescent="0.35">
      <c r="A1021" t="s">
        <v>274</v>
      </c>
      <c r="B1021">
        <v>42.85</v>
      </c>
      <c r="C1021" t="s">
        <v>514</v>
      </c>
      <c r="D1021" t="s">
        <v>274</v>
      </c>
      <c r="E1021" t="s">
        <v>337</v>
      </c>
      <c r="F1021" t="s">
        <v>338</v>
      </c>
      <c r="G1021" t="s">
        <v>339</v>
      </c>
      <c r="H1021" t="s">
        <v>340</v>
      </c>
      <c r="O1021" t="s">
        <v>2496</v>
      </c>
      <c r="P1021" t="s">
        <v>2497</v>
      </c>
    </row>
    <row r="1022" spans="1:16" x14ac:dyDescent="0.35">
      <c r="A1022" t="s">
        <v>274</v>
      </c>
      <c r="B1022">
        <v>22.57</v>
      </c>
      <c r="C1022" t="s">
        <v>514</v>
      </c>
      <c r="D1022" t="s">
        <v>274</v>
      </c>
      <c r="E1022" t="s">
        <v>337</v>
      </c>
      <c r="F1022" t="s">
        <v>338</v>
      </c>
      <c r="G1022" t="s">
        <v>339</v>
      </c>
      <c r="H1022" t="s">
        <v>340</v>
      </c>
      <c r="O1022" t="s">
        <v>2504</v>
      </c>
      <c r="P1022" t="s">
        <v>2505</v>
      </c>
    </row>
    <row r="1023" spans="1:16" x14ac:dyDescent="0.35">
      <c r="A1023" t="s">
        <v>274</v>
      </c>
      <c r="B1023">
        <v>59.98</v>
      </c>
      <c r="C1023" t="s">
        <v>514</v>
      </c>
      <c r="D1023" t="s">
        <v>274</v>
      </c>
      <c r="E1023" t="s">
        <v>337</v>
      </c>
      <c r="F1023" t="s">
        <v>338</v>
      </c>
      <c r="G1023" t="s">
        <v>339</v>
      </c>
      <c r="H1023" t="s">
        <v>340</v>
      </c>
      <c r="O1023" t="s">
        <v>2506</v>
      </c>
      <c r="P1023" t="s">
        <v>2507</v>
      </c>
    </row>
    <row r="1024" spans="1:16" x14ac:dyDescent="0.35">
      <c r="A1024" t="s">
        <v>274</v>
      </c>
      <c r="B1024">
        <v>46.24</v>
      </c>
      <c r="C1024" t="s">
        <v>514</v>
      </c>
      <c r="D1024" t="s">
        <v>274</v>
      </c>
      <c r="E1024" t="s">
        <v>337</v>
      </c>
      <c r="F1024" t="s">
        <v>338</v>
      </c>
      <c r="G1024" t="s">
        <v>339</v>
      </c>
      <c r="H1024" t="s">
        <v>340</v>
      </c>
      <c r="O1024" t="s">
        <v>2508</v>
      </c>
      <c r="P1024" t="s">
        <v>2509</v>
      </c>
    </row>
    <row r="1025" spans="1:16" x14ac:dyDescent="0.35">
      <c r="A1025" t="s">
        <v>274</v>
      </c>
      <c r="B1025">
        <v>146.46</v>
      </c>
      <c r="C1025" t="s">
        <v>514</v>
      </c>
      <c r="D1025" t="s">
        <v>274</v>
      </c>
      <c r="E1025" t="s">
        <v>337</v>
      </c>
      <c r="F1025" t="s">
        <v>338</v>
      </c>
      <c r="G1025" t="s">
        <v>339</v>
      </c>
      <c r="H1025" t="s">
        <v>340</v>
      </c>
      <c r="O1025" t="s">
        <v>2510</v>
      </c>
      <c r="P1025" t="s">
        <v>2511</v>
      </c>
    </row>
    <row r="1026" spans="1:16" x14ac:dyDescent="0.35">
      <c r="A1026" t="s">
        <v>274</v>
      </c>
      <c r="B1026">
        <v>7006.99</v>
      </c>
      <c r="C1026" t="s">
        <v>514</v>
      </c>
      <c r="D1026" t="s">
        <v>274</v>
      </c>
      <c r="E1026" t="s">
        <v>154</v>
      </c>
      <c r="F1026" t="s">
        <v>155</v>
      </c>
      <c r="G1026" t="s">
        <v>117</v>
      </c>
      <c r="H1026" t="s">
        <v>118</v>
      </c>
      <c r="K1026" t="s">
        <v>572</v>
      </c>
      <c r="L1026" t="s">
        <v>573</v>
      </c>
    </row>
    <row r="1027" spans="1:16" x14ac:dyDescent="0.35">
      <c r="A1027" t="s">
        <v>274</v>
      </c>
      <c r="B1027">
        <v>3742.13</v>
      </c>
      <c r="C1027" t="s">
        <v>514</v>
      </c>
      <c r="D1027" t="s">
        <v>274</v>
      </c>
      <c r="E1027" t="s">
        <v>154</v>
      </c>
      <c r="F1027" t="s">
        <v>155</v>
      </c>
      <c r="G1027" t="s">
        <v>117</v>
      </c>
      <c r="H1027" t="s">
        <v>118</v>
      </c>
      <c r="K1027" t="s">
        <v>1366</v>
      </c>
      <c r="L1027" t="s">
        <v>1367</v>
      </c>
    </row>
    <row r="1028" spans="1:16" x14ac:dyDescent="0.35">
      <c r="A1028" t="s">
        <v>274</v>
      </c>
      <c r="B1028">
        <v>3711.01</v>
      </c>
      <c r="C1028" t="s">
        <v>514</v>
      </c>
      <c r="D1028" t="s">
        <v>274</v>
      </c>
      <c r="E1028" t="s">
        <v>154</v>
      </c>
      <c r="F1028" t="s">
        <v>155</v>
      </c>
      <c r="G1028" t="s">
        <v>117</v>
      </c>
      <c r="H1028" t="s">
        <v>118</v>
      </c>
      <c r="K1028" t="s">
        <v>580</v>
      </c>
      <c r="L1028" t="s">
        <v>581</v>
      </c>
    </row>
    <row r="1029" spans="1:16" x14ac:dyDescent="0.35">
      <c r="A1029" t="s">
        <v>276</v>
      </c>
      <c r="B1029">
        <v>430</v>
      </c>
      <c r="C1029" t="s">
        <v>823</v>
      </c>
      <c r="D1029" t="s">
        <v>276</v>
      </c>
      <c r="E1029" t="s">
        <v>337</v>
      </c>
      <c r="F1029" t="s">
        <v>338</v>
      </c>
      <c r="G1029" t="s">
        <v>339</v>
      </c>
      <c r="H1029" t="s">
        <v>340</v>
      </c>
      <c r="O1029" t="s">
        <v>2488</v>
      </c>
      <c r="P1029" t="s">
        <v>2489</v>
      </c>
    </row>
    <row r="1030" spans="1:16" x14ac:dyDescent="0.35">
      <c r="A1030" t="s">
        <v>276</v>
      </c>
      <c r="B1030">
        <v>1020</v>
      </c>
      <c r="C1030" t="s">
        <v>823</v>
      </c>
      <c r="D1030" t="s">
        <v>276</v>
      </c>
      <c r="E1030" t="s">
        <v>154</v>
      </c>
      <c r="F1030" t="s">
        <v>155</v>
      </c>
      <c r="G1030" t="s">
        <v>117</v>
      </c>
      <c r="H1030" t="s">
        <v>118</v>
      </c>
      <c r="K1030" t="s">
        <v>572</v>
      </c>
      <c r="L1030" t="s">
        <v>573</v>
      </c>
    </row>
    <row r="1031" spans="1:16" x14ac:dyDescent="0.35">
      <c r="A1031" t="s">
        <v>276</v>
      </c>
      <c r="B1031">
        <v>1976.8</v>
      </c>
      <c r="C1031" t="s">
        <v>823</v>
      </c>
      <c r="D1031" t="s">
        <v>276</v>
      </c>
      <c r="E1031" t="s">
        <v>154</v>
      </c>
      <c r="F1031" t="s">
        <v>155</v>
      </c>
      <c r="G1031" t="s">
        <v>117</v>
      </c>
      <c r="H1031" t="s">
        <v>118</v>
      </c>
      <c r="K1031" t="s">
        <v>1366</v>
      </c>
      <c r="L1031" t="s">
        <v>1367</v>
      </c>
    </row>
    <row r="1032" spans="1:16" x14ac:dyDescent="0.35">
      <c r="A1032" t="s">
        <v>276</v>
      </c>
      <c r="B1032">
        <v>2652.95</v>
      </c>
      <c r="C1032" t="s">
        <v>823</v>
      </c>
      <c r="D1032" t="s">
        <v>276</v>
      </c>
      <c r="E1032" t="s">
        <v>154</v>
      </c>
      <c r="F1032" t="s">
        <v>155</v>
      </c>
      <c r="G1032" t="s">
        <v>117</v>
      </c>
      <c r="H1032" t="s">
        <v>118</v>
      </c>
      <c r="K1032" t="s">
        <v>580</v>
      </c>
      <c r="L1032" t="s">
        <v>581</v>
      </c>
    </row>
    <row r="1033" spans="1:16" x14ac:dyDescent="0.35">
      <c r="A1033" t="s">
        <v>2148</v>
      </c>
      <c r="B1033">
        <v>15860</v>
      </c>
      <c r="C1033" t="s">
        <v>2147</v>
      </c>
      <c r="D1033" t="s">
        <v>2148</v>
      </c>
      <c r="E1033" t="s">
        <v>126</v>
      </c>
      <c r="F1033" t="s">
        <v>127</v>
      </c>
      <c r="G1033" t="s">
        <v>21</v>
      </c>
      <c r="H1033" t="s">
        <v>22</v>
      </c>
      <c r="M1033" t="s">
        <v>2265</v>
      </c>
      <c r="N1033" t="s">
        <v>2266</v>
      </c>
    </row>
    <row r="1034" spans="1:16" x14ac:dyDescent="0.35">
      <c r="A1034" t="s">
        <v>86</v>
      </c>
      <c r="B1034">
        <v>630</v>
      </c>
      <c r="C1034" t="s">
        <v>85</v>
      </c>
      <c r="D1034" t="s">
        <v>86</v>
      </c>
      <c r="E1034" t="s">
        <v>1016</v>
      </c>
      <c r="F1034" t="s">
        <v>1017</v>
      </c>
      <c r="G1034" t="s">
        <v>1018</v>
      </c>
      <c r="H1034" t="s">
        <v>1019</v>
      </c>
      <c r="M1034" t="s">
        <v>1021</v>
      </c>
      <c r="N1034" t="s">
        <v>1022</v>
      </c>
    </row>
    <row r="1035" spans="1:16" x14ac:dyDescent="0.35">
      <c r="A1035" t="s">
        <v>86</v>
      </c>
      <c r="B1035">
        <v>42</v>
      </c>
      <c r="C1035" t="s">
        <v>85</v>
      </c>
      <c r="D1035" t="s">
        <v>86</v>
      </c>
      <c r="E1035" t="s">
        <v>1016</v>
      </c>
      <c r="F1035" t="s">
        <v>1017</v>
      </c>
      <c r="G1035" t="s">
        <v>1018</v>
      </c>
      <c r="H1035" t="s">
        <v>1019</v>
      </c>
      <c r="M1035" t="s">
        <v>2390</v>
      </c>
      <c r="N1035" t="s">
        <v>2391</v>
      </c>
    </row>
    <row r="1036" spans="1:16" x14ac:dyDescent="0.35">
      <c r="A1036" t="s">
        <v>86</v>
      </c>
      <c r="B1036">
        <v>15776</v>
      </c>
      <c r="C1036" t="s">
        <v>85</v>
      </c>
      <c r="D1036" t="s">
        <v>86</v>
      </c>
      <c r="E1036" t="s">
        <v>332</v>
      </c>
      <c r="F1036" t="s">
        <v>333</v>
      </c>
      <c r="G1036" t="s">
        <v>178</v>
      </c>
      <c r="H1036" t="s">
        <v>179</v>
      </c>
      <c r="M1036" t="s">
        <v>696</v>
      </c>
      <c r="N1036" t="s">
        <v>697</v>
      </c>
    </row>
    <row r="1037" spans="1:16" x14ac:dyDescent="0.35">
      <c r="A1037" t="s">
        <v>86</v>
      </c>
      <c r="B1037">
        <v>625.51</v>
      </c>
      <c r="C1037" t="s">
        <v>85</v>
      </c>
      <c r="D1037" t="s">
        <v>86</v>
      </c>
      <c r="E1037" t="s">
        <v>58</v>
      </c>
      <c r="F1037" t="s">
        <v>59</v>
      </c>
      <c r="G1037" t="s">
        <v>60</v>
      </c>
      <c r="H1037" t="s">
        <v>59</v>
      </c>
      <c r="M1037" t="s">
        <v>65</v>
      </c>
      <c r="N1037" t="s">
        <v>66</v>
      </c>
    </row>
    <row r="1038" spans="1:16" x14ac:dyDescent="0.35">
      <c r="A1038" t="s">
        <v>86</v>
      </c>
      <c r="B1038">
        <v>120</v>
      </c>
      <c r="C1038" t="s">
        <v>85</v>
      </c>
      <c r="D1038" t="s">
        <v>86</v>
      </c>
      <c r="E1038" t="s">
        <v>58</v>
      </c>
      <c r="F1038" t="s">
        <v>59</v>
      </c>
      <c r="G1038" t="s">
        <v>60</v>
      </c>
      <c r="H1038" t="s">
        <v>59</v>
      </c>
      <c r="M1038" t="s">
        <v>1534</v>
      </c>
      <c r="N1038" t="s">
        <v>1535</v>
      </c>
    </row>
    <row r="1039" spans="1:16" x14ac:dyDescent="0.35">
      <c r="A1039" t="s">
        <v>86</v>
      </c>
      <c r="B1039">
        <v>715</v>
      </c>
      <c r="C1039" t="s">
        <v>85</v>
      </c>
      <c r="D1039" t="s">
        <v>86</v>
      </c>
      <c r="E1039" t="s">
        <v>58</v>
      </c>
      <c r="F1039" t="s">
        <v>59</v>
      </c>
      <c r="G1039" t="s">
        <v>60</v>
      </c>
      <c r="H1039" t="s">
        <v>59</v>
      </c>
      <c r="M1039" t="s">
        <v>2275</v>
      </c>
      <c r="N1039" t="s">
        <v>2276</v>
      </c>
    </row>
    <row r="1040" spans="1:16" x14ac:dyDescent="0.35">
      <c r="A1040" t="s">
        <v>86</v>
      </c>
      <c r="B1040">
        <v>200</v>
      </c>
      <c r="C1040" t="s">
        <v>85</v>
      </c>
      <c r="D1040" t="s">
        <v>86</v>
      </c>
      <c r="E1040" t="s">
        <v>58</v>
      </c>
      <c r="F1040" t="s">
        <v>59</v>
      </c>
      <c r="G1040" t="s">
        <v>60</v>
      </c>
      <c r="H1040" t="s">
        <v>59</v>
      </c>
      <c r="M1040" t="s">
        <v>2273</v>
      </c>
      <c r="N1040" t="s">
        <v>2274</v>
      </c>
    </row>
    <row r="1041" spans="1:16" x14ac:dyDescent="0.35">
      <c r="A1041" t="s">
        <v>86</v>
      </c>
      <c r="B1041">
        <v>174.6</v>
      </c>
      <c r="C1041" t="s">
        <v>85</v>
      </c>
      <c r="D1041" t="s">
        <v>86</v>
      </c>
      <c r="E1041" t="s">
        <v>58</v>
      </c>
      <c r="F1041" t="s">
        <v>59</v>
      </c>
      <c r="G1041" t="s">
        <v>60</v>
      </c>
      <c r="H1041" t="s">
        <v>59</v>
      </c>
      <c r="M1041" t="s">
        <v>2271</v>
      </c>
      <c r="N1041" t="s">
        <v>2272</v>
      </c>
    </row>
    <row r="1042" spans="1:16" x14ac:dyDescent="0.35">
      <c r="A1042" t="s">
        <v>86</v>
      </c>
      <c r="B1042">
        <v>358.9</v>
      </c>
      <c r="C1042" t="s">
        <v>85</v>
      </c>
      <c r="D1042" t="s">
        <v>86</v>
      </c>
      <c r="E1042" t="s">
        <v>19</v>
      </c>
      <c r="F1042" t="s">
        <v>20</v>
      </c>
      <c r="G1042" t="s">
        <v>87</v>
      </c>
      <c r="H1042" t="s">
        <v>88</v>
      </c>
      <c r="M1042" t="s">
        <v>165</v>
      </c>
      <c r="N1042" t="s">
        <v>166</v>
      </c>
    </row>
    <row r="1043" spans="1:16" x14ac:dyDescent="0.35">
      <c r="A1043" t="s">
        <v>86</v>
      </c>
      <c r="B1043">
        <v>18.149999999999999</v>
      </c>
      <c r="C1043" t="s">
        <v>85</v>
      </c>
      <c r="D1043" t="s">
        <v>86</v>
      </c>
      <c r="E1043" t="s">
        <v>19</v>
      </c>
      <c r="F1043" t="s">
        <v>20</v>
      </c>
      <c r="G1043" t="s">
        <v>87</v>
      </c>
      <c r="H1043" t="s">
        <v>88</v>
      </c>
      <c r="M1043" t="s">
        <v>324</v>
      </c>
      <c r="N1043" t="s">
        <v>325</v>
      </c>
    </row>
    <row r="1044" spans="1:16" x14ac:dyDescent="0.35">
      <c r="A1044" t="s">
        <v>86</v>
      </c>
      <c r="B1044">
        <v>744</v>
      </c>
      <c r="C1044" t="s">
        <v>85</v>
      </c>
      <c r="D1044" t="s">
        <v>86</v>
      </c>
      <c r="E1044" t="s">
        <v>19</v>
      </c>
      <c r="F1044" t="s">
        <v>20</v>
      </c>
      <c r="G1044" t="s">
        <v>87</v>
      </c>
      <c r="H1044" t="s">
        <v>88</v>
      </c>
      <c r="M1044" t="s">
        <v>2313</v>
      </c>
      <c r="N1044" t="s">
        <v>2314</v>
      </c>
    </row>
    <row r="1045" spans="1:16" x14ac:dyDescent="0.35">
      <c r="A1045" t="s">
        <v>86</v>
      </c>
      <c r="B1045">
        <v>905</v>
      </c>
      <c r="C1045" t="s">
        <v>85</v>
      </c>
      <c r="D1045" t="s">
        <v>86</v>
      </c>
      <c r="E1045" t="s">
        <v>19</v>
      </c>
      <c r="F1045" t="s">
        <v>20</v>
      </c>
      <c r="G1045" t="s">
        <v>87</v>
      </c>
      <c r="H1045" t="s">
        <v>88</v>
      </c>
      <c r="M1045" t="s">
        <v>969</v>
      </c>
      <c r="N1045" t="s">
        <v>970</v>
      </c>
    </row>
    <row r="1046" spans="1:16" x14ac:dyDescent="0.35">
      <c r="A1046" t="s">
        <v>86</v>
      </c>
      <c r="B1046">
        <v>5657.15</v>
      </c>
      <c r="C1046" t="s">
        <v>85</v>
      </c>
      <c r="D1046" t="s">
        <v>86</v>
      </c>
      <c r="E1046" t="s">
        <v>19</v>
      </c>
      <c r="F1046" t="s">
        <v>20</v>
      </c>
      <c r="G1046" t="s">
        <v>87</v>
      </c>
      <c r="H1046" t="s">
        <v>88</v>
      </c>
      <c r="M1046" t="s">
        <v>971</v>
      </c>
      <c r="N1046" t="s">
        <v>972</v>
      </c>
    </row>
    <row r="1047" spans="1:16" x14ac:dyDescent="0.35">
      <c r="A1047" t="s">
        <v>86</v>
      </c>
      <c r="B1047">
        <v>3692.18</v>
      </c>
      <c r="C1047" t="s">
        <v>85</v>
      </c>
      <c r="D1047" t="s">
        <v>86</v>
      </c>
      <c r="E1047" t="s">
        <v>19</v>
      </c>
      <c r="F1047" t="s">
        <v>20</v>
      </c>
      <c r="G1047" t="s">
        <v>87</v>
      </c>
      <c r="H1047" t="s">
        <v>88</v>
      </c>
      <c r="M1047" t="s">
        <v>91</v>
      </c>
      <c r="N1047" t="s">
        <v>92</v>
      </c>
    </row>
    <row r="1048" spans="1:16" x14ac:dyDescent="0.35">
      <c r="A1048" t="s">
        <v>86</v>
      </c>
      <c r="B1048">
        <v>1756.29</v>
      </c>
      <c r="C1048" t="s">
        <v>85</v>
      </c>
      <c r="D1048" t="s">
        <v>86</v>
      </c>
      <c r="E1048" t="s">
        <v>19</v>
      </c>
      <c r="F1048" t="s">
        <v>20</v>
      </c>
      <c r="G1048" t="s">
        <v>2307</v>
      </c>
      <c r="H1048" t="s">
        <v>2308</v>
      </c>
      <c r="M1048" t="s">
        <v>2635</v>
      </c>
      <c r="N1048" t="s">
        <v>2636</v>
      </c>
    </row>
    <row r="1049" spans="1:16" x14ac:dyDescent="0.35">
      <c r="A1049" t="s">
        <v>86</v>
      </c>
      <c r="B1049">
        <v>1129.8900000000001</v>
      </c>
      <c r="C1049" t="s">
        <v>85</v>
      </c>
      <c r="D1049" t="s">
        <v>86</v>
      </c>
      <c r="E1049" t="s">
        <v>19</v>
      </c>
      <c r="F1049" t="s">
        <v>20</v>
      </c>
      <c r="G1049" t="s">
        <v>21</v>
      </c>
      <c r="H1049" t="s">
        <v>22</v>
      </c>
      <c r="M1049" t="s">
        <v>163</v>
      </c>
      <c r="N1049" t="s">
        <v>164</v>
      </c>
    </row>
    <row r="1050" spans="1:16" x14ac:dyDescent="0.35">
      <c r="A1050" t="s">
        <v>86</v>
      </c>
      <c r="B1050">
        <v>76.56</v>
      </c>
      <c r="C1050" t="s">
        <v>85</v>
      </c>
      <c r="D1050" t="s">
        <v>86</v>
      </c>
      <c r="E1050" t="s">
        <v>384</v>
      </c>
      <c r="F1050" t="s">
        <v>385</v>
      </c>
      <c r="G1050" t="s">
        <v>339</v>
      </c>
      <c r="H1050" t="s">
        <v>340</v>
      </c>
      <c r="O1050" t="s">
        <v>2578</v>
      </c>
      <c r="P1050" t="s">
        <v>2579</v>
      </c>
    </row>
    <row r="1051" spans="1:16" x14ac:dyDescent="0.35">
      <c r="A1051" t="s">
        <v>86</v>
      </c>
      <c r="B1051">
        <v>50.67</v>
      </c>
      <c r="C1051" t="s">
        <v>85</v>
      </c>
      <c r="D1051" t="s">
        <v>86</v>
      </c>
      <c r="E1051" t="s">
        <v>490</v>
      </c>
      <c r="F1051" t="s">
        <v>491</v>
      </c>
      <c r="G1051" t="s">
        <v>492</v>
      </c>
      <c r="H1051" t="s">
        <v>493</v>
      </c>
      <c r="K1051" t="s">
        <v>2464</v>
      </c>
      <c r="L1051" t="s">
        <v>2465</v>
      </c>
    </row>
    <row r="1052" spans="1:16" x14ac:dyDescent="0.35">
      <c r="A1052" t="s">
        <v>86</v>
      </c>
      <c r="B1052">
        <v>38.58</v>
      </c>
      <c r="C1052" t="s">
        <v>85</v>
      </c>
      <c r="D1052" t="s">
        <v>86</v>
      </c>
      <c r="E1052" t="s">
        <v>563</v>
      </c>
      <c r="F1052" t="s">
        <v>564</v>
      </c>
      <c r="G1052" t="s">
        <v>565</v>
      </c>
      <c r="H1052" t="s">
        <v>566</v>
      </c>
      <c r="K1052" t="s">
        <v>1733</v>
      </c>
      <c r="L1052" t="s">
        <v>1734</v>
      </c>
    </row>
    <row r="1053" spans="1:16" x14ac:dyDescent="0.35">
      <c r="A1053" t="s">
        <v>64</v>
      </c>
      <c r="B1053">
        <v>5265.61</v>
      </c>
      <c r="C1053" t="s">
        <v>63</v>
      </c>
      <c r="D1053" t="s">
        <v>64</v>
      </c>
      <c r="E1053" t="s">
        <v>332</v>
      </c>
      <c r="F1053" t="s">
        <v>333</v>
      </c>
      <c r="G1053" t="s">
        <v>178</v>
      </c>
      <c r="H1053" t="s">
        <v>179</v>
      </c>
      <c r="M1053" t="s">
        <v>693</v>
      </c>
      <c r="N1053" t="s">
        <v>694</v>
      </c>
    </row>
    <row r="1054" spans="1:16" x14ac:dyDescent="0.35">
      <c r="A1054" t="s">
        <v>64</v>
      </c>
      <c r="B1054">
        <v>197</v>
      </c>
      <c r="C1054" t="s">
        <v>63</v>
      </c>
      <c r="D1054" t="s">
        <v>64</v>
      </c>
      <c r="E1054" t="s">
        <v>332</v>
      </c>
      <c r="F1054" t="s">
        <v>333</v>
      </c>
      <c r="G1054" t="s">
        <v>178</v>
      </c>
      <c r="H1054" t="s">
        <v>179</v>
      </c>
      <c r="M1054" t="s">
        <v>696</v>
      </c>
      <c r="N1054" t="s">
        <v>697</v>
      </c>
    </row>
    <row r="1055" spans="1:16" x14ac:dyDescent="0.35">
      <c r="A1055" t="s">
        <v>64</v>
      </c>
      <c r="B1055">
        <v>10236.719999999999</v>
      </c>
      <c r="C1055" t="s">
        <v>63</v>
      </c>
      <c r="D1055" t="s">
        <v>64</v>
      </c>
      <c r="E1055" t="s">
        <v>58</v>
      </c>
      <c r="F1055" t="s">
        <v>59</v>
      </c>
      <c r="G1055" t="s">
        <v>60</v>
      </c>
      <c r="H1055" t="s">
        <v>59</v>
      </c>
      <c r="M1055" t="s">
        <v>65</v>
      </c>
      <c r="N1055" t="s">
        <v>66</v>
      </c>
    </row>
    <row r="1056" spans="1:16" x14ac:dyDescent="0.35">
      <c r="A1056" t="s">
        <v>64</v>
      </c>
      <c r="B1056">
        <v>3869.44</v>
      </c>
      <c r="C1056" t="s">
        <v>63</v>
      </c>
      <c r="D1056" t="s">
        <v>64</v>
      </c>
      <c r="E1056" t="s">
        <v>19</v>
      </c>
      <c r="F1056" t="s">
        <v>20</v>
      </c>
      <c r="G1056" t="s">
        <v>87</v>
      </c>
      <c r="H1056" t="s">
        <v>88</v>
      </c>
      <c r="M1056" t="s">
        <v>965</v>
      </c>
      <c r="N1056" t="s">
        <v>966</v>
      </c>
    </row>
    <row r="1057" spans="1:14" x14ac:dyDescent="0.35">
      <c r="A1057" t="s">
        <v>64</v>
      </c>
      <c r="B1057">
        <v>210.8</v>
      </c>
      <c r="C1057" t="s">
        <v>63</v>
      </c>
      <c r="D1057" t="s">
        <v>64</v>
      </c>
      <c r="E1057" t="s">
        <v>19</v>
      </c>
      <c r="F1057" t="s">
        <v>20</v>
      </c>
      <c r="G1057" t="s">
        <v>87</v>
      </c>
      <c r="H1057" t="s">
        <v>88</v>
      </c>
      <c r="M1057" t="s">
        <v>165</v>
      </c>
      <c r="N1057" t="s">
        <v>166</v>
      </c>
    </row>
    <row r="1058" spans="1:14" x14ac:dyDescent="0.35">
      <c r="A1058" t="s">
        <v>64</v>
      </c>
      <c r="B1058">
        <v>24.19</v>
      </c>
      <c r="C1058" t="s">
        <v>63</v>
      </c>
      <c r="D1058" t="s">
        <v>64</v>
      </c>
      <c r="E1058" t="s">
        <v>19</v>
      </c>
      <c r="F1058" t="s">
        <v>20</v>
      </c>
      <c r="G1058" t="s">
        <v>87</v>
      </c>
      <c r="H1058" t="s">
        <v>88</v>
      </c>
      <c r="M1058" t="s">
        <v>324</v>
      </c>
      <c r="N1058" t="s">
        <v>325</v>
      </c>
    </row>
    <row r="1059" spans="1:14" x14ac:dyDescent="0.35">
      <c r="A1059" t="s">
        <v>64</v>
      </c>
      <c r="B1059">
        <v>3800</v>
      </c>
      <c r="C1059" t="s">
        <v>63</v>
      </c>
      <c r="D1059" t="s">
        <v>64</v>
      </c>
      <c r="E1059" t="s">
        <v>19</v>
      </c>
      <c r="F1059" t="s">
        <v>20</v>
      </c>
      <c r="G1059" t="s">
        <v>87</v>
      </c>
      <c r="H1059" t="s">
        <v>88</v>
      </c>
      <c r="M1059" t="s">
        <v>2315</v>
      </c>
      <c r="N1059" t="s">
        <v>2316</v>
      </c>
    </row>
    <row r="1060" spans="1:14" x14ac:dyDescent="0.35">
      <c r="A1060" t="s">
        <v>64</v>
      </c>
      <c r="B1060">
        <v>11240.2</v>
      </c>
      <c r="C1060" t="s">
        <v>63</v>
      </c>
      <c r="D1060" t="s">
        <v>64</v>
      </c>
      <c r="E1060" t="s">
        <v>19</v>
      </c>
      <c r="F1060" t="s">
        <v>20</v>
      </c>
      <c r="G1060" t="s">
        <v>87</v>
      </c>
      <c r="H1060" t="s">
        <v>88</v>
      </c>
      <c r="M1060" t="s">
        <v>973</v>
      </c>
      <c r="N1060" t="s">
        <v>974</v>
      </c>
    </row>
    <row r="1061" spans="1:14" x14ac:dyDescent="0.35">
      <c r="A1061" t="s">
        <v>64</v>
      </c>
      <c r="B1061">
        <v>4743.2</v>
      </c>
      <c r="C1061" t="s">
        <v>63</v>
      </c>
      <c r="D1061" t="s">
        <v>64</v>
      </c>
      <c r="E1061" t="s">
        <v>19</v>
      </c>
      <c r="F1061" t="s">
        <v>20</v>
      </c>
      <c r="G1061" t="s">
        <v>87</v>
      </c>
      <c r="H1061" t="s">
        <v>88</v>
      </c>
      <c r="M1061" t="s">
        <v>975</v>
      </c>
      <c r="N1061" t="s">
        <v>976</v>
      </c>
    </row>
    <row r="1062" spans="1:14" x14ac:dyDescent="0.35">
      <c r="A1062" t="s">
        <v>64</v>
      </c>
      <c r="B1062">
        <v>832.4</v>
      </c>
      <c r="C1062" t="s">
        <v>63</v>
      </c>
      <c r="D1062" t="s">
        <v>64</v>
      </c>
      <c r="E1062" t="s">
        <v>19</v>
      </c>
      <c r="F1062" t="s">
        <v>20</v>
      </c>
      <c r="G1062" t="s">
        <v>87</v>
      </c>
      <c r="H1062" t="s">
        <v>88</v>
      </c>
      <c r="M1062" t="s">
        <v>977</v>
      </c>
      <c r="N1062" t="s">
        <v>978</v>
      </c>
    </row>
    <row r="1063" spans="1:14" x14ac:dyDescent="0.35">
      <c r="A1063" t="s">
        <v>64</v>
      </c>
      <c r="B1063">
        <v>10153.540000000001</v>
      </c>
      <c r="C1063" t="s">
        <v>63</v>
      </c>
      <c r="D1063" t="s">
        <v>64</v>
      </c>
      <c r="E1063" t="s">
        <v>19</v>
      </c>
      <c r="F1063" t="s">
        <v>20</v>
      </c>
      <c r="G1063" t="s">
        <v>87</v>
      </c>
      <c r="H1063" t="s">
        <v>88</v>
      </c>
      <c r="M1063" t="s">
        <v>963</v>
      </c>
      <c r="N1063" t="s">
        <v>964</v>
      </c>
    </row>
    <row r="1064" spans="1:14" x14ac:dyDescent="0.35">
      <c r="A1064" t="s">
        <v>64</v>
      </c>
      <c r="B1064">
        <v>8.85</v>
      </c>
      <c r="C1064" t="s">
        <v>63</v>
      </c>
      <c r="D1064" t="s">
        <v>64</v>
      </c>
      <c r="E1064" t="s">
        <v>19</v>
      </c>
      <c r="F1064" t="s">
        <v>20</v>
      </c>
      <c r="G1064" t="s">
        <v>21</v>
      </c>
      <c r="H1064" t="s">
        <v>22</v>
      </c>
      <c r="M1064" t="s">
        <v>324</v>
      </c>
      <c r="N1064" t="s">
        <v>325</v>
      </c>
    </row>
    <row r="1065" spans="1:14" x14ac:dyDescent="0.35">
      <c r="A1065" t="s">
        <v>64</v>
      </c>
      <c r="B1065">
        <v>302.56</v>
      </c>
      <c r="C1065" t="s">
        <v>63</v>
      </c>
      <c r="D1065" t="s">
        <v>64</v>
      </c>
      <c r="E1065" t="s">
        <v>19</v>
      </c>
      <c r="F1065" t="s">
        <v>20</v>
      </c>
      <c r="G1065" t="s">
        <v>21</v>
      </c>
      <c r="H1065" t="s">
        <v>22</v>
      </c>
      <c r="M1065" t="s">
        <v>299</v>
      </c>
      <c r="N1065" t="s">
        <v>300</v>
      </c>
    </row>
    <row r="1066" spans="1:14" x14ac:dyDescent="0.35">
      <c r="A1066" t="s">
        <v>64</v>
      </c>
      <c r="B1066">
        <v>317.44</v>
      </c>
      <c r="C1066" t="s">
        <v>63</v>
      </c>
      <c r="D1066" t="s">
        <v>64</v>
      </c>
      <c r="E1066" t="s">
        <v>139</v>
      </c>
      <c r="F1066" t="s">
        <v>140</v>
      </c>
      <c r="G1066" t="s">
        <v>245</v>
      </c>
      <c r="H1066" t="s">
        <v>246</v>
      </c>
      <c r="K1066" t="s">
        <v>1097</v>
      </c>
      <c r="L1066" t="s">
        <v>1098</v>
      </c>
    </row>
    <row r="1067" spans="1:14" x14ac:dyDescent="0.35">
      <c r="A1067" t="s">
        <v>713</v>
      </c>
      <c r="B1067">
        <v>415.78</v>
      </c>
      <c r="C1067" t="s">
        <v>712</v>
      </c>
      <c r="D1067" t="s">
        <v>713</v>
      </c>
      <c r="E1067" t="s">
        <v>47</v>
      </c>
      <c r="F1067" t="s">
        <v>48</v>
      </c>
      <c r="G1067" t="s">
        <v>292</v>
      </c>
      <c r="H1067" t="s">
        <v>293</v>
      </c>
      <c r="M1067" t="s">
        <v>671</v>
      </c>
      <c r="N1067" t="s">
        <v>672</v>
      </c>
    </row>
    <row r="1068" spans="1:14" x14ac:dyDescent="0.35">
      <c r="A1068" t="s">
        <v>76</v>
      </c>
      <c r="B1068">
        <v>407.19</v>
      </c>
      <c r="C1068" t="s">
        <v>75</v>
      </c>
      <c r="D1068" t="s">
        <v>76</v>
      </c>
      <c r="E1068" t="s">
        <v>1016</v>
      </c>
      <c r="F1068" t="s">
        <v>1017</v>
      </c>
      <c r="G1068" t="s">
        <v>1018</v>
      </c>
      <c r="H1068" t="s">
        <v>1019</v>
      </c>
      <c r="M1068" t="s">
        <v>1021</v>
      </c>
      <c r="N1068" t="s">
        <v>1022</v>
      </c>
    </row>
    <row r="1069" spans="1:14" x14ac:dyDescent="0.35">
      <c r="A1069" t="s">
        <v>76</v>
      </c>
      <c r="B1069">
        <v>138.4</v>
      </c>
      <c r="C1069" t="s">
        <v>75</v>
      </c>
      <c r="D1069" t="s">
        <v>76</v>
      </c>
      <c r="E1069" t="s">
        <v>1016</v>
      </c>
      <c r="F1069" t="s">
        <v>1017</v>
      </c>
      <c r="G1069" t="s">
        <v>1018</v>
      </c>
      <c r="H1069" t="s">
        <v>1019</v>
      </c>
      <c r="M1069" t="s">
        <v>2246</v>
      </c>
      <c r="N1069" t="s">
        <v>2247</v>
      </c>
    </row>
    <row r="1070" spans="1:14" x14ac:dyDescent="0.35">
      <c r="A1070" t="s">
        <v>76</v>
      </c>
      <c r="B1070">
        <v>368.57</v>
      </c>
      <c r="C1070" t="s">
        <v>75</v>
      </c>
      <c r="D1070" t="s">
        <v>76</v>
      </c>
      <c r="E1070" t="s">
        <v>58</v>
      </c>
      <c r="F1070" t="s">
        <v>59</v>
      </c>
      <c r="G1070" t="s">
        <v>60</v>
      </c>
      <c r="H1070" t="s">
        <v>59</v>
      </c>
      <c r="M1070" t="s">
        <v>65</v>
      </c>
      <c r="N1070" t="s">
        <v>66</v>
      </c>
    </row>
    <row r="1071" spans="1:14" x14ac:dyDescent="0.35">
      <c r="A1071" t="s">
        <v>76</v>
      </c>
      <c r="B1071">
        <v>430.5</v>
      </c>
      <c r="C1071" t="s">
        <v>75</v>
      </c>
      <c r="D1071" t="s">
        <v>76</v>
      </c>
      <c r="E1071" t="s">
        <v>58</v>
      </c>
      <c r="F1071" t="s">
        <v>59</v>
      </c>
      <c r="G1071" t="s">
        <v>60</v>
      </c>
      <c r="H1071" t="s">
        <v>59</v>
      </c>
      <c r="M1071" t="s">
        <v>2271</v>
      </c>
      <c r="N1071" t="s">
        <v>2272</v>
      </c>
    </row>
    <row r="1072" spans="1:14" x14ac:dyDescent="0.35">
      <c r="A1072" t="s">
        <v>76</v>
      </c>
      <c r="B1072">
        <v>663.48</v>
      </c>
      <c r="C1072" t="s">
        <v>75</v>
      </c>
      <c r="D1072" t="s">
        <v>76</v>
      </c>
      <c r="E1072" t="s">
        <v>58</v>
      </c>
      <c r="F1072" t="s">
        <v>59</v>
      </c>
      <c r="G1072" t="s">
        <v>60</v>
      </c>
      <c r="H1072" t="s">
        <v>59</v>
      </c>
      <c r="M1072" t="s">
        <v>82</v>
      </c>
      <c r="N1072" t="s">
        <v>83</v>
      </c>
    </row>
    <row r="1073" spans="1:16" x14ac:dyDescent="0.35">
      <c r="A1073" t="s">
        <v>76</v>
      </c>
      <c r="B1073">
        <v>4825.8100000000004</v>
      </c>
      <c r="C1073" t="s">
        <v>75</v>
      </c>
      <c r="D1073" t="s">
        <v>76</v>
      </c>
      <c r="E1073" t="s">
        <v>19</v>
      </c>
      <c r="F1073" t="s">
        <v>20</v>
      </c>
      <c r="G1073" t="s">
        <v>87</v>
      </c>
      <c r="H1073" t="s">
        <v>88</v>
      </c>
      <c r="M1073" t="s">
        <v>165</v>
      </c>
      <c r="N1073" t="s">
        <v>166</v>
      </c>
    </row>
    <row r="1074" spans="1:16" x14ac:dyDescent="0.35">
      <c r="A1074" t="s">
        <v>76</v>
      </c>
      <c r="B1074">
        <v>5610.09</v>
      </c>
      <c r="C1074" t="s">
        <v>75</v>
      </c>
      <c r="D1074" t="s">
        <v>76</v>
      </c>
      <c r="E1074" t="s">
        <v>19</v>
      </c>
      <c r="F1074" t="s">
        <v>20</v>
      </c>
      <c r="G1074" t="s">
        <v>87</v>
      </c>
      <c r="H1074" t="s">
        <v>88</v>
      </c>
      <c r="M1074" t="s">
        <v>324</v>
      </c>
      <c r="N1074" t="s">
        <v>325</v>
      </c>
    </row>
    <row r="1075" spans="1:16" x14ac:dyDescent="0.35">
      <c r="A1075" t="s">
        <v>76</v>
      </c>
      <c r="B1075">
        <v>2704.21</v>
      </c>
      <c r="C1075" t="s">
        <v>75</v>
      </c>
      <c r="D1075" t="s">
        <v>76</v>
      </c>
      <c r="E1075" t="s">
        <v>19</v>
      </c>
      <c r="F1075" t="s">
        <v>20</v>
      </c>
      <c r="G1075" t="s">
        <v>87</v>
      </c>
      <c r="H1075" t="s">
        <v>88</v>
      </c>
      <c r="M1075" t="s">
        <v>163</v>
      </c>
      <c r="N1075" t="s">
        <v>164</v>
      </c>
    </row>
    <row r="1076" spans="1:16" x14ac:dyDescent="0.35">
      <c r="A1076" t="s">
        <v>76</v>
      </c>
      <c r="B1076">
        <v>90</v>
      </c>
      <c r="C1076" t="s">
        <v>75</v>
      </c>
      <c r="D1076" t="s">
        <v>76</v>
      </c>
      <c r="E1076" t="s">
        <v>19</v>
      </c>
      <c r="F1076" t="s">
        <v>20</v>
      </c>
      <c r="G1076" t="s">
        <v>87</v>
      </c>
      <c r="H1076" t="s">
        <v>88</v>
      </c>
      <c r="M1076" t="s">
        <v>969</v>
      </c>
      <c r="N1076" t="s">
        <v>970</v>
      </c>
    </row>
    <row r="1077" spans="1:16" x14ac:dyDescent="0.35">
      <c r="A1077" t="s">
        <v>76</v>
      </c>
      <c r="B1077">
        <v>278.92</v>
      </c>
      <c r="C1077" t="s">
        <v>75</v>
      </c>
      <c r="D1077" t="s">
        <v>76</v>
      </c>
      <c r="E1077" t="s">
        <v>19</v>
      </c>
      <c r="F1077" t="s">
        <v>20</v>
      </c>
      <c r="G1077" t="s">
        <v>87</v>
      </c>
      <c r="H1077" t="s">
        <v>88</v>
      </c>
      <c r="M1077" t="s">
        <v>971</v>
      </c>
      <c r="N1077" t="s">
        <v>972</v>
      </c>
    </row>
    <row r="1078" spans="1:16" x14ac:dyDescent="0.35">
      <c r="A1078" t="s">
        <v>76</v>
      </c>
      <c r="B1078">
        <v>4549.2</v>
      </c>
      <c r="C1078" t="s">
        <v>75</v>
      </c>
      <c r="D1078" t="s">
        <v>76</v>
      </c>
      <c r="E1078" t="s">
        <v>19</v>
      </c>
      <c r="F1078" t="s">
        <v>20</v>
      </c>
      <c r="G1078" t="s">
        <v>87</v>
      </c>
      <c r="H1078" t="s">
        <v>88</v>
      </c>
      <c r="M1078" t="s">
        <v>91</v>
      </c>
      <c r="N1078" t="s">
        <v>92</v>
      </c>
    </row>
    <row r="1079" spans="1:16" x14ac:dyDescent="0.35">
      <c r="A1079" t="s">
        <v>76</v>
      </c>
      <c r="B1079">
        <v>223.2</v>
      </c>
      <c r="C1079" t="s">
        <v>75</v>
      </c>
      <c r="D1079" t="s">
        <v>76</v>
      </c>
      <c r="E1079" t="s">
        <v>19</v>
      </c>
      <c r="F1079" t="s">
        <v>20</v>
      </c>
      <c r="G1079" t="s">
        <v>87</v>
      </c>
      <c r="H1079" t="s">
        <v>88</v>
      </c>
      <c r="M1079" t="s">
        <v>977</v>
      </c>
      <c r="N1079" t="s">
        <v>978</v>
      </c>
    </row>
    <row r="1080" spans="1:16" x14ac:dyDescent="0.35">
      <c r="A1080" t="s">
        <v>76</v>
      </c>
      <c r="B1080">
        <v>518.5</v>
      </c>
      <c r="C1080" t="s">
        <v>75</v>
      </c>
      <c r="D1080" t="s">
        <v>76</v>
      </c>
      <c r="E1080" t="s">
        <v>19</v>
      </c>
      <c r="F1080" t="s">
        <v>20</v>
      </c>
      <c r="G1080" t="s">
        <v>21</v>
      </c>
      <c r="H1080" t="s">
        <v>22</v>
      </c>
      <c r="M1080" t="s">
        <v>165</v>
      </c>
      <c r="N1080" t="s">
        <v>166</v>
      </c>
    </row>
    <row r="1081" spans="1:16" x14ac:dyDescent="0.35">
      <c r="A1081" t="s">
        <v>76</v>
      </c>
      <c r="B1081">
        <v>961.78</v>
      </c>
      <c r="C1081" t="s">
        <v>75</v>
      </c>
      <c r="D1081" t="s">
        <v>76</v>
      </c>
      <c r="E1081" t="s">
        <v>19</v>
      </c>
      <c r="F1081" t="s">
        <v>20</v>
      </c>
      <c r="G1081" t="s">
        <v>21</v>
      </c>
      <c r="H1081" t="s">
        <v>22</v>
      </c>
      <c r="M1081" t="s">
        <v>324</v>
      </c>
      <c r="N1081" t="s">
        <v>325</v>
      </c>
    </row>
    <row r="1082" spans="1:16" x14ac:dyDescent="0.35">
      <c r="A1082" t="s">
        <v>76</v>
      </c>
      <c r="B1082">
        <v>29241.94</v>
      </c>
      <c r="C1082" t="s">
        <v>75</v>
      </c>
      <c r="D1082" t="s">
        <v>76</v>
      </c>
      <c r="E1082" t="s">
        <v>19</v>
      </c>
      <c r="F1082" t="s">
        <v>20</v>
      </c>
      <c r="G1082" t="s">
        <v>21</v>
      </c>
      <c r="H1082" t="s">
        <v>22</v>
      </c>
      <c r="M1082" t="s">
        <v>163</v>
      </c>
      <c r="N1082" t="s">
        <v>164</v>
      </c>
    </row>
    <row r="1083" spans="1:16" x14ac:dyDescent="0.35">
      <c r="A1083" t="s">
        <v>76</v>
      </c>
      <c r="B1083">
        <v>1672.8</v>
      </c>
      <c r="C1083" t="s">
        <v>75</v>
      </c>
      <c r="D1083" t="s">
        <v>76</v>
      </c>
      <c r="E1083" t="s">
        <v>19</v>
      </c>
      <c r="F1083" t="s">
        <v>20</v>
      </c>
      <c r="G1083" t="s">
        <v>21</v>
      </c>
      <c r="H1083" t="s">
        <v>22</v>
      </c>
      <c r="M1083" t="s">
        <v>977</v>
      </c>
      <c r="N1083" t="s">
        <v>978</v>
      </c>
    </row>
    <row r="1084" spans="1:16" x14ac:dyDescent="0.35">
      <c r="A1084" t="s">
        <v>76</v>
      </c>
      <c r="B1084">
        <v>1691.21</v>
      </c>
      <c r="C1084" t="s">
        <v>75</v>
      </c>
      <c r="D1084" t="s">
        <v>76</v>
      </c>
      <c r="E1084" t="s">
        <v>154</v>
      </c>
      <c r="F1084" t="s">
        <v>155</v>
      </c>
      <c r="G1084" t="s">
        <v>117</v>
      </c>
      <c r="H1084" t="s">
        <v>118</v>
      </c>
      <c r="K1084" t="s">
        <v>572</v>
      </c>
      <c r="L1084" t="s">
        <v>573</v>
      </c>
    </row>
    <row r="1085" spans="1:16" x14ac:dyDescent="0.35">
      <c r="A1085" t="s">
        <v>76</v>
      </c>
      <c r="B1085">
        <v>108.85</v>
      </c>
      <c r="C1085" t="s">
        <v>75</v>
      </c>
      <c r="D1085" t="s">
        <v>76</v>
      </c>
      <c r="E1085" t="s">
        <v>154</v>
      </c>
      <c r="F1085" t="s">
        <v>155</v>
      </c>
      <c r="G1085" t="s">
        <v>117</v>
      </c>
      <c r="H1085" t="s">
        <v>118</v>
      </c>
      <c r="K1085" t="s">
        <v>1366</v>
      </c>
      <c r="L1085" t="s">
        <v>1367</v>
      </c>
    </row>
    <row r="1086" spans="1:16" x14ac:dyDescent="0.35">
      <c r="A1086" t="s">
        <v>76</v>
      </c>
      <c r="B1086">
        <v>35.94</v>
      </c>
      <c r="C1086" t="s">
        <v>75</v>
      </c>
      <c r="D1086" t="s">
        <v>76</v>
      </c>
      <c r="E1086" t="s">
        <v>154</v>
      </c>
      <c r="F1086" t="s">
        <v>155</v>
      </c>
      <c r="G1086" t="s">
        <v>117</v>
      </c>
      <c r="H1086" t="s">
        <v>118</v>
      </c>
      <c r="K1086" t="s">
        <v>580</v>
      </c>
      <c r="L1086" t="s">
        <v>581</v>
      </c>
    </row>
    <row r="1087" spans="1:16" x14ac:dyDescent="0.35">
      <c r="A1087" t="s">
        <v>643</v>
      </c>
      <c r="B1087">
        <v>161.56</v>
      </c>
      <c r="C1087" t="s">
        <v>644</v>
      </c>
      <c r="D1087" t="s">
        <v>643</v>
      </c>
      <c r="E1087" t="s">
        <v>384</v>
      </c>
      <c r="F1087" t="s">
        <v>385</v>
      </c>
      <c r="G1087" t="s">
        <v>339</v>
      </c>
      <c r="H1087" t="s">
        <v>340</v>
      </c>
      <c r="O1087" t="s">
        <v>2403</v>
      </c>
      <c r="P1087" t="s">
        <v>2594</v>
      </c>
    </row>
    <row r="1088" spans="1:16" x14ac:dyDescent="0.35">
      <c r="A1088" t="s">
        <v>643</v>
      </c>
      <c r="B1088">
        <v>100</v>
      </c>
      <c r="C1088" t="s">
        <v>644</v>
      </c>
      <c r="D1088" t="s">
        <v>643</v>
      </c>
      <c r="E1088" t="s">
        <v>490</v>
      </c>
      <c r="F1088" t="s">
        <v>491</v>
      </c>
      <c r="G1088" t="s">
        <v>492</v>
      </c>
      <c r="H1088" t="s">
        <v>493</v>
      </c>
      <c r="K1088" t="s">
        <v>1180</v>
      </c>
      <c r="L1088" t="s">
        <v>1181</v>
      </c>
    </row>
    <row r="1089" spans="1:16" x14ac:dyDescent="0.35">
      <c r="A1089" t="s">
        <v>643</v>
      </c>
      <c r="B1089">
        <v>2.6</v>
      </c>
      <c r="C1089" t="s">
        <v>644</v>
      </c>
      <c r="D1089" t="s">
        <v>643</v>
      </c>
      <c r="E1089" t="s">
        <v>134</v>
      </c>
      <c r="F1089" t="s">
        <v>135</v>
      </c>
      <c r="G1089" t="s">
        <v>117</v>
      </c>
      <c r="H1089" t="s">
        <v>118</v>
      </c>
      <c r="O1089" t="s">
        <v>2403</v>
      </c>
      <c r="P1089" t="s">
        <v>2594</v>
      </c>
    </row>
    <row r="1090" spans="1:16" x14ac:dyDescent="0.35">
      <c r="A1090" t="s">
        <v>643</v>
      </c>
      <c r="B1090">
        <v>277.56</v>
      </c>
      <c r="C1090" t="s">
        <v>644</v>
      </c>
      <c r="D1090" t="s">
        <v>643</v>
      </c>
      <c r="E1090" t="s">
        <v>154</v>
      </c>
      <c r="F1090" t="s">
        <v>155</v>
      </c>
      <c r="G1090" t="s">
        <v>117</v>
      </c>
      <c r="H1090" t="s">
        <v>118</v>
      </c>
      <c r="K1090" t="s">
        <v>572</v>
      </c>
      <c r="L1090" t="s">
        <v>573</v>
      </c>
    </row>
    <row r="1091" spans="1:16" x14ac:dyDescent="0.35">
      <c r="A1091" t="s">
        <v>261</v>
      </c>
      <c r="B1091">
        <v>3</v>
      </c>
      <c r="C1091" t="s">
        <v>260</v>
      </c>
      <c r="D1091" t="s">
        <v>261</v>
      </c>
      <c r="E1091" t="s">
        <v>337</v>
      </c>
      <c r="F1091" t="s">
        <v>338</v>
      </c>
      <c r="G1091" t="s">
        <v>339</v>
      </c>
      <c r="H1091" t="s">
        <v>340</v>
      </c>
      <c r="O1091" t="s">
        <v>2496</v>
      </c>
      <c r="P1091" t="s">
        <v>2497</v>
      </c>
    </row>
    <row r="1092" spans="1:16" x14ac:dyDescent="0.35">
      <c r="A1092" t="s">
        <v>261</v>
      </c>
      <c r="B1092">
        <v>15.99</v>
      </c>
      <c r="C1092" t="s">
        <v>260</v>
      </c>
      <c r="D1092" t="s">
        <v>261</v>
      </c>
      <c r="E1092" t="s">
        <v>337</v>
      </c>
      <c r="F1092" t="s">
        <v>338</v>
      </c>
      <c r="G1092" t="s">
        <v>339</v>
      </c>
      <c r="H1092" t="s">
        <v>340</v>
      </c>
      <c r="O1092" t="s">
        <v>2500</v>
      </c>
      <c r="P1092" t="s">
        <v>2501</v>
      </c>
    </row>
    <row r="1093" spans="1:16" x14ac:dyDescent="0.35">
      <c r="A1093" t="s">
        <v>517</v>
      </c>
      <c r="B1093">
        <v>73.77</v>
      </c>
      <c r="C1093" t="s">
        <v>516</v>
      </c>
      <c r="D1093" t="s">
        <v>517</v>
      </c>
      <c r="E1093" t="s">
        <v>384</v>
      </c>
      <c r="F1093" t="s">
        <v>385</v>
      </c>
      <c r="G1093" t="s">
        <v>339</v>
      </c>
      <c r="H1093" t="s">
        <v>340</v>
      </c>
      <c r="O1093" t="s">
        <v>2586</v>
      </c>
      <c r="P1093" t="s">
        <v>2587</v>
      </c>
    </row>
    <row r="1094" spans="1:16" x14ac:dyDescent="0.35">
      <c r="A1094" t="s">
        <v>517</v>
      </c>
      <c r="B1094">
        <v>23</v>
      </c>
      <c r="C1094" t="s">
        <v>516</v>
      </c>
      <c r="D1094" t="s">
        <v>517</v>
      </c>
      <c r="E1094" t="s">
        <v>384</v>
      </c>
      <c r="F1094" t="s">
        <v>385</v>
      </c>
      <c r="G1094" t="s">
        <v>339</v>
      </c>
      <c r="H1094" t="s">
        <v>340</v>
      </c>
      <c r="O1094" t="s">
        <v>2637</v>
      </c>
      <c r="P1094" t="s">
        <v>2638</v>
      </c>
    </row>
    <row r="1095" spans="1:16" x14ac:dyDescent="0.35">
      <c r="A1095" t="s">
        <v>517</v>
      </c>
      <c r="B1095">
        <v>-6.89</v>
      </c>
      <c r="C1095" t="s">
        <v>516</v>
      </c>
      <c r="D1095" t="s">
        <v>517</v>
      </c>
      <c r="E1095" t="s">
        <v>384</v>
      </c>
      <c r="F1095" t="s">
        <v>385</v>
      </c>
      <c r="G1095" t="s">
        <v>339</v>
      </c>
      <c r="H1095" t="s">
        <v>340</v>
      </c>
      <c r="O1095" t="s">
        <v>2639</v>
      </c>
      <c r="P1095" t="s">
        <v>2640</v>
      </c>
    </row>
    <row r="1096" spans="1:16" x14ac:dyDescent="0.35">
      <c r="A1096" t="s">
        <v>517</v>
      </c>
      <c r="B1096">
        <v>368.41</v>
      </c>
      <c r="C1096" t="s">
        <v>516</v>
      </c>
      <c r="D1096" t="s">
        <v>517</v>
      </c>
      <c r="E1096" t="s">
        <v>384</v>
      </c>
      <c r="F1096" t="s">
        <v>385</v>
      </c>
      <c r="G1096" t="s">
        <v>339</v>
      </c>
      <c r="H1096" t="s">
        <v>340</v>
      </c>
      <c r="O1096" t="s">
        <v>2578</v>
      </c>
      <c r="P1096" t="s">
        <v>2579</v>
      </c>
    </row>
    <row r="1097" spans="1:16" x14ac:dyDescent="0.35">
      <c r="A1097" t="s">
        <v>524</v>
      </c>
      <c r="B1097">
        <v>2240.85</v>
      </c>
      <c r="C1097" t="s">
        <v>523</v>
      </c>
      <c r="D1097" t="s">
        <v>524</v>
      </c>
      <c r="E1097" t="s">
        <v>19</v>
      </c>
      <c r="F1097" t="s">
        <v>20</v>
      </c>
      <c r="G1097" t="s">
        <v>87</v>
      </c>
      <c r="H1097" t="s">
        <v>88</v>
      </c>
      <c r="M1097" t="s">
        <v>165</v>
      </c>
      <c r="N1097" t="s">
        <v>166</v>
      </c>
    </row>
    <row r="1098" spans="1:16" x14ac:dyDescent="0.35">
      <c r="A1098" t="s">
        <v>524</v>
      </c>
      <c r="B1098">
        <v>24</v>
      </c>
      <c r="C1098" t="s">
        <v>523</v>
      </c>
      <c r="D1098" t="s">
        <v>524</v>
      </c>
      <c r="E1098" t="s">
        <v>337</v>
      </c>
      <c r="F1098" t="s">
        <v>338</v>
      </c>
      <c r="G1098" t="s">
        <v>339</v>
      </c>
      <c r="H1098" t="s">
        <v>340</v>
      </c>
      <c r="O1098" t="s">
        <v>2506</v>
      </c>
      <c r="P1098" t="s">
        <v>2507</v>
      </c>
    </row>
    <row r="1099" spans="1:16" x14ac:dyDescent="0.35">
      <c r="A1099" t="s">
        <v>194</v>
      </c>
      <c r="B1099">
        <v>14024.37</v>
      </c>
      <c r="C1099" t="s">
        <v>193</v>
      </c>
      <c r="D1099" t="s">
        <v>194</v>
      </c>
      <c r="E1099" t="s">
        <v>19</v>
      </c>
      <c r="F1099" t="s">
        <v>20</v>
      </c>
      <c r="G1099" t="s">
        <v>87</v>
      </c>
      <c r="H1099" t="s">
        <v>88</v>
      </c>
      <c r="M1099" t="s">
        <v>165</v>
      </c>
      <c r="N1099" t="s">
        <v>166</v>
      </c>
    </row>
    <row r="1100" spans="1:16" x14ac:dyDescent="0.35">
      <c r="A1100" t="s">
        <v>194</v>
      </c>
      <c r="B1100">
        <v>48.56</v>
      </c>
      <c r="C1100" t="s">
        <v>193</v>
      </c>
      <c r="D1100" t="s">
        <v>194</v>
      </c>
      <c r="E1100" t="s">
        <v>19</v>
      </c>
      <c r="F1100" t="s">
        <v>20</v>
      </c>
      <c r="G1100" t="s">
        <v>87</v>
      </c>
      <c r="H1100" t="s">
        <v>88</v>
      </c>
      <c r="M1100" t="s">
        <v>324</v>
      </c>
      <c r="N1100" t="s">
        <v>325</v>
      </c>
    </row>
    <row r="1101" spans="1:16" x14ac:dyDescent="0.35">
      <c r="A1101" t="s">
        <v>194</v>
      </c>
      <c r="B1101">
        <v>490</v>
      </c>
      <c r="C1101" t="s">
        <v>193</v>
      </c>
      <c r="D1101" t="s">
        <v>194</v>
      </c>
      <c r="E1101" t="s">
        <v>384</v>
      </c>
      <c r="F1101" t="s">
        <v>385</v>
      </c>
      <c r="G1101" t="s">
        <v>339</v>
      </c>
      <c r="H1101" t="s">
        <v>340</v>
      </c>
      <c r="O1101" t="s">
        <v>2582</v>
      </c>
      <c r="P1101" t="s">
        <v>2583</v>
      </c>
    </row>
    <row r="1102" spans="1:16" x14ac:dyDescent="0.35">
      <c r="A1102" t="s">
        <v>194</v>
      </c>
      <c r="B1102">
        <v>172.63</v>
      </c>
      <c r="C1102" t="s">
        <v>193</v>
      </c>
      <c r="D1102" t="s">
        <v>194</v>
      </c>
      <c r="E1102" t="s">
        <v>563</v>
      </c>
      <c r="F1102" t="s">
        <v>564</v>
      </c>
      <c r="G1102" t="s">
        <v>565</v>
      </c>
      <c r="H1102" t="s">
        <v>566</v>
      </c>
      <c r="K1102" t="s">
        <v>1733</v>
      </c>
      <c r="L1102" t="s">
        <v>1734</v>
      </c>
    </row>
    <row r="1103" spans="1:16" x14ac:dyDescent="0.35">
      <c r="A1103" t="s">
        <v>194</v>
      </c>
      <c r="B1103">
        <v>4.24</v>
      </c>
      <c r="C1103" t="s">
        <v>193</v>
      </c>
      <c r="D1103" t="s">
        <v>194</v>
      </c>
      <c r="E1103" t="s">
        <v>380</v>
      </c>
      <c r="F1103" t="s">
        <v>381</v>
      </c>
      <c r="G1103" t="s">
        <v>250</v>
      </c>
      <c r="H1103" t="s">
        <v>251</v>
      </c>
      <c r="O1103" t="s">
        <v>2411</v>
      </c>
      <c r="P1103" t="s">
        <v>2412</v>
      </c>
    </row>
    <row r="1104" spans="1:16" x14ac:dyDescent="0.35">
      <c r="A1104" t="s">
        <v>194</v>
      </c>
      <c r="B1104">
        <v>36.6</v>
      </c>
      <c r="C1104" t="s">
        <v>193</v>
      </c>
      <c r="D1104" t="s">
        <v>194</v>
      </c>
      <c r="E1104" t="s">
        <v>337</v>
      </c>
      <c r="F1104" t="s">
        <v>338</v>
      </c>
      <c r="G1104" t="s">
        <v>339</v>
      </c>
      <c r="H1104" t="s">
        <v>340</v>
      </c>
      <c r="O1104" t="s">
        <v>2500</v>
      </c>
      <c r="P1104" t="s">
        <v>2501</v>
      </c>
    </row>
    <row r="1105" spans="1:16" x14ac:dyDescent="0.35">
      <c r="A1105" t="s">
        <v>190</v>
      </c>
      <c r="B1105">
        <v>2357.7600000000002</v>
      </c>
      <c r="C1105" t="s">
        <v>191</v>
      </c>
      <c r="D1105" t="s">
        <v>190</v>
      </c>
      <c r="E1105" t="s">
        <v>19</v>
      </c>
      <c r="F1105" t="s">
        <v>20</v>
      </c>
      <c r="G1105" t="s">
        <v>87</v>
      </c>
      <c r="H1105" t="s">
        <v>88</v>
      </c>
      <c r="M1105" t="s">
        <v>977</v>
      </c>
      <c r="N1105" t="s">
        <v>978</v>
      </c>
    </row>
    <row r="1106" spans="1:16" x14ac:dyDescent="0.35">
      <c r="A1106" t="s">
        <v>190</v>
      </c>
      <c r="B1106">
        <v>13.29</v>
      </c>
      <c r="C1106" t="s">
        <v>191</v>
      </c>
      <c r="D1106" t="s">
        <v>190</v>
      </c>
      <c r="E1106" t="s">
        <v>384</v>
      </c>
      <c r="F1106" t="s">
        <v>385</v>
      </c>
      <c r="G1106" t="s">
        <v>339</v>
      </c>
      <c r="H1106" t="s">
        <v>340</v>
      </c>
      <c r="O1106" t="s">
        <v>2582</v>
      </c>
      <c r="P1106" t="s">
        <v>2583</v>
      </c>
    </row>
    <row r="1107" spans="1:16" x14ac:dyDescent="0.35">
      <c r="A1107" t="s">
        <v>190</v>
      </c>
      <c r="B1107">
        <v>13.04</v>
      </c>
      <c r="C1107" t="s">
        <v>191</v>
      </c>
      <c r="D1107" t="s">
        <v>190</v>
      </c>
      <c r="E1107" t="s">
        <v>384</v>
      </c>
      <c r="F1107" t="s">
        <v>385</v>
      </c>
      <c r="G1107" t="s">
        <v>339</v>
      </c>
      <c r="H1107" t="s">
        <v>340</v>
      </c>
      <c r="O1107" t="s">
        <v>2578</v>
      </c>
      <c r="P1107" t="s">
        <v>2579</v>
      </c>
    </row>
    <row r="1108" spans="1:16" x14ac:dyDescent="0.35">
      <c r="A1108" t="s">
        <v>190</v>
      </c>
      <c r="B1108">
        <v>156.01</v>
      </c>
      <c r="C1108" t="s">
        <v>191</v>
      </c>
      <c r="D1108" t="s">
        <v>190</v>
      </c>
      <c r="E1108" t="s">
        <v>563</v>
      </c>
      <c r="F1108" t="s">
        <v>564</v>
      </c>
      <c r="G1108" t="s">
        <v>565</v>
      </c>
      <c r="H1108" t="s">
        <v>566</v>
      </c>
      <c r="K1108" t="s">
        <v>1733</v>
      </c>
      <c r="L1108" t="s">
        <v>1734</v>
      </c>
    </row>
    <row r="1109" spans="1:16" x14ac:dyDescent="0.35">
      <c r="A1109" t="s">
        <v>18</v>
      </c>
      <c r="B1109">
        <v>3.2</v>
      </c>
      <c r="C1109" t="s">
        <v>17</v>
      </c>
      <c r="D1109" t="s">
        <v>18</v>
      </c>
      <c r="E1109" t="s">
        <v>1016</v>
      </c>
      <c r="F1109" t="s">
        <v>1017</v>
      </c>
      <c r="G1109" t="s">
        <v>1018</v>
      </c>
      <c r="H1109" t="s">
        <v>1019</v>
      </c>
      <c r="M1109" t="s">
        <v>1026</v>
      </c>
      <c r="N1109" t="s">
        <v>1027</v>
      </c>
    </row>
    <row r="1110" spans="1:16" x14ac:dyDescent="0.35">
      <c r="A1110" t="s">
        <v>18</v>
      </c>
      <c r="B1110">
        <v>2367.7600000000002</v>
      </c>
      <c r="C1110" t="s">
        <v>17</v>
      </c>
      <c r="D1110" t="s">
        <v>18</v>
      </c>
      <c r="E1110" t="s">
        <v>1016</v>
      </c>
      <c r="F1110" t="s">
        <v>1017</v>
      </c>
      <c r="G1110" t="s">
        <v>1018</v>
      </c>
      <c r="H1110" t="s">
        <v>1019</v>
      </c>
      <c r="M1110" t="s">
        <v>23</v>
      </c>
      <c r="N1110" t="s">
        <v>24</v>
      </c>
    </row>
    <row r="1111" spans="1:16" x14ac:dyDescent="0.35">
      <c r="A1111" t="s">
        <v>18</v>
      </c>
      <c r="B1111">
        <v>2.1</v>
      </c>
      <c r="C1111" t="s">
        <v>17</v>
      </c>
      <c r="D1111" t="s">
        <v>18</v>
      </c>
      <c r="E1111" t="s">
        <v>1016</v>
      </c>
      <c r="F1111" t="s">
        <v>1017</v>
      </c>
      <c r="G1111" t="s">
        <v>565</v>
      </c>
      <c r="H1111" t="s">
        <v>566</v>
      </c>
      <c r="M1111" t="s">
        <v>23</v>
      </c>
      <c r="N1111" t="s">
        <v>24</v>
      </c>
    </row>
    <row r="1112" spans="1:16" x14ac:dyDescent="0.35">
      <c r="A1112" t="s">
        <v>18</v>
      </c>
      <c r="B1112">
        <v>24</v>
      </c>
      <c r="C1112" t="s">
        <v>17</v>
      </c>
      <c r="D1112" t="s">
        <v>18</v>
      </c>
      <c r="E1112" t="s">
        <v>1016</v>
      </c>
      <c r="F1112" t="s">
        <v>1017</v>
      </c>
      <c r="G1112" t="s">
        <v>1443</v>
      </c>
      <c r="H1112" t="s">
        <v>1444</v>
      </c>
      <c r="M1112" t="s">
        <v>1445</v>
      </c>
      <c r="N1112" t="s">
        <v>1446</v>
      </c>
    </row>
    <row r="1113" spans="1:16" x14ac:dyDescent="0.35">
      <c r="A1113" t="s">
        <v>18</v>
      </c>
      <c r="B1113">
        <v>61.56</v>
      </c>
      <c r="C1113" t="s">
        <v>17</v>
      </c>
      <c r="D1113" t="s">
        <v>18</v>
      </c>
      <c r="E1113" t="s">
        <v>1016</v>
      </c>
      <c r="F1113" t="s">
        <v>1017</v>
      </c>
      <c r="G1113" t="s">
        <v>1711</v>
      </c>
      <c r="H1113" t="s">
        <v>1712</v>
      </c>
      <c r="M1113" t="s">
        <v>1856</v>
      </c>
      <c r="N1113" t="s">
        <v>1857</v>
      </c>
    </row>
    <row r="1114" spans="1:16" x14ac:dyDescent="0.35">
      <c r="A1114" t="s">
        <v>18</v>
      </c>
      <c r="B1114">
        <v>35.76</v>
      </c>
      <c r="C1114" t="s">
        <v>17</v>
      </c>
      <c r="D1114" t="s">
        <v>18</v>
      </c>
      <c r="E1114" t="s">
        <v>1016</v>
      </c>
      <c r="F1114" t="s">
        <v>1017</v>
      </c>
      <c r="G1114" t="s">
        <v>1447</v>
      </c>
      <c r="H1114" t="s">
        <v>1448</v>
      </c>
      <c r="M1114" t="s">
        <v>1449</v>
      </c>
      <c r="N1114" t="s">
        <v>1450</v>
      </c>
    </row>
    <row r="1115" spans="1:16" x14ac:dyDescent="0.35">
      <c r="A1115" t="s">
        <v>18</v>
      </c>
      <c r="B1115">
        <v>6</v>
      </c>
      <c r="C1115" t="s">
        <v>17</v>
      </c>
      <c r="D1115" t="s">
        <v>18</v>
      </c>
      <c r="E1115" t="s">
        <v>1016</v>
      </c>
      <c r="F1115" t="s">
        <v>1017</v>
      </c>
      <c r="G1115" t="s">
        <v>37</v>
      </c>
      <c r="H1115" t="s">
        <v>38</v>
      </c>
      <c r="M1115" t="s">
        <v>1445</v>
      </c>
      <c r="N1115" t="s">
        <v>1446</v>
      </c>
    </row>
    <row r="1116" spans="1:16" x14ac:dyDescent="0.35">
      <c r="A1116" t="s">
        <v>18</v>
      </c>
      <c r="B1116">
        <v>3.2</v>
      </c>
      <c r="C1116" t="s">
        <v>17</v>
      </c>
      <c r="D1116" t="s">
        <v>18</v>
      </c>
      <c r="E1116" t="s">
        <v>1116</v>
      </c>
      <c r="F1116" t="s">
        <v>1117</v>
      </c>
      <c r="G1116" t="s">
        <v>21</v>
      </c>
      <c r="H1116" t="s">
        <v>22</v>
      </c>
      <c r="M1116" t="s">
        <v>2641</v>
      </c>
      <c r="N1116" t="s">
        <v>2642</v>
      </c>
    </row>
    <row r="1117" spans="1:16" x14ac:dyDescent="0.35">
      <c r="A1117" t="s">
        <v>18</v>
      </c>
      <c r="B1117">
        <v>20</v>
      </c>
      <c r="C1117" t="s">
        <v>17</v>
      </c>
      <c r="D1117" t="s">
        <v>18</v>
      </c>
      <c r="E1117" t="s">
        <v>1116</v>
      </c>
      <c r="F1117" t="s">
        <v>1117</v>
      </c>
      <c r="G1117" t="s">
        <v>21</v>
      </c>
      <c r="H1117" t="s">
        <v>22</v>
      </c>
      <c r="M1117" t="s">
        <v>1026</v>
      </c>
      <c r="N1117" t="s">
        <v>1027</v>
      </c>
    </row>
    <row r="1118" spans="1:16" x14ac:dyDescent="0.35">
      <c r="A1118" t="s">
        <v>18</v>
      </c>
      <c r="B1118">
        <v>1371.66</v>
      </c>
      <c r="C1118" t="s">
        <v>17</v>
      </c>
      <c r="D1118" t="s">
        <v>18</v>
      </c>
      <c r="E1118" t="s">
        <v>1116</v>
      </c>
      <c r="F1118" t="s">
        <v>1117</v>
      </c>
      <c r="G1118" t="s">
        <v>21</v>
      </c>
      <c r="H1118" t="s">
        <v>22</v>
      </c>
      <c r="M1118" t="s">
        <v>23</v>
      </c>
      <c r="N1118" t="s">
        <v>24</v>
      </c>
    </row>
    <row r="1119" spans="1:16" x14ac:dyDescent="0.35">
      <c r="A1119" t="s">
        <v>18</v>
      </c>
      <c r="B1119">
        <v>1546.96</v>
      </c>
      <c r="C1119" t="s">
        <v>17</v>
      </c>
      <c r="D1119" t="s">
        <v>18</v>
      </c>
      <c r="E1119" t="s">
        <v>332</v>
      </c>
      <c r="F1119" t="s">
        <v>333</v>
      </c>
      <c r="G1119" t="s">
        <v>178</v>
      </c>
      <c r="H1119" t="s">
        <v>179</v>
      </c>
      <c r="M1119" t="s">
        <v>23</v>
      </c>
      <c r="N1119" t="s">
        <v>24</v>
      </c>
    </row>
    <row r="1120" spans="1:16" x14ac:dyDescent="0.35">
      <c r="A1120" t="s">
        <v>18</v>
      </c>
      <c r="B1120">
        <v>1829.44</v>
      </c>
      <c r="C1120" t="s">
        <v>17</v>
      </c>
      <c r="D1120" t="s">
        <v>18</v>
      </c>
      <c r="E1120" t="s">
        <v>47</v>
      </c>
      <c r="F1120" t="s">
        <v>48</v>
      </c>
      <c r="G1120" t="s">
        <v>292</v>
      </c>
      <c r="H1120" t="s">
        <v>293</v>
      </c>
      <c r="M1120" t="s">
        <v>23</v>
      </c>
      <c r="N1120" t="s">
        <v>24</v>
      </c>
    </row>
    <row r="1121" spans="1:14" x14ac:dyDescent="0.35">
      <c r="A1121" t="s">
        <v>18</v>
      </c>
      <c r="B1121">
        <v>13.08</v>
      </c>
      <c r="C1121" t="s">
        <v>17</v>
      </c>
      <c r="D1121" t="s">
        <v>18</v>
      </c>
      <c r="E1121" t="s">
        <v>19</v>
      </c>
      <c r="F1121" t="s">
        <v>20</v>
      </c>
      <c r="G1121" t="s">
        <v>87</v>
      </c>
      <c r="H1121" t="s">
        <v>88</v>
      </c>
      <c r="M1121" t="s">
        <v>969</v>
      </c>
      <c r="N1121" t="s">
        <v>970</v>
      </c>
    </row>
    <row r="1122" spans="1:14" x14ac:dyDescent="0.35">
      <c r="A1122" t="s">
        <v>18</v>
      </c>
      <c r="B1122">
        <v>13.2</v>
      </c>
      <c r="C1122" t="s">
        <v>17</v>
      </c>
      <c r="D1122" t="s">
        <v>18</v>
      </c>
      <c r="E1122" t="s">
        <v>19</v>
      </c>
      <c r="F1122" t="s">
        <v>20</v>
      </c>
      <c r="G1122" t="s">
        <v>32</v>
      </c>
      <c r="H1122" t="s">
        <v>33</v>
      </c>
      <c r="M1122" t="s">
        <v>23</v>
      </c>
      <c r="N1122" t="s">
        <v>24</v>
      </c>
    </row>
    <row r="1123" spans="1:14" x14ac:dyDescent="0.35">
      <c r="A1123" t="s">
        <v>18</v>
      </c>
      <c r="B1123">
        <v>61.6</v>
      </c>
      <c r="C1123" t="s">
        <v>17</v>
      </c>
      <c r="D1123" t="s">
        <v>18</v>
      </c>
      <c r="E1123" t="s">
        <v>19</v>
      </c>
      <c r="F1123" t="s">
        <v>20</v>
      </c>
      <c r="G1123" t="s">
        <v>720</v>
      </c>
      <c r="H1123" t="s">
        <v>721</v>
      </c>
      <c r="M1123" t="s">
        <v>23</v>
      </c>
      <c r="N1123" t="s">
        <v>24</v>
      </c>
    </row>
    <row r="1124" spans="1:14" x14ac:dyDescent="0.35">
      <c r="A1124" t="s">
        <v>18</v>
      </c>
      <c r="B1124">
        <v>13.6</v>
      </c>
      <c r="C1124" t="s">
        <v>17</v>
      </c>
      <c r="D1124" t="s">
        <v>18</v>
      </c>
      <c r="E1124" t="s">
        <v>19</v>
      </c>
      <c r="F1124" t="s">
        <v>20</v>
      </c>
      <c r="G1124" t="s">
        <v>21</v>
      </c>
      <c r="H1124" t="s">
        <v>22</v>
      </c>
      <c r="M1124" t="s">
        <v>98</v>
      </c>
      <c r="N1124" t="s">
        <v>99</v>
      </c>
    </row>
    <row r="1125" spans="1:14" x14ac:dyDescent="0.35">
      <c r="A1125" t="s">
        <v>18</v>
      </c>
      <c r="B1125">
        <v>9.5</v>
      </c>
      <c r="C1125" t="s">
        <v>17</v>
      </c>
      <c r="D1125" t="s">
        <v>18</v>
      </c>
      <c r="E1125" t="s">
        <v>19</v>
      </c>
      <c r="F1125" t="s">
        <v>20</v>
      </c>
      <c r="G1125" t="s">
        <v>21</v>
      </c>
      <c r="H1125" t="s">
        <v>22</v>
      </c>
      <c r="M1125" t="s">
        <v>2641</v>
      </c>
      <c r="N1125" t="s">
        <v>2642</v>
      </c>
    </row>
    <row r="1126" spans="1:14" x14ac:dyDescent="0.35">
      <c r="A1126" t="s">
        <v>18</v>
      </c>
      <c r="B1126">
        <v>3741.91</v>
      </c>
      <c r="C1126" t="s">
        <v>17</v>
      </c>
      <c r="D1126" t="s">
        <v>18</v>
      </c>
      <c r="E1126" t="s">
        <v>19</v>
      </c>
      <c r="F1126" t="s">
        <v>20</v>
      </c>
      <c r="G1126" t="s">
        <v>21</v>
      </c>
      <c r="H1126" t="s">
        <v>22</v>
      </c>
      <c r="M1126" t="s">
        <v>23</v>
      </c>
      <c r="N1126" t="s">
        <v>24</v>
      </c>
    </row>
    <row r="1127" spans="1:14" x14ac:dyDescent="0.35">
      <c r="A1127" t="s">
        <v>18</v>
      </c>
      <c r="B1127">
        <v>8.41</v>
      </c>
      <c r="C1127" t="s">
        <v>17</v>
      </c>
      <c r="D1127" t="s">
        <v>18</v>
      </c>
      <c r="E1127" t="s">
        <v>139</v>
      </c>
      <c r="F1127" t="s">
        <v>140</v>
      </c>
      <c r="G1127" t="s">
        <v>245</v>
      </c>
      <c r="H1127" t="s">
        <v>246</v>
      </c>
      <c r="M1127" t="s">
        <v>247</v>
      </c>
      <c r="N1127" t="s">
        <v>248</v>
      </c>
    </row>
    <row r="1128" spans="1:14" x14ac:dyDescent="0.35">
      <c r="A1128" t="s">
        <v>18</v>
      </c>
      <c r="B1128">
        <v>5.44</v>
      </c>
      <c r="C1128" t="s">
        <v>17</v>
      </c>
      <c r="D1128" t="s">
        <v>18</v>
      </c>
      <c r="E1128" t="s">
        <v>139</v>
      </c>
      <c r="F1128" t="s">
        <v>140</v>
      </c>
      <c r="G1128" t="s">
        <v>245</v>
      </c>
      <c r="H1128" t="s">
        <v>246</v>
      </c>
      <c r="M1128" t="s">
        <v>1706</v>
      </c>
      <c r="N1128" t="s">
        <v>1707</v>
      </c>
    </row>
    <row r="1129" spans="1:14" x14ac:dyDescent="0.35">
      <c r="A1129" t="s">
        <v>18</v>
      </c>
      <c r="B1129">
        <v>850.4</v>
      </c>
      <c r="C1129" t="s">
        <v>17</v>
      </c>
      <c r="D1129" t="s">
        <v>18</v>
      </c>
      <c r="E1129" t="s">
        <v>139</v>
      </c>
      <c r="F1129" t="s">
        <v>140</v>
      </c>
      <c r="G1129" t="s">
        <v>245</v>
      </c>
      <c r="H1129" t="s">
        <v>246</v>
      </c>
      <c r="M1129" t="s">
        <v>23</v>
      </c>
      <c r="N1129" t="s">
        <v>24</v>
      </c>
    </row>
    <row r="1130" spans="1:14" x14ac:dyDescent="0.35">
      <c r="A1130" t="s">
        <v>18</v>
      </c>
      <c r="B1130">
        <v>3.95</v>
      </c>
      <c r="C1130" t="s">
        <v>17</v>
      </c>
      <c r="D1130" t="s">
        <v>18</v>
      </c>
      <c r="E1130" t="s">
        <v>126</v>
      </c>
      <c r="F1130" t="s">
        <v>127</v>
      </c>
      <c r="G1130" t="s">
        <v>178</v>
      </c>
      <c r="H1130" t="s">
        <v>179</v>
      </c>
      <c r="M1130" t="s">
        <v>23</v>
      </c>
      <c r="N1130" t="s">
        <v>24</v>
      </c>
    </row>
    <row r="1131" spans="1:14" x14ac:dyDescent="0.35">
      <c r="A1131" t="s">
        <v>18</v>
      </c>
      <c r="B1131">
        <v>1032.8800000000001</v>
      </c>
      <c r="C1131" t="s">
        <v>17</v>
      </c>
      <c r="D1131" t="s">
        <v>18</v>
      </c>
      <c r="E1131" t="s">
        <v>126</v>
      </c>
      <c r="F1131" t="s">
        <v>127</v>
      </c>
      <c r="G1131" t="s">
        <v>21</v>
      </c>
      <c r="H1131" t="s">
        <v>22</v>
      </c>
      <c r="M1131" t="s">
        <v>2238</v>
      </c>
      <c r="N1131" t="s">
        <v>2239</v>
      </c>
    </row>
    <row r="1132" spans="1:14" x14ac:dyDescent="0.35">
      <c r="A1132" t="s">
        <v>18</v>
      </c>
      <c r="B1132">
        <v>73.3</v>
      </c>
      <c r="C1132" t="s">
        <v>17</v>
      </c>
      <c r="D1132" t="s">
        <v>18</v>
      </c>
      <c r="E1132" t="s">
        <v>126</v>
      </c>
      <c r="F1132" t="s">
        <v>127</v>
      </c>
      <c r="G1132" t="s">
        <v>21</v>
      </c>
      <c r="H1132" t="s">
        <v>22</v>
      </c>
      <c r="M1132" t="s">
        <v>98</v>
      </c>
      <c r="N1132" t="s">
        <v>99</v>
      </c>
    </row>
    <row r="1133" spans="1:14" x14ac:dyDescent="0.35">
      <c r="A1133" t="s">
        <v>18</v>
      </c>
      <c r="B1133">
        <v>11.22</v>
      </c>
      <c r="C1133" t="s">
        <v>17</v>
      </c>
      <c r="D1133" t="s">
        <v>18</v>
      </c>
      <c r="E1133" t="s">
        <v>126</v>
      </c>
      <c r="F1133" t="s">
        <v>127</v>
      </c>
      <c r="G1133" t="s">
        <v>21</v>
      </c>
      <c r="H1133" t="s">
        <v>22</v>
      </c>
      <c r="M1133" t="s">
        <v>23</v>
      </c>
      <c r="N1133" t="s">
        <v>24</v>
      </c>
    </row>
    <row r="1134" spans="1:14" x14ac:dyDescent="0.35">
      <c r="A1134" t="s">
        <v>18</v>
      </c>
      <c r="B1134">
        <v>256.19</v>
      </c>
      <c r="C1134" t="s">
        <v>17</v>
      </c>
      <c r="D1134" t="s">
        <v>18</v>
      </c>
      <c r="E1134" t="s">
        <v>613</v>
      </c>
      <c r="F1134" t="s">
        <v>614</v>
      </c>
      <c r="G1134" t="s">
        <v>615</v>
      </c>
      <c r="H1134" t="s">
        <v>616</v>
      </c>
      <c r="K1134" t="s">
        <v>1371</v>
      </c>
      <c r="L1134" t="s">
        <v>1372</v>
      </c>
    </row>
    <row r="1135" spans="1:14" x14ac:dyDescent="0.35">
      <c r="A1135" t="s">
        <v>18</v>
      </c>
      <c r="B1135">
        <v>4.8</v>
      </c>
      <c r="C1135" t="s">
        <v>17</v>
      </c>
      <c r="D1135" t="s">
        <v>18</v>
      </c>
      <c r="E1135" t="s">
        <v>490</v>
      </c>
      <c r="F1135" t="s">
        <v>491</v>
      </c>
      <c r="G1135" t="s">
        <v>492</v>
      </c>
      <c r="H1135" t="s">
        <v>493</v>
      </c>
      <c r="K1135" t="s">
        <v>2522</v>
      </c>
      <c r="L1135" t="s">
        <v>2523</v>
      </c>
    </row>
    <row r="1136" spans="1:14" x14ac:dyDescent="0.35">
      <c r="A1136" t="s">
        <v>18</v>
      </c>
      <c r="B1136">
        <v>11.92</v>
      </c>
      <c r="C1136" t="s">
        <v>17</v>
      </c>
      <c r="D1136" t="s">
        <v>18</v>
      </c>
      <c r="E1136" t="s">
        <v>490</v>
      </c>
      <c r="F1136" t="s">
        <v>491</v>
      </c>
      <c r="G1136" t="s">
        <v>492</v>
      </c>
      <c r="H1136" t="s">
        <v>493</v>
      </c>
      <c r="K1136" t="s">
        <v>2524</v>
      </c>
      <c r="L1136" t="s">
        <v>2525</v>
      </c>
    </row>
    <row r="1137" spans="1:16" x14ac:dyDescent="0.35">
      <c r="A1137" t="s">
        <v>18</v>
      </c>
      <c r="B1137">
        <v>15.52</v>
      </c>
      <c r="C1137" t="s">
        <v>17</v>
      </c>
      <c r="D1137" t="s">
        <v>18</v>
      </c>
      <c r="E1137" t="s">
        <v>490</v>
      </c>
      <c r="F1137" t="s">
        <v>491</v>
      </c>
      <c r="G1137" t="s">
        <v>492</v>
      </c>
      <c r="H1137" t="s">
        <v>493</v>
      </c>
      <c r="K1137" t="s">
        <v>2464</v>
      </c>
      <c r="L1137" t="s">
        <v>2465</v>
      </c>
    </row>
    <row r="1138" spans="1:16" x14ac:dyDescent="0.35">
      <c r="A1138" t="s">
        <v>18</v>
      </c>
      <c r="B1138">
        <v>23.44</v>
      </c>
      <c r="C1138" t="s">
        <v>17</v>
      </c>
      <c r="D1138" t="s">
        <v>18</v>
      </c>
      <c r="E1138" t="s">
        <v>490</v>
      </c>
      <c r="F1138" t="s">
        <v>491</v>
      </c>
      <c r="G1138" t="s">
        <v>492</v>
      </c>
      <c r="H1138" t="s">
        <v>493</v>
      </c>
      <c r="K1138" t="s">
        <v>1180</v>
      </c>
      <c r="L1138" t="s">
        <v>1181</v>
      </c>
    </row>
    <row r="1139" spans="1:16" x14ac:dyDescent="0.35">
      <c r="A1139" t="s">
        <v>18</v>
      </c>
      <c r="B1139">
        <v>2.66</v>
      </c>
      <c r="C1139" t="s">
        <v>17</v>
      </c>
      <c r="D1139" t="s">
        <v>18</v>
      </c>
      <c r="E1139" t="s">
        <v>410</v>
      </c>
      <c r="F1139" t="s">
        <v>411</v>
      </c>
      <c r="G1139" t="s">
        <v>412</v>
      </c>
      <c r="H1139" t="s">
        <v>413</v>
      </c>
      <c r="K1139" t="s">
        <v>2532</v>
      </c>
      <c r="L1139" t="s">
        <v>2533</v>
      </c>
    </row>
    <row r="1140" spans="1:16" x14ac:dyDescent="0.35">
      <c r="A1140" t="s">
        <v>18</v>
      </c>
      <c r="B1140">
        <v>10.45</v>
      </c>
      <c r="C1140" t="s">
        <v>17</v>
      </c>
      <c r="D1140" t="s">
        <v>18</v>
      </c>
      <c r="E1140" t="s">
        <v>410</v>
      </c>
      <c r="F1140" t="s">
        <v>411</v>
      </c>
      <c r="G1140" t="s">
        <v>412</v>
      </c>
      <c r="H1140" t="s">
        <v>413</v>
      </c>
      <c r="K1140" t="s">
        <v>2466</v>
      </c>
      <c r="L1140" t="s">
        <v>2467</v>
      </c>
    </row>
    <row r="1141" spans="1:16" x14ac:dyDescent="0.35">
      <c r="A1141" t="s">
        <v>18</v>
      </c>
      <c r="B1141">
        <v>9.02</v>
      </c>
      <c r="C1141" t="s">
        <v>17</v>
      </c>
      <c r="D1141" t="s">
        <v>18</v>
      </c>
      <c r="E1141" t="s">
        <v>221</v>
      </c>
      <c r="F1141" t="s">
        <v>222</v>
      </c>
      <c r="G1141" t="s">
        <v>223</v>
      </c>
      <c r="H1141" t="s">
        <v>224</v>
      </c>
      <c r="K1141" t="s">
        <v>2546</v>
      </c>
      <c r="L1141" t="s">
        <v>2547</v>
      </c>
    </row>
    <row r="1142" spans="1:16" x14ac:dyDescent="0.35">
      <c r="A1142" t="s">
        <v>18</v>
      </c>
      <c r="B1142">
        <v>190.11</v>
      </c>
      <c r="C1142" t="s">
        <v>17</v>
      </c>
      <c r="D1142" t="s">
        <v>18</v>
      </c>
      <c r="E1142" t="s">
        <v>221</v>
      </c>
      <c r="F1142" t="s">
        <v>222</v>
      </c>
      <c r="G1142" t="s">
        <v>223</v>
      </c>
      <c r="H1142" t="s">
        <v>224</v>
      </c>
      <c r="K1142" t="s">
        <v>1343</v>
      </c>
      <c r="L1142" t="s">
        <v>1344</v>
      </c>
    </row>
    <row r="1143" spans="1:16" x14ac:dyDescent="0.35">
      <c r="A1143" t="s">
        <v>18</v>
      </c>
      <c r="B1143">
        <v>81.819999999999993</v>
      </c>
      <c r="C1143" t="s">
        <v>17</v>
      </c>
      <c r="D1143" t="s">
        <v>18</v>
      </c>
      <c r="E1143" t="s">
        <v>158</v>
      </c>
      <c r="F1143" t="s">
        <v>159</v>
      </c>
      <c r="G1143" t="s">
        <v>117</v>
      </c>
      <c r="H1143" t="s">
        <v>118</v>
      </c>
      <c r="K1143" t="s">
        <v>1241</v>
      </c>
      <c r="L1143" t="s">
        <v>1242</v>
      </c>
    </row>
    <row r="1144" spans="1:16" x14ac:dyDescent="0.35">
      <c r="A1144" t="s">
        <v>18</v>
      </c>
      <c r="B1144">
        <v>273.33</v>
      </c>
      <c r="C1144" t="s">
        <v>17</v>
      </c>
      <c r="D1144" t="s">
        <v>18</v>
      </c>
      <c r="E1144" t="s">
        <v>134</v>
      </c>
      <c r="F1144" t="s">
        <v>135</v>
      </c>
      <c r="G1144" t="s">
        <v>117</v>
      </c>
      <c r="H1144" t="s">
        <v>118</v>
      </c>
      <c r="K1144" t="s">
        <v>2395</v>
      </c>
      <c r="L1144" t="s">
        <v>2396</v>
      </c>
    </row>
    <row r="1145" spans="1:16" x14ac:dyDescent="0.35">
      <c r="A1145" t="s">
        <v>18</v>
      </c>
      <c r="B1145">
        <v>1.06</v>
      </c>
      <c r="C1145" t="s">
        <v>17</v>
      </c>
      <c r="D1145" t="s">
        <v>18</v>
      </c>
      <c r="E1145" t="s">
        <v>134</v>
      </c>
      <c r="F1145" t="s">
        <v>135</v>
      </c>
      <c r="G1145" t="s">
        <v>117</v>
      </c>
      <c r="H1145" t="s">
        <v>118</v>
      </c>
      <c r="K1145" t="s">
        <v>2643</v>
      </c>
      <c r="L1145" t="s">
        <v>2644</v>
      </c>
    </row>
    <row r="1146" spans="1:16" x14ac:dyDescent="0.35">
      <c r="A1146" t="s">
        <v>18</v>
      </c>
      <c r="B1146">
        <v>27.05</v>
      </c>
      <c r="C1146" t="s">
        <v>17</v>
      </c>
      <c r="D1146" t="s">
        <v>18</v>
      </c>
      <c r="E1146" t="s">
        <v>134</v>
      </c>
      <c r="F1146" t="s">
        <v>135</v>
      </c>
      <c r="G1146" t="s">
        <v>117</v>
      </c>
      <c r="H1146" t="s">
        <v>118</v>
      </c>
      <c r="K1146" t="s">
        <v>2645</v>
      </c>
      <c r="L1146" t="s">
        <v>2646</v>
      </c>
    </row>
    <row r="1147" spans="1:16" x14ac:dyDescent="0.35">
      <c r="A1147" t="s">
        <v>18</v>
      </c>
      <c r="B1147">
        <v>211.85</v>
      </c>
      <c r="C1147" t="s">
        <v>17</v>
      </c>
      <c r="D1147" t="s">
        <v>18</v>
      </c>
      <c r="E1147" t="s">
        <v>531</v>
      </c>
      <c r="F1147" t="s">
        <v>532</v>
      </c>
      <c r="G1147" t="s">
        <v>533</v>
      </c>
      <c r="H1147" t="s">
        <v>534</v>
      </c>
      <c r="O1147" t="s">
        <v>2584</v>
      </c>
      <c r="P1147" t="s">
        <v>2585</v>
      </c>
    </row>
    <row r="1148" spans="1:16" x14ac:dyDescent="0.35">
      <c r="A1148" t="s">
        <v>18</v>
      </c>
      <c r="B1148">
        <v>330.11</v>
      </c>
      <c r="C1148" t="s">
        <v>17</v>
      </c>
      <c r="D1148" t="s">
        <v>18</v>
      </c>
      <c r="E1148" t="s">
        <v>531</v>
      </c>
      <c r="F1148" t="s">
        <v>532</v>
      </c>
      <c r="G1148" t="s">
        <v>533</v>
      </c>
      <c r="H1148" t="s">
        <v>534</v>
      </c>
      <c r="K1148" t="s">
        <v>1074</v>
      </c>
      <c r="L1148" t="s">
        <v>1075</v>
      </c>
    </row>
    <row r="1149" spans="1:16" x14ac:dyDescent="0.35">
      <c r="A1149" t="s">
        <v>18</v>
      </c>
      <c r="B1149">
        <v>174.56</v>
      </c>
      <c r="C1149" t="s">
        <v>17</v>
      </c>
      <c r="D1149" t="s">
        <v>18</v>
      </c>
      <c r="E1149" t="s">
        <v>531</v>
      </c>
      <c r="F1149" t="s">
        <v>532</v>
      </c>
      <c r="G1149" t="s">
        <v>533</v>
      </c>
      <c r="H1149" t="s">
        <v>534</v>
      </c>
      <c r="K1149" t="s">
        <v>1862</v>
      </c>
      <c r="L1149" t="s">
        <v>1863</v>
      </c>
    </row>
    <row r="1150" spans="1:16" x14ac:dyDescent="0.35">
      <c r="A1150" t="s">
        <v>18</v>
      </c>
      <c r="B1150">
        <v>0.05</v>
      </c>
      <c r="C1150" t="s">
        <v>17</v>
      </c>
      <c r="D1150" t="s">
        <v>18</v>
      </c>
      <c r="E1150" t="s">
        <v>563</v>
      </c>
      <c r="F1150" t="s">
        <v>564</v>
      </c>
      <c r="G1150" t="s">
        <v>1104</v>
      </c>
      <c r="H1150" t="s">
        <v>1105</v>
      </c>
      <c r="O1150" t="s">
        <v>2452</v>
      </c>
      <c r="P1150" t="s">
        <v>2453</v>
      </c>
    </row>
    <row r="1151" spans="1:16" x14ac:dyDescent="0.35">
      <c r="A1151" t="s">
        <v>18</v>
      </c>
      <c r="B1151">
        <v>340.34</v>
      </c>
      <c r="C1151" t="s">
        <v>17</v>
      </c>
      <c r="D1151" t="s">
        <v>18</v>
      </c>
      <c r="E1151" t="s">
        <v>563</v>
      </c>
      <c r="F1151" t="s">
        <v>564</v>
      </c>
      <c r="G1151" t="s">
        <v>565</v>
      </c>
      <c r="H1151" t="s">
        <v>566</v>
      </c>
      <c r="O1151" t="s">
        <v>2452</v>
      </c>
      <c r="P1151" t="s">
        <v>2453</v>
      </c>
    </row>
    <row r="1152" spans="1:16" x14ac:dyDescent="0.35">
      <c r="A1152" t="s">
        <v>18</v>
      </c>
      <c r="B1152">
        <v>13.07</v>
      </c>
      <c r="C1152" t="s">
        <v>17</v>
      </c>
      <c r="D1152" t="s">
        <v>18</v>
      </c>
      <c r="E1152" t="s">
        <v>563</v>
      </c>
      <c r="F1152" t="s">
        <v>564</v>
      </c>
      <c r="G1152" t="s">
        <v>568</v>
      </c>
      <c r="H1152" t="s">
        <v>569</v>
      </c>
      <c r="K1152" t="s">
        <v>1733</v>
      </c>
      <c r="L1152" t="s">
        <v>1734</v>
      </c>
    </row>
    <row r="1153" spans="1:16" x14ac:dyDescent="0.35">
      <c r="A1153" t="s">
        <v>18</v>
      </c>
      <c r="B1153">
        <v>172</v>
      </c>
      <c r="C1153" t="s">
        <v>17</v>
      </c>
      <c r="D1153" t="s">
        <v>18</v>
      </c>
      <c r="E1153" t="s">
        <v>563</v>
      </c>
      <c r="F1153" t="s">
        <v>564</v>
      </c>
      <c r="G1153" t="s">
        <v>1881</v>
      </c>
      <c r="H1153" t="s">
        <v>1882</v>
      </c>
      <c r="O1153" t="s">
        <v>2452</v>
      </c>
      <c r="P1153" t="s">
        <v>2453</v>
      </c>
    </row>
    <row r="1154" spans="1:16" x14ac:dyDescent="0.35">
      <c r="A1154" t="s">
        <v>18</v>
      </c>
      <c r="B1154">
        <v>178.61</v>
      </c>
      <c r="C1154" t="s">
        <v>17</v>
      </c>
      <c r="D1154" t="s">
        <v>18</v>
      </c>
      <c r="E1154" t="s">
        <v>548</v>
      </c>
      <c r="F1154" t="s">
        <v>549</v>
      </c>
      <c r="G1154" t="s">
        <v>633</v>
      </c>
      <c r="H1154" t="s">
        <v>634</v>
      </c>
      <c r="K1154" t="s">
        <v>1862</v>
      </c>
      <c r="L1154" t="s">
        <v>1863</v>
      </c>
    </row>
    <row r="1155" spans="1:16" x14ac:dyDescent="0.35">
      <c r="A1155" t="s">
        <v>18</v>
      </c>
      <c r="B1155">
        <v>2066.0700000000002</v>
      </c>
      <c r="C1155" t="s">
        <v>17</v>
      </c>
      <c r="D1155" t="s">
        <v>18</v>
      </c>
      <c r="E1155" t="s">
        <v>258</v>
      </c>
      <c r="F1155" t="s">
        <v>259</v>
      </c>
      <c r="G1155" t="s">
        <v>280</v>
      </c>
      <c r="H1155" t="s">
        <v>281</v>
      </c>
      <c r="O1155" t="s">
        <v>2647</v>
      </c>
      <c r="P1155" t="s">
        <v>2648</v>
      </c>
    </row>
    <row r="1156" spans="1:16" x14ac:dyDescent="0.35">
      <c r="A1156" t="s">
        <v>18</v>
      </c>
      <c r="B1156">
        <v>521.64</v>
      </c>
      <c r="C1156" t="s">
        <v>17</v>
      </c>
      <c r="D1156" t="s">
        <v>18</v>
      </c>
      <c r="E1156" t="s">
        <v>258</v>
      </c>
      <c r="F1156" t="s">
        <v>259</v>
      </c>
      <c r="G1156" t="s">
        <v>117</v>
      </c>
      <c r="H1156" t="s">
        <v>118</v>
      </c>
      <c r="O1156" t="s">
        <v>2647</v>
      </c>
      <c r="P1156" t="s">
        <v>2648</v>
      </c>
    </row>
    <row r="1157" spans="1:16" x14ac:dyDescent="0.35">
      <c r="A1157" t="s">
        <v>18</v>
      </c>
      <c r="B1157">
        <v>67.010000000000005</v>
      </c>
      <c r="C1157" t="s">
        <v>17</v>
      </c>
      <c r="D1157" t="s">
        <v>18</v>
      </c>
      <c r="E1157" t="s">
        <v>609</v>
      </c>
      <c r="F1157" t="s">
        <v>610</v>
      </c>
      <c r="G1157" t="s">
        <v>250</v>
      </c>
      <c r="H1157" t="s">
        <v>251</v>
      </c>
      <c r="K1157" t="s">
        <v>2649</v>
      </c>
      <c r="L1157" t="s">
        <v>2650</v>
      </c>
    </row>
    <row r="1158" spans="1:16" x14ac:dyDescent="0.35">
      <c r="A1158" t="s">
        <v>18</v>
      </c>
      <c r="B1158">
        <v>14.78</v>
      </c>
      <c r="C1158" t="s">
        <v>17</v>
      </c>
      <c r="D1158" t="s">
        <v>18</v>
      </c>
      <c r="E1158" t="s">
        <v>154</v>
      </c>
      <c r="F1158" t="s">
        <v>155</v>
      </c>
      <c r="G1158" t="s">
        <v>117</v>
      </c>
      <c r="H1158" t="s">
        <v>118</v>
      </c>
      <c r="K1158" t="s">
        <v>446</v>
      </c>
      <c r="L1158" t="s">
        <v>447</v>
      </c>
    </row>
    <row r="1159" spans="1:16" x14ac:dyDescent="0.35">
      <c r="A1159" t="s">
        <v>18</v>
      </c>
      <c r="B1159">
        <v>0.26</v>
      </c>
      <c r="C1159" t="s">
        <v>17</v>
      </c>
      <c r="D1159" t="s">
        <v>18</v>
      </c>
      <c r="E1159" t="s">
        <v>422</v>
      </c>
      <c r="F1159" t="s">
        <v>423</v>
      </c>
      <c r="G1159" t="s">
        <v>307</v>
      </c>
      <c r="H1159" t="s">
        <v>308</v>
      </c>
      <c r="K1159" t="s">
        <v>2651</v>
      </c>
      <c r="L1159" t="s">
        <v>2652</v>
      </c>
    </row>
    <row r="1160" spans="1:16" x14ac:dyDescent="0.35">
      <c r="A1160" t="s">
        <v>18</v>
      </c>
      <c r="B1160">
        <v>0.32</v>
      </c>
      <c r="C1160" t="s">
        <v>17</v>
      </c>
      <c r="D1160" t="s">
        <v>18</v>
      </c>
      <c r="E1160" t="s">
        <v>428</v>
      </c>
      <c r="F1160" t="s">
        <v>429</v>
      </c>
      <c r="G1160" t="s">
        <v>307</v>
      </c>
      <c r="H1160" t="s">
        <v>308</v>
      </c>
      <c r="K1160" t="s">
        <v>2651</v>
      </c>
      <c r="L1160" t="s">
        <v>2652</v>
      </c>
    </row>
    <row r="1161" spans="1:16" x14ac:dyDescent="0.35">
      <c r="A1161" t="s">
        <v>68</v>
      </c>
      <c r="B1161">
        <v>214.35</v>
      </c>
      <c r="C1161" t="s">
        <v>67</v>
      </c>
      <c r="D1161" t="s">
        <v>68</v>
      </c>
      <c r="E1161" t="s">
        <v>58</v>
      </c>
      <c r="F1161" t="s">
        <v>59</v>
      </c>
      <c r="G1161" t="s">
        <v>60</v>
      </c>
      <c r="H1161" t="s">
        <v>59</v>
      </c>
      <c r="M1161" t="s">
        <v>69</v>
      </c>
      <c r="N1161" t="s">
        <v>70</v>
      </c>
    </row>
    <row r="1162" spans="1:16" x14ac:dyDescent="0.35">
      <c r="A1162" t="s">
        <v>68</v>
      </c>
      <c r="B1162">
        <v>616.91999999999996</v>
      </c>
      <c r="C1162" t="s">
        <v>67</v>
      </c>
      <c r="D1162" t="s">
        <v>68</v>
      </c>
      <c r="E1162" t="s">
        <v>126</v>
      </c>
      <c r="F1162" t="s">
        <v>127</v>
      </c>
      <c r="G1162" t="s">
        <v>21</v>
      </c>
      <c r="H1162" t="s">
        <v>22</v>
      </c>
      <c r="M1162" t="s">
        <v>23</v>
      </c>
      <c r="N1162" t="s">
        <v>24</v>
      </c>
    </row>
    <row r="1163" spans="1:16" x14ac:dyDescent="0.35">
      <c r="A1163" t="s">
        <v>72</v>
      </c>
      <c r="B1163">
        <v>321.52999999999997</v>
      </c>
      <c r="C1163" t="s">
        <v>71</v>
      </c>
      <c r="D1163" t="s">
        <v>72</v>
      </c>
      <c r="E1163" t="s">
        <v>58</v>
      </c>
      <c r="F1163" t="s">
        <v>59</v>
      </c>
      <c r="G1163" t="s">
        <v>60</v>
      </c>
      <c r="H1163" t="s">
        <v>59</v>
      </c>
      <c r="M1163" t="s">
        <v>69</v>
      </c>
      <c r="N1163" t="s">
        <v>70</v>
      </c>
    </row>
    <row r="1164" spans="1:16" x14ac:dyDescent="0.35">
      <c r="A1164" t="s">
        <v>72</v>
      </c>
      <c r="B1164">
        <v>925.44</v>
      </c>
      <c r="C1164" t="s">
        <v>71</v>
      </c>
      <c r="D1164" t="s">
        <v>72</v>
      </c>
      <c r="E1164" t="s">
        <v>126</v>
      </c>
      <c r="F1164" t="s">
        <v>127</v>
      </c>
      <c r="G1164" t="s">
        <v>21</v>
      </c>
      <c r="H1164" t="s">
        <v>22</v>
      </c>
      <c r="M1164" t="s">
        <v>23</v>
      </c>
      <c r="N1164" t="s">
        <v>24</v>
      </c>
    </row>
    <row r="1165" spans="1:16" x14ac:dyDescent="0.35">
      <c r="A1165" t="s">
        <v>28</v>
      </c>
      <c r="B1165">
        <v>132</v>
      </c>
      <c r="C1165" t="s">
        <v>27</v>
      </c>
      <c r="D1165" t="s">
        <v>28</v>
      </c>
      <c r="E1165" t="s">
        <v>1016</v>
      </c>
      <c r="F1165" t="s">
        <v>1017</v>
      </c>
      <c r="G1165" t="s">
        <v>1018</v>
      </c>
      <c r="H1165" t="s">
        <v>1019</v>
      </c>
      <c r="M1165" t="s">
        <v>1026</v>
      </c>
      <c r="N1165" t="s">
        <v>1027</v>
      </c>
    </row>
    <row r="1166" spans="1:16" x14ac:dyDescent="0.35">
      <c r="A1166" t="s">
        <v>28</v>
      </c>
      <c r="B1166">
        <v>97671.73</v>
      </c>
      <c r="C1166" t="s">
        <v>27</v>
      </c>
      <c r="D1166" t="s">
        <v>28</v>
      </c>
      <c r="E1166" t="s">
        <v>1016</v>
      </c>
      <c r="F1166" t="s">
        <v>1017</v>
      </c>
      <c r="G1166" t="s">
        <v>1018</v>
      </c>
      <c r="H1166" t="s">
        <v>1019</v>
      </c>
      <c r="M1166" t="s">
        <v>23</v>
      </c>
      <c r="N1166" t="s">
        <v>24</v>
      </c>
    </row>
    <row r="1167" spans="1:16" x14ac:dyDescent="0.35">
      <c r="A1167" t="s">
        <v>28</v>
      </c>
      <c r="B1167">
        <v>86.46</v>
      </c>
      <c r="C1167" t="s">
        <v>27</v>
      </c>
      <c r="D1167" t="s">
        <v>28</v>
      </c>
      <c r="E1167" t="s">
        <v>1016</v>
      </c>
      <c r="F1167" t="s">
        <v>1017</v>
      </c>
      <c r="G1167" t="s">
        <v>565</v>
      </c>
      <c r="H1167" t="s">
        <v>566</v>
      </c>
      <c r="M1167" t="s">
        <v>23</v>
      </c>
      <c r="N1167" t="s">
        <v>24</v>
      </c>
    </row>
    <row r="1168" spans="1:16" x14ac:dyDescent="0.35">
      <c r="A1168" t="s">
        <v>28</v>
      </c>
      <c r="B1168">
        <v>990</v>
      </c>
      <c r="C1168" t="s">
        <v>27</v>
      </c>
      <c r="D1168" t="s">
        <v>28</v>
      </c>
      <c r="E1168" t="s">
        <v>1016</v>
      </c>
      <c r="F1168" t="s">
        <v>1017</v>
      </c>
      <c r="G1168" t="s">
        <v>1443</v>
      </c>
      <c r="H1168" t="s">
        <v>1444</v>
      </c>
      <c r="M1168" t="s">
        <v>1445</v>
      </c>
      <c r="N1168" t="s">
        <v>1446</v>
      </c>
    </row>
    <row r="1169" spans="1:14" x14ac:dyDescent="0.35">
      <c r="A1169" t="s">
        <v>28</v>
      </c>
      <c r="B1169">
        <v>2539.39</v>
      </c>
      <c r="C1169" t="s">
        <v>27</v>
      </c>
      <c r="D1169" t="s">
        <v>28</v>
      </c>
      <c r="E1169" t="s">
        <v>1016</v>
      </c>
      <c r="F1169" t="s">
        <v>1017</v>
      </c>
      <c r="G1169" t="s">
        <v>1711</v>
      </c>
      <c r="H1169" t="s">
        <v>1712</v>
      </c>
      <c r="M1169" t="s">
        <v>1856</v>
      </c>
      <c r="N1169" t="s">
        <v>1857</v>
      </c>
    </row>
    <row r="1170" spans="1:14" x14ac:dyDescent="0.35">
      <c r="A1170" t="s">
        <v>28</v>
      </c>
      <c r="B1170">
        <v>1475.11</v>
      </c>
      <c r="C1170" t="s">
        <v>27</v>
      </c>
      <c r="D1170" t="s">
        <v>28</v>
      </c>
      <c r="E1170" t="s">
        <v>1016</v>
      </c>
      <c r="F1170" t="s">
        <v>1017</v>
      </c>
      <c r="G1170" t="s">
        <v>1447</v>
      </c>
      <c r="H1170" t="s">
        <v>1448</v>
      </c>
      <c r="M1170" t="s">
        <v>1449</v>
      </c>
      <c r="N1170" t="s">
        <v>1450</v>
      </c>
    </row>
    <row r="1171" spans="1:14" x14ac:dyDescent="0.35">
      <c r="A1171" t="s">
        <v>28</v>
      </c>
      <c r="B1171">
        <v>247.5</v>
      </c>
      <c r="C1171" t="s">
        <v>27</v>
      </c>
      <c r="D1171" t="s">
        <v>28</v>
      </c>
      <c r="E1171" t="s">
        <v>1016</v>
      </c>
      <c r="F1171" t="s">
        <v>1017</v>
      </c>
      <c r="G1171" t="s">
        <v>37</v>
      </c>
      <c r="H1171" t="s">
        <v>38</v>
      </c>
      <c r="M1171" t="s">
        <v>1445</v>
      </c>
      <c r="N1171" t="s">
        <v>1446</v>
      </c>
    </row>
    <row r="1172" spans="1:14" x14ac:dyDescent="0.35">
      <c r="A1172" t="s">
        <v>28</v>
      </c>
      <c r="B1172">
        <v>132</v>
      </c>
      <c r="C1172" t="s">
        <v>27</v>
      </c>
      <c r="D1172" t="s">
        <v>28</v>
      </c>
      <c r="E1172" t="s">
        <v>1116</v>
      </c>
      <c r="F1172" t="s">
        <v>1117</v>
      </c>
      <c r="G1172" t="s">
        <v>21</v>
      </c>
      <c r="H1172" t="s">
        <v>22</v>
      </c>
      <c r="M1172" t="s">
        <v>2641</v>
      </c>
      <c r="N1172" t="s">
        <v>2642</v>
      </c>
    </row>
    <row r="1173" spans="1:14" x14ac:dyDescent="0.35">
      <c r="A1173" t="s">
        <v>28</v>
      </c>
      <c r="B1173">
        <v>825</v>
      </c>
      <c r="C1173" t="s">
        <v>27</v>
      </c>
      <c r="D1173" t="s">
        <v>28</v>
      </c>
      <c r="E1173" t="s">
        <v>1116</v>
      </c>
      <c r="F1173" t="s">
        <v>1117</v>
      </c>
      <c r="G1173" t="s">
        <v>21</v>
      </c>
      <c r="H1173" t="s">
        <v>22</v>
      </c>
      <c r="M1173" t="s">
        <v>1026</v>
      </c>
      <c r="N1173" t="s">
        <v>1027</v>
      </c>
    </row>
    <row r="1174" spans="1:14" x14ac:dyDescent="0.35">
      <c r="A1174" t="s">
        <v>28</v>
      </c>
      <c r="B1174">
        <v>56582.54</v>
      </c>
      <c r="C1174" t="s">
        <v>27</v>
      </c>
      <c r="D1174" t="s">
        <v>28</v>
      </c>
      <c r="E1174" t="s">
        <v>1116</v>
      </c>
      <c r="F1174" t="s">
        <v>1117</v>
      </c>
      <c r="G1174" t="s">
        <v>21</v>
      </c>
      <c r="H1174" t="s">
        <v>22</v>
      </c>
      <c r="M1174" t="s">
        <v>23</v>
      </c>
      <c r="N1174" t="s">
        <v>24</v>
      </c>
    </row>
    <row r="1175" spans="1:14" x14ac:dyDescent="0.35">
      <c r="A1175" t="s">
        <v>28</v>
      </c>
      <c r="B1175">
        <v>63812.31</v>
      </c>
      <c r="C1175" t="s">
        <v>27</v>
      </c>
      <c r="D1175" t="s">
        <v>28</v>
      </c>
      <c r="E1175" t="s">
        <v>332</v>
      </c>
      <c r="F1175" t="s">
        <v>333</v>
      </c>
      <c r="G1175" t="s">
        <v>178</v>
      </c>
      <c r="H1175" t="s">
        <v>179</v>
      </c>
      <c r="M1175" t="s">
        <v>23</v>
      </c>
      <c r="N1175" t="s">
        <v>24</v>
      </c>
    </row>
    <row r="1176" spans="1:14" x14ac:dyDescent="0.35">
      <c r="A1176" t="s">
        <v>28</v>
      </c>
      <c r="B1176">
        <v>75463.17</v>
      </c>
      <c r="C1176" t="s">
        <v>27</v>
      </c>
      <c r="D1176" t="s">
        <v>28</v>
      </c>
      <c r="E1176" t="s">
        <v>47</v>
      </c>
      <c r="F1176" t="s">
        <v>48</v>
      </c>
      <c r="G1176" t="s">
        <v>292</v>
      </c>
      <c r="H1176" t="s">
        <v>293</v>
      </c>
      <c r="M1176" t="s">
        <v>23</v>
      </c>
      <c r="N1176" t="s">
        <v>24</v>
      </c>
    </row>
    <row r="1177" spans="1:14" x14ac:dyDescent="0.35">
      <c r="A1177" t="s">
        <v>28</v>
      </c>
      <c r="B1177">
        <v>741.81</v>
      </c>
      <c r="C1177" t="s">
        <v>27</v>
      </c>
      <c r="D1177" t="s">
        <v>28</v>
      </c>
      <c r="E1177" t="s">
        <v>47</v>
      </c>
      <c r="F1177" t="s">
        <v>48</v>
      </c>
      <c r="G1177" t="s">
        <v>292</v>
      </c>
      <c r="H1177" t="s">
        <v>293</v>
      </c>
      <c r="M1177" t="s">
        <v>2653</v>
      </c>
      <c r="N1177" t="s">
        <v>2654</v>
      </c>
    </row>
    <row r="1178" spans="1:14" x14ac:dyDescent="0.35">
      <c r="A1178" t="s">
        <v>28</v>
      </c>
      <c r="B1178">
        <v>11979</v>
      </c>
      <c r="C1178" t="s">
        <v>27</v>
      </c>
      <c r="D1178" t="s">
        <v>28</v>
      </c>
      <c r="E1178" t="s">
        <v>58</v>
      </c>
      <c r="F1178" t="s">
        <v>59</v>
      </c>
      <c r="G1178" t="s">
        <v>60</v>
      </c>
      <c r="H1178" t="s">
        <v>59</v>
      </c>
      <c r="M1178" t="s">
        <v>924</v>
      </c>
      <c r="N1178" t="s">
        <v>925</v>
      </c>
    </row>
    <row r="1179" spans="1:14" x14ac:dyDescent="0.35">
      <c r="A1179" t="s">
        <v>28</v>
      </c>
      <c r="B1179">
        <v>539.54999999999995</v>
      </c>
      <c r="C1179" t="s">
        <v>27</v>
      </c>
      <c r="D1179" t="s">
        <v>28</v>
      </c>
      <c r="E1179" t="s">
        <v>19</v>
      </c>
      <c r="F1179" t="s">
        <v>20</v>
      </c>
      <c r="G1179" t="s">
        <v>87</v>
      </c>
      <c r="H1179" t="s">
        <v>88</v>
      </c>
      <c r="M1179" t="s">
        <v>969</v>
      </c>
      <c r="N1179" t="s">
        <v>970</v>
      </c>
    </row>
    <row r="1180" spans="1:14" x14ac:dyDescent="0.35">
      <c r="A1180" t="s">
        <v>28</v>
      </c>
      <c r="B1180">
        <v>544.5</v>
      </c>
      <c r="C1180" t="s">
        <v>27</v>
      </c>
      <c r="D1180" t="s">
        <v>28</v>
      </c>
      <c r="E1180" t="s">
        <v>19</v>
      </c>
      <c r="F1180" t="s">
        <v>20</v>
      </c>
      <c r="G1180" t="s">
        <v>32</v>
      </c>
      <c r="H1180" t="s">
        <v>33</v>
      </c>
      <c r="M1180" t="s">
        <v>23</v>
      </c>
      <c r="N1180" t="s">
        <v>24</v>
      </c>
    </row>
    <row r="1181" spans="1:14" x14ac:dyDescent="0.35">
      <c r="A1181" t="s">
        <v>28</v>
      </c>
      <c r="B1181">
        <v>2541</v>
      </c>
      <c r="C1181" t="s">
        <v>27</v>
      </c>
      <c r="D1181" t="s">
        <v>28</v>
      </c>
      <c r="E1181" t="s">
        <v>19</v>
      </c>
      <c r="F1181" t="s">
        <v>20</v>
      </c>
      <c r="G1181" t="s">
        <v>720</v>
      </c>
      <c r="H1181" t="s">
        <v>721</v>
      </c>
      <c r="M1181" t="s">
        <v>23</v>
      </c>
      <c r="N1181" t="s">
        <v>24</v>
      </c>
    </row>
    <row r="1182" spans="1:14" x14ac:dyDescent="0.35">
      <c r="A1182" t="s">
        <v>28</v>
      </c>
      <c r="B1182">
        <v>11608.07</v>
      </c>
      <c r="C1182" t="s">
        <v>27</v>
      </c>
      <c r="D1182" t="s">
        <v>28</v>
      </c>
      <c r="E1182" t="s">
        <v>19</v>
      </c>
      <c r="F1182" t="s">
        <v>20</v>
      </c>
      <c r="G1182" t="s">
        <v>2307</v>
      </c>
      <c r="H1182" t="s">
        <v>2308</v>
      </c>
      <c r="M1182" t="s">
        <v>2309</v>
      </c>
      <c r="N1182" t="s">
        <v>2310</v>
      </c>
    </row>
    <row r="1183" spans="1:14" x14ac:dyDescent="0.35">
      <c r="A1183" t="s">
        <v>28</v>
      </c>
      <c r="B1183">
        <v>561</v>
      </c>
      <c r="C1183" t="s">
        <v>27</v>
      </c>
      <c r="D1183" t="s">
        <v>28</v>
      </c>
      <c r="E1183" t="s">
        <v>19</v>
      </c>
      <c r="F1183" t="s">
        <v>20</v>
      </c>
      <c r="G1183" t="s">
        <v>21</v>
      </c>
      <c r="H1183" t="s">
        <v>22</v>
      </c>
      <c r="M1183" t="s">
        <v>98</v>
      </c>
      <c r="N1183" t="s">
        <v>99</v>
      </c>
    </row>
    <row r="1184" spans="1:14" x14ac:dyDescent="0.35">
      <c r="A1184" t="s">
        <v>28</v>
      </c>
      <c r="B1184">
        <v>392.03</v>
      </c>
      <c r="C1184" t="s">
        <v>27</v>
      </c>
      <c r="D1184" t="s">
        <v>28</v>
      </c>
      <c r="E1184" t="s">
        <v>19</v>
      </c>
      <c r="F1184" t="s">
        <v>20</v>
      </c>
      <c r="G1184" t="s">
        <v>21</v>
      </c>
      <c r="H1184" t="s">
        <v>22</v>
      </c>
      <c r="M1184" t="s">
        <v>2641</v>
      </c>
      <c r="N1184" t="s">
        <v>2642</v>
      </c>
    </row>
    <row r="1185" spans="1:14" x14ac:dyDescent="0.35">
      <c r="A1185" t="s">
        <v>28</v>
      </c>
      <c r="B1185">
        <v>154353.66</v>
      </c>
      <c r="C1185" t="s">
        <v>27</v>
      </c>
      <c r="D1185" t="s">
        <v>28</v>
      </c>
      <c r="E1185" t="s">
        <v>19</v>
      </c>
      <c r="F1185" t="s">
        <v>20</v>
      </c>
      <c r="G1185" t="s">
        <v>21</v>
      </c>
      <c r="H1185" t="s">
        <v>22</v>
      </c>
      <c r="M1185" t="s">
        <v>23</v>
      </c>
      <c r="N1185" t="s">
        <v>24</v>
      </c>
    </row>
    <row r="1186" spans="1:14" x14ac:dyDescent="0.35">
      <c r="A1186" t="s">
        <v>28</v>
      </c>
      <c r="B1186">
        <v>347</v>
      </c>
      <c r="C1186" t="s">
        <v>27</v>
      </c>
      <c r="D1186" t="s">
        <v>28</v>
      </c>
      <c r="E1186" t="s">
        <v>139</v>
      </c>
      <c r="F1186" t="s">
        <v>140</v>
      </c>
      <c r="G1186" t="s">
        <v>245</v>
      </c>
      <c r="H1186" t="s">
        <v>246</v>
      </c>
      <c r="M1186" t="s">
        <v>247</v>
      </c>
      <c r="N1186" t="s">
        <v>248</v>
      </c>
    </row>
    <row r="1187" spans="1:14" x14ac:dyDescent="0.35">
      <c r="A1187" t="s">
        <v>28</v>
      </c>
      <c r="B1187">
        <v>224.4</v>
      </c>
      <c r="C1187" t="s">
        <v>27</v>
      </c>
      <c r="D1187" t="s">
        <v>28</v>
      </c>
      <c r="E1187" t="s">
        <v>139</v>
      </c>
      <c r="F1187" t="s">
        <v>140</v>
      </c>
      <c r="G1187" t="s">
        <v>245</v>
      </c>
      <c r="H1187" t="s">
        <v>246</v>
      </c>
      <c r="M1187" t="s">
        <v>1706</v>
      </c>
      <c r="N1187" t="s">
        <v>1707</v>
      </c>
    </row>
    <row r="1188" spans="1:14" x14ac:dyDescent="0.35">
      <c r="A1188" t="s">
        <v>28</v>
      </c>
      <c r="B1188">
        <v>35078.92</v>
      </c>
      <c r="C1188" t="s">
        <v>27</v>
      </c>
      <c r="D1188" t="s">
        <v>28</v>
      </c>
      <c r="E1188" t="s">
        <v>139</v>
      </c>
      <c r="F1188" t="s">
        <v>140</v>
      </c>
      <c r="G1188" t="s">
        <v>245</v>
      </c>
      <c r="H1188" t="s">
        <v>246</v>
      </c>
      <c r="M1188" t="s">
        <v>23</v>
      </c>
      <c r="N1188" t="s">
        <v>24</v>
      </c>
    </row>
    <row r="1189" spans="1:14" x14ac:dyDescent="0.35">
      <c r="A1189" t="s">
        <v>28</v>
      </c>
      <c r="B1189">
        <v>162.94</v>
      </c>
      <c r="C1189" t="s">
        <v>27</v>
      </c>
      <c r="D1189" t="s">
        <v>28</v>
      </c>
      <c r="E1189" t="s">
        <v>126</v>
      </c>
      <c r="F1189" t="s">
        <v>127</v>
      </c>
      <c r="G1189" t="s">
        <v>178</v>
      </c>
      <c r="H1189" t="s">
        <v>179</v>
      </c>
      <c r="M1189" t="s">
        <v>23</v>
      </c>
      <c r="N1189" t="s">
        <v>24</v>
      </c>
    </row>
    <row r="1190" spans="1:14" x14ac:dyDescent="0.35">
      <c r="A1190" t="s">
        <v>28</v>
      </c>
      <c r="B1190">
        <v>3564</v>
      </c>
      <c r="C1190" t="s">
        <v>27</v>
      </c>
      <c r="D1190" t="s">
        <v>28</v>
      </c>
      <c r="E1190" t="s">
        <v>126</v>
      </c>
      <c r="F1190" t="s">
        <v>127</v>
      </c>
      <c r="G1190" t="s">
        <v>21</v>
      </c>
      <c r="H1190" t="s">
        <v>22</v>
      </c>
      <c r="M1190" t="s">
        <v>2242</v>
      </c>
      <c r="N1190" t="s">
        <v>2243</v>
      </c>
    </row>
    <row r="1191" spans="1:14" x14ac:dyDescent="0.35">
      <c r="A1191" t="s">
        <v>28</v>
      </c>
      <c r="B1191">
        <v>53496.37</v>
      </c>
      <c r="C1191" t="s">
        <v>27</v>
      </c>
      <c r="D1191" t="s">
        <v>28</v>
      </c>
      <c r="E1191" t="s">
        <v>126</v>
      </c>
      <c r="F1191" t="s">
        <v>127</v>
      </c>
      <c r="G1191" t="s">
        <v>21</v>
      </c>
      <c r="H1191" t="s">
        <v>22</v>
      </c>
      <c r="M1191" t="s">
        <v>2238</v>
      </c>
      <c r="N1191" t="s">
        <v>2239</v>
      </c>
    </row>
    <row r="1192" spans="1:14" x14ac:dyDescent="0.35">
      <c r="A1192" t="s">
        <v>28</v>
      </c>
      <c r="B1192">
        <v>3024.12</v>
      </c>
      <c r="C1192" t="s">
        <v>27</v>
      </c>
      <c r="D1192" t="s">
        <v>28</v>
      </c>
      <c r="E1192" t="s">
        <v>126</v>
      </c>
      <c r="F1192" t="s">
        <v>127</v>
      </c>
      <c r="G1192" t="s">
        <v>21</v>
      </c>
      <c r="H1192" t="s">
        <v>22</v>
      </c>
      <c r="M1192" t="s">
        <v>98</v>
      </c>
      <c r="N1192" t="s">
        <v>99</v>
      </c>
    </row>
    <row r="1193" spans="1:14" x14ac:dyDescent="0.35">
      <c r="A1193" t="s">
        <v>28</v>
      </c>
      <c r="B1193">
        <v>462.42</v>
      </c>
      <c r="C1193" t="s">
        <v>27</v>
      </c>
      <c r="D1193" t="s">
        <v>28</v>
      </c>
      <c r="E1193" t="s">
        <v>126</v>
      </c>
      <c r="F1193" t="s">
        <v>127</v>
      </c>
      <c r="G1193" t="s">
        <v>21</v>
      </c>
      <c r="H1193" t="s">
        <v>22</v>
      </c>
      <c r="M1193" t="s">
        <v>23</v>
      </c>
      <c r="N1193" t="s">
        <v>24</v>
      </c>
    </row>
    <row r="1194" spans="1:14" x14ac:dyDescent="0.35">
      <c r="A1194" t="s">
        <v>28</v>
      </c>
      <c r="B1194">
        <v>10572.9</v>
      </c>
      <c r="C1194" t="s">
        <v>27</v>
      </c>
      <c r="D1194" t="s">
        <v>28</v>
      </c>
      <c r="E1194" t="s">
        <v>613</v>
      </c>
      <c r="F1194" t="s">
        <v>614</v>
      </c>
      <c r="G1194" t="s">
        <v>615</v>
      </c>
      <c r="H1194" t="s">
        <v>616</v>
      </c>
      <c r="K1194" t="s">
        <v>1371</v>
      </c>
      <c r="L1194" t="s">
        <v>1372</v>
      </c>
    </row>
    <row r="1195" spans="1:14" x14ac:dyDescent="0.35">
      <c r="A1195" t="s">
        <v>28</v>
      </c>
      <c r="B1195">
        <v>198</v>
      </c>
      <c r="C1195" t="s">
        <v>27</v>
      </c>
      <c r="D1195" t="s">
        <v>28</v>
      </c>
      <c r="E1195" t="s">
        <v>490</v>
      </c>
      <c r="F1195" t="s">
        <v>491</v>
      </c>
      <c r="G1195" t="s">
        <v>492</v>
      </c>
      <c r="H1195" t="s">
        <v>493</v>
      </c>
      <c r="K1195" t="s">
        <v>2522</v>
      </c>
      <c r="L1195" t="s">
        <v>2523</v>
      </c>
    </row>
    <row r="1196" spans="1:14" x14ac:dyDescent="0.35">
      <c r="A1196" t="s">
        <v>28</v>
      </c>
      <c r="B1196">
        <v>491.7</v>
      </c>
      <c r="C1196" t="s">
        <v>27</v>
      </c>
      <c r="D1196" t="s">
        <v>28</v>
      </c>
      <c r="E1196" t="s">
        <v>490</v>
      </c>
      <c r="F1196" t="s">
        <v>491</v>
      </c>
      <c r="G1196" t="s">
        <v>492</v>
      </c>
      <c r="H1196" t="s">
        <v>493</v>
      </c>
      <c r="K1196" t="s">
        <v>2524</v>
      </c>
      <c r="L1196" t="s">
        <v>2525</v>
      </c>
    </row>
    <row r="1197" spans="1:14" x14ac:dyDescent="0.35">
      <c r="A1197" t="s">
        <v>28</v>
      </c>
      <c r="B1197">
        <v>640.20000000000005</v>
      </c>
      <c r="C1197" t="s">
        <v>27</v>
      </c>
      <c r="D1197" t="s">
        <v>28</v>
      </c>
      <c r="E1197" t="s">
        <v>490</v>
      </c>
      <c r="F1197" t="s">
        <v>491</v>
      </c>
      <c r="G1197" t="s">
        <v>492</v>
      </c>
      <c r="H1197" t="s">
        <v>493</v>
      </c>
      <c r="K1197" t="s">
        <v>2464</v>
      </c>
      <c r="L1197" t="s">
        <v>2465</v>
      </c>
    </row>
    <row r="1198" spans="1:14" x14ac:dyDescent="0.35">
      <c r="A1198" t="s">
        <v>28</v>
      </c>
      <c r="B1198">
        <v>966.9</v>
      </c>
      <c r="C1198" t="s">
        <v>27</v>
      </c>
      <c r="D1198" t="s">
        <v>28</v>
      </c>
      <c r="E1198" t="s">
        <v>490</v>
      </c>
      <c r="F1198" t="s">
        <v>491</v>
      </c>
      <c r="G1198" t="s">
        <v>492</v>
      </c>
      <c r="H1198" t="s">
        <v>493</v>
      </c>
      <c r="K1198" t="s">
        <v>1180</v>
      </c>
      <c r="L1198" t="s">
        <v>1181</v>
      </c>
    </row>
    <row r="1199" spans="1:14" x14ac:dyDescent="0.35">
      <c r="A1199" t="s">
        <v>28</v>
      </c>
      <c r="B1199">
        <v>109.72</v>
      </c>
      <c r="C1199" t="s">
        <v>27</v>
      </c>
      <c r="D1199" t="s">
        <v>28</v>
      </c>
      <c r="E1199" t="s">
        <v>410</v>
      </c>
      <c r="F1199" t="s">
        <v>411</v>
      </c>
      <c r="G1199" t="s">
        <v>412</v>
      </c>
      <c r="H1199" t="s">
        <v>413</v>
      </c>
      <c r="K1199" t="s">
        <v>2532</v>
      </c>
      <c r="L1199" t="s">
        <v>2533</v>
      </c>
    </row>
    <row r="1200" spans="1:14" x14ac:dyDescent="0.35">
      <c r="A1200" t="s">
        <v>28</v>
      </c>
      <c r="B1200">
        <v>430.96</v>
      </c>
      <c r="C1200" t="s">
        <v>27</v>
      </c>
      <c r="D1200" t="s">
        <v>28</v>
      </c>
      <c r="E1200" t="s">
        <v>410</v>
      </c>
      <c r="F1200" t="s">
        <v>411</v>
      </c>
      <c r="G1200" t="s">
        <v>412</v>
      </c>
      <c r="H1200" t="s">
        <v>413</v>
      </c>
      <c r="K1200" t="s">
        <v>2466</v>
      </c>
      <c r="L1200" t="s">
        <v>2467</v>
      </c>
    </row>
    <row r="1201" spans="1:16" x14ac:dyDescent="0.35">
      <c r="A1201" t="s">
        <v>28</v>
      </c>
      <c r="B1201">
        <v>372.24</v>
      </c>
      <c r="C1201" t="s">
        <v>27</v>
      </c>
      <c r="D1201" t="s">
        <v>28</v>
      </c>
      <c r="E1201" t="s">
        <v>221</v>
      </c>
      <c r="F1201" t="s">
        <v>222</v>
      </c>
      <c r="G1201" t="s">
        <v>223</v>
      </c>
      <c r="H1201" t="s">
        <v>224</v>
      </c>
      <c r="K1201" t="s">
        <v>2546</v>
      </c>
      <c r="L1201" t="s">
        <v>2547</v>
      </c>
    </row>
    <row r="1202" spans="1:16" x14ac:dyDescent="0.35">
      <c r="A1202" t="s">
        <v>28</v>
      </c>
      <c r="B1202">
        <v>7842.2</v>
      </c>
      <c r="C1202" t="s">
        <v>27</v>
      </c>
      <c r="D1202" t="s">
        <v>28</v>
      </c>
      <c r="E1202" t="s">
        <v>221</v>
      </c>
      <c r="F1202" t="s">
        <v>222</v>
      </c>
      <c r="G1202" t="s">
        <v>223</v>
      </c>
      <c r="H1202" t="s">
        <v>224</v>
      </c>
      <c r="K1202" t="s">
        <v>1343</v>
      </c>
      <c r="L1202" t="s">
        <v>1344</v>
      </c>
    </row>
    <row r="1203" spans="1:16" x14ac:dyDescent="0.35">
      <c r="A1203" t="s">
        <v>28</v>
      </c>
      <c r="B1203">
        <v>3375.25</v>
      </c>
      <c r="C1203" t="s">
        <v>27</v>
      </c>
      <c r="D1203" t="s">
        <v>28</v>
      </c>
      <c r="E1203" t="s">
        <v>158</v>
      </c>
      <c r="F1203" t="s">
        <v>159</v>
      </c>
      <c r="G1203" t="s">
        <v>117</v>
      </c>
      <c r="H1203" t="s">
        <v>118</v>
      </c>
      <c r="K1203" t="s">
        <v>1241</v>
      </c>
      <c r="L1203" t="s">
        <v>1242</v>
      </c>
    </row>
    <row r="1204" spans="1:16" x14ac:dyDescent="0.35">
      <c r="A1204" t="s">
        <v>28</v>
      </c>
      <c r="B1204">
        <v>11272.6</v>
      </c>
      <c r="C1204" t="s">
        <v>27</v>
      </c>
      <c r="D1204" t="s">
        <v>28</v>
      </c>
      <c r="E1204" t="s">
        <v>134</v>
      </c>
      <c r="F1204" t="s">
        <v>135</v>
      </c>
      <c r="G1204" t="s">
        <v>117</v>
      </c>
      <c r="H1204" t="s">
        <v>118</v>
      </c>
      <c r="K1204" t="s">
        <v>2395</v>
      </c>
      <c r="L1204" t="s">
        <v>2396</v>
      </c>
    </row>
    <row r="1205" spans="1:16" x14ac:dyDescent="0.35">
      <c r="A1205" t="s">
        <v>28</v>
      </c>
      <c r="B1205">
        <v>43.94</v>
      </c>
      <c r="C1205" t="s">
        <v>27</v>
      </c>
      <c r="D1205" t="s">
        <v>28</v>
      </c>
      <c r="E1205" t="s">
        <v>134</v>
      </c>
      <c r="F1205" t="s">
        <v>135</v>
      </c>
      <c r="G1205" t="s">
        <v>117</v>
      </c>
      <c r="H1205" t="s">
        <v>118</v>
      </c>
      <c r="K1205" t="s">
        <v>2643</v>
      </c>
      <c r="L1205" t="s">
        <v>2644</v>
      </c>
    </row>
    <row r="1206" spans="1:16" x14ac:dyDescent="0.35">
      <c r="A1206" t="s">
        <v>28</v>
      </c>
      <c r="B1206">
        <v>1116.67</v>
      </c>
      <c r="C1206" t="s">
        <v>27</v>
      </c>
      <c r="D1206" t="s">
        <v>28</v>
      </c>
      <c r="E1206" t="s">
        <v>134</v>
      </c>
      <c r="F1206" t="s">
        <v>135</v>
      </c>
      <c r="G1206" t="s">
        <v>117</v>
      </c>
      <c r="H1206" t="s">
        <v>118</v>
      </c>
      <c r="K1206" t="s">
        <v>2645</v>
      </c>
      <c r="L1206" t="s">
        <v>2646</v>
      </c>
    </row>
    <row r="1207" spans="1:16" x14ac:dyDescent="0.35">
      <c r="A1207" t="s">
        <v>28</v>
      </c>
      <c r="B1207">
        <v>8738.7800000000007</v>
      </c>
      <c r="C1207" t="s">
        <v>27</v>
      </c>
      <c r="D1207" t="s">
        <v>28</v>
      </c>
      <c r="E1207" t="s">
        <v>531</v>
      </c>
      <c r="F1207" t="s">
        <v>532</v>
      </c>
      <c r="G1207" t="s">
        <v>533</v>
      </c>
      <c r="H1207" t="s">
        <v>534</v>
      </c>
      <c r="O1207" t="s">
        <v>2584</v>
      </c>
      <c r="P1207" t="s">
        <v>2585</v>
      </c>
    </row>
    <row r="1208" spans="1:16" x14ac:dyDescent="0.35">
      <c r="A1208" t="s">
        <v>28</v>
      </c>
      <c r="B1208">
        <v>13617.06</v>
      </c>
      <c r="C1208" t="s">
        <v>27</v>
      </c>
      <c r="D1208" t="s">
        <v>28</v>
      </c>
      <c r="E1208" t="s">
        <v>531</v>
      </c>
      <c r="F1208" t="s">
        <v>532</v>
      </c>
      <c r="G1208" t="s">
        <v>533</v>
      </c>
      <c r="H1208" t="s">
        <v>534</v>
      </c>
      <c r="K1208" t="s">
        <v>1074</v>
      </c>
      <c r="L1208" t="s">
        <v>1075</v>
      </c>
    </row>
    <row r="1209" spans="1:16" x14ac:dyDescent="0.35">
      <c r="A1209" t="s">
        <v>28</v>
      </c>
      <c r="B1209">
        <v>7200.15</v>
      </c>
      <c r="C1209" t="s">
        <v>27</v>
      </c>
      <c r="D1209" t="s">
        <v>28</v>
      </c>
      <c r="E1209" t="s">
        <v>531</v>
      </c>
      <c r="F1209" t="s">
        <v>532</v>
      </c>
      <c r="G1209" t="s">
        <v>533</v>
      </c>
      <c r="H1209" t="s">
        <v>534</v>
      </c>
      <c r="K1209" t="s">
        <v>1862</v>
      </c>
      <c r="L1209" t="s">
        <v>1863</v>
      </c>
    </row>
    <row r="1210" spans="1:16" x14ac:dyDescent="0.35">
      <c r="A1210" t="s">
        <v>28</v>
      </c>
      <c r="B1210">
        <v>2.1</v>
      </c>
      <c r="C1210" t="s">
        <v>27</v>
      </c>
      <c r="D1210" t="s">
        <v>28</v>
      </c>
      <c r="E1210" t="s">
        <v>563</v>
      </c>
      <c r="F1210" t="s">
        <v>564</v>
      </c>
      <c r="G1210" t="s">
        <v>1104</v>
      </c>
      <c r="H1210" t="s">
        <v>1105</v>
      </c>
      <c r="O1210" t="s">
        <v>2452</v>
      </c>
      <c r="P1210" t="s">
        <v>2453</v>
      </c>
    </row>
    <row r="1211" spans="1:16" x14ac:dyDescent="0.35">
      <c r="A1211" t="s">
        <v>28</v>
      </c>
      <c r="B1211">
        <v>14040.18</v>
      </c>
      <c r="C1211" t="s">
        <v>27</v>
      </c>
      <c r="D1211" t="s">
        <v>28</v>
      </c>
      <c r="E1211" t="s">
        <v>563</v>
      </c>
      <c r="F1211" t="s">
        <v>564</v>
      </c>
      <c r="G1211" t="s">
        <v>565</v>
      </c>
      <c r="H1211" t="s">
        <v>566</v>
      </c>
      <c r="O1211" t="s">
        <v>2452</v>
      </c>
      <c r="P1211" t="s">
        <v>2453</v>
      </c>
    </row>
    <row r="1212" spans="1:16" x14ac:dyDescent="0.35">
      <c r="A1212" t="s">
        <v>28</v>
      </c>
      <c r="B1212">
        <v>539.15</v>
      </c>
      <c r="C1212" t="s">
        <v>27</v>
      </c>
      <c r="D1212" t="s">
        <v>28</v>
      </c>
      <c r="E1212" t="s">
        <v>563</v>
      </c>
      <c r="F1212" t="s">
        <v>564</v>
      </c>
      <c r="G1212" t="s">
        <v>568</v>
      </c>
      <c r="H1212" t="s">
        <v>569</v>
      </c>
      <c r="K1212" t="s">
        <v>1733</v>
      </c>
      <c r="L1212" t="s">
        <v>1734</v>
      </c>
    </row>
    <row r="1213" spans="1:16" x14ac:dyDescent="0.35">
      <c r="A1213" t="s">
        <v>28</v>
      </c>
      <c r="B1213">
        <v>7095.02</v>
      </c>
      <c r="C1213" t="s">
        <v>27</v>
      </c>
      <c r="D1213" t="s">
        <v>28</v>
      </c>
      <c r="E1213" t="s">
        <v>563</v>
      </c>
      <c r="F1213" t="s">
        <v>564</v>
      </c>
      <c r="G1213" t="s">
        <v>1881</v>
      </c>
      <c r="H1213" t="s">
        <v>1882</v>
      </c>
      <c r="O1213" t="s">
        <v>2452</v>
      </c>
      <c r="P1213" t="s">
        <v>2453</v>
      </c>
    </row>
    <row r="1214" spans="1:16" x14ac:dyDescent="0.35">
      <c r="A1214" t="s">
        <v>28</v>
      </c>
      <c r="B1214">
        <v>7367.72</v>
      </c>
      <c r="C1214" t="s">
        <v>27</v>
      </c>
      <c r="D1214" t="s">
        <v>28</v>
      </c>
      <c r="E1214" t="s">
        <v>548</v>
      </c>
      <c r="F1214" t="s">
        <v>549</v>
      </c>
      <c r="G1214" t="s">
        <v>633</v>
      </c>
      <c r="H1214" t="s">
        <v>634</v>
      </c>
      <c r="K1214" t="s">
        <v>1862</v>
      </c>
      <c r="L1214" t="s">
        <v>1863</v>
      </c>
    </row>
    <row r="1215" spans="1:16" x14ac:dyDescent="0.35">
      <c r="A1215" t="s">
        <v>28</v>
      </c>
      <c r="B1215">
        <v>85227.18</v>
      </c>
      <c r="C1215" t="s">
        <v>27</v>
      </c>
      <c r="D1215" t="s">
        <v>28</v>
      </c>
      <c r="E1215" t="s">
        <v>258</v>
      </c>
      <c r="F1215" t="s">
        <v>259</v>
      </c>
      <c r="G1215" t="s">
        <v>280</v>
      </c>
      <c r="H1215" t="s">
        <v>281</v>
      </c>
      <c r="O1215" t="s">
        <v>2647</v>
      </c>
      <c r="P1215" t="s">
        <v>2648</v>
      </c>
    </row>
    <row r="1216" spans="1:16" x14ac:dyDescent="0.35">
      <c r="A1216" t="s">
        <v>28</v>
      </c>
      <c r="B1216">
        <v>21520.560000000001</v>
      </c>
      <c r="C1216" t="s">
        <v>27</v>
      </c>
      <c r="D1216" t="s">
        <v>28</v>
      </c>
      <c r="E1216" t="s">
        <v>258</v>
      </c>
      <c r="F1216" t="s">
        <v>259</v>
      </c>
      <c r="G1216" t="s">
        <v>117</v>
      </c>
      <c r="H1216" t="s">
        <v>118</v>
      </c>
      <c r="O1216" t="s">
        <v>2647</v>
      </c>
      <c r="P1216" t="s">
        <v>2648</v>
      </c>
    </row>
    <row r="1217" spans="1:14" x14ac:dyDescent="0.35">
      <c r="A1217" t="s">
        <v>28</v>
      </c>
      <c r="B1217">
        <v>2763.44</v>
      </c>
      <c r="C1217" t="s">
        <v>27</v>
      </c>
      <c r="D1217" t="s">
        <v>28</v>
      </c>
      <c r="E1217" t="s">
        <v>609</v>
      </c>
      <c r="F1217" t="s">
        <v>610</v>
      </c>
      <c r="G1217" t="s">
        <v>250</v>
      </c>
      <c r="H1217" t="s">
        <v>251</v>
      </c>
      <c r="K1217" t="s">
        <v>2649</v>
      </c>
      <c r="L1217" t="s">
        <v>2650</v>
      </c>
    </row>
    <row r="1218" spans="1:14" x14ac:dyDescent="0.35">
      <c r="A1218" t="s">
        <v>28</v>
      </c>
      <c r="B1218">
        <v>610.04</v>
      </c>
      <c r="C1218" t="s">
        <v>27</v>
      </c>
      <c r="D1218" t="s">
        <v>28</v>
      </c>
      <c r="E1218" t="s">
        <v>154</v>
      </c>
      <c r="F1218" t="s">
        <v>155</v>
      </c>
      <c r="G1218" t="s">
        <v>117</v>
      </c>
      <c r="H1218" t="s">
        <v>118</v>
      </c>
      <c r="K1218" t="s">
        <v>446</v>
      </c>
      <c r="L1218" t="s">
        <v>447</v>
      </c>
    </row>
    <row r="1219" spans="1:14" x14ac:dyDescent="0.35">
      <c r="A1219" t="s">
        <v>28</v>
      </c>
      <c r="B1219">
        <v>10.85</v>
      </c>
      <c r="C1219" t="s">
        <v>27</v>
      </c>
      <c r="D1219" t="s">
        <v>28</v>
      </c>
      <c r="E1219" t="s">
        <v>422</v>
      </c>
      <c r="F1219" t="s">
        <v>423</v>
      </c>
      <c r="G1219" t="s">
        <v>307</v>
      </c>
      <c r="H1219" t="s">
        <v>308</v>
      </c>
      <c r="K1219" t="s">
        <v>2651</v>
      </c>
      <c r="L1219" t="s">
        <v>2652</v>
      </c>
    </row>
    <row r="1220" spans="1:14" x14ac:dyDescent="0.35">
      <c r="A1220" t="s">
        <v>28</v>
      </c>
      <c r="B1220">
        <v>13.71</v>
      </c>
      <c r="C1220" t="s">
        <v>27</v>
      </c>
      <c r="D1220" t="s">
        <v>28</v>
      </c>
      <c r="E1220" t="s">
        <v>428</v>
      </c>
      <c r="F1220" t="s">
        <v>429</v>
      </c>
      <c r="G1220" t="s">
        <v>307</v>
      </c>
      <c r="H1220" t="s">
        <v>308</v>
      </c>
      <c r="K1220" t="s">
        <v>2651</v>
      </c>
      <c r="L1220" t="s">
        <v>2652</v>
      </c>
    </row>
    <row r="1221" spans="1:14" x14ac:dyDescent="0.35">
      <c r="A1221" t="s">
        <v>74</v>
      </c>
      <c r="B1221">
        <v>759.99</v>
      </c>
      <c r="C1221" t="s">
        <v>73</v>
      </c>
      <c r="D1221" t="s">
        <v>74</v>
      </c>
      <c r="E1221" t="s">
        <v>58</v>
      </c>
      <c r="F1221" t="s">
        <v>59</v>
      </c>
      <c r="G1221" t="s">
        <v>60</v>
      </c>
      <c r="H1221" t="s">
        <v>59</v>
      </c>
      <c r="M1221" t="s">
        <v>69</v>
      </c>
      <c r="N1221" t="s">
        <v>70</v>
      </c>
    </row>
    <row r="1222" spans="1:14" x14ac:dyDescent="0.35">
      <c r="A1222" t="s">
        <v>74</v>
      </c>
      <c r="B1222">
        <v>39</v>
      </c>
      <c r="C1222" t="s">
        <v>73</v>
      </c>
      <c r="D1222" t="s">
        <v>74</v>
      </c>
      <c r="E1222" t="s">
        <v>58</v>
      </c>
      <c r="F1222" t="s">
        <v>59</v>
      </c>
      <c r="G1222" t="s">
        <v>60</v>
      </c>
      <c r="H1222" t="s">
        <v>59</v>
      </c>
      <c r="M1222" t="s">
        <v>2275</v>
      </c>
      <c r="N1222" t="s">
        <v>2276</v>
      </c>
    </row>
    <row r="1223" spans="1:14" x14ac:dyDescent="0.35">
      <c r="A1223" t="s">
        <v>74</v>
      </c>
      <c r="B1223">
        <v>39</v>
      </c>
      <c r="C1223" t="s">
        <v>73</v>
      </c>
      <c r="D1223" t="s">
        <v>74</v>
      </c>
      <c r="E1223" t="s">
        <v>58</v>
      </c>
      <c r="F1223" t="s">
        <v>59</v>
      </c>
      <c r="G1223" t="s">
        <v>60</v>
      </c>
      <c r="H1223" t="s">
        <v>59</v>
      </c>
      <c r="M1223" t="s">
        <v>2271</v>
      </c>
      <c r="N1223" t="s">
        <v>2272</v>
      </c>
    </row>
    <row r="1224" spans="1:14" x14ac:dyDescent="0.35">
      <c r="A1224" t="s">
        <v>97</v>
      </c>
      <c r="B1224">
        <v>3000</v>
      </c>
      <c r="C1224" t="s">
        <v>96</v>
      </c>
      <c r="D1224" t="s">
        <v>97</v>
      </c>
      <c r="E1224" t="s">
        <v>1016</v>
      </c>
      <c r="F1224" t="s">
        <v>1017</v>
      </c>
      <c r="G1224" t="s">
        <v>1443</v>
      </c>
      <c r="H1224" t="s">
        <v>1444</v>
      </c>
      <c r="M1224" t="s">
        <v>1445</v>
      </c>
      <c r="N1224" t="s">
        <v>1446</v>
      </c>
    </row>
    <row r="1225" spans="1:14" x14ac:dyDescent="0.35">
      <c r="A1225" t="s">
        <v>97</v>
      </c>
      <c r="B1225">
        <v>7695</v>
      </c>
      <c r="C1225" t="s">
        <v>96</v>
      </c>
      <c r="D1225" t="s">
        <v>97</v>
      </c>
      <c r="E1225" t="s">
        <v>1016</v>
      </c>
      <c r="F1225" t="s">
        <v>1017</v>
      </c>
      <c r="G1225" t="s">
        <v>1711</v>
      </c>
      <c r="H1225" t="s">
        <v>1712</v>
      </c>
      <c r="M1225" t="s">
        <v>1856</v>
      </c>
      <c r="N1225" t="s">
        <v>1857</v>
      </c>
    </row>
    <row r="1226" spans="1:14" x14ac:dyDescent="0.35">
      <c r="A1226" t="s">
        <v>97</v>
      </c>
      <c r="B1226">
        <v>4470</v>
      </c>
      <c r="C1226" t="s">
        <v>96</v>
      </c>
      <c r="D1226" t="s">
        <v>97</v>
      </c>
      <c r="E1226" t="s">
        <v>1016</v>
      </c>
      <c r="F1226" t="s">
        <v>1017</v>
      </c>
      <c r="G1226" t="s">
        <v>1447</v>
      </c>
      <c r="H1226" t="s">
        <v>1448</v>
      </c>
      <c r="M1226" t="s">
        <v>1449</v>
      </c>
      <c r="N1226" t="s">
        <v>1450</v>
      </c>
    </row>
    <row r="1227" spans="1:14" x14ac:dyDescent="0.35">
      <c r="A1227" t="s">
        <v>97</v>
      </c>
      <c r="B1227">
        <v>750</v>
      </c>
      <c r="C1227" t="s">
        <v>96</v>
      </c>
      <c r="D1227" t="s">
        <v>97</v>
      </c>
      <c r="E1227" t="s">
        <v>1016</v>
      </c>
      <c r="F1227" t="s">
        <v>1017</v>
      </c>
      <c r="G1227" t="s">
        <v>37</v>
      </c>
      <c r="H1227" t="s">
        <v>38</v>
      </c>
      <c r="M1227" t="s">
        <v>1445</v>
      </c>
      <c r="N1227" t="s">
        <v>1446</v>
      </c>
    </row>
    <row r="1228" spans="1:14" x14ac:dyDescent="0.35">
      <c r="A1228" t="s">
        <v>97</v>
      </c>
      <c r="B1228">
        <v>1635</v>
      </c>
      <c r="C1228" t="s">
        <v>96</v>
      </c>
      <c r="D1228" t="s">
        <v>97</v>
      </c>
      <c r="E1228" t="s">
        <v>19</v>
      </c>
      <c r="F1228" t="s">
        <v>20</v>
      </c>
      <c r="G1228" t="s">
        <v>87</v>
      </c>
      <c r="H1228" t="s">
        <v>88</v>
      </c>
      <c r="M1228" t="s">
        <v>969</v>
      </c>
      <c r="N1228" t="s">
        <v>970</v>
      </c>
    </row>
    <row r="1229" spans="1:14" x14ac:dyDescent="0.35">
      <c r="A1229" t="s">
        <v>97</v>
      </c>
      <c r="B1229">
        <v>35175.980000000003</v>
      </c>
      <c r="C1229" t="s">
        <v>96</v>
      </c>
      <c r="D1229" t="s">
        <v>97</v>
      </c>
      <c r="E1229" t="s">
        <v>19</v>
      </c>
      <c r="F1229" t="s">
        <v>20</v>
      </c>
      <c r="G1229" t="s">
        <v>2307</v>
      </c>
      <c r="H1229" t="s">
        <v>2308</v>
      </c>
      <c r="M1229" t="s">
        <v>2309</v>
      </c>
      <c r="N1229" t="s">
        <v>2310</v>
      </c>
    </row>
    <row r="1230" spans="1:14" x14ac:dyDescent="0.35">
      <c r="A1230" t="s">
        <v>97</v>
      </c>
      <c r="B1230">
        <v>1700</v>
      </c>
      <c r="C1230" t="s">
        <v>96</v>
      </c>
      <c r="D1230" t="s">
        <v>97</v>
      </c>
      <c r="E1230" t="s">
        <v>19</v>
      </c>
      <c r="F1230" t="s">
        <v>20</v>
      </c>
      <c r="G1230" t="s">
        <v>21</v>
      </c>
      <c r="H1230" t="s">
        <v>22</v>
      </c>
      <c r="M1230" t="s">
        <v>98</v>
      </c>
      <c r="N1230" t="s">
        <v>99</v>
      </c>
    </row>
    <row r="1231" spans="1:14" x14ac:dyDescent="0.35">
      <c r="A1231" t="s">
        <v>97</v>
      </c>
      <c r="B1231">
        <v>1051.5</v>
      </c>
      <c r="C1231" t="s">
        <v>96</v>
      </c>
      <c r="D1231" t="s">
        <v>97</v>
      </c>
      <c r="E1231" t="s">
        <v>139</v>
      </c>
      <c r="F1231" t="s">
        <v>140</v>
      </c>
      <c r="G1231" t="s">
        <v>245</v>
      </c>
      <c r="H1231" t="s">
        <v>246</v>
      </c>
      <c r="M1231" t="s">
        <v>247</v>
      </c>
      <c r="N1231" t="s">
        <v>248</v>
      </c>
    </row>
    <row r="1232" spans="1:14" x14ac:dyDescent="0.35">
      <c r="A1232" t="s">
        <v>97</v>
      </c>
      <c r="B1232">
        <v>680</v>
      </c>
      <c r="C1232" t="s">
        <v>96</v>
      </c>
      <c r="D1232" t="s">
        <v>97</v>
      </c>
      <c r="E1232" t="s">
        <v>139</v>
      </c>
      <c r="F1232" t="s">
        <v>140</v>
      </c>
      <c r="G1232" t="s">
        <v>245</v>
      </c>
      <c r="H1232" t="s">
        <v>246</v>
      </c>
      <c r="M1232" t="s">
        <v>1706</v>
      </c>
      <c r="N1232" t="s">
        <v>1707</v>
      </c>
    </row>
    <row r="1233" spans="1:16" x14ac:dyDescent="0.35">
      <c r="A1233" t="s">
        <v>97</v>
      </c>
      <c r="B1233">
        <v>9164</v>
      </c>
      <c r="C1233" t="s">
        <v>96</v>
      </c>
      <c r="D1233" t="s">
        <v>97</v>
      </c>
      <c r="E1233" t="s">
        <v>126</v>
      </c>
      <c r="F1233" t="s">
        <v>127</v>
      </c>
      <c r="G1233" t="s">
        <v>21</v>
      </c>
      <c r="H1233" t="s">
        <v>22</v>
      </c>
      <c r="M1233" t="s">
        <v>98</v>
      </c>
      <c r="N1233" t="s">
        <v>99</v>
      </c>
    </row>
    <row r="1234" spans="1:16" x14ac:dyDescent="0.35">
      <c r="A1234" t="s">
        <v>97</v>
      </c>
      <c r="B1234">
        <v>8227</v>
      </c>
      <c r="C1234" t="s">
        <v>96</v>
      </c>
      <c r="D1234" t="s">
        <v>97</v>
      </c>
      <c r="E1234" t="s">
        <v>613</v>
      </c>
      <c r="F1234" t="s">
        <v>614</v>
      </c>
      <c r="G1234" t="s">
        <v>615</v>
      </c>
      <c r="H1234" t="s">
        <v>616</v>
      </c>
      <c r="K1234" t="s">
        <v>1371</v>
      </c>
      <c r="L1234" t="s">
        <v>1372</v>
      </c>
    </row>
    <row r="1235" spans="1:16" x14ac:dyDescent="0.35">
      <c r="A1235" t="s">
        <v>97</v>
      </c>
      <c r="B1235">
        <v>600</v>
      </c>
      <c r="C1235" t="s">
        <v>96</v>
      </c>
      <c r="D1235" t="s">
        <v>97</v>
      </c>
      <c r="E1235" t="s">
        <v>490</v>
      </c>
      <c r="F1235" t="s">
        <v>491</v>
      </c>
      <c r="G1235" t="s">
        <v>492</v>
      </c>
      <c r="H1235" t="s">
        <v>493</v>
      </c>
      <c r="K1235" t="s">
        <v>2522</v>
      </c>
      <c r="L1235" t="s">
        <v>2523</v>
      </c>
    </row>
    <row r="1236" spans="1:16" x14ac:dyDescent="0.35">
      <c r="A1236" t="s">
        <v>97</v>
      </c>
      <c r="B1236">
        <v>1490</v>
      </c>
      <c r="C1236" t="s">
        <v>96</v>
      </c>
      <c r="D1236" t="s">
        <v>97</v>
      </c>
      <c r="E1236" t="s">
        <v>490</v>
      </c>
      <c r="F1236" t="s">
        <v>491</v>
      </c>
      <c r="G1236" t="s">
        <v>492</v>
      </c>
      <c r="H1236" t="s">
        <v>493</v>
      </c>
      <c r="K1236" t="s">
        <v>2524</v>
      </c>
      <c r="L1236" t="s">
        <v>2525</v>
      </c>
    </row>
    <row r="1237" spans="1:16" x14ac:dyDescent="0.35">
      <c r="A1237" t="s">
        <v>97</v>
      </c>
      <c r="B1237">
        <v>1940</v>
      </c>
      <c r="C1237" t="s">
        <v>96</v>
      </c>
      <c r="D1237" t="s">
        <v>97</v>
      </c>
      <c r="E1237" t="s">
        <v>490</v>
      </c>
      <c r="F1237" t="s">
        <v>491</v>
      </c>
      <c r="G1237" t="s">
        <v>492</v>
      </c>
      <c r="H1237" t="s">
        <v>493</v>
      </c>
      <c r="K1237" t="s">
        <v>2464</v>
      </c>
      <c r="L1237" t="s">
        <v>2465</v>
      </c>
    </row>
    <row r="1238" spans="1:16" x14ac:dyDescent="0.35">
      <c r="A1238" t="s">
        <v>97</v>
      </c>
      <c r="B1238">
        <v>2930</v>
      </c>
      <c r="C1238" t="s">
        <v>96</v>
      </c>
      <c r="D1238" t="s">
        <v>97</v>
      </c>
      <c r="E1238" t="s">
        <v>490</v>
      </c>
      <c r="F1238" t="s">
        <v>491</v>
      </c>
      <c r="G1238" t="s">
        <v>492</v>
      </c>
      <c r="H1238" t="s">
        <v>493</v>
      </c>
      <c r="K1238" t="s">
        <v>1180</v>
      </c>
      <c r="L1238" t="s">
        <v>1181</v>
      </c>
    </row>
    <row r="1239" spans="1:16" x14ac:dyDescent="0.35">
      <c r="A1239" t="s">
        <v>97</v>
      </c>
      <c r="B1239">
        <v>332.48</v>
      </c>
      <c r="C1239" t="s">
        <v>96</v>
      </c>
      <c r="D1239" t="s">
        <v>97</v>
      </c>
      <c r="E1239" t="s">
        <v>410</v>
      </c>
      <c r="F1239" t="s">
        <v>411</v>
      </c>
      <c r="G1239" t="s">
        <v>412</v>
      </c>
      <c r="H1239" t="s">
        <v>413</v>
      </c>
      <c r="K1239" t="s">
        <v>2532</v>
      </c>
      <c r="L1239" t="s">
        <v>2533</v>
      </c>
    </row>
    <row r="1240" spans="1:16" x14ac:dyDescent="0.35">
      <c r="A1240" t="s">
        <v>97</v>
      </c>
      <c r="B1240">
        <v>1305.95</v>
      </c>
      <c r="C1240" t="s">
        <v>96</v>
      </c>
      <c r="D1240" t="s">
        <v>97</v>
      </c>
      <c r="E1240" t="s">
        <v>410</v>
      </c>
      <c r="F1240" t="s">
        <v>411</v>
      </c>
      <c r="G1240" t="s">
        <v>412</v>
      </c>
      <c r="H1240" t="s">
        <v>413</v>
      </c>
      <c r="K1240" t="s">
        <v>2466</v>
      </c>
      <c r="L1240" t="s">
        <v>2467</v>
      </c>
    </row>
    <row r="1241" spans="1:16" x14ac:dyDescent="0.35">
      <c r="A1241" t="s">
        <v>97</v>
      </c>
      <c r="B1241">
        <v>1128</v>
      </c>
      <c r="C1241" t="s">
        <v>96</v>
      </c>
      <c r="D1241" t="s">
        <v>97</v>
      </c>
      <c r="E1241" t="s">
        <v>221</v>
      </c>
      <c r="F1241" t="s">
        <v>222</v>
      </c>
      <c r="G1241" t="s">
        <v>223</v>
      </c>
      <c r="H1241" t="s">
        <v>224</v>
      </c>
      <c r="K1241" t="s">
        <v>2546</v>
      </c>
      <c r="L1241" t="s">
        <v>2547</v>
      </c>
    </row>
    <row r="1242" spans="1:16" x14ac:dyDescent="0.35">
      <c r="A1242" t="s">
        <v>97</v>
      </c>
      <c r="B1242">
        <v>360</v>
      </c>
      <c r="C1242" t="s">
        <v>96</v>
      </c>
      <c r="D1242" t="s">
        <v>97</v>
      </c>
      <c r="E1242" t="s">
        <v>221</v>
      </c>
      <c r="F1242" t="s">
        <v>222</v>
      </c>
      <c r="G1242" t="s">
        <v>223</v>
      </c>
      <c r="H1242" t="s">
        <v>224</v>
      </c>
      <c r="K1242" t="s">
        <v>1343</v>
      </c>
      <c r="L1242" t="s">
        <v>1344</v>
      </c>
    </row>
    <row r="1243" spans="1:16" x14ac:dyDescent="0.35">
      <c r="A1243" t="s">
        <v>97</v>
      </c>
      <c r="B1243">
        <v>474.6</v>
      </c>
      <c r="C1243" t="s">
        <v>96</v>
      </c>
      <c r="D1243" t="s">
        <v>97</v>
      </c>
      <c r="E1243" t="s">
        <v>531</v>
      </c>
      <c r="F1243" t="s">
        <v>532</v>
      </c>
      <c r="G1243" t="s">
        <v>533</v>
      </c>
      <c r="H1243" t="s">
        <v>534</v>
      </c>
      <c r="K1243" t="s">
        <v>1074</v>
      </c>
      <c r="L1243" t="s">
        <v>1075</v>
      </c>
    </row>
    <row r="1244" spans="1:16" x14ac:dyDescent="0.35">
      <c r="A1244" t="s">
        <v>97</v>
      </c>
      <c r="B1244">
        <v>4981.53</v>
      </c>
      <c r="C1244" t="s">
        <v>96</v>
      </c>
      <c r="D1244" t="s">
        <v>97</v>
      </c>
      <c r="E1244" t="s">
        <v>563</v>
      </c>
      <c r="F1244" t="s">
        <v>564</v>
      </c>
      <c r="G1244" t="s">
        <v>565</v>
      </c>
      <c r="H1244" t="s">
        <v>566</v>
      </c>
      <c r="O1244" t="s">
        <v>2452</v>
      </c>
      <c r="P1244" t="s">
        <v>2453</v>
      </c>
    </row>
    <row r="1245" spans="1:16" x14ac:dyDescent="0.35">
      <c r="A1245" t="s">
        <v>2655</v>
      </c>
      <c r="B1245">
        <v>14.16</v>
      </c>
      <c r="C1245" t="s">
        <v>2656</v>
      </c>
      <c r="D1245" t="s">
        <v>2655</v>
      </c>
      <c r="E1245" t="s">
        <v>563</v>
      </c>
      <c r="F1245" t="s">
        <v>564</v>
      </c>
      <c r="G1245" t="s">
        <v>568</v>
      </c>
      <c r="H1245" t="s">
        <v>569</v>
      </c>
      <c r="K1245" t="s">
        <v>1733</v>
      </c>
      <c r="L1245" t="s">
        <v>1734</v>
      </c>
    </row>
    <row r="1246" spans="1:16" x14ac:dyDescent="0.35">
      <c r="A1246" t="s">
        <v>578</v>
      </c>
      <c r="B1246">
        <v>1633.8</v>
      </c>
      <c r="C1246" t="s">
        <v>577</v>
      </c>
      <c r="D1246" t="s">
        <v>578</v>
      </c>
      <c r="E1246" t="s">
        <v>563</v>
      </c>
      <c r="F1246" t="s">
        <v>564</v>
      </c>
      <c r="G1246" t="s">
        <v>568</v>
      </c>
      <c r="H1246" t="s">
        <v>569</v>
      </c>
      <c r="K1246" t="s">
        <v>1733</v>
      </c>
      <c r="L1246" t="s">
        <v>1734</v>
      </c>
    </row>
    <row r="1247" spans="1:16" x14ac:dyDescent="0.35">
      <c r="A1247" t="s">
        <v>631</v>
      </c>
      <c r="B1247">
        <v>307.45999999999998</v>
      </c>
      <c r="C1247" t="s">
        <v>632</v>
      </c>
      <c r="D1247" t="s">
        <v>631</v>
      </c>
      <c r="E1247" t="s">
        <v>531</v>
      </c>
      <c r="F1247" t="s">
        <v>532</v>
      </c>
      <c r="G1247" t="s">
        <v>533</v>
      </c>
      <c r="H1247" t="s">
        <v>534</v>
      </c>
      <c r="O1247" t="s">
        <v>2584</v>
      </c>
      <c r="P1247" t="s">
        <v>2585</v>
      </c>
    </row>
    <row r="1248" spans="1:16" x14ac:dyDescent="0.35">
      <c r="A1248" t="s">
        <v>227</v>
      </c>
      <c r="B1248">
        <v>23812.43</v>
      </c>
      <c r="C1248" t="s">
        <v>226</v>
      </c>
      <c r="D1248" t="s">
        <v>227</v>
      </c>
      <c r="E1248" t="s">
        <v>613</v>
      </c>
      <c r="F1248" t="s">
        <v>614</v>
      </c>
      <c r="G1248" t="s">
        <v>615</v>
      </c>
      <c r="H1248" t="s">
        <v>616</v>
      </c>
      <c r="K1248" t="s">
        <v>1371</v>
      </c>
      <c r="L1248" t="s">
        <v>1372</v>
      </c>
    </row>
    <row r="1249" spans="1:16" x14ac:dyDescent="0.35">
      <c r="A1249" t="s">
        <v>227</v>
      </c>
      <c r="B1249">
        <v>20882.57</v>
      </c>
      <c r="C1249" t="s">
        <v>226</v>
      </c>
      <c r="D1249" t="s">
        <v>227</v>
      </c>
      <c r="E1249" t="s">
        <v>134</v>
      </c>
      <c r="F1249" t="s">
        <v>135</v>
      </c>
      <c r="G1249" t="s">
        <v>117</v>
      </c>
      <c r="H1249" t="s">
        <v>118</v>
      </c>
      <c r="K1249" t="s">
        <v>2395</v>
      </c>
      <c r="L1249" t="s">
        <v>2396</v>
      </c>
    </row>
    <row r="1250" spans="1:16" x14ac:dyDescent="0.35">
      <c r="A1250" t="s">
        <v>227</v>
      </c>
      <c r="B1250">
        <v>26481.15</v>
      </c>
      <c r="C1250" t="s">
        <v>226</v>
      </c>
      <c r="D1250" t="s">
        <v>227</v>
      </c>
      <c r="E1250" t="s">
        <v>531</v>
      </c>
      <c r="F1250" t="s">
        <v>532</v>
      </c>
      <c r="G1250" t="s">
        <v>533</v>
      </c>
      <c r="H1250" t="s">
        <v>534</v>
      </c>
      <c r="O1250" t="s">
        <v>2584</v>
      </c>
      <c r="P1250" t="s">
        <v>2585</v>
      </c>
    </row>
    <row r="1251" spans="1:16" x14ac:dyDescent="0.35">
      <c r="A1251" t="s">
        <v>227</v>
      </c>
      <c r="B1251">
        <v>22326.44</v>
      </c>
      <c r="C1251" t="s">
        <v>226</v>
      </c>
      <c r="D1251" t="s">
        <v>227</v>
      </c>
      <c r="E1251" t="s">
        <v>548</v>
      </c>
      <c r="F1251" t="s">
        <v>549</v>
      </c>
      <c r="G1251" t="s">
        <v>633</v>
      </c>
      <c r="H1251" t="s">
        <v>634</v>
      </c>
      <c r="K1251" t="s">
        <v>1862</v>
      </c>
      <c r="L1251" t="s">
        <v>1863</v>
      </c>
    </row>
    <row r="1252" spans="1:16" x14ac:dyDescent="0.35">
      <c r="A1252" t="s">
        <v>2657</v>
      </c>
      <c r="B1252">
        <v>169.26</v>
      </c>
      <c r="C1252" t="s">
        <v>2658</v>
      </c>
      <c r="D1252" t="s">
        <v>2657</v>
      </c>
      <c r="E1252" t="s">
        <v>19</v>
      </c>
      <c r="F1252" t="s">
        <v>20</v>
      </c>
      <c r="G1252" t="s">
        <v>21</v>
      </c>
      <c r="H1252" t="s">
        <v>22</v>
      </c>
      <c r="M1252" t="s">
        <v>23</v>
      </c>
      <c r="N1252" t="s">
        <v>24</v>
      </c>
    </row>
    <row r="1253" spans="1:16" x14ac:dyDescent="0.35">
      <c r="A1253" t="s">
        <v>2659</v>
      </c>
      <c r="B1253">
        <v>400</v>
      </c>
      <c r="C1253" t="s">
        <v>2660</v>
      </c>
      <c r="D1253" t="s">
        <v>2659</v>
      </c>
      <c r="E1253" t="s">
        <v>1116</v>
      </c>
      <c r="F1253" t="s">
        <v>1117</v>
      </c>
      <c r="G1253" t="s">
        <v>21</v>
      </c>
      <c r="H1253" t="s">
        <v>22</v>
      </c>
      <c r="M1253" t="s">
        <v>2641</v>
      </c>
      <c r="N1253" t="s">
        <v>2642</v>
      </c>
    </row>
    <row r="1254" spans="1:16" x14ac:dyDescent="0.35">
      <c r="A1254" t="s">
        <v>2659</v>
      </c>
      <c r="B1254">
        <v>1187.97</v>
      </c>
      <c r="C1254" t="s">
        <v>2660</v>
      </c>
      <c r="D1254" t="s">
        <v>2659</v>
      </c>
      <c r="E1254" t="s">
        <v>19</v>
      </c>
      <c r="F1254" t="s">
        <v>20</v>
      </c>
      <c r="G1254" t="s">
        <v>21</v>
      </c>
      <c r="H1254" t="s">
        <v>22</v>
      </c>
      <c r="M1254" t="s">
        <v>2641</v>
      </c>
      <c r="N1254" t="s">
        <v>2642</v>
      </c>
    </row>
    <row r="1255" spans="1:16" x14ac:dyDescent="0.35">
      <c r="A1255" t="s">
        <v>238</v>
      </c>
      <c r="B1255">
        <v>15992.22</v>
      </c>
      <c r="C1255" t="s">
        <v>237</v>
      </c>
      <c r="D1255" t="s">
        <v>238</v>
      </c>
      <c r="E1255" t="s">
        <v>1016</v>
      </c>
      <c r="F1255" t="s">
        <v>1017</v>
      </c>
      <c r="G1255" t="s">
        <v>1018</v>
      </c>
      <c r="H1255" t="s">
        <v>1019</v>
      </c>
      <c r="M1255" t="s">
        <v>23</v>
      </c>
      <c r="N1255" t="s">
        <v>24</v>
      </c>
    </row>
    <row r="1256" spans="1:16" x14ac:dyDescent="0.35">
      <c r="A1256" t="s">
        <v>238</v>
      </c>
      <c r="B1256">
        <v>113217.21</v>
      </c>
      <c r="C1256" t="s">
        <v>237</v>
      </c>
      <c r="D1256" t="s">
        <v>238</v>
      </c>
      <c r="E1256" t="s">
        <v>1116</v>
      </c>
      <c r="F1256" t="s">
        <v>1117</v>
      </c>
      <c r="G1256" t="s">
        <v>21</v>
      </c>
      <c r="H1256" t="s">
        <v>22</v>
      </c>
      <c r="M1256" t="s">
        <v>23</v>
      </c>
      <c r="N1256" t="s">
        <v>24</v>
      </c>
    </row>
    <row r="1257" spans="1:16" x14ac:dyDescent="0.35">
      <c r="A1257" t="s">
        <v>238</v>
      </c>
      <c r="B1257">
        <v>117333.26</v>
      </c>
      <c r="C1257" t="s">
        <v>237</v>
      </c>
      <c r="D1257" t="s">
        <v>238</v>
      </c>
      <c r="E1257" t="s">
        <v>19</v>
      </c>
      <c r="F1257" t="s">
        <v>20</v>
      </c>
      <c r="G1257" t="s">
        <v>21</v>
      </c>
      <c r="H1257" t="s">
        <v>22</v>
      </c>
      <c r="M1257" t="s">
        <v>23</v>
      </c>
      <c r="N1257" t="s">
        <v>24</v>
      </c>
    </row>
    <row r="1258" spans="1:16" x14ac:dyDescent="0.35">
      <c r="A1258" t="s">
        <v>238</v>
      </c>
      <c r="B1258">
        <v>148.71</v>
      </c>
      <c r="C1258" t="s">
        <v>237</v>
      </c>
      <c r="D1258" t="s">
        <v>238</v>
      </c>
      <c r="E1258" t="s">
        <v>126</v>
      </c>
      <c r="F1258" t="s">
        <v>127</v>
      </c>
      <c r="G1258" t="s">
        <v>21</v>
      </c>
      <c r="H1258" t="s">
        <v>22</v>
      </c>
      <c r="M1258" t="s">
        <v>23</v>
      </c>
      <c r="N1258" t="s">
        <v>24</v>
      </c>
    </row>
    <row r="1259" spans="1:16" x14ac:dyDescent="0.35">
      <c r="A1259" t="s">
        <v>1401</v>
      </c>
      <c r="B1259">
        <v>5.56</v>
      </c>
      <c r="C1259" t="s">
        <v>1402</v>
      </c>
      <c r="D1259" t="s">
        <v>1401</v>
      </c>
      <c r="E1259" t="s">
        <v>158</v>
      </c>
      <c r="F1259" t="s">
        <v>159</v>
      </c>
      <c r="G1259" t="s">
        <v>117</v>
      </c>
      <c r="H1259" t="s">
        <v>118</v>
      </c>
      <c r="K1259" t="s">
        <v>1241</v>
      </c>
      <c r="L1259" t="s">
        <v>1242</v>
      </c>
    </row>
    <row r="1260" spans="1:16" x14ac:dyDescent="0.35">
      <c r="A1260" t="s">
        <v>1401</v>
      </c>
      <c r="B1260">
        <v>12.73</v>
      </c>
      <c r="C1260" t="s">
        <v>1402</v>
      </c>
      <c r="D1260" t="s">
        <v>1401</v>
      </c>
      <c r="E1260" t="s">
        <v>134</v>
      </c>
      <c r="F1260" t="s">
        <v>135</v>
      </c>
      <c r="G1260" t="s">
        <v>117</v>
      </c>
      <c r="H1260" t="s">
        <v>118</v>
      </c>
      <c r="K1260" t="s">
        <v>2643</v>
      </c>
      <c r="L1260" t="s">
        <v>2644</v>
      </c>
    </row>
    <row r="1261" spans="1:16" x14ac:dyDescent="0.35">
      <c r="A1261" t="s">
        <v>1401</v>
      </c>
      <c r="B1261">
        <v>406.99</v>
      </c>
      <c r="C1261" t="s">
        <v>1402</v>
      </c>
      <c r="D1261" t="s">
        <v>1401</v>
      </c>
      <c r="E1261" t="s">
        <v>258</v>
      </c>
      <c r="F1261" t="s">
        <v>259</v>
      </c>
      <c r="G1261" t="s">
        <v>280</v>
      </c>
      <c r="H1261" t="s">
        <v>281</v>
      </c>
      <c r="O1261" t="s">
        <v>2647</v>
      </c>
      <c r="P1261" t="s">
        <v>2648</v>
      </c>
    </row>
    <row r="1262" spans="1:16" x14ac:dyDescent="0.35">
      <c r="A1262" t="s">
        <v>1401</v>
      </c>
      <c r="B1262">
        <v>10.46</v>
      </c>
      <c r="C1262" t="s">
        <v>1402</v>
      </c>
      <c r="D1262" t="s">
        <v>1401</v>
      </c>
      <c r="E1262" t="s">
        <v>258</v>
      </c>
      <c r="F1262" t="s">
        <v>259</v>
      </c>
      <c r="G1262" t="s">
        <v>117</v>
      </c>
      <c r="H1262" t="s">
        <v>118</v>
      </c>
      <c r="O1262" t="s">
        <v>2647</v>
      </c>
      <c r="P1262" t="s">
        <v>2648</v>
      </c>
    </row>
    <row r="1263" spans="1:16" x14ac:dyDescent="0.35">
      <c r="A1263" t="s">
        <v>1401</v>
      </c>
      <c r="B1263">
        <v>7.51</v>
      </c>
      <c r="C1263" t="s">
        <v>1402</v>
      </c>
      <c r="D1263" t="s">
        <v>1401</v>
      </c>
      <c r="E1263" t="s">
        <v>609</v>
      </c>
      <c r="F1263" t="s">
        <v>610</v>
      </c>
      <c r="G1263" t="s">
        <v>250</v>
      </c>
      <c r="H1263" t="s">
        <v>251</v>
      </c>
      <c r="K1263" t="s">
        <v>2649</v>
      </c>
      <c r="L1263" t="s">
        <v>2650</v>
      </c>
    </row>
    <row r="1264" spans="1:16" x14ac:dyDescent="0.35">
      <c r="A1264" t="s">
        <v>1401</v>
      </c>
      <c r="B1264">
        <v>8.69</v>
      </c>
      <c r="C1264" t="s">
        <v>1402</v>
      </c>
      <c r="D1264" t="s">
        <v>1401</v>
      </c>
      <c r="E1264" t="s">
        <v>154</v>
      </c>
      <c r="F1264" t="s">
        <v>155</v>
      </c>
      <c r="G1264" t="s">
        <v>117</v>
      </c>
      <c r="H1264" t="s">
        <v>118</v>
      </c>
      <c r="K1264" t="s">
        <v>446</v>
      </c>
      <c r="L1264" t="s">
        <v>447</v>
      </c>
    </row>
    <row r="1265" spans="1:16" x14ac:dyDescent="0.35">
      <c r="A1265" t="s">
        <v>1401</v>
      </c>
      <c r="B1265">
        <v>4.57</v>
      </c>
      <c r="C1265" t="s">
        <v>1402</v>
      </c>
      <c r="D1265" t="s">
        <v>1401</v>
      </c>
      <c r="E1265" t="s">
        <v>428</v>
      </c>
      <c r="F1265" t="s">
        <v>429</v>
      </c>
      <c r="G1265" t="s">
        <v>307</v>
      </c>
      <c r="H1265" t="s">
        <v>308</v>
      </c>
      <c r="K1265" t="s">
        <v>2651</v>
      </c>
      <c r="L1265" t="s">
        <v>2652</v>
      </c>
    </row>
    <row r="1266" spans="1:16" x14ac:dyDescent="0.35">
      <c r="A1266" t="s">
        <v>993</v>
      </c>
      <c r="B1266">
        <v>200</v>
      </c>
      <c r="C1266" t="s">
        <v>994</v>
      </c>
      <c r="D1266" t="s">
        <v>993</v>
      </c>
      <c r="E1266" t="s">
        <v>258</v>
      </c>
      <c r="F1266" t="s">
        <v>259</v>
      </c>
      <c r="G1266" t="s">
        <v>280</v>
      </c>
      <c r="H1266" t="s">
        <v>281</v>
      </c>
      <c r="O1266" t="s">
        <v>2647</v>
      </c>
      <c r="P1266" t="s">
        <v>2648</v>
      </c>
    </row>
    <row r="1267" spans="1:16" x14ac:dyDescent="0.35">
      <c r="A1267" t="s">
        <v>157</v>
      </c>
      <c r="B1267">
        <v>10227.969999999999</v>
      </c>
      <c r="C1267" t="s">
        <v>156</v>
      </c>
      <c r="D1267" t="s">
        <v>157</v>
      </c>
      <c r="E1267" t="s">
        <v>158</v>
      </c>
      <c r="F1267" t="s">
        <v>159</v>
      </c>
      <c r="G1267" t="s">
        <v>117</v>
      </c>
      <c r="H1267" t="s">
        <v>118</v>
      </c>
      <c r="K1267" t="s">
        <v>1241</v>
      </c>
      <c r="L1267" t="s">
        <v>1242</v>
      </c>
    </row>
    <row r="1268" spans="1:16" x14ac:dyDescent="0.35">
      <c r="A1268" t="s">
        <v>157</v>
      </c>
      <c r="B1268">
        <v>133.13</v>
      </c>
      <c r="C1268" t="s">
        <v>156</v>
      </c>
      <c r="D1268" t="s">
        <v>157</v>
      </c>
      <c r="E1268" t="s">
        <v>134</v>
      </c>
      <c r="F1268" t="s">
        <v>135</v>
      </c>
      <c r="G1268" t="s">
        <v>117</v>
      </c>
      <c r="H1268" t="s">
        <v>118</v>
      </c>
      <c r="K1268" t="s">
        <v>2643</v>
      </c>
      <c r="L1268" t="s">
        <v>2644</v>
      </c>
    </row>
    <row r="1269" spans="1:16" x14ac:dyDescent="0.35">
      <c r="A1269" t="s">
        <v>157</v>
      </c>
      <c r="B1269">
        <v>258063.89</v>
      </c>
      <c r="C1269" t="s">
        <v>156</v>
      </c>
      <c r="D1269" t="s">
        <v>157</v>
      </c>
      <c r="E1269" t="s">
        <v>258</v>
      </c>
      <c r="F1269" t="s">
        <v>259</v>
      </c>
      <c r="G1269" t="s">
        <v>280</v>
      </c>
      <c r="H1269" t="s">
        <v>281</v>
      </c>
      <c r="O1269" t="s">
        <v>2647</v>
      </c>
      <c r="P1269" t="s">
        <v>2648</v>
      </c>
    </row>
    <row r="1270" spans="1:16" x14ac:dyDescent="0.35">
      <c r="A1270" t="s">
        <v>157</v>
      </c>
      <c r="B1270">
        <v>44159.29</v>
      </c>
      <c r="C1270" t="s">
        <v>156</v>
      </c>
      <c r="D1270" t="s">
        <v>157</v>
      </c>
      <c r="E1270" t="s">
        <v>258</v>
      </c>
      <c r="F1270" t="s">
        <v>259</v>
      </c>
      <c r="G1270" t="s">
        <v>117</v>
      </c>
      <c r="H1270" t="s">
        <v>118</v>
      </c>
      <c r="O1270" t="s">
        <v>2647</v>
      </c>
      <c r="P1270" t="s">
        <v>2648</v>
      </c>
    </row>
    <row r="1271" spans="1:16" x14ac:dyDescent="0.35">
      <c r="A1271" t="s">
        <v>157</v>
      </c>
      <c r="B1271">
        <v>8374.1200000000008</v>
      </c>
      <c r="C1271" t="s">
        <v>156</v>
      </c>
      <c r="D1271" t="s">
        <v>157</v>
      </c>
      <c r="E1271" t="s">
        <v>609</v>
      </c>
      <c r="F1271" t="s">
        <v>610</v>
      </c>
      <c r="G1271" t="s">
        <v>250</v>
      </c>
      <c r="H1271" t="s">
        <v>251</v>
      </c>
      <c r="K1271" t="s">
        <v>2649</v>
      </c>
      <c r="L1271" t="s">
        <v>2650</v>
      </c>
    </row>
    <row r="1272" spans="1:16" x14ac:dyDescent="0.35">
      <c r="A1272" t="s">
        <v>157</v>
      </c>
      <c r="B1272">
        <v>1848.63</v>
      </c>
      <c r="C1272" t="s">
        <v>156</v>
      </c>
      <c r="D1272" t="s">
        <v>157</v>
      </c>
      <c r="E1272" t="s">
        <v>154</v>
      </c>
      <c r="F1272" t="s">
        <v>155</v>
      </c>
      <c r="G1272" t="s">
        <v>117</v>
      </c>
      <c r="H1272" t="s">
        <v>118</v>
      </c>
      <c r="K1272" t="s">
        <v>446</v>
      </c>
      <c r="L1272" t="s">
        <v>447</v>
      </c>
    </row>
    <row r="1273" spans="1:16" x14ac:dyDescent="0.35">
      <c r="A1273" t="s">
        <v>157</v>
      </c>
      <c r="B1273">
        <v>6.5</v>
      </c>
      <c r="C1273" t="s">
        <v>156</v>
      </c>
      <c r="D1273" t="s">
        <v>157</v>
      </c>
      <c r="E1273" t="s">
        <v>428</v>
      </c>
      <c r="F1273" t="s">
        <v>429</v>
      </c>
      <c r="G1273" t="s">
        <v>307</v>
      </c>
      <c r="H1273" t="s">
        <v>308</v>
      </c>
      <c r="K1273" t="s">
        <v>2651</v>
      </c>
      <c r="L1273" t="s">
        <v>2652</v>
      </c>
    </row>
    <row r="1274" spans="1:16" x14ac:dyDescent="0.35">
      <c r="A1274" t="s">
        <v>1403</v>
      </c>
      <c r="B1274">
        <v>256.02</v>
      </c>
      <c r="C1274" t="s">
        <v>1404</v>
      </c>
      <c r="D1274" t="s">
        <v>1403</v>
      </c>
      <c r="E1274" t="s">
        <v>332</v>
      </c>
      <c r="F1274" t="s">
        <v>333</v>
      </c>
      <c r="G1274" t="s">
        <v>178</v>
      </c>
      <c r="H1274" t="s">
        <v>179</v>
      </c>
      <c r="M1274" t="s">
        <v>23</v>
      </c>
      <c r="N1274" t="s">
        <v>24</v>
      </c>
    </row>
    <row r="1275" spans="1:16" x14ac:dyDescent="0.35">
      <c r="A1275" t="s">
        <v>1403</v>
      </c>
      <c r="B1275">
        <v>89.05</v>
      </c>
      <c r="C1275" t="s">
        <v>1404</v>
      </c>
      <c r="D1275" t="s">
        <v>1403</v>
      </c>
      <c r="E1275" t="s">
        <v>19</v>
      </c>
      <c r="F1275" t="s">
        <v>20</v>
      </c>
      <c r="G1275" t="s">
        <v>720</v>
      </c>
      <c r="H1275" t="s">
        <v>721</v>
      </c>
      <c r="M1275" t="s">
        <v>23</v>
      </c>
      <c r="N1275" t="s">
        <v>24</v>
      </c>
    </row>
    <row r="1276" spans="1:16" x14ac:dyDescent="0.35">
      <c r="A1276" t="s">
        <v>1403</v>
      </c>
      <c r="B1276">
        <v>494.43</v>
      </c>
      <c r="C1276" t="s">
        <v>1404</v>
      </c>
      <c r="D1276" t="s">
        <v>1403</v>
      </c>
      <c r="E1276" t="s">
        <v>531</v>
      </c>
      <c r="F1276" t="s">
        <v>532</v>
      </c>
      <c r="G1276" t="s">
        <v>533</v>
      </c>
      <c r="H1276" t="s">
        <v>534</v>
      </c>
      <c r="K1276" t="s">
        <v>1074</v>
      </c>
      <c r="L1276" t="s">
        <v>1075</v>
      </c>
    </row>
    <row r="1277" spans="1:16" x14ac:dyDescent="0.35">
      <c r="A1277" t="s">
        <v>1403</v>
      </c>
      <c r="B1277">
        <v>197.61</v>
      </c>
      <c r="C1277" t="s">
        <v>1404</v>
      </c>
      <c r="D1277" t="s">
        <v>1403</v>
      </c>
      <c r="E1277" t="s">
        <v>531</v>
      </c>
      <c r="F1277" t="s">
        <v>532</v>
      </c>
      <c r="G1277" t="s">
        <v>533</v>
      </c>
      <c r="H1277" t="s">
        <v>534</v>
      </c>
      <c r="K1277" t="s">
        <v>1862</v>
      </c>
      <c r="L1277" t="s">
        <v>1863</v>
      </c>
    </row>
    <row r="1278" spans="1:16" x14ac:dyDescent="0.35">
      <c r="A1278" t="s">
        <v>1403</v>
      </c>
      <c r="B1278">
        <v>16.73</v>
      </c>
      <c r="C1278" t="s">
        <v>1404</v>
      </c>
      <c r="D1278" t="s">
        <v>1403</v>
      </c>
      <c r="E1278" t="s">
        <v>422</v>
      </c>
      <c r="F1278" t="s">
        <v>423</v>
      </c>
      <c r="G1278" t="s">
        <v>307</v>
      </c>
      <c r="H1278" t="s">
        <v>308</v>
      </c>
      <c r="K1278" t="s">
        <v>2651</v>
      </c>
      <c r="L1278" t="s">
        <v>2652</v>
      </c>
    </row>
    <row r="1279" spans="1:16" x14ac:dyDescent="0.35">
      <c r="A1279" t="s">
        <v>1403</v>
      </c>
      <c r="B1279">
        <v>26.34</v>
      </c>
      <c r="C1279" t="s">
        <v>1404</v>
      </c>
      <c r="D1279" t="s">
        <v>1403</v>
      </c>
      <c r="E1279" t="s">
        <v>428</v>
      </c>
      <c r="F1279" t="s">
        <v>429</v>
      </c>
      <c r="G1279" t="s">
        <v>307</v>
      </c>
      <c r="H1279" t="s">
        <v>308</v>
      </c>
      <c r="K1279" t="s">
        <v>2651</v>
      </c>
      <c r="L1279" t="s">
        <v>2652</v>
      </c>
    </row>
    <row r="1280" spans="1:16" x14ac:dyDescent="0.35">
      <c r="A1280" t="s">
        <v>809</v>
      </c>
      <c r="B1280">
        <v>3000</v>
      </c>
      <c r="C1280" t="s">
        <v>808</v>
      </c>
      <c r="D1280" t="s">
        <v>809</v>
      </c>
      <c r="E1280" t="s">
        <v>19</v>
      </c>
      <c r="F1280" t="s">
        <v>20</v>
      </c>
      <c r="G1280" t="s">
        <v>21</v>
      </c>
      <c r="H1280" t="s">
        <v>22</v>
      </c>
      <c r="M1280" t="s">
        <v>23</v>
      </c>
      <c r="N1280" t="s">
        <v>24</v>
      </c>
    </row>
    <row r="1281" spans="1:14" x14ac:dyDescent="0.35">
      <c r="A1281" t="s">
        <v>102</v>
      </c>
      <c r="B1281">
        <v>20760.64</v>
      </c>
      <c r="C1281" t="s">
        <v>101</v>
      </c>
      <c r="D1281" t="s">
        <v>102</v>
      </c>
      <c r="E1281" t="s">
        <v>1116</v>
      </c>
      <c r="F1281" t="s">
        <v>1117</v>
      </c>
      <c r="G1281" t="s">
        <v>21</v>
      </c>
      <c r="H1281" t="s">
        <v>22</v>
      </c>
      <c r="M1281" t="s">
        <v>23</v>
      </c>
      <c r="N1281" t="s">
        <v>24</v>
      </c>
    </row>
    <row r="1282" spans="1:14" x14ac:dyDescent="0.35">
      <c r="A1282" t="s">
        <v>102</v>
      </c>
      <c r="B1282">
        <v>21833.55</v>
      </c>
      <c r="C1282" t="s">
        <v>101</v>
      </c>
      <c r="D1282" t="s">
        <v>102</v>
      </c>
      <c r="E1282" t="s">
        <v>332</v>
      </c>
      <c r="F1282" t="s">
        <v>333</v>
      </c>
      <c r="G1282" t="s">
        <v>178</v>
      </c>
      <c r="H1282" t="s">
        <v>179</v>
      </c>
      <c r="M1282" t="s">
        <v>23</v>
      </c>
      <c r="N1282" t="s">
        <v>24</v>
      </c>
    </row>
    <row r="1283" spans="1:14" x14ac:dyDescent="0.35">
      <c r="A1283" t="s">
        <v>102</v>
      </c>
      <c r="B1283">
        <v>7700.02</v>
      </c>
      <c r="C1283" t="s">
        <v>101</v>
      </c>
      <c r="D1283" t="s">
        <v>102</v>
      </c>
      <c r="E1283" t="s">
        <v>19</v>
      </c>
      <c r="F1283" t="s">
        <v>20</v>
      </c>
      <c r="G1283" t="s">
        <v>720</v>
      </c>
      <c r="H1283" t="s">
        <v>721</v>
      </c>
      <c r="M1283" t="s">
        <v>23</v>
      </c>
      <c r="N1283" t="s">
        <v>24</v>
      </c>
    </row>
    <row r="1284" spans="1:14" x14ac:dyDescent="0.35">
      <c r="A1284" t="s">
        <v>102</v>
      </c>
      <c r="B1284">
        <v>56035.77</v>
      </c>
      <c r="C1284" t="s">
        <v>101</v>
      </c>
      <c r="D1284" t="s">
        <v>102</v>
      </c>
      <c r="E1284" t="s">
        <v>19</v>
      </c>
      <c r="F1284" t="s">
        <v>20</v>
      </c>
      <c r="G1284" t="s">
        <v>21</v>
      </c>
      <c r="H1284" t="s">
        <v>22</v>
      </c>
      <c r="M1284" t="s">
        <v>23</v>
      </c>
      <c r="N1284" t="s">
        <v>24</v>
      </c>
    </row>
    <row r="1285" spans="1:14" x14ac:dyDescent="0.35">
      <c r="A1285" t="s">
        <v>102</v>
      </c>
      <c r="B1285">
        <v>12680.03</v>
      </c>
      <c r="C1285" t="s">
        <v>101</v>
      </c>
      <c r="D1285" t="s">
        <v>102</v>
      </c>
      <c r="E1285" t="s">
        <v>139</v>
      </c>
      <c r="F1285" t="s">
        <v>140</v>
      </c>
      <c r="G1285" t="s">
        <v>245</v>
      </c>
      <c r="H1285" t="s">
        <v>246</v>
      </c>
      <c r="M1285" t="s">
        <v>23</v>
      </c>
      <c r="N1285" t="s">
        <v>24</v>
      </c>
    </row>
    <row r="1286" spans="1:14" x14ac:dyDescent="0.35">
      <c r="A1286" t="s">
        <v>102</v>
      </c>
      <c r="B1286">
        <v>52.56</v>
      </c>
      <c r="C1286" t="s">
        <v>101</v>
      </c>
      <c r="D1286" t="s">
        <v>102</v>
      </c>
      <c r="E1286" t="s">
        <v>126</v>
      </c>
      <c r="F1286" t="s">
        <v>127</v>
      </c>
      <c r="G1286" t="s">
        <v>21</v>
      </c>
      <c r="H1286" t="s">
        <v>22</v>
      </c>
      <c r="M1286" t="s">
        <v>23</v>
      </c>
      <c r="N1286" t="s">
        <v>24</v>
      </c>
    </row>
    <row r="1287" spans="1:14" x14ac:dyDescent="0.35">
      <c r="A1287" t="s">
        <v>102</v>
      </c>
      <c r="B1287">
        <v>20677.02</v>
      </c>
      <c r="C1287" t="s">
        <v>101</v>
      </c>
      <c r="D1287" t="s">
        <v>102</v>
      </c>
      <c r="E1287" t="s">
        <v>221</v>
      </c>
      <c r="F1287" t="s">
        <v>222</v>
      </c>
      <c r="G1287" t="s">
        <v>223</v>
      </c>
      <c r="H1287" t="s">
        <v>224</v>
      </c>
      <c r="K1287" t="s">
        <v>1343</v>
      </c>
      <c r="L1287" t="s">
        <v>1344</v>
      </c>
    </row>
    <row r="1288" spans="1:14" x14ac:dyDescent="0.35">
      <c r="A1288" t="s">
        <v>102</v>
      </c>
      <c r="B1288">
        <v>40789.230000000003</v>
      </c>
      <c r="C1288" t="s">
        <v>101</v>
      </c>
      <c r="D1288" t="s">
        <v>102</v>
      </c>
      <c r="E1288" t="s">
        <v>531</v>
      </c>
      <c r="F1288" t="s">
        <v>532</v>
      </c>
      <c r="G1288" t="s">
        <v>533</v>
      </c>
      <c r="H1288" t="s">
        <v>534</v>
      </c>
      <c r="K1288" t="s">
        <v>1074</v>
      </c>
      <c r="L1288" t="s">
        <v>1075</v>
      </c>
    </row>
    <row r="1289" spans="1:14" x14ac:dyDescent="0.35">
      <c r="A1289" t="s">
        <v>102</v>
      </c>
      <c r="B1289">
        <v>21818.63</v>
      </c>
      <c r="C1289" t="s">
        <v>101</v>
      </c>
      <c r="D1289" t="s">
        <v>102</v>
      </c>
      <c r="E1289" t="s">
        <v>531</v>
      </c>
      <c r="F1289" t="s">
        <v>532</v>
      </c>
      <c r="G1289" t="s">
        <v>533</v>
      </c>
      <c r="H1289" t="s">
        <v>534</v>
      </c>
      <c r="K1289" t="s">
        <v>1862</v>
      </c>
      <c r="L1289" t="s">
        <v>1863</v>
      </c>
    </row>
    <row r="1290" spans="1:14" x14ac:dyDescent="0.35">
      <c r="A1290" t="s">
        <v>102</v>
      </c>
      <c r="B1290">
        <v>32.869999999999997</v>
      </c>
      <c r="C1290" t="s">
        <v>101</v>
      </c>
      <c r="D1290" t="s">
        <v>102</v>
      </c>
      <c r="E1290" t="s">
        <v>422</v>
      </c>
      <c r="F1290" t="s">
        <v>423</v>
      </c>
      <c r="G1290" t="s">
        <v>307</v>
      </c>
      <c r="H1290" t="s">
        <v>308</v>
      </c>
      <c r="K1290" t="s">
        <v>2651</v>
      </c>
      <c r="L1290" t="s">
        <v>2652</v>
      </c>
    </row>
    <row r="1291" spans="1:14" x14ac:dyDescent="0.35">
      <c r="A1291" t="s">
        <v>102</v>
      </c>
      <c r="B1291">
        <v>27.6</v>
      </c>
      <c r="C1291" t="s">
        <v>101</v>
      </c>
      <c r="D1291" t="s">
        <v>102</v>
      </c>
      <c r="E1291" t="s">
        <v>428</v>
      </c>
      <c r="F1291" t="s">
        <v>429</v>
      </c>
      <c r="G1291" t="s">
        <v>307</v>
      </c>
      <c r="H1291" t="s">
        <v>308</v>
      </c>
      <c r="K1291" t="s">
        <v>2651</v>
      </c>
      <c r="L1291" t="s">
        <v>2652</v>
      </c>
    </row>
    <row r="1292" spans="1:14" x14ac:dyDescent="0.35">
      <c r="A1292" t="s">
        <v>742</v>
      </c>
      <c r="B1292">
        <v>4.87</v>
      </c>
      <c r="C1292" t="s">
        <v>741</v>
      </c>
      <c r="D1292" t="s">
        <v>742</v>
      </c>
      <c r="E1292" t="s">
        <v>134</v>
      </c>
      <c r="F1292" t="s">
        <v>135</v>
      </c>
      <c r="G1292" t="s">
        <v>117</v>
      </c>
      <c r="H1292" t="s">
        <v>118</v>
      </c>
      <c r="K1292" t="s">
        <v>2643</v>
      </c>
      <c r="L1292" t="s">
        <v>2644</v>
      </c>
    </row>
    <row r="1293" spans="1:14" x14ac:dyDescent="0.35">
      <c r="A1293" t="s">
        <v>742</v>
      </c>
      <c r="B1293">
        <v>38.549999999999997</v>
      </c>
      <c r="C1293" t="s">
        <v>741</v>
      </c>
      <c r="D1293" t="s">
        <v>742</v>
      </c>
      <c r="E1293" t="s">
        <v>134</v>
      </c>
      <c r="F1293" t="s">
        <v>135</v>
      </c>
      <c r="G1293" t="s">
        <v>117</v>
      </c>
      <c r="H1293" t="s">
        <v>118</v>
      </c>
      <c r="K1293" t="s">
        <v>2645</v>
      </c>
      <c r="L1293" t="s">
        <v>2646</v>
      </c>
    </row>
    <row r="1294" spans="1:14" x14ac:dyDescent="0.35">
      <c r="A1294" t="s">
        <v>812</v>
      </c>
      <c r="B1294">
        <v>1000</v>
      </c>
      <c r="C1294" t="s">
        <v>811</v>
      </c>
      <c r="D1294" t="s">
        <v>812</v>
      </c>
      <c r="E1294" t="s">
        <v>126</v>
      </c>
      <c r="F1294" t="s">
        <v>127</v>
      </c>
      <c r="G1294" t="s">
        <v>21</v>
      </c>
      <c r="H1294" t="s">
        <v>22</v>
      </c>
      <c r="M1294" t="s">
        <v>23</v>
      </c>
      <c r="N1294" t="s">
        <v>24</v>
      </c>
    </row>
    <row r="1295" spans="1:14" x14ac:dyDescent="0.35">
      <c r="A1295" t="s">
        <v>206</v>
      </c>
      <c r="B1295">
        <v>523.29999999999995</v>
      </c>
      <c r="C1295" t="s">
        <v>205</v>
      </c>
      <c r="D1295" t="s">
        <v>206</v>
      </c>
      <c r="E1295" t="s">
        <v>221</v>
      </c>
      <c r="F1295" t="s">
        <v>222</v>
      </c>
      <c r="G1295" t="s">
        <v>223</v>
      </c>
      <c r="H1295" t="s">
        <v>224</v>
      </c>
      <c r="K1295" t="s">
        <v>1343</v>
      </c>
      <c r="L1295" t="s">
        <v>1344</v>
      </c>
    </row>
    <row r="1296" spans="1:14" x14ac:dyDescent="0.35">
      <c r="A1296" t="s">
        <v>206</v>
      </c>
      <c r="B1296">
        <v>13276.77</v>
      </c>
      <c r="C1296" t="s">
        <v>205</v>
      </c>
      <c r="D1296" t="s">
        <v>206</v>
      </c>
      <c r="E1296" t="s">
        <v>134</v>
      </c>
      <c r="F1296" t="s">
        <v>135</v>
      </c>
      <c r="G1296" t="s">
        <v>117</v>
      </c>
      <c r="H1296" t="s">
        <v>118</v>
      </c>
      <c r="K1296" t="s">
        <v>2395</v>
      </c>
      <c r="L1296" t="s">
        <v>2396</v>
      </c>
    </row>
    <row r="1297" spans="1:16" x14ac:dyDescent="0.35">
      <c r="A1297" t="s">
        <v>206</v>
      </c>
      <c r="B1297">
        <v>3383.86</v>
      </c>
      <c r="C1297" t="s">
        <v>205</v>
      </c>
      <c r="D1297" t="s">
        <v>206</v>
      </c>
      <c r="E1297" t="s">
        <v>134</v>
      </c>
      <c r="F1297" t="s">
        <v>135</v>
      </c>
      <c r="G1297" t="s">
        <v>117</v>
      </c>
      <c r="H1297" t="s">
        <v>118</v>
      </c>
      <c r="K1297" t="s">
        <v>2645</v>
      </c>
      <c r="L1297" t="s">
        <v>2646</v>
      </c>
    </row>
    <row r="1298" spans="1:16" x14ac:dyDescent="0.35">
      <c r="A1298" t="s">
        <v>206</v>
      </c>
      <c r="B1298">
        <v>6.36</v>
      </c>
      <c r="C1298" t="s">
        <v>205</v>
      </c>
      <c r="D1298" t="s">
        <v>206</v>
      </c>
      <c r="E1298" t="s">
        <v>563</v>
      </c>
      <c r="F1298" t="s">
        <v>564</v>
      </c>
      <c r="G1298" t="s">
        <v>1104</v>
      </c>
      <c r="H1298" t="s">
        <v>1105</v>
      </c>
      <c r="O1298" t="s">
        <v>2452</v>
      </c>
      <c r="P1298" t="s">
        <v>2453</v>
      </c>
    </row>
    <row r="1299" spans="1:16" x14ac:dyDescent="0.35">
      <c r="A1299" t="s">
        <v>206</v>
      </c>
      <c r="B1299">
        <v>37564.58</v>
      </c>
      <c r="C1299" t="s">
        <v>205</v>
      </c>
      <c r="D1299" t="s">
        <v>206</v>
      </c>
      <c r="E1299" t="s">
        <v>563</v>
      </c>
      <c r="F1299" t="s">
        <v>564</v>
      </c>
      <c r="G1299" t="s">
        <v>565</v>
      </c>
      <c r="H1299" t="s">
        <v>566</v>
      </c>
      <c r="O1299" t="s">
        <v>2452</v>
      </c>
      <c r="P1299" t="s">
        <v>2453</v>
      </c>
    </row>
    <row r="1300" spans="1:16" x14ac:dyDescent="0.35">
      <c r="A1300" t="s">
        <v>206</v>
      </c>
      <c r="B1300">
        <v>21500.06</v>
      </c>
      <c r="C1300" t="s">
        <v>205</v>
      </c>
      <c r="D1300" t="s">
        <v>206</v>
      </c>
      <c r="E1300" t="s">
        <v>563</v>
      </c>
      <c r="F1300" t="s">
        <v>564</v>
      </c>
      <c r="G1300" t="s">
        <v>1881</v>
      </c>
      <c r="H1300" t="s">
        <v>1882</v>
      </c>
      <c r="O1300" t="s">
        <v>2452</v>
      </c>
      <c r="P1300" t="s">
        <v>2453</v>
      </c>
    </row>
    <row r="1301" spans="1:16" x14ac:dyDescent="0.35">
      <c r="A1301" t="s">
        <v>855</v>
      </c>
      <c r="B1301">
        <v>0.83</v>
      </c>
      <c r="C1301" t="s">
        <v>854</v>
      </c>
      <c r="D1301" t="s">
        <v>855</v>
      </c>
      <c r="E1301" t="s">
        <v>134</v>
      </c>
      <c r="F1301" t="s">
        <v>135</v>
      </c>
      <c r="G1301" t="s">
        <v>117</v>
      </c>
      <c r="H1301" t="s">
        <v>118</v>
      </c>
      <c r="K1301" t="s">
        <v>2643</v>
      </c>
      <c r="L1301" t="s">
        <v>2644</v>
      </c>
    </row>
    <row r="1302" spans="1:16" x14ac:dyDescent="0.35">
      <c r="A1302" t="s">
        <v>855</v>
      </c>
      <c r="B1302">
        <v>2.66</v>
      </c>
      <c r="C1302" t="s">
        <v>854</v>
      </c>
      <c r="D1302" t="s">
        <v>855</v>
      </c>
      <c r="E1302" t="s">
        <v>428</v>
      </c>
      <c r="F1302" t="s">
        <v>429</v>
      </c>
      <c r="G1302" t="s">
        <v>307</v>
      </c>
      <c r="H1302" t="s">
        <v>308</v>
      </c>
      <c r="K1302" t="s">
        <v>2651</v>
      </c>
      <c r="L1302" t="s">
        <v>2652</v>
      </c>
    </row>
    <row r="1303" spans="1:16" x14ac:dyDescent="0.35">
      <c r="A1303" t="s">
        <v>220</v>
      </c>
      <c r="B1303">
        <v>2203.9699999999998</v>
      </c>
      <c r="C1303" t="s">
        <v>219</v>
      </c>
      <c r="D1303" t="s">
        <v>220</v>
      </c>
      <c r="E1303" t="s">
        <v>221</v>
      </c>
      <c r="F1303" t="s">
        <v>222</v>
      </c>
      <c r="G1303" t="s">
        <v>223</v>
      </c>
      <c r="H1303" t="s">
        <v>224</v>
      </c>
      <c r="K1303" t="s">
        <v>1343</v>
      </c>
      <c r="L1303" t="s">
        <v>1344</v>
      </c>
    </row>
    <row r="1304" spans="1:16" x14ac:dyDescent="0.35">
      <c r="A1304" t="s">
        <v>220</v>
      </c>
      <c r="B1304">
        <v>21054.61</v>
      </c>
      <c r="C1304" t="s">
        <v>219</v>
      </c>
      <c r="D1304" t="s">
        <v>220</v>
      </c>
      <c r="E1304" t="s">
        <v>258</v>
      </c>
      <c r="F1304" t="s">
        <v>259</v>
      </c>
      <c r="G1304" t="s">
        <v>117</v>
      </c>
      <c r="H1304" t="s">
        <v>118</v>
      </c>
      <c r="O1304" t="s">
        <v>2647</v>
      </c>
      <c r="P1304" t="s">
        <v>2648</v>
      </c>
    </row>
    <row r="1305" spans="1:16" x14ac:dyDescent="0.35">
      <c r="A1305" t="s">
        <v>220</v>
      </c>
      <c r="B1305">
        <v>7.44</v>
      </c>
      <c r="C1305" t="s">
        <v>219</v>
      </c>
      <c r="D1305" t="s">
        <v>220</v>
      </c>
      <c r="E1305" t="s">
        <v>428</v>
      </c>
      <c r="F1305" t="s">
        <v>429</v>
      </c>
      <c r="G1305" t="s">
        <v>307</v>
      </c>
      <c r="H1305" t="s">
        <v>308</v>
      </c>
      <c r="K1305" t="s">
        <v>2651</v>
      </c>
      <c r="L1305" t="s">
        <v>2652</v>
      </c>
    </row>
    <row r="1306" spans="1:16" x14ac:dyDescent="0.35">
      <c r="A1306" t="s">
        <v>2393</v>
      </c>
      <c r="B1306">
        <v>18594.8</v>
      </c>
      <c r="C1306" t="s">
        <v>2392</v>
      </c>
      <c r="D1306" t="s">
        <v>2393</v>
      </c>
      <c r="E1306" t="s">
        <v>1016</v>
      </c>
      <c r="F1306" t="s">
        <v>1017</v>
      </c>
      <c r="G1306" t="s">
        <v>1018</v>
      </c>
      <c r="H1306" t="s">
        <v>1019</v>
      </c>
      <c r="M1306" t="s">
        <v>23</v>
      </c>
      <c r="N1306" t="s">
        <v>24</v>
      </c>
    </row>
    <row r="1307" spans="1:16" x14ac:dyDescent="0.35">
      <c r="A1307" t="s">
        <v>2393</v>
      </c>
      <c r="B1307">
        <v>400</v>
      </c>
      <c r="C1307" t="s">
        <v>2392</v>
      </c>
      <c r="D1307" t="s">
        <v>2393</v>
      </c>
      <c r="E1307" t="s">
        <v>139</v>
      </c>
      <c r="F1307" t="s">
        <v>140</v>
      </c>
      <c r="G1307" t="s">
        <v>245</v>
      </c>
      <c r="H1307" t="s">
        <v>246</v>
      </c>
      <c r="M1307" t="s">
        <v>23</v>
      </c>
      <c r="N1307" t="s">
        <v>24</v>
      </c>
    </row>
    <row r="1308" spans="1:16" x14ac:dyDescent="0.35">
      <c r="A1308" t="s">
        <v>1033</v>
      </c>
      <c r="B1308">
        <v>202.48</v>
      </c>
      <c r="C1308" t="s">
        <v>1032</v>
      </c>
      <c r="D1308" t="s">
        <v>1033</v>
      </c>
      <c r="E1308" t="s">
        <v>1016</v>
      </c>
      <c r="F1308" t="s">
        <v>1017</v>
      </c>
      <c r="G1308" t="s">
        <v>1018</v>
      </c>
      <c r="H1308" t="s">
        <v>1019</v>
      </c>
      <c r="M1308" t="s">
        <v>23</v>
      </c>
      <c r="N1308" t="s">
        <v>24</v>
      </c>
    </row>
    <row r="1309" spans="1:16" x14ac:dyDescent="0.35">
      <c r="A1309" t="s">
        <v>1033</v>
      </c>
      <c r="B1309">
        <v>252.45</v>
      </c>
      <c r="C1309" t="s">
        <v>1032</v>
      </c>
      <c r="D1309" t="s">
        <v>1033</v>
      </c>
      <c r="E1309" t="s">
        <v>332</v>
      </c>
      <c r="F1309" t="s">
        <v>333</v>
      </c>
      <c r="G1309" t="s">
        <v>178</v>
      </c>
      <c r="H1309" t="s">
        <v>179</v>
      </c>
      <c r="M1309" t="s">
        <v>23</v>
      </c>
      <c r="N1309" t="s">
        <v>24</v>
      </c>
    </row>
    <row r="1310" spans="1:16" x14ac:dyDescent="0.35">
      <c r="A1310" t="s">
        <v>1033</v>
      </c>
      <c r="B1310">
        <v>214.04</v>
      </c>
      <c r="C1310" t="s">
        <v>1032</v>
      </c>
      <c r="D1310" t="s">
        <v>1033</v>
      </c>
      <c r="E1310" t="s">
        <v>47</v>
      </c>
      <c r="F1310" t="s">
        <v>48</v>
      </c>
      <c r="G1310" t="s">
        <v>292</v>
      </c>
      <c r="H1310" t="s">
        <v>293</v>
      </c>
      <c r="M1310" t="s">
        <v>23</v>
      </c>
      <c r="N1310" t="s">
        <v>24</v>
      </c>
    </row>
    <row r="1311" spans="1:16" x14ac:dyDescent="0.35">
      <c r="A1311" t="s">
        <v>1030</v>
      </c>
      <c r="B1311">
        <v>400</v>
      </c>
      <c r="C1311" t="s">
        <v>1029</v>
      </c>
      <c r="D1311" t="s">
        <v>1030</v>
      </c>
      <c r="E1311" t="s">
        <v>1016</v>
      </c>
      <c r="F1311" t="s">
        <v>1017</v>
      </c>
      <c r="G1311" t="s">
        <v>1018</v>
      </c>
      <c r="H1311" t="s">
        <v>1019</v>
      </c>
      <c r="M1311" t="s">
        <v>1026</v>
      </c>
      <c r="N1311" t="s">
        <v>1027</v>
      </c>
    </row>
    <row r="1312" spans="1:16" x14ac:dyDescent="0.35">
      <c r="A1312" t="s">
        <v>1030</v>
      </c>
      <c r="B1312">
        <v>100</v>
      </c>
      <c r="C1312" t="s">
        <v>1029</v>
      </c>
      <c r="D1312" t="s">
        <v>1030</v>
      </c>
      <c r="E1312" t="s">
        <v>332</v>
      </c>
      <c r="F1312" t="s">
        <v>333</v>
      </c>
      <c r="G1312" t="s">
        <v>178</v>
      </c>
      <c r="H1312" t="s">
        <v>179</v>
      </c>
      <c r="M1312" t="s">
        <v>23</v>
      </c>
      <c r="N1312" t="s">
        <v>24</v>
      </c>
    </row>
    <row r="1313" spans="1:14" x14ac:dyDescent="0.35">
      <c r="A1313" t="s">
        <v>1030</v>
      </c>
      <c r="B1313">
        <v>250</v>
      </c>
      <c r="C1313" t="s">
        <v>1029</v>
      </c>
      <c r="D1313" t="s">
        <v>1030</v>
      </c>
      <c r="E1313" t="s">
        <v>19</v>
      </c>
      <c r="F1313" t="s">
        <v>20</v>
      </c>
      <c r="G1313" t="s">
        <v>21</v>
      </c>
      <c r="H1313" t="s">
        <v>22</v>
      </c>
      <c r="M1313" t="s">
        <v>23</v>
      </c>
      <c r="N1313" t="s">
        <v>24</v>
      </c>
    </row>
    <row r="1314" spans="1:14" x14ac:dyDescent="0.35">
      <c r="A1314" t="s">
        <v>108</v>
      </c>
      <c r="B1314">
        <v>159909.16</v>
      </c>
      <c r="C1314" t="s">
        <v>107</v>
      </c>
      <c r="D1314" t="s">
        <v>108</v>
      </c>
      <c r="E1314" t="s">
        <v>1016</v>
      </c>
      <c r="F1314" t="s">
        <v>1017</v>
      </c>
      <c r="G1314" t="s">
        <v>1018</v>
      </c>
      <c r="H1314" t="s">
        <v>1019</v>
      </c>
      <c r="M1314" t="s">
        <v>23</v>
      </c>
      <c r="N1314" t="s">
        <v>24</v>
      </c>
    </row>
    <row r="1315" spans="1:14" x14ac:dyDescent="0.35">
      <c r="A1315" t="s">
        <v>108</v>
      </c>
      <c r="B1315">
        <v>262</v>
      </c>
      <c r="C1315" t="s">
        <v>107</v>
      </c>
      <c r="D1315" t="s">
        <v>108</v>
      </c>
      <c r="E1315" t="s">
        <v>1016</v>
      </c>
      <c r="F1315" t="s">
        <v>1017</v>
      </c>
      <c r="G1315" t="s">
        <v>565</v>
      </c>
      <c r="H1315" t="s">
        <v>566</v>
      </c>
      <c r="M1315" t="s">
        <v>23</v>
      </c>
      <c r="N1315" t="s">
        <v>24</v>
      </c>
    </row>
    <row r="1316" spans="1:14" x14ac:dyDescent="0.35">
      <c r="A1316" t="s">
        <v>108</v>
      </c>
      <c r="B1316">
        <v>101620.35</v>
      </c>
      <c r="C1316" t="s">
        <v>107</v>
      </c>
      <c r="D1316" t="s">
        <v>108</v>
      </c>
      <c r="E1316" t="s">
        <v>332</v>
      </c>
      <c r="F1316" t="s">
        <v>333</v>
      </c>
      <c r="G1316" t="s">
        <v>178</v>
      </c>
      <c r="H1316" t="s">
        <v>179</v>
      </c>
      <c r="M1316" t="s">
        <v>23</v>
      </c>
      <c r="N1316" t="s">
        <v>24</v>
      </c>
    </row>
    <row r="1317" spans="1:14" x14ac:dyDescent="0.35">
      <c r="A1317" t="s">
        <v>108</v>
      </c>
      <c r="B1317">
        <v>149495.67000000001</v>
      </c>
      <c r="C1317" t="s">
        <v>107</v>
      </c>
      <c r="D1317" t="s">
        <v>108</v>
      </c>
      <c r="E1317" t="s">
        <v>47</v>
      </c>
      <c r="F1317" t="s">
        <v>48</v>
      </c>
      <c r="G1317" t="s">
        <v>292</v>
      </c>
      <c r="H1317" t="s">
        <v>293</v>
      </c>
      <c r="M1317" t="s">
        <v>23</v>
      </c>
      <c r="N1317" t="s">
        <v>24</v>
      </c>
    </row>
    <row r="1318" spans="1:14" x14ac:dyDescent="0.35">
      <c r="A1318" t="s">
        <v>108</v>
      </c>
      <c r="B1318">
        <v>1650</v>
      </c>
      <c r="C1318" t="s">
        <v>107</v>
      </c>
      <c r="D1318" t="s">
        <v>108</v>
      </c>
      <c r="E1318" t="s">
        <v>19</v>
      </c>
      <c r="F1318" t="s">
        <v>20</v>
      </c>
      <c r="G1318" t="s">
        <v>32</v>
      </c>
      <c r="H1318" t="s">
        <v>33</v>
      </c>
      <c r="M1318" t="s">
        <v>23</v>
      </c>
      <c r="N1318" t="s">
        <v>24</v>
      </c>
    </row>
    <row r="1319" spans="1:14" x14ac:dyDescent="0.35">
      <c r="A1319" t="s">
        <v>108</v>
      </c>
      <c r="B1319">
        <v>146013.82</v>
      </c>
      <c r="C1319" t="s">
        <v>107</v>
      </c>
      <c r="D1319" t="s">
        <v>108</v>
      </c>
      <c r="E1319" t="s">
        <v>19</v>
      </c>
      <c r="F1319" t="s">
        <v>20</v>
      </c>
      <c r="G1319" t="s">
        <v>21</v>
      </c>
      <c r="H1319" t="s">
        <v>22</v>
      </c>
      <c r="M1319" t="s">
        <v>23</v>
      </c>
      <c r="N1319" t="s">
        <v>24</v>
      </c>
    </row>
    <row r="1320" spans="1:14" x14ac:dyDescent="0.35">
      <c r="A1320" t="s">
        <v>108</v>
      </c>
      <c r="B1320">
        <v>61280.81</v>
      </c>
      <c r="C1320" t="s">
        <v>107</v>
      </c>
      <c r="D1320" t="s">
        <v>108</v>
      </c>
      <c r="E1320" t="s">
        <v>139</v>
      </c>
      <c r="F1320" t="s">
        <v>140</v>
      </c>
      <c r="G1320" t="s">
        <v>245</v>
      </c>
      <c r="H1320" t="s">
        <v>246</v>
      </c>
      <c r="M1320" t="s">
        <v>23</v>
      </c>
      <c r="N1320" t="s">
        <v>24</v>
      </c>
    </row>
    <row r="1321" spans="1:14" x14ac:dyDescent="0.35">
      <c r="A1321" t="s">
        <v>108</v>
      </c>
      <c r="B1321">
        <v>493.75</v>
      </c>
      <c r="C1321" t="s">
        <v>107</v>
      </c>
      <c r="D1321" t="s">
        <v>108</v>
      </c>
      <c r="E1321" t="s">
        <v>126</v>
      </c>
      <c r="F1321" t="s">
        <v>127</v>
      </c>
      <c r="G1321" t="s">
        <v>178</v>
      </c>
      <c r="H1321" t="s">
        <v>179</v>
      </c>
      <c r="M1321" t="s">
        <v>23</v>
      </c>
      <c r="N1321" t="s">
        <v>24</v>
      </c>
    </row>
    <row r="1322" spans="1:14" x14ac:dyDescent="0.35">
      <c r="A1322" t="s">
        <v>1043</v>
      </c>
      <c r="B1322">
        <v>240.43</v>
      </c>
      <c r="C1322" t="s">
        <v>1042</v>
      </c>
      <c r="D1322" t="s">
        <v>1043</v>
      </c>
      <c r="E1322" t="s">
        <v>1016</v>
      </c>
      <c r="F1322" t="s">
        <v>1017</v>
      </c>
      <c r="G1322" t="s">
        <v>1018</v>
      </c>
      <c r="H1322" t="s">
        <v>1019</v>
      </c>
      <c r="M1322" t="s">
        <v>23</v>
      </c>
      <c r="N1322" t="s">
        <v>24</v>
      </c>
    </row>
    <row r="1323" spans="1:14" x14ac:dyDescent="0.35">
      <c r="A1323" t="s">
        <v>1043</v>
      </c>
      <c r="B1323">
        <v>395.79</v>
      </c>
      <c r="C1323" t="s">
        <v>1042</v>
      </c>
      <c r="D1323" t="s">
        <v>1043</v>
      </c>
      <c r="E1323" t="s">
        <v>1116</v>
      </c>
      <c r="F1323" t="s">
        <v>1117</v>
      </c>
      <c r="G1323" t="s">
        <v>21</v>
      </c>
      <c r="H1323" t="s">
        <v>22</v>
      </c>
      <c r="M1323" t="s">
        <v>23</v>
      </c>
      <c r="N1323" t="s">
        <v>24</v>
      </c>
    </row>
    <row r="1324" spans="1:14" x14ac:dyDescent="0.35">
      <c r="A1324" t="s">
        <v>1043</v>
      </c>
      <c r="B1324">
        <v>234.16</v>
      </c>
      <c r="C1324" t="s">
        <v>1042</v>
      </c>
      <c r="D1324" t="s">
        <v>1043</v>
      </c>
      <c r="E1324" t="s">
        <v>47</v>
      </c>
      <c r="F1324" t="s">
        <v>48</v>
      </c>
      <c r="G1324" t="s">
        <v>292</v>
      </c>
      <c r="H1324" t="s">
        <v>293</v>
      </c>
      <c r="M1324" t="s">
        <v>23</v>
      </c>
      <c r="N1324" t="s">
        <v>24</v>
      </c>
    </row>
    <row r="1325" spans="1:14" x14ac:dyDescent="0.35">
      <c r="A1325" t="s">
        <v>1043</v>
      </c>
      <c r="B1325">
        <v>2247.9299999999998</v>
      </c>
      <c r="C1325" t="s">
        <v>1042</v>
      </c>
      <c r="D1325" t="s">
        <v>1043</v>
      </c>
      <c r="E1325" t="s">
        <v>47</v>
      </c>
      <c r="F1325" t="s">
        <v>48</v>
      </c>
      <c r="G1325" t="s">
        <v>292</v>
      </c>
      <c r="H1325" t="s">
        <v>293</v>
      </c>
      <c r="M1325" t="s">
        <v>2653</v>
      </c>
      <c r="N1325" t="s">
        <v>2654</v>
      </c>
    </row>
    <row r="1326" spans="1:14" x14ac:dyDescent="0.35">
      <c r="A1326" t="s">
        <v>1043</v>
      </c>
      <c r="B1326">
        <v>58.82</v>
      </c>
      <c r="C1326" t="s">
        <v>1042</v>
      </c>
      <c r="D1326" t="s">
        <v>1043</v>
      </c>
      <c r="E1326" t="s">
        <v>19</v>
      </c>
      <c r="F1326" t="s">
        <v>20</v>
      </c>
      <c r="G1326" t="s">
        <v>21</v>
      </c>
      <c r="H1326" t="s">
        <v>22</v>
      </c>
      <c r="M1326" t="s">
        <v>23</v>
      </c>
      <c r="N1326" t="s">
        <v>24</v>
      </c>
    </row>
    <row r="1327" spans="1:14" x14ac:dyDescent="0.35">
      <c r="A1327" t="s">
        <v>1101</v>
      </c>
      <c r="B1327">
        <v>2500</v>
      </c>
      <c r="C1327" t="s">
        <v>1100</v>
      </c>
      <c r="D1327" t="s">
        <v>1101</v>
      </c>
      <c r="E1327" t="s">
        <v>1116</v>
      </c>
      <c r="F1327" t="s">
        <v>1117</v>
      </c>
      <c r="G1327" t="s">
        <v>21</v>
      </c>
      <c r="H1327" t="s">
        <v>22</v>
      </c>
      <c r="M1327" t="s">
        <v>1026</v>
      </c>
      <c r="N1327" t="s">
        <v>1027</v>
      </c>
    </row>
    <row r="1328" spans="1:14" x14ac:dyDescent="0.35">
      <c r="A1328" t="s">
        <v>1101</v>
      </c>
      <c r="B1328">
        <v>1200</v>
      </c>
      <c r="C1328" t="s">
        <v>1100</v>
      </c>
      <c r="D1328" t="s">
        <v>1101</v>
      </c>
      <c r="E1328" t="s">
        <v>47</v>
      </c>
      <c r="F1328" t="s">
        <v>48</v>
      </c>
      <c r="G1328" t="s">
        <v>292</v>
      </c>
      <c r="H1328" t="s">
        <v>293</v>
      </c>
      <c r="M1328" t="s">
        <v>23</v>
      </c>
      <c r="N1328" t="s">
        <v>24</v>
      </c>
    </row>
    <row r="1329" spans="1:14" x14ac:dyDescent="0.35">
      <c r="A1329" t="s">
        <v>1101</v>
      </c>
      <c r="B1329">
        <v>100</v>
      </c>
      <c r="C1329" t="s">
        <v>1100</v>
      </c>
      <c r="D1329" t="s">
        <v>1101</v>
      </c>
      <c r="E1329" t="s">
        <v>19</v>
      </c>
      <c r="F1329" t="s">
        <v>20</v>
      </c>
      <c r="G1329" t="s">
        <v>21</v>
      </c>
      <c r="H1329" t="s">
        <v>22</v>
      </c>
      <c r="M1329" t="s">
        <v>23</v>
      </c>
      <c r="N1329" t="s">
        <v>24</v>
      </c>
    </row>
    <row r="1330" spans="1:14" x14ac:dyDescent="0.35">
      <c r="A1330" t="s">
        <v>1046</v>
      </c>
      <c r="B1330">
        <v>101479.01</v>
      </c>
      <c r="C1330" t="s">
        <v>1045</v>
      </c>
      <c r="D1330" t="s">
        <v>1046</v>
      </c>
      <c r="E1330" t="s">
        <v>1016</v>
      </c>
      <c r="F1330" t="s">
        <v>1017</v>
      </c>
      <c r="G1330" t="s">
        <v>1018</v>
      </c>
      <c r="H1330" t="s">
        <v>1019</v>
      </c>
      <c r="M1330" t="s">
        <v>23</v>
      </c>
      <c r="N1330" t="s">
        <v>24</v>
      </c>
    </row>
    <row r="1331" spans="1:14" x14ac:dyDescent="0.35">
      <c r="A1331" t="s">
        <v>1046</v>
      </c>
      <c r="B1331">
        <v>37484.480000000003</v>
      </c>
      <c r="C1331" t="s">
        <v>1045</v>
      </c>
      <c r="D1331" t="s">
        <v>1046</v>
      </c>
      <c r="E1331" t="s">
        <v>1116</v>
      </c>
      <c r="F1331" t="s">
        <v>1117</v>
      </c>
      <c r="G1331" t="s">
        <v>21</v>
      </c>
      <c r="H1331" t="s">
        <v>22</v>
      </c>
      <c r="M1331" t="s">
        <v>23</v>
      </c>
      <c r="N1331" t="s">
        <v>24</v>
      </c>
    </row>
    <row r="1332" spans="1:14" x14ac:dyDescent="0.35">
      <c r="A1332" t="s">
        <v>1046</v>
      </c>
      <c r="B1332">
        <v>69816.84</v>
      </c>
      <c r="C1332" t="s">
        <v>1045</v>
      </c>
      <c r="D1332" t="s">
        <v>1046</v>
      </c>
      <c r="E1332" t="s">
        <v>332</v>
      </c>
      <c r="F1332" t="s">
        <v>333</v>
      </c>
      <c r="G1332" t="s">
        <v>178</v>
      </c>
      <c r="H1332" t="s">
        <v>179</v>
      </c>
      <c r="M1332" t="s">
        <v>23</v>
      </c>
      <c r="N1332" t="s">
        <v>24</v>
      </c>
    </row>
    <row r="1333" spans="1:14" x14ac:dyDescent="0.35">
      <c r="A1333" t="s">
        <v>1046</v>
      </c>
      <c r="B1333">
        <v>77980.61</v>
      </c>
      <c r="C1333" t="s">
        <v>1045</v>
      </c>
      <c r="D1333" t="s">
        <v>1046</v>
      </c>
      <c r="E1333" t="s">
        <v>47</v>
      </c>
      <c r="F1333" t="s">
        <v>48</v>
      </c>
      <c r="G1333" t="s">
        <v>292</v>
      </c>
      <c r="H1333" t="s">
        <v>293</v>
      </c>
      <c r="M1333" t="s">
        <v>23</v>
      </c>
      <c r="N1333" t="s">
        <v>24</v>
      </c>
    </row>
    <row r="1334" spans="1:14" x14ac:dyDescent="0.35">
      <c r="A1334" t="s">
        <v>1046</v>
      </c>
      <c r="B1334">
        <v>145005.71</v>
      </c>
      <c r="C1334" t="s">
        <v>1045</v>
      </c>
      <c r="D1334" t="s">
        <v>1046</v>
      </c>
      <c r="E1334" t="s">
        <v>19</v>
      </c>
      <c r="F1334" t="s">
        <v>20</v>
      </c>
      <c r="G1334" t="s">
        <v>21</v>
      </c>
      <c r="H1334" t="s">
        <v>22</v>
      </c>
      <c r="M1334" t="s">
        <v>23</v>
      </c>
      <c r="N1334" t="s">
        <v>24</v>
      </c>
    </row>
    <row r="1335" spans="1:14" x14ac:dyDescent="0.35">
      <c r="A1335" t="s">
        <v>1046</v>
      </c>
      <c r="B1335">
        <v>31938.9</v>
      </c>
      <c r="C1335" t="s">
        <v>1045</v>
      </c>
      <c r="D1335" t="s">
        <v>1046</v>
      </c>
      <c r="E1335" t="s">
        <v>139</v>
      </c>
      <c r="F1335" t="s">
        <v>140</v>
      </c>
      <c r="G1335" t="s">
        <v>245</v>
      </c>
      <c r="H1335" t="s">
        <v>246</v>
      </c>
      <c r="M1335" t="s">
        <v>23</v>
      </c>
      <c r="N1335" t="s">
        <v>24</v>
      </c>
    </row>
    <row r="1336" spans="1:14" x14ac:dyDescent="0.35">
      <c r="A1336" t="s">
        <v>923</v>
      </c>
      <c r="B1336">
        <v>27175</v>
      </c>
      <c r="C1336" t="s">
        <v>922</v>
      </c>
      <c r="D1336" t="s">
        <v>923</v>
      </c>
      <c r="E1336" t="s">
        <v>58</v>
      </c>
      <c r="F1336" t="s">
        <v>59</v>
      </c>
      <c r="G1336" t="s">
        <v>60</v>
      </c>
      <c r="H1336" t="s">
        <v>59</v>
      </c>
      <c r="M1336" t="s">
        <v>924</v>
      </c>
      <c r="N1336" t="s">
        <v>925</v>
      </c>
    </row>
    <row r="1337" spans="1:14" x14ac:dyDescent="0.35">
      <c r="A1337" t="s">
        <v>923</v>
      </c>
      <c r="B1337">
        <v>33000</v>
      </c>
      <c r="C1337" t="s">
        <v>922</v>
      </c>
      <c r="D1337" t="s">
        <v>923</v>
      </c>
      <c r="E1337" t="s">
        <v>126</v>
      </c>
      <c r="F1337" t="s">
        <v>127</v>
      </c>
      <c r="G1337" t="s">
        <v>21</v>
      </c>
      <c r="H1337" t="s">
        <v>22</v>
      </c>
      <c r="M1337" t="s">
        <v>2238</v>
      </c>
      <c r="N1337" t="s">
        <v>2239</v>
      </c>
    </row>
    <row r="1338" spans="1:14" x14ac:dyDescent="0.35">
      <c r="A1338" t="s">
        <v>928</v>
      </c>
      <c r="B1338">
        <v>9125</v>
      </c>
      <c r="C1338" t="s">
        <v>927</v>
      </c>
      <c r="D1338" t="s">
        <v>928</v>
      </c>
      <c r="E1338" t="s">
        <v>58</v>
      </c>
      <c r="F1338" t="s">
        <v>59</v>
      </c>
      <c r="G1338" t="s">
        <v>60</v>
      </c>
      <c r="H1338" t="s">
        <v>59</v>
      </c>
      <c r="M1338" t="s">
        <v>924</v>
      </c>
      <c r="N1338" t="s">
        <v>925</v>
      </c>
    </row>
    <row r="1339" spans="1:14" x14ac:dyDescent="0.35">
      <c r="A1339" t="s">
        <v>928</v>
      </c>
      <c r="B1339">
        <v>10800</v>
      </c>
      <c r="C1339" t="s">
        <v>927</v>
      </c>
      <c r="D1339" t="s">
        <v>928</v>
      </c>
      <c r="E1339" t="s">
        <v>126</v>
      </c>
      <c r="F1339" t="s">
        <v>127</v>
      </c>
      <c r="G1339" t="s">
        <v>21</v>
      </c>
      <c r="H1339" t="s">
        <v>22</v>
      </c>
      <c r="M1339" t="s">
        <v>2242</v>
      </c>
      <c r="N1339" t="s">
        <v>2243</v>
      </c>
    </row>
    <row r="1340" spans="1:14" x14ac:dyDescent="0.35">
      <c r="A1340" t="s">
        <v>2661</v>
      </c>
      <c r="B1340">
        <v>200</v>
      </c>
      <c r="C1340" t="s">
        <v>2662</v>
      </c>
      <c r="D1340" t="s">
        <v>2661</v>
      </c>
      <c r="E1340" t="s">
        <v>126</v>
      </c>
      <c r="F1340" t="s">
        <v>127</v>
      </c>
      <c r="G1340" t="s">
        <v>21</v>
      </c>
      <c r="H1340" t="s">
        <v>22</v>
      </c>
      <c r="M1340" t="s">
        <v>23</v>
      </c>
      <c r="N1340" t="s">
        <v>24</v>
      </c>
    </row>
    <row r="1341" spans="1:14" x14ac:dyDescent="0.35">
      <c r="A1341" t="s">
        <v>2237</v>
      </c>
      <c r="B1341">
        <v>129110.21</v>
      </c>
      <c r="C1341" t="s">
        <v>2236</v>
      </c>
      <c r="D1341" t="s">
        <v>2237</v>
      </c>
      <c r="E1341" t="s">
        <v>126</v>
      </c>
      <c r="F1341" t="s">
        <v>127</v>
      </c>
      <c r="G1341" t="s">
        <v>21</v>
      </c>
      <c r="H1341" t="s">
        <v>22</v>
      </c>
      <c r="M1341" t="s">
        <v>2238</v>
      </c>
      <c r="N1341" t="s">
        <v>2239</v>
      </c>
    </row>
    <row r="1342" spans="1:14" x14ac:dyDescent="0.35">
      <c r="A1342" t="s">
        <v>1064</v>
      </c>
      <c r="B1342">
        <v>8960</v>
      </c>
      <c r="C1342" t="s">
        <v>1063</v>
      </c>
      <c r="D1342" t="s">
        <v>1064</v>
      </c>
      <c r="E1342" t="s">
        <v>47</v>
      </c>
      <c r="F1342" t="s">
        <v>48</v>
      </c>
      <c r="G1342" t="s">
        <v>1840</v>
      </c>
      <c r="H1342" t="s">
        <v>1841</v>
      </c>
      <c r="M1342" t="s">
        <v>1842</v>
      </c>
      <c r="N1342" t="s">
        <v>1843</v>
      </c>
    </row>
    <row r="1343" spans="1:14" x14ac:dyDescent="0.35">
      <c r="A1343" t="s">
        <v>1064</v>
      </c>
      <c r="B1343">
        <v>39692</v>
      </c>
      <c r="C1343" t="s">
        <v>1063</v>
      </c>
      <c r="D1343" t="s">
        <v>1064</v>
      </c>
      <c r="E1343" t="s">
        <v>126</v>
      </c>
      <c r="F1343" t="s">
        <v>127</v>
      </c>
      <c r="G1343" t="s">
        <v>1065</v>
      </c>
      <c r="H1343" t="s">
        <v>1066</v>
      </c>
      <c r="M1343" t="s">
        <v>1911</v>
      </c>
      <c r="N1343" t="s">
        <v>1912</v>
      </c>
    </row>
    <row r="1344" spans="1:14" x14ac:dyDescent="0.35">
      <c r="A1344" t="s">
        <v>1064</v>
      </c>
      <c r="B1344">
        <v>7285.5</v>
      </c>
      <c r="C1344" t="s">
        <v>1063</v>
      </c>
      <c r="D1344" t="s">
        <v>1064</v>
      </c>
      <c r="E1344" t="s">
        <v>126</v>
      </c>
      <c r="F1344" t="s">
        <v>127</v>
      </c>
      <c r="G1344" t="s">
        <v>1065</v>
      </c>
      <c r="H1344" t="s">
        <v>1066</v>
      </c>
      <c r="M1344" t="s">
        <v>2263</v>
      </c>
      <c r="N1344" t="s">
        <v>2264</v>
      </c>
    </row>
    <row r="1345" spans="1:14" x14ac:dyDescent="0.35">
      <c r="A1345" t="s">
        <v>1064</v>
      </c>
      <c r="B1345">
        <v>24903</v>
      </c>
      <c r="C1345" t="s">
        <v>1063</v>
      </c>
      <c r="D1345" t="s">
        <v>1064</v>
      </c>
      <c r="E1345" t="s">
        <v>126</v>
      </c>
      <c r="F1345" t="s">
        <v>127</v>
      </c>
      <c r="G1345" t="s">
        <v>1065</v>
      </c>
      <c r="H1345" t="s">
        <v>1066</v>
      </c>
      <c r="M1345" t="s">
        <v>1067</v>
      </c>
      <c r="N1345" t="s">
        <v>1068</v>
      </c>
    </row>
    <row r="1346" spans="1:14" x14ac:dyDescent="0.35">
      <c r="A1346" t="s">
        <v>637</v>
      </c>
      <c r="B1346">
        <v>38000</v>
      </c>
      <c r="C1346" t="s">
        <v>636</v>
      </c>
      <c r="D1346" t="s">
        <v>637</v>
      </c>
      <c r="E1346" t="s">
        <v>1016</v>
      </c>
      <c r="F1346" t="s">
        <v>1017</v>
      </c>
      <c r="G1346" t="s">
        <v>37</v>
      </c>
      <c r="H1346" t="s">
        <v>38</v>
      </c>
      <c r="M1346" t="s">
        <v>1717</v>
      </c>
      <c r="N1346" t="s">
        <v>1718</v>
      </c>
    </row>
    <row r="1347" spans="1:14" x14ac:dyDescent="0.35">
      <c r="A1347" t="s">
        <v>637</v>
      </c>
      <c r="B1347">
        <v>7843</v>
      </c>
      <c r="C1347" t="s">
        <v>636</v>
      </c>
      <c r="D1347" t="s">
        <v>637</v>
      </c>
      <c r="E1347" t="s">
        <v>1016</v>
      </c>
      <c r="F1347" t="s">
        <v>1017</v>
      </c>
      <c r="G1347" t="s">
        <v>37</v>
      </c>
      <c r="H1347" t="s">
        <v>38</v>
      </c>
      <c r="M1347" t="s">
        <v>1720</v>
      </c>
      <c r="N1347" t="s">
        <v>1721</v>
      </c>
    </row>
    <row r="1348" spans="1:14" x14ac:dyDescent="0.35">
      <c r="A1348" t="s">
        <v>637</v>
      </c>
      <c r="B1348">
        <v>600</v>
      </c>
      <c r="C1348" t="s">
        <v>636</v>
      </c>
      <c r="D1348" t="s">
        <v>637</v>
      </c>
      <c r="E1348" t="s">
        <v>332</v>
      </c>
      <c r="F1348" t="s">
        <v>333</v>
      </c>
      <c r="G1348" t="s">
        <v>49</v>
      </c>
      <c r="H1348" t="s">
        <v>50</v>
      </c>
      <c r="M1348" t="s">
        <v>638</v>
      </c>
      <c r="N1348" t="s">
        <v>639</v>
      </c>
    </row>
    <row r="1349" spans="1:14" x14ac:dyDescent="0.35">
      <c r="A1349" t="s">
        <v>637</v>
      </c>
      <c r="B1349">
        <v>16000</v>
      </c>
      <c r="C1349" t="s">
        <v>636</v>
      </c>
      <c r="D1349" t="s">
        <v>637</v>
      </c>
      <c r="E1349" t="s">
        <v>139</v>
      </c>
      <c r="F1349" t="s">
        <v>140</v>
      </c>
      <c r="G1349" t="s">
        <v>245</v>
      </c>
      <c r="H1349" t="s">
        <v>246</v>
      </c>
      <c r="M1349" t="s">
        <v>2172</v>
      </c>
      <c r="N1349" t="s">
        <v>2173</v>
      </c>
    </row>
    <row r="1350" spans="1:14" x14ac:dyDescent="0.35">
      <c r="A1350" t="s">
        <v>637</v>
      </c>
      <c r="B1350">
        <v>5453.06</v>
      </c>
      <c r="C1350" t="s">
        <v>636</v>
      </c>
      <c r="D1350" t="s">
        <v>637</v>
      </c>
      <c r="E1350" t="s">
        <v>139</v>
      </c>
      <c r="F1350" t="s">
        <v>140</v>
      </c>
      <c r="G1350" t="s">
        <v>245</v>
      </c>
      <c r="H1350" t="s">
        <v>246</v>
      </c>
      <c r="M1350" t="s">
        <v>2170</v>
      </c>
      <c r="N1350" t="s">
        <v>2171</v>
      </c>
    </row>
    <row r="1351" spans="1:14" x14ac:dyDescent="0.35">
      <c r="A1351" t="s">
        <v>637</v>
      </c>
      <c r="B1351">
        <v>16901</v>
      </c>
      <c r="C1351" t="s">
        <v>636</v>
      </c>
      <c r="D1351" t="s">
        <v>637</v>
      </c>
      <c r="E1351" t="s">
        <v>139</v>
      </c>
      <c r="F1351" t="s">
        <v>140</v>
      </c>
      <c r="G1351" t="s">
        <v>839</v>
      </c>
      <c r="H1351" t="s">
        <v>840</v>
      </c>
      <c r="M1351" t="s">
        <v>1009</v>
      </c>
      <c r="N1351" t="s">
        <v>1010</v>
      </c>
    </row>
    <row r="1352" spans="1:14" x14ac:dyDescent="0.35">
      <c r="A1352" t="s">
        <v>637</v>
      </c>
      <c r="B1352">
        <v>44298</v>
      </c>
      <c r="C1352" t="s">
        <v>636</v>
      </c>
      <c r="D1352" t="s">
        <v>637</v>
      </c>
      <c r="E1352" t="s">
        <v>139</v>
      </c>
      <c r="F1352" t="s">
        <v>140</v>
      </c>
      <c r="G1352" t="s">
        <v>771</v>
      </c>
      <c r="H1352" t="s">
        <v>772</v>
      </c>
      <c r="M1352" t="s">
        <v>2131</v>
      </c>
      <c r="N1352" t="s">
        <v>2132</v>
      </c>
    </row>
    <row r="1353" spans="1:14" x14ac:dyDescent="0.35">
      <c r="A1353" t="s">
        <v>637</v>
      </c>
      <c r="B1353">
        <v>96655</v>
      </c>
      <c r="C1353" t="s">
        <v>636</v>
      </c>
      <c r="D1353" t="s">
        <v>637</v>
      </c>
      <c r="E1353" t="s">
        <v>139</v>
      </c>
      <c r="F1353" t="s">
        <v>140</v>
      </c>
      <c r="G1353" t="s">
        <v>771</v>
      </c>
      <c r="H1353" t="s">
        <v>772</v>
      </c>
      <c r="M1353" t="s">
        <v>2135</v>
      </c>
      <c r="N1353" t="s">
        <v>2136</v>
      </c>
    </row>
    <row r="1354" spans="1:14" x14ac:dyDescent="0.35">
      <c r="A1354" t="s">
        <v>637</v>
      </c>
      <c r="B1354">
        <v>3500</v>
      </c>
      <c r="C1354" t="s">
        <v>636</v>
      </c>
      <c r="D1354" t="s">
        <v>637</v>
      </c>
      <c r="E1354" t="s">
        <v>139</v>
      </c>
      <c r="F1354" t="s">
        <v>140</v>
      </c>
      <c r="G1354" t="s">
        <v>615</v>
      </c>
      <c r="H1354" t="s">
        <v>616</v>
      </c>
      <c r="M1354" t="s">
        <v>2286</v>
      </c>
      <c r="N1354" t="s">
        <v>2287</v>
      </c>
    </row>
    <row r="1355" spans="1:14" x14ac:dyDescent="0.35">
      <c r="A1355" t="s">
        <v>637</v>
      </c>
      <c r="B1355">
        <v>51979</v>
      </c>
      <c r="C1355" t="s">
        <v>636</v>
      </c>
      <c r="D1355" t="s">
        <v>637</v>
      </c>
      <c r="E1355" t="s">
        <v>139</v>
      </c>
      <c r="F1355" t="s">
        <v>140</v>
      </c>
      <c r="G1355" t="s">
        <v>339</v>
      </c>
      <c r="H1355" t="s">
        <v>340</v>
      </c>
      <c r="M1355" t="s">
        <v>2123</v>
      </c>
      <c r="N1355" t="s">
        <v>2124</v>
      </c>
    </row>
    <row r="1356" spans="1:14" x14ac:dyDescent="0.35">
      <c r="A1356" t="s">
        <v>637</v>
      </c>
      <c r="B1356">
        <v>91000</v>
      </c>
      <c r="C1356" t="s">
        <v>636</v>
      </c>
      <c r="D1356" t="s">
        <v>637</v>
      </c>
      <c r="E1356" t="s">
        <v>139</v>
      </c>
      <c r="F1356" t="s">
        <v>140</v>
      </c>
      <c r="G1356" t="s">
        <v>339</v>
      </c>
      <c r="H1356" t="s">
        <v>340</v>
      </c>
      <c r="M1356" t="s">
        <v>2120</v>
      </c>
      <c r="N1356" t="s">
        <v>2121</v>
      </c>
    </row>
    <row r="1357" spans="1:14" x14ac:dyDescent="0.35">
      <c r="A1357" t="s">
        <v>637</v>
      </c>
      <c r="B1357">
        <v>35847</v>
      </c>
      <c r="C1357" t="s">
        <v>636</v>
      </c>
      <c r="D1357" t="s">
        <v>637</v>
      </c>
      <c r="E1357" t="s">
        <v>139</v>
      </c>
      <c r="F1357" t="s">
        <v>140</v>
      </c>
      <c r="G1357" t="s">
        <v>339</v>
      </c>
      <c r="H1357" t="s">
        <v>340</v>
      </c>
      <c r="M1357" t="s">
        <v>2118</v>
      </c>
      <c r="N1357" t="s">
        <v>2119</v>
      </c>
    </row>
    <row r="1358" spans="1:14" x14ac:dyDescent="0.35">
      <c r="A1358" t="s">
        <v>979</v>
      </c>
      <c r="B1358">
        <v>1650</v>
      </c>
      <c r="C1358" t="s">
        <v>980</v>
      </c>
      <c r="D1358" t="s">
        <v>979</v>
      </c>
      <c r="E1358" t="s">
        <v>332</v>
      </c>
      <c r="F1358" t="s">
        <v>333</v>
      </c>
      <c r="G1358" t="s">
        <v>49</v>
      </c>
      <c r="H1358" t="s">
        <v>50</v>
      </c>
      <c r="M1358" t="s">
        <v>638</v>
      </c>
      <c r="N1358" t="s">
        <v>639</v>
      </c>
    </row>
    <row r="1359" spans="1:14" x14ac:dyDescent="0.35">
      <c r="A1359" t="s">
        <v>979</v>
      </c>
      <c r="B1359">
        <v>1000</v>
      </c>
      <c r="C1359" t="s">
        <v>980</v>
      </c>
      <c r="D1359" t="s">
        <v>979</v>
      </c>
      <c r="E1359" t="s">
        <v>19</v>
      </c>
      <c r="F1359" t="s">
        <v>20</v>
      </c>
      <c r="G1359" t="s">
        <v>21</v>
      </c>
      <c r="H1359" t="s">
        <v>22</v>
      </c>
      <c r="M1359" t="s">
        <v>981</v>
      </c>
      <c r="N1359" t="s">
        <v>982</v>
      </c>
    </row>
    <row r="1360" spans="1:14" x14ac:dyDescent="0.35">
      <c r="A1360" t="s">
        <v>979</v>
      </c>
      <c r="B1360">
        <v>5039.8100000000004</v>
      </c>
      <c r="C1360" t="s">
        <v>980</v>
      </c>
      <c r="D1360" t="s">
        <v>979</v>
      </c>
      <c r="E1360" t="s">
        <v>139</v>
      </c>
      <c r="F1360" t="s">
        <v>140</v>
      </c>
      <c r="G1360" t="s">
        <v>245</v>
      </c>
      <c r="H1360" t="s">
        <v>246</v>
      </c>
      <c r="K1360" t="s">
        <v>1097</v>
      </c>
      <c r="L1360" t="s">
        <v>1098</v>
      </c>
    </row>
    <row r="1361" spans="1:16" x14ac:dyDescent="0.35">
      <c r="A1361" t="s">
        <v>979</v>
      </c>
      <c r="B1361">
        <v>10000</v>
      </c>
      <c r="C1361" t="s">
        <v>980</v>
      </c>
      <c r="D1361" t="s">
        <v>979</v>
      </c>
      <c r="E1361" t="s">
        <v>139</v>
      </c>
      <c r="F1361" t="s">
        <v>140</v>
      </c>
      <c r="G1361" t="s">
        <v>771</v>
      </c>
      <c r="H1361" t="s">
        <v>772</v>
      </c>
      <c r="M1361" t="s">
        <v>2129</v>
      </c>
      <c r="N1361" t="s">
        <v>2130</v>
      </c>
    </row>
    <row r="1362" spans="1:16" x14ac:dyDescent="0.35">
      <c r="A1362" t="s">
        <v>979</v>
      </c>
      <c r="B1362">
        <v>10000</v>
      </c>
      <c r="C1362" t="s">
        <v>980</v>
      </c>
      <c r="D1362" t="s">
        <v>979</v>
      </c>
      <c r="E1362" t="s">
        <v>139</v>
      </c>
      <c r="F1362" t="s">
        <v>140</v>
      </c>
      <c r="G1362" t="s">
        <v>771</v>
      </c>
      <c r="H1362" t="s">
        <v>772</v>
      </c>
      <c r="M1362" t="s">
        <v>2133</v>
      </c>
      <c r="N1362" t="s">
        <v>2134</v>
      </c>
    </row>
    <row r="1363" spans="1:16" x14ac:dyDescent="0.35">
      <c r="A1363" t="s">
        <v>162</v>
      </c>
      <c r="B1363">
        <v>34047.31</v>
      </c>
      <c r="C1363" t="s">
        <v>1472</v>
      </c>
      <c r="D1363" t="s">
        <v>162</v>
      </c>
      <c r="E1363" t="s">
        <v>47</v>
      </c>
      <c r="F1363" t="s">
        <v>48</v>
      </c>
      <c r="G1363" t="s">
        <v>1840</v>
      </c>
      <c r="H1363" t="s">
        <v>1841</v>
      </c>
      <c r="M1363" t="s">
        <v>1842</v>
      </c>
      <c r="N1363" t="s">
        <v>1843</v>
      </c>
    </row>
    <row r="1364" spans="1:16" x14ac:dyDescent="0.35">
      <c r="A1364" t="s">
        <v>162</v>
      </c>
      <c r="B1364">
        <v>3353</v>
      </c>
      <c r="C1364" t="s">
        <v>1472</v>
      </c>
      <c r="D1364" t="s">
        <v>162</v>
      </c>
      <c r="E1364" t="s">
        <v>139</v>
      </c>
      <c r="F1364" t="s">
        <v>140</v>
      </c>
      <c r="G1364" t="s">
        <v>307</v>
      </c>
      <c r="H1364" t="s">
        <v>308</v>
      </c>
      <c r="M1364" t="s">
        <v>1006</v>
      </c>
      <c r="N1364" t="s">
        <v>1007</v>
      </c>
    </row>
    <row r="1365" spans="1:16" x14ac:dyDescent="0.35">
      <c r="A1365" t="s">
        <v>1354</v>
      </c>
      <c r="B1365">
        <v>1923.02</v>
      </c>
      <c r="C1365" t="s">
        <v>1353</v>
      </c>
      <c r="D1365" t="s">
        <v>1354</v>
      </c>
      <c r="E1365" t="s">
        <v>139</v>
      </c>
      <c r="F1365" t="s">
        <v>140</v>
      </c>
      <c r="G1365" t="s">
        <v>839</v>
      </c>
      <c r="H1365" t="s">
        <v>840</v>
      </c>
      <c r="M1365" t="s">
        <v>1699</v>
      </c>
      <c r="N1365" t="s">
        <v>1700</v>
      </c>
    </row>
    <row r="1366" spans="1:16" x14ac:dyDescent="0.35">
      <c r="A1366" t="s">
        <v>1354</v>
      </c>
      <c r="B1366">
        <v>3205.12</v>
      </c>
      <c r="C1366" t="s">
        <v>1353</v>
      </c>
      <c r="D1366" t="s">
        <v>1354</v>
      </c>
      <c r="E1366" t="s">
        <v>139</v>
      </c>
      <c r="F1366" t="s">
        <v>140</v>
      </c>
      <c r="G1366" t="s">
        <v>839</v>
      </c>
      <c r="H1366" t="s">
        <v>840</v>
      </c>
      <c r="M1366" t="s">
        <v>1702</v>
      </c>
      <c r="N1366" t="s">
        <v>1703</v>
      </c>
    </row>
    <row r="1367" spans="1:16" x14ac:dyDescent="0.35">
      <c r="A1367" t="s">
        <v>1354</v>
      </c>
      <c r="B1367">
        <v>12820.51</v>
      </c>
      <c r="C1367" t="s">
        <v>1353</v>
      </c>
      <c r="D1367" t="s">
        <v>1354</v>
      </c>
      <c r="E1367" t="s">
        <v>139</v>
      </c>
      <c r="F1367" t="s">
        <v>140</v>
      </c>
      <c r="G1367" t="s">
        <v>839</v>
      </c>
      <c r="H1367" t="s">
        <v>840</v>
      </c>
      <c r="M1367" t="s">
        <v>1693</v>
      </c>
      <c r="N1367" t="s">
        <v>1694</v>
      </c>
    </row>
    <row r="1368" spans="1:16" x14ac:dyDescent="0.35">
      <c r="A1368" t="s">
        <v>1354</v>
      </c>
      <c r="B1368">
        <v>3846.15</v>
      </c>
      <c r="C1368" t="s">
        <v>1353</v>
      </c>
      <c r="D1368" t="s">
        <v>1354</v>
      </c>
      <c r="E1368" t="s">
        <v>139</v>
      </c>
      <c r="F1368" t="s">
        <v>140</v>
      </c>
      <c r="G1368" t="s">
        <v>839</v>
      </c>
      <c r="H1368" t="s">
        <v>840</v>
      </c>
      <c r="M1368" t="s">
        <v>1696</v>
      </c>
      <c r="N1368" t="s">
        <v>1697</v>
      </c>
    </row>
    <row r="1369" spans="1:16" x14ac:dyDescent="0.35">
      <c r="A1369" t="s">
        <v>1354</v>
      </c>
      <c r="B1369">
        <v>5128.2</v>
      </c>
      <c r="C1369" t="s">
        <v>1353</v>
      </c>
      <c r="D1369" t="s">
        <v>1354</v>
      </c>
      <c r="E1369" t="s">
        <v>139</v>
      </c>
      <c r="F1369" t="s">
        <v>140</v>
      </c>
      <c r="G1369" t="s">
        <v>339</v>
      </c>
      <c r="H1369" t="s">
        <v>340</v>
      </c>
      <c r="M1369" t="s">
        <v>1696</v>
      </c>
      <c r="N1369" t="s">
        <v>1697</v>
      </c>
    </row>
    <row r="1370" spans="1:16" x14ac:dyDescent="0.35">
      <c r="A1370" t="s">
        <v>1354</v>
      </c>
      <c r="B1370">
        <v>6153.82</v>
      </c>
      <c r="C1370" t="s">
        <v>1353</v>
      </c>
      <c r="D1370" t="s">
        <v>1354</v>
      </c>
      <c r="E1370" t="s">
        <v>384</v>
      </c>
      <c r="F1370" t="s">
        <v>385</v>
      </c>
      <c r="G1370" t="s">
        <v>339</v>
      </c>
      <c r="H1370" t="s">
        <v>340</v>
      </c>
      <c r="O1370" t="s">
        <v>2458</v>
      </c>
      <c r="P1370" t="s">
        <v>2459</v>
      </c>
    </row>
    <row r="1371" spans="1:16" x14ac:dyDescent="0.35">
      <c r="A1371" t="s">
        <v>81</v>
      </c>
      <c r="B1371">
        <v>2653.83</v>
      </c>
      <c r="C1371" t="s">
        <v>80</v>
      </c>
      <c r="D1371" t="s">
        <v>81</v>
      </c>
      <c r="E1371" t="s">
        <v>332</v>
      </c>
      <c r="F1371" t="s">
        <v>333</v>
      </c>
      <c r="G1371" t="s">
        <v>49</v>
      </c>
      <c r="H1371" t="s">
        <v>50</v>
      </c>
      <c r="M1371" t="s">
        <v>2150</v>
      </c>
      <c r="N1371" t="s">
        <v>2151</v>
      </c>
    </row>
    <row r="1372" spans="1:16" x14ac:dyDescent="0.35">
      <c r="A1372" t="s">
        <v>81</v>
      </c>
      <c r="B1372">
        <v>6985</v>
      </c>
      <c r="C1372" t="s">
        <v>80</v>
      </c>
      <c r="D1372" t="s">
        <v>81</v>
      </c>
      <c r="E1372" t="s">
        <v>58</v>
      </c>
      <c r="F1372" t="s">
        <v>59</v>
      </c>
      <c r="G1372" t="s">
        <v>60</v>
      </c>
      <c r="H1372" t="s">
        <v>59</v>
      </c>
      <c r="M1372" t="s">
        <v>82</v>
      </c>
      <c r="N1372" t="s">
        <v>83</v>
      </c>
    </row>
    <row r="1373" spans="1:16" x14ac:dyDescent="0.35">
      <c r="A1373" t="s">
        <v>81</v>
      </c>
      <c r="B1373">
        <v>5128.2</v>
      </c>
      <c r="C1373" t="s">
        <v>80</v>
      </c>
      <c r="D1373" t="s">
        <v>81</v>
      </c>
      <c r="E1373" t="s">
        <v>139</v>
      </c>
      <c r="F1373" t="s">
        <v>140</v>
      </c>
      <c r="G1373" t="s">
        <v>245</v>
      </c>
      <c r="H1373" t="s">
        <v>246</v>
      </c>
      <c r="M1373" t="s">
        <v>2164</v>
      </c>
      <c r="N1373" t="s">
        <v>2165</v>
      </c>
    </row>
    <row r="1374" spans="1:16" x14ac:dyDescent="0.35">
      <c r="A1374" t="s">
        <v>81</v>
      </c>
      <c r="B1374">
        <v>8000</v>
      </c>
      <c r="C1374" t="s">
        <v>80</v>
      </c>
      <c r="D1374" t="s">
        <v>81</v>
      </c>
      <c r="E1374" t="s">
        <v>139</v>
      </c>
      <c r="F1374" t="s">
        <v>140</v>
      </c>
      <c r="G1374" t="s">
        <v>839</v>
      </c>
      <c r="H1374" t="s">
        <v>840</v>
      </c>
      <c r="M1374" t="s">
        <v>2095</v>
      </c>
      <c r="N1374" t="s">
        <v>2096</v>
      </c>
    </row>
    <row r="1375" spans="1:16" x14ac:dyDescent="0.35">
      <c r="A1375" t="s">
        <v>81</v>
      </c>
      <c r="B1375">
        <v>1500</v>
      </c>
      <c r="C1375" t="s">
        <v>80</v>
      </c>
      <c r="D1375" t="s">
        <v>81</v>
      </c>
      <c r="E1375" t="s">
        <v>139</v>
      </c>
      <c r="F1375" t="s">
        <v>140</v>
      </c>
      <c r="G1375" t="s">
        <v>839</v>
      </c>
      <c r="H1375" t="s">
        <v>840</v>
      </c>
      <c r="M1375" t="s">
        <v>1690</v>
      </c>
      <c r="N1375" t="s">
        <v>1691</v>
      </c>
    </row>
    <row r="1376" spans="1:16" x14ac:dyDescent="0.35">
      <c r="A1376" t="s">
        <v>81</v>
      </c>
      <c r="B1376">
        <v>2000</v>
      </c>
      <c r="C1376" t="s">
        <v>80</v>
      </c>
      <c r="D1376" t="s">
        <v>81</v>
      </c>
      <c r="E1376" t="s">
        <v>139</v>
      </c>
      <c r="F1376" t="s">
        <v>140</v>
      </c>
      <c r="G1376" t="s">
        <v>839</v>
      </c>
      <c r="H1376" t="s">
        <v>840</v>
      </c>
      <c r="M1376" t="s">
        <v>1696</v>
      </c>
      <c r="N1376" t="s">
        <v>1697</v>
      </c>
    </row>
    <row r="1377" spans="1:14" x14ac:dyDescent="0.35">
      <c r="A1377" t="s">
        <v>81</v>
      </c>
      <c r="B1377">
        <v>10500</v>
      </c>
      <c r="C1377" t="s">
        <v>80</v>
      </c>
      <c r="D1377" t="s">
        <v>81</v>
      </c>
      <c r="E1377" t="s">
        <v>139</v>
      </c>
      <c r="F1377" t="s">
        <v>140</v>
      </c>
      <c r="G1377" t="s">
        <v>339</v>
      </c>
      <c r="H1377" t="s">
        <v>340</v>
      </c>
      <c r="M1377" t="s">
        <v>1035</v>
      </c>
      <c r="N1377" t="s">
        <v>1036</v>
      </c>
    </row>
    <row r="1378" spans="1:14" x14ac:dyDescent="0.35">
      <c r="A1378" t="s">
        <v>2663</v>
      </c>
      <c r="B1378">
        <v>769.23</v>
      </c>
      <c r="C1378" t="s">
        <v>2664</v>
      </c>
      <c r="D1378" t="s">
        <v>2663</v>
      </c>
      <c r="E1378" t="s">
        <v>139</v>
      </c>
      <c r="F1378" t="s">
        <v>140</v>
      </c>
      <c r="G1378" t="s">
        <v>339</v>
      </c>
      <c r="H1378" t="s">
        <v>340</v>
      </c>
      <c r="M1378" t="s">
        <v>1037</v>
      </c>
      <c r="N1378" t="s">
        <v>1038</v>
      </c>
    </row>
    <row r="1379" spans="1:14" x14ac:dyDescent="0.35">
      <c r="A1379" t="s">
        <v>1057</v>
      </c>
      <c r="B1379">
        <v>2100</v>
      </c>
      <c r="C1379" t="s">
        <v>1056</v>
      </c>
      <c r="D1379" t="s">
        <v>1057</v>
      </c>
      <c r="E1379" t="s">
        <v>1016</v>
      </c>
      <c r="F1379" t="s">
        <v>1017</v>
      </c>
      <c r="G1379" t="s">
        <v>1051</v>
      </c>
      <c r="H1379" t="s">
        <v>1052</v>
      </c>
      <c r="M1379" t="s">
        <v>1053</v>
      </c>
      <c r="N1379" t="s">
        <v>1054</v>
      </c>
    </row>
    <row r="1380" spans="1:14" x14ac:dyDescent="0.35">
      <c r="A1380" t="s">
        <v>1057</v>
      </c>
      <c r="B1380">
        <v>86.16</v>
      </c>
      <c r="C1380" t="s">
        <v>1056</v>
      </c>
      <c r="D1380" t="s">
        <v>1057</v>
      </c>
      <c r="E1380" t="s">
        <v>1016</v>
      </c>
      <c r="F1380" t="s">
        <v>1017</v>
      </c>
      <c r="G1380" t="s">
        <v>565</v>
      </c>
      <c r="H1380" t="s">
        <v>566</v>
      </c>
      <c r="M1380" t="s">
        <v>2665</v>
      </c>
      <c r="N1380" t="s">
        <v>2666</v>
      </c>
    </row>
    <row r="1381" spans="1:14" x14ac:dyDescent="0.35">
      <c r="A1381" t="s">
        <v>1057</v>
      </c>
      <c r="B1381">
        <v>1247.4000000000001</v>
      </c>
      <c r="C1381" t="s">
        <v>1056</v>
      </c>
      <c r="D1381" t="s">
        <v>1057</v>
      </c>
      <c r="E1381" t="s">
        <v>1016</v>
      </c>
      <c r="F1381" t="s">
        <v>1017</v>
      </c>
      <c r="G1381" t="s">
        <v>565</v>
      </c>
      <c r="H1381" t="s">
        <v>566</v>
      </c>
      <c r="M1381" t="s">
        <v>2284</v>
      </c>
      <c r="N1381" t="s">
        <v>2285</v>
      </c>
    </row>
    <row r="1382" spans="1:14" x14ac:dyDescent="0.35">
      <c r="A1382" t="s">
        <v>1057</v>
      </c>
      <c r="B1382">
        <v>109.8</v>
      </c>
      <c r="C1382" t="s">
        <v>1056</v>
      </c>
      <c r="D1382" t="s">
        <v>1057</v>
      </c>
      <c r="E1382" t="s">
        <v>1016</v>
      </c>
      <c r="F1382" t="s">
        <v>1017</v>
      </c>
      <c r="G1382" t="s">
        <v>533</v>
      </c>
      <c r="H1382" t="s">
        <v>534</v>
      </c>
      <c r="M1382" t="s">
        <v>1451</v>
      </c>
      <c r="N1382" t="s">
        <v>1452</v>
      </c>
    </row>
    <row r="1383" spans="1:14" x14ac:dyDescent="0.35">
      <c r="A1383" t="s">
        <v>1057</v>
      </c>
      <c r="B1383">
        <v>12755.54</v>
      </c>
      <c r="C1383" t="s">
        <v>1056</v>
      </c>
      <c r="D1383" t="s">
        <v>1057</v>
      </c>
      <c r="E1383" t="s">
        <v>1016</v>
      </c>
      <c r="F1383" t="s">
        <v>1017</v>
      </c>
      <c r="G1383" t="s">
        <v>1109</v>
      </c>
      <c r="H1383" t="s">
        <v>1110</v>
      </c>
      <c r="M1383" t="s">
        <v>1451</v>
      </c>
      <c r="N1383" t="s">
        <v>1452</v>
      </c>
    </row>
    <row r="1384" spans="1:14" x14ac:dyDescent="0.35">
      <c r="A1384" t="s">
        <v>1432</v>
      </c>
      <c r="B1384">
        <v>4245.41</v>
      </c>
      <c r="C1384" t="s">
        <v>1431</v>
      </c>
      <c r="D1384" t="s">
        <v>1432</v>
      </c>
      <c r="E1384" t="s">
        <v>1016</v>
      </c>
      <c r="F1384" t="s">
        <v>1017</v>
      </c>
      <c r="G1384" t="s">
        <v>1018</v>
      </c>
      <c r="H1384" t="s">
        <v>1019</v>
      </c>
      <c r="M1384" t="s">
        <v>2388</v>
      </c>
      <c r="N1384" t="s">
        <v>2389</v>
      </c>
    </row>
    <row r="1385" spans="1:14" x14ac:dyDescent="0.35">
      <c r="A1385" t="s">
        <v>1432</v>
      </c>
      <c r="B1385">
        <v>36750</v>
      </c>
      <c r="C1385" t="s">
        <v>1431</v>
      </c>
      <c r="D1385" t="s">
        <v>1432</v>
      </c>
      <c r="E1385" t="s">
        <v>1016</v>
      </c>
      <c r="F1385" t="s">
        <v>1017</v>
      </c>
      <c r="G1385" t="s">
        <v>565</v>
      </c>
      <c r="H1385" t="s">
        <v>566</v>
      </c>
      <c r="M1385" t="s">
        <v>1433</v>
      </c>
      <c r="N1385" t="s">
        <v>1434</v>
      </c>
    </row>
    <row r="1386" spans="1:14" x14ac:dyDescent="0.35">
      <c r="A1386" t="s">
        <v>1050</v>
      </c>
      <c r="B1386">
        <v>13145.44</v>
      </c>
      <c r="C1386" t="s">
        <v>1049</v>
      </c>
      <c r="D1386" t="s">
        <v>1050</v>
      </c>
      <c r="E1386" t="s">
        <v>1016</v>
      </c>
      <c r="F1386" t="s">
        <v>1017</v>
      </c>
      <c r="G1386" t="s">
        <v>1051</v>
      </c>
      <c r="H1386" t="s">
        <v>1052</v>
      </c>
      <c r="M1386" t="s">
        <v>1053</v>
      </c>
      <c r="N1386" t="s">
        <v>1054</v>
      </c>
    </row>
    <row r="1387" spans="1:14" x14ac:dyDescent="0.35">
      <c r="A1387" t="s">
        <v>1050</v>
      </c>
      <c r="B1387">
        <v>898.5</v>
      </c>
      <c r="C1387" t="s">
        <v>1049</v>
      </c>
      <c r="D1387" t="s">
        <v>1050</v>
      </c>
      <c r="E1387" t="s">
        <v>1016</v>
      </c>
      <c r="F1387" t="s">
        <v>1017</v>
      </c>
      <c r="G1387" t="s">
        <v>37</v>
      </c>
      <c r="H1387" t="s">
        <v>38</v>
      </c>
      <c r="M1387" t="s">
        <v>1451</v>
      </c>
      <c r="N1387" t="s">
        <v>1452</v>
      </c>
    </row>
    <row r="1388" spans="1:14" x14ac:dyDescent="0.35">
      <c r="A1388" t="s">
        <v>1050</v>
      </c>
      <c r="B1388">
        <v>7308.66</v>
      </c>
      <c r="C1388" t="s">
        <v>1049</v>
      </c>
      <c r="D1388" t="s">
        <v>1050</v>
      </c>
      <c r="E1388" t="s">
        <v>1016</v>
      </c>
      <c r="F1388" t="s">
        <v>1017</v>
      </c>
      <c r="G1388" t="s">
        <v>1109</v>
      </c>
      <c r="H1388" t="s">
        <v>1110</v>
      </c>
      <c r="M1388" t="s">
        <v>1451</v>
      </c>
      <c r="N1388" t="s">
        <v>1452</v>
      </c>
    </row>
    <row r="1389" spans="1:14" x14ac:dyDescent="0.35">
      <c r="A1389" t="s">
        <v>2667</v>
      </c>
      <c r="B1389">
        <v>7500</v>
      </c>
      <c r="C1389" t="s">
        <v>2668</v>
      </c>
      <c r="D1389" t="s">
        <v>2667</v>
      </c>
      <c r="E1389" t="s">
        <v>1016</v>
      </c>
      <c r="F1389" t="s">
        <v>1017</v>
      </c>
      <c r="G1389" t="s">
        <v>565</v>
      </c>
      <c r="H1389" t="s">
        <v>566</v>
      </c>
      <c r="M1389" t="s">
        <v>1433</v>
      </c>
      <c r="N1389" t="s">
        <v>1434</v>
      </c>
    </row>
    <row r="1390" spans="1:14" x14ac:dyDescent="0.35">
      <c r="A1390" t="s">
        <v>830</v>
      </c>
      <c r="B1390">
        <v>1800</v>
      </c>
      <c r="C1390" t="s">
        <v>829</v>
      </c>
      <c r="D1390" t="s">
        <v>830</v>
      </c>
      <c r="E1390" t="s">
        <v>139</v>
      </c>
      <c r="F1390" t="s">
        <v>140</v>
      </c>
      <c r="G1390" t="s">
        <v>245</v>
      </c>
      <c r="H1390" t="s">
        <v>246</v>
      </c>
      <c r="M1390" t="s">
        <v>2168</v>
      </c>
      <c r="N1390" t="s">
        <v>2169</v>
      </c>
    </row>
    <row r="1391" spans="1:14" x14ac:dyDescent="0.35">
      <c r="A1391" t="s">
        <v>2166</v>
      </c>
      <c r="B1391">
        <v>6000</v>
      </c>
      <c r="C1391" t="s">
        <v>2167</v>
      </c>
      <c r="D1391" t="s">
        <v>2166</v>
      </c>
      <c r="E1391" t="s">
        <v>139</v>
      </c>
      <c r="F1391" t="s">
        <v>140</v>
      </c>
      <c r="G1391" t="s">
        <v>831</v>
      </c>
      <c r="H1391" t="s">
        <v>832</v>
      </c>
      <c r="M1391" t="s">
        <v>2003</v>
      </c>
      <c r="N1391" t="s">
        <v>2004</v>
      </c>
    </row>
    <row r="1392" spans="1:14" x14ac:dyDescent="0.35">
      <c r="A1392" t="s">
        <v>1090</v>
      </c>
      <c r="B1392">
        <v>3717</v>
      </c>
      <c r="C1392" t="s">
        <v>1089</v>
      </c>
      <c r="D1392" t="s">
        <v>1090</v>
      </c>
      <c r="E1392" t="s">
        <v>1016</v>
      </c>
      <c r="F1392" t="s">
        <v>1017</v>
      </c>
      <c r="G1392" t="s">
        <v>1411</v>
      </c>
      <c r="H1392" t="s">
        <v>1412</v>
      </c>
      <c r="M1392" t="s">
        <v>1413</v>
      </c>
      <c r="N1392" t="s">
        <v>1414</v>
      </c>
    </row>
    <row r="1393" spans="1:14" x14ac:dyDescent="0.35">
      <c r="A1393" t="s">
        <v>1090</v>
      </c>
      <c r="B1393">
        <v>1436</v>
      </c>
      <c r="C1393" t="s">
        <v>1089</v>
      </c>
      <c r="D1393" t="s">
        <v>1090</v>
      </c>
      <c r="E1393" t="s">
        <v>1016</v>
      </c>
      <c r="F1393" t="s">
        <v>1017</v>
      </c>
      <c r="G1393" t="s">
        <v>1411</v>
      </c>
      <c r="H1393" t="s">
        <v>1412</v>
      </c>
      <c r="M1393" t="s">
        <v>1053</v>
      </c>
      <c r="N1393" t="s">
        <v>1054</v>
      </c>
    </row>
    <row r="1394" spans="1:14" x14ac:dyDescent="0.35">
      <c r="A1394" t="s">
        <v>1090</v>
      </c>
      <c r="B1394">
        <v>653.4</v>
      </c>
      <c r="C1394" t="s">
        <v>1089</v>
      </c>
      <c r="D1394" t="s">
        <v>1090</v>
      </c>
      <c r="E1394" t="s">
        <v>1016</v>
      </c>
      <c r="F1394" t="s">
        <v>1017</v>
      </c>
      <c r="G1394" t="s">
        <v>1104</v>
      </c>
      <c r="H1394" t="s">
        <v>1105</v>
      </c>
      <c r="M1394" t="s">
        <v>1106</v>
      </c>
      <c r="N1394" t="s">
        <v>1107</v>
      </c>
    </row>
    <row r="1395" spans="1:14" x14ac:dyDescent="0.35">
      <c r="A1395" t="s">
        <v>1090</v>
      </c>
      <c r="B1395">
        <v>7752</v>
      </c>
      <c r="C1395" t="s">
        <v>1089</v>
      </c>
      <c r="D1395" t="s">
        <v>1090</v>
      </c>
      <c r="E1395" t="s">
        <v>1016</v>
      </c>
      <c r="F1395" t="s">
        <v>1017</v>
      </c>
      <c r="G1395" t="s">
        <v>1091</v>
      </c>
      <c r="H1395" t="s">
        <v>1092</v>
      </c>
      <c r="M1395" t="s">
        <v>1438</v>
      </c>
      <c r="N1395" t="s">
        <v>1439</v>
      </c>
    </row>
    <row r="1396" spans="1:14" x14ac:dyDescent="0.35">
      <c r="A1396" t="s">
        <v>1090</v>
      </c>
      <c r="B1396">
        <v>174011.5</v>
      </c>
      <c r="C1396" t="s">
        <v>1089</v>
      </c>
      <c r="D1396" t="s">
        <v>1090</v>
      </c>
      <c r="E1396" t="s">
        <v>1016</v>
      </c>
      <c r="F1396" t="s">
        <v>1017</v>
      </c>
      <c r="G1396" t="s">
        <v>1091</v>
      </c>
      <c r="H1396" t="s">
        <v>1092</v>
      </c>
      <c r="M1396" t="s">
        <v>1093</v>
      </c>
      <c r="N1396" t="s">
        <v>1094</v>
      </c>
    </row>
    <row r="1397" spans="1:14" x14ac:dyDescent="0.35">
      <c r="A1397" t="s">
        <v>1090</v>
      </c>
      <c r="B1397">
        <v>440380.78</v>
      </c>
      <c r="C1397" t="s">
        <v>1089</v>
      </c>
      <c r="D1397" t="s">
        <v>1090</v>
      </c>
      <c r="E1397" t="s">
        <v>1016</v>
      </c>
      <c r="F1397" t="s">
        <v>1017</v>
      </c>
      <c r="G1397" t="s">
        <v>1436</v>
      </c>
      <c r="H1397" t="s">
        <v>1437</v>
      </c>
      <c r="M1397" t="s">
        <v>1438</v>
      </c>
      <c r="N1397" t="s">
        <v>1439</v>
      </c>
    </row>
    <row r="1398" spans="1:14" x14ac:dyDescent="0.35">
      <c r="A1398" t="s">
        <v>1090</v>
      </c>
      <c r="B1398">
        <v>4530</v>
      </c>
      <c r="C1398" t="s">
        <v>1089</v>
      </c>
      <c r="D1398" t="s">
        <v>1090</v>
      </c>
      <c r="E1398" t="s">
        <v>1016</v>
      </c>
      <c r="F1398" t="s">
        <v>1017</v>
      </c>
      <c r="G1398" t="s">
        <v>533</v>
      </c>
      <c r="H1398" t="s">
        <v>534</v>
      </c>
      <c r="M1398" t="s">
        <v>1856</v>
      </c>
      <c r="N1398" t="s">
        <v>1857</v>
      </c>
    </row>
    <row r="1399" spans="1:14" x14ac:dyDescent="0.35">
      <c r="A1399" t="s">
        <v>1090</v>
      </c>
      <c r="B1399">
        <v>3959</v>
      </c>
      <c r="C1399" t="s">
        <v>1089</v>
      </c>
      <c r="D1399" t="s">
        <v>1090</v>
      </c>
      <c r="E1399" t="s">
        <v>1016</v>
      </c>
      <c r="F1399" t="s">
        <v>1017</v>
      </c>
      <c r="G1399" t="s">
        <v>1669</v>
      </c>
      <c r="H1399" t="s">
        <v>1670</v>
      </c>
      <c r="M1399" t="s">
        <v>1429</v>
      </c>
      <c r="N1399" t="s">
        <v>1430</v>
      </c>
    </row>
    <row r="1400" spans="1:14" x14ac:dyDescent="0.35">
      <c r="A1400" t="s">
        <v>1090</v>
      </c>
      <c r="B1400">
        <v>96043.65</v>
      </c>
      <c r="C1400" t="s">
        <v>1089</v>
      </c>
      <c r="D1400" t="s">
        <v>1090</v>
      </c>
      <c r="E1400" t="s">
        <v>1016</v>
      </c>
      <c r="F1400" t="s">
        <v>1017</v>
      </c>
      <c r="G1400" t="s">
        <v>1427</v>
      </c>
      <c r="H1400" t="s">
        <v>1428</v>
      </c>
      <c r="M1400" t="s">
        <v>1429</v>
      </c>
      <c r="N1400" t="s">
        <v>1430</v>
      </c>
    </row>
    <row r="1401" spans="1:14" x14ac:dyDescent="0.35">
      <c r="A1401" t="s">
        <v>1090</v>
      </c>
      <c r="B1401">
        <v>2842.89</v>
      </c>
      <c r="C1401" t="s">
        <v>1089</v>
      </c>
      <c r="D1401" t="s">
        <v>1090</v>
      </c>
      <c r="E1401" t="s">
        <v>1016</v>
      </c>
      <c r="F1401" t="s">
        <v>1017</v>
      </c>
      <c r="G1401" t="s">
        <v>1443</v>
      </c>
      <c r="H1401" t="s">
        <v>1444</v>
      </c>
      <c r="M1401" t="s">
        <v>1445</v>
      </c>
      <c r="N1401" t="s">
        <v>1446</v>
      </c>
    </row>
    <row r="1402" spans="1:14" x14ac:dyDescent="0.35">
      <c r="A1402" t="s">
        <v>1090</v>
      </c>
      <c r="B1402">
        <v>66480</v>
      </c>
      <c r="C1402" t="s">
        <v>1089</v>
      </c>
      <c r="D1402" t="s">
        <v>1090</v>
      </c>
      <c r="E1402" t="s">
        <v>1016</v>
      </c>
      <c r="F1402" t="s">
        <v>1017</v>
      </c>
      <c r="G1402" t="s">
        <v>1711</v>
      </c>
      <c r="H1402" t="s">
        <v>1712</v>
      </c>
      <c r="M1402" t="s">
        <v>1713</v>
      </c>
      <c r="N1402" t="s">
        <v>1714</v>
      </c>
    </row>
    <row r="1403" spans="1:14" x14ac:dyDescent="0.35">
      <c r="A1403" t="s">
        <v>1090</v>
      </c>
      <c r="B1403">
        <v>1680</v>
      </c>
      <c r="C1403" t="s">
        <v>1089</v>
      </c>
      <c r="D1403" t="s">
        <v>1090</v>
      </c>
      <c r="E1403" t="s">
        <v>1016</v>
      </c>
      <c r="F1403" t="s">
        <v>1017</v>
      </c>
      <c r="G1403" t="s">
        <v>37</v>
      </c>
      <c r="H1403" t="s">
        <v>38</v>
      </c>
      <c r="M1403" t="s">
        <v>1222</v>
      </c>
      <c r="N1403" t="s">
        <v>1223</v>
      </c>
    </row>
    <row r="1404" spans="1:14" x14ac:dyDescent="0.35">
      <c r="A1404" t="s">
        <v>1090</v>
      </c>
      <c r="B1404">
        <v>886.68</v>
      </c>
      <c r="C1404" t="s">
        <v>1089</v>
      </c>
      <c r="D1404" t="s">
        <v>1090</v>
      </c>
      <c r="E1404" t="s">
        <v>1016</v>
      </c>
      <c r="F1404" t="s">
        <v>1017</v>
      </c>
      <c r="G1404" t="s">
        <v>1109</v>
      </c>
      <c r="H1404" t="s">
        <v>1110</v>
      </c>
      <c r="M1404" t="s">
        <v>1451</v>
      </c>
      <c r="N1404" t="s">
        <v>1452</v>
      </c>
    </row>
    <row r="1405" spans="1:14" x14ac:dyDescent="0.35">
      <c r="A1405" t="s">
        <v>1976</v>
      </c>
      <c r="B1405">
        <v>3530.39</v>
      </c>
      <c r="C1405" t="s">
        <v>1975</v>
      </c>
      <c r="D1405" t="s">
        <v>1976</v>
      </c>
      <c r="E1405" t="s">
        <v>1016</v>
      </c>
      <c r="F1405" t="s">
        <v>1017</v>
      </c>
      <c r="G1405" t="s">
        <v>1051</v>
      </c>
      <c r="H1405" t="s">
        <v>1052</v>
      </c>
      <c r="M1405" t="s">
        <v>1053</v>
      </c>
      <c r="N1405" t="s">
        <v>1054</v>
      </c>
    </row>
    <row r="1406" spans="1:14" x14ac:dyDescent="0.35">
      <c r="A1406" t="s">
        <v>1976</v>
      </c>
      <c r="B1406">
        <v>3631.5</v>
      </c>
      <c r="C1406" t="s">
        <v>1975</v>
      </c>
      <c r="D1406" t="s">
        <v>1976</v>
      </c>
      <c r="E1406" t="s">
        <v>1016</v>
      </c>
      <c r="F1406" t="s">
        <v>1017</v>
      </c>
      <c r="G1406" t="s">
        <v>1443</v>
      </c>
      <c r="H1406" t="s">
        <v>1444</v>
      </c>
      <c r="M1406" t="s">
        <v>1445</v>
      </c>
      <c r="N1406" t="s">
        <v>1446</v>
      </c>
    </row>
    <row r="1407" spans="1:14" x14ac:dyDescent="0.35">
      <c r="A1407" t="s">
        <v>1229</v>
      </c>
      <c r="B1407">
        <v>207043.79</v>
      </c>
      <c r="C1407" t="s">
        <v>1228</v>
      </c>
      <c r="D1407" t="s">
        <v>1229</v>
      </c>
      <c r="E1407" t="s">
        <v>1016</v>
      </c>
      <c r="F1407" t="s">
        <v>1017</v>
      </c>
      <c r="G1407" t="s">
        <v>1230</v>
      </c>
      <c r="H1407" t="s">
        <v>1231</v>
      </c>
      <c r="M1407" t="s">
        <v>1234</v>
      </c>
      <c r="N1407" t="s">
        <v>1229</v>
      </c>
    </row>
    <row r="1408" spans="1:14" x14ac:dyDescent="0.35">
      <c r="A1408" t="s">
        <v>328</v>
      </c>
      <c r="B1408">
        <v>25850</v>
      </c>
      <c r="C1408" t="s">
        <v>327</v>
      </c>
      <c r="D1408" t="s">
        <v>328</v>
      </c>
      <c r="E1408" t="s">
        <v>139</v>
      </c>
      <c r="F1408" t="s">
        <v>140</v>
      </c>
      <c r="G1408" t="s">
        <v>117</v>
      </c>
      <c r="H1408" t="s">
        <v>118</v>
      </c>
      <c r="M1408" t="s">
        <v>329</v>
      </c>
      <c r="N1408" t="s">
        <v>330</v>
      </c>
    </row>
    <row r="1409" spans="1:14" x14ac:dyDescent="0.35">
      <c r="A1409" t="s">
        <v>1441</v>
      </c>
      <c r="B1409">
        <v>88900</v>
      </c>
      <c r="C1409" t="s">
        <v>1440</v>
      </c>
      <c r="D1409" t="s">
        <v>1441</v>
      </c>
      <c r="E1409" t="s">
        <v>1016</v>
      </c>
      <c r="F1409" t="s">
        <v>1017</v>
      </c>
      <c r="G1409" t="s">
        <v>565</v>
      </c>
      <c r="H1409" t="s">
        <v>566</v>
      </c>
      <c r="M1409" t="s">
        <v>1442</v>
      </c>
      <c r="N1409" t="s">
        <v>1441</v>
      </c>
    </row>
    <row r="1410" spans="1:14" x14ac:dyDescent="0.35">
      <c r="A1410" t="s">
        <v>759</v>
      </c>
      <c r="B1410">
        <v>860</v>
      </c>
      <c r="C1410" t="s">
        <v>758</v>
      </c>
      <c r="D1410" t="s">
        <v>759</v>
      </c>
      <c r="E1410" t="s">
        <v>19</v>
      </c>
      <c r="F1410" t="s">
        <v>20</v>
      </c>
      <c r="G1410" t="s">
        <v>87</v>
      </c>
      <c r="H1410" t="s">
        <v>88</v>
      </c>
      <c r="K1410" t="s">
        <v>2669</v>
      </c>
      <c r="L1410" t="s">
        <v>2670</v>
      </c>
    </row>
    <row r="1411" spans="1:14" x14ac:dyDescent="0.35">
      <c r="A1411" t="s">
        <v>2671</v>
      </c>
      <c r="B1411">
        <v>867.99</v>
      </c>
      <c r="C1411" t="s">
        <v>2672</v>
      </c>
      <c r="D1411" t="s">
        <v>2671</v>
      </c>
      <c r="E1411" t="s">
        <v>47</v>
      </c>
      <c r="F1411" t="s">
        <v>48</v>
      </c>
      <c r="G1411" t="s">
        <v>49</v>
      </c>
      <c r="H1411" t="s">
        <v>50</v>
      </c>
      <c r="K1411" t="s">
        <v>1756</v>
      </c>
      <c r="L1411" t="s">
        <v>1757</v>
      </c>
    </row>
    <row r="1412" spans="1:14" x14ac:dyDescent="0.35">
      <c r="A1412" t="s">
        <v>1752</v>
      </c>
      <c r="B1412">
        <v>384055.92</v>
      </c>
      <c r="C1412" t="s">
        <v>2673</v>
      </c>
      <c r="D1412" t="s">
        <v>1752</v>
      </c>
      <c r="E1412" t="s">
        <v>47</v>
      </c>
      <c r="F1412" t="s">
        <v>48</v>
      </c>
      <c r="G1412" t="s">
        <v>49</v>
      </c>
      <c r="H1412" t="s">
        <v>50</v>
      </c>
      <c r="K1412" t="s">
        <v>2446</v>
      </c>
      <c r="L1412" t="s">
        <v>2447</v>
      </c>
    </row>
    <row r="1413" spans="1:14" x14ac:dyDescent="0.35">
      <c r="A1413" t="s">
        <v>201</v>
      </c>
      <c r="B1413">
        <v>534916.57999999996</v>
      </c>
      <c r="C1413" t="s">
        <v>200</v>
      </c>
      <c r="D1413" t="s">
        <v>201</v>
      </c>
      <c r="E1413" t="s">
        <v>47</v>
      </c>
      <c r="F1413" t="s">
        <v>48</v>
      </c>
      <c r="G1413" t="s">
        <v>49</v>
      </c>
      <c r="H1413" t="s">
        <v>50</v>
      </c>
      <c r="K1413" t="s">
        <v>2446</v>
      </c>
      <c r="L1413" t="s">
        <v>2447</v>
      </c>
    </row>
    <row r="1414" spans="1:14" x14ac:dyDescent="0.35">
      <c r="A1414" t="s">
        <v>201</v>
      </c>
      <c r="B1414">
        <v>66003.61</v>
      </c>
      <c r="C1414" t="s">
        <v>200</v>
      </c>
      <c r="D1414" t="s">
        <v>201</v>
      </c>
      <c r="E1414" t="s">
        <v>47</v>
      </c>
      <c r="F1414" t="s">
        <v>48</v>
      </c>
      <c r="G1414" t="s">
        <v>49</v>
      </c>
      <c r="H1414" t="s">
        <v>50</v>
      </c>
      <c r="K1414" t="s">
        <v>2674</v>
      </c>
      <c r="L1414" t="s">
        <v>2675</v>
      </c>
    </row>
    <row r="1415" spans="1:14" x14ac:dyDescent="0.35">
      <c r="A1415" t="s">
        <v>201</v>
      </c>
      <c r="B1415">
        <v>142612</v>
      </c>
      <c r="C1415" t="s">
        <v>200</v>
      </c>
      <c r="D1415" t="s">
        <v>201</v>
      </c>
      <c r="E1415" t="s">
        <v>47</v>
      </c>
      <c r="F1415" t="s">
        <v>48</v>
      </c>
      <c r="G1415" t="s">
        <v>178</v>
      </c>
      <c r="H1415" t="s">
        <v>179</v>
      </c>
      <c r="K1415" t="s">
        <v>180</v>
      </c>
      <c r="L1415" t="s">
        <v>181</v>
      </c>
    </row>
    <row r="1416" spans="1:14" x14ac:dyDescent="0.35">
      <c r="A1416" t="s">
        <v>817</v>
      </c>
      <c r="B1416">
        <v>977.2</v>
      </c>
      <c r="C1416" t="s">
        <v>816</v>
      </c>
      <c r="D1416" t="s">
        <v>817</v>
      </c>
      <c r="E1416" t="s">
        <v>1016</v>
      </c>
      <c r="F1416" t="s">
        <v>1017</v>
      </c>
      <c r="G1416" t="s">
        <v>1018</v>
      </c>
      <c r="H1416" t="s">
        <v>1019</v>
      </c>
      <c r="K1416" t="s">
        <v>1862</v>
      </c>
      <c r="L1416" t="s">
        <v>1863</v>
      </c>
    </row>
    <row r="1417" spans="1:14" x14ac:dyDescent="0.35">
      <c r="A1417" t="s">
        <v>817</v>
      </c>
      <c r="B1417">
        <v>33052.94</v>
      </c>
      <c r="C1417" t="s">
        <v>816</v>
      </c>
      <c r="D1417" t="s">
        <v>817</v>
      </c>
      <c r="E1417" t="s">
        <v>1016</v>
      </c>
      <c r="F1417" t="s">
        <v>1017</v>
      </c>
      <c r="G1417" t="s">
        <v>1109</v>
      </c>
      <c r="H1417" t="s">
        <v>1110</v>
      </c>
      <c r="K1417" t="s">
        <v>1111</v>
      </c>
      <c r="L1417" t="s">
        <v>1112</v>
      </c>
    </row>
    <row r="1418" spans="1:14" x14ac:dyDescent="0.35">
      <c r="A1418" t="s">
        <v>817</v>
      </c>
      <c r="B1418">
        <v>3941.58</v>
      </c>
      <c r="C1418" t="s">
        <v>816</v>
      </c>
      <c r="D1418" t="s">
        <v>817</v>
      </c>
      <c r="E1418" t="s">
        <v>139</v>
      </c>
      <c r="F1418" t="s">
        <v>140</v>
      </c>
      <c r="G1418" t="s">
        <v>245</v>
      </c>
      <c r="H1418" t="s">
        <v>246</v>
      </c>
      <c r="K1418" t="s">
        <v>1943</v>
      </c>
      <c r="L1418" t="s">
        <v>1944</v>
      </c>
    </row>
    <row r="1419" spans="1:14" x14ac:dyDescent="0.35">
      <c r="A1419" t="s">
        <v>817</v>
      </c>
      <c r="B1419">
        <v>119776.11</v>
      </c>
      <c r="C1419" t="s">
        <v>816</v>
      </c>
      <c r="D1419" t="s">
        <v>817</v>
      </c>
      <c r="E1419" t="s">
        <v>139</v>
      </c>
      <c r="F1419" t="s">
        <v>140</v>
      </c>
      <c r="G1419" t="s">
        <v>245</v>
      </c>
      <c r="H1419" t="s">
        <v>246</v>
      </c>
      <c r="K1419" t="s">
        <v>1097</v>
      </c>
      <c r="L1419" t="s">
        <v>1098</v>
      </c>
    </row>
    <row r="1420" spans="1:14" x14ac:dyDescent="0.35">
      <c r="A1420" t="s">
        <v>817</v>
      </c>
      <c r="B1420">
        <v>1000</v>
      </c>
      <c r="C1420" t="s">
        <v>816</v>
      </c>
      <c r="D1420" t="s">
        <v>817</v>
      </c>
      <c r="E1420" t="s">
        <v>221</v>
      </c>
      <c r="F1420" t="s">
        <v>222</v>
      </c>
      <c r="G1420" t="s">
        <v>223</v>
      </c>
      <c r="H1420" t="s">
        <v>224</v>
      </c>
      <c r="K1420" t="s">
        <v>2676</v>
      </c>
      <c r="L1420" t="s">
        <v>2677</v>
      </c>
    </row>
    <row r="1421" spans="1:14" x14ac:dyDescent="0.35">
      <c r="A1421" t="s">
        <v>817</v>
      </c>
      <c r="B1421">
        <v>6124.98</v>
      </c>
      <c r="C1421" t="s">
        <v>816</v>
      </c>
      <c r="D1421" t="s">
        <v>817</v>
      </c>
      <c r="E1421" t="s">
        <v>221</v>
      </c>
      <c r="F1421" t="s">
        <v>222</v>
      </c>
      <c r="G1421" t="s">
        <v>223</v>
      </c>
      <c r="H1421" t="s">
        <v>224</v>
      </c>
      <c r="K1421" t="s">
        <v>1343</v>
      </c>
      <c r="L1421" t="s">
        <v>1344</v>
      </c>
    </row>
    <row r="1422" spans="1:14" x14ac:dyDescent="0.35">
      <c r="A1422" t="s">
        <v>817</v>
      </c>
      <c r="B1422">
        <v>63928.57</v>
      </c>
      <c r="C1422" t="s">
        <v>816</v>
      </c>
      <c r="D1422" t="s">
        <v>817</v>
      </c>
      <c r="E1422" t="s">
        <v>531</v>
      </c>
      <c r="F1422" t="s">
        <v>532</v>
      </c>
      <c r="G1422" t="s">
        <v>533</v>
      </c>
      <c r="H1422" t="s">
        <v>534</v>
      </c>
      <c r="K1422" t="s">
        <v>1862</v>
      </c>
      <c r="L1422" t="s">
        <v>1863</v>
      </c>
    </row>
    <row r="1423" spans="1:14" x14ac:dyDescent="0.35">
      <c r="A1423" t="s">
        <v>817</v>
      </c>
      <c r="B1423">
        <v>3047.46</v>
      </c>
      <c r="C1423" t="s">
        <v>816</v>
      </c>
      <c r="D1423" t="s">
        <v>817</v>
      </c>
      <c r="E1423" t="s">
        <v>563</v>
      </c>
      <c r="F1423" t="s">
        <v>564</v>
      </c>
      <c r="G1423" t="s">
        <v>565</v>
      </c>
      <c r="H1423" t="s">
        <v>566</v>
      </c>
      <c r="K1423" t="s">
        <v>1733</v>
      </c>
      <c r="L1423" t="s">
        <v>1734</v>
      </c>
    </row>
    <row r="1424" spans="1:14" x14ac:dyDescent="0.35">
      <c r="A1424" t="s">
        <v>817</v>
      </c>
      <c r="B1424">
        <v>19126.310000000001</v>
      </c>
      <c r="C1424" t="s">
        <v>816</v>
      </c>
      <c r="D1424" t="s">
        <v>817</v>
      </c>
      <c r="E1424" t="s">
        <v>548</v>
      </c>
      <c r="F1424" t="s">
        <v>549</v>
      </c>
      <c r="G1424" t="s">
        <v>633</v>
      </c>
      <c r="H1424" t="s">
        <v>634</v>
      </c>
      <c r="K1424" t="s">
        <v>1862</v>
      </c>
      <c r="L1424" t="s">
        <v>1863</v>
      </c>
    </row>
    <row r="1425" spans="1:14" x14ac:dyDescent="0.35">
      <c r="A1425" t="s">
        <v>437</v>
      </c>
      <c r="B1425">
        <v>23508.99</v>
      </c>
      <c r="C1425" t="s">
        <v>436</v>
      </c>
      <c r="D1425" t="s">
        <v>437</v>
      </c>
      <c r="E1425" t="s">
        <v>1016</v>
      </c>
      <c r="F1425" t="s">
        <v>1017</v>
      </c>
      <c r="G1425" t="s">
        <v>565</v>
      </c>
      <c r="H1425" t="s">
        <v>566</v>
      </c>
      <c r="K1425" t="s">
        <v>2423</v>
      </c>
      <c r="L1425" t="s">
        <v>2424</v>
      </c>
    </row>
    <row r="1426" spans="1:14" x14ac:dyDescent="0.35">
      <c r="A1426" t="s">
        <v>691</v>
      </c>
      <c r="B1426">
        <v>3500</v>
      </c>
      <c r="C1426" t="s">
        <v>690</v>
      </c>
      <c r="D1426" t="s">
        <v>691</v>
      </c>
      <c r="E1426" t="s">
        <v>490</v>
      </c>
      <c r="F1426" t="s">
        <v>491</v>
      </c>
      <c r="G1426" t="s">
        <v>492</v>
      </c>
      <c r="H1426" t="s">
        <v>493</v>
      </c>
      <c r="K1426" t="s">
        <v>2522</v>
      </c>
      <c r="L1426" t="s">
        <v>2523</v>
      </c>
    </row>
    <row r="1427" spans="1:14" x14ac:dyDescent="0.35">
      <c r="A1427" t="s">
        <v>691</v>
      </c>
      <c r="B1427">
        <v>4000</v>
      </c>
      <c r="C1427" t="s">
        <v>690</v>
      </c>
      <c r="D1427" t="s">
        <v>691</v>
      </c>
      <c r="E1427" t="s">
        <v>490</v>
      </c>
      <c r="F1427" t="s">
        <v>491</v>
      </c>
      <c r="G1427" t="s">
        <v>492</v>
      </c>
      <c r="H1427" t="s">
        <v>493</v>
      </c>
      <c r="K1427" t="s">
        <v>2524</v>
      </c>
      <c r="L1427" t="s">
        <v>2525</v>
      </c>
    </row>
    <row r="1428" spans="1:14" x14ac:dyDescent="0.35">
      <c r="A1428" t="s">
        <v>691</v>
      </c>
      <c r="B1428">
        <v>6300</v>
      </c>
      <c r="C1428" t="s">
        <v>690</v>
      </c>
      <c r="D1428" t="s">
        <v>691</v>
      </c>
      <c r="E1428" t="s">
        <v>490</v>
      </c>
      <c r="F1428" t="s">
        <v>491</v>
      </c>
      <c r="G1428" t="s">
        <v>492</v>
      </c>
      <c r="H1428" t="s">
        <v>493</v>
      </c>
      <c r="K1428" t="s">
        <v>2464</v>
      </c>
      <c r="L1428" t="s">
        <v>2465</v>
      </c>
    </row>
    <row r="1429" spans="1:14" x14ac:dyDescent="0.35">
      <c r="A1429" t="s">
        <v>691</v>
      </c>
      <c r="B1429">
        <v>600</v>
      </c>
      <c r="C1429" t="s">
        <v>690</v>
      </c>
      <c r="D1429" t="s">
        <v>691</v>
      </c>
      <c r="E1429" t="s">
        <v>490</v>
      </c>
      <c r="F1429" t="s">
        <v>491</v>
      </c>
      <c r="G1429" t="s">
        <v>492</v>
      </c>
      <c r="H1429" t="s">
        <v>493</v>
      </c>
      <c r="K1429" t="s">
        <v>2678</v>
      </c>
      <c r="L1429" t="s">
        <v>2679</v>
      </c>
    </row>
    <row r="1430" spans="1:14" x14ac:dyDescent="0.35">
      <c r="A1430" t="s">
        <v>691</v>
      </c>
      <c r="B1430">
        <v>11250</v>
      </c>
      <c r="C1430" t="s">
        <v>690</v>
      </c>
      <c r="D1430" t="s">
        <v>691</v>
      </c>
      <c r="E1430" t="s">
        <v>490</v>
      </c>
      <c r="F1430" t="s">
        <v>491</v>
      </c>
      <c r="G1430" t="s">
        <v>492</v>
      </c>
      <c r="H1430" t="s">
        <v>493</v>
      </c>
      <c r="K1430" t="s">
        <v>1180</v>
      </c>
      <c r="L1430" t="s">
        <v>1181</v>
      </c>
    </row>
    <row r="1431" spans="1:14" x14ac:dyDescent="0.35">
      <c r="A1431" t="s">
        <v>691</v>
      </c>
      <c r="B1431">
        <v>5300</v>
      </c>
      <c r="C1431" t="s">
        <v>690</v>
      </c>
      <c r="D1431" t="s">
        <v>691</v>
      </c>
      <c r="E1431" t="s">
        <v>538</v>
      </c>
      <c r="F1431" t="s">
        <v>539</v>
      </c>
      <c r="G1431" t="s">
        <v>540</v>
      </c>
      <c r="H1431" t="s">
        <v>541</v>
      </c>
      <c r="K1431" t="s">
        <v>1193</v>
      </c>
      <c r="L1431" t="s">
        <v>1194</v>
      </c>
    </row>
    <row r="1432" spans="1:14" x14ac:dyDescent="0.35">
      <c r="A1432" t="s">
        <v>691</v>
      </c>
      <c r="B1432">
        <v>710</v>
      </c>
      <c r="C1432" t="s">
        <v>690</v>
      </c>
      <c r="D1432" t="s">
        <v>691</v>
      </c>
      <c r="E1432" t="s">
        <v>380</v>
      </c>
      <c r="F1432" t="s">
        <v>381</v>
      </c>
      <c r="G1432" t="s">
        <v>250</v>
      </c>
      <c r="H1432" t="s">
        <v>251</v>
      </c>
      <c r="K1432" t="s">
        <v>1837</v>
      </c>
      <c r="L1432" t="s">
        <v>1838</v>
      </c>
    </row>
    <row r="1433" spans="1:14" x14ac:dyDescent="0.35">
      <c r="A1433" t="s">
        <v>162</v>
      </c>
      <c r="B1433">
        <v>139.6</v>
      </c>
      <c r="C1433" t="s">
        <v>161</v>
      </c>
      <c r="D1433" t="s">
        <v>162</v>
      </c>
      <c r="E1433" t="s">
        <v>1016</v>
      </c>
      <c r="F1433" t="s">
        <v>1017</v>
      </c>
      <c r="G1433" t="s">
        <v>1018</v>
      </c>
      <c r="H1433" t="s">
        <v>1019</v>
      </c>
      <c r="K1433" t="s">
        <v>1862</v>
      </c>
      <c r="L1433" t="s">
        <v>1863</v>
      </c>
    </row>
    <row r="1434" spans="1:14" x14ac:dyDescent="0.35">
      <c r="A1434" t="s">
        <v>162</v>
      </c>
      <c r="B1434">
        <v>188934.06</v>
      </c>
      <c r="C1434" t="s">
        <v>161</v>
      </c>
      <c r="D1434" t="s">
        <v>162</v>
      </c>
      <c r="E1434" t="s">
        <v>1016</v>
      </c>
      <c r="F1434" t="s">
        <v>1017</v>
      </c>
      <c r="G1434" t="s">
        <v>1109</v>
      </c>
      <c r="H1434" t="s">
        <v>1110</v>
      </c>
      <c r="K1434" t="s">
        <v>1111</v>
      </c>
      <c r="L1434" t="s">
        <v>1112</v>
      </c>
    </row>
    <row r="1435" spans="1:14" x14ac:dyDescent="0.35">
      <c r="A1435" t="s">
        <v>162</v>
      </c>
      <c r="B1435">
        <v>6474</v>
      </c>
      <c r="C1435" t="s">
        <v>161</v>
      </c>
      <c r="D1435" t="s">
        <v>162</v>
      </c>
      <c r="E1435" t="s">
        <v>332</v>
      </c>
      <c r="F1435" t="s">
        <v>333</v>
      </c>
      <c r="G1435" t="s">
        <v>178</v>
      </c>
      <c r="H1435" t="s">
        <v>179</v>
      </c>
      <c r="M1435" t="s">
        <v>360</v>
      </c>
      <c r="N1435" t="s">
        <v>361</v>
      </c>
    </row>
    <row r="1436" spans="1:14" x14ac:dyDescent="0.35">
      <c r="A1436" t="s">
        <v>162</v>
      </c>
      <c r="B1436">
        <v>34160</v>
      </c>
      <c r="C1436" t="s">
        <v>161</v>
      </c>
      <c r="D1436" t="s">
        <v>162</v>
      </c>
      <c r="E1436" t="s">
        <v>19</v>
      </c>
      <c r="F1436" t="s">
        <v>20</v>
      </c>
      <c r="G1436" t="s">
        <v>1065</v>
      </c>
      <c r="H1436" t="s">
        <v>1066</v>
      </c>
      <c r="K1436" t="s">
        <v>1143</v>
      </c>
      <c r="L1436" t="s">
        <v>1144</v>
      </c>
    </row>
    <row r="1437" spans="1:14" x14ac:dyDescent="0.35">
      <c r="A1437" t="s">
        <v>162</v>
      </c>
      <c r="B1437">
        <v>3295.63</v>
      </c>
      <c r="C1437" t="s">
        <v>161</v>
      </c>
      <c r="D1437" t="s">
        <v>162</v>
      </c>
      <c r="E1437" t="s">
        <v>139</v>
      </c>
      <c r="F1437" t="s">
        <v>140</v>
      </c>
      <c r="G1437" t="s">
        <v>245</v>
      </c>
      <c r="H1437" t="s">
        <v>246</v>
      </c>
      <c r="K1437" t="s">
        <v>1943</v>
      </c>
      <c r="L1437" t="s">
        <v>1944</v>
      </c>
    </row>
    <row r="1438" spans="1:14" x14ac:dyDescent="0.35">
      <c r="A1438" t="s">
        <v>162</v>
      </c>
      <c r="B1438">
        <v>25666.31</v>
      </c>
      <c r="C1438" t="s">
        <v>161</v>
      </c>
      <c r="D1438" t="s">
        <v>162</v>
      </c>
      <c r="E1438" t="s">
        <v>139</v>
      </c>
      <c r="F1438" t="s">
        <v>140</v>
      </c>
      <c r="G1438" t="s">
        <v>245</v>
      </c>
      <c r="H1438" t="s">
        <v>246</v>
      </c>
      <c r="K1438" t="s">
        <v>1097</v>
      </c>
      <c r="L1438" t="s">
        <v>1098</v>
      </c>
    </row>
    <row r="1439" spans="1:14" x14ac:dyDescent="0.35">
      <c r="A1439" t="s">
        <v>162</v>
      </c>
      <c r="B1439">
        <v>13951.82</v>
      </c>
      <c r="C1439" t="s">
        <v>161</v>
      </c>
      <c r="D1439" t="s">
        <v>162</v>
      </c>
      <c r="E1439" t="s">
        <v>613</v>
      </c>
      <c r="F1439" t="s">
        <v>614</v>
      </c>
      <c r="G1439" t="s">
        <v>615</v>
      </c>
      <c r="H1439" t="s">
        <v>616</v>
      </c>
      <c r="K1439" t="s">
        <v>1371</v>
      </c>
      <c r="L1439" t="s">
        <v>1372</v>
      </c>
    </row>
    <row r="1440" spans="1:14" x14ac:dyDescent="0.35">
      <c r="A1440" t="s">
        <v>162</v>
      </c>
      <c r="B1440">
        <v>200</v>
      </c>
      <c r="C1440" t="s">
        <v>161</v>
      </c>
      <c r="D1440" t="s">
        <v>162</v>
      </c>
      <c r="E1440" t="s">
        <v>410</v>
      </c>
      <c r="F1440" t="s">
        <v>411</v>
      </c>
      <c r="G1440" t="s">
        <v>771</v>
      </c>
      <c r="H1440" t="s">
        <v>772</v>
      </c>
      <c r="K1440" t="s">
        <v>2466</v>
      </c>
      <c r="L1440" t="s">
        <v>2467</v>
      </c>
    </row>
    <row r="1441" spans="1:16" x14ac:dyDescent="0.35">
      <c r="A1441" t="s">
        <v>162</v>
      </c>
      <c r="B1441">
        <v>1333.34</v>
      </c>
      <c r="C1441" t="s">
        <v>161</v>
      </c>
      <c r="D1441" t="s">
        <v>162</v>
      </c>
      <c r="E1441" t="s">
        <v>221</v>
      </c>
      <c r="F1441" t="s">
        <v>222</v>
      </c>
      <c r="G1441" t="s">
        <v>223</v>
      </c>
      <c r="H1441" t="s">
        <v>224</v>
      </c>
      <c r="K1441" t="s">
        <v>2680</v>
      </c>
      <c r="L1441" t="s">
        <v>2681</v>
      </c>
    </row>
    <row r="1442" spans="1:16" x14ac:dyDescent="0.35">
      <c r="A1442" t="s">
        <v>162</v>
      </c>
      <c r="B1442">
        <v>20413.349999999999</v>
      </c>
      <c r="C1442" t="s">
        <v>161</v>
      </c>
      <c r="D1442" t="s">
        <v>162</v>
      </c>
      <c r="E1442" t="s">
        <v>221</v>
      </c>
      <c r="F1442" t="s">
        <v>222</v>
      </c>
      <c r="G1442" t="s">
        <v>223</v>
      </c>
      <c r="H1442" t="s">
        <v>224</v>
      </c>
      <c r="K1442" t="s">
        <v>1343</v>
      </c>
      <c r="L1442" t="s">
        <v>1344</v>
      </c>
    </row>
    <row r="1443" spans="1:16" x14ac:dyDescent="0.35">
      <c r="A1443" t="s">
        <v>162</v>
      </c>
      <c r="B1443">
        <v>13690.58</v>
      </c>
      <c r="C1443" t="s">
        <v>161</v>
      </c>
      <c r="D1443" t="s">
        <v>162</v>
      </c>
      <c r="E1443" t="s">
        <v>158</v>
      </c>
      <c r="F1443" t="s">
        <v>159</v>
      </c>
      <c r="G1443" t="s">
        <v>117</v>
      </c>
      <c r="H1443" t="s">
        <v>118</v>
      </c>
      <c r="K1443" t="s">
        <v>1241</v>
      </c>
      <c r="L1443" t="s">
        <v>1242</v>
      </c>
    </row>
    <row r="1444" spans="1:16" x14ac:dyDescent="0.35">
      <c r="A1444" t="s">
        <v>162</v>
      </c>
      <c r="B1444">
        <v>1533.06</v>
      </c>
      <c r="C1444" t="s">
        <v>161</v>
      </c>
      <c r="D1444" t="s">
        <v>162</v>
      </c>
      <c r="E1444" t="s">
        <v>134</v>
      </c>
      <c r="F1444" t="s">
        <v>135</v>
      </c>
      <c r="G1444" t="s">
        <v>117</v>
      </c>
      <c r="H1444" t="s">
        <v>118</v>
      </c>
      <c r="K1444" t="s">
        <v>2682</v>
      </c>
      <c r="L1444" t="s">
        <v>2683</v>
      </c>
    </row>
    <row r="1445" spans="1:16" x14ac:dyDescent="0.35">
      <c r="A1445" t="s">
        <v>162</v>
      </c>
      <c r="B1445">
        <v>9449</v>
      </c>
      <c r="C1445" t="s">
        <v>161</v>
      </c>
      <c r="D1445" t="s">
        <v>162</v>
      </c>
      <c r="E1445" t="s">
        <v>134</v>
      </c>
      <c r="F1445" t="s">
        <v>135</v>
      </c>
      <c r="G1445" t="s">
        <v>117</v>
      </c>
      <c r="H1445" t="s">
        <v>118</v>
      </c>
      <c r="K1445" t="s">
        <v>2684</v>
      </c>
      <c r="L1445" t="s">
        <v>2685</v>
      </c>
    </row>
    <row r="1446" spans="1:16" x14ac:dyDescent="0.35">
      <c r="A1446" t="s">
        <v>162</v>
      </c>
      <c r="B1446">
        <v>9132.66</v>
      </c>
      <c r="C1446" t="s">
        <v>161</v>
      </c>
      <c r="D1446" t="s">
        <v>162</v>
      </c>
      <c r="E1446" t="s">
        <v>531</v>
      </c>
      <c r="F1446" t="s">
        <v>532</v>
      </c>
      <c r="G1446" t="s">
        <v>533</v>
      </c>
      <c r="H1446" t="s">
        <v>534</v>
      </c>
      <c r="K1446" t="s">
        <v>1862</v>
      </c>
      <c r="L1446" t="s">
        <v>1863</v>
      </c>
    </row>
    <row r="1447" spans="1:16" x14ac:dyDescent="0.35">
      <c r="A1447" t="s">
        <v>162</v>
      </c>
      <c r="B1447">
        <v>15319.05</v>
      </c>
      <c r="C1447" t="s">
        <v>161</v>
      </c>
      <c r="D1447" t="s">
        <v>162</v>
      </c>
      <c r="E1447" t="s">
        <v>563</v>
      </c>
      <c r="F1447" t="s">
        <v>564</v>
      </c>
      <c r="G1447" t="s">
        <v>565</v>
      </c>
      <c r="H1447" t="s">
        <v>566</v>
      </c>
      <c r="K1447" t="s">
        <v>1733</v>
      </c>
      <c r="L1447" t="s">
        <v>1734</v>
      </c>
    </row>
    <row r="1448" spans="1:16" x14ac:dyDescent="0.35">
      <c r="A1448" t="s">
        <v>162</v>
      </c>
      <c r="B1448">
        <v>2732.32</v>
      </c>
      <c r="C1448" t="s">
        <v>161</v>
      </c>
      <c r="D1448" t="s">
        <v>162</v>
      </c>
      <c r="E1448" t="s">
        <v>548</v>
      </c>
      <c r="F1448" t="s">
        <v>549</v>
      </c>
      <c r="G1448" t="s">
        <v>633</v>
      </c>
      <c r="H1448" t="s">
        <v>634</v>
      </c>
      <c r="K1448" t="s">
        <v>1862</v>
      </c>
      <c r="L1448" t="s">
        <v>1863</v>
      </c>
    </row>
    <row r="1449" spans="1:16" x14ac:dyDescent="0.35">
      <c r="A1449" t="s">
        <v>162</v>
      </c>
      <c r="B1449">
        <v>10979</v>
      </c>
      <c r="C1449" t="s">
        <v>161</v>
      </c>
      <c r="D1449" t="s">
        <v>162</v>
      </c>
      <c r="E1449" t="s">
        <v>380</v>
      </c>
      <c r="F1449" t="s">
        <v>381</v>
      </c>
      <c r="G1449" t="s">
        <v>250</v>
      </c>
      <c r="H1449" t="s">
        <v>251</v>
      </c>
      <c r="K1449" t="s">
        <v>1657</v>
      </c>
      <c r="L1449" t="s">
        <v>1658</v>
      </c>
    </row>
    <row r="1450" spans="1:16" x14ac:dyDescent="0.35">
      <c r="A1450" t="s">
        <v>162</v>
      </c>
      <c r="B1450">
        <v>1200</v>
      </c>
      <c r="C1450" t="s">
        <v>161</v>
      </c>
      <c r="D1450" t="s">
        <v>162</v>
      </c>
      <c r="E1450" t="s">
        <v>337</v>
      </c>
      <c r="F1450" t="s">
        <v>338</v>
      </c>
      <c r="G1450" t="s">
        <v>339</v>
      </c>
      <c r="H1450" t="s">
        <v>340</v>
      </c>
      <c r="O1450" t="s">
        <v>2508</v>
      </c>
      <c r="P1450" t="s">
        <v>2509</v>
      </c>
    </row>
    <row r="1451" spans="1:16" x14ac:dyDescent="0.35">
      <c r="A1451" t="s">
        <v>162</v>
      </c>
      <c r="B1451">
        <v>786.92</v>
      </c>
      <c r="C1451" t="s">
        <v>161</v>
      </c>
      <c r="D1451" t="s">
        <v>162</v>
      </c>
      <c r="E1451" t="s">
        <v>154</v>
      </c>
      <c r="F1451" t="s">
        <v>155</v>
      </c>
      <c r="G1451" t="s">
        <v>117</v>
      </c>
      <c r="H1451" t="s">
        <v>118</v>
      </c>
      <c r="K1451" t="s">
        <v>446</v>
      </c>
      <c r="L1451" t="s">
        <v>447</v>
      </c>
    </row>
    <row r="1452" spans="1:16" x14ac:dyDescent="0.35">
      <c r="A1452" t="s">
        <v>2686</v>
      </c>
      <c r="B1452">
        <v>263.60000000000002</v>
      </c>
      <c r="C1452" t="s">
        <v>2687</v>
      </c>
      <c r="D1452" t="s">
        <v>2686</v>
      </c>
      <c r="E1452" t="s">
        <v>47</v>
      </c>
      <c r="F1452" t="s">
        <v>48</v>
      </c>
      <c r="G1452" t="s">
        <v>49</v>
      </c>
      <c r="H1452" t="s">
        <v>50</v>
      </c>
      <c r="O1452" t="s">
        <v>2434</v>
      </c>
      <c r="P1452" t="s">
        <v>2435</v>
      </c>
    </row>
    <row r="1453" spans="1:16" x14ac:dyDescent="0.35">
      <c r="A1453" t="s">
        <v>2351</v>
      </c>
      <c r="B1453">
        <v>30.23</v>
      </c>
      <c r="C1453" t="s">
        <v>2350</v>
      </c>
      <c r="D1453" t="s">
        <v>2351</v>
      </c>
      <c r="E1453" t="s">
        <v>47</v>
      </c>
      <c r="F1453" t="s">
        <v>48</v>
      </c>
      <c r="G1453" t="s">
        <v>49</v>
      </c>
      <c r="H1453" t="s">
        <v>50</v>
      </c>
      <c r="O1453" t="s">
        <v>2436</v>
      </c>
      <c r="P1453" t="s">
        <v>2437</v>
      </c>
    </row>
    <row r="1454" spans="1:16" x14ac:dyDescent="0.35">
      <c r="A1454" t="s">
        <v>2351</v>
      </c>
      <c r="B1454">
        <v>31.87</v>
      </c>
      <c r="C1454" t="s">
        <v>2350</v>
      </c>
      <c r="D1454" t="s">
        <v>2351</v>
      </c>
      <c r="E1454" t="s">
        <v>47</v>
      </c>
      <c r="F1454" t="s">
        <v>48</v>
      </c>
      <c r="G1454" t="s">
        <v>49</v>
      </c>
      <c r="H1454" t="s">
        <v>50</v>
      </c>
      <c r="O1454" t="s">
        <v>2426</v>
      </c>
      <c r="P1454" t="s">
        <v>2427</v>
      </c>
    </row>
    <row r="1455" spans="1:16" x14ac:dyDescent="0.35">
      <c r="A1455" t="s">
        <v>2351</v>
      </c>
      <c r="B1455">
        <v>55.68</v>
      </c>
      <c r="C1455" t="s">
        <v>2350</v>
      </c>
      <c r="D1455" t="s">
        <v>2351</v>
      </c>
      <c r="E1455" t="s">
        <v>47</v>
      </c>
      <c r="F1455" t="s">
        <v>48</v>
      </c>
      <c r="G1455" t="s">
        <v>49</v>
      </c>
      <c r="H1455" t="s">
        <v>50</v>
      </c>
      <c r="O1455" t="s">
        <v>2440</v>
      </c>
      <c r="P1455" t="s">
        <v>2441</v>
      </c>
    </row>
    <row r="1456" spans="1:16" x14ac:dyDescent="0.35">
      <c r="A1456" t="s">
        <v>2351</v>
      </c>
      <c r="B1456">
        <v>287.41000000000003</v>
      </c>
      <c r="C1456" t="s">
        <v>2350</v>
      </c>
      <c r="D1456" t="s">
        <v>2351</v>
      </c>
      <c r="E1456" t="s">
        <v>47</v>
      </c>
      <c r="F1456" t="s">
        <v>48</v>
      </c>
      <c r="G1456" t="s">
        <v>49</v>
      </c>
      <c r="H1456" t="s">
        <v>50</v>
      </c>
      <c r="O1456" t="s">
        <v>2442</v>
      </c>
      <c r="P1456" t="s">
        <v>2443</v>
      </c>
    </row>
    <row r="1457" spans="1:16" x14ac:dyDescent="0.35">
      <c r="A1457" t="s">
        <v>2688</v>
      </c>
      <c r="B1457">
        <v>288.55</v>
      </c>
      <c r="C1457" t="s">
        <v>2689</v>
      </c>
      <c r="D1457" t="s">
        <v>2688</v>
      </c>
      <c r="E1457" t="s">
        <v>47</v>
      </c>
      <c r="F1457" t="s">
        <v>48</v>
      </c>
      <c r="G1457" t="s">
        <v>49</v>
      </c>
      <c r="H1457" t="s">
        <v>50</v>
      </c>
      <c r="O1457" t="s">
        <v>2436</v>
      </c>
      <c r="P1457" t="s">
        <v>2437</v>
      </c>
    </row>
    <row r="1458" spans="1:16" x14ac:dyDescent="0.35">
      <c r="A1458" t="s">
        <v>2688</v>
      </c>
      <c r="B1458">
        <v>266.13</v>
      </c>
      <c r="C1458" t="s">
        <v>2689</v>
      </c>
      <c r="D1458" t="s">
        <v>2688</v>
      </c>
      <c r="E1458" t="s">
        <v>47</v>
      </c>
      <c r="F1458" t="s">
        <v>48</v>
      </c>
      <c r="G1458" t="s">
        <v>49</v>
      </c>
      <c r="H1458" t="s">
        <v>50</v>
      </c>
      <c r="O1458" t="s">
        <v>2426</v>
      </c>
      <c r="P1458" t="s">
        <v>2427</v>
      </c>
    </row>
    <row r="1459" spans="1:16" x14ac:dyDescent="0.35">
      <c r="A1459" t="s">
        <v>2688</v>
      </c>
      <c r="B1459">
        <v>360.67</v>
      </c>
      <c r="C1459" t="s">
        <v>2689</v>
      </c>
      <c r="D1459" t="s">
        <v>2688</v>
      </c>
      <c r="E1459" t="s">
        <v>47</v>
      </c>
      <c r="F1459" t="s">
        <v>48</v>
      </c>
      <c r="G1459" t="s">
        <v>49</v>
      </c>
      <c r="H1459" t="s">
        <v>50</v>
      </c>
      <c r="O1459" t="s">
        <v>2440</v>
      </c>
      <c r="P1459" t="s">
        <v>2441</v>
      </c>
    </row>
    <row r="1460" spans="1:16" x14ac:dyDescent="0.35">
      <c r="A1460" t="s">
        <v>2688</v>
      </c>
      <c r="B1460">
        <v>2092.3000000000002</v>
      </c>
      <c r="C1460" t="s">
        <v>2689</v>
      </c>
      <c r="D1460" t="s">
        <v>2688</v>
      </c>
      <c r="E1460" t="s">
        <v>47</v>
      </c>
      <c r="F1460" t="s">
        <v>48</v>
      </c>
      <c r="G1460" t="s">
        <v>49</v>
      </c>
      <c r="H1460" t="s">
        <v>50</v>
      </c>
      <c r="O1460" t="s">
        <v>2442</v>
      </c>
      <c r="P1460" t="s">
        <v>2443</v>
      </c>
    </row>
    <row r="1461" spans="1:16" x14ac:dyDescent="0.35">
      <c r="A1461" t="s">
        <v>2690</v>
      </c>
      <c r="B1461">
        <v>98.13</v>
      </c>
      <c r="C1461" t="s">
        <v>2691</v>
      </c>
      <c r="D1461" t="s">
        <v>2690</v>
      </c>
      <c r="E1461" t="s">
        <v>47</v>
      </c>
      <c r="F1461" t="s">
        <v>48</v>
      </c>
      <c r="G1461" t="s">
        <v>49</v>
      </c>
      <c r="H1461" t="s">
        <v>50</v>
      </c>
      <c r="O1461" t="s">
        <v>2436</v>
      </c>
      <c r="P1461" t="s">
        <v>2437</v>
      </c>
    </row>
    <row r="1462" spans="1:16" x14ac:dyDescent="0.35">
      <c r="A1462" t="s">
        <v>2690</v>
      </c>
      <c r="B1462">
        <v>59.77</v>
      </c>
      <c r="C1462" t="s">
        <v>2691</v>
      </c>
      <c r="D1462" t="s">
        <v>2690</v>
      </c>
      <c r="E1462" t="s">
        <v>47</v>
      </c>
      <c r="F1462" t="s">
        <v>48</v>
      </c>
      <c r="G1462" t="s">
        <v>49</v>
      </c>
      <c r="H1462" t="s">
        <v>50</v>
      </c>
      <c r="O1462" t="s">
        <v>2426</v>
      </c>
      <c r="P1462" t="s">
        <v>2427</v>
      </c>
    </row>
    <row r="1463" spans="1:16" x14ac:dyDescent="0.35">
      <c r="A1463" t="s">
        <v>2690</v>
      </c>
      <c r="B1463">
        <v>84.78</v>
      </c>
      <c r="C1463" t="s">
        <v>2691</v>
      </c>
      <c r="D1463" t="s">
        <v>2690</v>
      </c>
      <c r="E1463" t="s">
        <v>47</v>
      </c>
      <c r="F1463" t="s">
        <v>48</v>
      </c>
      <c r="G1463" t="s">
        <v>49</v>
      </c>
      <c r="H1463" t="s">
        <v>50</v>
      </c>
      <c r="O1463" t="s">
        <v>2440</v>
      </c>
      <c r="P1463" t="s">
        <v>2441</v>
      </c>
    </row>
    <row r="1464" spans="1:16" x14ac:dyDescent="0.35">
      <c r="A1464" t="s">
        <v>2690</v>
      </c>
      <c r="B1464">
        <v>1116.1099999999999</v>
      </c>
      <c r="C1464" t="s">
        <v>2691</v>
      </c>
      <c r="D1464" t="s">
        <v>2690</v>
      </c>
      <c r="E1464" t="s">
        <v>47</v>
      </c>
      <c r="F1464" t="s">
        <v>48</v>
      </c>
      <c r="G1464" t="s">
        <v>49</v>
      </c>
      <c r="H1464" t="s">
        <v>50</v>
      </c>
      <c r="O1464" t="s">
        <v>2442</v>
      </c>
      <c r="P1464" t="s">
        <v>2443</v>
      </c>
    </row>
    <row r="1465" spans="1:16" x14ac:dyDescent="0.35">
      <c r="A1465" t="s">
        <v>2160</v>
      </c>
      <c r="B1465">
        <v>1236.46</v>
      </c>
      <c r="C1465" t="s">
        <v>2161</v>
      </c>
      <c r="D1465" t="s">
        <v>2160</v>
      </c>
      <c r="E1465" t="s">
        <v>47</v>
      </c>
      <c r="F1465" t="s">
        <v>48</v>
      </c>
      <c r="G1465" t="s">
        <v>49</v>
      </c>
      <c r="H1465" t="s">
        <v>50</v>
      </c>
      <c r="O1465" t="s">
        <v>2434</v>
      </c>
      <c r="P1465" t="s">
        <v>2435</v>
      </c>
    </row>
    <row r="1466" spans="1:16" x14ac:dyDescent="0.35">
      <c r="A1466" t="s">
        <v>2160</v>
      </c>
      <c r="B1466">
        <v>239.2</v>
      </c>
      <c r="C1466" t="s">
        <v>2161</v>
      </c>
      <c r="D1466" t="s">
        <v>2160</v>
      </c>
      <c r="E1466" t="s">
        <v>47</v>
      </c>
      <c r="F1466" t="s">
        <v>48</v>
      </c>
      <c r="G1466" t="s">
        <v>49</v>
      </c>
      <c r="H1466" t="s">
        <v>50</v>
      </c>
      <c r="O1466" t="s">
        <v>2436</v>
      </c>
      <c r="P1466" t="s">
        <v>2437</v>
      </c>
    </row>
    <row r="1467" spans="1:16" x14ac:dyDescent="0.35">
      <c r="A1467" t="s">
        <v>2160</v>
      </c>
      <c r="B1467">
        <v>224.72</v>
      </c>
      <c r="C1467" t="s">
        <v>2161</v>
      </c>
      <c r="D1467" t="s">
        <v>2160</v>
      </c>
      <c r="E1467" t="s">
        <v>47</v>
      </c>
      <c r="F1467" t="s">
        <v>48</v>
      </c>
      <c r="G1467" t="s">
        <v>49</v>
      </c>
      <c r="H1467" t="s">
        <v>50</v>
      </c>
      <c r="O1467" t="s">
        <v>2426</v>
      </c>
      <c r="P1467" t="s">
        <v>2427</v>
      </c>
    </row>
    <row r="1468" spans="1:16" x14ac:dyDescent="0.35">
      <c r="A1468" t="s">
        <v>2160</v>
      </c>
      <c r="B1468">
        <v>263.98</v>
      </c>
      <c r="C1468" t="s">
        <v>2161</v>
      </c>
      <c r="D1468" t="s">
        <v>2160</v>
      </c>
      <c r="E1468" t="s">
        <v>47</v>
      </c>
      <c r="F1468" t="s">
        <v>48</v>
      </c>
      <c r="G1468" t="s">
        <v>49</v>
      </c>
      <c r="H1468" t="s">
        <v>50</v>
      </c>
      <c r="O1468" t="s">
        <v>2440</v>
      </c>
      <c r="P1468" t="s">
        <v>2441</v>
      </c>
    </row>
    <row r="1469" spans="1:16" x14ac:dyDescent="0.35">
      <c r="A1469" t="s">
        <v>2160</v>
      </c>
      <c r="B1469">
        <v>837.36</v>
      </c>
      <c r="C1469" t="s">
        <v>2161</v>
      </c>
      <c r="D1469" t="s">
        <v>2160</v>
      </c>
      <c r="E1469" t="s">
        <v>47</v>
      </c>
      <c r="F1469" t="s">
        <v>48</v>
      </c>
      <c r="G1469" t="s">
        <v>49</v>
      </c>
      <c r="H1469" t="s">
        <v>50</v>
      </c>
      <c r="O1469" t="s">
        <v>2442</v>
      </c>
      <c r="P1469" t="s">
        <v>2443</v>
      </c>
    </row>
    <row r="1470" spans="1:16" x14ac:dyDescent="0.35">
      <c r="A1470" t="s">
        <v>2460</v>
      </c>
      <c r="B1470">
        <v>26.36</v>
      </c>
      <c r="C1470" t="s">
        <v>2461</v>
      </c>
      <c r="D1470" t="s">
        <v>2460</v>
      </c>
      <c r="E1470" t="s">
        <v>47</v>
      </c>
      <c r="F1470" t="s">
        <v>48</v>
      </c>
      <c r="G1470" t="s">
        <v>49</v>
      </c>
      <c r="H1470" t="s">
        <v>50</v>
      </c>
      <c r="O1470" t="s">
        <v>2434</v>
      </c>
      <c r="P1470" t="s">
        <v>2435</v>
      </c>
    </row>
    <row r="1471" spans="1:16" x14ac:dyDescent="0.35">
      <c r="A1471" t="s">
        <v>2460</v>
      </c>
      <c r="B1471">
        <v>1050</v>
      </c>
      <c r="C1471" t="s">
        <v>2461</v>
      </c>
      <c r="D1471" t="s">
        <v>2460</v>
      </c>
      <c r="E1471" t="s">
        <v>47</v>
      </c>
      <c r="F1471" t="s">
        <v>48</v>
      </c>
      <c r="G1471" t="s">
        <v>49</v>
      </c>
      <c r="H1471" t="s">
        <v>50</v>
      </c>
      <c r="O1471" t="s">
        <v>2692</v>
      </c>
      <c r="P1471" t="s">
        <v>2693</v>
      </c>
    </row>
    <row r="1472" spans="1:16" x14ac:dyDescent="0.35">
      <c r="A1472" t="s">
        <v>2460</v>
      </c>
      <c r="B1472">
        <v>2623.5</v>
      </c>
      <c r="C1472" t="s">
        <v>2461</v>
      </c>
      <c r="D1472" t="s">
        <v>2460</v>
      </c>
      <c r="E1472" t="s">
        <v>47</v>
      </c>
      <c r="F1472" t="s">
        <v>48</v>
      </c>
      <c r="G1472" t="s">
        <v>49</v>
      </c>
      <c r="H1472" t="s">
        <v>50</v>
      </c>
      <c r="O1472" t="s">
        <v>2436</v>
      </c>
      <c r="P1472" t="s">
        <v>2437</v>
      </c>
    </row>
    <row r="1473" spans="1:16" x14ac:dyDescent="0.35">
      <c r="A1473" t="s">
        <v>2460</v>
      </c>
      <c r="B1473">
        <v>2376</v>
      </c>
      <c r="C1473" t="s">
        <v>2461</v>
      </c>
      <c r="D1473" t="s">
        <v>2460</v>
      </c>
      <c r="E1473" t="s">
        <v>47</v>
      </c>
      <c r="F1473" t="s">
        <v>48</v>
      </c>
      <c r="G1473" t="s">
        <v>49</v>
      </c>
      <c r="H1473" t="s">
        <v>50</v>
      </c>
      <c r="O1473" t="s">
        <v>2426</v>
      </c>
      <c r="P1473" t="s">
        <v>2427</v>
      </c>
    </row>
    <row r="1474" spans="1:16" x14ac:dyDescent="0.35">
      <c r="A1474" t="s">
        <v>2460</v>
      </c>
      <c r="B1474">
        <v>9306</v>
      </c>
      <c r="C1474" t="s">
        <v>2461</v>
      </c>
      <c r="D1474" t="s">
        <v>2460</v>
      </c>
      <c r="E1474" t="s">
        <v>47</v>
      </c>
      <c r="F1474" t="s">
        <v>48</v>
      </c>
      <c r="G1474" t="s">
        <v>49</v>
      </c>
      <c r="H1474" t="s">
        <v>50</v>
      </c>
      <c r="O1474" t="s">
        <v>2438</v>
      </c>
      <c r="P1474" t="s">
        <v>2439</v>
      </c>
    </row>
    <row r="1475" spans="1:16" x14ac:dyDescent="0.35">
      <c r="A1475" t="s">
        <v>2460</v>
      </c>
      <c r="B1475">
        <v>2376</v>
      </c>
      <c r="C1475" t="s">
        <v>2461</v>
      </c>
      <c r="D1475" t="s">
        <v>2460</v>
      </c>
      <c r="E1475" t="s">
        <v>47</v>
      </c>
      <c r="F1475" t="s">
        <v>48</v>
      </c>
      <c r="G1475" t="s">
        <v>49</v>
      </c>
      <c r="H1475" t="s">
        <v>50</v>
      </c>
      <c r="O1475" t="s">
        <v>2440</v>
      </c>
      <c r="P1475" t="s">
        <v>2441</v>
      </c>
    </row>
    <row r="1476" spans="1:16" x14ac:dyDescent="0.35">
      <c r="A1476" t="s">
        <v>2460</v>
      </c>
      <c r="B1476">
        <v>12820.5</v>
      </c>
      <c r="C1476" t="s">
        <v>2461</v>
      </c>
      <c r="D1476" t="s">
        <v>2460</v>
      </c>
      <c r="E1476" t="s">
        <v>47</v>
      </c>
      <c r="F1476" t="s">
        <v>48</v>
      </c>
      <c r="G1476" t="s">
        <v>49</v>
      </c>
      <c r="H1476" t="s">
        <v>50</v>
      </c>
      <c r="O1476" t="s">
        <v>2442</v>
      </c>
      <c r="P1476" t="s">
        <v>2443</v>
      </c>
    </row>
    <row r="1477" spans="1:16" x14ac:dyDescent="0.35">
      <c r="A1477" t="s">
        <v>1860</v>
      </c>
      <c r="B1477">
        <v>70855.240000000005</v>
      </c>
      <c r="C1477" t="s">
        <v>1861</v>
      </c>
      <c r="D1477" t="s">
        <v>1860</v>
      </c>
      <c r="E1477" t="s">
        <v>531</v>
      </c>
      <c r="F1477" t="s">
        <v>532</v>
      </c>
      <c r="G1477" t="s">
        <v>533</v>
      </c>
      <c r="H1477" t="s">
        <v>534</v>
      </c>
      <c r="K1477" t="s">
        <v>1074</v>
      </c>
      <c r="L1477" t="s">
        <v>1075</v>
      </c>
    </row>
    <row r="1478" spans="1:16" x14ac:dyDescent="0.35">
      <c r="A1478" t="s">
        <v>2359</v>
      </c>
      <c r="B1478">
        <v>28845</v>
      </c>
      <c r="C1478" t="s">
        <v>2360</v>
      </c>
      <c r="D1478" t="s">
        <v>2359</v>
      </c>
      <c r="E1478" t="s">
        <v>548</v>
      </c>
      <c r="F1478" t="s">
        <v>549</v>
      </c>
      <c r="G1478" t="s">
        <v>550</v>
      </c>
      <c r="H1478" t="s">
        <v>551</v>
      </c>
      <c r="O1478" t="s">
        <v>2694</v>
      </c>
      <c r="P1478" t="s">
        <v>2695</v>
      </c>
    </row>
    <row r="1479" spans="1:16" x14ac:dyDescent="0.35">
      <c r="A1479" t="s">
        <v>653</v>
      </c>
      <c r="B1479">
        <v>53623.94</v>
      </c>
      <c r="C1479" t="s">
        <v>652</v>
      </c>
      <c r="D1479" t="s">
        <v>653</v>
      </c>
      <c r="E1479" t="s">
        <v>384</v>
      </c>
      <c r="F1479" t="s">
        <v>385</v>
      </c>
      <c r="G1479" t="s">
        <v>339</v>
      </c>
      <c r="H1479" t="s">
        <v>340</v>
      </c>
      <c r="O1479" t="s">
        <v>2458</v>
      </c>
      <c r="P1479" t="s">
        <v>2459</v>
      </c>
    </row>
    <row r="1480" spans="1:16" x14ac:dyDescent="0.35">
      <c r="A1480" t="s">
        <v>653</v>
      </c>
      <c r="B1480">
        <v>18</v>
      </c>
      <c r="C1480" t="s">
        <v>652</v>
      </c>
      <c r="D1480" t="s">
        <v>653</v>
      </c>
      <c r="E1480" t="s">
        <v>380</v>
      </c>
      <c r="F1480" t="s">
        <v>381</v>
      </c>
      <c r="G1480" t="s">
        <v>250</v>
      </c>
      <c r="H1480" t="s">
        <v>251</v>
      </c>
      <c r="O1480" t="s">
        <v>2696</v>
      </c>
      <c r="P1480" t="s">
        <v>2697</v>
      </c>
    </row>
    <row r="1481" spans="1:16" x14ac:dyDescent="0.35">
      <c r="A1481" t="s">
        <v>653</v>
      </c>
      <c r="B1481">
        <v>1608</v>
      </c>
      <c r="C1481" t="s">
        <v>652</v>
      </c>
      <c r="D1481" t="s">
        <v>653</v>
      </c>
      <c r="E1481" t="s">
        <v>337</v>
      </c>
      <c r="F1481" t="s">
        <v>338</v>
      </c>
      <c r="G1481" t="s">
        <v>339</v>
      </c>
      <c r="H1481" t="s">
        <v>340</v>
      </c>
      <c r="O1481" t="s">
        <v>2484</v>
      </c>
      <c r="P1481" t="s">
        <v>2485</v>
      </c>
    </row>
    <row r="1482" spans="1:16" x14ac:dyDescent="0.35">
      <c r="A1482" t="s">
        <v>653</v>
      </c>
      <c r="B1482">
        <v>2915</v>
      </c>
      <c r="C1482" t="s">
        <v>652</v>
      </c>
      <c r="D1482" t="s">
        <v>653</v>
      </c>
      <c r="E1482" t="s">
        <v>337</v>
      </c>
      <c r="F1482" t="s">
        <v>338</v>
      </c>
      <c r="G1482" t="s">
        <v>339</v>
      </c>
      <c r="H1482" t="s">
        <v>340</v>
      </c>
      <c r="O1482" t="s">
        <v>2486</v>
      </c>
      <c r="P1482" t="s">
        <v>2487</v>
      </c>
    </row>
    <row r="1483" spans="1:16" x14ac:dyDescent="0.35">
      <c r="A1483" t="s">
        <v>653</v>
      </c>
      <c r="B1483">
        <v>2773</v>
      </c>
      <c r="C1483" t="s">
        <v>652</v>
      </c>
      <c r="D1483" t="s">
        <v>653</v>
      </c>
      <c r="E1483" t="s">
        <v>337</v>
      </c>
      <c r="F1483" t="s">
        <v>338</v>
      </c>
      <c r="G1483" t="s">
        <v>339</v>
      </c>
      <c r="H1483" t="s">
        <v>340</v>
      </c>
      <c r="O1483" t="s">
        <v>2494</v>
      </c>
      <c r="P1483" t="s">
        <v>2495</v>
      </c>
    </row>
    <row r="1484" spans="1:16" x14ac:dyDescent="0.35">
      <c r="A1484" t="s">
        <v>653</v>
      </c>
      <c r="B1484">
        <v>1130</v>
      </c>
      <c r="C1484" t="s">
        <v>652</v>
      </c>
      <c r="D1484" t="s">
        <v>653</v>
      </c>
      <c r="E1484" t="s">
        <v>337</v>
      </c>
      <c r="F1484" t="s">
        <v>338</v>
      </c>
      <c r="G1484" t="s">
        <v>339</v>
      </c>
      <c r="H1484" t="s">
        <v>340</v>
      </c>
      <c r="O1484" t="s">
        <v>2496</v>
      </c>
      <c r="P1484" t="s">
        <v>2497</v>
      </c>
    </row>
    <row r="1485" spans="1:16" x14ac:dyDescent="0.35">
      <c r="A1485" t="s">
        <v>653</v>
      </c>
      <c r="B1485">
        <v>2277</v>
      </c>
      <c r="C1485" t="s">
        <v>652</v>
      </c>
      <c r="D1485" t="s">
        <v>653</v>
      </c>
      <c r="E1485" t="s">
        <v>337</v>
      </c>
      <c r="F1485" t="s">
        <v>338</v>
      </c>
      <c r="G1485" t="s">
        <v>339</v>
      </c>
      <c r="H1485" t="s">
        <v>340</v>
      </c>
      <c r="O1485" t="s">
        <v>2500</v>
      </c>
      <c r="P1485" t="s">
        <v>2501</v>
      </c>
    </row>
    <row r="1486" spans="1:16" x14ac:dyDescent="0.35">
      <c r="A1486" t="s">
        <v>653</v>
      </c>
      <c r="B1486">
        <v>12339</v>
      </c>
      <c r="C1486" t="s">
        <v>652</v>
      </c>
      <c r="D1486" t="s">
        <v>653</v>
      </c>
      <c r="E1486" t="s">
        <v>337</v>
      </c>
      <c r="F1486" t="s">
        <v>338</v>
      </c>
      <c r="G1486" t="s">
        <v>339</v>
      </c>
      <c r="H1486" t="s">
        <v>340</v>
      </c>
      <c r="O1486" t="s">
        <v>2506</v>
      </c>
      <c r="P1486" t="s">
        <v>2507</v>
      </c>
    </row>
    <row r="1487" spans="1:16" x14ac:dyDescent="0.35">
      <c r="A1487" t="s">
        <v>2698</v>
      </c>
      <c r="B1487">
        <v>-20</v>
      </c>
      <c r="C1487" t="s">
        <v>2699</v>
      </c>
      <c r="D1487" t="s">
        <v>2698</v>
      </c>
      <c r="E1487" t="s">
        <v>337</v>
      </c>
      <c r="F1487" t="s">
        <v>338</v>
      </c>
      <c r="G1487" t="s">
        <v>339</v>
      </c>
      <c r="H1487" t="s">
        <v>340</v>
      </c>
      <c r="O1487" t="s">
        <v>2700</v>
      </c>
      <c r="P1487" t="s">
        <v>2701</v>
      </c>
    </row>
    <row r="1488" spans="1:16" x14ac:dyDescent="0.35">
      <c r="A1488" t="s">
        <v>2698</v>
      </c>
      <c r="B1488">
        <v>-110</v>
      </c>
      <c r="C1488" t="s">
        <v>2699</v>
      </c>
      <c r="D1488" t="s">
        <v>2698</v>
      </c>
      <c r="E1488" t="s">
        <v>337</v>
      </c>
      <c r="F1488" t="s">
        <v>338</v>
      </c>
      <c r="G1488" t="s">
        <v>339</v>
      </c>
      <c r="H1488" t="s">
        <v>340</v>
      </c>
      <c r="O1488" t="s">
        <v>2702</v>
      </c>
      <c r="P1488" t="s">
        <v>2703</v>
      </c>
    </row>
    <row r="1489" spans="1:16" x14ac:dyDescent="0.35">
      <c r="A1489" t="s">
        <v>2698</v>
      </c>
      <c r="B1489">
        <v>-154</v>
      </c>
      <c r="C1489" t="s">
        <v>2699</v>
      </c>
      <c r="D1489" t="s">
        <v>2698</v>
      </c>
      <c r="E1489" t="s">
        <v>337</v>
      </c>
      <c r="F1489" t="s">
        <v>338</v>
      </c>
      <c r="G1489" t="s">
        <v>339</v>
      </c>
      <c r="H1489" t="s">
        <v>340</v>
      </c>
      <c r="O1489" t="s">
        <v>2704</v>
      </c>
      <c r="P1489" t="s">
        <v>2705</v>
      </c>
    </row>
    <row r="1490" spans="1:16" x14ac:dyDescent="0.35">
      <c r="A1490" t="s">
        <v>2698</v>
      </c>
      <c r="B1490">
        <v>-732</v>
      </c>
      <c r="C1490" t="s">
        <v>2699</v>
      </c>
      <c r="D1490" t="s">
        <v>2698</v>
      </c>
      <c r="E1490" t="s">
        <v>337</v>
      </c>
      <c r="F1490" t="s">
        <v>338</v>
      </c>
      <c r="G1490" t="s">
        <v>339</v>
      </c>
      <c r="H1490" t="s">
        <v>340</v>
      </c>
      <c r="O1490" t="s">
        <v>2484</v>
      </c>
      <c r="P1490" t="s">
        <v>2485</v>
      </c>
    </row>
    <row r="1491" spans="1:16" x14ac:dyDescent="0.35">
      <c r="A1491" t="s">
        <v>2698</v>
      </c>
      <c r="B1491">
        <v>-1296</v>
      </c>
      <c r="C1491" t="s">
        <v>2699</v>
      </c>
      <c r="D1491" t="s">
        <v>2698</v>
      </c>
      <c r="E1491" t="s">
        <v>337</v>
      </c>
      <c r="F1491" t="s">
        <v>338</v>
      </c>
      <c r="G1491" t="s">
        <v>339</v>
      </c>
      <c r="H1491" t="s">
        <v>340</v>
      </c>
      <c r="O1491" t="s">
        <v>2486</v>
      </c>
      <c r="P1491" t="s">
        <v>2487</v>
      </c>
    </row>
    <row r="1492" spans="1:16" x14ac:dyDescent="0.35">
      <c r="A1492" t="s">
        <v>2698</v>
      </c>
      <c r="B1492">
        <v>-726</v>
      </c>
      <c r="C1492" t="s">
        <v>2699</v>
      </c>
      <c r="D1492" t="s">
        <v>2698</v>
      </c>
      <c r="E1492" t="s">
        <v>337</v>
      </c>
      <c r="F1492" t="s">
        <v>338</v>
      </c>
      <c r="G1492" t="s">
        <v>339</v>
      </c>
      <c r="H1492" t="s">
        <v>340</v>
      </c>
      <c r="O1492" t="s">
        <v>2488</v>
      </c>
      <c r="P1492" t="s">
        <v>2489</v>
      </c>
    </row>
    <row r="1493" spans="1:16" x14ac:dyDescent="0.35">
      <c r="A1493" t="s">
        <v>2698</v>
      </c>
      <c r="B1493">
        <v>-780</v>
      </c>
      <c r="C1493" t="s">
        <v>2699</v>
      </c>
      <c r="D1493" t="s">
        <v>2698</v>
      </c>
      <c r="E1493" t="s">
        <v>337</v>
      </c>
      <c r="F1493" t="s">
        <v>338</v>
      </c>
      <c r="G1493" t="s">
        <v>339</v>
      </c>
      <c r="H1493" t="s">
        <v>340</v>
      </c>
      <c r="O1493" t="s">
        <v>2490</v>
      </c>
      <c r="P1493" t="s">
        <v>2491</v>
      </c>
    </row>
    <row r="1494" spans="1:16" x14ac:dyDescent="0.35">
      <c r="A1494" t="s">
        <v>2698</v>
      </c>
      <c r="B1494">
        <v>-330</v>
      </c>
      <c r="C1494" t="s">
        <v>2699</v>
      </c>
      <c r="D1494" t="s">
        <v>2698</v>
      </c>
      <c r="E1494" t="s">
        <v>337</v>
      </c>
      <c r="F1494" t="s">
        <v>338</v>
      </c>
      <c r="G1494" t="s">
        <v>339</v>
      </c>
      <c r="H1494" t="s">
        <v>340</v>
      </c>
      <c r="O1494" t="s">
        <v>2494</v>
      </c>
      <c r="P1494" t="s">
        <v>2495</v>
      </c>
    </row>
    <row r="1495" spans="1:16" x14ac:dyDescent="0.35">
      <c r="A1495" t="s">
        <v>2698</v>
      </c>
      <c r="B1495">
        <v>-150</v>
      </c>
      <c r="C1495" t="s">
        <v>2699</v>
      </c>
      <c r="D1495" t="s">
        <v>2698</v>
      </c>
      <c r="E1495" t="s">
        <v>337</v>
      </c>
      <c r="F1495" t="s">
        <v>338</v>
      </c>
      <c r="G1495" t="s">
        <v>339</v>
      </c>
      <c r="H1495" t="s">
        <v>340</v>
      </c>
      <c r="O1495" t="s">
        <v>2496</v>
      </c>
      <c r="P1495" t="s">
        <v>2497</v>
      </c>
    </row>
    <row r="1496" spans="1:16" x14ac:dyDescent="0.35">
      <c r="A1496" t="s">
        <v>2698</v>
      </c>
      <c r="B1496">
        <v>-1044</v>
      </c>
      <c r="C1496" t="s">
        <v>2699</v>
      </c>
      <c r="D1496" t="s">
        <v>2698</v>
      </c>
      <c r="E1496" t="s">
        <v>337</v>
      </c>
      <c r="F1496" t="s">
        <v>338</v>
      </c>
      <c r="G1496" t="s">
        <v>339</v>
      </c>
      <c r="H1496" t="s">
        <v>340</v>
      </c>
      <c r="O1496" t="s">
        <v>2498</v>
      </c>
      <c r="P1496" t="s">
        <v>2499</v>
      </c>
    </row>
    <row r="1497" spans="1:16" x14ac:dyDescent="0.35">
      <c r="A1497" t="s">
        <v>2698</v>
      </c>
      <c r="B1497">
        <v>-1494</v>
      </c>
      <c r="C1497" t="s">
        <v>2699</v>
      </c>
      <c r="D1497" t="s">
        <v>2698</v>
      </c>
      <c r="E1497" t="s">
        <v>337</v>
      </c>
      <c r="F1497" t="s">
        <v>338</v>
      </c>
      <c r="G1497" t="s">
        <v>339</v>
      </c>
      <c r="H1497" t="s">
        <v>340</v>
      </c>
      <c r="O1497" t="s">
        <v>2500</v>
      </c>
      <c r="P1497" t="s">
        <v>2501</v>
      </c>
    </row>
    <row r="1498" spans="1:16" x14ac:dyDescent="0.35">
      <c r="A1498" t="s">
        <v>2698</v>
      </c>
      <c r="B1498">
        <v>-876</v>
      </c>
      <c r="C1498" t="s">
        <v>2699</v>
      </c>
      <c r="D1498" t="s">
        <v>2698</v>
      </c>
      <c r="E1498" t="s">
        <v>337</v>
      </c>
      <c r="F1498" t="s">
        <v>338</v>
      </c>
      <c r="G1498" t="s">
        <v>339</v>
      </c>
      <c r="H1498" t="s">
        <v>340</v>
      </c>
      <c r="O1498" t="s">
        <v>2502</v>
      </c>
      <c r="P1498" t="s">
        <v>2503</v>
      </c>
    </row>
    <row r="1499" spans="1:16" x14ac:dyDescent="0.35">
      <c r="A1499" t="s">
        <v>2698</v>
      </c>
      <c r="B1499">
        <v>-1158</v>
      </c>
      <c r="C1499" t="s">
        <v>2699</v>
      </c>
      <c r="D1499" t="s">
        <v>2698</v>
      </c>
      <c r="E1499" t="s">
        <v>337</v>
      </c>
      <c r="F1499" t="s">
        <v>338</v>
      </c>
      <c r="G1499" t="s">
        <v>339</v>
      </c>
      <c r="H1499" t="s">
        <v>340</v>
      </c>
      <c r="O1499" t="s">
        <v>2504</v>
      </c>
      <c r="P1499" t="s">
        <v>2505</v>
      </c>
    </row>
    <row r="1500" spans="1:16" x14ac:dyDescent="0.35">
      <c r="A1500" t="s">
        <v>2698</v>
      </c>
      <c r="B1500">
        <v>-2448</v>
      </c>
      <c r="C1500" t="s">
        <v>2699</v>
      </c>
      <c r="D1500" t="s">
        <v>2698</v>
      </c>
      <c r="E1500" t="s">
        <v>337</v>
      </c>
      <c r="F1500" t="s">
        <v>338</v>
      </c>
      <c r="G1500" t="s">
        <v>339</v>
      </c>
      <c r="H1500" t="s">
        <v>340</v>
      </c>
      <c r="O1500" t="s">
        <v>2506</v>
      </c>
      <c r="P1500" t="s">
        <v>2507</v>
      </c>
    </row>
    <row r="1501" spans="1:16" x14ac:dyDescent="0.35">
      <c r="A1501" t="s">
        <v>2698</v>
      </c>
      <c r="B1501">
        <v>-306</v>
      </c>
      <c r="C1501" t="s">
        <v>2699</v>
      </c>
      <c r="D1501" t="s">
        <v>2698</v>
      </c>
      <c r="E1501" t="s">
        <v>337</v>
      </c>
      <c r="F1501" t="s">
        <v>338</v>
      </c>
      <c r="G1501" t="s">
        <v>339</v>
      </c>
      <c r="H1501" t="s">
        <v>340</v>
      </c>
      <c r="O1501" t="s">
        <v>2508</v>
      </c>
      <c r="P1501" t="s">
        <v>2509</v>
      </c>
    </row>
    <row r="1502" spans="1:16" x14ac:dyDescent="0.35">
      <c r="A1502" t="s">
        <v>2698</v>
      </c>
      <c r="B1502">
        <v>-360</v>
      </c>
      <c r="C1502" t="s">
        <v>2699</v>
      </c>
      <c r="D1502" t="s">
        <v>2698</v>
      </c>
      <c r="E1502" t="s">
        <v>337</v>
      </c>
      <c r="F1502" t="s">
        <v>338</v>
      </c>
      <c r="G1502" t="s">
        <v>339</v>
      </c>
      <c r="H1502" t="s">
        <v>340</v>
      </c>
      <c r="O1502" t="s">
        <v>2510</v>
      </c>
      <c r="P1502" t="s">
        <v>2511</v>
      </c>
    </row>
    <row r="1503" spans="1:16" x14ac:dyDescent="0.35">
      <c r="A1503" t="s">
        <v>685</v>
      </c>
      <c r="B1503">
        <v>192924</v>
      </c>
      <c r="C1503" t="s">
        <v>684</v>
      </c>
      <c r="D1503" t="s">
        <v>685</v>
      </c>
      <c r="E1503" t="s">
        <v>139</v>
      </c>
      <c r="F1503" t="s">
        <v>140</v>
      </c>
      <c r="G1503" t="s">
        <v>339</v>
      </c>
      <c r="H1503" t="s">
        <v>340</v>
      </c>
      <c r="M1503" t="s">
        <v>1507</v>
      </c>
      <c r="N1503" t="s">
        <v>1508</v>
      </c>
    </row>
    <row r="1504" spans="1:16" x14ac:dyDescent="0.35">
      <c r="A1504" t="s">
        <v>685</v>
      </c>
      <c r="B1504">
        <v>9030</v>
      </c>
      <c r="C1504" t="s">
        <v>684</v>
      </c>
      <c r="D1504" t="s">
        <v>685</v>
      </c>
      <c r="E1504" t="s">
        <v>337</v>
      </c>
      <c r="F1504" t="s">
        <v>338</v>
      </c>
      <c r="G1504" t="s">
        <v>339</v>
      </c>
      <c r="H1504" t="s">
        <v>340</v>
      </c>
      <c r="O1504" t="s">
        <v>2484</v>
      </c>
      <c r="P1504" t="s">
        <v>2485</v>
      </c>
    </row>
    <row r="1505" spans="1:16" x14ac:dyDescent="0.35">
      <c r="A1505" t="s">
        <v>685</v>
      </c>
      <c r="B1505">
        <v>6135</v>
      </c>
      <c r="C1505" t="s">
        <v>684</v>
      </c>
      <c r="D1505" t="s">
        <v>685</v>
      </c>
      <c r="E1505" t="s">
        <v>337</v>
      </c>
      <c r="F1505" t="s">
        <v>338</v>
      </c>
      <c r="G1505" t="s">
        <v>339</v>
      </c>
      <c r="H1505" t="s">
        <v>340</v>
      </c>
      <c r="O1505" t="s">
        <v>2486</v>
      </c>
      <c r="P1505" t="s">
        <v>2487</v>
      </c>
    </row>
    <row r="1506" spans="1:16" x14ac:dyDescent="0.35">
      <c r="A1506" t="s">
        <v>685</v>
      </c>
      <c r="B1506">
        <v>2594</v>
      </c>
      <c r="C1506" t="s">
        <v>684</v>
      </c>
      <c r="D1506" t="s">
        <v>685</v>
      </c>
      <c r="E1506" t="s">
        <v>337</v>
      </c>
      <c r="F1506" t="s">
        <v>338</v>
      </c>
      <c r="G1506" t="s">
        <v>339</v>
      </c>
      <c r="H1506" t="s">
        <v>340</v>
      </c>
      <c r="O1506" t="s">
        <v>2488</v>
      </c>
      <c r="P1506" t="s">
        <v>2489</v>
      </c>
    </row>
    <row r="1507" spans="1:16" x14ac:dyDescent="0.35">
      <c r="A1507" t="s">
        <v>685</v>
      </c>
      <c r="B1507">
        <v>1092</v>
      </c>
      <c r="C1507" t="s">
        <v>684</v>
      </c>
      <c r="D1507" t="s">
        <v>685</v>
      </c>
      <c r="E1507" t="s">
        <v>337</v>
      </c>
      <c r="F1507" t="s">
        <v>338</v>
      </c>
      <c r="G1507" t="s">
        <v>339</v>
      </c>
      <c r="H1507" t="s">
        <v>340</v>
      </c>
      <c r="O1507" t="s">
        <v>2490</v>
      </c>
      <c r="P1507" t="s">
        <v>2491</v>
      </c>
    </row>
    <row r="1508" spans="1:16" x14ac:dyDescent="0.35">
      <c r="A1508" t="s">
        <v>685</v>
      </c>
      <c r="B1508">
        <v>1200</v>
      </c>
      <c r="C1508" t="s">
        <v>684</v>
      </c>
      <c r="D1508" t="s">
        <v>685</v>
      </c>
      <c r="E1508" t="s">
        <v>337</v>
      </c>
      <c r="F1508" t="s">
        <v>338</v>
      </c>
      <c r="G1508" t="s">
        <v>339</v>
      </c>
      <c r="H1508" t="s">
        <v>340</v>
      </c>
      <c r="O1508" t="s">
        <v>2494</v>
      </c>
      <c r="P1508" t="s">
        <v>2495</v>
      </c>
    </row>
    <row r="1509" spans="1:16" x14ac:dyDescent="0.35">
      <c r="A1509" t="s">
        <v>685</v>
      </c>
      <c r="B1509">
        <v>1650</v>
      </c>
      <c r="C1509" t="s">
        <v>684</v>
      </c>
      <c r="D1509" t="s">
        <v>685</v>
      </c>
      <c r="E1509" t="s">
        <v>337</v>
      </c>
      <c r="F1509" t="s">
        <v>338</v>
      </c>
      <c r="G1509" t="s">
        <v>339</v>
      </c>
      <c r="H1509" t="s">
        <v>340</v>
      </c>
      <c r="O1509" t="s">
        <v>2498</v>
      </c>
      <c r="P1509" t="s">
        <v>2499</v>
      </c>
    </row>
    <row r="1510" spans="1:16" x14ac:dyDescent="0.35">
      <c r="A1510" t="s">
        <v>685</v>
      </c>
      <c r="B1510">
        <v>4233</v>
      </c>
      <c r="C1510" t="s">
        <v>684</v>
      </c>
      <c r="D1510" t="s">
        <v>685</v>
      </c>
      <c r="E1510" t="s">
        <v>337</v>
      </c>
      <c r="F1510" t="s">
        <v>338</v>
      </c>
      <c r="G1510" t="s">
        <v>339</v>
      </c>
      <c r="H1510" t="s">
        <v>340</v>
      </c>
      <c r="O1510" t="s">
        <v>2500</v>
      </c>
      <c r="P1510" t="s">
        <v>2501</v>
      </c>
    </row>
    <row r="1511" spans="1:16" x14ac:dyDescent="0.35">
      <c r="A1511" t="s">
        <v>685</v>
      </c>
      <c r="B1511">
        <v>1865</v>
      </c>
      <c r="C1511" t="s">
        <v>684</v>
      </c>
      <c r="D1511" t="s">
        <v>685</v>
      </c>
      <c r="E1511" t="s">
        <v>337</v>
      </c>
      <c r="F1511" t="s">
        <v>338</v>
      </c>
      <c r="G1511" t="s">
        <v>339</v>
      </c>
      <c r="H1511" t="s">
        <v>340</v>
      </c>
      <c r="O1511" t="s">
        <v>2502</v>
      </c>
      <c r="P1511" t="s">
        <v>2503</v>
      </c>
    </row>
    <row r="1512" spans="1:16" x14ac:dyDescent="0.35">
      <c r="A1512" t="s">
        <v>685</v>
      </c>
      <c r="B1512">
        <v>2577.5</v>
      </c>
      <c r="C1512" t="s">
        <v>684</v>
      </c>
      <c r="D1512" t="s">
        <v>685</v>
      </c>
      <c r="E1512" t="s">
        <v>337</v>
      </c>
      <c r="F1512" t="s">
        <v>338</v>
      </c>
      <c r="G1512" t="s">
        <v>339</v>
      </c>
      <c r="H1512" t="s">
        <v>340</v>
      </c>
      <c r="O1512" t="s">
        <v>2506</v>
      </c>
      <c r="P1512" t="s">
        <v>2507</v>
      </c>
    </row>
    <row r="1513" spans="1:16" x14ac:dyDescent="0.35">
      <c r="A1513" t="s">
        <v>685</v>
      </c>
      <c r="B1513">
        <v>1610</v>
      </c>
      <c r="C1513" t="s">
        <v>684</v>
      </c>
      <c r="D1513" t="s">
        <v>685</v>
      </c>
      <c r="E1513" t="s">
        <v>337</v>
      </c>
      <c r="F1513" t="s">
        <v>338</v>
      </c>
      <c r="G1513" t="s">
        <v>339</v>
      </c>
      <c r="H1513" t="s">
        <v>340</v>
      </c>
      <c r="O1513" t="s">
        <v>2508</v>
      </c>
      <c r="P1513" t="s">
        <v>2509</v>
      </c>
    </row>
    <row r="1514" spans="1:16" x14ac:dyDescent="0.35">
      <c r="A1514" t="s">
        <v>685</v>
      </c>
      <c r="B1514">
        <v>476</v>
      </c>
      <c r="C1514" t="s">
        <v>684</v>
      </c>
      <c r="D1514" t="s">
        <v>685</v>
      </c>
      <c r="E1514" t="s">
        <v>337</v>
      </c>
      <c r="F1514" t="s">
        <v>338</v>
      </c>
      <c r="G1514" t="s">
        <v>339</v>
      </c>
      <c r="H1514" t="s">
        <v>340</v>
      </c>
      <c r="O1514" t="s">
        <v>2510</v>
      </c>
      <c r="P1514" t="s">
        <v>2511</v>
      </c>
    </row>
    <row r="1515" spans="1:16" x14ac:dyDescent="0.35">
      <c r="A1515" t="s">
        <v>2192</v>
      </c>
      <c r="B1515">
        <v>14263.28</v>
      </c>
      <c r="C1515" t="s">
        <v>2193</v>
      </c>
      <c r="D1515" t="s">
        <v>2192</v>
      </c>
      <c r="E1515" t="s">
        <v>384</v>
      </c>
      <c r="F1515" t="s">
        <v>385</v>
      </c>
      <c r="G1515" t="s">
        <v>339</v>
      </c>
      <c r="H1515" t="s">
        <v>340</v>
      </c>
      <c r="O1515" t="s">
        <v>2586</v>
      </c>
      <c r="P1515" t="s">
        <v>2587</v>
      </c>
    </row>
    <row r="1516" spans="1:16" x14ac:dyDescent="0.35">
      <c r="A1516" t="s">
        <v>2192</v>
      </c>
      <c r="B1516">
        <v>690.42</v>
      </c>
      <c r="C1516" t="s">
        <v>2193</v>
      </c>
      <c r="D1516" t="s">
        <v>2192</v>
      </c>
      <c r="E1516" t="s">
        <v>384</v>
      </c>
      <c r="F1516" t="s">
        <v>385</v>
      </c>
      <c r="G1516" t="s">
        <v>339</v>
      </c>
      <c r="H1516" t="s">
        <v>340</v>
      </c>
      <c r="O1516" t="s">
        <v>2706</v>
      </c>
      <c r="P1516" t="s">
        <v>2707</v>
      </c>
    </row>
    <row r="1517" spans="1:16" x14ac:dyDescent="0.35">
      <c r="A1517" t="s">
        <v>2192</v>
      </c>
      <c r="B1517">
        <v>10.48</v>
      </c>
      <c r="C1517" t="s">
        <v>2193</v>
      </c>
      <c r="D1517" t="s">
        <v>2192</v>
      </c>
      <c r="E1517" t="s">
        <v>384</v>
      </c>
      <c r="F1517" t="s">
        <v>385</v>
      </c>
      <c r="G1517" t="s">
        <v>339</v>
      </c>
      <c r="H1517" t="s">
        <v>340</v>
      </c>
      <c r="O1517" t="s">
        <v>2708</v>
      </c>
      <c r="P1517" t="s">
        <v>2709</v>
      </c>
    </row>
    <row r="1518" spans="1:16" x14ac:dyDescent="0.35">
      <c r="A1518" t="s">
        <v>2192</v>
      </c>
      <c r="B1518">
        <v>5235.9399999999996</v>
      </c>
      <c r="C1518" t="s">
        <v>2193</v>
      </c>
      <c r="D1518" t="s">
        <v>2192</v>
      </c>
      <c r="E1518" t="s">
        <v>384</v>
      </c>
      <c r="F1518" t="s">
        <v>385</v>
      </c>
      <c r="G1518" t="s">
        <v>339</v>
      </c>
      <c r="H1518" t="s">
        <v>340</v>
      </c>
      <c r="O1518" t="s">
        <v>2710</v>
      </c>
      <c r="P1518" t="s">
        <v>2711</v>
      </c>
    </row>
    <row r="1519" spans="1:16" x14ac:dyDescent="0.35">
      <c r="A1519" t="s">
        <v>2192</v>
      </c>
      <c r="B1519">
        <v>1699.29</v>
      </c>
      <c r="C1519" t="s">
        <v>2193</v>
      </c>
      <c r="D1519" t="s">
        <v>2192</v>
      </c>
      <c r="E1519" t="s">
        <v>384</v>
      </c>
      <c r="F1519" t="s">
        <v>385</v>
      </c>
      <c r="G1519" t="s">
        <v>339</v>
      </c>
      <c r="H1519" t="s">
        <v>340</v>
      </c>
      <c r="O1519" t="s">
        <v>2712</v>
      </c>
      <c r="P1519" t="s">
        <v>2713</v>
      </c>
    </row>
    <row r="1520" spans="1:16" x14ac:dyDescent="0.35">
      <c r="A1520" t="s">
        <v>2192</v>
      </c>
      <c r="B1520">
        <v>1693.29</v>
      </c>
      <c r="C1520" t="s">
        <v>2193</v>
      </c>
      <c r="D1520" t="s">
        <v>2192</v>
      </c>
      <c r="E1520" t="s">
        <v>384</v>
      </c>
      <c r="F1520" t="s">
        <v>385</v>
      </c>
      <c r="G1520" t="s">
        <v>339</v>
      </c>
      <c r="H1520" t="s">
        <v>340</v>
      </c>
      <c r="O1520" t="s">
        <v>2588</v>
      </c>
      <c r="P1520" t="s">
        <v>2589</v>
      </c>
    </row>
    <row r="1521" spans="1:16" x14ac:dyDescent="0.35">
      <c r="A1521" t="s">
        <v>2192</v>
      </c>
      <c r="B1521">
        <v>3875.23</v>
      </c>
      <c r="C1521" t="s">
        <v>2193</v>
      </c>
      <c r="D1521" t="s">
        <v>2192</v>
      </c>
      <c r="E1521" t="s">
        <v>384</v>
      </c>
      <c r="F1521" t="s">
        <v>385</v>
      </c>
      <c r="G1521" t="s">
        <v>339</v>
      </c>
      <c r="H1521" t="s">
        <v>340</v>
      </c>
      <c r="O1521" t="s">
        <v>2590</v>
      </c>
      <c r="P1521" t="s">
        <v>2591</v>
      </c>
    </row>
    <row r="1522" spans="1:16" x14ac:dyDescent="0.35">
      <c r="A1522" t="s">
        <v>2192</v>
      </c>
      <c r="B1522">
        <v>5268</v>
      </c>
      <c r="C1522" t="s">
        <v>2193</v>
      </c>
      <c r="D1522" t="s">
        <v>2192</v>
      </c>
      <c r="E1522" t="s">
        <v>384</v>
      </c>
      <c r="F1522" t="s">
        <v>385</v>
      </c>
      <c r="G1522" t="s">
        <v>339</v>
      </c>
      <c r="H1522" t="s">
        <v>340</v>
      </c>
      <c r="O1522" t="s">
        <v>2621</v>
      </c>
      <c r="P1522" t="s">
        <v>2622</v>
      </c>
    </row>
    <row r="1523" spans="1:16" x14ac:dyDescent="0.35">
      <c r="A1523" t="s">
        <v>2192</v>
      </c>
      <c r="B1523">
        <v>1397.85</v>
      </c>
      <c r="C1523" t="s">
        <v>2193</v>
      </c>
      <c r="D1523" t="s">
        <v>2192</v>
      </c>
      <c r="E1523" t="s">
        <v>384</v>
      </c>
      <c r="F1523" t="s">
        <v>385</v>
      </c>
      <c r="G1523" t="s">
        <v>339</v>
      </c>
      <c r="H1523" t="s">
        <v>340</v>
      </c>
      <c r="O1523" t="s">
        <v>2714</v>
      </c>
      <c r="P1523" t="s">
        <v>2715</v>
      </c>
    </row>
    <row r="1524" spans="1:16" x14ac:dyDescent="0.35">
      <c r="A1524" t="s">
        <v>2192</v>
      </c>
      <c r="B1524">
        <v>3985.48</v>
      </c>
      <c r="C1524" t="s">
        <v>2193</v>
      </c>
      <c r="D1524" t="s">
        <v>2192</v>
      </c>
      <c r="E1524" t="s">
        <v>384</v>
      </c>
      <c r="F1524" t="s">
        <v>385</v>
      </c>
      <c r="G1524" t="s">
        <v>339</v>
      </c>
      <c r="H1524" t="s">
        <v>340</v>
      </c>
      <c r="O1524" t="s">
        <v>2592</v>
      </c>
      <c r="P1524" t="s">
        <v>2593</v>
      </c>
    </row>
    <row r="1525" spans="1:16" x14ac:dyDescent="0.35">
      <c r="A1525" t="s">
        <v>2192</v>
      </c>
      <c r="B1525">
        <v>1687.91</v>
      </c>
      <c r="C1525" t="s">
        <v>2193</v>
      </c>
      <c r="D1525" t="s">
        <v>2192</v>
      </c>
      <c r="E1525" t="s">
        <v>384</v>
      </c>
      <c r="F1525" t="s">
        <v>385</v>
      </c>
      <c r="G1525" t="s">
        <v>339</v>
      </c>
      <c r="H1525" t="s">
        <v>340</v>
      </c>
      <c r="O1525" t="s">
        <v>2580</v>
      </c>
      <c r="P1525" t="s">
        <v>2581</v>
      </c>
    </row>
    <row r="1526" spans="1:16" x14ac:dyDescent="0.35">
      <c r="A1526" t="s">
        <v>2192</v>
      </c>
      <c r="B1526">
        <v>1004.92</v>
      </c>
      <c r="C1526" t="s">
        <v>2193</v>
      </c>
      <c r="D1526" t="s">
        <v>2192</v>
      </c>
      <c r="E1526" t="s">
        <v>384</v>
      </c>
      <c r="F1526" t="s">
        <v>385</v>
      </c>
      <c r="G1526" t="s">
        <v>339</v>
      </c>
      <c r="H1526" t="s">
        <v>340</v>
      </c>
      <c r="O1526" t="s">
        <v>2716</v>
      </c>
      <c r="P1526" t="s">
        <v>2717</v>
      </c>
    </row>
    <row r="1527" spans="1:16" x14ac:dyDescent="0.35">
      <c r="A1527" t="s">
        <v>2192</v>
      </c>
      <c r="B1527">
        <v>959.96</v>
      </c>
      <c r="C1527" t="s">
        <v>2193</v>
      </c>
      <c r="D1527" t="s">
        <v>2192</v>
      </c>
      <c r="E1527" t="s">
        <v>384</v>
      </c>
      <c r="F1527" t="s">
        <v>385</v>
      </c>
      <c r="G1527" t="s">
        <v>339</v>
      </c>
      <c r="H1527" t="s">
        <v>340</v>
      </c>
      <c r="O1527" t="s">
        <v>2718</v>
      </c>
      <c r="P1527" t="s">
        <v>2505</v>
      </c>
    </row>
    <row r="1528" spans="1:16" x14ac:dyDescent="0.35">
      <c r="A1528" t="s">
        <v>2192</v>
      </c>
      <c r="B1528">
        <v>3789.01</v>
      </c>
      <c r="C1528" t="s">
        <v>2193</v>
      </c>
      <c r="D1528" t="s">
        <v>2192</v>
      </c>
      <c r="E1528" t="s">
        <v>384</v>
      </c>
      <c r="F1528" t="s">
        <v>385</v>
      </c>
      <c r="G1528" t="s">
        <v>339</v>
      </c>
      <c r="H1528" t="s">
        <v>340</v>
      </c>
      <c r="O1528" t="s">
        <v>2403</v>
      </c>
      <c r="P1528" t="s">
        <v>2594</v>
      </c>
    </row>
    <row r="1529" spans="1:16" x14ac:dyDescent="0.35">
      <c r="A1529" t="s">
        <v>2192</v>
      </c>
      <c r="B1529">
        <v>2400.3000000000002</v>
      </c>
      <c r="C1529" t="s">
        <v>2193</v>
      </c>
      <c r="D1529" t="s">
        <v>2192</v>
      </c>
      <c r="E1529" t="s">
        <v>384</v>
      </c>
      <c r="F1529" t="s">
        <v>385</v>
      </c>
      <c r="G1529" t="s">
        <v>339</v>
      </c>
      <c r="H1529" t="s">
        <v>340</v>
      </c>
      <c r="O1529" t="s">
        <v>1458</v>
      </c>
      <c r="P1529" t="s">
        <v>2719</v>
      </c>
    </row>
    <row r="1530" spans="1:16" x14ac:dyDescent="0.35">
      <c r="A1530" t="s">
        <v>2192</v>
      </c>
      <c r="B1530">
        <v>2753.71</v>
      </c>
      <c r="C1530" t="s">
        <v>2193</v>
      </c>
      <c r="D1530" t="s">
        <v>2192</v>
      </c>
      <c r="E1530" t="s">
        <v>384</v>
      </c>
      <c r="F1530" t="s">
        <v>385</v>
      </c>
      <c r="G1530" t="s">
        <v>339</v>
      </c>
      <c r="H1530" t="s">
        <v>340</v>
      </c>
      <c r="O1530" t="s">
        <v>2582</v>
      </c>
      <c r="P1530" t="s">
        <v>2583</v>
      </c>
    </row>
    <row r="1531" spans="1:16" x14ac:dyDescent="0.35">
      <c r="A1531" t="s">
        <v>2192</v>
      </c>
      <c r="B1531">
        <v>1320</v>
      </c>
      <c r="C1531" t="s">
        <v>2193</v>
      </c>
      <c r="D1531" t="s">
        <v>2192</v>
      </c>
      <c r="E1531" t="s">
        <v>337</v>
      </c>
      <c r="F1531" t="s">
        <v>338</v>
      </c>
      <c r="G1531" t="s">
        <v>339</v>
      </c>
      <c r="H1531" t="s">
        <v>340</v>
      </c>
      <c r="O1531" t="s">
        <v>2720</v>
      </c>
      <c r="P1531" t="s">
        <v>2721</v>
      </c>
    </row>
    <row r="1532" spans="1:16" x14ac:dyDescent="0.35">
      <c r="A1532" t="s">
        <v>2192</v>
      </c>
      <c r="B1532">
        <v>1177</v>
      </c>
      <c r="C1532" t="s">
        <v>2193</v>
      </c>
      <c r="D1532" t="s">
        <v>2192</v>
      </c>
      <c r="E1532" t="s">
        <v>337</v>
      </c>
      <c r="F1532" t="s">
        <v>338</v>
      </c>
      <c r="G1532" t="s">
        <v>339</v>
      </c>
      <c r="H1532" t="s">
        <v>340</v>
      </c>
      <c r="O1532" t="s">
        <v>2722</v>
      </c>
      <c r="P1532" t="s">
        <v>2723</v>
      </c>
    </row>
    <row r="1533" spans="1:16" x14ac:dyDescent="0.35">
      <c r="A1533" t="s">
        <v>2192</v>
      </c>
      <c r="B1533">
        <v>1403</v>
      </c>
      <c r="C1533" t="s">
        <v>2193</v>
      </c>
      <c r="D1533" t="s">
        <v>2192</v>
      </c>
      <c r="E1533" t="s">
        <v>337</v>
      </c>
      <c r="F1533" t="s">
        <v>338</v>
      </c>
      <c r="G1533" t="s">
        <v>339</v>
      </c>
      <c r="H1533" t="s">
        <v>340</v>
      </c>
      <c r="O1533" t="s">
        <v>2700</v>
      </c>
      <c r="P1533" t="s">
        <v>2701</v>
      </c>
    </row>
    <row r="1534" spans="1:16" x14ac:dyDescent="0.35">
      <c r="A1534" t="s">
        <v>2192</v>
      </c>
      <c r="B1534">
        <v>1690</v>
      </c>
      <c r="C1534" t="s">
        <v>2193</v>
      </c>
      <c r="D1534" t="s">
        <v>2192</v>
      </c>
      <c r="E1534" t="s">
        <v>337</v>
      </c>
      <c r="F1534" t="s">
        <v>338</v>
      </c>
      <c r="G1534" t="s">
        <v>339</v>
      </c>
      <c r="H1534" t="s">
        <v>340</v>
      </c>
      <c r="O1534" t="s">
        <v>2702</v>
      </c>
      <c r="P1534" t="s">
        <v>2703</v>
      </c>
    </row>
    <row r="1535" spans="1:16" x14ac:dyDescent="0.35">
      <c r="A1535" t="s">
        <v>2192</v>
      </c>
      <c r="B1535">
        <v>2806</v>
      </c>
      <c r="C1535" t="s">
        <v>2193</v>
      </c>
      <c r="D1535" t="s">
        <v>2192</v>
      </c>
      <c r="E1535" t="s">
        <v>337</v>
      </c>
      <c r="F1535" t="s">
        <v>338</v>
      </c>
      <c r="G1535" t="s">
        <v>339</v>
      </c>
      <c r="H1535" t="s">
        <v>340</v>
      </c>
      <c r="O1535" t="s">
        <v>2704</v>
      </c>
      <c r="P1535" t="s">
        <v>2705</v>
      </c>
    </row>
    <row r="1536" spans="1:16" x14ac:dyDescent="0.35">
      <c r="A1536" t="s">
        <v>2192</v>
      </c>
      <c r="B1536">
        <v>2273</v>
      </c>
      <c r="C1536" t="s">
        <v>2193</v>
      </c>
      <c r="D1536" t="s">
        <v>2192</v>
      </c>
      <c r="E1536" t="s">
        <v>337</v>
      </c>
      <c r="F1536" t="s">
        <v>338</v>
      </c>
      <c r="G1536" t="s">
        <v>339</v>
      </c>
      <c r="H1536" t="s">
        <v>340</v>
      </c>
      <c r="O1536" t="s">
        <v>2724</v>
      </c>
      <c r="P1536" t="s">
        <v>2725</v>
      </c>
    </row>
    <row r="1537" spans="1:16" x14ac:dyDescent="0.35">
      <c r="A1537" t="s">
        <v>2192</v>
      </c>
      <c r="B1537">
        <v>25170</v>
      </c>
      <c r="C1537" t="s">
        <v>2193</v>
      </c>
      <c r="D1537" t="s">
        <v>2192</v>
      </c>
      <c r="E1537" t="s">
        <v>337</v>
      </c>
      <c r="F1537" t="s">
        <v>338</v>
      </c>
      <c r="G1537" t="s">
        <v>339</v>
      </c>
      <c r="H1537" t="s">
        <v>340</v>
      </c>
      <c r="O1537" t="s">
        <v>2484</v>
      </c>
      <c r="P1537" t="s">
        <v>2485</v>
      </c>
    </row>
    <row r="1538" spans="1:16" x14ac:dyDescent="0.35">
      <c r="A1538" t="s">
        <v>2192</v>
      </c>
      <c r="B1538">
        <v>12276</v>
      </c>
      <c r="C1538" t="s">
        <v>2193</v>
      </c>
      <c r="D1538" t="s">
        <v>2192</v>
      </c>
      <c r="E1538" t="s">
        <v>337</v>
      </c>
      <c r="F1538" t="s">
        <v>338</v>
      </c>
      <c r="G1538" t="s">
        <v>339</v>
      </c>
      <c r="H1538" t="s">
        <v>340</v>
      </c>
      <c r="O1538" t="s">
        <v>2486</v>
      </c>
      <c r="P1538" t="s">
        <v>2487</v>
      </c>
    </row>
    <row r="1539" spans="1:16" x14ac:dyDescent="0.35">
      <c r="A1539" t="s">
        <v>2192</v>
      </c>
      <c r="B1539">
        <v>11481</v>
      </c>
      <c r="C1539" t="s">
        <v>2193</v>
      </c>
      <c r="D1539" t="s">
        <v>2192</v>
      </c>
      <c r="E1539" t="s">
        <v>337</v>
      </c>
      <c r="F1539" t="s">
        <v>338</v>
      </c>
      <c r="G1539" t="s">
        <v>339</v>
      </c>
      <c r="H1539" t="s">
        <v>340</v>
      </c>
      <c r="O1539" t="s">
        <v>2488</v>
      </c>
      <c r="P1539" t="s">
        <v>2489</v>
      </c>
    </row>
    <row r="1540" spans="1:16" x14ac:dyDescent="0.35">
      <c r="A1540" t="s">
        <v>2192</v>
      </c>
      <c r="B1540">
        <v>8907</v>
      </c>
      <c r="C1540" t="s">
        <v>2193</v>
      </c>
      <c r="D1540" t="s">
        <v>2192</v>
      </c>
      <c r="E1540" t="s">
        <v>337</v>
      </c>
      <c r="F1540" t="s">
        <v>338</v>
      </c>
      <c r="G1540" t="s">
        <v>339</v>
      </c>
      <c r="H1540" t="s">
        <v>340</v>
      </c>
      <c r="O1540" t="s">
        <v>2490</v>
      </c>
      <c r="P1540" t="s">
        <v>2491</v>
      </c>
    </row>
    <row r="1541" spans="1:16" x14ac:dyDescent="0.35">
      <c r="A1541" t="s">
        <v>2192</v>
      </c>
      <c r="B1541">
        <v>10047</v>
      </c>
      <c r="C1541" t="s">
        <v>2193</v>
      </c>
      <c r="D1541" t="s">
        <v>2192</v>
      </c>
      <c r="E1541" t="s">
        <v>337</v>
      </c>
      <c r="F1541" t="s">
        <v>338</v>
      </c>
      <c r="G1541" t="s">
        <v>339</v>
      </c>
      <c r="H1541" t="s">
        <v>340</v>
      </c>
      <c r="O1541" t="s">
        <v>2494</v>
      </c>
      <c r="P1541" t="s">
        <v>2495</v>
      </c>
    </row>
    <row r="1542" spans="1:16" x14ac:dyDescent="0.35">
      <c r="A1542" t="s">
        <v>2192</v>
      </c>
      <c r="B1542">
        <v>8049</v>
      </c>
      <c r="C1542" t="s">
        <v>2193</v>
      </c>
      <c r="D1542" t="s">
        <v>2192</v>
      </c>
      <c r="E1542" t="s">
        <v>337</v>
      </c>
      <c r="F1542" t="s">
        <v>338</v>
      </c>
      <c r="G1542" t="s">
        <v>339</v>
      </c>
      <c r="H1542" t="s">
        <v>340</v>
      </c>
      <c r="O1542" t="s">
        <v>2496</v>
      </c>
      <c r="P1542" t="s">
        <v>2497</v>
      </c>
    </row>
    <row r="1543" spans="1:16" x14ac:dyDescent="0.35">
      <c r="A1543" t="s">
        <v>2192</v>
      </c>
      <c r="B1543">
        <v>7227</v>
      </c>
      <c r="C1543" t="s">
        <v>2193</v>
      </c>
      <c r="D1543" t="s">
        <v>2192</v>
      </c>
      <c r="E1543" t="s">
        <v>337</v>
      </c>
      <c r="F1543" t="s">
        <v>338</v>
      </c>
      <c r="G1543" t="s">
        <v>339</v>
      </c>
      <c r="H1543" t="s">
        <v>340</v>
      </c>
      <c r="O1543" t="s">
        <v>2498</v>
      </c>
      <c r="P1543" t="s">
        <v>2499</v>
      </c>
    </row>
    <row r="1544" spans="1:16" x14ac:dyDescent="0.35">
      <c r="A1544" t="s">
        <v>2192</v>
      </c>
      <c r="B1544">
        <v>20466</v>
      </c>
      <c r="C1544" t="s">
        <v>2193</v>
      </c>
      <c r="D1544" t="s">
        <v>2192</v>
      </c>
      <c r="E1544" t="s">
        <v>337</v>
      </c>
      <c r="F1544" t="s">
        <v>338</v>
      </c>
      <c r="G1544" t="s">
        <v>339</v>
      </c>
      <c r="H1544" t="s">
        <v>340</v>
      </c>
      <c r="O1544" t="s">
        <v>2500</v>
      </c>
      <c r="P1544" t="s">
        <v>2501</v>
      </c>
    </row>
    <row r="1545" spans="1:16" x14ac:dyDescent="0.35">
      <c r="A1545" t="s">
        <v>2192</v>
      </c>
      <c r="B1545">
        <v>8157</v>
      </c>
      <c r="C1545" t="s">
        <v>2193</v>
      </c>
      <c r="D1545" t="s">
        <v>2192</v>
      </c>
      <c r="E1545" t="s">
        <v>337</v>
      </c>
      <c r="F1545" t="s">
        <v>338</v>
      </c>
      <c r="G1545" t="s">
        <v>339</v>
      </c>
      <c r="H1545" t="s">
        <v>340</v>
      </c>
      <c r="O1545" t="s">
        <v>2502</v>
      </c>
      <c r="P1545" t="s">
        <v>2503</v>
      </c>
    </row>
    <row r="1546" spans="1:16" x14ac:dyDescent="0.35">
      <c r="A1546" t="s">
        <v>2192</v>
      </c>
      <c r="B1546">
        <v>9324</v>
      </c>
      <c r="C1546" t="s">
        <v>2193</v>
      </c>
      <c r="D1546" t="s">
        <v>2192</v>
      </c>
      <c r="E1546" t="s">
        <v>337</v>
      </c>
      <c r="F1546" t="s">
        <v>338</v>
      </c>
      <c r="G1546" t="s">
        <v>339</v>
      </c>
      <c r="H1546" t="s">
        <v>340</v>
      </c>
      <c r="O1546" t="s">
        <v>2504</v>
      </c>
      <c r="P1546" t="s">
        <v>2505</v>
      </c>
    </row>
    <row r="1547" spans="1:16" x14ac:dyDescent="0.35">
      <c r="A1547" t="s">
        <v>2192</v>
      </c>
      <c r="B1547">
        <v>22959</v>
      </c>
      <c r="C1547" t="s">
        <v>2193</v>
      </c>
      <c r="D1547" t="s">
        <v>2192</v>
      </c>
      <c r="E1547" t="s">
        <v>337</v>
      </c>
      <c r="F1547" t="s">
        <v>338</v>
      </c>
      <c r="G1547" t="s">
        <v>339</v>
      </c>
      <c r="H1547" t="s">
        <v>340</v>
      </c>
      <c r="O1547" t="s">
        <v>2506</v>
      </c>
      <c r="P1547" t="s">
        <v>2507</v>
      </c>
    </row>
    <row r="1548" spans="1:16" x14ac:dyDescent="0.35">
      <c r="A1548" t="s">
        <v>2192</v>
      </c>
      <c r="B1548">
        <v>10722</v>
      </c>
      <c r="C1548" t="s">
        <v>2193</v>
      </c>
      <c r="D1548" t="s">
        <v>2192</v>
      </c>
      <c r="E1548" t="s">
        <v>337</v>
      </c>
      <c r="F1548" t="s">
        <v>338</v>
      </c>
      <c r="G1548" t="s">
        <v>339</v>
      </c>
      <c r="H1548" t="s">
        <v>340</v>
      </c>
      <c r="O1548" t="s">
        <v>2508</v>
      </c>
      <c r="P1548" t="s">
        <v>2509</v>
      </c>
    </row>
    <row r="1549" spans="1:16" x14ac:dyDescent="0.35">
      <c r="A1549" t="s">
        <v>2192</v>
      </c>
      <c r="B1549">
        <v>2721</v>
      </c>
      <c r="C1549" t="s">
        <v>2193</v>
      </c>
      <c r="D1549" t="s">
        <v>2192</v>
      </c>
      <c r="E1549" t="s">
        <v>337</v>
      </c>
      <c r="F1549" t="s">
        <v>338</v>
      </c>
      <c r="G1549" t="s">
        <v>339</v>
      </c>
      <c r="H1549" t="s">
        <v>340</v>
      </c>
      <c r="O1549" t="s">
        <v>2510</v>
      </c>
      <c r="P1549" t="s">
        <v>2511</v>
      </c>
    </row>
    <row r="1550" spans="1:16" x14ac:dyDescent="0.35">
      <c r="A1550" t="s">
        <v>780</v>
      </c>
      <c r="B1550">
        <v>856.84</v>
      </c>
      <c r="C1550" t="s">
        <v>779</v>
      </c>
      <c r="D1550" t="s">
        <v>780</v>
      </c>
      <c r="E1550" t="s">
        <v>613</v>
      </c>
      <c r="F1550" t="s">
        <v>614</v>
      </c>
      <c r="G1550" t="s">
        <v>615</v>
      </c>
      <c r="H1550" t="s">
        <v>616</v>
      </c>
      <c r="O1550" t="s">
        <v>2726</v>
      </c>
      <c r="P1550" t="s">
        <v>2727</v>
      </c>
    </row>
    <row r="1551" spans="1:16" x14ac:dyDescent="0.35">
      <c r="A1551" t="s">
        <v>780</v>
      </c>
      <c r="B1551">
        <v>282.91000000000003</v>
      </c>
      <c r="C1551" t="s">
        <v>779</v>
      </c>
      <c r="D1551" t="s">
        <v>780</v>
      </c>
      <c r="E1551" t="s">
        <v>613</v>
      </c>
      <c r="F1551" t="s">
        <v>614</v>
      </c>
      <c r="G1551" t="s">
        <v>615</v>
      </c>
      <c r="H1551" t="s">
        <v>616</v>
      </c>
      <c r="K1551" t="s">
        <v>2520</v>
      </c>
      <c r="L1551" t="s">
        <v>2521</v>
      </c>
    </row>
    <row r="1552" spans="1:16" x14ac:dyDescent="0.35">
      <c r="A1552" t="s">
        <v>780</v>
      </c>
      <c r="B1552">
        <v>21962.39</v>
      </c>
      <c r="C1552" t="s">
        <v>779</v>
      </c>
      <c r="D1552" t="s">
        <v>780</v>
      </c>
      <c r="E1552" t="s">
        <v>613</v>
      </c>
      <c r="F1552" t="s">
        <v>614</v>
      </c>
      <c r="G1552" t="s">
        <v>615</v>
      </c>
      <c r="H1552" t="s">
        <v>616</v>
      </c>
      <c r="K1552" t="s">
        <v>1371</v>
      </c>
      <c r="L1552" t="s">
        <v>1372</v>
      </c>
    </row>
    <row r="1553" spans="1:16" x14ac:dyDescent="0.35">
      <c r="A1553" t="s">
        <v>780</v>
      </c>
      <c r="B1553">
        <v>1956</v>
      </c>
      <c r="C1553" t="s">
        <v>779</v>
      </c>
      <c r="D1553" t="s">
        <v>780</v>
      </c>
      <c r="E1553" t="s">
        <v>490</v>
      </c>
      <c r="F1553" t="s">
        <v>491</v>
      </c>
      <c r="G1553" t="s">
        <v>492</v>
      </c>
      <c r="H1553" t="s">
        <v>493</v>
      </c>
      <c r="O1553" t="s">
        <v>2728</v>
      </c>
      <c r="P1553" t="s">
        <v>2729</v>
      </c>
    </row>
    <row r="1554" spans="1:16" x14ac:dyDescent="0.35">
      <c r="A1554" t="s">
        <v>780</v>
      </c>
      <c r="B1554">
        <v>817.79</v>
      </c>
      <c r="C1554" t="s">
        <v>779</v>
      </c>
      <c r="D1554" t="s">
        <v>780</v>
      </c>
      <c r="E1554" t="s">
        <v>410</v>
      </c>
      <c r="F1554" t="s">
        <v>411</v>
      </c>
      <c r="G1554" t="s">
        <v>412</v>
      </c>
      <c r="H1554" t="s">
        <v>413</v>
      </c>
      <c r="O1554" t="s">
        <v>2730</v>
      </c>
      <c r="P1554" t="s">
        <v>2731</v>
      </c>
    </row>
    <row r="1555" spans="1:16" x14ac:dyDescent="0.35">
      <c r="A1555" t="s">
        <v>780</v>
      </c>
      <c r="B1555">
        <v>2880.59</v>
      </c>
      <c r="C1555" t="s">
        <v>779</v>
      </c>
      <c r="D1555" t="s">
        <v>780</v>
      </c>
      <c r="E1555" t="s">
        <v>221</v>
      </c>
      <c r="F1555" t="s">
        <v>222</v>
      </c>
      <c r="G1555" t="s">
        <v>223</v>
      </c>
      <c r="H1555" t="s">
        <v>224</v>
      </c>
      <c r="O1555" t="s">
        <v>2696</v>
      </c>
      <c r="P1555" t="s">
        <v>2697</v>
      </c>
    </row>
    <row r="1556" spans="1:16" x14ac:dyDescent="0.35">
      <c r="A1556" t="s">
        <v>780</v>
      </c>
      <c r="B1556">
        <v>1764</v>
      </c>
      <c r="C1556" t="s">
        <v>779</v>
      </c>
      <c r="D1556" t="s">
        <v>780</v>
      </c>
      <c r="E1556" t="s">
        <v>380</v>
      </c>
      <c r="F1556" t="s">
        <v>381</v>
      </c>
      <c r="G1556" t="s">
        <v>250</v>
      </c>
      <c r="H1556" t="s">
        <v>251</v>
      </c>
      <c r="O1556" t="s">
        <v>2696</v>
      </c>
      <c r="P1556" t="s">
        <v>2697</v>
      </c>
    </row>
    <row r="1557" spans="1:16" x14ac:dyDescent="0.35">
      <c r="A1557" t="s">
        <v>780</v>
      </c>
      <c r="B1557">
        <v>900</v>
      </c>
      <c r="C1557" t="s">
        <v>779</v>
      </c>
      <c r="D1557" t="s">
        <v>780</v>
      </c>
      <c r="E1557" t="s">
        <v>380</v>
      </c>
      <c r="F1557" t="s">
        <v>381</v>
      </c>
      <c r="G1557" t="s">
        <v>250</v>
      </c>
      <c r="H1557" t="s">
        <v>251</v>
      </c>
      <c r="K1557" t="s">
        <v>2413</v>
      </c>
      <c r="L1557" t="s">
        <v>2414</v>
      </c>
    </row>
    <row r="1558" spans="1:16" x14ac:dyDescent="0.35">
      <c r="A1558" t="s">
        <v>2732</v>
      </c>
      <c r="B1558">
        <v>2868.04</v>
      </c>
      <c r="C1558" t="s">
        <v>2733</v>
      </c>
      <c r="D1558" t="s">
        <v>2732</v>
      </c>
      <c r="E1558" t="s">
        <v>221</v>
      </c>
      <c r="F1558" t="s">
        <v>222</v>
      </c>
      <c r="G1558" t="s">
        <v>223</v>
      </c>
      <c r="H1558" t="s">
        <v>224</v>
      </c>
      <c r="O1558" t="s">
        <v>2734</v>
      </c>
      <c r="P1558" t="s">
        <v>2735</v>
      </c>
    </row>
    <row r="1559" spans="1:16" x14ac:dyDescent="0.35">
      <c r="A1559" t="s">
        <v>778</v>
      </c>
      <c r="B1559">
        <v>13.12</v>
      </c>
      <c r="C1559" t="s">
        <v>777</v>
      </c>
      <c r="D1559" t="s">
        <v>778</v>
      </c>
      <c r="E1559" t="s">
        <v>410</v>
      </c>
      <c r="F1559" t="s">
        <v>411</v>
      </c>
      <c r="G1559" t="s">
        <v>412</v>
      </c>
      <c r="H1559" t="s">
        <v>413</v>
      </c>
      <c r="O1559" t="s">
        <v>2736</v>
      </c>
      <c r="P1559" t="s">
        <v>2737</v>
      </c>
    </row>
    <row r="1560" spans="1:16" x14ac:dyDescent="0.35">
      <c r="A1560" t="s">
        <v>778</v>
      </c>
      <c r="B1560">
        <v>54.92</v>
      </c>
      <c r="C1560" t="s">
        <v>777</v>
      </c>
      <c r="D1560" t="s">
        <v>778</v>
      </c>
      <c r="E1560" t="s">
        <v>410</v>
      </c>
      <c r="F1560" t="s">
        <v>411</v>
      </c>
      <c r="G1560" t="s">
        <v>412</v>
      </c>
      <c r="H1560" t="s">
        <v>413</v>
      </c>
      <c r="O1560" t="s">
        <v>2738</v>
      </c>
      <c r="P1560" t="s">
        <v>2739</v>
      </c>
    </row>
    <row r="1561" spans="1:16" x14ac:dyDescent="0.35">
      <c r="A1561" t="s">
        <v>778</v>
      </c>
      <c r="B1561">
        <v>524.55999999999995</v>
      </c>
      <c r="C1561" t="s">
        <v>777</v>
      </c>
      <c r="D1561" t="s">
        <v>778</v>
      </c>
      <c r="E1561" t="s">
        <v>410</v>
      </c>
      <c r="F1561" t="s">
        <v>411</v>
      </c>
      <c r="G1561" t="s">
        <v>412</v>
      </c>
      <c r="H1561" t="s">
        <v>413</v>
      </c>
      <c r="O1561" t="s">
        <v>2740</v>
      </c>
      <c r="P1561" t="s">
        <v>2741</v>
      </c>
    </row>
    <row r="1562" spans="1:16" x14ac:dyDescent="0.35">
      <c r="A1562" t="s">
        <v>804</v>
      </c>
      <c r="B1562">
        <v>521.1</v>
      </c>
      <c r="C1562" t="s">
        <v>803</v>
      </c>
      <c r="D1562" t="s">
        <v>804</v>
      </c>
      <c r="E1562" t="s">
        <v>490</v>
      </c>
      <c r="F1562" t="s">
        <v>491</v>
      </c>
      <c r="G1562" t="s">
        <v>492</v>
      </c>
      <c r="H1562" t="s">
        <v>493</v>
      </c>
      <c r="O1562" t="s">
        <v>2696</v>
      </c>
      <c r="P1562" t="s">
        <v>2697</v>
      </c>
    </row>
    <row r="1563" spans="1:16" x14ac:dyDescent="0.35">
      <c r="A1563" t="s">
        <v>804</v>
      </c>
      <c r="B1563">
        <v>134.28</v>
      </c>
      <c r="C1563" t="s">
        <v>803</v>
      </c>
      <c r="D1563" t="s">
        <v>804</v>
      </c>
      <c r="E1563" t="s">
        <v>490</v>
      </c>
      <c r="F1563" t="s">
        <v>491</v>
      </c>
      <c r="G1563" t="s">
        <v>492</v>
      </c>
      <c r="H1563" t="s">
        <v>493</v>
      </c>
      <c r="O1563" t="s">
        <v>2728</v>
      </c>
      <c r="P1563" t="s">
        <v>2729</v>
      </c>
    </row>
    <row r="1564" spans="1:16" x14ac:dyDescent="0.35">
      <c r="A1564" t="s">
        <v>775</v>
      </c>
      <c r="B1564">
        <v>543.16</v>
      </c>
      <c r="C1564" t="s">
        <v>774</v>
      </c>
      <c r="D1564" t="s">
        <v>775</v>
      </c>
      <c r="E1564" t="s">
        <v>410</v>
      </c>
      <c r="F1564" t="s">
        <v>411</v>
      </c>
      <c r="G1564" t="s">
        <v>412</v>
      </c>
      <c r="H1564" t="s">
        <v>413</v>
      </c>
      <c r="O1564" t="s">
        <v>2736</v>
      </c>
      <c r="P1564" t="s">
        <v>2737</v>
      </c>
    </row>
    <row r="1565" spans="1:16" x14ac:dyDescent="0.35">
      <c r="A1565" t="s">
        <v>775</v>
      </c>
      <c r="B1565">
        <v>190.31</v>
      </c>
      <c r="C1565" t="s">
        <v>774</v>
      </c>
      <c r="D1565" t="s">
        <v>775</v>
      </c>
      <c r="E1565" t="s">
        <v>410</v>
      </c>
      <c r="F1565" t="s">
        <v>411</v>
      </c>
      <c r="G1565" t="s">
        <v>412</v>
      </c>
      <c r="H1565" t="s">
        <v>413</v>
      </c>
      <c r="O1565" t="s">
        <v>2738</v>
      </c>
      <c r="P1565" t="s">
        <v>2739</v>
      </c>
    </row>
    <row r="1566" spans="1:16" x14ac:dyDescent="0.35">
      <c r="A1566" t="s">
        <v>775</v>
      </c>
      <c r="B1566">
        <v>2213.88</v>
      </c>
      <c r="C1566" t="s">
        <v>774</v>
      </c>
      <c r="D1566" t="s">
        <v>775</v>
      </c>
      <c r="E1566" t="s">
        <v>410</v>
      </c>
      <c r="F1566" t="s">
        <v>411</v>
      </c>
      <c r="G1566" t="s">
        <v>412</v>
      </c>
      <c r="H1566" t="s">
        <v>413</v>
      </c>
      <c r="O1566" t="s">
        <v>2740</v>
      </c>
      <c r="P1566" t="s">
        <v>2741</v>
      </c>
    </row>
    <row r="1567" spans="1:16" x14ac:dyDescent="0.35">
      <c r="A1567" t="s">
        <v>775</v>
      </c>
      <c r="B1567">
        <v>545.44000000000005</v>
      </c>
      <c r="C1567" t="s">
        <v>774</v>
      </c>
      <c r="D1567" t="s">
        <v>775</v>
      </c>
      <c r="E1567" t="s">
        <v>410</v>
      </c>
      <c r="F1567" t="s">
        <v>411</v>
      </c>
      <c r="G1567" t="s">
        <v>412</v>
      </c>
      <c r="H1567" t="s">
        <v>413</v>
      </c>
      <c r="K1567" t="s">
        <v>2742</v>
      </c>
      <c r="L1567" t="s">
        <v>2743</v>
      </c>
    </row>
    <row r="1568" spans="1:16" x14ac:dyDescent="0.35">
      <c r="A1568" t="s">
        <v>775</v>
      </c>
      <c r="B1568">
        <v>1379.03</v>
      </c>
      <c r="C1568" t="s">
        <v>774</v>
      </c>
      <c r="D1568" t="s">
        <v>775</v>
      </c>
      <c r="E1568" t="s">
        <v>410</v>
      </c>
      <c r="F1568" t="s">
        <v>411</v>
      </c>
      <c r="G1568" t="s">
        <v>412</v>
      </c>
      <c r="H1568" t="s">
        <v>413</v>
      </c>
      <c r="K1568" t="s">
        <v>2526</v>
      </c>
      <c r="L1568" t="s">
        <v>2527</v>
      </c>
    </row>
    <row r="1569" spans="1:16" x14ac:dyDescent="0.35">
      <c r="A1569" t="s">
        <v>775</v>
      </c>
      <c r="B1569">
        <v>172.58</v>
      </c>
      <c r="C1569" t="s">
        <v>774</v>
      </c>
      <c r="D1569" t="s">
        <v>775</v>
      </c>
      <c r="E1569" t="s">
        <v>410</v>
      </c>
      <c r="F1569" t="s">
        <v>411</v>
      </c>
      <c r="G1569" t="s">
        <v>412</v>
      </c>
      <c r="H1569" t="s">
        <v>413</v>
      </c>
      <c r="K1569" t="s">
        <v>2528</v>
      </c>
      <c r="L1569" t="s">
        <v>2529</v>
      </c>
    </row>
    <row r="1570" spans="1:16" x14ac:dyDescent="0.35">
      <c r="A1570" t="s">
        <v>775</v>
      </c>
      <c r="B1570">
        <v>1094.26</v>
      </c>
      <c r="C1570" t="s">
        <v>774</v>
      </c>
      <c r="D1570" t="s">
        <v>775</v>
      </c>
      <c r="E1570" t="s">
        <v>410</v>
      </c>
      <c r="F1570" t="s">
        <v>411</v>
      </c>
      <c r="G1570" t="s">
        <v>412</v>
      </c>
      <c r="H1570" t="s">
        <v>413</v>
      </c>
      <c r="K1570" t="s">
        <v>2514</v>
      </c>
      <c r="L1570" t="s">
        <v>2515</v>
      </c>
    </row>
    <row r="1571" spans="1:16" x14ac:dyDescent="0.35">
      <c r="A1571" t="s">
        <v>775</v>
      </c>
      <c r="B1571">
        <v>327.87</v>
      </c>
      <c r="C1571" t="s">
        <v>774</v>
      </c>
      <c r="D1571" t="s">
        <v>775</v>
      </c>
      <c r="E1571" t="s">
        <v>410</v>
      </c>
      <c r="F1571" t="s">
        <v>411</v>
      </c>
      <c r="G1571" t="s">
        <v>771</v>
      </c>
      <c r="H1571" t="s">
        <v>772</v>
      </c>
      <c r="K1571" t="s">
        <v>2532</v>
      </c>
      <c r="L1571" t="s">
        <v>2533</v>
      </c>
    </row>
    <row r="1572" spans="1:16" x14ac:dyDescent="0.35">
      <c r="A1572" t="s">
        <v>775</v>
      </c>
      <c r="B1572">
        <v>5229.47</v>
      </c>
      <c r="C1572" t="s">
        <v>774</v>
      </c>
      <c r="D1572" t="s">
        <v>775</v>
      </c>
      <c r="E1572" t="s">
        <v>410</v>
      </c>
      <c r="F1572" t="s">
        <v>411</v>
      </c>
      <c r="G1572" t="s">
        <v>771</v>
      </c>
      <c r="H1572" t="s">
        <v>772</v>
      </c>
      <c r="K1572" t="s">
        <v>2466</v>
      </c>
      <c r="L1572" t="s">
        <v>2467</v>
      </c>
    </row>
    <row r="1573" spans="1:16" x14ac:dyDescent="0.35">
      <c r="A1573" t="s">
        <v>912</v>
      </c>
      <c r="B1573">
        <v>930</v>
      </c>
      <c r="C1573" t="s">
        <v>911</v>
      </c>
      <c r="D1573" t="s">
        <v>912</v>
      </c>
      <c r="E1573" t="s">
        <v>221</v>
      </c>
      <c r="F1573" t="s">
        <v>222</v>
      </c>
      <c r="G1573" t="s">
        <v>223</v>
      </c>
      <c r="H1573" t="s">
        <v>224</v>
      </c>
      <c r="O1573" t="s">
        <v>2744</v>
      </c>
      <c r="P1573" t="s">
        <v>2745</v>
      </c>
    </row>
    <row r="1574" spans="1:16" x14ac:dyDescent="0.35">
      <c r="A1574" t="s">
        <v>912</v>
      </c>
      <c r="B1574">
        <v>2601.85</v>
      </c>
      <c r="C1574" t="s">
        <v>911</v>
      </c>
      <c r="D1574" t="s">
        <v>912</v>
      </c>
      <c r="E1574" t="s">
        <v>221</v>
      </c>
      <c r="F1574" t="s">
        <v>222</v>
      </c>
      <c r="G1574" t="s">
        <v>223</v>
      </c>
      <c r="H1574" t="s">
        <v>224</v>
      </c>
      <c r="O1574" t="s">
        <v>2746</v>
      </c>
      <c r="P1574" t="s">
        <v>2747</v>
      </c>
    </row>
    <row r="1575" spans="1:16" x14ac:dyDescent="0.35">
      <c r="A1575" t="s">
        <v>912</v>
      </c>
      <c r="B1575">
        <v>1228.5</v>
      </c>
      <c r="C1575" t="s">
        <v>911</v>
      </c>
      <c r="D1575" t="s">
        <v>912</v>
      </c>
      <c r="E1575" t="s">
        <v>221</v>
      </c>
      <c r="F1575" t="s">
        <v>222</v>
      </c>
      <c r="G1575" t="s">
        <v>223</v>
      </c>
      <c r="H1575" t="s">
        <v>224</v>
      </c>
      <c r="O1575" t="s">
        <v>2748</v>
      </c>
      <c r="P1575" t="s">
        <v>2749</v>
      </c>
    </row>
    <row r="1576" spans="1:16" x14ac:dyDescent="0.35">
      <c r="A1576" t="s">
        <v>912</v>
      </c>
      <c r="B1576">
        <v>136.5</v>
      </c>
      <c r="C1576" t="s">
        <v>911</v>
      </c>
      <c r="D1576" t="s">
        <v>912</v>
      </c>
      <c r="E1576" t="s">
        <v>221</v>
      </c>
      <c r="F1576" t="s">
        <v>222</v>
      </c>
      <c r="G1576" t="s">
        <v>223</v>
      </c>
      <c r="H1576" t="s">
        <v>224</v>
      </c>
      <c r="O1576" t="s">
        <v>2750</v>
      </c>
      <c r="P1576" t="s">
        <v>2751</v>
      </c>
    </row>
    <row r="1577" spans="1:16" x14ac:dyDescent="0.35">
      <c r="A1577" t="s">
        <v>912</v>
      </c>
      <c r="B1577">
        <v>82</v>
      </c>
      <c r="C1577" t="s">
        <v>911</v>
      </c>
      <c r="D1577" t="s">
        <v>912</v>
      </c>
      <c r="E1577" t="s">
        <v>221</v>
      </c>
      <c r="F1577" t="s">
        <v>222</v>
      </c>
      <c r="G1577" t="s">
        <v>223</v>
      </c>
      <c r="H1577" t="s">
        <v>224</v>
      </c>
      <c r="O1577" t="s">
        <v>2752</v>
      </c>
      <c r="P1577" t="s">
        <v>2753</v>
      </c>
    </row>
    <row r="1578" spans="1:16" x14ac:dyDescent="0.35">
      <c r="A1578" t="s">
        <v>912</v>
      </c>
      <c r="B1578">
        <v>1240</v>
      </c>
      <c r="C1578" t="s">
        <v>911</v>
      </c>
      <c r="D1578" t="s">
        <v>912</v>
      </c>
      <c r="E1578" t="s">
        <v>221</v>
      </c>
      <c r="F1578" t="s">
        <v>222</v>
      </c>
      <c r="G1578" t="s">
        <v>223</v>
      </c>
      <c r="H1578" t="s">
        <v>224</v>
      </c>
      <c r="O1578" t="s">
        <v>2754</v>
      </c>
      <c r="P1578" t="s">
        <v>2755</v>
      </c>
    </row>
    <row r="1579" spans="1:16" x14ac:dyDescent="0.35">
      <c r="A1579" t="s">
        <v>912</v>
      </c>
      <c r="B1579">
        <v>1755</v>
      </c>
      <c r="C1579" t="s">
        <v>911</v>
      </c>
      <c r="D1579" t="s">
        <v>912</v>
      </c>
      <c r="E1579" t="s">
        <v>221</v>
      </c>
      <c r="F1579" t="s">
        <v>222</v>
      </c>
      <c r="G1579" t="s">
        <v>223</v>
      </c>
      <c r="H1579" t="s">
        <v>224</v>
      </c>
      <c r="O1579" t="s">
        <v>2756</v>
      </c>
      <c r="P1579" t="s">
        <v>2757</v>
      </c>
    </row>
    <row r="1580" spans="1:16" x14ac:dyDescent="0.35">
      <c r="A1580" t="s">
        <v>912</v>
      </c>
      <c r="B1580">
        <v>2575.61</v>
      </c>
      <c r="C1580" t="s">
        <v>911</v>
      </c>
      <c r="D1580" t="s">
        <v>912</v>
      </c>
      <c r="E1580" t="s">
        <v>221</v>
      </c>
      <c r="F1580" t="s">
        <v>222</v>
      </c>
      <c r="G1580" t="s">
        <v>223</v>
      </c>
      <c r="H1580" t="s">
        <v>224</v>
      </c>
      <c r="O1580" t="s">
        <v>2758</v>
      </c>
      <c r="P1580" t="s">
        <v>2759</v>
      </c>
    </row>
    <row r="1581" spans="1:16" x14ac:dyDescent="0.35">
      <c r="A1581" t="s">
        <v>912</v>
      </c>
      <c r="B1581">
        <v>735</v>
      </c>
      <c r="C1581" t="s">
        <v>911</v>
      </c>
      <c r="D1581" t="s">
        <v>912</v>
      </c>
      <c r="E1581" t="s">
        <v>221</v>
      </c>
      <c r="F1581" t="s">
        <v>222</v>
      </c>
      <c r="G1581" t="s">
        <v>223</v>
      </c>
      <c r="H1581" t="s">
        <v>224</v>
      </c>
      <c r="O1581" t="s">
        <v>2760</v>
      </c>
      <c r="P1581" t="s">
        <v>2761</v>
      </c>
    </row>
    <row r="1582" spans="1:16" x14ac:dyDescent="0.35">
      <c r="A1582" t="s">
        <v>912</v>
      </c>
      <c r="B1582">
        <v>1000</v>
      </c>
      <c r="C1582" t="s">
        <v>911</v>
      </c>
      <c r="D1582" t="s">
        <v>912</v>
      </c>
      <c r="E1582" t="s">
        <v>221</v>
      </c>
      <c r="F1582" t="s">
        <v>222</v>
      </c>
      <c r="G1582" t="s">
        <v>223</v>
      </c>
      <c r="H1582" t="s">
        <v>224</v>
      </c>
      <c r="K1582" t="s">
        <v>2546</v>
      </c>
      <c r="L1582" t="s">
        <v>2547</v>
      </c>
    </row>
    <row r="1583" spans="1:16" x14ac:dyDescent="0.35">
      <c r="A1583" t="s">
        <v>197</v>
      </c>
      <c r="B1583">
        <v>56257</v>
      </c>
      <c r="C1583" t="s">
        <v>196</v>
      </c>
      <c r="D1583" t="s">
        <v>197</v>
      </c>
      <c r="E1583" t="s">
        <v>139</v>
      </c>
      <c r="F1583" t="s">
        <v>140</v>
      </c>
      <c r="G1583" t="s">
        <v>250</v>
      </c>
      <c r="H1583" t="s">
        <v>251</v>
      </c>
      <c r="M1583" t="s">
        <v>1496</v>
      </c>
      <c r="N1583" t="s">
        <v>1497</v>
      </c>
    </row>
    <row r="1584" spans="1:16" x14ac:dyDescent="0.35">
      <c r="A1584" t="s">
        <v>197</v>
      </c>
      <c r="B1584">
        <v>192620</v>
      </c>
      <c r="C1584" t="s">
        <v>196</v>
      </c>
      <c r="D1584" t="s">
        <v>197</v>
      </c>
      <c r="E1584" t="s">
        <v>139</v>
      </c>
      <c r="F1584" t="s">
        <v>140</v>
      </c>
      <c r="G1584" t="s">
        <v>250</v>
      </c>
      <c r="H1584" t="s">
        <v>251</v>
      </c>
      <c r="M1584" t="s">
        <v>1500</v>
      </c>
      <c r="N1584" t="s">
        <v>1501</v>
      </c>
    </row>
    <row r="1585" spans="1:16" x14ac:dyDescent="0.35">
      <c r="A1585" t="s">
        <v>197</v>
      </c>
      <c r="B1585">
        <v>30000</v>
      </c>
      <c r="C1585" t="s">
        <v>196</v>
      </c>
      <c r="D1585" t="s">
        <v>197</v>
      </c>
      <c r="E1585" t="s">
        <v>139</v>
      </c>
      <c r="F1585" t="s">
        <v>140</v>
      </c>
      <c r="G1585" t="s">
        <v>250</v>
      </c>
      <c r="H1585" t="s">
        <v>251</v>
      </c>
      <c r="M1585" t="s">
        <v>1502</v>
      </c>
      <c r="N1585" t="s">
        <v>1503</v>
      </c>
    </row>
    <row r="1586" spans="1:16" x14ac:dyDescent="0.35">
      <c r="A1586" t="s">
        <v>197</v>
      </c>
      <c r="B1586">
        <v>46163.85</v>
      </c>
      <c r="C1586" t="s">
        <v>196</v>
      </c>
      <c r="D1586" t="s">
        <v>197</v>
      </c>
      <c r="E1586" t="s">
        <v>134</v>
      </c>
      <c r="F1586" t="s">
        <v>135</v>
      </c>
      <c r="G1586" t="s">
        <v>117</v>
      </c>
      <c r="H1586" t="s">
        <v>118</v>
      </c>
      <c r="K1586" t="s">
        <v>2395</v>
      </c>
      <c r="L1586" t="s">
        <v>2396</v>
      </c>
    </row>
    <row r="1587" spans="1:16" x14ac:dyDescent="0.35">
      <c r="A1587" t="s">
        <v>197</v>
      </c>
      <c r="B1587">
        <v>750</v>
      </c>
      <c r="C1587" t="s">
        <v>196</v>
      </c>
      <c r="D1587" t="s">
        <v>197</v>
      </c>
      <c r="E1587" t="s">
        <v>134</v>
      </c>
      <c r="F1587" t="s">
        <v>135</v>
      </c>
      <c r="G1587" t="s">
        <v>117</v>
      </c>
      <c r="H1587" t="s">
        <v>118</v>
      </c>
      <c r="K1587" t="s">
        <v>2762</v>
      </c>
      <c r="L1587" t="s">
        <v>2763</v>
      </c>
    </row>
    <row r="1588" spans="1:16" x14ac:dyDescent="0.35">
      <c r="A1588" t="s">
        <v>197</v>
      </c>
      <c r="B1588">
        <v>168</v>
      </c>
      <c r="C1588" t="s">
        <v>196</v>
      </c>
      <c r="D1588" t="s">
        <v>197</v>
      </c>
      <c r="E1588" t="s">
        <v>380</v>
      </c>
      <c r="F1588" t="s">
        <v>381</v>
      </c>
      <c r="G1588" t="s">
        <v>250</v>
      </c>
      <c r="H1588" t="s">
        <v>251</v>
      </c>
      <c r="O1588" t="s">
        <v>2696</v>
      </c>
      <c r="P1588" t="s">
        <v>2697</v>
      </c>
    </row>
    <row r="1589" spans="1:16" x14ac:dyDescent="0.35">
      <c r="A1589" t="s">
        <v>197</v>
      </c>
      <c r="B1589">
        <v>1265</v>
      </c>
      <c r="C1589" t="s">
        <v>196</v>
      </c>
      <c r="D1589" t="s">
        <v>197</v>
      </c>
      <c r="E1589" t="s">
        <v>380</v>
      </c>
      <c r="F1589" t="s">
        <v>381</v>
      </c>
      <c r="G1589" t="s">
        <v>250</v>
      </c>
      <c r="H1589" t="s">
        <v>251</v>
      </c>
      <c r="O1589" t="s">
        <v>2480</v>
      </c>
      <c r="P1589" t="s">
        <v>2481</v>
      </c>
    </row>
    <row r="1590" spans="1:16" x14ac:dyDescent="0.35">
      <c r="A1590" t="s">
        <v>2764</v>
      </c>
      <c r="B1590">
        <v>-98.85</v>
      </c>
      <c r="C1590" t="s">
        <v>2765</v>
      </c>
      <c r="D1590" t="s">
        <v>2764</v>
      </c>
      <c r="E1590" t="s">
        <v>404</v>
      </c>
      <c r="F1590" t="s">
        <v>405</v>
      </c>
      <c r="G1590" t="s">
        <v>307</v>
      </c>
      <c r="H1590" t="s">
        <v>308</v>
      </c>
      <c r="O1590" t="s">
        <v>2766</v>
      </c>
      <c r="P1590" t="s">
        <v>2767</v>
      </c>
    </row>
    <row r="1591" spans="1:16" x14ac:dyDescent="0.35">
      <c r="A1591" t="s">
        <v>2764</v>
      </c>
      <c r="B1591">
        <v>-242.27</v>
      </c>
      <c r="C1591" t="s">
        <v>2765</v>
      </c>
      <c r="D1591" t="s">
        <v>2764</v>
      </c>
      <c r="E1591" t="s">
        <v>305</v>
      </c>
      <c r="F1591" t="s">
        <v>306</v>
      </c>
      <c r="G1591" t="s">
        <v>307</v>
      </c>
      <c r="H1591" t="s">
        <v>308</v>
      </c>
      <c r="O1591" t="s">
        <v>2768</v>
      </c>
      <c r="P1591" t="s">
        <v>2769</v>
      </c>
    </row>
    <row r="1592" spans="1:16" x14ac:dyDescent="0.35">
      <c r="A1592" t="s">
        <v>2764</v>
      </c>
      <c r="B1592">
        <v>-48.79</v>
      </c>
      <c r="C1592" t="s">
        <v>2765</v>
      </c>
      <c r="D1592" t="s">
        <v>2764</v>
      </c>
      <c r="E1592" t="s">
        <v>305</v>
      </c>
      <c r="F1592" t="s">
        <v>306</v>
      </c>
      <c r="G1592" t="s">
        <v>307</v>
      </c>
      <c r="H1592" t="s">
        <v>308</v>
      </c>
      <c r="O1592" t="s">
        <v>2770</v>
      </c>
      <c r="P1592" t="s">
        <v>2771</v>
      </c>
    </row>
    <row r="1593" spans="1:16" x14ac:dyDescent="0.35">
      <c r="A1593" t="s">
        <v>2764</v>
      </c>
      <c r="B1593">
        <v>-159.22999999999999</v>
      </c>
      <c r="C1593" t="s">
        <v>2765</v>
      </c>
      <c r="D1593" t="s">
        <v>2764</v>
      </c>
      <c r="E1593" t="s">
        <v>428</v>
      </c>
      <c r="F1593" t="s">
        <v>429</v>
      </c>
      <c r="G1593" t="s">
        <v>307</v>
      </c>
      <c r="H1593" t="s">
        <v>308</v>
      </c>
      <c r="O1593" t="s">
        <v>2772</v>
      </c>
      <c r="P1593" t="s">
        <v>2773</v>
      </c>
    </row>
    <row r="1594" spans="1:16" x14ac:dyDescent="0.35">
      <c r="A1594" t="s">
        <v>2764</v>
      </c>
      <c r="B1594">
        <v>-177.98</v>
      </c>
      <c r="C1594" t="s">
        <v>2765</v>
      </c>
      <c r="D1594" t="s">
        <v>2764</v>
      </c>
      <c r="E1594" t="s">
        <v>428</v>
      </c>
      <c r="F1594" t="s">
        <v>429</v>
      </c>
      <c r="G1594" t="s">
        <v>307</v>
      </c>
      <c r="H1594" t="s">
        <v>308</v>
      </c>
      <c r="O1594" t="s">
        <v>2774</v>
      </c>
      <c r="P1594" t="s">
        <v>2775</v>
      </c>
    </row>
    <row r="1595" spans="1:16" x14ac:dyDescent="0.35">
      <c r="A1595" t="s">
        <v>2764</v>
      </c>
      <c r="B1595">
        <v>-140.63999999999999</v>
      </c>
      <c r="C1595" t="s">
        <v>2765</v>
      </c>
      <c r="D1595" t="s">
        <v>2764</v>
      </c>
      <c r="E1595" t="s">
        <v>428</v>
      </c>
      <c r="F1595" t="s">
        <v>429</v>
      </c>
      <c r="G1595" t="s">
        <v>307</v>
      </c>
      <c r="H1595" t="s">
        <v>308</v>
      </c>
      <c r="O1595" t="s">
        <v>2776</v>
      </c>
      <c r="P1595" t="s">
        <v>2777</v>
      </c>
    </row>
    <row r="1596" spans="1:16" x14ac:dyDescent="0.35">
      <c r="A1596" t="s">
        <v>2764</v>
      </c>
      <c r="B1596">
        <v>-285.23</v>
      </c>
      <c r="C1596" t="s">
        <v>2765</v>
      </c>
      <c r="D1596" t="s">
        <v>2764</v>
      </c>
      <c r="E1596" t="s">
        <v>428</v>
      </c>
      <c r="F1596" t="s">
        <v>429</v>
      </c>
      <c r="G1596" t="s">
        <v>307</v>
      </c>
      <c r="H1596" t="s">
        <v>308</v>
      </c>
      <c r="O1596" t="s">
        <v>2778</v>
      </c>
      <c r="P1596" t="s">
        <v>2779</v>
      </c>
    </row>
    <row r="1597" spans="1:16" x14ac:dyDescent="0.35">
      <c r="A1597" t="s">
        <v>310</v>
      </c>
      <c r="B1597">
        <v>1956.21</v>
      </c>
      <c r="C1597" t="s">
        <v>309</v>
      </c>
      <c r="D1597" t="s">
        <v>310</v>
      </c>
      <c r="E1597" t="s">
        <v>404</v>
      </c>
      <c r="F1597" t="s">
        <v>405</v>
      </c>
      <c r="G1597" t="s">
        <v>307</v>
      </c>
      <c r="H1597" t="s">
        <v>308</v>
      </c>
      <c r="O1597" t="s">
        <v>2780</v>
      </c>
      <c r="P1597" t="s">
        <v>2781</v>
      </c>
    </row>
    <row r="1598" spans="1:16" x14ac:dyDescent="0.35">
      <c r="A1598" t="s">
        <v>310</v>
      </c>
      <c r="B1598">
        <v>3371.82</v>
      </c>
      <c r="C1598" t="s">
        <v>309</v>
      </c>
      <c r="D1598" t="s">
        <v>310</v>
      </c>
      <c r="E1598" t="s">
        <v>404</v>
      </c>
      <c r="F1598" t="s">
        <v>405</v>
      </c>
      <c r="G1598" t="s">
        <v>307</v>
      </c>
      <c r="H1598" t="s">
        <v>308</v>
      </c>
      <c r="O1598" t="s">
        <v>2782</v>
      </c>
      <c r="P1598" t="s">
        <v>2783</v>
      </c>
    </row>
    <row r="1599" spans="1:16" x14ac:dyDescent="0.35">
      <c r="A1599" t="s">
        <v>310</v>
      </c>
      <c r="B1599">
        <v>2875.71</v>
      </c>
      <c r="C1599" t="s">
        <v>309</v>
      </c>
      <c r="D1599" t="s">
        <v>310</v>
      </c>
      <c r="E1599" t="s">
        <v>404</v>
      </c>
      <c r="F1599" t="s">
        <v>405</v>
      </c>
      <c r="G1599" t="s">
        <v>307</v>
      </c>
      <c r="H1599" t="s">
        <v>308</v>
      </c>
      <c r="O1599" t="s">
        <v>2784</v>
      </c>
      <c r="P1599" t="s">
        <v>2785</v>
      </c>
    </row>
    <row r="1600" spans="1:16" x14ac:dyDescent="0.35">
      <c r="A1600" t="s">
        <v>310</v>
      </c>
      <c r="B1600">
        <v>3446.59</v>
      </c>
      <c r="C1600" t="s">
        <v>309</v>
      </c>
      <c r="D1600" t="s">
        <v>310</v>
      </c>
      <c r="E1600" t="s">
        <v>404</v>
      </c>
      <c r="F1600" t="s">
        <v>405</v>
      </c>
      <c r="G1600" t="s">
        <v>307</v>
      </c>
      <c r="H1600" t="s">
        <v>308</v>
      </c>
      <c r="O1600" t="s">
        <v>2786</v>
      </c>
      <c r="P1600" t="s">
        <v>2787</v>
      </c>
    </row>
    <row r="1601" spans="1:16" x14ac:dyDescent="0.35">
      <c r="A1601" t="s">
        <v>310</v>
      </c>
      <c r="B1601">
        <v>3085.51</v>
      </c>
      <c r="C1601" t="s">
        <v>309</v>
      </c>
      <c r="D1601" t="s">
        <v>310</v>
      </c>
      <c r="E1601" t="s">
        <v>404</v>
      </c>
      <c r="F1601" t="s">
        <v>405</v>
      </c>
      <c r="G1601" t="s">
        <v>307</v>
      </c>
      <c r="H1601" t="s">
        <v>308</v>
      </c>
      <c r="O1601" t="s">
        <v>2788</v>
      </c>
      <c r="P1601" t="s">
        <v>2789</v>
      </c>
    </row>
    <row r="1602" spans="1:16" x14ac:dyDescent="0.35">
      <c r="A1602" t="s">
        <v>310</v>
      </c>
      <c r="B1602">
        <v>3072.46</v>
      </c>
      <c r="C1602" t="s">
        <v>309</v>
      </c>
      <c r="D1602" t="s">
        <v>310</v>
      </c>
      <c r="E1602" t="s">
        <v>404</v>
      </c>
      <c r="F1602" t="s">
        <v>405</v>
      </c>
      <c r="G1602" t="s">
        <v>307</v>
      </c>
      <c r="H1602" t="s">
        <v>308</v>
      </c>
      <c r="O1602" t="s">
        <v>2790</v>
      </c>
      <c r="P1602" t="s">
        <v>2791</v>
      </c>
    </row>
    <row r="1603" spans="1:16" x14ac:dyDescent="0.35">
      <c r="A1603" t="s">
        <v>310</v>
      </c>
      <c r="B1603">
        <v>1685.25</v>
      </c>
      <c r="C1603" t="s">
        <v>309</v>
      </c>
      <c r="D1603" t="s">
        <v>310</v>
      </c>
      <c r="E1603" t="s">
        <v>404</v>
      </c>
      <c r="F1603" t="s">
        <v>405</v>
      </c>
      <c r="G1603" t="s">
        <v>307</v>
      </c>
      <c r="H1603" t="s">
        <v>308</v>
      </c>
      <c r="O1603" t="s">
        <v>2792</v>
      </c>
      <c r="P1603" t="s">
        <v>2793</v>
      </c>
    </row>
    <row r="1604" spans="1:16" x14ac:dyDescent="0.35">
      <c r="A1604" t="s">
        <v>310</v>
      </c>
      <c r="B1604">
        <v>3794.1</v>
      </c>
      <c r="C1604" t="s">
        <v>309</v>
      </c>
      <c r="D1604" t="s">
        <v>310</v>
      </c>
      <c r="E1604" t="s">
        <v>404</v>
      </c>
      <c r="F1604" t="s">
        <v>405</v>
      </c>
      <c r="G1604" t="s">
        <v>307</v>
      </c>
      <c r="H1604" t="s">
        <v>308</v>
      </c>
      <c r="O1604" t="s">
        <v>2794</v>
      </c>
      <c r="P1604" t="s">
        <v>2795</v>
      </c>
    </row>
    <row r="1605" spans="1:16" x14ac:dyDescent="0.35">
      <c r="A1605" t="s">
        <v>310</v>
      </c>
      <c r="B1605">
        <v>2955.22</v>
      </c>
      <c r="C1605" t="s">
        <v>309</v>
      </c>
      <c r="D1605" t="s">
        <v>310</v>
      </c>
      <c r="E1605" t="s">
        <v>404</v>
      </c>
      <c r="F1605" t="s">
        <v>405</v>
      </c>
      <c r="G1605" t="s">
        <v>307</v>
      </c>
      <c r="H1605" t="s">
        <v>308</v>
      </c>
      <c r="O1605" t="s">
        <v>2796</v>
      </c>
      <c r="P1605" t="s">
        <v>2797</v>
      </c>
    </row>
    <row r="1606" spans="1:16" x14ac:dyDescent="0.35">
      <c r="A1606" t="s">
        <v>310</v>
      </c>
      <c r="B1606">
        <v>1644.92</v>
      </c>
      <c r="C1606" t="s">
        <v>309</v>
      </c>
      <c r="D1606" t="s">
        <v>310</v>
      </c>
      <c r="E1606" t="s">
        <v>404</v>
      </c>
      <c r="F1606" t="s">
        <v>405</v>
      </c>
      <c r="G1606" t="s">
        <v>307</v>
      </c>
      <c r="H1606" t="s">
        <v>308</v>
      </c>
      <c r="O1606" t="s">
        <v>2798</v>
      </c>
      <c r="P1606" t="s">
        <v>2799</v>
      </c>
    </row>
    <row r="1607" spans="1:16" x14ac:dyDescent="0.35">
      <c r="A1607" t="s">
        <v>310</v>
      </c>
      <c r="B1607">
        <v>2563.0500000000002</v>
      </c>
      <c r="C1607" t="s">
        <v>309</v>
      </c>
      <c r="D1607" t="s">
        <v>310</v>
      </c>
      <c r="E1607" t="s">
        <v>404</v>
      </c>
      <c r="F1607" t="s">
        <v>405</v>
      </c>
      <c r="G1607" t="s">
        <v>307</v>
      </c>
      <c r="H1607" t="s">
        <v>308</v>
      </c>
      <c r="O1607" t="s">
        <v>2766</v>
      </c>
      <c r="P1607" t="s">
        <v>2767</v>
      </c>
    </row>
    <row r="1608" spans="1:16" x14ac:dyDescent="0.35">
      <c r="A1608" t="s">
        <v>310</v>
      </c>
      <c r="B1608">
        <v>3307.02</v>
      </c>
      <c r="C1608" t="s">
        <v>309</v>
      </c>
      <c r="D1608" t="s">
        <v>310</v>
      </c>
      <c r="E1608" t="s">
        <v>404</v>
      </c>
      <c r="F1608" t="s">
        <v>405</v>
      </c>
      <c r="G1608" t="s">
        <v>307</v>
      </c>
      <c r="H1608" t="s">
        <v>308</v>
      </c>
      <c r="O1608" t="s">
        <v>2800</v>
      </c>
      <c r="P1608" t="s">
        <v>2801</v>
      </c>
    </row>
    <row r="1609" spans="1:16" x14ac:dyDescent="0.35">
      <c r="A1609" t="s">
        <v>310</v>
      </c>
      <c r="B1609">
        <v>2726.36</v>
      </c>
      <c r="C1609" t="s">
        <v>309</v>
      </c>
      <c r="D1609" t="s">
        <v>310</v>
      </c>
      <c r="E1609" t="s">
        <v>404</v>
      </c>
      <c r="F1609" t="s">
        <v>405</v>
      </c>
      <c r="G1609" t="s">
        <v>307</v>
      </c>
      <c r="H1609" t="s">
        <v>308</v>
      </c>
      <c r="O1609" t="s">
        <v>2802</v>
      </c>
      <c r="P1609" t="s">
        <v>2803</v>
      </c>
    </row>
    <row r="1610" spans="1:16" x14ac:dyDescent="0.35">
      <c r="A1610" t="s">
        <v>310</v>
      </c>
      <c r="B1610">
        <v>3486.23</v>
      </c>
      <c r="C1610" t="s">
        <v>309</v>
      </c>
      <c r="D1610" t="s">
        <v>310</v>
      </c>
      <c r="E1610" t="s">
        <v>404</v>
      </c>
      <c r="F1610" t="s">
        <v>405</v>
      </c>
      <c r="G1610" t="s">
        <v>307</v>
      </c>
      <c r="H1610" t="s">
        <v>308</v>
      </c>
      <c r="O1610" t="s">
        <v>2804</v>
      </c>
      <c r="P1610" t="s">
        <v>2805</v>
      </c>
    </row>
    <row r="1611" spans="1:16" x14ac:dyDescent="0.35">
      <c r="A1611" t="s">
        <v>310</v>
      </c>
      <c r="B1611">
        <v>5146.0200000000004</v>
      </c>
      <c r="C1611" t="s">
        <v>309</v>
      </c>
      <c r="D1611" t="s">
        <v>310</v>
      </c>
      <c r="E1611" t="s">
        <v>404</v>
      </c>
      <c r="F1611" t="s">
        <v>405</v>
      </c>
      <c r="G1611" t="s">
        <v>307</v>
      </c>
      <c r="H1611" t="s">
        <v>308</v>
      </c>
      <c r="O1611" t="s">
        <v>2806</v>
      </c>
      <c r="P1611" t="s">
        <v>2807</v>
      </c>
    </row>
    <row r="1612" spans="1:16" x14ac:dyDescent="0.35">
      <c r="A1612" t="s">
        <v>310</v>
      </c>
      <c r="B1612">
        <v>1177.67</v>
      </c>
      <c r="C1612" t="s">
        <v>309</v>
      </c>
      <c r="D1612" t="s">
        <v>310</v>
      </c>
      <c r="E1612" t="s">
        <v>422</v>
      </c>
      <c r="F1612" t="s">
        <v>423</v>
      </c>
      <c r="G1612" t="s">
        <v>307</v>
      </c>
      <c r="H1612" t="s">
        <v>308</v>
      </c>
      <c r="O1612" t="s">
        <v>2808</v>
      </c>
      <c r="P1612" t="s">
        <v>2809</v>
      </c>
    </row>
    <row r="1613" spans="1:16" x14ac:dyDescent="0.35">
      <c r="A1613" t="s">
        <v>310</v>
      </c>
      <c r="B1613">
        <v>4243.3900000000003</v>
      </c>
      <c r="C1613" t="s">
        <v>309</v>
      </c>
      <c r="D1613" t="s">
        <v>310</v>
      </c>
      <c r="E1613" t="s">
        <v>422</v>
      </c>
      <c r="F1613" t="s">
        <v>423</v>
      </c>
      <c r="G1613" t="s">
        <v>307</v>
      </c>
      <c r="H1613" t="s">
        <v>308</v>
      </c>
      <c r="O1613" t="s">
        <v>2810</v>
      </c>
      <c r="P1613" t="s">
        <v>2811</v>
      </c>
    </row>
    <row r="1614" spans="1:16" x14ac:dyDescent="0.35">
      <c r="A1614" t="s">
        <v>310</v>
      </c>
      <c r="B1614">
        <v>4640.28</v>
      </c>
      <c r="C1614" t="s">
        <v>309</v>
      </c>
      <c r="D1614" t="s">
        <v>310</v>
      </c>
      <c r="E1614" t="s">
        <v>422</v>
      </c>
      <c r="F1614" t="s">
        <v>423</v>
      </c>
      <c r="G1614" t="s">
        <v>307</v>
      </c>
      <c r="H1614" t="s">
        <v>308</v>
      </c>
      <c r="O1614" t="s">
        <v>2812</v>
      </c>
      <c r="P1614" t="s">
        <v>2813</v>
      </c>
    </row>
    <row r="1615" spans="1:16" x14ac:dyDescent="0.35">
      <c r="A1615" t="s">
        <v>310</v>
      </c>
      <c r="B1615">
        <v>4745.37</v>
      </c>
      <c r="C1615" t="s">
        <v>309</v>
      </c>
      <c r="D1615" t="s">
        <v>310</v>
      </c>
      <c r="E1615" t="s">
        <v>422</v>
      </c>
      <c r="F1615" t="s">
        <v>423</v>
      </c>
      <c r="G1615" t="s">
        <v>307</v>
      </c>
      <c r="H1615" t="s">
        <v>308</v>
      </c>
      <c r="O1615" t="s">
        <v>2814</v>
      </c>
      <c r="P1615" t="s">
        <v>2815</v>
      </c>
    </row>
    <row r="1616" spans="1:16" x14ac:dyDescent="0.35">
      <c r="A1616" t="s">
        <v>310</v>
      </c>
      <c r="B1616">
        <v>4183.91</v>
      </c>
      <c r="C1616" t="s">
        <v>309</v>
      </c>
      <c r="D1616" t="s">
        <v>310</v>
      </c>
      <c r="E1616" t="s">
        <v>422</v>
      </c>
      <c r="F1616" t="s">
        <v>423</v>
      </c>
      <c r="G1616" t="s">
        <v>307</v>
      </c>
      <c r="H1616" t="s">
        <v>308</v>
      </c>
      <c r="O1616" t="s">
        <v>2816</v>
      </c>
      <c r="P1616" t="s">
        <v>2817</v>
      </c>
    </row>
    <row r="1617" spans="1:16" x14ac:dyDescent="0.35">
      <c r="A1617" t="s">
        <v>310</v>
      </c>
      <c r="B1617">
        <v>2702.67</v>
      </c>
      <c r="C1617" t="s">
        <v>309</v>
      </c>
      <c r="D1617" t="s">
        <v>310</v>
      </c>
      <c r="E1617" t="s">
        <v>422</v>
      </c>
      <c r="F1617" t="s">
        <v>423</v>
      </c>
      <c r="G1617" t="s">
        <v>307</v>
      </c>
      <c r="H1617" t="s">
        <v>308</v>
      </c>
      <c r="O1617" t="s">
        <v>2818</v>
      </c>
      <c r="P1617" t="s">
        <v>2819</v>
      </c>
    </row>
    <row r="1618" spans="1:16" x14ac:dyDescent="0.35">
      <c r="A1618" t="s">
        <v>310</v>
      </c>
      <c r="B1618">
        <v>3598.75</v>
      </c>
      <c r="C1618" t="s">
        <v>309</v>
      </c>
      <c r="D1618" t="s">
        <v>310</v>
      </c>
      <c r="E1618" t="s">
        <v>422</v>
      </c>
      <c r="F1618" t="s">
        <v>423</v>
      </c>
      <c r="G1618" t="s">
        <v>307</v>
      </c>
      <c r="H1618" t="s">
        <v>308</v>
      </c>
      <c r="O1618" t="s">
        <v>2820</v>
      </c>
      <c r="P1618" t="s">
        <v>2821</v>
      </c>
    </row>
    <row r="1619" spans="1:16" x14ac:dyDescent="0.35">
      <c r="A1619" t="s">
        <v>310</v>
      </c>
      <c r="B1619">
        <v>4705.66</v>
      </c>
      <c r="C1619" t="s">
        <v>309</v>
      </c>
      <c r="D1619" t="s">
        <v>310</v>
      </c>
      <c r="E1619" t="s">
        <v>422</v>
      </c>
      <c r="F1619" t="s">
        <v>423</v>
      </c>
      <c r="G1619" t="s">
        <v>307</v>
      </c>
      <c r="H1619" t="s">
        <v>308</v>
      </c>
      <c r="O1619" t="s">
        <v>2822</v>
      </c>
      <c r="P1619" t="s">
        <v>2823</v>
      </c>
    </row>
    <row r="1620" spans="1:16" x14ac:dyDescent="0.35">
      <c r="A1620" t="s">
        <v>310</v>
      </c>
      <c r="B1620">
        <v>2925.89</v>
      </c>
      <c r="C1620" t="s">
        <v>309</v>
      </c>
      <c r="D1620" t="s">
        <v>310</v>
      </c>
      <c r="E1620" t="s">
        <v>422</v>
      </c>
      <c r="F1620" t="s">
        <v>423</v>
      </c>
      <c r="G1620" t="s">
        <v>307</v>
      </c>
      <c r="H1620" t="s">
        <v>308</v>
      </c>
      <c r="O1620" t="s">
        <v>2824</v>
      </c>
      <c r="P1620" t="s">
        <v>2825</v>
      </c>
    </row>
    <row r="1621" spans="1:16" x14ac:dyDescent="0.35">
      <c r="A1621" t="s">
        <v>310</v>
      </c>
      <c r="B1621">
        <v>2237.48</v>
      </c>
      <c r="C1621" t="s">
        <v>309</v>
      </c>
      <c r="D1621" t="s">
        <v>310</v>
      </c>
      <c r="E1621" t="s">
        <v>422</v>
      </c>
      <c r="F1621" t="s">
        <v>423</v>
      </c>
      <c r="G1621" t="s">
        <v>307</v>
      </c>
      <c r="H1621" t="s">
        <v>308</v>
      </c>
      <c r="O1621" t="s">
        <v>2826</v>
      </c>
      <c r="P1621" t="s">
        <v>2827</v>
      </c>
    </row>
    <row r="1622" spans="1:16" x14ac:dyDescent="0.35">
      <c r="A1622" t="s">
        <v>310</v>
      </c>
      <c r="B1622">
        <v>2491.79</v>
      </c>
      <c r="C1622" t="s">
        <v>309</v>
      </c>
      <c r="D1622" t="s">
        <v>310</v>
      </c>
      <c r="E1622" t="s">
        <v>422</v>
      </c>
      <c r="F1622" t="s">
        <v>423</v>
      </c>
      <c r="G1622" t="s">
        <v>307</v>
      </c>
      <c r="H1622" t="s">
        <v>308</v>
      </c>
      <c r="O1622" t="s">
        <v>2828</v>
      </c>
      <c r="P1622" t="s">
        <v>2829</v>
      </c>
    </row>
    <row r="1623" spans="1:16" x14ac:dyDescent="0.35">
      <c r="A1623" t="s">
        <v>310</v>
      </c>
      <c r="B1623">
        <v>2755.3</v>
      </c>
      <c r="C1623" t="s">
        <v>309</v>
      </c>
      <c r="D1623" t="s">
        <v>310</v>
      </c>
      <c r="E1623" t="s">
        <v>422</v>
      </c>
      <c r="F1623" t="s">
        <v>423</v>
      </c>
      <c r="G1623" t="s">
        <v>307</v>
      </c>
      <c r="H1623" t="s">
        <v>308</v>
      </c>
      <c r="O1623" t="s">
        <v>2830</v>
      </c>
      <c r="P1623" t="s">
        <v>2831</v>
      </c>
    </row>
    <row r="1624" spans="1:16" x14ac:dyDescent="0.35">
      <c r="A1624" t="s">
        <v>310</v>
      </c>
      <c r="B1624">
        <v>3114.02</v>
      </c>
      <c r="C1624" t="s">
        <v>309</v>
      </c>
      <c r="D1624" t="s">
        <v>310</v>
      </c>
      <c r="E1624" t="s">
        <v>305</v>
      </c>
      <c r="F1624" t="s">
        <v>306</v>
      </c>
      <c r="G1624" t="s">
        <v>307</v>
      </c>
      <c r="H1624" t="s">
        <v>308</v>
      </c>
      <c r="O1624" t="s">
        <v>2832</v>
      </c>
      <c r="P1624" t="s">
        <v>2833</v>
      </c>
    </row>
    <row r="1625" spans="1:16" x14ac:dyDescent="0.35">
      <c r="A1625" t="s">
        <v>310</v>
      </c>
      <c r="B1625">
        <v>2530.6999999999998</v>
      </c>
      <c r="C1625" t="s">
        <v>309</v>
      </c>
      <c r="D1625" t="s">
        <v>310</v>
      </c>
      <c r="E1625" t="s">
        <v>305</v>
      </c>
      <c r="F1625" t="s">
        <v>306</v>
      </c>
      <c r="G1625" t="s">
        <v>307</v>
      </c>
      <c r="H1625" t="s">
        <v>308</v>
      </c>
      <c r="O1625" t="s">
        <v>2834</v>
      </c>
      <c r="P1625" t="s">
        <v>2835</v>
      </c>
    </row>
    <row r="1626" spans="1:16" x14ac:dyDescent="0.35">
      <c r="A1626" t="s">
        <v>310</v>
      </c>
      <c r="B1626">
        <v>4217.0200000000004</v>
      </c>
      <c r="C1626" t="s">
        <v>309</v>
      </c>
      <c r="D1626" t="s">
        <v>310</v>
      </c>
      <c r="E1626" t="s">
        <v>305</v>
      </c>
      <c r="F1626" t="s">
        <v>306</v>
      </c>
      <c r="G1626" t="s">
        <v>307</v>
      </c>
      <c r="H1626" t="s">
        <v>308</v>
      </c>
      <c r="O1626" t="s">
        <v>2836</v>
      </c>
      <c r="P1626" t="s">
        <v>2837</v>
      </c>
    </row>
    <row r="1627" spans="1:16" x14ac:dyDescent="0.35">
      <c r="A1627" t="s">
        <v>310</v>
      </c>
      <c r="B1627">
        <v>4271.49</v>
      </c>
      <c r="C1627" t="s">
        <v>309</v>
      </c>
      <c r="D1627" t="s">
        <v>310</v>
      </c>
      <c r="E1627" t="s">
        <v>305</v>
      </c>
      <c r="F1627" t="s">
        <v>306</v>
      </c>
      <c r="G1627" t="s">
        <v>307</v>
      </c>
      <c r="H1627" t="s">
        <v>308</v>
      </c>
      <c r="O1627" t="s">
        <v>2838</v>
      </c>
      <c r="P1627" t="s">
        <v>2839</v>
      </c>
    </row>
    <row r="1628" spans="1:16" x14ac:dyDescent="0.35">
      <c r="A1628" t="s">
        <v>310</v>
      </c>
      <c r="B1628">
        <v>3485.57</v>
      </c>
      <c r="C1628" t="s">
        <v>309</v>
      </c>
      <c r="D1628" t="s">
        <v>310</v>
      </c>
      <c r="E1628" t="s">
        <v>305</v>
      </c>
      <c r="F1628" t="s">
        <v>306</v>
      </c>
      <c r="G1628" t="s">
        <v>307</v>
      </c>
      <c r="H1628" t="s">
        <v>308</v>
      </c>
      <c r="O1628" t="s">
        <v>2840</v>
      </c>
      <c r="P1628" t="s">
        <v>2841</v>
      </c>
    </row>
    <row r="1629" spans="1:16" x14ac:dyDescent="0.35">
      <c r="A1629" t="s">
        <v>310</v>
      </c>
      <c r="B1629">
        <v>4215.17</v>
      </c>
      <c r="C1629" t="s">
        <v>309</v>
      </c>
      <c r="D1629" t="s">
        <v>310</v>
      </c>
      <c r="E1629" t="s">
        <v>305</v>
      </c>
      <c r="F1629" t="s">
        <v>306</v>
      </c>
      <c r="G1629" t="s">
        <v>307</v>
      </c>
      <c r="H1629" t="s">
        <v>308</v>
      </c>
      <c r="O1629" t="s">
        <v>2768</v>
      </c>
      <c r="P1629" t="s">
        <v>2769</v>
      </c>
    </row>
    <row r="1630" spans="1:16" x14ac:dyDescent="0.35">
      <c r="A1630" t="s">
        <v>310</v>
      </c>
      <c r="B1630">
        <v>4291.9399999999996</v>
      </c>
      <c r="C1630" t="s">
        <v>309</v>
      </c>
      <c r="D1630" t="s">
        <v>310</v>
      </c>
      <c r="E1630" t="s">
        <v>305</v>
      </c>
      <c r="F1630" t="s">
        <v>306</v>
      </c>
      <c r="G1630" t="s">
        <v>307</v>
      </c>
      <c r="H1630" t="s">
        <v>308</v>
      </c>
      <c r="O1630" t="s">
        <v>2770</v>
      </c>
      <c r="P1630" t="s">
        <v>2771</v>
      </c>
    </row>
    <row r="1631" spans="1:16" x14ac:dyDescent="0.35">
      <c r="A1631" t="s">
        <v>310</v>
      </c>
      <c r="B1631">
        <v>2661.32</v>
      </c>
      <c r="C1631" t="s">
        <v>309</v>
      </c>
      <c r="D1631" t="s">
        <v>310</v>
      </c>
      <c r="E1631" t="s">
        <v>305</v>
      </c>
      <c r="F1631" t="s">
        <v>306</v>
      </c>
      <c r="G1631" t="s">
        <v>307</v>
      </c>
      <c r="H1631" t="s">
        <v>308</v>
      </c>
      <c r="O1631" t="s">
        <v>2842</v>
      </c>
      <c r="P1631" t="s">
        <v>2843</v>
      </c>
    </row>
    <row r="1632" spans="1:16" x14ac:dyDescent="0.35">
      <c r="A1632" t="s">
        <v>310</v>
      </c>
      <c r="B1632">
        <v>2738.68</v>
      </c>
      <c r="C1632" t="s">
        <v>309</v>
      </c>
      <c r="D1632" t="s">
        <v>310</v>
      </c>
      <c r="E1632" t="s">
        <v>305</v>
      </c>
      <c r="F1632" t="s">
        <v>306</v>
      </c>
      <c r="G1632" t="s">
        <v>307</v>
      </c>
      <c r="H1632" t="s">
        <v>308</v>
      </c>
      <c r="O1632" t="s">
        <v>2844</v>
      </c>
      <c r="P1632" t="s">
        <v>2845</v>
      </c>
    </row>
    <row r="1633" spans="1:16" x14ac:dyDescent="0.35">
      <c r="A1633" t="s">
        <v>310</v>
      </c>
      <c r="B1633">
        <v>4591.2</v>
      </c>
      <c r="C1633" t="s">
        <v>309</v>
      </c>
      <c r="D1633" t="s">
        <v>310</v>
      </c>
      <c r="E1633" t="s">
        <v>305</v>
      </c>
      <c r="F1633" t="s">
        <v>306</v>
      </c>
      <c r="G1633" t="s">
        <v>307</v>
      </c>
      <c r="H1633" t="s">
        <v>308</v>
      </c>
      <c r="O1633" t="s">
        <v>2846</v>
      </c>
      <c r="P1633" t="s">
        <v>2847</v>
      </c>
    </row>
    <row r="1634" spans="1:16" x14ac:dyDescent="0.35">
      <c r="A1634" t="s">
        <v>310</v>
      </c>
      <c r="B1634">
        <v>3055.04</v>
      </c>
      <c r="C1634" t="s">
        <v>309</v>
      </c>
      <c r="D1634" t="s">
        <v>310</v>
      </c>
      <c r="E1634" t="s">
        <v>428</v>
      </c>
      <c r="F1634" t="s">
        <v>429</v>
      </c>
      <c r="G1634" t="s">
        <v>307</v>
      </c>
      <c r="H1634" t="s">
        <v>308</v>
      </c>
      <c r="O1634" t="s">
        <v>2848</v>
      </c>
      <c r="P1634" t="s">
        <v>2849</v>
      </c>
    </row>
    <row r="1635" spans="1:16" x14ac:dyDescent="0.35">
      <c r="A1635" t="s">
        <v>310</v>
      </c>
      <c r="B1635">
        <v>2153.2199999999998</v>
      </c>
      <c r="C1635" t="s">
        <v>309</v>
      </c>
      <c r="D1635" t="s">
        <v>310</v>
      </c>
      <c r="E1635" t="s">
        <v>428</v>
      </c>
      <c r="F1635" t="s">
        <v>429</v>
      </c>
      <c r="G1635" t="s">
        <v>307</v>
      </c>
      <c r="H1635" t="s">
        <v>308</v>
      </c>
      <c r="O1635" t="s">
        <v>2850</v>
      </c>
      <c r="P1635" t="s">
        <v>2851</v>
      </c>
    </row>
    <row r="1636" spans="1:16" x14ac:dyDescent="0.35">
      <c r="A1636" t="s">
        <v>310</v>
      </c>
      <c r="B1636">
        <v>3933.81</v>
      </c>
      <c r="C1636" t="s">
        <v>309</v>
      </c>
      <c r="D1636" t="s">
        <v>310</v>
      </c>
      <c r="E1636" t="s">
        <v>428</v>
      </c>
      <c r="F1636" t="s">
        <v>429</v>
      </c>
      <c r="G1636" t="s">
        <v>307</v>
      </c>
      <c r="H1636" t="s">
        <v>308</v>
      </c>
      <c r="O1636" t="s">
        <v>2852</v>
      </c>
      <c r="P1636" t="s">
        <v>2853</v>
      </c>
    </row>
    <row r="1637" spans="1:16" x14ac:dyDescent="0.35">
      <c r="A1637" t="s">
        <v>310</v>
      </c>
      <c r="B1637">
        <v>3443.4</v>
      </c>
      <c r="C1637" t="s">
        <v>309</v>
      </c>
      <c r="D1637" t="s">
        <v>310</v>
      </c>
      <c r="E1637" t="s">
        <v>428</v>
      </c>
      <c r="F1637" t="s">
        <v>429</v>
      </c>
      <c r="G1637" t="s">
        <v>307</v>
      </c>
      <c r="H1637" t="s">
        <v>308</v>
      </c>
      <c r="O1637" t="s">
        <v>2772</v>
      </c>
      <c r="P1637" t="s">
        <v>2773</v>
      </c>
    </row>
    <row r="1638" spans="1:16" x14ac:dyDescent="0.35">
      <c r="A1638" t="s">
        <v>310</v>
      </c>
      <c r="B1638">
        <v>4415.01</v>
      </c>
      <c r="C1638" t="s">
        <v>309</v>
      </c>
      <c r="D1638" t="s">
        <v>310</v>
      </c>
      <c r="E1638" t="s">
        <v>428</v>
      </c>
      <c r="F1638" t="s">
        <v>429</v>
      </c>
      <c r="G1638" t="s">
        <v>307</v>
      </c>
      <c r="H1638" t="s">
        <v>308</v>
      </c>
      <c r="O1638" t="s">
        <v>2854</v>
      </c>
      <c r="P1638" t="s">
        <v>2855</v>
      </c>
    </row>
    <row r="1639" spans="1:16" x14ac:dyDescent="0.35">
      <c r="A1639" t="s">
        <v>310</v>
      </c>
      <c r="B1639">
        <v>3950.51</v>
      </c>
      <c r="C1639" t="s">
        <v>309</v>
      </c>
      <c r="D1639" t="s">
        <v>310</v>
      </c>
      <c r="E1639" t="s">
        <v>428</v>
      </c>
      <c r="F1639" t="s">
        <v>429</v>
      </c>
      <c r="G1639" t="s">
        <v>307</v>
      </c>
      <c r="H1639" t="s">
        <v>308</v>
      </c>
      <c r="O1639" t="s">
        <v>2774</v>
      </c>
      <c r="P1639" t="s">
        <v>2775</v>
      </c>
    </row>
    <row r="1640" spans="1:16" x14ac:dyDescent="0.35">
      <c r="A1640" t="s">
        <v>310</v>
      </c>
      <c r="B1640">
        <v>5170.54</v>
      </c>
      <c r="C1640" t="s">
        <v>309</v>
      </c>
      <c r="D1640" t="s">
        <v>310</v>
      </c>
      <c r="E1640" t="s">
        <v>428</v>
      </c>
      <c r="F1640" t="s">
        <v>429</v>
      </c>
      <c r="G1640" t="s">
        <v>307</v>
      </c>
      <c r="H1640" t="s">
        <v>308</v>
      </c>
      <c r="O1640" t="s">
        <v>2856</v>
      </c>
      <c r="P1640" t="s">
        <v>2857</v>
      </c>
    </row>
    <row r="1641" spans="1:16" x14ac:dyDescent="0.35">
      <c r="A1641" t="s">
        <v>310</v>
      </c>
      <c r="B1641">
        <v>4100.68</v>
      </c>
      <c r="C1641" t="s">
        <v>309</v>
      </c>
      <c r="D1641" t="s">
        <v>310</v>
      </c>
      <c r="E1641" t="s">
        <v>428</v>
      </c>
      <c r="F1641" t="s">
        <v>429</v>
      </c>
      <c r="G1641" t="s">
        <v>307</v>
      </c>
      <c r="H1641" t="s">
        <v>308</v>
      </c>
      <c r="O1641" t="s">
        <v>2858</v>
      </c>
      <c r="P1641" t="s">
        <v>2859</v>
      </c>
    </row>
    <row r="1642" spans="1:16" x14ac:dyDescent="0.35">
      <c r="A1642" t="s">
        <v>310</v>
      </c>
      <c r="B1642">
        <v>5783.93</v>
      </c>
      <c r="C1642" t="s">
        <v>309</v>
      </c>
      <c r="D1642" t="s">
        <v>310</v>
      </c>
      <c r="E1642" t="s">
        <v>428</v>
      </c>
      <c r="F1642" t="s">
        <v>429</v>
      </c>
      <c r="G1642" t="s">
        <v>307</v>
      </c>
      <c r="H1642" t="s">
        <v>308</v>
      </c>
      <c r="O1642" t="s">
        <v>2860</v>
      </c>
      <c r="P1642" t="s">
        <v>2861</v>
      </c>
    </row>
    <row r="1643" spans="1:16" x14ac:dyDescent="0.35">
      <c r="A1643" t="s">
        <v>310</v>
      </c>
      <c r="B1643">
        <v>4710.2700000000004</v>
      </c>
      <c r="C1643" t="s">
        <v>309</v>
      </c>
      <c r="D1643" t="s">
        <v>310</v>
      </c>
      <c r="E1643" t="s">
        <v>428</v>
      </c>
      <c r="F1643" t="s">
        <v>429</v>
      </c>
      <c r="G1643" t="s">
        <v>307</v>
      </c>
      <c r="H1643" t="s">
        <v>308</v>
      </c>
      <c r="O1643" t="s">
        <v>2862</v>
      </c>
      <c r="P1643" t="s">
        <v>2863</v>
      </c>
    </row>
    <row r="1644" spans="1:16" x14ac:dyDescent="0.35">
      <c r="A1644" t="s">
        <v>310</v>
      </c>
      <c r="B1644">
        <v>4323.88</v>
      </c>
      <c r="C1644" t="s">
        <v>309</v>
      </c>
      <c r="D1644" t="s">
        <v>310</v>
      </c>
      <c r="E1644" t="s">
        <v>428</v>
      </c>
      <c r="F1644" t="s">
        <v>429</v>
      </c>
      <c r="G1644" t="s">
        <v>307</v>
      </c>
      <c r="H1644" t="s">
        <v>308</v>
      </c>
      <c r="O1644" t="s">
        <v>2776</v>
      </c>
      <c r="P1644" t="s">
        <v>2777</v>
      </c>
    </row>
    <row r="1645" spans="1:16" x14ac:dyDescent="0.35">
      <c r="A1645" t="s">
        <v>310</v>
      </c>
      <c r="B1645">
        <v>2072.37</v>
      </c>
      <c r="C1645" t="s">
        <v>309</v>
      </c>
      <c r="D1645" t="s">
        <v>310</v>
      </c>
      <c r="E1645" t="s">
        <v>428</v>
      </c>
      <c r="F1645" t="s">
        <v>429</v>
      </c>
      <c r="G1645" t="s">
        <v>307</v>
      </c>
      <c r="H1645" t="s">
        <v>308</v>
      </c>
      <c r="O1645" t="s">
        <v>2864</v>
      </c>
      <c r="P1645" t="s">
        <v>2865</v>
      </c>
    </row>
    <row r="1646" spans="1:16" x14ac:dyDescent="0.35">
      <c r="A1646" t="s">
        <v>310</v>
      </c>
      <c r="B1646">
        <v>3228.89</v>
      </c>
      <c r="C1646" t="s">
        <v>309</v>
      </c>
      <c r="D1646" t="s">
        <v>310</v>
      </c>
      <c r="E1646" t="s">
        <v>428</v>
      </c>
      <c r="F1646" t="s">
        <v>429</v>
      </c>
      <c r="G1646" t="s">
        <v>307</v>
      </c>
      <c r="H1646" t="s">
        <v>308</v>
      </c>
      <c r="O1646" t="s">
        <v>2778</v>
      </c>
      <c r="P1646" t="s">
        <v>2779</v>
      </c>
    </row>
    <row r="1647" spans="1:16" x14ac:dyDescent="0.35">
      <c r="A1647" t="s">
        <v>310</v>
      </c>
      <c r="B1647">
        <v>3879.55</v>
      </c>
      <c r="C1647" t="s">
        <v>309</v>
      </c>
      <c r="D1647" t="s">
        <v>310</v>
      </c>
      <c r="E1647" t="s">
        <v>428</v>
      </c>
      <c r="F1647" t="s">
        <v>429</v>
      </c>
      <c r="G1647" t="s">
        <v>307</v>
      </c>
      <c r="H1647" t="s">
        <v>308</v>
      </c>
      <c r="O1647" t="s">
        <v>2866</v>
      </c>
      <c r="P1647" t="s">
        <v>2867</v>
      </c>
    </row>
    <row r="1648" spans="1:16" x14ac:dyDescent="0.35">
      <c r="A1648" t="s">
        <v>310</v>
      </c>
      <c r="B1648">
        <v>1677.25</v>
      </c>
      <c r="C1648" t="s">
        <v>309</v>
      </c>
      <c r="D1648" t="s">
        <v>310</v>
      </c>
      <c r="E1648" t="s">
        <v>428</v>
      </c>
      <c r="F1648" t="s">
        <v>429</v>
      </c>
      <c r="G1648" t="s">
        <v>307</v>
      </c>
      <c r="H1648" t="s">
        <v>308</v>
      </c>
      <c r="O1648" t="s">
        <v>2868</v>
      </c>
      <c r="P1648" t="s">
        <v>2869</v>
      </c>
    </row>
    <row r="1649" spans="1:16" x14ac:dyDescent="0.35">
      <c r="A1649" t="s">
        <v>310</v>
      </c>
      <c r="B1649">
        <v>4595.51</v>
      </c>
      <c r="C1649" t="s">
        <v>309</v>
      </c>
      <c r="D1649" t="s">
        <v>310</v>
      </c>
      <c r="E1649" t="s">
        <v>428</v>
      </c>
      <c r="F1649" t="s">
        <v>429</v>
      </c>
      <c r="G1649" t="s">
        <v>307</v>
      </c>
      <c r="H1649" t="s">
        <v>308</v>
      </c>
      <c r="O1649" t="s">
        <v>2870</v>
      </c>
      <c r="P1649" t="s">
        <v>2833</v>
      </c>
    </row>
    <row r="1650" spans="1:16" x14ac:dyDescent="0.35">
      <c r="A1650" t="s">
        <v>310</v>
      </c>
      <c r="B1650">
        <v>3245.89</v>
      </c>
      <c r="C1650" t="s">
        <v>309</v>
      </c>
      <c r="D1650" t="s">
        <v>310</v>
      </c>
      <c r="E1650" t="s">
        <v>428</v>
      </c>
      <c r="F1650" t="s">
        <v>429</v>
      </c>
      <c r="G1650" t="s">
        <v>307</v>
      </c>
      <c r="H1650" t="s">
        <v>308</v>
      </c>
      <c r="O1650" t="s">
        <v>2871</v>
      </c>
      <c r="P1650" t="s">
        <v>2835</v>
      </c>
    </row>
    <row r="1651" spans="1:16" x14ac:dyDescent="0.35">
      <c r="A1651" t="s">
        <v>310</v>
      </c>
      <c r="B1651">
        <v>4587.93</v>
      </c>
      <c r="C1651" t="s">
        <v>309</v>
      </c>
      <c r="D1651" t="s">
        <v>310</v>
      </c>
      <c r="E1651" t="s">
        <v>428</v>
      </c>
      <c r="F1651" t="s">
        <v>429</v>
      </c>
      <c r="G1651" t="s">
        <v>307</v>
      </c>
      <c r="H1651" t="s">
        <v>308</v>
      </c>
      <c r="O1651" t="s">
        <v>2872</v>
      </c>
      <c r="P1651" t="s">
        <v>2873</v>
      </c>
    </row>
    <row r="1652" spans="1:16" x14ac:dyDescent="0.35">
      <c r="A1652" t="s">
        <v>310</v>
      </c>
      <c r="B1652">
        <v>4389.13</v>
      </c>
      <c r="C1652" t="s">
        <v>309</v>
      </c>
      <c r="D1652" t="s">
        <v>310</v>
      </c>
      <c r="E1652" t="s">
        <v>428</v>
      </c>
      <c r="F1652" t="s">
        <v>429</v>
      </c>
      <c r="G1652" t="s">
        <v>307</v>
      </c>
      <c r="H1652" t="s">
        <v>308</v>
      </c>
      <c r="O1652" t="s">
        <v>2874</v>
      </c>
      <c r="P1652" t="s">
        <v>2875</v>
      </c>
    </row>
    <row r="1653" spans="1:16" x14ac:dyDescent="0.35">
      <c r="A1653" t="s">
        <v>2876</v>
      </c>
      <c r="B1653">
        <v>483.27</v>
      </c>
      <c r="C1653" t="s">
        <v>2877</v>
      </c>
      <c r="D1653" t="s">
        <v>2876</v>
      </c>
      <c r="E1653" t="s">
        <v>404</v>
      </c>
      <c r="F1653" t="s">
        <v>405</v>
      </c>
      <c r="G1653" t="s">
        <v>307</v>
      </c>
      <c r="H1653" t="s">
        <v>308</v>
      </c>
      <c r="O1653" t="s">
        <v>2780</v>
      </c>
      <c r="P1653" t="s">
        <v>2781</v>
      </c>
    </row>
    <row r="1654" spans="1:16" x14ac:dyDescent="0.35">
      <c r="A1654" t="s">
        <v>2876</v>
      </c>
      <c r="B1654">
        <v>1230.1199999999999</v>
      </c>
      <c r="C1654" t="s">
        <v>2877</v>
      </c>
      <c r="D1654" t="s">
        <v>2876</v>
      </c>
      <c r="E1654" t="s">
        <v>404</v>
      </c>
      <c r="F1654" t="s">
        <v>405</v>
      </c>
      <c r="G1654" t="s">
        <v>307</v>
      </c>
      <c r="H1654" t="s">
        <v>308</v>
      </c>
      <c r="O1654" t="s">
        <v>2782</v>
      </c>
      <c r="P1654" t="s">
        <v>2783</v>
      </c>
    </row>
    <row r="1655" spans="1:16" x14ac:dyDescent="0.35">
      <c r="A1655" t="s">
        <v>2876</v>
      </c>
      <c r="B1655">
        <v>3202.76</v>
      </c>
      <c r="C1655" t="s">
        <v>2877</v>
      </c>
      <c r="D1655" t="s">
        <v>2876</v>
      </c>
      <c r="E1655" t="s">
        <v>404</v>
      </c>
      <c r="F1655" t="s">
        <v>405</v>
      </c>
      <c r="G1655" t="s">
        <v>307</v>
      </c>
      <c r="H1655" t="s">
        <v>308</v>
      </c>
      <c r="O1655" t="s">
        <v>2784</v>
      </c>
      <c r="P1655" t="s">
        <v>2785</v>
      </c>
    </row>
    <row r="1656" spans="1:16" x14ac:dyDescent="0.35">
      <c r="A1656" t="s">
        <v>2876</v>
      </c>
      <c r="B1656">
        <v>898.52</v>
      </c>
      <c r="C1656" t="s">
        <v>2877</v>
      </c>
      <c r="D1656" t="s">
        <v>2876</v>
      </c>
      <c r="E1656" t="s">
        <v>404</v>
      </c>
      <c r="F1656" t="s">
        <v>405</v>
      </c>
      <c r="G1656" t="s">
        <v>307</v>
      </c>
      <c r="H1656" t="s">
        <v>308</v>
      </c>
      <c r="O1656" t="s">
        <v>2786</v>
      </c>
      <c r="P1656" t="s">
        <v>2787</v>
      </c>
    </row>
    <row r="1657" spans="1:16" x14ac:dyDescent="0.35">
      <c r="A1657" t="s">
        <v>2876</v>
      </c>
      <c r="B1657">
        <v>395.39</v>
      </c>
      <c r="C1657" t="s">
        <v>2877</v>
      </c>
      <c r="D1657" t="s">
        <v>2876</v>
      </c>
      <c r="E1657" t="s">
        <v>404</v>
      </c>
      <c r="F1657" t="s">
        <v>405</v>
      </c>
      <c r="G1657" t="s">
        <v>307</v>
      </c>
      <c r="H1657" t="s">
        <v>308</v>
      </c>
      <c r="O1657" t="s">
        <v>2788</v>
      </c>
      <c r="P1657" t="s">
        <v>2789</v>
      </c>
    </row>
    <row r="1658" spans="1:16" x14ac:dyDescent="0.35">
      <c r="A1658" t="s">
        <v>2876</v>
      </c>
      <c r="B1658">
        <v>1081.33</v>
      </c>
      <c r="C1658" t="s">
        <v>2877</v>
      </c>
      <c r="D1658" t="s">
        <v>2876</v>
      </c>
      <c r="E1658" t="s">
        <v>404</v>
      </c>
      <c r="F1658" t="s">
        <v>405</v>
      </c>
      <c r="G1658" t="s">
        <v>307</v>
      </c>
      <c r="H1658" t="s">
        <v>308</v>
      </c>
      <c r="O1658" t="s">
        <v>2790</v>
      </c>
      <c r="P1658" t="s">
        <v>2791</v>
      </c>
    </row>
    <row r="1659" spans="1:16" x14ac:dyDescent="0.35">
      <c r="A1659" t="s">
        <v>2876</v>
      </c>
      <c r="B1659">
        <v>212.27</v>
      </c>
      <c r="C1659" t="s">
        <v>2877</v>
      </c>
      <c r="D1659" t="s">
        <v>2876</v>
      </c>
      <c r="E1659" t="s">
        <v>404</v>
      </c>
      <c r="F1659" t="s">
        <v>405</v>
      </c>
      <c r="G1659" t="s">
        <v>307</v>
      </c>
      <c r="H1659" t="s">
        <v>308</v>
      </c>
      <c r="O1659" t="s">
        <v>2792</v>
      </c>
      <c r="P1659" t="s">
        <v>2793</v>
      </c>
    </row>
    <row r="1660" spans="1:16" x14ac:dyDescent="0.35">
      <c r="A1660" t="s">
        <v>2876</v>
      </c>
      <c r="B1660">
        <v>1845.12</v>
      </c>
      <c r="C1660" t="s">
        <v>2877</v>
      </c>
      <c r="D1660" t="s">
        <v>2876</v>
      </c>
      <c r="E1660" t="s">
        <v>404</v>
      </c>
      <c r="F1660" t="s">
        <v>405</v>
      </c>
      <c r="G1660" t="s">
        <v>307</v>
      </c>
      <c r="H1660" t="s">
        <v>308</v>
      </c>
      <c r="O1660" t="s">
        <v>2794</v>
      </c>
      <c r="P1660" t="s">
        <v>2795</v>
      </c>
    </row>
    <row r="1661" spans="1:16" x14ac:dyDescent="0.35">
      <c r="A1661" t="s">
        <v>2876</v>
      </c>
      <c r="B1661">
        <v>1315.2</v>
      </c>
      <c r="C1661" t="s">
        <v>2877</v>
      </c>
      <c r="D1661" t="s">
        <v>2876</v>
      </c>
      <c r="E1661" t="s">
        <v>404</v>
      </c>
      <c r="F1661" t="s">
        <v>405</v>
      </c>
      <c r="G1661" t="s">
        <v>307</v>
      </c>
      <c r="H1661" t="s">
        <v>308</v>
      </c>
      <c r="O1661" t="s">
        <v>2796</v>
      </c>
      <c r="P1661" t="s">
        <v>2797</v>
      </c>
    </row>
    <row r="1662" spans="1:16" x14ac:dyDescent="0.35">
      <c r="A1662" t="s">
        <v>2876</v>
      </c>
      <c r="B1662">
        <v>1281.67</v>
      </c>
      <c r="C1662" t="s">
        <v>2877</v>
      </c>
      <c r="D1662" t="s">
        <v>2876</v>
      </c>
      <c r="E1662" t="s">
        <v>404</v>
      </c>
      <c r="F1662" t="s">
        <v>405</v>
      </c>
      <c r="G1662" t="s">
        <v>307</v>
      </c>
      <c r="H1662" t="s">
        <v>308</v>
      </c>
      <c r="O1662" t="s">
        <v>2798</v>
      </c>
      <c r="P1662" t="s">
        <v>2799</v>
      </c>
    </row>
    <row r="1663" spans="1:16" x14ac:dyDescent="0.35">
      <c r="A1663" t="s">
        <v>2876</v>
      </c>
      <c r="B1663">
        <v>1350.51</v>
      </c>
      <c r="C1663" t="s">
        <v>2877</v>
      </c>
      <c r="D1663" t="s">
        <v>2876</v>
      </c>
      <c r="E1663" t="s">
        <v>404</v>
      </c>
      <c r="F1663" t="s">
        <v>405</v>
      </c>
      <c r="G1663" t="s">
        <v>307</v>
      </c>
      <c r="H1663" t="s">
        <v>308</v>
      </c>
      <c r="O1663" t="s">
        <v>2766</v>
      </c>
      <c r="P1663" t="s">
        <v>2767</v>
      </c>
    </row>
    <row r="1664" spans="1:16" x14ac:dyDescent="0.35">
      <c r="A1664" t="s">
        <v>2876</v>
      </c>
      <c r="B1664">
        <v>1581.5</v>
      </c>
      <c r="C1664" t="s">
        <v>2877</v>
      </c>
      <c r="D1664" t="s">
        <v>2876</v>
      </c>
      <c r="E1664" t="s">
        <v>404</v>
      </c>
      <c r="F1664" t="s">
        <v>405</v>
      </c>
      <c r="G1664" t="s">
        <v>307</v>
      </c>
      <c r="H1664" t="s">
        <v>308</v>
      </c>
      <c r="O1664" t="s">
        <v>2800</v>
      </c>
      <c r="P1664" t="s">
        <v>2801</v>
      </c>
    </row>
    <row r="1665" spans="1:16" x14ac:dyDescent="0.35">
      <c r="A1665" t="s">
        <v>2876</v>
      </c>
      <c r="B1665">
        <v>351.46</v>
      </c>
      <c r="C1665" t="s">
        <v>2877</v>
      </c>
      <c r="D1665" t="s">
        <v>2876</v>
      </c>
      <c r="E1665" t="s">
        <v>404</v>
      </c>
      <c r="F1665" t="s">
        <v>405</v>
      </c>
      <c r="G1665" t="s">
        <v>307</v>
      </c>
      <c r="H1665" t="s">
        <v>308</v>
      </c>
      <c r="O1665" t="s">
        <v>2802</v>
      </c>
      <c r="P1665" t="s">
        <v>2803</v>
      </c>
    </row>
    <row r="1666" spans="1:16" x14ac:dyDescent="0.35">
      <c r="A1666" t="s">
        <v>2876</v>
      </c>
      <c r="B1666">
        <v>1361.93</v>
      </c>
      <c r="C1666" t="s">
        <v>2877</v>
      </c>
      <c r="D1666" t="s">
        <v>2876</v>
      </c>
      <c r="E1666" t="s">
        <v>404</v>
      </c>
      <c r="F1666" t="s">
        <v>405</v>
      </c>
      <c r="G1666" t="s">
        <v>307</v>
      </c>
      <c r="H1666" t="s">
        <v>308</v>
      </c>
      <c r="O1666" t="s">
        <v>2804</v>
      </c>
      <c r="P1666" t="s">
        <v>2805</v>
      </c>
    </row>
    <row r="1667" spans="1:16" x14ac:dyDescent="0.35">
      <c r="A1667" t="s">
        <v>2876</v>
      </c>
      <c r="B1667">
        <v>2203.25</v>
      </c>
      <c r="C1667" t="s">
        <v>2877</v>
      </c>
      <c r="D1667" t="s">
        <v>2876</v>
      </c>
      <c r="E1667" t="s">
        <v>404</v>
      </c>
      <c r="F1667" t="s">
        <v>405</v>
      </c>
      <c r="G1667" t="s">
        <v>307</v>
      </c>
      <c r="H1667" t="s">
        <v>308</v>
      </c>
      <c r="O1667" t="s">
        <v>2806</v>
      </c>
      <c r="P1667" t="s">
        <v>2807</v>
      </c>
    </row>
    <row r="1668" spans="1:16" x14ac:dyDescent="0.35">
      <c r="A1668" t="s">
        <v>2876</v>
      </c>
      <c r="B1668">
        <v>922.57</v>
      </c>
      <c r="C1668" t="s">
        <v>2877</v>
      </c>
      <c r="D1668" t="s">
        <v>2876</v>
      </c>
      <c r="E1668" t="s">
        <v>422</v>
      </c>
      <c r="F1668" t="s">
        <v>423</v>
      </c>
      <c r="G1668" t="s">
        <v>307</v>
      </c>
      <c r="H1668" t="s">
        <v>308</v>
      </c>
      <c r="O1668" t="s">
        <v>2808</v>
      </c>
      <c r="P1668" t="s">
        <v>2809</v>
      </c>
    </row>
    <row r="1669" spans="1:16" x14ac:dyDescent="0.35">
      <c r="A1669" t="s">
        <v>2876</v>
      </c>
      <c r="B1669">
        <v>483.27</v>
      </c>
      <c r="C1669" t="s">
        <v>2877</v>
      </c>
      <c r="D1669" t="s">
        <v>2876</v>
      </c>
      <c r="E1669" t="s">
        <v>422</v>
      </c>
      <c r="F1669" t="s">
        <v>423</v>
      </c>
      <c r="G1669" t="s">
        <v>307</v>
      </c>
      <c r="H1669" t="s">
        <v>308</v>
      </c>
      <c r="O1669" t="s">
        <v>2810</v>
      </c>
      <c r="P1669" t="s">
        <v>2811</v>
      </c>
    </row>
    <row r="1670" spans="1:16" x14ac:dyDescent="0.35">
      <c r="A1670" t="s">
        <v>2876</v>
      </c>
      <c r="B1670">
        <v>1445.53</v>
      </c>
      <c r="C1670" t="s">
        <v>2877</v>
      </c>
      <c r="D1670" t="s">
        <v>2876</v>
      </c>
      <c r="E1670" t="s">
        <v>422</v>
      </c>
      <c r="F1670" t="s">
        <v>423</v>
      </c>
      <c r="G1670" t="s">
        <v>307</v>
      </c>
      <c r="H1670" t="s">
        <v>308</v>
      </c>
      <c r="O1670" t="s">
        <v>2812</v>
      </c>
      <c r="P1670" t="s">
        <v>2813</v>
      </c>
    </row>
    <row r="1671" spans="1:16" x14ac:dyDescent="0.35">
      <c r="A1671" t="s">
        <v>2876</v>
      </c>
      <c r="B1671">
        <v>658.96</v>
      </c>
      <c r="C1671" t="s">
        <v>2877</v>
      </c>
      <c r="D1671" t="s">
        <v>2876</v>
      </c>
      <c r="E1671" t="s">
        <v>422</v>
      </c>
      <c r="F1671" t="s">
        <v>423</v>
      </c>
      <c r="G1671" t="s">
        <v>307</v>
      </c>
      <c r="H1671" t="s">
        <v>308</v>
      </c>
      <c r="O1671" t="s">
        <v>2814</v>
      </c>
      <c r="P1671" t="s">
        <v>2815</v>
      </c>
    </row>
    <row r="1672" spans="1:16" x14ac:dyDescent="0.35">
      <c r="A1672" t="s">
        <v>2876</v>
      </c>
      <c r="B1672">
        <v>2645.81</v>
      </c>
      <c r="C1672" t="s">
        <v>2877</v>
      </c>
      <c r="D1672" t="s">
        <v>2876</v>
      </c>
      <c r="E1672" t="s">
        <v>422</v>
      </c>
      <c r="F1672" t="s">
        <v>423</v>
      </c>
      <c r="G1672" t="s">
        <v>307</v>
      </c>
      <c r="H1672" t="s">
        <v>308</v>
      </c>
      <c r="O1672" t="s">
        <v>2816</v>
      </c>
      <c r="P1672" t="s">
        <v>2817</v>
      </c>
    </row>
    <row r="1673" spans="1:16" x14ac:dyDescent="0.35">
      <c r="A1673" t="s">
        <v>2876</v>
      </c>
      <c r="B1673">
        <v>571.09</v>
      </c>
      <c r="C1673" t="s">
        <v>2877</v>
      </c>
      <c r="D1673" t="s">
        <v>2876</v>
      </c>
      <c r="E1673" t="s">
        <v>422</v>
      </c>
      <c r="F1673" t="s">
        <v>423</v>
      </c>
      <c r="G1673" t="s">
        <v>307</v>
      </c>
      <c r="H1673" t="s">
        <v>308</v>
      </c>
      <c r="O1673" t="s">
        <v>2818</v>
      </c>
      <c r="P1673" t="s">
        <v>2819</v>
      </c>
    </row>
    <row r="1674" spans="1:16" x14ac:dyDescent="0.35">
      <c r="A1674" t="s">
        <v>2876</v>
      </c>
      <c r="B1674">
        <v>985.48</v>
      </c>
      <c r="C1674" t="s">
        <v>2877</v>
      </c>
      <c r="D1674" t="s">
        <v>2876</v>
      </c>
      <c r="E1674" t="s">
        <v>422</v>
      </c>
      <c r="F1674" t="s">
        <v>423</v>
      </c>
      <c r="G1674" t="s">
        <v>307</v>
      </c>
      <c r="H1674" t="s">
        <v>308</v>
      </c>
      <c r="O1674" t="s">
        <v>2820</v>
      </c>
      <c r="P1674" t="s">
        <v>2821</v>
      </c>
    </row>
    <row r="1675" spans="1:16" x14ac:dyDescent="0.35">
      <c r="A1675" t="s">
        <v>2876</v>
      </c>
      <c r="B1675">
        <v>2489.96</v>
      </c>
      <c r="C1675" t="s">
        <v>2877</v>
      </c>
      <c r="D1675" t="s">
        <v>2876</v>
      </c>
      <c r="E1675" t="s">
        <v>422</v>
      </c>
      <c r="F1675" t="s">
        <v>423</v>
      </c>
      <c r="G1675" t="s">
        <v>307</v>
      </c>
      <c r="H1675" t="s">
        <v>308</v>
      </c>
      <c r="O1675" t="s">
        <v>2822</v>
      </c>
      <c r="P1675" t="s">
        <v>2823</v>
      </c>
    </row>
    <row r="1676" spans="1:16" x14ac:dyDescent="0.35">
      <c r="A1676" t="s">
        <v>2876</v>
      </c>
      <c r="B1676">
        <v>1098.29</v>
      </c>
      <c r="C1676" t="s">
        <v>2877</v>
      </c>
      <c r="D1676" t="s">
        <v>2876</v>
      </c>
      <c r="E1676" t="s">
        <v>422</v>
      </c>
      <c r="F1676" t="s">
        <v>423</v>
      </c>
      <c r="G1676" t="s">
        <v>307</v>
      </c>
      <c r="H1676" t="s">
        <v>308</v>
      </c>
      <c r="O1676" t="s">
        <v>2824</v>
      </c>
      <c r="P1676" t="s">
        <v>2825</v>
      </c>
    </row>
    <row r="1677" spans="1:16" x14ac:dyDescent="0.35">
      <c r="A1677" t="s">
        <v>2876</v>
      </c>
      <c r="B1677">
        <v>800.73</v>
      </c>
      <c r="C1677" t="s">
        <v>2877</v>
      </c>
      <c r="D1677" t="s">
        <v>2876</v>
      </c>
      <c r="E1677" t="s">
        <v>422</v>
      </c>
      <c r="F1677" t="s">
        <v>423</v>
      </c>
      <c r="G1677" t="s">
        <v>307</v>
      </c>
      <c r="H1677" t="s">
        <v>308</v>
      </c>
      <c r="O1677" t="s">
        <v>2826</v>
      </c>
      <c r="P1677" t="s">
        <v>2827</v>
      </c>
    </row>
    <row r="1678" spans="1:16" x14ac:dyDescent="0.35">
      <c r="A1678" t="s">
        <v>2876</v>
      </c>
      <c r="B1678">
        <v>391.13</v>
      </c>
      <c r="C1678" t="s">
        <v>2877</v>
      </c>
      <c r="D1678" t="s">
        <v>2876</v>
      </c>
      <c r="E1678" t="s">
        <v>422</v>
      </c>
      <c r="F1678" t="s">
        <v>423</v>
      </c>
      <c r="G1678" t="s">
        <v>307</v>
      </c>
      <c r="H1678" t="s">
        <v>308</v>
      </c>
      <c r="O1678" t="s">
        <v>2828</v>
      </c>
      <c r="P1678" t="s">
        <v>2829</v>
      </c>
    </row>
    <row r="1679" spans="1:16" x14ac:dyDescent="0.35">
      <c r="A1679" t="s">
        <v>2876</v>
      </c>
      <c r="B1679">
        <v>1742.63</v>
      </c>
      <c r="C1679" t="s">
        <v>2877</v>
      </c>
      <c r="D1679" t="s">
        <v>2876</v>
      </c>
      <c r="E1679" t="s">
        <v>422</v>
      </c>
      <c r="F1679" t="s">
        <v>423</v>
      </c>
      <c r="G1679" t="s">
        <v>307</v>
      </c>
      <c r="H1679" t="s">
        <v>308</v>
      </c>
      <c r="O1679" t="s">
        <v>2830</v>
      </c>
      <c r="P1679" t="s">
        <v>2831</v>
      </c>
    </row>
    <row r="1680" spans="1:16" x14ac:dyDescent="0.35">
      <c r="A1680" t="s">
        <v>2876</v>
      </c>
      <c r="B1680">
        <v>998.66</v>
      </c>
      <c r="C1680" t="s">
        <v>2877</v>
      </c>
      <c r="D1680" t="s">
        <v>2876</v>
      </c>
      <c r="E1680" t="s">
        <v>305</v>
      </c>
      <c r="F1680" t="s">
        <v>306</v>
      </c>
      <c r="G1680" t="s">
        <v>307</v>
      </c>
      <c r="H1680" t="s">
        <v>308</v>
      </c>
      <c r="O1680" t="s">
        <v>2832</v>
      </c>
      <c r="P1680" t="s">
        <v>2833</v>
      </c>
    </row>
    <row r="1681" spans="1:16" x14ac:dyDescent="0.35">
      <c r="A1681" t="s">
        <v>2876</v>
      </c>
      <c r="B1681">
        <v>656.09</v>
      </c>
      <c r="C1681" t="s">
        <v>2877</v>
      </c>
      <c r="D1681" t="s">
        <v>2876</v>
      </c>
      <c r="E1681" t="s">
        <v>305</v>
      </c>
      <c r="F1681" t="s">
        <v>306</v>
      </c>
      <c r="G1681" t="s">
        <v>307</v>
      </c>
      <c r="H1681" t="s">
        <v>308</v>
      </c>
      <c r="O1681" t="s">
        <v>2834</v>
      </c>
      <c r="P1681" t="s">
        <v>2835</v>
      </c>
    </row>
    <row r="1682" spans="1:16" x14ac:dyDescent="0.35">
      <c r="A1682" t="s">
        <v>2876</v>
      </c>
      <c r="B1682">
        <v>1809.77</v>
      </c>
      <c r="C1682" t="s">
        <v>2877</v>
      </c>
      <c r="D1682" t="s">
        <v>2876</v>
      </c>
      <c r="E1682" t="s">
        <v>305</v>
      </c>
      <c r="F1682" t="s">
        <v>306</v>
      </c>
      <c r="G1682" t="s">
        <v>307</v>
      </c>
      <c r="H1682" t="s">
        <v>308</v>
      </c>
      <c r="O1682" t="s">
        <v>2836</v>
      </c>
      <c r="P1682" t="s">
        <v>2837</v>
      </c>
    </row>
    <row r="1683" spans="1:16" x14ac:dyDescent="0.35">
      <c r="A1683" t="s">
        <v>2876</v>
      </c>
      <c r="B1683">
        <v>1887.68</v>
      </c>
      <c r="C1683" t="s">
        <v>2877</v>
      </c>
      <c r="D1683" t="s">
        <v>2876</v>
      </c>
      <c r="E1683" t="s">
        <v>305</v>
      </c>
      <c r="F1683" t="s">
        <v>306</v>
      </c>
      <c r="G1683" t="s">
        <v>307</v>
      </c>
      <c r="H1683" t="s">
        <v>308</v>
      </c>
      <c r="O1683" t="s">
        <v>2838</v>
      </c>
      <c r="P1683" t="s">
        <v>2839</v>
      </c>
    </row>
    <row r="1684" spans="1:16" x14ac:dyDescent="0.35">
      <c r="A1684" t="s">
        <v>2876</v>
      </c>
      <c r="B1684">
        <v>1486.21</v>
      </c>
      <c r="C1684" t="s">
        <v>2877</v>
      </c>
      <c r="D1684" t="s">
        <v>2876</v>
      </c>
      <c r="E1684" t="s">
        <v>305</v>
      </c>
      <c r="F1684" t="s">
        <v>306</v>
      </c>
      <c r="G1684" t="s">
        <v>307</v>
      </c>
      <c r="H1684" t="s">
        <v>308</v>
      </c>
      <c r="O1684" t="s">
        <v>2840</v>
      </c>
      <c r="P1684" t="s">
        <v>2841</v>
      </c>
    </row>
    <row r="1685" spans="1:16" x14ac:dyDescent="0.35">
      <c r="A1685" t="s">
        <v>2876</v>
      </c>
      <c r="B1685">
        <v>1346.3</v>
      </c>
      <c r="C1685" t="s">
        <v>2877</v>
      </c>
      <c r="D1685" t="s">
        <v>2876</v>
      </c>
      <c r="E1685" t="s">
        <v>305</v>
      </c>
      <c r="F1685" t="s">
        <v>306</v>
      </c>
      <c r="G1685" t="s">
        <v>307</v>
      </c>
      <c r="H1685" t="s">
        <v>308</v>
      </c>
      <c r="O1685" t="s">
        <v>2768</v>
      </c>
      <c r="P1685" t="s">
        <v>2769</v>
      </c>
    </row>
    <row r="1686" spans="1:16" x14ac:dyDescent="0.35">
      <c r="A1686" t="s">
        <v>2876</v>
      </c>
      <c r="B1686">
        <v>3016.72</v>
      </c>
      <c r="C1686" t="s">
        <v>2877</v>
      </c>
      <c r="D1686" t="s">
        <v>2876</v>
      </c>
      <c r="E1686" t="s">
        <v>305</v>
      </c>
      <c r="F1686" t="s">
        <v>306</v>
      </c>
      <c r="G1686" t="s">
        <v>307</v>
      </c>
      <c r="H1686" t="s">
        <v>308</v>
      </c>
      <c r="O1686" t="s">
        <v>2770</v>
      </c>
      <c r="P1686" t="s">
        <v>2771</v>
      </c>
    </row>
    <row r="1687" spans="1:16" x14ac:dyDescent="0.35">
      <c r="A1687" t="s">
        <v>2876</v>
      </c>
      <c r="B1687">
        <v>615.02</v>
      </c>
      <c r="C1687" t="s">
        <v>2877</v>
      </c>
      <c r="D1687" t="s">
        <v>2876</v>
      </c>
      <c r="E1687" t="s">
        <v>305</v>
      </c>
      <c r="F1687" t="s">
        <v>306</v>
      </c>
      <c r="G1687" t="s">
        <v>307</v>
      </c>
      <c r="H1687" t="s">
        <v>308</v>
      </c>
      <c r="O1687" t="s">
        <v>2842</v>
      </c>
      <c r="P1687" t="s">
        <v>2843</v>
      </c>
    </row>
    <row r="1688" spans="1:16" x14ac:dyDescent="0.35">
      <c r="A1688" t="s">
        <v>2876</v>
      </c>
      <c r="B1688">
        <v>1111.71</v>
      </c>
      <c r="C1688" t="s">
        <v>2877</v>
      </c>
      <c r="D1688" t="s">
        <v>2876</v>
      </c>
      <c r="E1688" t="s">
        <v>305</v>
      </c>
      <c r="F1688" t="s">
        <v>306</v>
      </c>
      <c r="G1688" t="s">
        <v>307</v>
      </c>
      <c r="H1688" t="s">
        <v>308</v>
      </c>
      <c r="O1688" t="s">
        <v>2844</v>
      </c>
      <c r="P1688" t="s">
        <v>2845</v>
      </c>
    </row>
    <row r="1689" spans="1:16" x14ac:dyDescent="0.35">
      <c r="A1689" t="s">
        <v>2876</v>
      </c>
      <c r="B1689">
        <v>615.02</v>
      </c>
      <c r="C1689" t="s">
        <v>2877</v>
      </c>
      <c r="D1689" t="s">
        <v>2876</v>
      </c>
      <c r="E1689" t="s">
        <v>305</v>
      </c>
      <c r="F1689" t="s">
        <v>306</v>
      </c>
      <c r="G1689" t="s">
        <v>307</v>
      </c>
      <c r="H1689" t="s">
        <v>308</v>
      </c>
      <c r="O1689" t="s">
        <v>2846</v>
      </c>
      <c r="P1689" t="s">
        <v>2847</v>
      </c>
    </row>
    <row r="1690" spans="1:16" x14ac:dyDescent="0.35">
      <c r="A1690" t="s">
        <v>2876</v>
      </c>
      <c r="B1690">
        <v>476.16</v>
      </c>
      <c r="C1690" t="s">
        <v>2877</v>
      </c>
      <c r="D1690" t="s">
        <v>2876</v>
      </c>
      <c r="E1690" t="s">
        <v>428</v>
      </c>
      <c r="F1690" t="s">
        <v>429</v>
      </c>
      <c r="G1690" t="s">
        <v>307</v>
      </c>
      <c r="H1690" t="s">
        <v>308</v>
      </c>
      <c r="O1690" t="s">
        <v>2848</v>
      </c>
      <c r="P1690" t="s">
        <v>2849</v>
      </c>
    </row>
    <row r="1691" spans="1:16" x14ac:dyDescent="0.35">
      <c r="A1691" t="s">
        <v>2876</v>
      </c>
      <c r="B1691">
        <v>175.72</v>
      </c>
      <c r="C1691" t="s">
        <v>2877</v>
      </c>
      <c r="D1691" t="s">
        <v>2876</v>
      </c>
      <c r="E1691" t="s">
        <v>428</v>
      </c>
      <c r="F1691" t="s">
        <v>429</v>
      </c>
      <c r="G1691" t="s">
        <v>307</v>
      </c>
      <c r="H1691" t="s">
        <v>308</v>
      </c>
      <c r="O1691" t="s">
        <v>2850</v>
      </c>
      <c r="P1691" t="s">
        <v>2851</v>
      </c>
    </row>
    <row r="1692" spans="1:16" x14ac:dyDescent="0.35">
      <c r="A1692" t="s">
        <v>2876</v>
      </c>
      <c r="B1692">
        <v>1728.8</v>
      </c>
      <c r="C1692" t="s">
        <v>2877</v>
      </c>
      <c r="D1692" t="s">
        <v>2876</v>
      </c>
      <c r="E1692" t="s">
        <v>428</v>
      </c>
      <c r="F1692" t="s">
        <v>429</v>
      </c>
      <c r="G1692" t="s">
        <v>307</v>
      </c>
      <c r="H1692" t="s">
        <v>308</v>
      </c>
      <c r="O1692" t="s">
        <v>2852</v>
      </c>
      <c r="P1692" t="s">
        <v>2853</v>
      </c>
    </row>
    <row r="1693" spans="1:16" x14ac:dyDescent="0.35">
      <c r="A1693" t="s">
        <v>2876</v>
      </c>
      <c r="B1693">
        <v>1645.37</v>
      </c>
      <c r="C1693" t="s">
        <v>2877</v>
      </c>
      <c r="D1693" t="s">
        <v>2876</v>
      </c>
      <c r="E1693" t="s">
        <v>428</v>
      </c>
      <c r="F1693" t="s">
        <v>429</v>
      </c>
      <c r="G1693" t="s">
        <v>307</v>
      </c>
      <c r="H1693" t="s">
        <v>308</v>
      </c>
      <c r="O1693" t="s">
        <v>2772</v>
      </c>
      <c r="P1693" t="s">
        <v>2773</v>
      </c>
    </row>
    <row r="1694" spans="1:16" x14ac:dyDescent="0.35">
      <c r="A1694" t="s">
        <v>2876</v>
      </c>
      <c r="B1694">
        <v>1733.22</v>
      </c>
      <c r="C1694" t="s">
        <v>2877</v>
      </c>
      <c r="D1694" t="s">
        <v>2876</v>
      </c>
      <c r="E1694" t="s">
        <v>428</v>
      </c>
      <c r="F1694" t="s">
        <v>429</v>
      </c>
      <c r="G1694" t="s">
        <v>307</v>
      </c>
      <c r="H1694" t="s">
        <v>308</v>
      </c>
      <c r="O1694" t="s">
        <v>2854</v>
      </c>
      <c r="P1694" t="s">
        <v>2855</v>
      </c>
    </row>
    <row r="1695" spans="1:16" x14ac:dyDescent="0.35">
      <c r="A1695" t="s">
        <v>2876</v>
      </c>
      <c r="B1695">
        <v>1055.81</v>
      </c>
      <c r="C1695" t="s">
        <v>2877</v>
      </c>
      <c r="D1695" t="s">
        <v>2876</v>
      </c>
      <c r="E1695" t="s">
        <v>428</v>
      </c>
      <c r="F1695" t="s">
        <v>429</v>
      </c>
      <c r="G1695" t="s">
        <v>307</v>
      </c>
      <c r="H1695" t="s">
        <v>308</v>
      </c>
      <c r="O1695" t="s">
        <v>2774</v>
      </c>
      <c r="P1695" t="s">
        <v>2775</v>
      </c>
    </row>
    <row r="1696" spans="1:16" x14ac:dyDescent="0.35">
      <c r="A1696" t="s">
        <v>2876</v>
      </c>
      <c r="B1696">
        <v>1806.44</v>
      </c>
      <c r="C1696" t="s">
        <v>2877</v>
      </c>
      <c r="D1696" t="s">
        <v>2876</v>
      </c>
      <c r="E1696" t="s">
        <v>428</v>
      </c>
      <c r="F1696" t="s">
        <v>429</v>
      </c>
      <c r="G1696" t="s">
        <v>307</v>
      </c>
      <c r="H1696" t="s">
        <v>308</v>
      </c>
      <c r="O1696" t="s">
        <v>2856</v>
      </c>
      <c r="P1696" t="s">
        <v>2857</v>
      </c>
    </row>
    <row r="1697" spans="1:16" x14ac:dyDescent="0.35">
      <c r="A1697" t="s">
        <v>2876</v>
      </c>
      <c r="B1697">
        <v>3095.04</v>
      </c>
      <c r="C1697" t="s">
        <v>2877</v>
      </c>
      <c r="D1697" t="s">
        <v>2876</v>
      </c>
      <c r="E1697" t="s">
        <v>428</v>
      </c>
      <c r="F1697" t="s">
        <v>429</v>
      </c>
      <c r="G1697" t="s">
        <v>307</v>
      </c>
      <c r="H1697" t="s">
        <v>308</v>
      </c>
      <c r="O1697" t="s">
        <v>2858</v>
      </c>
      <c r="P1697" t="s">
        <v>2859</v>
      </c>
    </row>
    <row r="1698" spans="1:16" x14ac:dyDescent="0.35">
      <c r="A1698" t="s">
        <v>2876</v>
      </c>
      <c r="B1698">
        <v>1894.24</v>
      </c>
      <c r="C1698" t="s">
        <v>2877</v>
      </c>
      <c r="D1698" t="s">
        <v>2876</v>
      </c>
      <c r="E1698" t="s">
        <v>428</v>
      </c>
      <c r="F1698" t="s">
        <v>429</v>
      </c>
      <c r="G1698" t="s">
        <v>307</v>
      </c>
      <c r="H1698" t="s">
        <v>308</v>
      </c>
      <c r="O1698" t="s">
        <v>2860</v>
      </c>
      <c r="P1698" t="s">
        <v>2861</v>
      </c>
    </row>
    <row r="1699" spans="1:16" x14ac:dyDescent="0.35">
      <c r="A1699" t="s">
        <v>2876</v>
      </c>
      <c r="B1699">
        <v>1405.87</v>
      </c>
      <c r="C1699" t="s">
        <v>2877</v>
      </c>
      <c r="D1699" t="s">
        <v>2876</v>
      </c>
      <c r="E1699" t="s">
        <v>428</v>
      </c>
      <c r="F1699" t="s">
        <v>429</v>
      </c>
      <c r="G1699" t="s">
        <v>307</v>
      </c>
      <c r="H1699" t="s">
        <v>308</v>
      </c>
      <c r="O1699" t="s">
        <v>2862</v>
      </c>
      <c r="P1699" t="s">
        <v>2863</v>
      </c>
    </row>
    <row r="1700" spans="1:16" x14ac:dyDescent="0.35">
      <c r="A1700" t="s">
        <v>2876</v>
      </c>
      <c r="B1700">
        <v>1345.88</v>
      </c>
      <c r="C1700" t="s">
        <v>2877</v>
      </c>
      <c r="D1700" t="s">
        <v>2876</v>
      </c>
      <c r="E1700" t="s">
        <v>428</v>
      </c>
      <c r="F1700" t="s">
        <v>429</v>
      </c>
      <c r="G1700" t="s">
        <v>307</v>
      </c>
      <c r="H1700" t="s">
        <v>308</v>
      </c>
      <c r="O1700" t="s">
        <v>2776</v>
      </c>
      <c r="P1700" t="s">
        <v>2777</v>
      </c>
    </row>
    <row r="1701" spans="1:16" x14ac:dyDescent="0.35">
      <c r="A1701" t="s">
        <v>2876</v>
      </c>
      <c r="B1701">
        <v>911.67</v>
      </c>
      <c r="C1701" t="s">
        <v>2877</v>
      </c>
      <c r="D1701" t="s">
        <v>2876</v>
      </c>
      <c r="E1701" t="s">
        <v>428</v>
      </c>
      <c r="F1701" t="s">
        <v>429</v>
      </c>
      <c r="G1701" t="s">
        <v>307</v>
      </c>
      <c r="H1701" t="s">
        <v>308</v>
      </c>
      <c r="O1701" t="s">
        <v>2778</v>
      </c>
      <c r="P1701" t="s">
        <v>2779</v>
      </c>
    </row>
    <row r="1702" spans="1:16" x14ac:dyDescent="0.35">
      <c r="A1702" t="s">
        <v>2876</v>
      </c>
      <c r="B1702">
        <v>1669.45</v>
      </c>
      <c r="C1702" t="s">
        <v>2877</v>
      </c>
      <c r="D1702" t="s">
        <v>2876</v>
      </c>
      <c r="E1702" t="s">
        <v>428</v>
      </c>
      <c r="F1702" t="s">
        <v>429</v>
      </c>
      <c r="G1702" t="s">
        <v>307</v>
      </c>
      <c r="H1702" t="s">
        <v>308</v>
      </c>
      <c r="O1702" t="s">
        <v>2866</v>
      </c>
      <c r="P1702" t="s">
        <v>2867</v>
      </c>
    </row>
    <row r="1703" spans="1:16" x14ac:dyDescent="0.35">
      <c r="A1703" t="s">
        <v>2876</v>
      </c>
      <c r="B1703">
        <v>817.69</v>
      </c>
      <c r="C1703" t="s">
        <v>2877</v>
      </c>
      <c r="D1703" t="s">
        <v>2876</v>
      </c>
      <c r="E1703" t="s">
        <v>428</v>
      </c>
      <c r="F1703" t="s">
        <v>429</v>
      </c>
      <c r="G1703" t="s">
        <v>307</v>
      </c>
      <c r="H1703" t="s">
        <v>308</v>
      </c>
      <c r="O1703" t="s">
        <v>2868</v>
      </c>
      <c r="P1703" t="s">
        <v>2869</v>
      </c>
    </row>
    <row r="1704" spans="1:16" x14ac:dyDescent="0.35">
      <c r="A1704" t="s">
        <v>2876</v>
      </c>
      <c r="B1704">
        <v>1991.54</v>
      </c>
      <c r="C1704" t="s">
        <v>2877</v>
      </c>
      <c r="D1704" t="s">
        <v>2876</v>
      </c>
      <c r="E1704" t="s">
        <v>428</v>
      </c>
      <c r="F1704" t="s">
        <v>429</v>
      </c>
      <c r="G1704" t="s">
        <v>307</v>
      </c>
      <c r="H1704" t="s">
        <v>308</v>
      </c>
      <c r="O1704" t="s">
        <v>2870</v>
      </c>
      <c r="P1704" t="s">
        <v>2833</v>
      </c>
    </row>
    <row r="1705" spans="1:16" x14ac:dyDescent="0.35">
      <c r="A1705" t="s">
        <v>2876</v>
      </c>
      <c r="B1705">
        <v>131.79</v>
      </c>
      <c r="C1705" t="s">
        <v>2877</v>
      </c>
      <c r="D1705" t="s">
        <v>2876</v>
      </c>
      <c r="E1705" t="s">
        <v>428</v>
      </c>
      <c r="F1705" t="s">
        <v>429</v>
      </c>
      <c r="G1705" t="s">
        <v>307</v>
      </c>
      <c r="H1705" t="s">
        <v>308</v>
      </c>
      <c r="O1705" t="s">
        <v>2871</v>
      </c>
      <c r="P1705" t="s">
        <v>2835</v>
      </c>
    </row>
    <row r="1706" spans="1:16" x14ac:dyDescent="0.35">
      <c r="A1706" t="s">
        <v>2876</v>
      </c>
      <c r="B1706">
        <v>2548.0300000000002</v>
      </c>
      <c r="C1706" t="s">
        <v>2877</v>
      </c>
      <c r="D1706" t="s">
        <v>2876</v>
      </c>
      <c r="E1706" t="s">
        <v>428</v>
      </c>
      <c r="F1706" t="s">
        <v>429</v>
      </c>
      <c r="G1706" t="s">
        <v>307</v>
      </c>
      <c r="H1706" t="s">
        <v>308</v>
      </c>
      <c r="O1706" t="s">
        <v>2872</v>
      </c>
      <c r="P1706" t="s">
        <v>2873</v>
      </c>
    </row>
    <row r="1707" spans="1:16" x14ac:dyDescent="0.35">
      <c r="A1707" t="s">
        <v>2876</v>
      </c>
      <c r="B1707">
        <v>760.26</v>
      </c>
      <c r="C1707" t="s">
        <v>2877</v>
      </c>
      <c r="D1707" t="s">
        <v>2876</v>
      </c>
      <c r="E1707" t="s">
        <v>428</v>
      </c>
      <c r="F1707" t="s">
        <v>429</v>
      </c>
      <c r="G1707" t="s">
        <v>307</v>
      </c>
      <c r="H1707" t="s">
        <v>308</v>
      </c>
      <c r="O1707" t="s">
        <v>2874</v>
      </c>
      <c r="P1707" t="s">
        <v>2875</v>
      </c>
    </row>
    <row r="1708" spans="1:16" x14ac:dyDescent="0.35">
      <c r="A1708" t="s">
        <v>2878</v>
      </c>
      <c r="B1708">
        <v>-433.11</v>
      </c>
      <c r="C1708" t="s">
        <v>2879</v>
      </c>
      <c r="D1708" t="s">
        <v>2878</v>
      </c>
      <c r="E1708" t="s">
        <v>404</v>
      </c>
      <c r="F1708" t="s">
        <v>405</v>
      </c>
      <c r="G1708" t="s">
        <v>307</v>
      </c>
      <c r="H1708" t="s">
        <v>308</v>
      </c>
      <c r="O1708" t="s">
        <v>2780</v>
      </c>
      <c r="P1708" t="s">
        <v>2781</v>
      </c>
    </row>
    <row r="1709" spans="1:16" x14ac:dyDescent="0.35">
      <c r="A1709" t="s">
        <v>2878</v>
      </c>
      <c r="B1709">
        <v>-522.91999999999996</v>
      </c>
      <c r="C1709" t="s">
        <v>2879</v>
      </c>
      <c r="D1709" t="s">
        <v>2878</v>
      </c>
      <c r="E1709" t="s">
        <v>404</v>
      </c>
      <c r="F1709" t="s">
        <v>405</v>
      </c>
      <c r="G1709" t="s">
        <v>307</v>
      </c>
      <c r="H1709" t="s">
        <v>308</v>
      </c>
      <c r="O1709" t="s">
        <v>2784</v>
      </c>
      <c r="P1709" t="s">
        <v>2785</v>
      </c>
    </row>
    <row r="1710" spans="1:16" x14ac:dyDescent="0.35">
      <c r="A1710" t="s">
        <v>2878</v>
      </c>
      <c r="B1710">
        <v>-571.13</v>
      </c>
      <c r="C1710" t="s">
        <v>2879</v>
      </c>
      <c r="D1710" t="s">
        <v>2878</v>
      </c>
      <c r="E1710" t="s">
        <v>404</v>
      </c>
      <c r="F1710" t="s">
        <v>405</v>
      </c>
      <c r="G1710" t="s">
        <v>307</v>
      </c>
      <c r="H1710" t="s">
        <v>308</v>
      </c>
      <c r="O1710" t="s">
        <v>2786</v>
      </c>
      <c r="P1710" t="s">
        <v>2787</v>
      </c>
    </row>
    <row r="1711" spans="1:16" x14ac:dyDescent="0.35">
      <c r="A1711" t="s">
        <v>2878</v>
      </c>
      <c r="B1711">
        <v>-395.39</v>
      </c>
      <c r="C1711" t="s">
        <v>2879</v>
      </c>
      <c r="D1711" t="s">
        <v>2878</v>
      </c>
      <c r="E1711" t="s">
        <v>404</v>
      </c>
      <c r="F1711" t="s">
        <v>405</v>
      </c>
      <c r="G1711" t="s">
        <v>307</v>
      </c>
      <c r="H1711" t="s">
        <v>308</v>
      </c>
      <c r="O1711" t="s">
        <v>2790</v>
      </c>
      <c r="P1711" t="s">
        <v>2791</v>
      </c>
    </row>
    <row r="1712" spans="1:16" x14ac:dyDescent="0.35">
      <c r="A1712" t="s">
        <v>2878</v>
      </c>
      <c r="B1712">
        <v>-127.53</v>
      </c>
      <c r="C1712" t="s">
        <v>2879</v>
      </c>
      <c r="D1712" t="s">
        <v>2878</v>
      </c>
      <c r="E1712" t="s">
        <v>404</v>
      </c>
      <c r="F1712" t="s">
        <v>405</v>
      </c>
      <c r="G1712" t="s">
        <v>307</v>
      </c>
      <c r="H1712" t="s">
        <v>308</v>
      </c>
      <c r="O1712" t="s">
        <v>2792</v>
      </c>
      <c r="P1712" t="s">
        <v>2793</v>
      </c>
    </row>
    <row r="1713" spans="1:16" x14ac:dyDescent="0.35">
      <c r="A1713" t="s">
        <v>2878</v>
      </c>
      <c r="B1713">
        <v>-541.9</v>
      </c>
      <c r="C1713" t="s">
        <v>2879</v>
      </c>
      <c r="D1713" t="s">
        <v>2878</v>
      </c>
      <c r="E1713" t="s">
        <v>404</v>
      </c>
      <c r="F1713" t="s">
        <v>405</v>
      </c>
      <c r="G1713" t="s">
        <v>307</v>
      </c>
      <c r="H1713" t="s">
        <v>308</v>
      </c>
      <c r="O1713" t="s">
        <v>2796</v>
      </c>
      <c r="P1713" t="s">
        <v>2797</v>
      </c>
    </row>
    <row r="1714" spans="1:16" x14ac:dyDescent="0.35">
      <c r="A1714" t="s">
        <v>2878</v>
      </c>
      <c r="B1714">
        <v>-175.13</v>
      </c>
      <c r="C1714" t="s">
        <v>2879</v>
      </c>
      <c r="D1714" t="s">
        <v>2878</v>
      </c>
      <c r="E1714" t="s">
        <v>404</v>
      </c>
      <c r="F1714" t="s">
        <v>405</v>
      </c>
      <c r="G1714" t="s">
        <v>307</v>
      </c>
      <c r="H1714" t="s">
        <v>308</v>
      </c>
      <c r="O1714" t="s">
        <v>2798</v>
      </c>
      <c r="P1714" t="s">
        <v>2799</v>
      </c>
    </row>
    <row r="1715" spans="1:16" x14ac:dyDescent="0.35">
      <c r="A1715" t="s">
        <v>2878</v>
      </c>
      <c r="B1715">
        <v>-527.19000000000005</v>
      </c>
      <c r="C1715" t="s">
        <v>2879</v>
      </c>
      <c r="D1715" t="s">
        <v>2878</v>
      </c>
      <c r="E1715" t="s">
        <v>404</v>
      </c>
      <c r="F1715" t="s">
        <v>405</v>
      </c>
      <c r="G1715" t="s">
        <v>307</v>
      </c>
      <c r="H1715" t="s">
        <v>308</v>
      </c>
      <c r="O1715" t="s">
        <v>2766</v>
      </c>
      <c r="P1715" t="s">
        <v>2767</v>
      </c>
    </row>
    <row r="1716" spans="1:16" x14ac:dyDescent="0.35">
      <c r="A1716" t="s">
        <v>2878</v>
      </c>
      <c r="B1716">
        <v>-307.51</v>
      </c>
      <c r="C1716" t="s">
        <v>2879</v>
      </c>
      <c r="D1716" t="s">
        <v>2878</v>
      </c>
      <c r="E1716" t="s">
        <v>422</v>
      </c>
      <c r="F1716" t="s">
        <v>423</v>
      </c>
      <c r="G1716" t="s">
        <v>307</v>
      </c>
      <c r="H1716" t="s">
        <v>308</v>
      </c>
      <c r="O1716" t="s">
        <v>2812</v>
      </c>
      <c r="P1716" t="s">
        <v>2813</v>
      </c>
    </row>
    <row r="1717" spans="1:16" x14ac:dyDescent="0.35">
      <c r="A1717" t="s">
        <v>2878</v>
      </c>
      <c r="B1717">
        <v>-131.81</v>
      </c>
      <c r="C1717" t="s">
        <v>2879</v>
      </c>
      <c r="D1717" t="s">
        <v>2878</v>
      </c>
      <c r="E1717" t="s">
        <v>422</v>
      </c>
      <c r="F1717" t="s">
        <v>423</v>
      </c>
      <c r="G1717" t="s">
        <v>307</v>
      </c>
      <c r="H1717" t="s">
        <v>308</v>
      </c>
      <c r="O1717" t="s">
        <v>2814</v>
      </c>
      <c r="P1717" t="s">
        <v>2815</v>
      </c>
    </row>
    <row r="1718" spans="1:16" x14ac:dyDescent="0.35">
      <c r="A1718" t="s">
        <v>2878</v>
      </c>
      <c r="B1718">
        <v>-307.51</v>
      </c>
      <c r="C1718" t="s">
        <v>2879</v>
      </c>
      <c r="D1718" t="s">
        <v>2878</v>
      </c>
      <c r="E1718" t="s">
        <v>422</v>
      </c>
      <c r="F1718" t="s">
        <v>423</v>
      </c>
      <c r="G1718" t="s">
        <v>307</v>
      </c>
      <c r="H1718" t="s">
        <v>308</v>
      </c>
      <c r="O1718" t="s">
        <v>2816</v>
      </c>
      <c r="P1718" t="s">
        <v>2817</v>
      </c>
    </row>
    <row r="1719" spans="1:16" x14ac:dyDescent="0.35">
      <c r="A1719" t="s">
        <v>2878</v>
      </c>
      <c r="B1719">
        <v>-462.78</v>
      </c>
      <c r="C1719" t="s">
        <v>2879</v>
      </c>
      <c r="D1719" t="s">
        <v>2878</v>
      </c>
      <c r="E1719" t="s">
        <v>422</v>
      </c>
      <c r="F1719" t="s">
        <v>423</v>
      </c>
      <c r="G1719" t="s">
        <v>307</v>
      </c>
      <c r="H1719" t="s">
        <v>308</v>
      </c>
      <c r="O1719" t="s">
        <v>2818</v>
      </c>
      <c r="P1719" t="s">
        <v>2819</v>
      </c>
    </row>
    <row r="1720" spans="1:16" x14ac:dyDescent="0.35">
      <c r="A1720" t="s">
        <v>2878</v>
      </c>
      <c r="B1720">
        <v>-131.81</v>
      </c>
      <c r="C1720" t="s">
        <v>2879</v>
      </c>
      <c r="D1720" t="s">
        <v>2878</v>
      </c>
      <c r="E1720" t="s">
        <v>422</v>
      </c>
      <c r="F1720" t="s">
        <v>423</v>
      </c>
      <c r="G1720" t="s">
        <v>307</v>
      </c>
      <c r="H1720" t="s">
        <v>308</v>
      </c>
      <c r="O1720" t="s">
        <v>2824</v>
      </c>
      <c r="P1720" t="s">
        <v>2825</v>
      </c>
    </row>
    <row r="1721" spans="1:16" x14ac:dyDescent="0.35">
      <c r="A1721" t="s">
        <v>2878</v>
      </c>
      <c r="B1721">
        <v>-615.09</v>
      </c>
      <c r="C1721" t="s">
        <v>2879</v>
      </c>
      <c r="D1721" t="s">
        <v>2878</v>
      </c>
      <c r="E1721" t="s">
        <v>422</v>
      </c>
      <c r="F1721" t="s">
        <v>423</v>
      </c>
      <c r="G1721" t="s">
        <v>307</v>
      </c>
      <c r="H1721" t="s">
        <v>308</v>
      </c>
      <c r="O1721" t="s">
        <v>2826</v>
      </c>
      <c r="P1721" t="s">
        <v>2827</v>
      </c>
    </row>
    <row r="1722" spans="1:16" x14ac:dyDescent="0.35">
      <c r="A1722" t="s">
        <v>2878</v>
      </c>
      <c r="B1722">
        <v>-51.05</v>
      </c>
      <c r="C1722" t="s">
        <v>2879</v>
      </c>
      <c r="D1722" t="s">
        <v>2878</v>
      </c>
      <c r="E1722" t="s">
        <v>305</v>
      </c>
      <c r="F1722" t="s">
        <v>306</v>
      </c>
      <c r="G1722" t="s">
        <v>307</v>
      </c>
      <c r="H1722" t="s">
        <v>308</v>
      </c>
      <c r="O1722" t="s">
        <v>2834</v>
      </c>
      <c r="P1722" t="s">
        <v>2835</v>
      </c>
    </row>
    <row r="1723" spans="1:16" x14ac:dyDescent="0.35">
      <c r="A1723" t="s">
        <v>2878</v>
      </c>
      <c r="B1723">
        <v>-878.7</v>
      </c>
      <c r="C1723" t="s">
        <v>2879</v>
      </c>
      <c r="D1723" t="s">
        <v>2878</v>
      </c>
      <c r="E1723" t="s">
        <v>305</v>
      </c>
      <c r="F1723" t="s">
        <v>306</v>
      </c>
      <c r="G1723" t="s">
        <v>307</v>
      </c>
      <c r="H1723" t="s">
        <v>308</v>
      </c>
      <c r="O1723" t="s">
        <v>2768</v>
      </c>
      <c r="P1723" t="s">
        <v>2769</v>
      </c>
    </row>
    <row r="1724" spans="1:16" x14ac:dyDescent="0.35">
      <c r="A1724" t="s">
        <v>2878</v>
      </c>
      <c r="B1724">
        <v>-87.87</v>
      </c>
      <c r="C1724" t="s">
        <v>2879</v>
      </c>
      <c r="D1724" t="s">
        <v>2878</v>
      </c>
      <c r="E1724" t="s">
        <v>305</v>
      </c>
      <c r="F1724" t="s">
        <v>306</v>
      </c>
      <c r="G1724" t="s">
        <v>307</v>
      </c>
      <c r="H1724" t="s">
        <v>308</v>
      </c>
      <c r="O1724" t="s">
        <v>2844</v>
      </c>
      <c r="P1724" t="s">
        <v>2845</v>
      </c>
    </row>
    <row r="1725" spans="1:16" x14ac:dyDescent="0.35">
      <c r="A1725" t="s">
        <v>2878</v>
      </c>
      <c r="B1725">
        <v>-175.74</v>
      </c>
      <c r="C1725" t="s">
        <v>2879</v>
      </c>
      <c r="D1725" t="s">
        <v>2878</v>
      </c>
      <c r="E1725" t="s">
        <v>428</v>
      </c>
      <c r="F1725" t="s">
        <v>429</v>
      </c>
      <c r="G1725" t="s">
        <v>307</v>
      </c>
      <c r="H1725" t="s">
        <v>308</v>
      </c>
      <c r="O1725" t="s">
        <v>2848</v>
      </c>
      <c r="P1725" t="s">
        <v>2849</v>
      </c>
    </row>
    <row r="1726" spans="1:16" x14ac:dyDescent="0.35">
      <c r="A1726" t="s">
        <v>2878</v>
      </c>
      <c r="B1726">
        <v>-36.82</v>
      </c>
      <c r="C1726" t="s">
        <v>2879</v>
      </c>
      <c r="D1726" t="s">
        <v>2878</v>
      </c>
      <c r="E1726" t="s">
        <v>428</v>
      </c>
      <c r="F1726" t="s">
        <v>429</v>
      </c>
      <c r="G1726" t="s">
        <v>307</v>
      </c>
      <c r="H1726" t="s">
        <v>308</v>
      </c>
      <c r="O1726" t="s">
        <v>2850</v>
      </c>
      <c r="P1726" t="s">
        <v>2851</v>
      </c>
    </row>
    <row r="1727" spans="1:16" x14ac:dyDescent="0.35">
      <c r="A1727" t="s">
        <v>2878</v>
      </c>
      <c r="B1727">
        <v>-439.32</v>
      </c>
      <c r="C1727" t="s">
        <v>2879</v>
      </c>
      <c r="D1727" t="s">
        <v>2878</v>
      </c>
      <c r="E1727" t="s">
        <v>428</v>
      </c>
      <c r="F1727" t="s">
        <v>429</v>
      </c>
      <c r="G1727" t="s">
        <v>307</v>
      </c>
      <c r="H1727" t="s">
        <v>308</v>
      </c>
      <c r="O1727" t="s">
        <v>2852</v>
      </c>
      <c r="P1727" t="s">
        <v>2853</v>
      </c>
    </row>
    <row r="1728" spans="1:16" x14ac:dyDescent="0.35">
      <c r="A1728" t="s">
        <v>2878</v>
      </c>
      <c r="B1728">
        <v>-483.26</v>
      </c>
      <c r="C1728" t="s">
        <v>2879</v>
      </c>
      <c r="D1728" t="s">
        <v>2878</v>
      </c>
      <c r="E1728" t="s">
        <v>428</v>
      </c>
      <c r="F1728" t="s">
        <v>429</v>
      </c>
      <c r="G1728" t="s">
        <v>307</v>
      </c>
      <c r="H1728" t="s">
        <v>308</v>
      </c>
      <c r="O1728" t="s">
        <v>2772</v>
      </c>
      <c r="P1728" t="s">
        <v>2773</v>
      </c>
    </row>
    <row r="1729" spans="1:16" x14ac:dyDescent="0.35">
      <c r="A1729" t="s">
        <v>2878</v>
      </c>
      <c r="B1729">
        <v>-1274.06</v>
      </c>
      <c r="C1729" t="s">
        <v>2879</v>
      </c>
      <c r="D1729" t="s">
        <v>2878</v>
      </c>
      <c r="E1729" t="s">
        <v>428</v>
      </c>
      <c r="F1729" t="s">
        <v>429</v>
      </c>
      <c r="G1729" t="s">
        <v>307</v>
      </c>
      <c r="H1729" t="s">
        <v>308</v>
      </c>
      <c r="O1729" t="s">
        <v>2854</v>
      </c>
      <c r="P1729" t="s">
        <v>2855</v>
      </c>
    </row>
    <row r="1730" spans="1:16" x14ac:dyDescent="0.35">
      <c r="A1730" t="s">
        <v>2878</v>
      </c>
      <c r="B1730">
        <v>-1625.59</v>
      </c>
      <c r="C1730" t="s">
        <v>2879</v>
      </c>
      <c r="D1730" t="s">
        <v>2878</v>
      </c>
      <c r="E1730" t="s">
        <v>428</v>
      </c>
      <c r="F1730" t="s">
        <v>429</v>
      </c>
      <c r="G1730" t="s">
        <v>307</v>
      </c>
      <c r="H1730" t="s">
        <v>308</v>
      </c>
      <c r="O1730" t="s">
        <v>2774</v>
      </c>
      <c r="P1730" t="s">
        <v>2775</v>
      </c>
    </row>
    <row r="1731" spans="1:16" x14ac:dyDescent="0.35">
      <c r="A1731" t="s">
        <v>2878</v>
      </c>
      <c r="B1731">
        <v>-307.51</v>
      </c>
      <c r="C1731" t="s">
        <v>2879</v>
      </c>
      <c r="D1731" t="s">
        <v>2878</v>
      </c>
      <c r="E1731" t="s">
        <v>428</v>
      </c>
      <c r="F1731" t="s">
        <v>429</v>
      </c>
      <c r="G1731" t="s">
        <v>307</v>
      </c>
      <c r="H1731" t="s">
        <v>308</v>
      </c>
      <c r="O1731" t="s">
        <v>2856</v>
      </c>
      <c r="P1731" t="s">
        <v>2857</v>
      </c>
    </row>
    <row r="1732" spans="1:16" x14ac:dyDescent="0.35">
      <c r="A1732" t="s">
        <v>2878</v>
      </c>
      <c r="B1732">
        <v>-307.52</v>
      </c>
      <c r="C1732" t="s">
        <v>2879</v>
      </c>
      <c r="D1732" t="s">
        <v>2878</v>
      </c>
      <c r="E1732" t="s">
        <v>428</v>
      </c>
      <c r="F1732" t="s">
        <v>429</v>
      </c>
      <c r="G1732" t="s">
        <v>307</v>
      </c>
      <c r="H1732" t="s">
        <v>308</v>
      </c>
      <c r="O1732" t="s">
        <v>2858</v>
      </c>
      <c r="P1732" t="s">
        <v>2859</v>
      </c>
    </row>
    <row r="1733" spans="1:16" x14ac:dyDescent="0.35">
      <c r="A1733" t="s">
        <v>2878</v>
      </c>
      <c r="B1733">
        <v>-746.85</v>
      </c>
      <c r="C1733" t="s">
        <v>2879</v>
      </c>
      <c r="D1733" t="s">
        <v>2878</v>
      </c>
      <c r="E1733" t="s">
        <v>428</v>
      </c>
      <c r="F1733" t="s">
        <v>429</v>
      </c>
      <c r="G1733" t="s">
        <v>307</v>
      </c>
      <c r="H1733" t="s">
        <v>308</v>
      </c>
      <c r="O1733" t="s">
        <v>2860</v>
      </c>
      <c r="P1733" t="s">
        <v>2861</v>
      </c>
    </row>
    <row r="1734" spans="1:16" x14ac:dyDescent="0.35">
      <c r="A1734" t="s">
        <v>2878</v>
      </c>
      <c r="B1734">
        <v>-263.61</v>
      </c>
      <c r="C1734" t="s">
        <v>2879</v>
      </c>
      <c r="D1734" t="s">
        <v>2878</v>
      </c>
      <c r="E1734" t="s">
        <v>428</v>
      </c>
      <c r="F1734" t="s">
        <v>429</v>
      </c>
      <c r="G1734" t="s">
        <v>307</v>
      </c>
      <c r="H1734" t="s">
        <v>308</v>
      </c>
      <c r="O1734" t="s">
        <v>2776</v>
      </c>
      <c r="P1734" t="s">
        <v>2777</v>
      </c>
    </row>
    <row r="1735" spans="1:16" x14ac:dyDescent="0.35">
      <c r="A1735" t="s">
        <v>2878</v>
      </c>
      <c r="B1735">
        <v>-702.96</v>
      </c>
      <c r="C1735" t="s">
        <v>2879</v>
      </c>
      <c r="D1735" t="s">
        <v>2878</v>
      </c>
      <c r="E1735" t="s">
        <v>428</v>
      </c>
      <c r="F1735" t="s">
        <v>429</v>
      </c>
      <c r="G1735" t="s">
        <v>307</v>
      </c>
      <c r="H1735" t="s">
        <v>308</v>
      </c>
      <c r="O1735" t="s">
        <v>2864</v>
      </c>
      <c r="P1735" t="s">
        <v>2865</v>
      </c>
    </row>
    <row r="1736" spans="1:16" x14ac:dyDescent="0.35">
      <c r="A1736" t="s">
        <v>2878</v>
      </c>
      <c r="B1736">
        <v>-997.73</v>
      </c>
      <c r="C1736" t="s">
        <v>2879</v>
      </c>
      <c r="D1736" t="s">
        <v>2878</v>
      </c>
      <c r="E1736" t="s">
        <v>428</v>
      </c>
      <c r="F1736" t="s">
        <v>429</v>
      </c>
      <c r="G1736" t="s">
        <v>307</v>
      </c>
      <c r="H1736" t="s">
        <v>308</v>
      </c>
      <c r="O1736" t="s">
        <v>2778</v>
      </c>
      <c r="P1736" t="s">
        <v>2779</v>
      </c>
    </row>
    <row r="1737" spans="1:16" x14ac:dyDescent="0.35">
      <c r="A1737" t="s">
        <v>2878</v>
      </c>
      <c r="B1737">
        <v>-615.09</v>
      </c>
      <c r="C1737" t="s">
        <v>2879</v>
      </c>
      <c r="D1737" t="s">
        <v>2878</v>
      </c>
      <c r="E1737" t="s">
        <v>428</v>
      </c>
      <c r="F1737" t="s">
        <v>429</v>
      </c>
      <c r="G1737" t="s">
        <v>307</v>
      </c>
      <c r="H1737" t="s">
        <v>308</v>
      </c>
      <c r="O1737" t="s">
        <v>2872</v>
      </c>
      <c r="P1737" t="s">
        <v>2873</v>
      </c>
    </row>
    <row r="1738" spans="1:16" x14ac:dyDescent="0.35">
      <c r="A1738" t="s">
        <v>753</v>
      </c>
      <c r="B1738">
        <v>197361.97</v>
      </c>
      <c r="C1738" t="s">
        <v>752</v>
      </c>
      <c r="D1738" t="s">
        <v>753</v>
      </c>
      <c r="E1738" t="s">
        <v>139</v>
      </c>
      <c r="F1738" t="s">
        <v>140</v>
      </c>
      <c r="G1738" t="s">
        <v>307</v>
      </c>
      <c r="H1738" t="s">
        <v>308</v>
      </c>
      <c r="M1738" t="s">
        <v>749</v>
      </c>
      <c r="N1738" t="s">
        <v>750</v>
      </c>
    </row>
    <row r="1739" spans="1:16" x14ac:dyDescent="0.35">
      <c r="A1739" t="s">
        <v>753</v>
      </c>
      <c r="B1739">
        <v>6601.41</v>
      </c>
      <c r="C1739" t="s">
        <v>752</v>
      </c>
      <c r="D1739" t="s">
        <v>753</v>
      </c>
      <c r="E1739" t="s">
        <v>404</v>
      </c>
      <c r="F1739" t="s">
        <v>405</v>
      </c>
      <c r="G1739" t="s">
        <v>307</v>
      </c>
      <c r="H1739" t="s">
        <v>308</v>
      </c>
      <c r="O1739" t="s">
        <v>2780</v>
      </c>
      <c r="P1739" t="s">
        <v>2781</v>
      </c>
    </row>
    <row r="1740" spans="1:16" x14ac:dyDescent="0.35">
      <c r="A1740" t="s">
        <v>753</v>
      </c>
      <c r="B1740">
        <v>8970.2999999999993</v>
      </c>
      <c r="C1740" t="s">
        <v>752</v>
      </c>
      <c r="D1740" t="s">
        <v>753</v>
      </c>
      <c r="E1740" t="s">
        <v>404</v>
      </c>
      <c r="F1740" t="s">
        <v>405</v>
      </c>
      <c r="G1740" t="s">
        <v>307</v>
      </c>
      <c r="H1740" t="s">
        <v>308</v>
      </c>
      <c r="O1740" t="s">
        <v>2782</v>
      </c>
      <c r="P1740" t="s">
        <v>2783</v>
      </c>
    </row>
    <row r="1741" spans="1:16" x14ac:dyDescent="0.35">
      <c r="A1741" t="s">
        <v>753</v>
      </c>
      <c r="B1741">
        <v>4885.1400000000003</v>
      </c>
      <c r="C1741" t="s">
        <v>752</v>
      </c>
      <c r="D1741" t="s">
        <v>753</v>
      </c>
      <c r="E1741" t="s">
        <v>404</v>
      </c>
      <c r="F1741" t="s">
        <v>405</v>
      </c>
      <c r="G1741" t="s">
        <v>307</v>
      </c>
      <c r="H1741" t="s">
        <v>308</v>
      </c>
      <c r="O1741" t="s">
        <v>2784</v>
      </c>
      <c r="P1741" t="s">
        <v>2785</v>
      </c>
    </row>
    <row r="1742" spans="1:16" x14ac:dyDescent="0.35">
      <c r="A1742" t="s">
        <v>753</v>
      </c>
      <c r="B1742">
        <v>10065.33</v>
      </c>
      <c r="C1742" t="s">
        <v>752</v>
      </c>
      <c r="D1742" t="s">
        <v>753</v>
      </c>
      <c r="E1742" t="s">
        <v>404</v>
      </c>
      <c r="F1742" t="s">
        <v>405</v>
      </c>
      <c r="G1742" t="s">
        <v>307</v>
      </c>
      <c r="H1742" t="s">
        <v>308</v>
      </c>
      <c r="O1742" t="s">
        <v>2786</v>
      </c>
      <c r="P1742" t="s">
        <v>2787</v>
      </c>
    </row>
    <row r="1743" spans="1:16" x14ac:dyDescent="0.35">
      <c r="A1743" t="s">
        <v>753</v>
      </c>
      <c r="B1743">
        <v>10960.29</v>
      </c>
      <c r="C1743" t="s">
        <v>752</v>
      </c>
      <c r="D1743" t="s">
        <v>753</v>
      </c>
      <c r="E1743" t="s">
        <v>404</v>
      </c>
      <c r="F1743" t="s">
        <v>405</v>
      </c>
      <c r="G1743" t="s">
        <v>307</v>
      </c>
      <c r="H1743" t="s">
        <v>308</v>
      </c>
      <c r="O1743" t="s">
        <v>2788</v>
      </c>
      <c r="P1743" t="s">
        <v>2789</v>
      </c>
    </row>
    <row r="1744" spans="1:16" x14ac:dyDescent="0.35">
      <c r="A1744" t="s">
        <v>753</v>
      </c>
      <c r="B1744">
        <v>9240.2199999999993</v>
      </c>
      <c r="C1744" t="s">
        <v>752</v>
      </c>
      <c r="D1744" t="s">
        <v>753</v>
      </c>
      <c r="E1744" t="s">
        <v>404</v>
      </c>
      <c r="F1744" t="s">
        <v>405</v>
      </c>
      <c r="G1744" t="s">
        <v>307</v>
      </c>
      <c r="H1744" t="s">
        <v>308</v>
      </c>
      <c r="O1744" t="s">
        <v>2790</v>
      </c>
      <c r="P1744" t="s">
        <v>2791</v>
      </c>
    </row>
    <row r="1745" spans="1:16" x14ac:dyDescent="0.35">
      <c r="A1745" t="s">
        <v>753</v>
      </c>
      <c r="B1745">
        <v>7750.57</v>
      </c>
      <c r="C1745" t="s">
        <v>752</v>
      </c>
      <c r="D1745" t="s">
        <v>753</v>
      </c>
      <c r="E1745" t="s">
        <v>404</v>
      </c>
      <c r="F1745" t="s">
        <v>405</v>
      </c>
      <c r="G1745" t="s">
        <v>307</v>
      </c>
      <c r="H1745" t="s">
        <v>308</v>
      </c>
      <c r="O1745" t="s">
        <v>2792</v>
      </c>
      <c r="P1745" t="s">
        <v>2793</v>
      </c>
    </row>
    <row r="1746" spans="1:16" x14ac:dyDescent="0.35">
      <c r="A1746" t="s">
        <v>753</v>
      </c>
      <c r="B1746">
        <v>9053.42</v>
      </c>
      <c r="C1746" t="s">
        <v>752</v>
      </c>
      <c r="D1746" t="s">
        <v>753</v>
      </c>
      <c r="E1746" t="s">
        <v>404</v>
      </c>
      <c r="F1746" t="s">
        <v>405</v>
      </c>
      <c r="G1746" t="s">
        <v>307</v>
      </c>
      <c r="H1746" t="s">
        <v>308</v>
      </c>
      <c r="O1746" t="s">
        <v>2794</v>
      </c>
      <c r="P1746" t="s">
        <v>2795</v>
      </c>
    </row>
    <row r="1747" spans="1:16" x14ac:dyDescent="0.35">
      <c r="A1747" t="s">
        <v>753</v>
      </c>
      <c r="B1747">
        <v>7400.6</v>
      </c>
      <c r="C1747" t="s">
        <v>752</v>
      </c>
      <c r="D1747" t="s">
        <v>753</v>
      </c>
      <c r="E1747" t="s">
        <v>404</v>
      </c>
      <c r="F1747" t="s">
        <v>405</v>
      </c>
      <c r="G1747" t="s">
        <v>307</v>
      </c>
      <c r="H1747" t="s">
        <v>308</v>
      </c>
      <c r="O1747" t="s">
        <v>2796</v>
      </c>
      <c r="P1747" t="s">
        <v>2797</v>
      </c>
    </row>
    <row r="1748" spans="1:16" x14ac:dyDescent="0.35">
      <c r="A1748" t="s">
        <v>753</v>
      </c>
      <c r="B1748">
        <v>2501.23</v>
      </c>
      <c r="C1748" t="s">
        <v>752</v>
      </c>
      <c r="D1748" t="s">
        <v>753</v>
      </c>
      <c r="E1748" t="s">
        <v>404</v>
      </c>
      <c r="F1748" t="s">
        <v>405</v>
      </c>
      <c r="G1748" t="s">
        <v>307</v>
      </c>
      <c r="H1748" t="s">
        <v>308</v>
      </c>
      <c r="O1748" t="s">
        <v>2798</v>
      </c>
      <c r="P1748" t="s">
        <v>2799</v>
      </c>
    </row>
    <row r="1749" spans="1:16" x14ac:dyDescent="0.35">
      <c r="A1749" t="s">
        <v>753</v>
      </c>
      <c r="B1749">
        <v>6226.73</v>
      </c>
      <c r="C1749" t="s">
        <v>752</v>
      </c>
      <c r="D1749" t="s">
        <v>753</v>
      </c>
      <c r="E1749" t="s">
        <v>404</v>
      </c>
      <c r="F1749" t="s">
        <v>405</v>
      </c>
      <c r="G1749" t="s">
        <v>307</v>
      </c>
      <c r="H1749" t="s">
        <v>308</v>
      </c>
      <c r="O1749" t="s">
        <v>2766</v>
      </c>
      <c r="P1749" t="s">
        <v>2767</v>
      </c>
    </row>
    <row r="1750" spans="1:16" x14ac:dyDescent="0.35">
      <c r="A1750" t="s">
        <v>753</v>
      </c>
      <c r="B1750">
        <v>9138.48</v>
      </c>
      <c r="C1750" t="s">
        <v>752</v>
      </c>
      <c r="D1750" t="s">
        <v>753</v>
      </c>
      <c r="E1750" t="s">
        <v>404</v>
      </c>
      <c r="F1750" t="s">
        <v>405</v>
      </c>
      <c r="G1750" t="s">
        <v>307</v>
      </c>
      <c r="H1750" t="s">
        <v>308</v>
      </c>
      <c r="O1750" t="s">
        <v>2800</v>
      </c>
      <c r="P1750" t="s">
        <v>2801</v>
      </c>
    </row>
    <row r="1751" spans="1:16" x14ac:dyDescent="0.35">
      <c r="A1751" t="s">
        <v>753</v>
      </c>
      <c r="B1751">
        <v>9828.7900000000009</v>
      </c>
      <c r="C1751" t="s">
        <v>752</v>
      </c>
      <c r="D1751" t="s">
        <v>753</v>
      </c>
      <c r="E1751" t="s">
        <v>404</v>
      </c>
      <c r="F1751" t="s">
        <v>405</v>
      </c>
      <c r="G1751" t="s">
        <v>307</v>
      </c>
      <c r="H1751" t="s">
        <v>308</v>
      </c>
      <c r="O1751" t="s">
        <v>2802</v>
      </c>
      <c r="P1751" t="s">
        <v>2803</v>
      </c>
    </row>
    <row r="1752" spans="1:16" x14ac:dyDescent="0.35">
      <c r="A1752" t="s">
        <v>753</v>
      </c>
      <c r="B1752">
        <v>10105.049999999999</v>
      </c>
      <c r="C1752" t="s">
        <v>752</v>
      </c>
      <c r="D1752" t="s">
        <v>753</v>
      </c>
      <c r="E1752" t="s">
        <v>404</v>
      </c>
      <c r="F1752" t="s">
        <v>405</v>
      </c>
      <c r="G1752" t="s">
        <v>307</v>
      </c>
      <c r="H1752" t="s">
        <v>308</v>
      </c>
      <c r="O1752" t="s">
        <v>2804</v>
      </c>
      <c r="P1752" t="s">
        <v>2805</v>
      </c>
    </row>
    <row r="1753" spans="1:16" x14ac:dyDescent="0.35">
      <c r="A1753" t="s">
        <v>753</v>
      </c>
      <c r="B1753">
        <v>13245.53</v>
      </c>
      <c r="C1753" t="s">
        <v>752</v>
      </c>
      <c r="D1753" t="s">
        <v>753</v>
      </c>
      <c r="E1753" t="s">
        <v>404</v>
      </c>
      <c r="F1753" t="s">
        <v>405</v>
      </c>
      <c r="G1753" t="s">
        <v>307</v>
      </c>
      <c r="H1753" t="s">
        <v>308</v>
      </c>
      <c r="O1753" t="s">
        <v>2806</v>
      </c>
      <c r="P1753" t="s">
        <v>2807</v>
      </c>
    </row>
    <row r="1754" spans="1:16" x14ac:dyDescent="0.35">
      <c r="A1754" t="s">
        <v>753</v>
      </c>
      <c r="B1754">
        <v>3456.28</v>
      </c>
      <c r="C1754" t="s">
        <v>752</v>
      </c>
      <c r="D1754" t="s">
        <v>753</v>
      </c>
      <c r="E1754" t="s">
        <v>422</v>
      </c>
      <c r="F1754" t="s">
        <v>423</v>
      </c>
      <c r="G1754" t="s">
        <v>307</v>
      </c>
      <c r="H1754" t="s">
        <v>308</v>
      </c>
      <c r="O1754" t="s">
        <v>2808</v>
      </c>
      <c r="P1754" t="s">
        <v>2809</v>
      </c>
    </row>
    <row r="1755" spans="1:16" x14ac:dyDescent="0.35">
      <c r="A1755" t="s">
        <v>753</v>
      </c>
      <c r="B1755">
        <v>12916.89</v>
      </c>
      <c r="C1755" t="s">
        <v>752</v>
      </c>
      <c r="D1755" t="s">
        <v>753</v>
      </c>
      <c r="E1755" t="s">
        <v>422</v>
      </c>
      <c r="F1755" t="s">
        <v>423</v>
      </c>
      <c r="G1755" t="s">
        <v>307</v>
      </c>
      <c r="H1755" t="s">
        <v>308</v>
      </c>
      <c r="O1755" t="s">
        <v>2810</v>
      </c>
      <c r="P1755" t="s">
        <v>2811</v>
      </c>
    </row>
    <row r="1756" spans="1:16" x14ac:dyDescent="0.35">
      <c r="A1756" t="s">
        <v>753</v>
      </c>
      <c r="B1756">
        <v>10669.18</v>
      </c>
      <c r="C1756" t="s">
        <v>752</v>
      </c>
      <c r="D1756" t="s">
        <v>753</v>
      </c>
      <c r="E1756" t="s">
        <v>422</v>
      </c>
      <c r="F1756" t="s">
        <v>423</v>
      </c>
      <c r="G1756" t="s">
        <v>307</v>
      </c>
      <c r="H1756" t="s">
        <v>308</v>
      </c>
      <c r="O1756" t="s">
        <v>2812</v>
      </c>
      <c r="P1756" t="s">
        <v>2813</v>
      </c>
    </row>
    <row r="1757" spans="1:16" x14ac:dyDescent="0.35">
      <c r="A1757" t="s">
        <v>753</v>
      </c>
      <c r="B1757">
        <v>14850.03</v>
      </c>
      <c r="C1757" t="s">
        <v>752</v>
      </c>
      <c r="D1757" t="s">
        <v>753</v>
      </c>
      <c r="E1757" t="s">
        <v>422</v>
      </c>
      <c r="F1757" t="s">
        <v>423</v>
      </c>
      <c r="G1757" t="s">
        <v>307</v>
      </c>
      <c r="H1757" t="s">
        <v>308</v>
      </c>
      <c r="O1757" t="s">
        <v>2814</v>
      </c>
      <c r="P1757" t="s">
        <v>2815</v>
      </c>
    </row>
    <row r="1758" spans="1:16" x14ac:dyDescent="0.35">
      <c r="A1758" t="s">
        <v>753</v>
      </c>
      <c r="B1758">
        <v>7605.86</v>
      </c>
      <c r="C1758" t="s">
        <v>752</v>
      </c>
      <c r="D1758" t="s">
        <v>753</v>
      </c>
      <c r="E1758" t="s">
        <v>422</v>
      </c>
      <c r="F1758" t="s">
        <v>423</v>
      </c>
      <c r="G1758" t="s">
        <v>307</v>
      </c>
      <c r="H1758" t="s">
        <v>308</v>
      </c>
      <c r="O1758" t="s">
        <v>2816</v>
      </c>
      <c r="P1758" t="s">
        <v>2817</v>
      </c>
    </row>
    <row r="1759" spans="1:16" x14ac:dyDescent="0.35">
      <c r="A1759" t="s">
        <v>753</v>
      </c>
      <c r="B1759">
        <v>9521.2099999999991</v>
      </c>
      <c r="C1759" t="s">
        <v>752</v>
      </c>
      <c r="D1759" t="s">
        <v>753</v>
      </c>
      <c r="E1759" t="s">
        <v>422</v>
      </c>
      <c r="F1759" t="s">
        <v>423</v>
      </c>
      <c r="G1759" t="s">
        <v>307</v>
      </c>
      <c r="H1759" t="s">
        <v>308</v>
      </c>
      <c r="O1759" t="s">
        <v>2818</v>
      </c>
      <c r="P1759" t="s">
        <v>2819</v>
      </c>
    </row>
    <row r="1760" spans="1:16" x14ac:dyDescent="0.35">
      <c r="A1760" t="s">
        <v>753</v>
      </c>
      <c r="B1760">
        <v>9383.64</v>
      </c>
      <c r="C1760" t="s">
        <v>752</v>
      </c>
      <c r="D1760" t="s">
        <v>753</v>
      </c>
      <c r="E1760" t="s">
        <v>422</v>
      </c>
      <c r="F1760" t="s">
        <v>423</v>
      </c>
      <c r="G1760" t="s">
        <v>307</v>
      </c>
      <c r="H1760" t="s">
        <v>308</v>
      </c>
      <c r="O1760" t="s">
        <v>2820</v>
      </c>
      <c r="P1760" t="s">
        <v>2821</v>
      </c>
    </row>
    <row r="1761" spans="1:16" x14ac:dyDescent="0.35">
      <c r="A1761" t="s">
        <v>753</v>
      </c>
      <c r="B1761">
        <v>11749.09</v>
      </c>
      <c r="C1761" t="s">
        <v>752</v>
      </c>
      <c r="D1761" t="s">
        <v>753</v>
      </c>
      <c r="E1761" t="s">
        <v>422</v>
      </c>
      <c r="F1761" t="s">
        <v>423</v>
      </c>
      <c r="G1761" t="s">
        <v>307</v>
      </c>
      <c r="H1761" t="s">
        <v>308</v>
      </c>
      <c r="O1761" t="s">
        <v>2822</v>
      </c>
      <c r="P1761" t="s">
        <v>2823</v>
      </c>
    </row>
    <row r="1762" spans="1:16" x14ac:dyDescent="0.35">
      <c r="A1762" t="s">
        <v>753</v>
      </c>
      <c r="B1762">
        <v>8259.7800000000007</v>
      </c>
      <c r="C1762" t="s">
        <v>752</v>
      </c>
      <c r="D1762" t="s">
        <v>753</v>
      </c>
      <c r="E1762" t="s">
        <v>422</v>
      </c>
      <c r="F1762" t="s">
        <v>423</v>
      </c>
      <c r="G1762" t="s">
        <v>307</v>
      </c>
      <c r="H1762" t="s">
        <v>308</v>
      </c>
      <c r="O1762" t="s">
        <v>2824</v>
      </c>
      <c r="P1762" t="s">
        <v>2825</v>
      </c>
    </row>
    <row r="1763" spans="1:16" x14ac:dyDescent="0.35">
      <c r="A1763" t="s">
        <v>753</v>
      </c>
      <c r="B1763">
        <v>7409.38</v>
      </c>
      <c r="C1763" t="s">
        <v>752</v>
      </c>
      <c r="D1763" t="s">
        <v>753</v>
      </c>
      <c r="E1763" t="s">
        <v>422</v>
      </c>
      <c r="F1763" t="s">
        <v>423</v>
      </c>
      <c r="G1763" t="s">
        <v>307</v>
      </c>
      <c r="H1763" t="s">
        <v>308</v>
      </c>
      <c r="O1763" t="s">
        <v>2826</v>
      </c>
      <c r="P1763" t="s">
        <v>2827</v>
      </c>
    </row>
    <row r="1764" spans="1:16" x14ac:dyDescent="0.35">
      <c r="A1764" t="s">
        <v>753</v>
      </c>
      <c r="B1764">
        <v>9424.66</v>
      </c>
      <c r="C1764" t="s">
        <v>752</v>
      </c>
      <c r="D1764" t="s">
        <v>753</v>
      </c>
      <c r="E1764" t="s">
        <v>422</v>
      </c>
      <c r="F1764" t="s">
        <v>423</v>
      </c>
      <c r="G1764" t="s">
        <v>307</v>
      </c>
      <c r="H1764" t="s">
        <v>308</v>
      </c>
      <c r="O1764" t="s">
        <v>2828</v>
      </c>
      <c r="P1764" t="s">
        <v>2829</v>
      </c>
    </row>
    <row r="1765" spans="1:16" x14ac:dyDescent="0.35">
      <c r="A1765" t="s">
        <v>753</v>
      </c>
      <c r="B1765">
        <v>5728.6</v>
      </c>
      <c r="C1765" t="s">
        <v>752</v>
      </c>
      <c r="D1765" t="s">
        <v>753</v>
      </c>
      <c r="E1765" t="s">
        <v>422</v>
      </c>
      <c r="F1765" t="s">
        <v>423</v>
      </c>
      <c r="G1765" t="s">
        <v>307</v>
      </c>
      <c r="H1765" t="s">
        <v>308</v>
      </c>
      <c r="O1765" t="s">
        <v>2830</v>
      </c>
      <c r="P1765" t="s">
        <v>2831</v>
      </c>
    </row>
    <row r="1766" spans="1:16" x14ac:dyDescent="0.35">
      <c r="A1766" t="s">
        <v>753</v>
      </c>
      <c r="B1766">
        <v>10405.48</v>
      </c>
      <c r="C1766" t="s">
        <v>752</v>
      </c>
      <c r="D1766" t="s">
        <v>753</v>
      </c>
      <c r="E1766" t="s">
        <v>305</v>
      </c>
      <c r="F1766" t="s">
        <v>306</v>
      </c>
      <c r="G1766" t="s">
        <v>307</v>
      </c>
      <c r="H1766" t="s">
        <v>308</v>
      </c>
      <c r="O1766" t="s">
        <v>2832</v>
      </c>
      <c r="P1766" t="s">
        <v>2833</v>
      </c>
    </row>
    <row r="1767" spans="1:16" x14ac:dyDescent="0.35">
      <c r="A1767" t="s">
        <v>753</v>
      </c>
      <c r="B1767">
        <v>9506.01</v>
      </c>
      <c r="C1767" t="s">
        <v>752</v>
      </c>
      <c r="D1767" t="s">
        <v>753</v>
      </c>
      <c r="E1767" t="s">
        <v>305</v>
      </c>
      <c r="F1767" t="s">
        <v>306</v>
      </c>
      <c r="G1767" t="s">
        <v>307</v>
      </c>
      <c r="H1767" t="s">
        <v>308</v>
      </c>
      <c r="O1767" t="s">
        <v>2834</v>
      </c>
      <c r="P1767" t="s">
        <v>2835</v>
      </c>
    </row>
    <row r="1768" spans="1:16" x14ac:dyDescent="0.35">
      <c r="A1768" t="s">
        <v>753</v>
      </c>
      <c r="B1768">
        <v>10772.51</v>
      </c>
      <c r="C1768" t="s">
        <v>752</v>
      </c>
      <c r="D1768" t="s">
        <v>753</v>
      </c>
      <c r="E1768" t="s">
        <v>305</v>
      </c>
      <c r="F1768" t="s">
        <v>306</v>
      </c>
      <c r="G1768" t="s">
        <v>307</v>
      </c>
      <c r="H1768" t="s">
        <v>308</v>
      </c>
      <c r="O1768" t="s">
        <v>2836</v>
      </c>
      <c r="P1768" t="s">
        <v>2837</v>
      </c>
    </row>
    <row r="1769" spans="1:16" x14ac:dyDescent="0.35">
      <c r="A1769" t="s">
        <v>753</v>
      </c>
      <c r="B1769">
        <v>12226.68</v>
      </c>
      <c r="C1769" t="s">
        <v>752</v>
      </c>
      <c r="D1769" t="s">
        <v>753</v>
      </c>
      <c r="E1769" t="s">
        <v>305</v>
      </c>
      <c r="F1769" t="s">
        <v>306</v>
      </c>
      <c r="G1769" t="s">
        <v>307</v>
      </c>
      <c r="H1769" t="s">
        <v>308</v>
      </c>
      <c r="O1769" t="s">
        <v>2838</v>
      </c>
      <c r="P1769" t="s">
        <v>2839</v>
      </c>
    </row>
    <row r="1770" spans="1:16" x14ac:dyDescent="0.35">
      <c r="A1770" t="s">
        <v>753</v>
      </c>
      <c r="B1770">
        <v>9557.98</v>
      </c>
      <c r="C1770" t="s">
        <v>752</v>
      </c>
      <c r="D1770" t="s">
        <v>753</v>
      </c>
      <c r="E1770" t="s">
        <v>305</v>
      </c>
      <c r="F1770" t="s">
        <v>306</v>
      </c>
      <c r="G1770" t="s">
        <v>307</v>
      </c>
      <c r="H1770" t="s">
        <v>308</v>
      </c>
      <c r="O1770" t="s">
        <v>2840</v>
      </c>
      <c r="P1770" t="s">
        <v>2841</v>
      </c>
    </row>
    <row r="1771" spans="1:16" x14ac:dyDescent="0.35">
      <c r="A1771" t="s">
        <v>753</v>
      </c>
      <c r="B1771">
        <v>14497.5</v>
      </c>
      <c r="C1771" t="s">
        <v>752</v>
      </c>
      <c r="D1771" t="s">
        <v>753</v>
      </c>
      <c r="E1771" t="s">
        <v>305</v>
      </c>
      <c r="F1771" t="s">
        <v>306</v>
      </c>
      <c r="G1771" t="s">
        <v>307</v>
      </c>
      <c r="H1771" t="s">
        <v>308</v>
      </c>
      <c r="O1771" t="s">
        <v>2768</v>
      </c>
      <c r="P1771" t="s">
        <v>2769</v>
      </c>
    </row>
    <row r="1772" spans="1:16" x14ac:dyDescent="0.35">
      <c r="A1772" t="s">
        <v>753</v>
      </c>
      <c r="B1772">
        <v>9973.25</v>
      </c>
      <c r="C1772" t="s">
        <v>752</v>
      </c>
      <c r="D1772" t="s">
        <v>753</v>
      </c>
      <c r="E1772" t="s">
        <v>305</v>
      </c>
      <c r="F1772" t="s">
        <v>306</v>
      </c>
      <c r="G1772" t="s">
        <v>307</v>
      </c>
      <c r="H1772" t="s">
        <v>308</v>
      </c>
      <c r="O1772" t="s">
        <v>2770</v>
      </c>
      <c r="P1772" t="s">
        <v>2771</v>
      </c>
    </row>
    <row r="1773" spans="1:16" x14ac:dyDescent="0.35">
      <c r="A1773" t="s">
        <v>753</v>
      </c>
      <c r="B1773">
        <v>9554.94</v>
      </c>
      <c r="C1773" t="s">
        <v>752</v>
      </c>
      <c r="D1773" t="s">
        <v>753</v>
      </c>
      <c r="E1773" t="s">
        <v>305</v>
      </c>
      <c r="F1773" t="s">
        <v>306</v>
      </c>
      <c r="G1773" t="s">
        <v>307</v>
      </c>
      <c r="H1773" t="s">
        <v>308</v>
      </c>
      <c r="O1773" t="s">
        <v>2842</v>
      </c>
      <c r="P1773" t="s">
        <v>2843</v>
      </c>
    </row>
    <row r="1774" spans="1:16" x14ac:dyDescent="0.35">
      <c r="A1774" t="s">
        <v>753</v>
      </c>
      <c r="B1774">
        <v>9635.82</v>
      </c>
      <c r="C1774" t="s">
        <v>752</v>
      </c>
      <c r="D1774" t="s">
        <v>753</v>
      </c>
      <c r="E1774" t="s">
        <v>305</v>
      </c>
      <c r="F1774" t="s">
        <v>306</v>
      </c>
      <c r="G1774" t="s">
        <v>307</v>
      </c>
      <c r="H1774" t="s">
        <v>308</v>
      </c>
      <c r="O1774" t="s">
        <v>2844</v>
      </c>
      <c r="P1774" t="s">
        <v>2845</v>
      </c>
    </row>
    <row r="1775" spans="1:16" x14ac:dyDescent="0.35">
      <c r="A1775" t="s">
        <v>753</v>
      </c>
      <c r="B1775">
        <v>15538.84</v>
      </c>
      <c r="C1775" t="s">
        <v>752</v>
      </c>
      <c r="D1775" t="s">
        <v>753</v>
      </c>
      <c r="E1775" t="s">
        <v>305</v>
      </c>
      <c r="F1775" t="s">
        <v>306</v>
      </c>
      <c r="G1775" t="s">
        <v>307</v>
      </c>
      <c r="H1775" t="s">
        <v>308</v>
      </c>
      <c r="O1775" t="s">
        <v>2846</v>
      </c>
      <c r="P1775" t="s">
        <v>2847</v>
      </c>
    </row>
    <row r="1776" spans="1:16" x14ac:dyDescent="0.35">
      <c r="A1776" t="s">
        <v>753</v>
      </c>
      <c r="B1776">
        <v>10703.38</v>
      </c>
      <c r="C1776" t="s">
        <v>752</v>
      </c>
      <c r="D1776" t="s">
        <v>753</v>
      </c>
      <c r="E1776" t="s">
        <v>428</v>
      </c>
      <c r="F1776" t="s">
        <v>429</v>
      </c>
      <c r="G1776" t="s">
        <v>307</v>
      </c>
      <c r="H1776" t="s">
        <v>308</v>
      </c>
      <c r="O1776" t="s">
        <v>2848</v>
      </c>
      <c r="P1776" t="s">
        <v>2849</v>
      </c>
    </row>
    <row r="1777" spans="1:16" x14ac:dyDescent="0.35">
      <c r="A1777" t="s">
        <v>753</v>
      </c>
      <c r="B1777">
        <v>7199.92</v>
      </c>
      <c r="C1777" t="s">
        <v>752</v>
      </c>
      <c r="D1777" t="s">
        <v>753</v>
      </c>
      <c r="E1777" t="s">
        <v>428</v>
      </c>
      <c r="F1777" t="s">
        <v>429</v>
      </c>
      <c r="G1777" t="s">
        <v>307</v>
      </c>
      <c r="H1777" t="s">
        <v>308</v>
      </c>
      <c r="O1777" t="s">
        <v>2850</v>
      </c>
      <c r="P1777" t="s">
        <v>2851</v>
      </c>
    </row>
    <row r="1778" spans="1:16" x14ac:dyDescent="0.35">
      <c r="A1778" t="s">
        <v>753</v>
      </c>
      <c r="B1778">
        <v>9353.58</v>
      </c>
      <c r="C1778" t="s">
        <v>752</v>
      </c>
      <c r="D1778" t="s">
        <v>753</v>
      </c>
      <c r="E1778" t="s">
        <v>428</v>
      </c>
      <c r="F1778" t="s">
        <v>429</v>
      </c>
      <c r="G1778" t="s">
        <v>307</v>
      </c>
      <c r="H1778" t="s">
        <v>308</v>
      </c>
      <c r="O1778" t="s">
        <v>2852</v>
      </c>
      <c r="P1778" t="s">
        <v>2853</v>
      </c>
    </row>
    <row r="1779" spans="1:16" x14ac:dyDescent="0.35">
      <c r="A1779" t="s">
        <v>753</v>
      </c>
      <c r="B1779">
        <v>10603.97</v>
      </c>
      <c r="C1779" t="s">
        <v>752</v>
      </c>
      <c r="D1779" t="s">
        <v>753</v>
      </c>
      <c r="E1779" t="s">
        <v>428</v>
      </c>
      <c r="F1779" t="s">
        <v>429</v>
      </c>
      <c r="G1779" t="s">
        <v>307</v>
      </c>
      <c r="H1779" t="s">
        <v>308</v>
      </c>
      <c r="O1779" t="s">
        <v>2772</v>
      </c>
      <c r="P1779" t="s">
        <v>2773</v>
      </c>
    </row>
    <row r="1780" spans="1:16" x14ac:dyDescent="0.35">
      <c r="A1780" t="s">
        <v>753</v>
      </c>
      <c r="B1780">
        <v>10221.209999999999</v>
      </c>
      <c r="C1780" t="s">
        <v>752</v>
      </c>
      <c r="D1780" t="s">
        <v>753</v>
      </c>
      <c r="E1780" t="s">
        <v>428</v>
      </c>
      <c r="F1780" t="s">
        <v>429</v>
      </c>
      <c r="G1780" t="s">
        <v>307</v>
      </c>
      <c r="H1780" t="s">
        <v>308</v>
      </c>
      <c r="O1780" t="s">
        <v>2854</v>
      </c>
      <c r="P1780" t="s">
        <v>2855</v>
      </c>
    </row>
    <row r="1781" spans="1:16" x14ac:dyDescent="0.35">
      <c r="A1781" t="s">
        <v>753</v>
      </c>
      <c r="B1781">
        <v>11686.71</v>
      </c>
      <c r="C1781" t="s">
        <v>752</v>
      </c>
      <c r="D1781" t="s">
        <v>753</v>
      </c>
      <c r="E1781" t="s">
        <v>428</v>
      </c>
      <c r="F1781" t="s">
        <v>429</v>
      </c>
      <c r="G1781" t="s">
        <v>307</v>
      </c>
      <c r="H1781" t="s">
        <v>308</v>
      </c>
      <c r="O1781" t="s">
        <v>2774</v>
      </c>
      <c r="P1781" t="s">
        <v>2775</v>
      </c>
    </row>
    <row r="1782" spans="1:16" x14ac:dyDescent="0.35">
      <c r="A1782" t="s">
        <v>753</v>
      </c>
      <c r="B1782">
        <v>13259.5</v>
      </c>
      <c r="C1782" t="s">
        <v>752</v>
      </c>
      <c r="D1782" t="s">
        <v>753</v>
      </c>
      <c r="E1782" t="s">
        <v>428</v>
      </c>
      <c r="F1782" t="s">
        <v>429</v>
      </c>
      <c r="G1782" t="s">
        <v>307</v>
      </c>
      <c r="H1782" t="s">
        <v>308</v>
      </c>
      <c r="O1782" t="s">
        <v>2856</v>
      </c>
      <c r="P1782" t="s">
        <v>2857</v>
      </c>
    </row>
    <row r="1783" spans="1:16" x14ac:dyDescent="0.35">
      <c r="A1783" t="s">
        <v>753</v>
      </c>
      <c r="B1783">
        <v>6916.68</v>
      </c>
      <c r="C1783" t="s">
        <v>752</v>
      </c>
      <c r="D1783" t="s">
        <v>753</v>
      </c>
      <c r="E1783" t="s">
        <v>428</v>
      </c>
      <c r="F1783" t="s">
        <v>429</v>
      </c>
      <c r="G1783" t="s">
        <v>307</v>
      </c>
      <c r="H1783" t="s">
        <v>308</v>
      </c>
      <c r="O1783" t="s">
        <v>2858</v>
      </c>
      <c r="P1783" t="s">
        <v>2859</v>
      </c>
    </row>
    <row r="1784" spans="1:16" x14ac:dyDescent="0.35">
      <c r="A1784" t="s">
        <v>753</v>
      </c>
      <c r="B1784">
        <v>14651.29</v>
      </c>
      <c r="C1784" t="s">
        <v>752</v>
      </c>
      <c r="D1784" t="s">
        <v>753</v>
      </c>
      <c r="E1784" t="s">
        <v>428</v>
      </c>
      <c r="F1784" t="s">
        <v>429</v>
      </c>
      <c r="G1784" t="s">
        <v>307</v>
      </c>
      <c r="H1784" t="s">
        <v>308</v>
      </c>
      <c r="O1784" t="s">
        <v>2860</v>
      </c>
      <c r="P1784" t="s">
        <v>2861</v>
      </c>
    </row>
    <row r="1785" spans="1:16" x14ac:dyDescent="0.35">
      <c r="A1785" t="s">
        <v>753</v>
      </c>
      <c r="B1785">
        <v>12038.19</v>
      </c>
      <c r="C1785" t="s">
        <v>752</v>
      </c>
      <c r="D1785" t="s">
        <v>753</v>
      </c>
      <c r="E1785" t="s">
        <v>428</v>
      </c>
      <c r="F1785" t="s">
        <v>429</v>
      </c>
      <c r="G1785" t="s">
        <v>307</v>
      </c>
      <c r="H1785" t="s">
        <v>308</v>
      </c>
      <c r="O1785" t="s">
        <v>2862</v>
      </c>
      <c r="P1785" t="s">
        <v>2863</v>
      </c>
    </row>
    <row r="1786" spans="1:16" x14ac:dyDescent="0.35">
      <c r="A1786" t="s">
        <v>753</v>
      </c>
      <c r="B1786">
        <v>10636.85</v>
      </c>
      <c r="C1786" t="s">
        <v>752</v>
      </c>
      <c r="D1786" t="s">
        <v>753</v>
      </c>
      <c r="E1786" t="s">
        <v>428</v>
      </c>
      <c r="F1786" t="s">
        <v>429</v>
      </c>
      <c r="G1786" t="s">
        <v>307</v>
      </c>
      <c r="H1786" t="s">
        <v>308</v>
      </c>
      <c r="O1786" t="s">
        <v>2776</v>
      </c>
      <c r="P1786" t="s">
        <v>2777</v>
      </c>
    </row>
    <row r="1787" spans="1:16" x14ac:dyDescent="0.35">
      <c r="A1787" t="s">
        <v>753</v>
      </c>
      <c r="B1787">
        <v>9492.67</v>
      </c>
      <c r="C1787" t="s">
        <v>752</v>
      </c>
      <c r="D1787" t="s">
        <v>753</v>
      </c>
      <c r="E1787" t="s">
        <v>428</v>
      </c>
      <c r="F1787" t="s">
        <v>429</v>
      </c>
      <c r="G1787" t="s">
        <v>307</v>
      </c>
      <c r="H1787" t="s">
        <v>308</v>
      </c>
      <c r="O1787" t="s">
        <v>2864</v>
      </c>
      <c r="P1787" t="s">
        <v>2865</v>
      </c>
    </row>
    <row r="1788" spans="1:16" x14ac:dyDescent="0.35">
      <c r="A1788" t="s">
        <v>753</v>
      </c>
      <c r="B1788">
        <v>10506</v>
      </c>
      <c r="C1788" t="s">
        <v>752</v>
      </c>
      <c r="D1788" t="s">
        <v>753</v>
      </c>
      <c r="E1788" t="s">
        <v>428</v>
      </c>
      <c r="F1788" t="s">
        <v>429</v>
      </c>
      <c r="G1788" t="s">
        <v>307</v>
      </c>
      <c r="H1788" t="s">
        <v>308</v>
      </c>
      <c r="O1788" t="s">
        <v>2778</v>
      </c>
      <c r="P1788" t="s">
        <v>2779</v>
      </c>
    </row>
    <row r="1789" spans="1:16" x14ac:dyDescent="0.35">
      <c r="A1789" t="s">
        <v>753</v>
      </c>
      <c r="B1789">
        <v>10582.45</v>
      </c>
      <c r="C1789" t="s">
        <v>752</v>
      </c>
      <c r="D1789" t="s">
        <v>753</v>
      </c>
      <c r="E1789" t="s">
        <v>428</v>
      </c>
      <c r="F1789" t="s">
        <v>429</v>
      </c>
      <c r="G1789" t="s">
        <v>307</v>
      </c>
      <c r="H1789" t="s">
        <v>308</v>
      </c>
      <c r="O1789" t="s">
        <v>2866</v>
      </c>
      <c r="P1789" t="s">
        <v>2867</v>
      </c>
    </row>
    <row r="1790" spans="1:16" x14ac:dyDescent="0.35">
      <c r="A1790" t="s">
        <v>753</v>
      </c>
      <c r="B1790">
        <v>5548.31</v>
      </c>
      <c r="C1790" t="s">
        <v>752</v>
      </c>
      <c r="D1790" t="s">
        <v>753</v>
      </c>
      <c r="E1790" t="s">
        <v>428</v>
      </c>
      <c r="F1790" t="s">
        <v>429</v>
      </c>
      <c r="G1790" t="s">
        <v>307</v>
      </c>
      <c r="H1790" t="s">
        <v>308</v>
      </c>
      <c r="O1790" t="s">
        <v>2868</v>
      </c>
      <c r="P1790" t="s">
        <v>2869</v>
      </c>
    </row>
    <row r="1791" spans="1:16" x14ac:dyDescent="0.35">
      <c r="A1791" t="s">
        <v>753</v>
      </c>
      <c r="B1791">
        <v>12040.91</v>
      </c>
      <c r="C1791" t="s">
        <v>752</v>
      </c>
      <c r="D1791" t="s">
        <v>753</v>
      </c>
      <c r="E1791" t="s">
        <v>428</v>
      </c>
      <c r="F1791" t="s">
        <v>429</v>
      </c>
      <c r="G1791" t="s">
        <v>307</v>
      </c>
      <c r="H1791" t="s">
        <v>308</v>
      </c>
      <c r="O1791" t="s">
        <v>2870</v>
      </c>
      <c r="P1791" t="s">
        <v>2833</v>
      </c>
    </row>
    <row r="1792" spans="1:16" x14ac:dyDescent="0.35">
      <c r="A1792" t="s">
        <v>753</v>
      </c>
      <c r="B1792">
        <v>12794.92</v>
      </c>
      <c r="C1792" t="s">
        <v>752</v>
      </c>
      <c r="D1792" t="s">
        <v>753</v>
      </c>
      <c r="E1792" t="s">
        <v>428</v>
      </c>
      <c r="F1792" t="s">
        <v>429</v>
      </c>
      <c r="G1792" t="s">
        <v>307</v>
      </c>
      <c r="H1792" t="s">
        <v>308</v>
      </c>
      <c r="O1792" t="s">
        <v>2871</v>
      </c>
      <c r="P1792" t="s">
        <v>2835</v>
      </c>
    </row>
    <row r="1793" spans="1:16" x14ac:dyDescent="0.35">
      <c r="A1793" t="s">
        <v>753</v>
      </c>
      <c r="B1793">
        <v>10632.27</v>
      </c>
      <c r="C1793" t="s">
        <v>752</v>
      </c>
      <c r="D1793" t="s">
        <v>753</v>
      </c>
      <c r="E1793" t="s">
        <v>428</v>
      </c>
      <c r="F1793" t="s">
        <v>429</v>
      </c>
      <c r="G1793" t="s">
        <v>307</v>
      </c>
      <c r="H1793" t="s">
        <v>308</v>
      </c>
      <c r="O1793" t="s">
        <v>2872</v>
      </c>
      <c r="P1793" t="s">
        <v>2873</v>
      </c>
    </row>
    <row r="1794" spans="1:16" x14ac:dyDescent="0.35">
      <c r="A1794" t="s">
        <v>753</v>
      </c>
      <c r="B1794">
        <v>11895.31</v>
      </c>
      <c r="C1794" t="s">
        <v>752</v>
      </c>
      <c r="D1794" t="s">
        <v>753</v>
      </c>
      <c r="E1794" t="s">
        <v>428</v>
      </c>
      <c r="F1794" t="s">
        <v>429</v>
      </c>
      <c r="G1794" t="s">
        <v>307</v>
      </c>
      <c r="H1794" t="s">
        <v>308</v>
      </c>
      <c r="O1794" t="s">
        <v>2874</v>
      </c>
      <c r="P1794" t="s">
        <v>2875</v>
      </c>
    </row>
    <row r="1795" spans="1:16" x14ac:dyDescent="0.35">
      <c r="A1795" t="s">
        <v>2880</v>
      </c>
      <c r="B1795">
        <v>47.6</v>
      </c>
      <c r="C1795" t="s">
        <v>2881</v>
      </c>
      <c r="D1795" t="s">
        <v>2880</v>
      </c>
      <c r="E1795" t="s">
        <v>404</v>
      </c>
      <c r="F1795" t="s">
        <v>405</v>
      </c>
      <c r="G1795" t="s">
        <v>307</v>
      </c>
      <c r="H1795" t="s">
        <v>308</v>
      </c>
      <c r="O1795" t="s">
        <v>2796</v>
      </c>
      <c r="P1795" t="s">
        <v>2797</v>
      </c>
    </row>
    <row r="1796" spans="1:16" x14ac:dyDescent="0.35">
      <c r="A1796" t="s">
        <v>2880</v>
      </c>
      <c r="B1796">
        <v>522.07000000000005</v>
      </c>
      <c r="C1796" t="s">
        <v>2881</v>
      </c>
      <c r="D1796" t="s">
        <v>2880</v>
      </c>
      <c r="E1796" t="s">
        <v>404</v>
      </c>
      <c r="F1796" t="s">
        <v>405</v>
      </c>
      <c r="G1796" t="s">
        <v>307</v>
      </c>
      <c r="H1796" t="s">
        <v>308</v>
      </c>
      <c r="O1796" t="s">
        <v>2798</v>
      </c>
      <c r="P1796" t="s">
        <v>2799</v>
      </c>
    </row>
    <row r="1797" spans="1:16" x14ac:dyDescent="0.35">
      <c r="A1797" t="s">
        <v>2882</v>
      </c>
      <c r="B1797">
        <v>-363</v>
      </c>
      <c r="C1797" t="s">
        <v>2883</v>
      </c>
      <c r="D1797" t="s">
        <v>2882</v>
      </c>
      <c r="E1797" t="s">
        <v>380</v>
      </c>
      <c r="F1797" t="s">
        <v>381</v>
      </c>
      <c r="G1797" t="s">
        <v>250</v>
      </c>
      <c r="H1797" t="s">
        <v>251</v>
      </c>
      <c r="O1797" t="s">
        <v>2564</v>
      </c>
      <c r="P1797" t="s">
        <v>2565</v>
      </c>
    </row>
    <row r="1798" spans="1:16" x14ac:dyDescent="0.35">
      <c r="A1798" t="s">
        <v>2882</v>
      </c>
      <c r="B1798">
        <v>-165</v>
      </c>
      <c r="C1798" t="s">
        <v>2883</v>
      </c>
      <c r="D1798" t="s">
        <v>2882</v>
      </c>
      <c r="E1798" t="s">
        <v>380</v>
      </c>
      <c r="F1798" t="s">
        <v>381</v>
      </c>
      <c r="G1798" t="s">
        <v>250</v>
      </c>
      <c r="H1798" t="s">
        <v>251</v>
      </c>
      <c r="O1798" t="s">
        <v>2566</v>
      </c>
      <c r="P1798" t="s">
        <v>2567</v>
      </c>
    </row>
    <row r="1799" spans="1:16" x14ac:dyDescent="0.35">
      <c r="A1799" t="s">
        <v>2882</v>
      </c>
      <c r="B1799">
        <v>-448</v>
      </c>
      <c r="C1799" t="s">
        <v>2883</v>
      </c>
      <c r="D1799" t="s">
        <v>2882</v>
      </c>
      <c r="E1799" t="s">
        <v>380</v>
      </c>
      <c r="F1799" t="s">
        <v>381</v>
      </c>
      <c r="G1799" t="s">
        <v>250</v>
      </c>
      <c r="H1799" t="s">
        <v>251</v>
      </c>
      <c r="O1799" t="s">
        <v>2884</v>
      </c>
      <c r="P1799" t="s">
        <v>2885</v>
      </c>
    </row>
    <row r="1800" spans="1:16" x14ac:dyDescent="0.35">
      <c r="A1800" t="s">
        <v>2882</v>
      </c>
      <c r="B1800">
        <v>-33</v>
      </c>
      <c r="C1800" t="s">
        <v>2883</v>
      </c>
      <c r="D1800" t="s">
        <v>2882</v>
      </c>
      <c r="E1800" t="s">
        <v>380</v>
      </c>
      <c r="F1800" t="s">
        <v>381</v>
      </c>
      <c r="G1800" t="s">
        <v>250</v>
      </c>
      <c r="H1800" t="s">
        <v>251</v>
      </c>
      <c r="O1800" t="s">
        <v>2568</v>
      </c>
      <c r="P1800" t="s">
        <v>2569</v>
      </c>
    </row>
    <row r="1801" spans="1:16" x14ac:dyDescent="0.35">
      <c r="A1801" t="s">
        <v>2882</v>
      </c>
      <c r="B1801">
        <v>-198</v>
      </c>
      <c r="C1801" t="s">
        <v>2883</v>
      </c>
      <c r="D1801" t="s">
        <v>2882</v>
      </c>
      <c r="E1801" t="s">
        <v>380</v>
      </c>
      <c r="F1801" t="s">
        <v>381</v>
      </c>
      <c r="G1801" t="s">
        <v>250</v>
      </c>
      <c r="H1801" t="s">
        <v>251</v>
      </c>
      <c r="O1801" t="s">
        <v>2562</v>
      </c>
      <c r="P1801" t="s">
        <v>2563</v>
      </c>
    </row>
    <row r="1802" spans="1:16" x14ac:dyDescent="0.35">
      <c r="A1802" t="s">
        <v>2882</v>
      </c>
      <c r="B1802">
        <v>-496</v>
      </c>
      <c r="C1802" t="s">
        <v>2883</v>
      </c>
      <c r="D1802" t="s">
        <v>2882</v>
      </c>
      <c r="E1802" t="s">
        <v>380</v>
      </c>
      <c r="F1802" t="s">
        <v>381</v>
      </c>
      <c r="G1802" t="s">
        <v>250</v>
      </c>
      <c r="H1802" t="s">
        <v>251</v>
      </c>
      <c r="O1802" t="s">
        <v>2411</v>
      </c>
      <c r="P1802" t="s">
        <v>2412</v>
      </c>
    </row>
    <row r="1803" spans="1:16" x14ac:dyDescent="0.35">
      <c r="A1803" t="s">
        <v>2882</v>
      </c>
      <c r="B1803">
        <v>-560</v>
      </c>
      <c r="C1803" t="s">
        <v>2883</v>
      </c>
      <c r="D1803" t="s">
        <v>2882</v>
      </c>
      <c r="E1803" t="s">
        <v>380</v>
      </c>
      <c r="F1803" t="s">
        <v>381</v>
      </c>
      <c r="G1803" t="s">
        <v>250</v>
      </c>
      <c r="H1803" t="s">
        <v>251</v>
      </c>
      <c r="O1803" t="s">
        <v>2407</v>
      </c>
      <c r="P1803" t="s">
        <v>2408</v>
      </c>
    </row>
    <row r="1804" spans="1:16" x14ac:dyDescent="0.35">
      <c r="A1804" t="s">
        <v>2882</v>
      </c>
      <c r="B1804">
        <v>-1389</v>
      </c>
      <c r="C1804" t="s">
        <v>2883</v>
      </c>
      <c r="D1804" t="s">
        <v>2882</v>
      </c>
      <c r="E1804" t="s">
        <v>380</v>
      </c>
      <c r="F1804" t="s">
        <v>381</v>
      </c>
      <c r="G1804" t="s">
        <v>250</v>
      </c>
      <c r="H1804" t="s">
        <v>251</v>
      </c>
      <c r="O1804" t="s">
        <v>2480</v>
      </c>
      <c r="P1804" t="s">
        <v>2481</v>
      </c>
    </row>
    <row r="1805" spans="1:16" x14ac:dyDescent="0.35">
      <c r="A1805" t="s">
        <v>2882</v>
      </c>
      <c r="B1805">
        <v>-1695.56</v>
      </c>
      <c r="C1805" t="s">
        <v>2883</v>
      </c>
      <c r="D1805" t="s">
        <v>2882</v>
      </c>
      <c r="E1805" t="s">
        <v>380</v>
      </c>
      <c r="F1805" t="s">
        <v>381</v>
      </c>
      <c r="G1805" t="s">
        <v>250</v>
      </c>
      <c r="H1805" t="s">
        <v>251</v>
      </c>
      <c r="O1805" t="s">
        <v>2560</v>
      </c>
      <c r="P1805" t="s">
        <v>2561</v>
      </c>
    </row>
    <row r="1806" spans="1:16" x14ac:dyDescent="0.35">
      <c r="A1806" t="s">
        <v>2882</v>
      </c>
      <c r="B1806">
        <v>-31</v>
      </c>
      <c r="C1806" t="s">
        <v>2883</v>
      </c>
      <c r="D1806" t="s">
        <v>2882</v>
      </c>
      <c r="E1806" t="s">
        <v>380</v>
      </c>
      <c r="F1806" t="s">
        <v>381</v>
      </c>
      <c r="G1806" t="s">
        <v>250</v>
      </c>
      <c r="H1806" t="s">
        <v>251</v>
      </c>
      <c r="O1806" t="s">
        <v>2417</v>
      </c>
      <c r="P1806" t="s">
        <v>2418</v>
      </c>
    </row>
    <row r="1807" spans="1:16" x14ac:dyDescent="0.35">
      <c r="A1807" t="s">
        <v>2882</v>
      </c>
      <c r="B1807">
        <v>-33</v>
      </c>
      <c r="C1807" t="s">
        <v>2883</v>
      </c>
      <c r="D1807" t="s">
        <v>2882</v>
      </c>
      <c r="E1807" t="s">
        <v>380</v>
      </c>
      <c r="F1807" t="s">
        <v>381</v>
      </c>
      <c r="G1807" t="s">
        <v>250</v>
      </c>
      <c r="H1807" t="s">
        <v>251</v>
      </c>
      <c r="O1807" t="s">
        <v>2570</v>
      </c>
      <c r="P1807" t="s">
        <v>2571</v>
      </c>
    </row>
    <row r="1808" spans="1:16" x14ac:dyDescent="0.35">
      <c r="A1808" t="s">
        <v>2882</v>
      </c>
      <c r="B1808">
        <v>-124</v>
      </c>
      <c r="C1808" t="s">
        <v>2883</v>
      </c>
      <c r="D1808" t="s">
        <v>2882</v>
      </c>
      <c r="E1808" t="s">
        <v>380</v>
      </c>
      <c r="F1808" t="s">
        <v>381</v>
      </c>
      <c r="G1808" t="s">
        <v>250</v>
      </c>
      <c r="H1808" t="s">
        <v>251</v>
      </c>
      <c r="O1808" t="s">
        <v>2482</v>
      </c>
      <c r="P1808" t="s">
        <v>2483</v>
      </c>
    </row>
    <row r="1809" spans="1:16" x14ac:dyDescent="0.35">
      <c r="A1809" t="s">
        <v>2882</v>
      </c>
      <c r="B1809">
        <v>-759</v>
      </c>
      <c r="C1809" t="s">
        <v>2883</v>
      </c>
      <c r="D1809" t="s">
        <v>2882</v>
      </c>
      <c r="E1809" t="s">
        <v>380</v>
      </c>
      <c r="F1809" t="s">
        <v>381</v>
      </c>
      <c r="G1809" t="s">
        <v>250</v>
      </c>
      <c r="H1809" t="s">
        <v>251</v>
      </c>
      <c r="O1809" t="s">
        <v>2572</v>
      </c>
      <c r="P1809" t="s">
        <v>2573</v>
      </c>
    </row>
    <row r="1810" spans="1:16" x14ac:dyDescent="0.35">
      <c r="A1810" t="s">
        <v>2882</v>
      </c>
      <c r="B1810">
        <v>-2016</v>
      </c>
      <c r="C1810" t="s">
        <v>2883</v>
      </c>
      <c r="D1810" t="s">
        <v>2882</v>
      </c>
      <c r="E1810" t="s">
        <v>609</v>
      </c>
      <c r="F1810" t="s">
        <v>610</v>
      </c>
      <c r="G1810" t="s">
        <v>250</v>
      </c>
      <c r="H1810" t="s">
        <v>251</v>
      </c>
      <c r="O1810" t="s">
        <v>2886</v>
      </c>
      <c r="P1810" t="s">
        <v>2887</v>
      </c>
    </row>
    <row r="1811" spans="1:16" x14ac:dyDescent="0.35">
      <c r="A1811" t="s">
        <v>2882</v>
      </c>
      <c r="B1811">
        <v>-844</v>
      </c>
      <c r="C1811" t="s">
        <v>2883</v>
      </c>
      <c r="D1811" t="s">
        <v>2882</v>
      </c>
      <c r="E1811" t="s">
        <v>609</v>
      </c>
      <c r="F1811" t="s">
        <v>610</v>
      </c>
      <c r="G1811" t="s">
        <v>250</v>
      </c>
      <c r="H1811" t="s">
        <v>251</v>
      </c>
      <c r="O1811" t="s">
        <v>2888</v>
      </c>
      <c r="P1811" t="s">
        <v>2889</v>
      </c>
    </row>
    <row r="1812" spans="1:16" x14ac:dyDescent="0.35">
      <c r="A1812" t="s">
        <v>2882</v>
      </c>
      <c r="B1812">
        <v>-21</v>
      </c>
      <c r="C1812" t="s">
        <v>2883</v>
      </c>
      <c r="D1812" t="s">
        <v>2882</v>
      </c>
      <c r="E1812" t="s">
        <v>609</v>
      </c>
      <c r="F1812" t="s">
        <v>610</v>
      </c>
      <c r="G1812" t="s">
        <v>250</v>
      </c>
      <c r="H1812" t="s">
        <v>251</v>
      </c>
      <c r="O1812" t="s">
        <v>2890</v>
      </c>
      <c r="P1812" t="s">
        <v>2891</v>
      </c>
    </row>
    <row r="1813" spans="1:16" x14ac:dyDescent="0.35">
      <c r="A1813" t="s">
        <v>2882</v>
      </c>
      <c r="B1813">
        <v>-1650</v>
      </c>
      <c r="C1813" t="s">
        <v>2883</v>
      </c>
      <c r="D1813" t="s">
        <v>2882</v>
      </c>
      <c r="E1813" t="s">
        <v>609</v>
      </c>
      <c r="F1813" t="s">
        <v>610</v>
      </c>
      <c r="G1813" t="s">
        <v>250</v>
      </c>
      <c r="H1813" t="s">
        <v>251</v>
      </c>
      <c r="O1813" t="s">
        <v>2892</v>
      </c>
      <c r="P1813" t="s">
        <v>2893</v>
      </c>
    </row>
    <row r="1814" spans="1:16" x14ac:dyDescent="0.35">
      <c r="A1814" t="s">
        <v>2882</v>
      </c>
      <c r="B1814">
        <v>-448</v>
      </c>
      <c r="C1814" t="s">
        <v>2883</v>
      </c>
      <c r="D1814" t="s">
        <v>2882</v>
      </c>
      <c r="E1814" t="s">
        <v>609</v>
      </c>
      <c r="F1814" t="s">
        <v>610</v>
      </c>
      <c r="G1814" t="s">
        <v>250</v>
      </c>
      <c r="H1814" t="s">
        <v>251</v>
      </c>
      <c r="O1814" t="s">
        <v>2894</v>
      </c>
      <c r="P1814" t="s">
        <v>2895</v>
      </c>
    </row>
    <row r="1815" spans="1:16" x14ac:dyDescent="0.35">
      <c r="A1815" t="s">
        <v>2882</v>
      </c>
      <c r="B1815">
        <v>-2860</v>
      </c>
      <c r="C1815" t="s">
        <v>2883</v>
      </c>
      <c r="D1815" t="s">
        <v>2882</v>
      </c>
      <c r="E1815" t="s">
        <v>609</v>
      </c>
      <c r="F1815" t="s">
        <v>610</v>
      </c>
      <c r="G1815" t="s">
        <v>250</v>
      </c>
      <c r="H1815" t="s">
        <v>251</v>
      </c>
      <c r="O1815" t="s">
        <v>2896</v>
      </c>
      <c r="P1815" t="s">
        <v>2897</v>
      </c>
    </row>
    <row r="1816" spans="1:16" x14ac:dyDescent="0.35">
      <c r="A1816" t="s">
        <v>2882</v>
      </c>
      <c r="B1816">
        <v>-918</v>
      </c>
      <c r="C1816" t="s">
        <v>2883</v>
      </c>
      <c r="D1816" t="s">
        <v>2882</v>
      </c>
      <c r="E1816" t="s">
        <v>609</v>
      </c>
      <c r="F1816" t="s">
        <v>610</v>
      </c>
      <c r="G1816" t="s">
        <v>250</v>
      </c>
      <c r="H1816" t="s">
        <v>251</v>
      </c>
      <c r="O1816" t="s">
        <v>2898</v>
      </c>
      <c r="P1816" t="s">
        <v>2899</v>
      </c>
    </row>
    <row r="1817" spans="1:16" x14ac:dyDescent="0.35">
      <c r="A1817" t="s">
        <v>2882</v>
      </c>
      <c r="B1817">
        <v>-688</v>
      </c>
      <c r="C1817" t="s">
        <v>2883</v>
      </c>
      <c r="D1817" t="s">
        <v>2882</v>
      </c>
      <c r="E1817" t="s">
        <v>609</v>
      </c>
      <c r="F1817" t="s">
        <v>610</v>
      </c>
      <c r="G1817" t="s">
        <v>250</v>
      </c>
      <c r="H1817" t="s">
        <v>251</v>
      </c>
      <c r="O1817" t="s">
        <v>2900</v>
      </c>
      <c r="P1817" t="s">
        <v>2901</v>
      </c>
    </row>
    <row r="1818" spans="1:16" x14ac:dyDescent="0.35">
      <c r="A1818" t="s">
        <v>2882</v>
      </c>
      <c r="B1818">
        <v>-168</v>
      </c>
      <c r="C1818" t="s">
        <v>2883</v>
      </c>
      <c r="D1818" t="s">
        <v>2882</v>
      </c>
      <c r="E1818" t="s">
        <v>609</v>
      </c>
      <c r="F1818" t="s">
        <v>610</v>
      </c>
      <c r="G1818" t="s">
        <v>250</v>
      </c>
      <c r="H1818" t="s">
        <v>251</v>
      </c>
      <c r="O1818" t="s">
        <v>2902</v>
      </c>
      <c r="P1818" t="s">
        <v>2903</v>
      </c>
    </row>
    <row r="1819" spans="1:16" x14ac:dyDescent="0.35">
      <c r="A1819" t="s">
        <v>2882</v>
      </c>
      <c r="B1819">
        <v>-120</v>
      </c>
      <c r="C1819" t="s">
        <v>2883</v>
      </c>
      <c r="D1819" t="s">
        <v>2882</v>
      </c>
      <c r="E1819" t="s">
        <v>482</v>
      </c>
      <c r="F1819" t="s">
        <v>483</v>
      </c>
      <c r="G1819" t="s">
        <v>250</v>
      </c>
      <c r="H1819" t="s">
        <v>251</v>
      </c>
      <c r="O1819" t="s">
        <v>2904</v>
      </c>
      <c r="P1819" t="s">
        <v>2905</v>
      </c>
    </row>
    <row r="1820" spans="1:16" x14ac:dyDescent="0.35">
      <c r="A1820" t="s">
        <v>2882</v>
      </c>
      <c r="B1820">
        <v>-1623.5</v>
      </c>
      <c r="C1820" t="s">
        <v>2883</v>
      </c>
      <c r="D1820" t="s">
        <v>2882</v>
      </c>
      <c r="E1820" t="s">
        <v>482</v>
      </c>
      <c r="F1820" t="s">
        <v>483</v>
      </c>
      <c r="G1820" t="s">
        <v>250</v>
      </c>
      <c r="H1820" t="s">
        <v>251</v>
      </c>
      <c r="O1820" t="s">
        <v>2906</v>
      </c>
      <c r="P1820" t="s">
        <v>2907</v>
      </c>
    </row>
    <row r="1821" spans="1:16" x14ac:dyDescent="0.35">
      <c r="A1821" t="s">
        <v>2882</v>
      </c>
      <c r="B1821">
        <v>-150</v>
      </c>
      <c r="C1821" t="s">
        <v>2883</v>
      </c>
      <c r="D1821" t="s">
        <v>2882</v>
      </c>
      <c r="E1821" t="s">
        <v>482</v>
      </c>
      <c r="F1821" t="s">
        <v>483</v>
      </c>
      <c r="G1821" t="s">
        <v>250</v>
      </c>
      <c r="H1821" t="s">
        <v>251</v>
      </c>
      <c r="O1821" t="s">
        <v>2908</v>
      </c>
      <c r="P1821" t="s">
        <v>2909</v>
      </c>
    </row>
    <row r="1822" spans="1:16" x14ac:dyDescent="0.35">
      <c r="A1822" t="s">
        <v>2882</v>
      </c>
      <c r="B1822">
        <v>-30</v>
      </c>
      <c r="C1822" t="s">
        <v>2883</v>
      </c>
      <c r="D1822" t="s">
        <v>2882</v>
      </c>
      <c r="E1822" t="s">
        <v>482</v>
      </c>
      <c r="F1822" t="s">
        <v>483</v>
      </c>
      <c r="G1822" t="s">
        <v>250</v>
      </c>
      <c r="H1822" t="s">
        <v>251</v>
      </c>
      <c r="O1822" t="s">
        <v>2910</v>
      </c>
      <c r="P1822" t="s">
        <v>2911</v>
      </c>
    </row>
    <row r="1823" spans="1:16" x14ac:dyDescent="0.35">
      <c r="A1823" t="s">
        <v>2882</v>
      </c>
      <c r="B1823">
        <v>-1813</v>
      </c>
      <c r="C1823" t="s">
        <v>2883</v>
      </c>
      <c r="D1823" t="s">
        <v>2882</v>
      </c>
      <c r="E1823" t="s">
        <v>482</v>
      </c>
      <c r="F1823" t="s">
        <v>483</v>
      </c>
      <c r="G1823" t="s">
        <v>250</v>
      </c>
      <c r="H1823" t="s">
        <v>251</v>
      </c>
      <c r="O1823" t="s">
        <v>2912</v>
      </c>
      <c r="P1823" t="s">
        <v>2901</v>
      </c>
    </row>
    <row r="1824" spans="1:16" x14ac:dyDescent="0.35">
      <c r="A1824" t="s">
        <v>2882</v>
      </c>
      <c r="B1824">
        <v>-510</v>
      </c>
      <c r="C1824" t="s">
        <v>2883</v>
      </c>
      <c r="D1824" t="s">
        <v>2882</v>
      </c>
      <c r="E1824" t="s">
        <v>482</v>
      </c>
      <c r="F1824" t="s">
        <v>483</v>
      </c>
      <c r="G1824" t="s">
        <v>250</v>
      </c>
      <c r="H1824" t="s">
        <v>251</v>
      </c>
      <c r="O1824" t="s">
        <v>2913</v>
      </c>
      <c r="P1824" t="s">
        <v>2914</v>
      </c>
    </row>
    <row r="1825" spans="1:16" x14ac:dyDescent="0.35">
      <c r="A1825" t="s">
        <v>748</v>
      </c>
      <c r="B1825">
        <v>539455.43999999994</v>
      </c>
      <c r="C1825" t="s">
        <v>747</v>
      </c>
      <c r="D1825" t="s">
        <v>748</v>
      </c>
      <c r="E1825" t="s">
        <v>139</v>
      </c>
      <c r="F1825" t="s">
        <v>140</v>
      </c>
      <c r="G1825" t="s">
        <v>117</v>
      </c>
      <c r="H1825" t="s">
        <v>118</v>
      </c>
      <c r="M1825" t="s">
        <v>749</v>
      </c>
      <c r="N1825" t="s">
        <v>750</v>
      </c>
    </row>
    <row r="1826" spans="1:16" x14ac:dyDescent="0.35">
      <c r="A1826" t="s">
        <v>748</v>
      </c>
      <c r="B1826">
        <v>4620</v>
      </c>
      <c r="C1826" t="s">
        <v>747</v>
      </c>
      <c r="D1826" t="s">
        <v>748</v>
      </c>
      <c r="E1826" t="s">
        <v>380</v>
      </c>
      <c r="F1826" t="s">
        <v>381</v>
      </c>
      <c r="G1826" t="s">
        <v>250</v>
      </c>
      <c r="H1826" t="s">
        <v>251</v>
      </c>
      <c r="O1826" t="s">
        <v>2564</v>
      </c>
      <c r="P1826" t="s">
        <v>2565</v>
      </c>
    </row>
    <row r="1827" spans="1:16" x14ac:dyDescent="0.35">
      <c r="A1827" t="s">
        <v>748</v>
      </c>
      <c r="B1827">
        <v>450</v>
      </c>
      <c r="C1827" t="s">
        <v>747</v>
      </c>
      <c r="D1827" t="s">
        <v>748</v>
      </c>
      <c r="E1827" t="s">
        <v>380</v>
      </c>
      <c r="F1827" t="s">
        <v>381</v>
      </c>
      <c r="G1827" t="s">
        <v>250</v>
      </c>
      <c r="H1827" t="s">
        <v>251</v>
      </c>
      <c r="O1827" t="s">
        <v>2915</v>
      </c>
      <c r="P1827" t="s">
        <v>2916</v>
      </c>
    </row>
    <row r="1828" spans="1:16" x14ac:dyDescent="0.35">
      <c r="A1828" t="s">
        <v>748</v>
      </c>
      <c r="B1828">
        <v>2046</v>
      </c>
      <c r="C1828" t="s">
        <v>747</v>
      </c>
      <c r="D1828" t="s">
        <v>748</v>
      </c>
      <c r="E1828" t="s">
        <v>380</v>
      </c>
      <c r="F1828" t="s">
        <v>381</v>
      </c>
      <c r="G1828" t="s">
        <v>250</v>
      </c>
      <c r="H1828" t="s">
        <v>251</v>
      </c>
      <c r="O1828" t="s">
        <v>2566</v>
      </c>
      <c r="P1828" t="s">
        <v>2567</v>
      </c>
    </row>
    <row r="1829" spans="1:16" x14ac:dyDescent="0.35">
      <c r="A1829" t="s">
        <v>748</v>
      </c>
      <c r="B1829">
        <v>3080</v>
      </c>
      <c r="C1829" t="s">
        <v>747</v>
      </c>
      <c r="D1829" t="s">
        <v>748</v>
      </c>
      <c r="E1829" t="s">
        <v>380</v>
      </c>
      <c r="F1829" t="s">
        <v>381</v>
      </c>
      <c r="G1829" t="s">
        <v>250</v>
      </c>
      <c r="H1829" t="s">
        <v>251</v>
      </c>
      <c r="O1829" t="s">
        <v>2884</v>
      </c>
      <c r="P1829" t="s">
        <v>2885</v>
      </c>
    </row>
    <row r="1830" spans="1:16" x14ac:dyDescent="0.35">
      <c r="A1830" t="s">
        <v>748</v>
      </c>
      <c r="B1830">
        <v>812</v>
      </c>
      <c r="C1830" t="s">
        <v>747</v>
      </c>
      <c r="D1830" t="s">
        <v>748</v>
      </c>
      <c r="E1830" t="s">
        <v>380</v>
      </c>
      <c r="F1830" t="s">
        <v>381</v>
      </c>
      <c r="G1830" t="s">
        <v>250</v>
      </c>
      <c r="H1830" t="s">
        <v>251</v>
      </c>
      <c r="O1830" t="s">
        <v>2917</v>
      </c>
      <c r="P1830" t="s">
        <v>2918</v>
      </c>
    </row>
    <row r="1831" spans="1:16" x14ac:dyDescent="0.35">
      <c r="A1831" t="s">
        <v>748</v>
      </c>
      <c r="B1831">
        <v>5247</v>
      </c>
      <c r="C1831" t="s">
        <v>747</v>
      </c>
      <c r="D1831" t="s">
        <v>748</v>
      </c>
      <c r="E1831" t="s">
        <v>380</v>
      </c>
      <c r="F1831" t="s">
        <v>381</v>
      </c>
      <c r="G1831" t="s">
        <v>250</v>
      </c>
      <c r="H1831" t="s">
        <v>251</v>
      </c>
      <c r="O1831" t="s">
        <v>2568</v>
      </c>
      <c r="P1831" t="s">
        <v>2569</v>
      </c>
    </row>
    <row r="1832" spans="1:16" x14ac:dyDescent="0.35">
      <c r="A1832" t="s">
        <v>748</v>
      </c>
      <c r="B1832">
        <v>468</v>
      </c>
      <c r="C1832" t="s">
        <v>747</v>
      </c>
      <c r="D1832" t="s">
        <v>748</v>
      </c>
      <c r="E1832" t="s">
        <v>380</v>
      </c>
      <c r="F1832" t="s">
        <v>381</v>
      </c>
      <c r="G1832" t="s">
        <v>250</v>
      </c>
      <c r="H1832" t="s">
        <v>251</v>
      </c>
      <c r="O1832" t="s">
        <v>2919</v>
      </c>
      <c r="P1832" t="s">
        <v>2920</v>
      </c>
    </row>
    <row r="1833" spans="1:16" x14ac:dyDescent="0.35">
      <c r="A1833" t="s">
        <v>748</v>
      </c>
      <c r="B1833">
        <v>1452</v>
      </c>
      <c r="C1833" t="s">
        <v>747</v>
      </c>
      <c r="D1833" t="s">
        <v>748</v>
      </c>
      <c r="E1833" t="s">
        <v>380</v>
      </c>
      <c r="F1833" t="s">
        <v>381</v>
      </c>
      <c r="G1833" t="s">
        <v>250</v>
      </c>
      <c r="H1833" t="s">
        <v>251</v>
      </c>
      <c r="O1833" t="s">
        <v>2562</v>
      </c>
      <c r="P1833" t="s">
        <v>2563</v>
      </c>
    </row>
    <row r="1834" spans="1:16" x14ac:dyDescent="0.35">
      <c r="A1834" t="s">
        <v>748</v>
      </c>
      <c r="B1834">
        <v>4061</v>
      </c>
      <c r="C1834" t="s">
        <v>747</v>
      </c>
      <c r="D1834" t="s">
        <v>748</v>
      </c>
      <c r="E1834" t="s">
        <v>380</v>
      </c>
      <c r="F1834" t="s">
        <v>381</v>
      </c>
      <c r="G1834" t="s">
        <v>250</v>
      </c>
      <c r="H1834" t="s">
        <v>251</v>
      </c>
      <c r="O1834" t="s">
        <v>2411</v>
      </c>
      <c r="P1834" t="s">
        <v>2412</v>
      </c>
    </row>
    <row r="1835" spans="1:16" x14ac:dyDescent="0.35">
      <c r="A1835" t="s">
        <v>748</v>
      </c>
      <c r="B1835">
        <v>2325</v>
      </c>
      <c r="C1835" t="s">
        <v>747</v>
      </c>
      <c r="D1835" t="s">
        <v>748</v>
      </c>
      <c r="E1835" t="s">
        <v>380</v>
      </c>
      <c r="F1835" t="s">
        <v>381</v>
      </c>
      <c r="G1835" t="s">
        <v>250</v>
      </c>
      <c r="H1835" t="s">
        <v>251</v>
      </c>
      <c r="O1835" t="s">
        <v>2921</v>
      </c>
      <c r="P1835" t="s">
        <v>2922</v>
      </c>
    </row>
    <row r="1836" spans="1:16" x14ac:dyDescent="0.35">
      <c r="A1836" t="s">
        <v>748</v>
      </c>
      <c r="B1836">
        <v>1452</v>
      </c>
      <c r="C1836" t="s">
        <v>747</v>
      </c>
      <c r="D1836" t="s">
        <v>748</v>
      </c>
      <c r="E1836" t="s">
        <v>380</v>
      </c>
      <c r="F1836" t="s">
        <v>381</v>
      </c>
      <c r="G1836" t="s">
        <v>250</v>
      </c>
      <c r="H1836" t="s">
        <v>251</v>
      </c>
      <c r="O1836" t="s">
        <v>2415</v>
      </c>
      <c r="P1836" t="s">
        <v>2416</v>
      </c>
    </row>
    <row r="1837" spans="1:16" x14ac:dyDescent="0.35">
      <c r="A1837" t="s">
        <v>748</v>
      </c>
      <c r="B1837">
        <v>7700</v>
      </c>
      <c r="C1837" t="s">
        <v>747</v>
      </c>
      <c r="D1837" t="s">
        <v>748</v>
      </c>
      <c r="E1837" t="s">
        <v>380</v>
      </c>
      <c r="F1837" t="s">
        <v>381</v>
      </c>
      <c r="G1837" t="s">
        <v>250</v>
      </c>
      <c r="H1837" t="s">
        <v>251</v>
      </c>
      <c r="O1837" t="s">
        <v>2407</v>
      </c>
      <c r="P1837" t="s">
        <v>2408</v>
      </c>
    </row>
    <row r="1838" spans="1:16" x14ac:dyDescent="0.35">
      <c r="A1838" t="s">
        <v>748</v>
      </c>
      <c r="B1838">
        <v>10736</v>
      </c>
      <c r="C1838" t="s">
        <v>747</v>
      </c>
      <c r="D1838" t="s">
        <v>748</v>
      </c>
      <c r="E1838" t="s">
        <v>380</v>
      </c>
      <c r="F1838" t="s">
        <v>381</v>
      </c>
      <c r="G1838" t="s">
        <v>250</v>
      </c>
      <c r="H1838" t="s">
        <v>251</v>
      </c>
      <c r="O1838" t="s">
        <v>2480</v>
      </c>
      <c r="P1838" t="s">
        <v>2481</v>
      </c>
    </row>
    <row r="1839" spans="1:16" x14ac:dyDescent="0.35">
      <c r="A1839" t="s">
        <v>748</v>
      </c>
      <c r="B1839">
        <v>15708.84</v>
      </c>
      <c r="C1839" t="s">
        <v>747</v>
      </c>
      <c r="D1839" t="s">
        <v>748</v>
      </c>
      <c r="E1839" t="s">
        <v>380</v>
      </c>
      <c r="F1839" t="s">
        <v>381</v>
      </c>
      <c r="G1839" t="s">
        <v>250</v>
      </c>
      <c r="H1839" t="s">
        <v>251</v>
      </c>
      <c r="O1839" t="s">
        <v>2560</v>
      </c>
      <c r="P1839" t="s">
        <v>2561</v>
      </c>
    </row>
    <row r="1840" spans="1:16" x14ac:dyDescent="0.35">
      <c r="A1840" t="s">
        <v>748</v>
      </c>
      <c r="B1840">
        <v>2449</v>
      </c>
      <c r="C1840" t="s">
        <v>747</v>
      </c>
      <c r="D1840" t="s">
        <v>748</v>
      </c>
      <c r="E1840" t="s">
        <v>380</v>
      </c>
      <c r="F1840" t="s">
        <v>381</v>
      </c>
      <c r="G1840" t="s">
        <v>250</v>
      </c>
      <c r="H1840" t="s">
        <v>251</v>
      </c>
      <c r="O1840" t="s">
        <v>2417</v>
      </c>
      <c r="P1840" t="s">
        <v>2418</v>
      </c>
    </row>
    <row r="1841" spans="1:16" x14ac:dyDescent="0.35">
      <c r="A1841" t="s">
        <v>748</v>
      </c>
      <c r="B1841">
        <v>2178</v>
      </c>
      <c r="C1841" t="s">
        <v>747</v>
      </c>
      <c r="D1841" t="s">
        <v>748</v>
      </c>
      <c r="E1841" t="s">
        <v>380</v>
      </c>
      <c r="F1841" t="s">
        <v>381</v>
      </c>
      <c r="G1841" t="s">
        <v>250</v>
      </c>
      <c r="H1841" t="s">
        <v>251</v>
      </c>
      <c r="O1841" t="s">
        <v>2570</v>
      </c>
      <c r="P1841" t="s">
        <v>2571</v>
      </c>
    </row>
    <row r="1842" spans="1:16" x14ac:dyDescent="0.35">
      <c r="A1842" t="s">
        <v>748</v>
      </c>
      <c r="B1842">
        <v>2015</v>
      </c>
      <c r="C1842" t="s">
        <v>747</v>
      </c>
      <c r="D1842" t="s">
        <v>748</v>
      </c>
      <c r="E1842" t="s">
        <v>380</v>
      </c>
      <c r="F1842" t="s">
        <v>381</v>
      </c>
      <c r="G1842" t="s">
        <v>250</v>
      </c>
      <c r="H1842" t="s">
        <v>251</v>
      </c>
      <c r="O1842" t="s">
        <v>2482</v>
      </c>
      <c r="P1842" t="s">
        <v>2483</v>
      </c>
    </row>
    <row r="1843" spans="1:16" x14ac:dyDescent="0.35">
      <c r="A1843" t="s">
        <v>748</v>
      </c>
      <c r="B1843">
        <v>9867</v>
      </c>
      <c r="C1843" t="s">
        <v>747</v>
      </c>
      <c r="D1843" t="s">
        <v>748</v>
      </c>
      <c r="E1843" t="s">
        <v>380</v>
      </c>
      <c r="F1843" t="s">
        <v>381</v>
      </c>
      <c r="G1843" t="s">
        <v>250</v>
      </c>
      <c r="H1843" t="s">
        <v>251</v>
      </c>
      <c r="O1843" t="s">
        <v>2572</v>
      </c>
      <c r="P1843" t="s">
        <v>2573</v>
      </c>
    </row>
    <row r="1844" spans="1:16" x14ac:dyDescent="0.35">
      <c r="A1844" t="s">
        <v>748</v>
      </c>
      <c r="B1844">
        <v>10929</v>
      </c>
      <c r="C1844" t="s">
        <v>747</v>
      </c>
      <c r="D1844" t="s">
        <v>748</v>
      </c>
      <c r="E1844" t="s">
        <v>609</v>
      </c>
      <c r="F1844" t="s">
        <v>610</v>
      </c>
      <c r="G1844" t="s">
        <v>250</v>
      </c>
      <c r="H1844" t="s">
        <v>251</v>
      </c>
      <c r="O1844" t="s">
        <v>2886</v>
      </c>
      <c r="P1844" t="s">
        <v>2887</v>
      </c>
    </row>
    <row r="1845" spans="1:16" x14ac:dyDescent="0.35">
      <c r="A1845" t="s">
        <v>748</v>
      </c>
      <c r="B1845">
        <v>5474</v>
      </c>
      <c r="C1845" t="s">
        <v>747</v>
      </c>
      <c r="D1845" t="s">
        <v>748</v>
      </c>
      <c r="E1845" t="s">
        <v>609</v>
      </c>
      <c r="F1845" t="s">
        <v>610</v>
      </c>
      <c r="G1845" t="s">
        <v>250</v>
      </c>
      <c r="H1845" t="s">
        <v>251</v>
      </c>
      <c r="O1845" t="s">
        <v>2888</v>
      </c>
      <c r="P1845" t="s">
        <v>2889</v>
      </c>
    </row>
    <row r="1846" spans="1:16" x14ac:dyDescent="0.35">
      <c r="A1846" t="s">
        <v>748</v>
      </c>
      <c r="B1846">
        <v>2268</v>
      </c>
      <c r="C1846" t="s">
        <v>747</v>
      </c>
      <c r="D1846" t="s">
        <v>748</v>
      </c>
      <c r="E1846" t="s">
        <v>609</v>
      </c>
      <c r="F1846" t="s">
        <v>610</v>
      </c>
      <c r="G1846" t="s">
        <v>250</v>
      </c>
      <c r="H1846" t="s">
        <v>251</v>
      </c>
      <c r="O1846" t="s">
        <v>2890</v>
      </c>
      <c r="P1846" t="s">
        <v>2891</v>
      </c>
    </row>
    <row r="1847" spans="1:16" x14ac:dyDescent="0.35">
      <c r="A1847" t="s">
        <v>748</v>
      </c>
      <c r="B1847">
        <v>697</v>
      </c>
      <c r="C1847" t="s">
        <v>747</v>
      </c>
      <c r="D1847" t="s">
        <v>748</v>
      </c>
      <c r="E1847" t="s">
        <v>609</v>
      </c>
      <c r="F1847" t="s">
        <v>610</v>
      </c>
      <c r="G1847" t="s">
        <v>250</v>
      </c>
      <c r="H1847" t="s">
        <v>251</v>
      </c>
      <c r="O1847" t="s">
        <v>2923</v>
      </c>
      <c r="P1847" t="s">
        <v>2924</v>
      </c>
    </row>
    <row r="1848" spans="1:16" x14ac:dyDescent="0.35">
      <c r="A1848" t="s">
        <v>748</v>
      </c>
      <c r="B1848">
        <v>12535</v>
      </c>
      <c r="C1848" t="s">
        <v>747</v>
      </c>
      <c r="D1848" t="s">
        <v>748</v>
      </c>
      <c r="E1848" t="s">
        <v>609</v>
      </c>
      <c r="F1848" t="s">
        <v>610</v>
      </c>
      <c r="G1848" t="s">
        <v>250</v>
      </c>
      <c r="H1848" t="s">
        <v>251</v>
      </c>
      <c r="O1848" t="s">
        <v>2892</v>
      </c>
      <c r="P1848" t="s">
        <v>2893</v>
      </c>
    </row>
    <row r="1849" spans="1:16" x14ac:dyDescent="0.35">
      <c r="A1849" t="s">
        <v>748</v>
      </c>
      <c r="B1849">
        <v>8704</v>
      </c>
      <c r="C1849" t="s">
        <v>747</v>
      </c>
      <c r="D1849" t="s">
        <v>748</v>
      </c>
      <c r="E1849" t="s">
        <v>609</v>
      </c>
      <c r="F1849" t="s">
        <v>610</v>
      </c>
      <c r="G1849" t="s">
        <v>250</v>
      </c>
      <c r="H1849" t="s">
        <v>251</v>
      </c>
      <c r="O1849" t="s">
        <v>2894</v>
      </c>
      <c r="P1849" t="s">
        <v>2895</v>
      </c>
    </row>
    <row r="1850" spans="1:16" x14ac:dyDescent="0.35">
      <c r="A1850" t="s">
        <v>748</v>
      </c>
      <c r="B1850">
        <v>17050</v>
      </c>
      <c r="C1850" t="s">
        <v>747</v>
      </c>
      <c r="D1850" t="s">
        <v>748</v>
      </c>
      <c r="E1850" t="s">
        <v>609</v>
      </c>
      <c r="F1850" t="s">
        <v>610</v>
      </c>
      <c r="G1850" t="s">
        <v>250</v>
      </c>
      <c r="H1850" t="s">
        <v>251</v>
      </c>
      <c r="O1850" t="s">
        <v>2896</v>
      </c>
      <c r="P1850" t="s">
        <v>2897</v>
      </c>
    </row>
    <row r="1851" spans="1:16" x14ac:dyDescent="0.35">
      <c r="A1851" t="s">
        <v>748</v>
      </c>
      <c r="B1851">
        <v>3696</v>
      </c>
      <c r="C1851" t="s">
        <v>747</v>
      </c>
      <c r="D1851" t="s">
        <v>748</v>
      </c>
      <c r="E1851" t="s">
        <v>609</v>
      </c>
      <c r="F1851" t="s">
        <v>610</v>
      </c>
      <c r="G1851" t="s">
        <v>250</v>
      </c>
      <c r="H1851" t="s">
        <v>251</v>
      </c>
      <c r="O1851" t="s">
        <v>2898</v>
      </c>
      <c r="P1851" t="s">
        <v>2899</v>
      </c>
    </row>
    <row r="1852" spans="1:16" x14ac:dyDescent="0.35">
      <c r="A1852" t="s">
        <v>748</v>
      </c>
      <c r="B1852">
        <v>11309</v>
      </c>
      <c r="C1852" t="s">
        <v>747</v>
      </c>
      <c r="D1852" t="s">
        <v>748</v>
      </c>
      <c r="E1852" t="s">
        <v>609</v>
      </c>
      <c r="F1852" t="s">
        <v>610</v>
      </c>
      <c r="G1852" t="s">
        <v>250</v>
      </c>
      <c r="H1852" t="s">
        <v>251</v>
      </c>
      <c r="O1852" t="s">
        <v>2900</v>
      </c>
      <c r="P1852" t="s">
        <v>2901</v>
      </c>
    </row>
    <row r="1853" spans="1:16" x14ac:dyDescent="0.35">
      <c r="A1853" t="s">
        <v>748</v>
      </c>
      <c r="B1853">
        <v>4419</v>
      </c>
      <c r="C1853" t="s">
        <v>747</v>
      </c>
      <c r="D1853" t="s">
        <v>748</v>
      </c>
      <c r="E1853" t="s">
        <v>609</v>
      </c>
      <c r="F1853" t="s">
        <v>610</v>
      </c>
      <c r="G1853" t="s">
        <v>250</v>
      </c>
      <c r="H1853" t="s">
        <v>251</v>
      </c>
      <c r="O1853" t="s">
        <v>2902</v>
      </c>
      <c r="P1853" t="s">
        <v>2903</v>
      </c>
    </row>
    <row r="1854" spans="1:16" x14ac:dyDescent="0.35">
      <c r="A1854" t="s">
        <v>748</v>
      </c>
      <c r="B1854">
        <v>200</v>
      </c>
      <c r="C1854" t="s">
        <v>747</v>
      </c>
      <c r="D1854" t="s">
        <v>748</v>
      </c>
      <c r="E1854" t="s">
        <v>482</v>
      </c>
      <c r="F1854" t="s">
        <v>483</v>
      </c>
      <c r="G1854" t="s">
        <v>250</v>
      </c>
      <c r="H1854" t="s">
        <v>251</v>
      </c>
      <c r="O1854" t="s">
        <v>2925</v>
      </c>
      <c r="P1854" t="s">
        <v>2926</v>
      </c>
    </row>
    <row r="1855" spans="1:16" x14ac:dyDescent="0.35">
      <c r="A1855" t="s">
        <v>748</v>
      </c>
      <c r="B1855">
        <v>875</v>
      </c>
      <c r="C1855" t="s">
        <v>747</v>
      </c>
      <c r="D1855" t="s">
        <v>748</v>
      </c>
      <c r="E1855" t="s">
        <v>482</v>
      </c>
      <c r="F1855" t="s">
        <v>483</v>
      </c>
      <c r="G1855" t="s">
        <v>250</v>
      </c>
      <c r="H1855" t="s">
        <v>251</v>
      </c>
      <c r="O1855" t="s">
        <v>2927</v>
      </c>
      <c r="P1855" t="s">
        <v>2928</v>
      </c>
    </row>
    <row r="1856" spans="1:16" x14ac:dyDescent="0.35">
      <c r="A1856" t="s">
        <v>748</v>
      </c>
      <c r="B1856">
        <v>4790</v>
      </c>
      <c r="C1856" t="s">
        <v>747</v>
      </c>
      <c r="D1856" t="s">
        <v>748</v>
      </c>
      <c r="E1856" t="s">
        <v>482</v>
      </c>
      <c r="F1856" t="s">
        <v>483</v>
      </c>
      <c r="G1856" t="s">
        <v>250</v>
      </c>
      <c r="H1856" t="s">
        <v>251</v>
      </c>
      <c r="O1856" t="s">
        <v>2904</v>
      </c>
      <c r="P1856" t="s">
        <v>2905</v>
      </c>
    </row>
    <row r="1857" spans="1:16" x14ac:dyDescent="0.35">
      <c r="A1857" t="s">
        <v>748</v>
      </c>
      <c r="B1857">
        <v>14605</v>
      </c>
      <c r="C1857" t="s">
        <v>747</v>
      </c>
      <c r="D1857" t="s">
        <v>748</v>
      </c>
      <c r="E1857" t="s">
        <v>482</v>
      </c>
      <c r="F1857" t="s">
        <v>483</v>
      </c>
      <c r="G1857" t="s">
        <v>250</v>
      </c>
      <c r="H1857" t="s">
        <v>251</v>
      </c>
      <c r="O1857" t="s">
        <v>2906</v>
      </c>
      <c r="P1857" t="s">
        <v>2907</v>
      </c>
    </row>
    <row r="1858" spans="1:16" x14ac:dyDescent="0.35">
      <c r="A1858" t="s">
        <v>748</v>
      </c>
      <c r="B1858">
        <v>2212.5</v>
      </c>
      <c r="C1858" t="s">
        <v>747</v>
      </c>
      <c r="D1858" t="s">
        <v>748</v>
      </c>
      <c r="E1858" t="s">
        <v>482</v>
      </c>
      <c r="F1858" t="s">
        <v>483</v>
      </c>
      <c r="G1858" t="s">
        <v>250</v>
      </c>
      <c r="H1858" t="s">
        <v>251</v>
      </c>
      <c r="O1858" t="s">
        <v>2908</v>
      </c>
      <c r="P1858" t="s">
        <v>2909</v>
      </c>
    </row>
    <row r="1859" spans="1:16" x14ac:dyDescent="0.35">
      <c r="A1859" t="s">
        <v>748</v>
      </c>
      <c r="B1859">
        <v>5400</v>
      </c>
      <c r="C1859" t="s">
        <v>747</v>
      </c>
      <c r="D1859" t="s">
        <v>748</v>
      </c>
      <c r="E1859" t="s">
        <v>482</v>
      </c>
      <c r="F1859" t="s">
        <v>483</v>
      </c>
      <c r="G1859" t="s">
        <v>250</v>
      </c>
      <c r="H1859" t="s">
        <v>251</v>
      </c>
      <c r="O1859" t="s">
        <v>2910</v>
      </c>
      <c r="P1859" t="s">
        <v>2911</v>
      </c>
    </row>
    <row r="1860" spans="1:16" x14ac:dyDescent="0.35">
      <c r="A1860" t="s">
        <v>748</v>
      </c>
      <c r="B1860">
        <v>16125</v>
      </c>
      <c r="C1860" t="s">
        <v>747</v>
      </c>
      <c r="D1860" t="s">
        <v>748</v>
      </c>
      <c r="E1860" t="s">
        <v>482</v>
      </c>
      <c r="F1860" t="s">
        <v>483</v>
      </c>
      <c r="G1860" t="s">
        <v>250</v>
      </c>
      <c r="H1860" t="s">
        <v>251</v>
      </c>
      <c r="O1860" t="s">
        <v>2912</v>
      </c>
      <c r="P1860" t="s">
        <v>2901</v>
      </c>
    </row>
    <row r="1861" spans="1:16" x14ac:dyDescent="0.35">
      <c r="A1861" t="s">
        <v>748</v>
      </c>
      <c r="B1861">
        <v>13575</v>
      </c>
      <c r="C1861" t="s">
        <v>747</v>
      </c>
      <c r="D1861" t="s">
        <v>748</v>
      </c>
      <c r="E1861" t="s">
        <v>482</v>
      </c>
      <c r="F1861" t="s">
        <v>483</v>
      </c>
      <c r="G1861" t="s">
        <v>250</v>
      </c>
      <c r="H1861" t="s">
        <v>251</v>
      </c>
      <c r="O1861" t="s">
        <v>2913</v>
      </c>
      <c r="P1861" t="s">
        <v>2914</v>
      </c>
    </row>
    <row r="1862" spans="1:16" x14ac:dyDescent="0.35">
      <c r="A1862" t="s">
        <v>657</v>
      </c>
      <c r="B1862">
        <v>28908</v>
      </c>
      <c r="C1862" t="s">
        <v>656</v>
      </c>
      <c r="D1862" t="s">
        <v>657</v>
      </c>
      <c r="E1862" t="s">
        <v>332</v>
      </c>
      <c r="F1862" t="s">
        <v>333</v>
      </c>
      <c r="G1862" t="s">
        <v>49</v>
      </c>
      <c r="H1862" t="s">
        <v>50</v>
      </c>
      <c r="M1862" t="s">
        <v>763</v>
      </c>
      <c r="N1862" t="s">
        <v>764</v>
      </c>
    </row>
    <row r="1863" spans="1:16" x14ac:dyDescent="0.35">
      <c r="A1863" t="s">
        <v>657</v>
      </c>
      <c r="B1863">
        <v>11613</v>
      </c>
      <c r="C1863" t="s">
        <v>656</v>
      </c>
      <c r="D1863" t="s">
        <v>657</v>
      </c>
      <c r="E1863" t="s">
        <v>332</v>
      </c>
      <c r="F1863" t="s">
        <v>333</v>
      </c>
      <c r="G1863" t="s">
        <v>178</v>
      </c>
      <c r="H1863" t="s">
        <v>179</v>
      </c>
      <c r="K1863" t="s">
        <v>658</v>
      </c>
      <c r="L1863" t="s">
        <v>659</v>
      </c>
    </row>
    <row r="1864" spans="1:16" x14ac:dyDescent="0.35">
      <c r="A1864" t="s">
        <v>657</v>
      </c>
      <c r="B1864">
        <v>54020.6</v>
      </c>
      <c r="C1864" t="s">
        <v>656</v>
      </c>
      <c r="D1864" t="s">
        <v>657</v>
      </c>
      <c r="E1864" t="s">
        <v>47</v>
      </c>
      <c r="F1864" t="s">
        <v>48</v>
      </c>
      <c r="G1864" t="s">
        <v>1171</v>
      </c>
      <c r="H1864" t="s">
        <v>1172</v>
      </c>
      <c r="M1864" t="s">
        <v>1173</v>
      </c>
      <c r="N1864" t="s">
        <v>1174</v>
      </c>
    </row>
    <row r="1865" spans="1:16" x14ac:dyDescent="0.35">
      <c r="A1865" t="s">
        <v>657</v>
      </c>
      <c r="B1865">
        <v>191993.67</v>
      </c>
      <c r="C1865" t="s">
        <v>656</v>
      </c>
      <c r="D1865" t="s">
        <v>657</v>
      </c>
      <c r="E1865" t="s">
        <v>47</v>
      </c>
      <c r="F1865" t="s">
        <v>48</v>
      </c>
      <c r="G1865" t="s">
        <v>178</v>
      </c>
      <c r="H1865" t="s">
        <v>179</v>
      </c>
      <c r="K1865" t="s">
        <v>180</v>
      </c>
      <c r="L1865" t="s">
        <v>181</v>
      </c>
    </row>
    <row r="1866" spans="1:16" x14ac:dyDescent="0.35">
      <c r="A1866" t="s">
        <v>657</v>
      </c>
      <c r="B1866">
        <v>65297.45</v>
      </c>
      <c r="C1866" t="s">
        <v>656</v>
      </c>
      <c r="D1866" t="s">
        <v>657</v>
      </c>
      <c r="E1866" t="s">
        <v>47</v>
      </c>
      <c r="F1866" t="s">
        <v>48</v>
      </c>
      <c r="G1866" t="s">
        <v>178</v>
      </c>
      <c r="H1866" t="s">
        <v>179</v>
      </c>
      <c r="M1866" t="s">
        <v>234</v>
      </c>
      <c r="N1866" t="s">
        <v>235</v>
      </c>
    </row>
    <row r="1867" spans="1:16" x14ac:dyDescent="0.35">
      <c r="A1867" t="s">
        <v>657</v>
      </c>
      <c r="B1867">
        <v>468189.9</v>
      </c>
      <c r="C1867" t="s">
        <v>656</v>
      </c>
      <c r="D1867" t="s">
        <v>657</v>
      </c>
      <c r="E1867" t="s">
        <v>47</v>
      </c>
      <c r="F1867" t="s">
        <v>48</v>
      </c>
      <c r="G1867" t="s">
        <v>32</v>
      </c>
      <c r="H1867" t="s">
        <v>33</v>
      </c>
      <c r="K1867" t="s">
        <v>1756</v>
      </c>
      <c r="L1867" t="s">
        <v>1757</v>
      </c>
    </row>
    <row r="1868" spans="1:16" x14ac:dyDescent="0.35">
      <c r="A1868" t="s">
        <v>657</v>
      </c>
      <c r="B1868">
        <v>93623.31</v>
      </c>
      <c r="C1868" t="s">
        <v>656</v>
      </c>
      <c r="D1868" t="s">
        <v>657</v>
      </c>
      <c r="E1868" t="s">
        <v>47</v>
      </c>
      <c r="F1868" t="s">
        <v>48</v>
      </c>
      <c r="G1868" t="s">
        <v>32</v>
      </c>
      <c r="H1868" t="s">
        <v>33</v>
      </c>
      <c r="M1868" t="s">
        <v>725</v>
      </c>
      <c r="N1868" t="s">
        <v>726</v>
      </c>
    </row>
    <row r="1869" spans="1:16" x14ac:dyDescent="0.35">
      <c r="A1869" t="s">
        <v>657</v>
      </c>
      <c r="B1869">
        <v>6203.47</v>
      </c>
      <c r="C1869" t="s">
        <v>656</v>
      </c>
      <c r="D1869" t="s">
        <v>657</v>
      </c>
      <c r="E1869" t="s">
        <v>47</v>
      </c>
      <c r="F1869" t="s">
        <v>48</v>
      </c>
      <c r="G1869" t="s">
        <v>32</v>
      </c>
      <c r="H1869" t="s">
        <v>33</v>
      </c>
      <c r="M1869" t="s">
        <v>1481</v>
      </c>
      <c r="N1869" t="s">
        <v>1482</v>
      </c>
    </row>
    <row r="1870" spans="1:16" x14ac:dyDescent="0.35">
      <c r="A1870" t="s">
        <v>657</v>
      </c>
      <c r="B1870">
        <v>399540.95</v>
      </c>
      <c r="C1870" t="s">
        <v>656</v>
      </c>
      <c r="D1870" t="s">
        <v>657</v>
      </c>
      <c r="E1870" t="s">
        <v>47</v>
      </c>
      <c r="F1870" t="s">
        <v>48</v>
      </c>
      <c r="G1870" t="s">
        <v>32</v>
      </c>
      <c r="H1870" t="s">
        <v>33</v>
      </c>
      <c r="M1870" t="s">
        <v>717</v>
      </c>
      <c r="N1870" t="s">
        <v>718</v>
      </c>
    </row>
    <row r="1871" spans="1:16" x14ac:dyDescent="0.35">
      <c r="A1871" t="s">
        <v>657</v>
      </c>
      <c r="B1871">
        <v>173386.67</v>
      </c>
      <c r="C1871" t="s">
        <v>656</v>
      </c>
      <c r="D1871" t="s">
        <v>657</v>
      </c>
      <c r="E1871" t="s">
        <v>47</v>
      </c>
      <c r="F1871" t="s">
        <v>48</v>
      </c>
      <c r="G1871" t="s">
        <v>32</v>
      </c>
      <c r="H1871" t="s">
        <v>33</v>
      </c>
      <c r="M1871" t="s">
        <v>1236</v>
      </c>
      <c r="N1871" t="s">
        <v>1237</v>
      </c>
    </row>
    <row r="1872" spans="1:16" x14ac:dyDescent="0.35">
      <c r="A1872" t="s">
        <v>1488</v>
      </c>
      <c r="B1872">
        <v>3807.83</v>
      </c>
      <c r="C1872" t="s">
        <v>1487</v>
      </c>
      <c r="D1872" t="s">
        <v>1488</v>
      </c>
      <c r="E1872" t="s">
        <v>1116</v>
      </c>
      <c r="F1872" t="s">
        <v>1117</v>
      </c>
      <c r="G1872" t="s">
        <v>21</v>
      </c>
      <c r="H1872" t="s">
        <v>22</v>
      </c>
    </row>
    <row r="1873" spans="1:8" x14ac:dyDescent="0.35">
      <c r="A1873" t="s">
        <v>954</v>
      </c>
      <c r="B1873">
        <v>277.31</v>
      </c>
      <c r="C1873" t="s">
        <v>953</v>
      </c>
      <c r="D1873" t="s">
        <v>954</v>
      </c>
      <c r="E1873" t="s">
        <v>458</v>
      </c>
      <c r="F1873" t="s">
        <v>459</v>
      </c>
      <c r="G1873" t="s">
        <v>955</v>
      </c>
      <c r="H1873" t="s">
        <v>956</v>
      </c>
    </row>
    <row r="1874" spans="1:8" x14ac:dyDescent="0.35">
      <c r="A1874" t="s">
        <v>954</v>
      </c>
      <c r="B1874">
        <v>958.43</v>
      </c>
      <c r="C1874" t="s">
        <v>953</v>
      </c>
      <c r="D1874" t="s">
        <v>954</v>
      </c>
      <c r="E1874" t="s">
        <v>531</v>
      </c>
      <c r="F1874" t="s">
        <v>532</v>
      </c>
      <c r="G1874" t="s">
        <v>955</v>
      </c>
      <c r="H1874" t="s">
        <v>956</v>
      </c>
    </row>
    <row r="1875" spans="1:8" x14ac:dyDescent="0.35">
      <c r="A1875" t="s">
        <v>954</v>
      </c>
      <c r="B1875">
        <v>1747.24</v>
      </c>
      <c r="C1875" t="s">
        <v>953</v>
      </c>
      <c r="D1875" t="s">
        <v>954</v>
      </c>
      <c r="E1875" t="s">
        <v>337</v>
      </c>
      <c r="F1875" t="s">
        <v>338</v>
      </c>
      <c r="G1875" t="s">
        <v>955</v>
      </c>
      <c r="H1875" t="s">
        <v>956</v>
      </c>
    </row>
    <row r="1876" spans="1:8" x14ac:dyDescent="0.35">
      <c r="A1876" t="s">
        <v>1154</v>
      </c>
      <c r="B1876">
        <v>466404.06</v>
      </c>
      <c r="C1876" t="s">
        <v>1153</v>
      </c>
      <c r="D1876" t="s">
        <v>1154</v>
      </c>
      <c r="E1876" t="s">
        <v>1116</v>
      </c>
      <c r="F1876" t="s">
        <v>1117</v>
      </c>
      <c r="G1876" t="s">
        <v>955</v>
      </c>
      <c r="H1876" t="s">
        <v>956</v>
      </c>
    </row>
    <row r="1877" spans="1:8" x14ac:dyDescent="0.35">
      <c r="A1877" t="s">
        <v>1868</v>
      </c>
      <c r="B1877">
        <v>1492.13</v>
      </c>
      <c r="C1877" t="s">
        <v>1869</v>
      </c>
      <c r="D1877" t="s">
        <v>1868</v>
      </c>
      <c r="E1877" t="s">
        <v>531</v>
      </c>
      <c r="F1877" t="s">
        <v>532</v>
      </c>
      <c r="G1877" t="s">
        <v>533</v>
      </c>
      <c r="H1877" t="s">
        <v>534</v>
      </c>
    </row>
    <row r="1878" spans="1:8" x14ac:dyDescent="0.35">
      <c r="A1878" t="s">
        <v>1868</v>
      </c>
      <c r="B1878">
        <v>287.04000000000002</v>
      </c>
      <c r="C1878" t="s">
        <v>1869</v>
      </c>
      <c r="D1878" t="s">
        <v>1868</v>
      </c>
      <c r="E1878" t="s">
        <v>548</v>
      </c>
      <c r="F1878" t="s">
        <v>549</v>
      </c>
      <c r="G1878" t="s">
        <v>1104</v>
      </c>
      <c r="H1878" t="s">
        <v>1105</v>
      </c>
    </row>
    <row r="1879" spans="1:8" x14ac:dyDescent="0.35">
      <c r="A1879" t="s">
        <v>881</v>
      </c>
      <c r="B1879">
        <v>116.74</v>
      </c>
      <c r="C1879" t="s">
        <v>882</v>
      </c>
      <c r="D1879" t="s">
        <v>881</v>
      </c>
      <c r="E1879" t="s">
        <v>1116</v>
      </c>
      <c r="F1879" t="s">
        <v>1117</v>
      </c>
      <c r="G1879" t="s">
        <v>21</v>
      </c>
      <c r="H1879" t="s">
        <v>22</v>
      </c>
    </row>
    <row r="1880" spans="1:8" x14ac:dyDescent="0.35">
      <c r="A1880" t="s">
        <v>881</v>
      </c>
      <c r="B1880">
        <v>6000</v>
      </c>
      <c r="C1880" t="s">
        <v>882</v>
      </c>
      <c r="D1880" t="s">
        <v>881</v>
      </c>
      <c r="E1880" t="s">
        <v>19</v>
      </c>
      <c r="F1880" t="s">
        <v>20</v>
      </c>
      <c r="G1880" t="s">
        <v>292</v>
      </c>
      <c r="H1880" t="s">
        <v>293</v>
      </c>
    </row>
    <row r="1881" spans="1:8" x14ac:dyDescent="0.35">
      <c r="A1881" t="s">
        <v>881</v>
      </c>
      <c r="B1881">
        <v>13</v>
      </c>
      <c r="C1881" t="s">
        <v>882</v>
      </c>
      <c r="D1881" t="s">
        <v>881</v>
      </c>
      <c r="E1881" t="s">
        <v>19</v>
      </c>
      <c r="F1881" t="s">
        <v>20</v>
      </c>
      <c r="G1881" t="s">
        <v>21</v>
      </c>
      <c r="H1881" t="s">
        <v>22</v>
      </c>
    </row>
    <row r="1882" spans="1:8" x14ac:dyDescent="0.35">
      <c r="A1882" t="s">
        <v>881</v>
      </c>
      <c r="B1882">
        <v>31.58</v>
      </c>
      <c r="C1882" t="s">
        <v>882</v>
      </c>
      <c r="D1882" t="s">
        <v>881</v>
      </c>
      <c r="E1882" t="s">
        <v>384</v>
      </c>
      <c r="F1882" t="s">
        <v>385</v>
      </c>
      <c r="G1882" t="s">
        <v>339</v>
      </c>
      <c r="H1882" t="s">
        <v>340</v>
      </c>
    </row>
    <row r="1883" spans="1:8" x14ac:dyDescent="0.35">
      <c r="A1883" t="s">
        <v>881</v>
      </c>
      <c r="B1883">
        <v>2.35</v>
      </c>
      <c r="C1883" t="s">
        <v>882</v>
      </c>
      <c r="D1883" t="s">
        <v>881</v>
      </c>
      <c r="E1883" t="s">
        <v>288</v>
      </c>
      <c r="F1883" t="s">
        <v>289</v>
      </c>
      <c r="G1883" t="s">
        <v>117</v>
      </c>
      <c r="H1883" t="s">
        <v>118</v>
      </c>
    </row>
    <row r="1884" spans="1:8" x14ac:dyDescent="0.35">
      <c r="A1884" t="s">
        <v>881</v>
      </c>
      <c r="B1884">
        <v>0.3</v>
      </c>
      <c r="C1884" t="s">
        <v>882</v>
      </c>
      <c r="D1884" t="s">
        <v>881</v>
      </c>
      <c r="E1884" t="s">
        <v>531</v>
      </c>
      <c r="F1884" t="s">
        <v>532</v>
      </c>
      <c r="G1884" t="s">
        <v>533</v>
      </c>
      <c r="H1884" t="s">
        <v>534</v>
      </c>
    </row>
    <row r="1885" spans="1:8" x14ac:dyDescent="0.35">
      <c r="A1885" t="s">
        <v>881</v>
      </c>
      <c r="B1885">
        <v>703</v>
      </c>
      <c r="C1885" t="s">
        <v>882</v>
      </c>
      <c r="D1885" t="s">
        <v>881</v>
      </c>
      <c r="E1885" t="s">
        <v>548</v>
      </c>
      <c r="F1885" t="s">
        <v>549</v>
      </c>
      <c r="G1885" t="s">
        <v>1104</v>
      </c>
      <c r="H1885" t="s">
        <v>1105</v>
      </c>
    </row>
    <row r="1886" spans="1:8" x14ac:dyDescent="0.35">
      <c r="A1886" t="s">
        <v>881</v>
      </c>
      <c r="B1886">
        <v>1.88</v>
      </c>
      <c r="C1886" t="s">
        <v>882</v>
      </c>
      <c r="D1886" t="s">
        <v>881</v>
      </c>
      <c r="E1886" t="s">
        <v>538</v>
      </c>
      <c r="F1886" t="s">
        <v>539</v>
      </c>
      <c r="G1886" t="s">
        <v>540</v>
      </c>
      <c r="H1886" t="s">
        <v>541</v>
      </c>
    </row>
    <row r="1887" spans="1:8" x14ac:dyDescent="0.35">
      <c r="A1887" t="s">
        <v>881</v>
      </c>
      <c r="B1887">
        <v>1.48</v>
      </c>
      <c r="C1887" t="s">
        <v>882</v>
      </c>
      <c r="D1887" t="s">
        <v>881</v>
      </c>
      <c r="E1887" t="s">
        <v>482</v>
      </c>
      <c r="F1887" t="s">
        <v>483</v>
      </c>
      <c r="G1887" t="s">
        <v>250</v>
      </c>
      <c r="H1887" t="s">
        <v>251</v>
      </c>
    </row>
    <row r="1888" spans="1:8" x14ac:dyDescent="0.35">
      <c r="A1888" t="s">
        <v>881</v>
      </c>
      <c r="B1888">
        <v>2.1</v>
      </c>
      <c r="C1888" t="s">
        <v>882</v>
      </c>
      <c r="D1888" t="s">
        <v>881</v>
      </c>
      <c r="E1888" t="s">
        <v>337</v>
      </c>
      <c r="F1888" t="s">
        <v>338</v>
      </c>
      <c r="G1888" t="s">
        <v>339</v>
      </c>
      <c r="H1888" t="s">
        <v>340</v>
      </c>
    </row>
    <row r="1889" spans="1:8" x14ac:dyDescent="0.35">
      <c r="A1889" t="s">
        <v>881</v>
      </c>
      <c r="B1889">
        <v>16.059999999999999</v>
      </c>
      <c r="C1889" t="s">
        <v>882</v>
      </c>
      <c r="D1889" t="s">
        <v>881</v>
      </c>
      <c r="E1889" t="s">
        <v>422</v>
      </c>
      <c r="F1889" t="s">
        <v>423</v>
      </c>
      <c r="G1889" t="s">
        <v>307</v>
      </c>
      <c r="H1889" t="s">
        <v>308</v>
      </c>
    </row>
    <row r="1890" spans="1:8" x14ac:dyDescent="0.35">
      <c r="A1890" t="s">
        <v>881</v>
      </c>
      <c r="B1890">
        <v>19.5</v>
      </c>
      <c r="C1890" t="s">
        <v>882</v>
      </c>
      <c r="D1890" t="s">
        <v>881</v>
      </c>
      <c r="E1890" t="s">
        <v>305</v>
      </c>
      <c r="F1890" t="s">
        <v>306</v>
      </c>
      <c r="G1890" t="s">
        <v>307</v>
      </c>
      <c r="H1890" t="s">
        <v>308</v>
      </c>
    </row>
    <row r="1891" spans="1:8" x14ac:dyDescent="0.35">
      <c r="A1891" t="s">
        <v>881</v>
      </c>
      <c r="B1891">
        <v>3.57</v>
      </c>
      <c r="C1891" t="s">
        <v>882</v>
      </c>
      <c r="D1891" t="s">
        <v>881</v>
      </c>
      <c r="E1891" t="s">
        <v>428</v>
      </c>
      <c r="F1891" t="s">
        <v>429</v>
      </c>
      <c r="G1891" t="s">
        <v>307</v>
      </c>
      <c r="H1891" t="s">
        <v>308</v>
      </c>
    </row>
    <row r="1892" spans="1:8" x14ac:dyDescent="0.35">
      <c r="A1892" t="s">
        <v>2929</v>
      </c>
      <c r="B1892">
        <v>125</v>
      </c>
      <c r="C1892" t="s">
        <v>2930</v>
      </c>
      <c r="D1892" t="s">
        <v>2929</v>
      </c>
      <c r="E1892" t="s">
        <v>126</v>
      </c>
      <c r="F1892" t="s">
        <v>127</v>
      </c>
      <c r="G1892" t="s">
        <v>21</v>
      </c>
      <c r="H1892" t="s">
        <v>22</v>
      </c>
    </row>
    <row r="1893" spans="1:8" x14ac:dyDescent="0.35">
      <c r="A1893" t="s">
        <v>2929</v>
      </c>
      <c r="B1893">
        <v>14</v>
      </c>
      <c r="C1893" t="s">
        <v>2930</v>
      </c>
      <c r="D1893" t="s">
        <v>2929</v>
      </c>
      <c r="E1893" t="s">
        <v>410</v>
      </c>
      <c r="F1893" t="s">
        <v>411</v>
      </c>
      <c r="G1893" t="s">
        <v>412</v>
      </c>
      <c r="H1893" t="s">
        <v>413</v>
      </c>
    </row>
    <row r="1894" spans="1:8" x14ac:dyDescent="0.35">
      <c r="A1894" t="s">
        <v>2929</v>
      </c>
      <c r="B1894">
        <v>30</v>
      </c>
      <c r="C1894" t="s">
        <v>2930</v>
      </c>
      <c r="D1894" t="s">
        <v>2929</v>
      </c>
      <c r="E1894" t="s">
        <v>531</v>
      </c>
      <c r="F1894" t="s">
        <v>532</v>
      </c>
      <c r="G1894" t="s">
        <v>533</v>
      </c>
      <c r="H1894" t="s">
        <v>534</v>
      </c>
    </row>
    <row r="1895" spans="1:8" x14ac:dyDescent="0.35">
      <c r="A1895" t="s">
        <v>681</v>
      </c>
      <c r="B1895">
        <v>10</v>
      </c>
      <c r="C1895" t="s">
        <v>680</v>
      </c>
      <c r="D1895" t="s">
        <v>681</v>
      </c>
      <c r="E1895" t="s">
        <v>1016</v>
      </c>
      <c r="F1895" t="s">
        <v>1017</v>
      </c>
      <c r="G1895" t="s">
        <v>1018</v>
      </c>
      <c r="H1895" t="s">
        <v>1019</v>
      </c>
    </row>
    <row r="1896" spans="1:8" x14ac:dyDescent="0.35">
      <c r="A1896" t="s">
        <v>681</v>
      </c>
      <c r="B1896">
        <v>160.75</v>
      </c>
      <c r="C1896" t="s">
        <v>680</v>
      </c>
      <c r="D1896" t="s">
        <v>681</v>
      </c>
      <c r="E1896" t="s">
        <v>332</v>
      </c>
      <c r="F1896" t="s">
        <v>333</v>
      </c>
      <c r="G1896" t="s">
        <v>178</v>
      </c>
      <c r="H1896" t="s">
        <v>179</v>
      </c>
    </row>
    <row r="1897" spans="1:8" x14ac:dyDescent="0.35">
      <c r="A1897" t="s">
        <v>681</v>
      </c>
      <c r="B1897">
        <v>42.7</v>
      </c>
      <c r="C1897" t="s">
        <v>680</v>
      </c>
      <c r="D1897" t="s">
        <v>681</v>
      </c>
      <c r="E1897" t="s">
        <v>19</v>
      </c>
      <c r="F1897" t="s">
        <v>20</v>
      </c>
      <c r="G1897" t="s">
        <v>1051</v>
      </c>
      <c r="H1897" t="s">
        <v>1052</v>
      </c>
    </row>
    <row r="1898" spans="1:8" x14ac:dyDescent="0.35">
      <c r="A1898" t="s">
        <v>681</v>
      </c>
      <c r="B1898">
        <v>17</v>
      </c>
      <c r="C1898" t="s">
        <v>680</v>
      </c>
      <c r="D1898" t="s">
        <v>681</v>
      </c>
      <c r="E1898" t="s">
        <v>19</v>
      </c>
      <c r="F1898" t="s">
        <v>20</v>
      </c>
      <c r="G1898" t="s">
        <v>21</v>
      </c>
      <c r="H1898" t="s">
        <v>22</v>
      </c>
    </row>
    <row r="1899" spans="1:8" x14ac:dyDescent="0.35">
      <c r="A1899" t="s">
        <v>681</v>
      </c>
      <c r="B1899">
        <v>181</v>
      </c>
      <c r="C1899" t="s">
        <v>680</v>
      </c>
      <c r="D1899" t="s">
        <v>681</v>
      </c>
      <c r="E1899" t="s">
        <v>458</v>
      </c>
      <c r="F1899" t="s">
        <v>459</v>
      </c>
      <c r="G1899" t="s">
        <v>348</v>
      </c>
      <c r="H1899" t="s">
        <v>349</v>
      </c>
    </row>
    <row r="1900" spans="1:8" x14ac:dyDescent="0.35">
      <c r="A1900" t="s">
        <v>681</v>
      </c>
      <c r="B1900">
        <v>100</v>
      </c>
      <c r="C1900" t="s">
        <v>680</v>
      </c>
      <c r="D1900" t="s">
        <v>681</v>
      </c>
      <c r="E1900" t="s">
        <v>531</v>
      </c>
      <c r="F1900" t="s">
        <v>532</v>
      </c>
      <c r="G1900" t="s">
        <v>533</v>
      </c>
      <c r="H1900" t="s">
        <v>534</v>
      </c>
    </row>
    <row r="1901" spans="1:8" x14ac:dyDescent="0.35">
      <c r="A1901" t="s">
        <v>681</v>
      </c>
      <c r="B1901">
        <v>100</v>
      </c>
      <c r="C1901" t="s">
        <v>680</v>
      </c>
      <c r="D1901" t="s">
        <v>681</v>
      </c>
      <c r="E1901" t="s">
        <v>563</v>
      </c>
      <c r="F1901" t="s">
        <v>564</v>
      </c>
      <c r="G1901" t="s">
        <v>1104</v>
      </c>
      <c r="H1901" t="s">
        <v>1105</v>
      </c>
    </row>
    <row r="1902" spans="1:8" x14ac:dyDescent="0.35">
      <c r="A1902" t="s">
        <v>507</v>
      </c>
      <c r="B1902">
        <v>386.88</v>
      </c>
      <c r="C1902" t="s">
        <v>506</v>
      </c>
      <c r="D1902" t="s">
        <v>507</v>
      </c>
      <c r="E1902" t="s">
        <v>47</v>
      </c>
      <c r="F1902" t="s">
        <v>48</v>
      </c>
      <c r="G1902" t="s">
        <v>21</v>
      </c>
      <c r="H1902" t="s">
        <v>22</v>
      </c>
    </row>
    <row r="1903" spans="1:8" x14ac:dyDescent="0.35">
      <c r="A1903" t="s">
        <v>507</v>
      </c>
      <c r="B1903">
        <v>474.19</v>
      </c>
      <c r="C1903" t="s">
        <v>506</v>
      </c>
      <c r="D1903" t="s">
        <v>507</v>
      </c>
      <c r="E1903" t="s">
        <v>458</v>
      </c>
      <c r="F1903" t="s">
        <v>459</v>
      </c>
      <c r="G1903" t="s">
        <v>348</v>
      </c>
      <c r="H1903" t="s">
        <v>349</v>
      </c>
    </row>
    <row r="1904" spans="1:8" x14ac:dyDescent="0.35">
      <c r="A1904" t="s">
        <v>507</v>
      </c>
      <c r="B1904">
        <v>55</v>
      </c>
      <c r="C1904" t="s">
        <v>506</v>
      </c>
      <c r="D1904" t="s">
        <v>507</v>
      </c>
      <c r="E1904" t="s">
        <v>384</v>
      </c>
      <c r="F1904" t="s">
        <v>385</v>
      </c>
      <c r="G1904" t="s">
        <v>339</v>
      </c>
      <c r="H1904" t="s">
        <v>340</v>
      </c>
    </row>
    <row r="1905" spans="1:8" x14ac:dyDescent="0.35">
      <c r="A1905" t="s">
        <v>507</v>
      </c>
      <c r="B1905">
        <v>25</v>
      </c>
      <c r="C1905" t="s">
        <v>506</v>
      </c>
      <c r="D1905" t="s">
        <v>507</v>
      </c>
      <c r="E1905" t="s">
        <v>410</v>
      </c>
      <c r="F1905" t="s">
        <v>411</v>
      </c>
      <c r="G1905" t="s">
        <v>412</v>
      </c>
      <c r="H1905" t="s">
        <v>413</v>
      </c>
    </row>
    <row r="1906" spans="1:8" x14ac:dyDescent="0.35">
      <c r="A1906" t="s">
        <v>507</v>
      </c>
      <c r="B1906">
        <v>201.63</v>
      </c>
      <c r="C1906" t="s">
        <v>506</v>
      </c>
      <c r="D1906" t="s">
        <v>507</v>
      </c>
      <c r="E1906" t="s">
        <v>288</v>
      </c>
      <c r="F1906" t="s">
        <v>289</v>
      </c>
      <c r="G1906" t="s">
        <v>117</v>
      </c>
      <c r="H1906" t="s">
        <v>118</v>
      </c>
    </row>
    <row r="1907" spans="1:8" x14ac:dyDescent="0.35">
      <c r="A1907" t="s">
        <v>507</v>
      </c>
      <c r="B1907">
        <v>221.48</v>
      </c>
      <c r="C1907" t="s">
        <v>506</v>
      </c>
      <c r="D1907" t="s">
        <v>507</v>
      </c>
      <c r="E1907" t="s">
        <v>158</v>
      </c>
      <c r="F1907" t="s">
        <v>159</v>
      </c>
      <c r="G1907" t="s">
        <v>117</v>
      </c>
      <c r="H1907" t="s">
        <v>118</v>
      </c>
    </row>
    <row r="1908" spans="1:8" x14ac:dyDescent="0.35">
      <c r="A1908" t="s">
        <v>507</v>
      </c>
      <c r="B1908">
        <v>210.65</v>
      </c>
      <c r="C1908" t="s">
        <v>506</v>
      </c>
      <c r="D1908" t="s">
        <v>507</v>
      </c>
      <c r="E1908" t="s">
        <v>531</v>
      </c>
      <c r="F1908" t="s">
        <v>532</v>
      </c>
      <c r="G1908" t="s">
        <v>533</v>
      </c>
      <c r="H1908" t="s">
        <v>534</v>
      </c>
    </row>
    <row r="1909" spans="1:8" x14ac:dyDescent="0.35">
      <c r="A1909" t="s">
        <v>507</v>
      </c>
      <c r="B1909">
        <v>428.93</v>
      </c>
      <c r="C1909" t="s">
        <v>506</v>
      </c>
      <c r="D1909" t="s">
        <v>507</v>
      </c>
      <c r="E1909" t="s">
        <v>548</v>
      </c>
      <c r="F1909" t="s">
        <v>549</v>
      </c>
      <c r="G1909" t="s">
        <v>550</v>
      </c>
      <c r="H1909" t="s">
        <v>551</v>
      </c>
    </row>
    <row r="1910" spans="1:8" x14ac:dyDescent="0.35">
      <c r="A1910" t="s">
        <v>507</v>
      </c>
      <c r="B1910">
        <v>233.27</v>
      </c>
      <c r="C1910" t="s">
        <v>506</v>
      </c>
      <c r="D1910" t="s">
        <v>507</v>
      </c>
      <c r="E1910" t="s">
        <v>337</v>
      </c>
      <c r="F1910" t="s">
        <v>338</v>
      </c>
      <c r="G1910" t="s">
        <v>339</v>
      </c>
      <c r="H1910" t="s">
        <v>340</v>
      </c>
    </row>
    <row r="1911" spans="1:8" x14ac:dyDescent="0.35">
      <c r="A1911" t="s">
        <v>265</v>
      </c>
      <c r="B1911">
        <v>82.47</v>
      </c>
      <c r="C1911" t="s">
        <v>264</v>
      </c>
      <c r="D1911" t="s">
        <v>265</v>
      </c>
      <c r="E1911" t="s">
        <v>1016</v>
      </c>
      <c r="F1911" t="s">
        <v>1017</v>
      </c>
      <c r="G1911" t="s">
        <v>533</v>
      </c>
      <c r="H1911" t="s">
        <v>534</v>
      </c>
    </row>
    <row r="1912" spans="1:8" x14ac:dyDescent="0.35">
      <c r="A1912" t="s">
        <v>265</v>
      </c>
      <c r="B1912">
        <v>0</v>
      </c>
      <c r="C1912" t="s">
        <v>264</v>
      </c>
      <c r="D1912" t="s">
        <v>265</v>
      </c>
      <c r="E1912" t="s">
        <v>1116</v>
      </c>
      <c r="F1912" t="s">
        <v>1117</v>
      </c>
      <c r="G1912" t="s">
        <v>21</v>
      </c>
      <c r="H1912" t="s">
        <v>22</v>
      </c>
    </row>
    <row r="1913" spans="1:8" x14ac:dyDescent="0.35">
      <c r="A1913" t="s">
        <v>265</v>
      </c>
      <c r="B1913">
        <v>11.5</v>
      </c>
      <c r="C1913" t="s">
        <v>264</v>
      </c>
      <c r="D1913" t="s">
        <v>265</v>
      </c>
      <c r="E1913" t="s">
        <v>47</v>
      </c>
      <c r="F1913" t="s">
        <v>48</v>
      </c>
      <c r="G1913" t="s">
        <v>49</v>
      </c>
      <c r="H1913" t="s">
        <v>50</v>
      </c>
    </row>
    <row r="1914" spans="1:8" x14ac:dyDescent="0.35">
      <c r="A1914" t="s">
        <v>265</v>
      </c>
      <c r="B1914">
        <v>12.45</v>
      </c>
      <c r="C1914" t="s">
        <v>264</v>
      </c>
      <c r="D1914" t="s">
        <v>265</v>
      </c>
      <c r="E1914" t="s">
        <v>19</v>
      </c>
      <c r="F1914" t="s">
        <v>20</v>
      </c>
      <c r="G1914" t="s">
        <v>21</v>
      </c>
      <c r="H1914" t="s">
        <v>22</v>
      </c>
    </row>
    <row r="1915" spans="1:8" x14ac:dyDescent="0.35">
      <c r="A1915" t="s">
        <v>265</v>
      </c>
      <c r="B1915">
        <v>196.34</v>
      </c>
      <c r="C1915" t="s">
        <v>264</v>
      </c>
      <c r="D1915" t="s">
        <v>265</v>
      </c>
      <c r="E1915" t="s">
        <v>613</v>
      </c>
      <c r="F1915" t="s">
        <v>614</v>
      </c>
      <c r="G1915" t="s">
        <v>615</v>
      </c>
      <c r="H1915" t="s">
        <v>616</v>
      </c>
    </row>
    <row r="1916" spans="1:8" x14ac:dyDescent="0.35">
      <c r="A1916" t="s">
        <v>265</v>
      </c>
      <c r="B1916">
        <v>40.18</v>
      </c>
      <c r="C1916" t="s">
        <v>264</v>
      </c>
      <c r="D1916" t="s">
        <v>265</v>
      </c>
      <c r="E1916" t="s">
        <v>490</v>
      </c>
      <c r="F1916" t="s">
        <v>491</v>
      </c>
      <c r="G1916" t="s">
        <v>492</v>
      </c>
      <c r="H1916" t="s">
        <v>493</v>
      </c>
    </row>
    <row r="1917" spans="1:8" x14ac:dyDescent="0.35">
      <c r="A1917" t="s">
        <v>265</v>
      </c>
      <c r="B1917">
        <v>1018.84</v>
      </c>
      <c r="C1917" t="s">
        <v>264</v>
      </c>
      <c r="D1917" t="s">
        <v>265</v>
      </c>
      <c r="E1917" t="s">
        <v>410</v>
      </c>
      <c r="F1917" t="s">
        <v>411</v>
      </c>
      <c r="G1917" t="s">
        <v>412</v>
      </c>
      <c r="H1917" t="s">
        <v>413</v>
      </c>
    </row>
    <row r="1918" spans="1:8" x14ac:dyDescent="0.35">
      <c r="A1918" t="s">
        <v>265</v>
      </c>
      <c r="B1918">
        <v>1692.52</v>
      </c>
      <c r="C1918" t="s">
        <v>264</v>
      </c>
      <c r="D1918" t="s">
        <v>265</v>
      </c>
      <c r="E1918" t="s">
        <v>221</v>
      </c>
      <c r="F1918" t="s">
        <v>222</v>
      </c>
      <c r="G1918" t="s">
        <v>223</v>
      </c>
      <c r="H1918" t="s">
        <v>224</v>
      </c>
    </row>
    <row r="1919" spans="1:8" x14ac:dyDescent="0.35">
      <c r="A1919" t="s">
        <v>265</v>
      </c>
      <c r="B1919">
        <v>3344.58</v>
      </c>
      <c r="C1919" t="s">
        <v>264</v>
      </c>
      <c r="D1919" t="s">
        <v>265</v>
      </c>
      <c r="E1919" t="s">
        <v>134</v>
      </c>
      <c r="F1919" t="s">
        <v>135</v>
      </c>
      <c r="G1919" t="s">
        <v>117</v>
      </c>
      <c r="H1919" t="s">
        <v>118</v>
      </c>
    </row>
    <row r="1920" spans="1:8" x14ac:dyDescent="0.35">
      <c r="A1920" t="s">
        <v>265</v>
      </c>
      <c r="B1920">
        <v>3770.56</v>
      </c>
      <c r="C1920" t="s">
        <v>264</v>
      </c>
      <c r="D1920" t="s">
        <v>265</v>
      </c>
      <c r="E1920" t="s">
        <v>531</v>
      </c>
      <c r="F1920" t="s">
        <v>532</v>
      </c>
      <c r="G1920" t="s">
        <v>533</v>
      </c>
      <c r="H1920" t="s">
        <v>534</v>
      </c>
    </row>
    <row r="1921" spans="1:8" x14ac:dyDescent="0.35">
      <c r="A1921" t="s">
        <v>265</v>
      </c>
      <c r="B1921">
        <v>226.83</v>
      </c>
      <c r="C1921" t="s">
        <v>264</v>
      </c>
      <c r="D1921" t="s">
        <v>265</v>
      </c>
      <c r="E1921" t="s">
        <v>563</v>
      </c>
      <c r="F1921" t="s">
        <v>564</v>
      </c>
      <c r="G1921" t="s">
        <v>565</v>
      </c>
      <c r="H1921" t="s">
        <v>566</v>
      </c>
    </row>
    <row r="1922" spans="1:8" x14ac:dyDescent="0.35">
      <c r="A1922" t="s">
        <v>265</v>
      </c>
      <c r="B1922">
        <v>248</v>
      </c>
      <c r="C1922" t="s">
        <v>264</v>
      </c>
      <c r="D1922" t="s">
        <v>265</v>
      </c>
      <c r="E1922" t="s">
        <v>258</v>
      </c>
      <c r="F1922" t="s">
        <v>259</v>
      </c>
      <c r="G1922" t="s">
        <v>117</v>
      </c>
      <c r="H1922" t="s">
        <v>118</v>
      </c>
    </row>
    <row r="1923" spans="1:8" x14ac:dyDescent="0.35">
      <c r="A1923" t="s">
        <v>265</v>
      </c>
      <c r="B1923">
        <v>0</v>
      </c>
      <c r="C1923" t="s">
        <v>264</v>
      </c>
      <c r="D1923" t="s">
        <v>265</v>
      </c>
      <c r="E1923" t="s">
        <v>609</v>
      </c>
      <c r="F1923" t="s">
        <v>610</v>
      </c>
      <c r="G1923" t="s">
        <v>250</v>
      </c>
      <c r="H1923" t="s">
        <v>251</v>
      </c>
    </row>
    <row r="1924" spans="1:8" x14ac:dyDescent="0.35">
      <c r="A1924" t="s">
        <v>265</v>
      </c>
      <c r="B1924">
        <v>0.06</v>
      </c>
      <c r="C1924" t="s">
        <v>264</v>
      </c>
      <c r="D1924" t="s">
        <v>265</v>
      </c>
      <c r="E1924" t="s">
        <v>422</v>
      </c>
      <c r="F1924" t="s">
        <v>423</v>
      </c>
      <c r="G1924" t="s">
        <v>307</v>
      </c>
      <c r="H1924" t="s">
        <v>308</v>
      </c>
    </row>
    <row r="1925" spans="1:8" x14ac:dyDescent="0.35">
      <c r="A1925" t="s">
        <v>870</v>
      </c>
      <c r="B1925">
        <v>52.48</v>
      </c>
      <c r="C1925" t="s">
        <v>871</v>
      </c>
      <c r="D1925" t="s">
        <v>870</v>
      </c>
      <c r="E1925" t="s">
        <v>47</v>
      </c>
      <c r="F1925" t="s">
        <v>48</v>
      </c>
      <c r="G1925" t="s">
        <v>21</v>
      </c>
      <c r="H1925" t="s">
        <v>22</v>
      </c>
    </row>
    <row r="1926" spans="1:8" x14ac:dyDescent="0.35">
      <c r="A1926" t="s">
        <v>870</v>
      </c>
      <c r="B1926">
        <v>11180.07</v>
      </c>
      <c r="C1926" t="s">
        <v>871</v>
      </c>
      <c r="D1926" t="s">
        <v>870</v>
      </c>
      <c r="E1926" t="s">
        <v>19</v>
      </c>
      <c r="F1926" t="s">
        <v>20</v>
      </c>
      <c r="G1926" t="s">
        <v>21</v>
      </c>
      <c r="H1926" t="s">
        <v>22</v>
      </c>
    </row>
    <row r="1927" spans="1:8" x14ac:dyDescent="0.35">
      <c r="A1927" t="s">
        <v>870</v>
      </c>
      <c r="B1927">
        <v>470</v>
      </c>
      <c r="C1927" t="s">
        <v>871</v>
      </c>
      <c r="D1927" t="s">
        <v>870</v>
      </c>
      <c r="E1927" t="s">
        <v>458</v>
      </c>
      <c r="F1927" t="s">
        <v>459</v>
      </c>
      <c r="G1927" t="s">
        <v>348</v>
      </c>
      <c r="H1927" t="s">
        <v>349</v>
      </c>
    </row>
    <row r="1928" spans="1:8" x14ac:dyDescent="0.35">
      <c r="A1928" t="s">
        <v>870</v>
      </c>
      <c r="B1928">
        <v>293.02</v>
      </c>
      <c r="C1928" t="s">
        <v>871</v>
      </c>
      <c r="D1928" t="s">
        <v>870</v>
      </c>
      <c r="E1928" t="s">
        <v>613</v>
      </c>
      <c r="F1928" t="s">
        <v>614</v>
      </c>
      <c r="G1928" t="s">
        <v>615</v>
      </c>
      <c r="H1928" t="s">
        <v>616</v>
      </c>
    </row>
    <row r="1929" spans="1:8" x14ac:dyDescent="0.35">
      <c r="A1929" t="s">
        <v>870</v>
      </c>
      <c r="B1929">
        <v>57.1</v>
      </c>
      <c r="C1929" t="s">
        <v>871</v>
      </c>
      <c r="D1929" t="s">
        <v>870</v>
      </c>
      <c r="E1929" t="s">
        <v>490</v>
      </c>
      <c r="F1929" t="s">
        <v>491</v>
      </c>
      <c r="G1929" t="s">
        <v>492</v>
      </c>
      <c r="H1929" t="s">
        <v>493</v>
      </c>
    </row>
    <row r="1930" spans="1:8" x14ac:dyDescent="0.35">
      <c r="A1930" t="s">
        <v>870</v>
      </c>
      <c r="B1930">
        <v>390</v>
      </c>
      <c r="C1930" t="s">
        <v>871</v>
      </c>
      <c r="D1930" t="s">
        <v>870</v>
      </c>
      <c r="E1930" t="s">
        <v>410</v>
      </c>
      <c r="F1930" t="s">
        <v>411</v>
      </c>
      <c r="G1930" t="s">
        <v>412</v>
      </c>
      <c r="H1930" t="s">
        <v>413</v>
      </c>
    </row>
    <row r="1931" spans="1:8" x14ac:dyDescent="0.35">
      <c r="A1931" t="s">
        <v>870</v>
      </c>
      <c r="B1931">
        <v>980</v>
      </c>
      <c r="C1931" t="s">
        <v>871</v>
      </c>
      <c r="D1931" t="s">
        <v>870</v>
      </c>
      <c r="E1931" t="s">
        <v>221</v>
      </c>
      <c r="F1931" t="s">
        <v>222</v>
      </c>
      <c r="G1931" t="s">
        <v>223</v>
      </c>
      <c r="H1931" t="s">
        <v>224</v>
      </c>
    </row>
    <row r="1932" spans="1:8" x14ac:dyDescent="0.35">
      <c r="A1932" t="s">
        <v>870</v>
      </c>
      <c r="B1932">
        <v>443.38</v>
      </c>
      <c r="C1932" t="s">
        <v>871</v>
      </c>
      <c r="D1932" t="s">
        <v>870</v>
      </c>
      <c r="E1932" t="s">
        <v>531</v>
      </c>
      <c r="F1932" t="s">
        <v>532</v>
      </c>
      <c r="G1932" t="s">
        <v>533</v>
      </c>
      <c r="H1932" t="s">
        <v>534</v>
      </c>
    </row>
    <row r="1933" spans="1:8" x14ac:dyDescent="0.35">
      <c r="A1933" t="s">
        <v>2352</v>
      </c>
      <c r="B1933">
        <v>1377.75</v>
      </c>
      <c r="C1933" t="s">
        <v>2353</v>
      </c>
      <c r="D1933" t="s">
        <v>2352</v>
      </c>
      <c r="E1933" t="s">
        <v>458</v>
      </c>
      <c r="F1933" t="s">
        <v>459</v>
      </c>
      <c r="G1933" t="s">
        <v>348</v>
      </c>
      <c r="H1933" t="s">
        <v>349</v>
      </c>
    </row>
    <row r="1934" spans="1:8" x14ac:dyDescent="0.35">
      <c r="A1934" t="s">
        <v>991</v>
      </c>
      <c r="B1934">
        <v>312.48</v>
      </c>
      <c r="C1934" t="s">
        <v>992</v>
      </c>
      <c r="D1934" t="s">
        <v>991</v>
      </c>
      <c r="E1934" t="s">
        <v>410</v>
      </c>
      <c r="F1934" t="s">
        <v>411</v>
      </c>
      <c r="G1934" t="s">
        <v>412</v>
      </c>
      <c r="H1934" t="s">
        <v>413</v>
      </c>
    </row>
    <row r="1935" spans="1:8" x14ac:dyDescent="0.35">
      <c r="A1935" t="s">
        <v>991</v>
      </c>
      <c r="B1935">
        <v>2350.33</v>
      </c>
      <c r="C1935" t="s">
        <v>992</v>
      </c>
      <c r="D1935" t="s">
        <v>991</v>
      </c>
      <c r="E1935" t="s">
        <v>531</v>
      </c>
      <c r="F1935" t="s">
        <v>532</v>
      </c>
      <c r="G1935" t="s">
        <v>533</v>
      </c>
      <c r="H1935" t="s">
        <v>534</v>
      </c>
    </row>
    <row r="1936" spans="1:8" x14ac:dyDescent="0.35">
      <c r="A1936" t="s">
        <v>991</v>
      </c>
      <c r="B1936">
        <v>212</v>
      </c>
      <c r="C1936" t="s">
        <v>992</v>
      </c>
      <c r="D1936" t="s">
        <v>991</v>
      </c>
      <c r="E1936" t="s">
        <v>428</v>
      </c>
      <c r="F1936" t="s">
        <v>429</v>
      </c>
      <c r="G1936" t="s">
        <v>307</v>
      </c>
      <c r="H1936" t="s">
        <v>308</v>
      </c>
    </row>
    <row r="1937" spans="1:8" x14ac:dyDescent="0.35">
      <c r="A1937" t="s">
        <v>891</v>
      </c>
      <c r="B1937">
        <v>13589.04</v>
      </c>
      <c r="C1937" t="s">
        <v>892</v>
      </c>
      <c r="D1937" t="s">
        <v>891</v>
      </c>
      <c r="E1937" t="s">
        <v>458</v>
      </c>
      <c r="F1937" t="s">
        <v>459</v>
      </c>
      <c r="G1937" t="s">
        <v>348</v>
      </c>
      <c r="H1937" t="s">
        <v>349</v>
      </c>
    </row>
    <row r="1938" spans="1:8" x14ac:dyDescent="0.35">
      <c r="A1938" t="s">
        <v>891</v>
      </c>
      <c r="B1938">
        <v>97.58</v>
      </c>
      <c r="C1938" t="s">
        <v>892</v>
      </c>
      <c r="D1938" t="s">
        <v>891</v>
      </c>
      <c r="E1938" t="s">
        <v>428</v>
      </c>
      <c r="F1938" t="s">
        <v>429</v>
      </c>
      <c r="G1938" t="s">
        <v>307</v>
      </c>
      <c r="H1938" t="s">
        <v>308</v>
      </c>
    </row>
    <row r="1939" spans="1:8" x14ac:dyDescent="0.35">
      <c r="A1939" t="s">
        <v>604</v>
      </c>
      <c r="B1939">
        <v>70</v>
      </c>
      <c r="C1939" t="s">
        <v>603</v>
      </c>
      <c r="D1939" t="s">
        <v>604</v>
      </c>
      <c r="E1939" t="s">
        <v>563</v>
      </c>
      <c r="F1939" t="s">
        <v>564</v>
      </c>
      <c r="G1939" t="s">
        <v>565</v>
      </c>
      <c r="H1939" t="s">
        <v>566</v>
      </c>
    </row>
    <row r="1940" spans="1:8" x14ac:dyDescent="0.35">
      <c r="A1940" t="s">
        <v>1421</v>
      </c>
      <c r="B1940">
        <v>665</v>
      </c>
      <c r="C1940" t="s">
        <v>1420</v>
      </c>
      <c r="D1940" t="s">
        <v>1421</v>
      </c>
      <c r="E1940" t="s">
        <v>563</v>
      </c>
      <c r="F1940" t="s">
        <v>564</v>
      </c>
      <c r="G1940" t="s">
        <v>565</v>
      </c>
      <c r="H1940" t="s">
        <v>566</v>
      </c>
    </row>
    <row r="1941" spans="1:8" x14ac:dyDescent="0.35">
      <c r="A1941" t="s">
        <v>1421</v>
      </c>
      <c r="B1941">
        <v>3400</v>
      </c>
      <c r="C1941" t="s">
        <v>1420</v>
      </c>
      <c r="D1941" t="s">
        <v>1421</v>
      </c>
      <c r="E1941" t="s">
        <v>563</v>
      </c>
      <c r="F1941" t="s">
        <v>564</v>
      </c>
      <c r="G1941" t="s">
        <v>568</v>
      </c>
      <c r="H1941" t="s">
        <v>569</v>
      </c>
    </row>
    <row r="1942" spans="1:8" x14ac:dyDescent="0.35">
      <c r="A1942" t="s">
        <v>1421</v>
      </c>
      <c r="B1942">
        <v>7050</v>
      </c>
      <c r="C1942" t="s">
        <v>1420</v>
      </c>
      <c r="D1942" t="s">
        <v>1421</v>
      </c>
      <c r="E1942" t="s">
        <v>563</v>
      </c>
      <c r="F1942" t="s">
        <v>564</v>
      </c>
      <c r="G1942" t="s">
        <v>1881</v>
      </c>
      <c r="H1942" t="s">
        <v>1882</v>
      </c>
    </row>
    <row r="1943" spans="1:8" x14ac:dyDescent="0.35">
      <c r="A1943" t="s">
        <v>149</v>
      </c>
      <c r="B1943">
        <v>21.1</v>
      </c>
      <c r="C1943" t="s">
        <v>148</v>
      </c>
      <c r="D1943" t="s">
        <v>149</v>
      </c>
      <c r="E1943" t="s">
        <v>19</v>
      </c>
      <c r="F1943" t="s">
        <v>20</v>
      </c>
      <c r="G1943" t="s">
        <v>87</v>
      </c>
      <c r="H1943" t="s">
        <v>88</v>
      </c>
    </row>
    <row r="1944" spans="1:8" x14ac:dyDescent="0.35">
      <c r="A1944" t="s">
        <v>149</v>
      </c>
      <c r="B1944">
        <v>0</v>
      </c>
      <c r="C1944" t="s">
        <v>148</v>
      </c>
      <c r="D1944" t="s">
        <v>149</v>
      </c>
      <c r="E1944" t="s">
        <v>384</v>
      </c>
      <c r="F1944" t="s">
        <v>385</v>
      </c>
      <c r="G1944" t="s">
        <v>339</v>
      </c>
      <c r="H1944" t="s">
        <v>340</v>
      </c>
    </row>
    <row r="1945" spans="1:8" x14ac:dyDescent="0.35">
      <c r="A1945" t="s">
        <v>149</v>
      </c>
      <c r="B1945">
        <v>391.82</v>
      </c>
      <c r="C1945" t="s">
        <v>148</v>
      </c>
      <c r="D1945" t="s">
        <v>149</v>
      </c>
      <c r="E1945" t="s">
        <v>613</v>
      </c>
      <c r="F1945" t="s">
        <v>614</v>
      </c>
      <c r="G1945" t="s">
        <v>615</v>
      </c>
      <c r="H1945" t="s">
        <v>616</v>
      </c>
    </row>
    <row r="1946" spans="1:8" x14ac:dyDescent="0.35">
      <c r="A1946" t="s">
        <v>149</v>
      </c>
      <c r="B1946">
        <v>2070.02</v>
      </c>
      <c r="C1946" t="s">
        <v>148</v>
      </c>
      <c r="D1946" t="s">
        <v>149</v>
      </c>
      <c r="E1946" t="s">
        <v>490</v>
      </c>
      <c r="F1946" t="s">
        <v>491</v>
      </c>
      <c r="G1946" t="s">
        <v>492</v>
      </c>
      <c r="H1946" t="s">
        <v>493</v>
      </c>
    </row>
    <row r="1947" spans="1:8" x14ac:dyDescent="0.35">
      <c r="A1947" t="s">
        <v>149</v>
      </c>
      <c r="B1947">
        <v>92.53</v>
      </c>
      <c r="C1947" t="s">
        <v>148</v>
      </c>
      <c r="D1947" t="s">
        <v>149</v>
      </c>
      <c r="E1947" t="s">
        <v>410</v>
      </c>
      <c r="F1947" t="s">
        <v>411</v>
      </c>
      <c r="G1947" t="s">
        <v>412</v>
      </c>
      <c r="H1947" t="s">
        <v>413</v>
      </c>
    </row>
    <row r="1948" spans="1:8" x14ac:dyDescent="0.35">
      <c r="A1948" t="s">
        <v>149</v>
      </c>
      <c r="B1948">
        <v>31.65</v>
      </c>
      <c r="C1948" t="s">
        <v>148</v>
      </c>
      <c r="D1948" t="s">
        <v>149</v>
      </c>
      <c r="E1948" t="s">
        <v>410</v>
      </c>
      <c r="F1948" t="s">
        <v>411</v>
      </c>
      <c r="G1948" t="s">
        <v>771</v>
      </c>
      <c r="H1948" t="s">
        <v>772</v>
      </c>
    </row>
    <row r="1949" spans="1:8" x14ac:dyDescent="0.35">
      <c r="A1949" t="s">
        <v>149</v>
      </c>
      <c r="B1949">
        <v>72.28</v>
      </c>
      <c r="C1949" t="s">
        <v>148</v>
      </c>
      <c r="D1949" t="s">
        <v>149</v>
      </c>
      <c r="E1949" t="s">
        <v>221</v>
      </c>
      <c r="F1949" t="s">
        <v>222</v>
      </c>
      <c r="G1949" t="s">
        <v>223</v>
      </c>
      <c r="H1949" t="s">
        <v>224</v>
      </c>
    </row>
    <row r="1950" spans="1:8" x14ac:dyDescent="0.35">
      <c r="A1950" t="s">
        <v>149</v>
      </c>
      <c r="B1950">
        <v>16627.990000000002</v>
      </c>
      <c r="C1950" t="s">
        <v>148</v>
      </c>
      <c r="D1950" t="s">
        <v>149</v>
      </c>
      <c r="E1950" t="s">
        <v>288</v>
      </c>
      <c r="F1950" t="s">
        <v>289</v>
      </c>
      <c r="G1950" t="s">
        <v>117</v>
      </c>
      <c r="H1950" t="s">
        <v>118</v>
      </c>
    </row>
    <row r="1951" spans="1:8" x14ac:dyDescent="0.35">
      <c r="A1951" t="s">
        <v>149</v>
      </c>
      <c r="B1951">
        <v>9889.64</v>
      </c>
      <c r="C1951" t="s">
        <v>148</v>
      </c>
      <c r="D1951" t="s">
        <v>149</v>
      </c>
      <c r="E1951" t="s">
        <v>158</v>
      </c>
      <c r="F1951" t="s">
        <v>159</v>
      </c>
      <c r="G1951" t="s">
        <v>117</v>
      </c>
      <c r="H1951" t="s">
        <v>118</v>
      </c>
    </row>
    <row r="1952" spans="1:8" x14ac:dyDescent="0.35">
      <c r="A1952" t="s">
        <v>149</v>
      </c>
      <c r="B1952">
        <v>2316.0300000000002</v>
      </c>
      <c r="C1952" t="s">
        <v>148</v>
      </c>
      <c r="D1952" t="s">
        <v>149</v>
      </c>
      <c r="E1952" t="s">
        <v>134</v>
      </c>
      <c r="F1952" t="s">
        <v>135</v>
      </c>
      <c r="G1952" t="s">
        <v>117</v>
      </c>
      <c r="H1952" t="s">
        <v>118</v>
      </c>
    </row>
    <row r="1953" spans="1:8" x14ac:dyDescent="0.35">
      <c r="A1953" t="s">
        <v>149</v>
      </c>
      <c r="B1953">
        <v>96.31</v>
      </c>
      <c r="C1953" t="s">
        <v>148</v>
      </c>
      <c r="D1953" t="s">
        <v>149</v>
      </c>
      <c r="E1953" t="s">
        <v>548</v>
      </c>
      <c r="F1953" t="s">
        <v>549</v>
      </c>
      <c r="G1953" t="s">
        <v>633</v>
      </c>
      <c r="H1953" t="s">
        <v>634</v>
      </c>
    </row>
    <row r="1954" spans="1:8" x14ac:dyDescent="0.35">
      <c r="A1954" t="s">
        <v>149</v>
      </c>
      <c r="B1954">
        <v>1822.98</v>
      </c>
      <c r="C1954" t="s">
        <v>148</v>
      </c>
      <c r="D1954" t="s">
        <v>149</v>
      </c>
      <c r="E1954" t="s">
        <v>548</v>
      </c>
      <c r="F1954" t="s">
        <v>549</v>
      </c>
      <c r="G1954" t="s">
        <v>550</v>
      </c>
      <c r="H1954" t="s">
        <v>551</v>
      </c>
    </row>
    <row r="1955" spans="1:8" x14ac:dyDescent="0.35">
      <c r="A1955" t="s">
        <v>149</v>
      </c>
      <c r="B1955">
        <v>330.95</v>
      </c>
      <c r="C1955" t="s">
        <v>148</v>
      </c>
      <c r="D1955" t="s">
        <v>149</v>
      </c>
      <c r="E1955" t="s">
        <v>538</v>
      </c>
      <c r="F1955" t="s">
        <v>539</v>
      </c>
      <c r="G1955" t="s">
        <v>540</v>
      </c>
      <c r="H1955" t="s">
        <v>541</v>
      </c>
    </row>
    <row r="1956" spans="1:8" x14ac:dyDescent="0.35">
      <c r="A1956" t="s">
        <v>149</v>
      </c>
      <c r="B1956">
        <v>846.52</v>
      </c>
      <c r="C1956" t="s">
        <v>148</v>
      </c>
      <c r="D1956" t="s">
        <v>149</v>
      </c>
      <c r="E1956" t="s">
        <v>258</v>
      </c>
      <c r="F1956" t="s">
        <v>259</v>
      </c>
      <c r="G1956" t="s">
        <v>117</v>
      </c>
      <c r="H1956" t="s">
        <v>118</v>
      </c>
    </row>
    <row r="1957" spans="1:8" x14ac:dyDescent="0.35">
      <c r="A1957" t="s">
        <v>149</v>
      </c>
      <c r="B1957">
        <v>1740.96</v>
      </c>
      <c r="C1957" t="s">
        <v>148</v>
      </c>
      <c r="D1957" t="s">
        <v>149</v>
      </c>
      <c r="E1957" t="s">
        <v>380</v>
      </c>
      <c r="F1957" t="s">
        <v>381</v>
      </c>
      <c r="G1957" t="s">
        <v>250</v>
      </c>
      <c r="H1957" t="s">
        <v>251</v>
      </c>
    </row>
    <row r="1958" spans="1:8" x14ac:dyDescent="0.35">
      <c r="A1958" t="s">
        <v>149</v>
      </c>
      <c r="B1958">
        <v>5244.5</v>
      </c>
      <c r="C1958" t="s">
        <v>148</v>
      </c>
      <c r="D1958" t="s">
        <v>149</v>
      </c>
      <c r="E1958" t="s">
        <v>609</v>
      </c>
      <c r="F1958" t="s">
        <v>610</v>
      </c>
      <c r="G1958" t="s">
        <v>250</v>
      </c>
      <c r="H1958" t="s">
        <v>251</v>
      </c>
    </row>
    <row r="1959" spans="1:8" x14ac:dyDescent="0.35">
      <c r="A1959" t="s">
        <v>149</v>
      </c>
      <c r="B1959">
        <v>-63.99</v>
      </c>
      <c r="C1959" t="s">
        <v>148</v>
      </c>
      <c r="D1959" t="s">
        <v>149</v>
      </c>
      <c r="E1959" t="s">
        <v>482</v>
      </c>
      <c r="F1959" t="s">
        <v>483</v>
      </c>
      <c r="G1959" t="s">
        <v>250</v>
      </c>
      <c r="H1959" t="s">
        <v>251</v>
      </c>
    </row>
    <row r="1960" spans="1:8" x14ac:dyDescent="0.35">
      <c r="A1960" t="s">
        <v>149</v>
      </c>
      <c r="B1960">
        <v>4672.3599999999997</v>
      </c>
      <c r="C1960" t="s">
        <v>148</v>
      </c>
      <c r="D1960" t="s">
        <v>149</v>
      </c>
      <c r="E1960" t="s">
        <v>337</v>
      </c>
      <c r="F1960" t="s">
        <v>338</v>
      </c>
      <c r="G1960" t="s">
        <v>339</v>
      </c>
      <c r="H1960" t="s">
        <v>340</v>
      </c>
    </row>
    <row r="1961" spans="1:8" x14ac:dyDescent="0.35">
      <c r="A1961" t="s">
        <v>149</v>
      </c>
      <c r="B1961">
        <v>2300.5500000000002</v>
      </c>
      <c r="C1961" t="s">
        <v>148</v>
      </c>
      <c r="D1961" t="s">
        <v>149</v>
      </c>
      <c r="E1961" t="s">
        <v>154</v>
      </c>
      <c r="F1961" t="s">
        <v>155</v>
      </c>
      <c r="G1961" t="s">
        <v>117</v>
      </c>
      <c r="H1961" t="s">
        <v>118</v>
      </c>
    </row>
    <row r="1962" spans="1:8" x14ac:dyDescent="0.35">
      <c r="A1962" t="s">
        <v>149</v>
      </c>
      <c r="B1962">
        <v>1762.85</v>
      </c>
      <c r="C1962" t="s">
        <v>148</v>
      </c>
      <c r="D1962" t="s">
        <v>149</v>
      </c>
      <c r="E1962" t="s">
        <v>428</v>
      </c>
      <c r="F1962" t="s">
        <v>429</v>
      </c>
      <c r="G1962" t="s">
        <v>307</v>
      </c>
      <c r="H1962" t="s">
        <v>308</v>
      </c>
    </row>
    <row r="1963" spans="1:8" x14ac:dyDescent="0.35">
      <c r="A1963" t="s">
        <v>2931</v>
      </c>
      <c r="B1963">
        <v>29.2</v>
      </c>
      <c r="C1963" t="s">
        <v>2932</v>
      </c>
      <c r="D1963" t="s">
        <v>2931</v>
      </c>
      <c r="E1963" t="s">
        <v>531</v>
      </c>
      <c r="F1963" t="s">
        <v>532</v>
      </c>
      <c r="G1963" t="s">
        <v>533</v>
      </c>
      <c r="H1963" t="s">
        <v>534</v>
      </c>
    </row>
    <row r="1964" spans="1:8" x14ac:dyDescent="0.35">
      <c r="A1964" t="s">
        <v>186</v>
      </c>
      <c r="B1964">
        <v>475.74</v>
      </c>
      <c r="C1964" t="s">
        <v>187</v>
      </c>
      <c r="D1964" t="s">
        <v>186</v>
      </c>
      <c r="E1964" t="s">
        <v>154</v>
      </c>
      <c r="F1964" t="s">
        <v>155</v>
      </c>
      <c r="G1964" t="s">
        <v>117</v>
      </c>
      <c r="H1964" t="s">
        <v>118</v>
      </c>
    </row>
    <row r="1965" spans="1:8" x14ac:dyDescent="0.35">
      <c r="A1965" t="s">
        <v>967</v>
      </c>
      <c r="B1965">
        <v>354</v>
      </c>
      <c r="C1965" t="s">
        <v>968</v>
      </c>
      <c r="D1965" t="s">
        <v>967</v>
      </c>
      <c r="E1965" t="s">
        <v>490</v>
      </c>
      <c r="F1965" t="s">
        <v>491</v>
      </c>
      <c r="G1965" t="s">
        <v>492</v>
      </c>
      <c r="H1965" t="s">
        <v>493</v>
      </c>
    </row>
    <row r="1966" spans="1:8" x14ac:dyDescent="0.35">
      <c r="A1966" t="s">
        <v>297</v>
      </c>
      <c r="B1966">
        <v>15.4</v>
      </c>
      <c r="C1966" t="s">
        <v>298</v>
      </c>
      <c r="D1966" t="s">
        <v>297</v>
      </c>
      <c r="E1966" t="s">
        <v>19</v>
      </c>
      <c r="F1966" t="s">
        <v>20</v>
      </c>
      <c r="G1966" t="s">
        <v>21</v>
      </c>
      <c r="H1966" t="s">
        <v>22</v>
      </c>
    </row>
    <row r="1967" spans="1:8" x14ac:dyDescent="0.35">
      <c r="A1967" t="s">
        <v>297</v>
      </c>
      <c r="B1967">
        <v>5.15</v>
      </c>
      <c r="C1967" t="s">
        <v>298</v>
      </c>
      <c r="D1967" t="s">
        <v>297</v>
      </c>
      <c r="E1967" t="s">
        <v>554</v>
      </c>
      <c r="F1967" t="s">
        <v>555</v>
      </c>
      <c r="G1967" t="s">
        <v>492</v>
      </c>
      <c r="H1967" t="s">
        <v>493</v>
      </c>
    </row>
    <row r="1968" spans="1:8" x14ac:dyDescent="0.35">
      <c r="A1968" t="s">
        <v>297</v>
      </c>
      <c r="B1968">
        <v>11585.27</v>
      </c>
      <c r="C1968" t="s">
        <v>298</v>
      </c>
      <c r="D1968" t="s">
        <v>297</v>
      </c>
      <c r="E1968" t="s">
        <v>613</v>
      </c>
      <c r="F1968" t="s">
        <v>614</v>
      </c>
      <c r="G1968" t="s">
        <v>615</v>
      </c>
      <c r="H1968" t="s">
        <v>616</v>
      </c>
    </row>
    <row r="1969" spans="1:8" x14ac:dyDescent="0.35">
      <c r="A1969" t="s">
        <v>297</v>
      </c>
      <c r="B1969">
        <v>4369.74</v>
      </c>
      <c r="C1969" t="s">
        <v>298</v>
      </c>
      <c r="D1969" t="s">
        <v>297</v>
      </c>
      <c r="E1969" t="s">
        <v>490</v>
      </c>
      <c r="F1969" t="s">
        <v>491</v>
      </c>
      <c r="G1969" t="s">
        <v>492</v>
      </c>
      <c r="H1969" t="s">
        <v>493</v>
      </c>
    </row>
    <row r="1970" spans="1:8" x14ac:dyDescent="0.35">
      <c r="A1970" t="s">
        <v>297</v>
      </c>
      <c r="B1970">
        <v>4283.57</v>
      </c>
      <c r="C1970" t="s">
        <v>298</v>
      </c>
      <c r="D1970" t="s">
        <v>297</v>
      </c>
      <c r="E1970" t="s">
        <v>410</v>
      </c>
      <c r="F1970" t="s">
        <v>411</v>
      </c>
      <c r="G1970" t="s">
        <v>412</v>
      </c>
      <c r="H1970" t="s">
        <v>413</v>
      </c>
    </row>
    <row r="1971" spans="1:8" x14ac:dyDescent="0.35">
      <c r="A1971" t="s">
        <v>297</v>
      </c>
      <c r="B1971">
        <v>303.08999999999997</v>
      </c>
      <c r="C1971" t="s">
        <v>298</v>
      </c>
      <c r="D1971" t="s">
        <v>297</v>
      </c>
      <c r="E1971" t="s">
        <v>410</v>
      </c>
      <c r="F1971" t="s">
        <v>411</v>
      </c>
      <c r="G1971" t="s">
        <v>771</v>
      </c>
      <c r="H1971" t="s">
        <v>772</v>
      </c>
    </row>
    <row r="1972" spans="1:8" x14ac:dyDescent="0.35">
      <c r="A1972" t="s">
        <v>297</v>
      </c>
      <c r="B1972">
        <v>6156.5</v>
      </c>
      <c r="C1972" t="s">
        <v>298</v>
      </c>
      <c r="D1972" t="s">
        <v>297</v>
      </c>
      <c r="E1972" t="s">
        <v>221</v>
      </c>
      <c r="F1972" t="s">
        <v>222</v>
      </c>
      <c r="G1972" t="s">
        <v>223</v>
      </c>
      <c r="H1972" t="s">
        <v>224</v>
      </c>
    </row>
    <row r="1973" spans="1:8" x14ac:dyDescent="0.35">
      <c r="A1973" t="s">
        <v>297</v>
      </c>
      <c r="B1973">
        <v>626.99</v>
      </c>
      <c r="C1973" t="s">
        <v>298</v>
      </c>
      <c r="D1973" t="s">
        <v>297</v>
      </c>
      <c r="E1973" t="s">
        <v>288</v>
      </c>
      <c r="F1973" t="s">
        <v>289</v>
      </c>
      <c r="G1973" t="s">
        <v>117</v>
      </c>
      <c r="H1973" t="s">
        <v>118</v>
      </c>
    </row>
    <row r="1974" spans="1:8" x14ac:dyDescent="0.35">
      <c r="A1974" t="s">
        <v>297</v>
      </c>
      <c r="B1974">
        <v>220</v>
      </c>
      <c r="C1974" t="s">
        <v>298</v>
      </c>
      <c r="D1974" t="s">
        <v>297</v>
      </c>
      <c r="E1974" t="s">
        <v>158</v>
      </c>
      <c r="F1974" t="s">
        <v>159</v>
      </c>
      <c r="G1974" t="s">
        <v>117</v>
      </c>
      <c r="H1974" t="s">
        <v>118</v>
      </c>
    </row>
    <row r="1975" spans="1:8" x14ac:dyDescent="0.35">
      <c r="A1975" t="s">
        <v>297</v>
      </c>
      <c r="B1975">
        <v>36.6</v>
      </c>
      <c r="C1975" t="s">
        <v>298</v>
      </c>
      <c r="D1975" t="s">
        <v>297</v>
      </c>
      <c r="E1975" t="s">
        <v>134</v>
      </c>
      <c r="F1975" t="s">
        <v>135</v>
      </c>
      <c r="G1975" t="s">
        <v>117</v>
      </c>
      <c r="H1975" t="s">
        <v>118</v>
      </c>
    </row>
    <row r="1976" spans="1:8" x14ac:dyDescent="0.35">
      <c r="A1976" t="s">
        <v>297</v>
      </c>
      <c r="B1976">
        <v>1396.54</v>
      </c>
      <c r="C1976" t="s">
        <v>298</v>
      </c>
      <c r="D1976" t="s">
        <v>297</v>
      </c>
      <c r="E1976" t="s">
        <v>531</v>
      </c>
      <c r="F1976" t="s">
        <v>532</v>
      </c>
      <c r="G1976" t="s">
        <v>533</v>
      </c>
      <c r="H1976" t="s">
        <v>534</v>
      </c>
    </row>
    <row r="1977" spans="1:8" x14ac:dyDescent="0.35">
      <c r="A1977" t="s">
        <v>297</v>
      </c>
      <c r="B1977">
        <v>66.400000000000006</v>
      </c>
      <c r="C1977" t="s">
        <v>298</v>
      </c>
      <c r="D1977" t="s">
        <v>297</v>
      </c>
      <c r="E1977" t="s">
        <v>548</v>
      </c>
      <c r="F1977" t="s">
        <v>549</v>
      </c>
      <c r="G1977" t="s">
        <v>550</v>
      </c>
      <c r="H1977" t="s">
        <v>551</v>
      </c>
    </row>
    <row r="1978" spans="1:8" x14ac:dyDescent="0.35">
      <c r="A1978" t="s">
        <v>297</v>
      </c>
      <c r="B1978">
        <v>91.39</v>
      </c>
      <c r="C1978" t="s">
        <v>298</v>
      </c>
      <c r="D1978" t="s">
        <v>297</v>
      </c>
      <c r="E1978" t="s">
        <v>538</v>
      </c>
      <c r="F1978" t="s">
        <v>539</v>
      </c>
      <c r="G1978" t="s">
        <v>540</v>
      </c>
      <c r="H1978" t="s">
        <v>541</v>
      </c>
    </row>
    <row r="1979" spans="1:8" x14ac:dyDescent="0.35">
      <c r="A1979" t="s">
        <v>297</v>
      </c>
      <c r="B1979">
        <v>4698.58</v>
      </c>
      <c r="C1979" t="s">
        <v>298</v>
      </c>
      <c r="D1979" t="s">
        <v>297</v>
      </c>
      <c r="E1979" t="s">
        <v>380</v>
      </c>
      <c r="F1979" t="s">
        <v>381</v>
      </c>
      <c r="G1979" t="s">
        <v>250</v>
      </c>
      <c r="H1979" t="s">
        <v>251</v>
      </c>
    </row>
    <row r="1980" spans="1:8" x14ac:dyDescent="0.35">
      <c r="A1980" t="s">
        <v>297</v>
      </c>
      <c r="B1980">
        <v>19687.63</v>
      </c>
      <c r="C1980" t="s">
        <v>298</v>
      </c>
      <c r="D1980" t="s">
        <v>297</v>
      </c>
      <c r="E1980" t="s">
        <v>609</v>
      </c>
      <c r="F1980" t="s">
        <v>610</v>
      </c>
      <c r="G1980" t="s">
        <v>250</v>
      </c>
      <c r="H1980" t="s">
        <v>251</v>
      </c>
    </row>
    <row r="1981" spans="1:8" x14ac:dyDescent="0.35">
      <c r="A1981" t="s">
        <v>297</v>
      </c>
      <c r="B1981">
        <v>1456.57</v>
      </c>
      <c r="C1981" t="s">
        <v>298</v>
      </c>
      <c r="D1981" t="s">
        <v>297</v>
      </c>
      <c r="E1981" t="s">
        <v>482</v>
      </c>
      <c r="F1981" t="s">
        <v>483</v>
      </c>
      <c r="G1981" t="s">
        <v>250</v>
      </c>
      <c r="H1981" t="s">
        <v>251</v>
      </c>
    </row>
    <row r="1982" spans="1:8" x14ac:dyDescent="0.35">
      <c r="A1982" t="s">
        <v>297</v>
      </c>
      <c r="B1982">
        <v>709.8</v>
      </c>
      <c r="C1982" t="s">
        <v>298</v>
      </c>
      <c r="D1982" t="s">
        <v>297</v>
      </c>
      <c r="E1982" t="s">
        <v>337</v>
      </c>
      <c r="F1982" t="s">
        <v>338</v>
      </c>
      <c r="G1982" t="s">
        <v>339</v>
      </c>
      <c r="H1982" t="s">
        <v>340</v>
      </c>
    </row>
    <row r="1983" spans="1:8" x14ac:dyDescent="0.35">
      <c r="A1983" t="s">
        <v>297</v>
      </c>
      <c r="B1983">
        <v>61</v>
      </c>
      <c r="C1983" t="s">
        <v>298</v>
      </c>
      <c r="D1983" t="s">
        <v>297</v>
      </c>
      <c r="E1983" t="s">
        <v>404</v>
      </c>
      <c r="F1983" t="s">
        <v>405</v>
      </c>
      <c r="G1983" t="s">
        <v>307</v>
      </c>
      <c r="H1983" t="s">
        <v>308</v>
      </c>
    </row>
    <row r="1984" spans="1:8" x14ac:dyDescent="0.35">
      <c r="A1984" t="s">
        <v>297</v>
      </c>
      <c r="B1984">
        <v>1090.07</v>
      </c>
      <c r="C1984" t="s">
        <v>298</v>
      </c>
      <c r="D1984" t="s">
        <v>297</v>
      </c>
      <c r="E1984" t="s">
        <v>422</v>
      </c>
      <c r="F1984" t="s">
        <v>423</v>
      </c>
      <c r="G1984" t="s">
        <v>307</v>
      </c>
      <c r="H1984" t="s">
        <v>308</v>
      </c>
    </row>
    <row r="1985" spans="1:8" x14ac:dyDescent="0.35">
      <c r="A1985" t="s">
        <v>297</v>
      </c>
      <c r="B1985">
        <v>1210.96</v>
      </c>
      <c r="C1985" t="s">
        <v>298</v>
      </c>
      <c r="D1985" t="s">
        <v>297</v>
      </c>
      <c r="E1985" t="s">
        <v>305</v>
      </c>
      <c r="F1985" t="s">
        <v>306</v>
      </c>
      <c r="G1985" t="s">
        <v>307</v>
      </c>
      <c r="H1985" t="s">
        <v>308</v>
      </c>
    </row>
    <row r="1986" spans="1:8" x14ac:dyDescent="0.35">
      <c r="A1986" t="s">
        <v>949</v>
      </c>
      <c r="B1986">
        <v>620</v>
      </c>
      <c r="C1986" t="s">
        <v>948</v>
      </c>
      <c r="D1986" t="s">
        <v>949</v>
      </c>
      <c r="E1986" t="s">
        <v>19</v>
      </c>
      <c r="F1986" t="s">
        <v>20</v>
      </c>
      <c r="G1986" t="s">
        <v>32</v>
      </c>
      <c r="H1986" t="s">
        <v>33</v>
      </c>
    </row>
    <row r="1987" spans="1:8" x14ac:dyDescent="0.35">
      <c r="A1987" t="s">
        <v>949</v>
      </c>
      <c r="B1987">
        <v>127.5</v>
      </c>
      <c r="C1987" t="s">
        <v>948</v>
      </c>
      <c r="D1987" t="s">
        <v>949</v>
      </c>
      <c r="E1987" t="s">
        <v>613</v>
      </c>
      <c r="F1987" t="s">
        <v>614</v>
      </c>
      <c r="G1987" t="s">
        <v>615</v>
      </c>
      <c r="H1987" t="s">
        <v>616</v>
      </c>
    </row>
    <row r="1988" spans="1:8" x14ac:dyDescent="0.35">
      <c r="A1988" t="s">
        <v>949</v>
      </c>
      <c r="B1988">
        <v>155</v>
      </c>
      <c r="C1988" t="s">
        <v>948</v>
      </c>
      <c r="D1988" t="s">
        <v>949</v>
      </c>
      <c r="E1988" t="s">
        <v>410</v>
      </c>
      <c r="F1988" t="s">
        <v>411</v>
      </c>
      <c r="G1988" t="s">
        <v>412</v>
      </c>
      <c r="H1988" t="s">
        <v>413</v>
      </c>
    </row>
    <row r="1989" spans="1:8" x14ac:dyDescent="0.35">
      <c r="A1989" t="s">
        <v>1283</v>
      </c>
      <c r="B1989">
        <v>32.58</v>
      </c>
      <c r="C1989" t="s">
        <v>1282</v>
      </c>
      <c r="D1989" t="s">
        <v>1283</v>
      </c>
      <c r="E1989" t="s">
        <v>613</v>
      </c>
      <c r="F1989" t="s">
        <v>614</v>
      </c>
      <c r="G1989" t="s">
        <v>615</v>
      </c>
      <c r="H1989" t="s">
        <v>616</v>
      </c>
    </row>
    <row r="1990" spans="1:8" x14ac:dyDescent="0.35">
      <c r="A1990" t="s">
        <v>1283</v>
      </c>
      <c r="B1990">
        <v>142.97</v>
      </c>
      <c r="C1990" t="s">
        <v>1282</v>
      </c>
      <c r="D1990" t="s">
        <v>1283</v>
      </c>
      <c r="E1990" t="s">
        <v>490</v>
      </c>
      <c r="F1990" t="s">
        <v>491</v>
      </c>
      <c r="G1990" t="s">
        <v>492</v>
      </c>
      <c r="H1990" t="s">
        <v>493</v>
      </c>
    </row>
    <row r="1991" spans="1:8" x14ac:dyDescent="0.35">
      <c r="A1991" t="s">
        <v>1283</v>
      </c>
      <c r="B1991">
        <v>15.12</v>
      </c>
      <c r="C1991" t="s">
        <v>1282</v>
      </c>
      <c r="D1991" t="s">
        <v>1283</v>
      </c>
      <c r="E1991" t="s">
        <v>410</v>
      </c>
      <c r="F1991" t="s">
        <v>411</v>
      </c>
      <c r="G1991" t="s">
        <v>412</v>
      </c>
      <c r="H1991" t="s">
        <v>413</v>
      </c>
    </row>
    <row r="1992" spans="1:8" x14ac:dyDescent="0.35">
      <c r="A1992" t="s">
        <v>244</v>
      </c>
      <c r="B1992">
        <v>652.78</v>
      </c>
      <c r="C1992" t="s">
        <v>243</v>
      </c>
      <c r="D1992" t="s">
        <v>244</v>
      </c>
      <c r="E1992" t="s">
        <v>19</v>
      </c>
      <c r="F1992" t="s">
        <v>20</v>
      </c>
      <c r="G1992" t="s">
        <v>21</v>
      </c>
      <c r="H1992" t="s">
        <v>22</v>
      </c>
    </row>
    <row r="1993" spans="1:8" x14ac:dyDescent="0.35">
      <c r="A1993" t="s">
        <v>244</v>
      </c>
      <c r="B1993">
        <v>200</v>
      </c>
      <c r="C1993" t="s">
        <v>243</v>
      </c>
      <c r="D1993" t="s">
        <v>244</v>
      </c>
      <c r="E1993" t="s">
        <v>139</v>
      </c>
      <c r="F1993" t="s">
        <v>140</v>
      </c>
      <c r="G1993" t="s">
        <v>307</v>
      </c>
      <c r="H1993" t="s">
        <v>308</v>
      </c>
    </row>
    <row r="1994" spans="1:8" x14ac:dyDescent="0.35">
      <c r="A1994" t="s">
        <v>244</v>
      </c>
      <c r="B1994">
        <v>1121.52</v>
      </c>
      <c r="C1994" t="s">
        <v>243</v>
      </c>
      <c r="D1994" t="s">
        <v>244</v>
      </c>
      <c r="E1994" t="s">
        <v>158</v>
      </c>
      <c r="F1994" t="s">
        <v>159</v>
      </c>
      <c r="G1994" t="s">
        <v>117</v>
      </c>
      <c r="H1994" t="s">
        <v>118</v>
      </c>
    </row>
    <row r="1995" spans="1:8" x14ac:dyDescent="0.35">
      <c r="A1995" t="s">
        <v>244</v>
      </c>
      <c r="B1995">
        <v>5983.13</v>
      </c>
      <c r="C1995" t="s">
        <v>243</v>
      </c>
      <c r="D1995" t="s">
        <v>244</v>
      </c>
      <c r="E1995" t="s">
        <v>134</v>
      </c>
      <c r="F1995" t="s">
        <v>135</v>
      </c>
      <c r="G1995" t="s">
        <v>117</v>
      </c>
      <c r="H1995" t="s">
        <v>118</v>
      </c>
    </row>
    <row r="1996" spans="1:8" x14ac:dyDescent="0.35">
      <c r="A1996" t="s">
        <v>244</v>
      </c>
      <c r="B1996">
        <v>331.34</v>
      </c>
      <c r="C1996" t="s">
        <v>243</v>
      </c>
      <c r="D1996" t="s">
        <v>244</v>
      </c>
      <c r="E1996" t="s">
        <v>563</v>
      </c>
      <c r="F1996" t="s">
        <v>564</v>
      </c>
      <c r="G1996" t="s">
        <v>565</v>
      </c>
      <c r="H1996" t="s">
        <v>566</v>
      </c>
    </row>
    <row r="1997" spans="1:8" x14ac:dyDescent="0.35">
      <c r="A1997" t="s">
        <v>244</v>
      </c>
      <c r="B1997">
        <v>66</v>
      </c>
      <c r="C1997" t="s">
        <v>243</v>
      </c>
      <c r="D1997" t="s">
        <v>244</v>
      </c>
      <c r="E1997" t="s">
        <v>563</v>
      </c>
      <c r="F1997" t="s">
        <v>564</v>
      </c>
      <c r="G1997" t="s">
        <v>568</v>
      </c>
      <c r="H1997" t="s">
        <v>569</v>
      </c>
    </row>
    <row r="1998" spans="1:8" x14ac:dyDescent="0.35">
      <c r="A1998" t="s">
        <v>244</v>
      </c>
      <c r="B1998">
        <v>-915.75</v>
      </c>
      <c r="C1998" t="s">
        <v>243</v>
      </c>
      <c r="D1998" t="s">
        <v>244</v>
      </c>
      <c r="E1998" t="s">
        <v>380</v>
      </c>
      <c r="F1998" t="s">
        <v>381</v>
      </c>
      <c r="G1998" t="s">
        <v>250</v>
      </c>
      <c r="H1998" t="s">
        <v>251</v>
      </c>
    </row>
    <row r="1999" spans="1:8" x14ac:dyDescent="0.35">
      <c r="A1999" t="s">
        <v>244</v>
      </c>
      <c r="B1999">
        <v>2679.96</v>
      </c>
      <c r="C1999" t="s">
        <v>243</v>
      </c>
      <c r="D1999" t="s">
        <v>244</v>
      </c>
      <c r="E1999" t="s">
        <v>609</v>
      </c>
      <c r="F1999" t="s">
        <v>610</v>
      </c>
      <c r="G1999" t="s">
        <v>250</v>
      </c>
      <c r="H1999" t="s">
        <v>251</v>
      </c>
    </row>
    <row r="2000" spans="1:8" x14ac:dyDescent="0.35">
      <c r="A2000" t="s">
        <v>244</v>
      </c>
      <c r="B2000">
        <v>15</v>
      </c>
      <c r="C2000" t="s">
        <v>243</v>
      </c>
      <c r="D2000" t="s">
        <v>244</v>
      </c>
      <c r="E2000" t="s">
        <v>482</v>
      </c>
      <c r="F2000" t="s">
        <v>483</v>
      </c>
      <c r="G2000" t="s">
        <v>250</v>
      </c>
      <c r="H2000" t="s">
        <v>251</v>
      </c>
    </row>
    <row r="2001" spans="1:8" x14ac:dyDescent="0.35">
      <c r="A2001" t="s">
        <v>244</v>
      </c>
      <c r="B2001">
        <v>720</v>
      </c>
      <c r="C2001" t="s">
        <v>243</v>
      </c>
      <c r="D2001" t="s">
        <v>244</v>
      </c>
      <c r="E2001" t="s">
        <v>154</v>
      </c>
      <c r="F2001" t="s">
        <v>155</v>
      </c>
      <c r="G2001" t="s">
        <v>117</v>
      </c>
      <c r="H2001" t="s">
        <v>118</v>
      </c>
    </row>
    <row r="2002" spans="1:8" x14ac:dyDescent="0.35">
      <c r="A2002" t="s">
        <v>2933</v>
      </c>
      <c r="B2002">
        <v>3900</v>
      </c>
      <c r="C2002" t="s">
        <v>2934</v>
      </c>
      <c r="D2002" t="s">
        <v>2933</v>
      </c>
      <c r="E2002" t="s">
        <v>563</v>
      </c>
      <c r="F2002" t="s">
        <v>564</v>
      </c>
      <c r="G2002" t="s">
        <v>568</v>
      </c>
      <c r="H2002" t="s">
        <v>569</v>
      </c>
    </row>
    <row r="2003" spans="1:8" x14ac:dyDescent="0.35">
      <c r="A2003" t="s">
        <v>272</v>
      </c>
      <c r="B2003">
        <v>2716.2</v>
      </c>
      <c r="C2003" t="s">
        <v>271</v>
      </c>
      <c r="D2003" t="s">
        <v>272</v>
      </c>
      <c r="E2003" t="s">
        <v>158</v>
      </c>
      <c r="F2003" t="s">
        <v>159</v>
      </c>
      <c r="G2003" t="s">
        <v>117</v>
      </c>
      <c r="H2003" t="s">
        <v>118</v>
      </c>
    </row>
    <row r="2004" spans="1:8" x14ac:dyDescent="0.35">
      <c r="A2004" t="s">
        <v>272</v>
      </c>
      <c r="B2004">
        <v>150</v>
      </c>
      <c r="C2004" t="s">
        <v>271</v>
      </c>
      <c r="D2004" t="s">
        <v>272</v>
      </c>
      <c r="E2004" t="s">
        <v>258</v>
      </c>
      <c r="F2004" t="s">
        <v>259</v>
      </c>
      <c r="G2004" t="s">
        <v>117</v>
      </c>
      <c r="H2004" t="s">
        <v>118</v>
      </c>
    </row>
    <row r="2005" spans="1:8" x14ac:dyDescent="0.35">
      <c r="A2005" t="s">
        <v>138</v>
      </c>
      <c r="B2005">
        <v>135</v>
      </c>
      <c r="C2005" t="s">
        <v>137</v>
      </c>
      <c r="D2005" t="s">
        <v>138</v>
      </c>
      <c r="E2005" t="s">
        <v>410</v>
      </c>
      <c r="F2005" t="s">
        <v>411</v>
      </c>
      <c r="G2005" t="s">
        <v>412</v>
      </c>
      <c r="H2005" t="s">
        <v>413</v>
      </c>
    </row>
    <row r="2006" spans="1:8" x14ac:dyDescent="0.35">
      <c r="A2006" t="s">
        <v>138</v>
      </c>
      <c r="B2006">
        <v>217.28</v>
      </c>
      <c r="C2006" t="s">
        <v>137</v>
      </c>
      <c r="D2006" t="s">
        <v>138</v>
      </c>
      <c r="E2006" t="s">
        <v>288</v>
      </c>
      <c r="F2006" t="s">
        <v>289</v>
      </c>
      <c r="G2006" t="s">
        <v>117</v>
      </c>
      <c r="H2006" t="s">
        <v>118</v>
      </c>
    </row>
    <row r="2007" spans="1:8" x14ac:dyDescent="0.35">
      <c r="A2007" t="s">
        <v>138</v>
      </c>
      <c r="B2007">
        <v>2620</v>
      </c>
      <c r="C2007" t="s">
        <v>137</v>
      </c>
      <c r="D2007" t="s">
        <v>138</v>
      </c>
      <c r="E2007" t="s">
        <v>563</v>
      </c>
      <c r="F2007" t="s">
        <v>564</v>
      </c>
      <c r="G2007" t="s">
        <v>565</v>
      </c>
      <c r="H2007" t="s">
        <v>566</v>
      </c>
    </row>
    <row r="2008" spans="1:8" x14ac:dyDescent="0.35">
      <c r="A2008" t="s">
        <v>138</v>
      </c>
      <c r="B2008">
        <v>1465.1</v>
      </c>
      <c r="C2008" t="s">
        <v>137</v>
      </c>
      <c r="D2008" t="s">
        <v>138</v>
      </c>
      <c r="E2008" t="s">
        <v>258</v>
      </c>
      <c r="F2008" t="s">
        <v>259</v>
      </c>
      <c r="G2008" t="s">
        <v>117</v>
      </c>
      <c r="H2008" t="s">
        <v>118</v>
      </c>
    </row>
    <row r="2009" spans="1:8" x14ac:dyDescent="0.35">
      <c r="A2009" t="s">
        <v>138</v>
      </c>
      <c r="B2009">
        <v>126.3</v>
      </c>
      <c r="C2009" t="s">
        <v>137</v>
      </c>
      <c r="D2009" t="s">
        <v>138</v>
      </c>
      <c r="E2009" t="s">
        <v>154</v>
      </c>
      <c r="F2009" t="s">
        <v>155</v>
      </c>
      <c r="G2009" t="s">
        <v>117</v>
      </c>
      <c r="H2009" t="s">
        <v>118</v>
      </c>
    </row>
    <row r="2010" spans="1:8" x14ac:dyDescent="0.35">
      <c r="A2010" t="s">
        <v>138</v>
      </c>
      <c r="B2010">
        <v>106.65</v>
      </c>
      <c r="C2010" t="s">
        <v>137</v>
      </c>
      <c r="D2010" t="s">
        <v>138</v>
      </c>
      <c r="E2010" t="s">
        <v>404</v>
      </c>
      <c r="F2010" t="s">
        <v>405</v>
      </c>
      <c r="G2010" t="s">
        <v>307</v>
      </c>
      <c r="H2010" t="s">
        <v>308</v>
      </c>
    </row>
    <row r="2011" spans="1:8" x14ac:dyDescent="0.35">
      <c r="A2011" t="s">
        <v>209</v>
      </c>
      <c r="B2011">
        <v>4231.4399999999996</v>
      </c>
      <c r="C2011" t="s">
        <v>208</v>
      </c>
      <c r="D2011" t="s">
        <v>209</v>
      </c>
      <c r="E2011" t="s">
        <v>288</v>
      </c>
      <c r="F2011" t="s">
        <v>289</v>
      </c>
      <c r="G2011" t="s">
        <v>117</v>
      </c>
      <c r="H2011" t="s">
        <v>118</v>
      </c>
    </row>
    <row r="2012" spans="1:8" x14ac:dyDescent="0.35">
      <c r="A2012" t="s">
        <v>209</v>
      </c>
      <c r="B2012">
        <v>10807.08</v>
      </c>
      <c r="C2012" t="s">
        <v>208</v>
      </c>
      <c r="D2012" t="s">
        <v>209</v>
      </c>
      <c r="E2012" t="s">
        <v>158</v>
      </c>
      <c r="F2012" t="s">
        <v>159</v>
      </c>
      <c r="G2012" t="s">
        <v>117</v>
      </c>
      <c r="H2012" t="s">
        <v>118</v>
      </c>
    </row>
    <row r="2013" spans="1:8" x14ac:dyDescent="0.35">
      <c r="A2013" t="s">
        <v>209</v>
      </c>
      <c r="B2013">
        <v>19065.3</v>
      </c>
      <c r="C2013" t="s">
        <v>208</v>
      </c>
      <c r="D2013" t="s">
        <v>209</v>
      </c>
      <c r="E2013" t="s">
        <v>134</v>
      </c>
      <c r="F2013" t="s">
        <v>135</v>
      </c>
      <c r="G2013" t="s">
        <v>117</v>
      </c>
      <c r="H2013" t="s">
        <v>118</v>
      </c>
    </row>
    <row r="2014" spans="1:8" x14ac:dyDescent="0.35">
      <c r="A2014" t="s">
        <v>209</v>
      </c>
      <c r="B2014">
        <v>83.09</v>
      </c>
      <c r="C2014" t="s">
        <v>208</v>
      </c>
      <c r="D2014" t="s">
        <v>209</v>
      </c>
      <c r="E2014" t="s">
        <v>563</v>
      </c>
      <c r="F2014" t="s">
        <v>564</v>
      </c>
      <c r="G2014" t="s">
        <v>1104</v>
      </c>
      <c r="H2014" t="s">
        <v>1105</v>
      </c>
    </row>
    <row r="2015" spans="1:8" x14ac:dyDescent="0.35">
      <c r="A2015" t="s">
        <v>209</v>
      </c>
      <c r="B2015">
        <v>1024.04</v>
      </c>
      <c r="C2015" t="s">
        <v>208</v>
      </c>
      <c r="D2015" t="s">
        <v>209</v>
      </c>
      <c r="E2015" t="s">
        <v>563</v>
      </c>
      <c r="F2015" t="s">
        <v>564</v>
      </c>
      <c r="G2015" t="s">
        <v>565</v>
      </c>
      <c r="H2015" t="s">
        <v>566</v>
      </c>
    </row>
    <row r="2016" spans="1:8" x14ac:dyDescent="0.35">
      <c r="A2016" t="s">
        <v>209</v>
      </c>
      <c r="B2016">
        <v>2480.19</v>
      </c>
      <c r="C2016" t="s">
        <v>208</v>
      </c>
      <c r="D2016" t="s">
        <v>209</v>
      </c>
      <c r="E2016" t="s">
        <v>563</v>
      </c>
      <c r="F2016" t="s">
        <v>564</v>
      </c>
      <c r="G2016" t="s">
        <v>568</v>
      </c>
      <c r="H2016" t="s">
        <v>569</v>
      </c>
    </row>
    <row r="2017" spans="1:8" x14ac:dyDescent="0.35">
      <c r="A2017" t="s">
        <v>209</v>
      </c>
      <c r="B2017">
        <v>2951.32</v>
      </c>
      <c r="C2017" t="s">
        <v>208</v>
      </c>
      <c r="D2017" t="s">
        <v>209</v>
      </c>
      <c r="E2017" t="s">
        <v>258</v>
      </c>
      <c r="F2017" t="s">
        <v>259</v>
      </c>
      <c r="G2017" t="s">
        <v>117</v>
      </c>
      <c r="H2017" t="s">
        <v>118</v>
      </c>
    </row>
    <row r="2018" spans="1:8" x14ac:dyDescent="0.35">
      <c r="A2018" t="s">
        <v>209</v>
      </c>
      <c r="B2018">
        <v>1135.07</v>
      </c>
      <c r="C2018" t="s">
        <v>208</v>
      </c>
      <c r="D2018" t="s">
        <v>209</v>
      </c>
      <c r="E2018" t="s">
        <v>380</v>
      </c>
      <c r="F2018" t="s">
        <v>381</v>
      </c>
      <c r="G2018" t="s">
        <v>250</v>
      </c>
      <c r="H2018" t="s">
        <v>251</v>
      </c>
    </row>
    <row r="2019" spans="1:8" x14ac:dyDescent="0.35">
      <c r="A2019" t="s">
        <v>209</v>
      </c>
      <c r="B2019">
        <v>5970.78</v>
      </c>
      <c r="C2019" t="s">
        <v>208</v>
      </c>
      <c r="D2019" t="s">
        <v>209</v>
      </c>
      <c r="E2019" t="s">
        <v>609</v>
      </c>
      <c r="F2019" t="s">
        <v>610</v>
      </c>
      <c r="G2019" t="s">
        <v>250</v>
      </c>
      <c r="H2019" t="s">
        <v>251</v>
      </c>
    </row>
    <row r="2020" spans="1:8" x14ac:dyDescent="0.35">
      <c r="A2020" t="s">
        <v>209</v>
      </c>
      <c r="B2020">
        <v>6270.25</v>
      </c>
      <c r="C2020" t="s">
        <v>208</v>
      </c>
      <c r="D2020" t="s">
        <v>209</v>
      </c>
      <c r="E2020" t="s">
        <v>482</v>
      </c>
      <c r="F2020" t="s">
        <v>483</v>
      </c>
      <c r="G2020" t="s">
        <v>250</v>
      </c>
      <c r="H2020" t="s">
        <v>251</v>
      </c>
    </row>
    <row r="2021" spans="1:8" x14ac:dyDescent="0.35">
      <c r="A2021" t="s">
        <v>209</v>
      </c>
      <c r="B2021">
        <v>1845.06</v>
      </c>
      <c r="C2021" t="s">
        <v>208</v>
      </c>
      <c r="D2021" t="s">
        <v>209</v>
      </c>
      <c r="E2021" t="s">
        <v>154</v>
      </c>
      <c r="F2021" t="s">
        <v>155</v>
      </c>
      <c r="G2021" t="s">
        <v>117</v>
      </c>
      <c r="H2021" t="s">
        <v>118</v>
      </c>
    </row>
    <row r="2022" spans="1:8" x14ac:dyDescent="0.35">
      <c r="A2022" t="s">
        <v>209</v>
      </c>
      <c r="B2022">
        <v>9049.41</v>
      </c>
      <c r="C2022" t="s">
        <v>208</v>
      </c>
      <c r="D2022" t="s">
        <v>209</v>
      </c>
      <c r="E2022" t="s">
        <v>404</v>
      </c>
      <c r="F2022" t="s">
        <v>405</v>
      </c>
      <c r="G2022" t="s">
        <v>307</v>
      </c>
      <c r="H2022" t="s">
        <v>308</v>
      </c>
    </row>
    <row r="2023" spans="1:8" x14ac:dyDescent="0.35">
      <c r="A2023" t="s">
        <v>209</v>
      </c>
      <c r="B2023">
        <v>7251.47</v>
      </c>
      <c r="C2023" t="s">
        <v>208</v>
      </c>
      <c r="D2023" t="s">
        <v>209</v>
      </c>
      <c r="E2023" t="s">
        <v>422</v>
      </c>
      <c r="F2023" t="s">
        <v>423</v>
      </c>
      <c r="G2023" t="s">
        <v>307</v>
      </c>
      <c r="H2023" t="s">
        <v>308</v>
      </c>
    </row>
    <row r="2024" spans="1:8" x14ac:dyDescent="0.35">
      <c r="A2024" t="s">
        <v>209</v>
      </c>
      <c r="B2024">
        <v>5971.23</v>
      </c>
      <c r="C2024" t="s">
        <v>208</v>
      </c>
      <c r="D2024" t="s">
        <v>209</v>
      </c>
      <c r="E2024" t="s">
        <v>305</v>
      </c>
      <c r="F2024" t="s">
        <v>306</v>
      </c>
      <c r="G2024" t="s">
        <v>307</v>
      </c>
      <c r="H2024" t="s">
        <v>308</v>
      </c>
    </row>
    <row r="2025" spans="1:8" x14ac:dyDescent="0.35">
      <c r="A2025" t="s">
        <v>209</v>
      </c>
      <c r="B2025">
        <v>8541.5</v>
      </c>
      <c r="C2025" t="s">
        <v>208</v>
      </c>
      <c r="D2025" t="s">
        <v>209</v>
      </c>
      <c r="E2025" t="s">
        <v>428</v>
      </c>
      <c r="F2025" t="s">
        <v>429</v>
      </c>
      <c r="G2025" t="s">
        <v>307</v>
      </c>
      <c r="H2025" t="s">
        <v>308</v>
      </c>
    </row>
    <row r="2026" spans="1:8" x14ac:dyDescent="0.35">
      <c r="A2026" t="s">
        <v>2208</v>
      </c>
      <c r="B2026">
        <v>308.83999999999997</v>
      </c>
      <c r="C2026" t="s">
        <v>2209</v>
      </c>
      <c r="D2026" t="s">
        <v>2208</v>
      </c>
      <c r="E2026" t="s">
        <v>305</v>
      </c>
      <c r="F2026" t="s">
        <v>306</v>
      </c>
      <c r="G2026" t="s">
        <v>307</v>
      </c>
      <c r="H2026" t="s">
        <v>308</v>
      </c>
    </row>
    <row r="2027" spans="1:8" x14ac:dyDescent="0.35">
      <c r="A2027" t="s">
        <v>2208</v>
      </c>
      <c r="B2027">
        <v>5413.95</v>
      </c>
      <c r="C2027" t="s">
        <v>2209</v>
      </c>
      <c r="D2027" t="s">
        <v>2208</v>
      </c>
      <c r="E2027" t="s">
        <v>428</v>
      </c>
      <c r="F2027" t="s">
        <v>429</v>
      </c>
      <c r="G2027" t="s">
        <v>307</v>
      </c>
      <c r="H2027" t="s">
        <v>308</v>
      </c>
    </row>
    <row r="2028" spans="1:8" x14ac:dyDescent="0.35">
      <c r="A2028" t="s">
        <v>319</v>
      </c>
      <c r="B2028">
        <v>25302.22</v>
      </c>
      <c r="C2028" t="s">
        <v>318</v>
      </c>
      <c r="D2028" t="s">
        <v>319</v>
      </c>
      <c r="E2028" t="s">
        <v>288</v>
      </c>
      <c r="F2028" t="s">
        <v>289</v>
      </c>
      <c r="G2028" t="s">
        <v>117</v>
      </c>
      <c r="H2028" t="s">
        <v>118</v>
      </c>
    </row>
    <row r="2029" spans="1:8" x14ac:dyDescent="0.35">
      <c r="A2029" t="s">
        <v>319</v>
      </c>
      <c r="B2029">
        <v>37599.14</v>
      </c>
      <c r="C2029" t="s">
        <v>318</v>
      </c>
      <c r="D2029" t="s">
        <v>319</v>
      </c>
      <c r="E2029" t="s">
        <v>158</v>
      </c>
      <c r="F2029" t="s">
        <v>159</v>
      </c>
      <c r="G2029" t="s">
        <v>117</v>
      </c>
      <c r="H2029" t="s">
        <v>118</v>
      </c>
    </row>
    <row r="2030" spans="1:8" x14ac:dyDescent="0.35">
      <c r="A2030" t="s">
        <v>319</v>
      </c>
      <c r="B2030">
        <v>1630.34</v>
      </c>
      <c r="C2030" t="s">
        <v>318</v>
      </c>
      <c r="D2030" t="s">
        <v>319</v>
      </c>
      <c r="E2030" t="s">
        <v>134</v>
      </c>
      <c r="F2030" t="s">
        <v>135</v>
      </c>
      <c r="G2030" t="s">
        <v>117</v>
      </c>
      <c r="H2030" t="s">
        <v>118</v>
      </c>
    </row>
    <row r="2031" spans="1:8" x14ac:dyDescent="0.35">
      <c r="A2031" t="s">
        <v>319</v>
      </c>
      <c r="B2031">
        <v>5092.82</v>
      </c>
      <c r="C2031" t="s">
        <v>318</v>
      </c>
      <c r="D2031" t="s">
        <v>319</v>
      </c>
      <c r="E2031" t="s">
        <v>258</v>
      </c>
      <c r="F2031" t="s">
        <v>259</v>
      </c>
      <c r="G2031" t="s">
        <v>117</v>
      </c>
      <c r="H2031" t="s">
        <v>118</v>
      </c>
    </row>
    <row r="2032" spans="1:8" x14ac:dyDescent="0.35">
      <c r="A2032" t="s">
        <v>319</v>
      </c>
      <c r="B2032">
        <v>1274.47</v>
      </c>
      <c r="C2032" t="s">
        <v>318</v>
      </c>
      <c r="D2032" t="s">
        <v>319</v>
      </c>
      <c r="E2032" t="s">
        <v>609</v>
      </c>
      <c r="F2032" t="s">
        <v>610</v>
      </c>
      <c r="G2032" t="s">
        <v>250</v>
      </c>
      <c r="H2032" t="s">
        <v>251</v>
      </c>
    </row>
    <row r="2033" spans="1:8" x14ac:dyDescent="0.35">
      <c r="A2033" t="s">
        <v>319</v>
      </c>
      <c r="B2033">
        <v>5397.73</v>
      </c>
      <c r="C2033" t="s">
        <v>318</v>
      </c>
      <c r="D2033" t="s">
        <v>319</v>
      </c>
      <c r="E2033" t="s">
        <v>154</v>
      </c>
      <c r="F2033" t="s">
        <v>155</v>
      </c>
      <c r="G2033" t="s">
        <v>117</v>
      </c>
      <c r="H2033" t="s">
        <v>118</v>
      </c>
    </row>
    <row r="2034" spans="1:8" x14ac:dyDescent="0.35">
      <c r="A2034" t="s">
        <v>319</v>
      </c>
      <c r="B2034">
        <v>59.8</v>
      </c>
      <c r="C2034" t="s">
        <v>318</v>
      </c>
      <c r="D2034" t="s">
        <v>319</v>
      </c>
      <c r="E2034" t="s">
        <v>404</v>
      </c>
      <c r="F2034" t="s">
        <v>405</v>
      </c>
      <c r="G2034" t="s">
        <v>307</v>
      </c>
      <c r="H2034" t="s">
        <v>308</v>
      </c>
    </row>
    <row r="2035" spans="1:8" x14ac:dyDescent="0.35">
      <c r="A2035" t="s">
        <v>319</v>
      </c>
      <c r="B2035">
        <v>362.88</v>
      </c>
      <c r="C2035" t="s">
        <v>318</v>
      </c>
      <c r="D2035" t="s">
        <v>319</v>
      </c>
      <c r="E2035" t="s">
        <v>305</v>
      </c>
      <c r="F2035" t="s">
        <v>306</v>
      </c>
      <c r="G2035" t="s">
        <v>307</v>
      </c>
      <c r="H2035" t="s">
        <v>308</v>
      </c>
    </row>
    <row r="2036" spans="1:8" x14ac:dyDescent="0.35">
      <c r="A2036" t="s">
        <v>184</v>
      </c>
      <c r="B2036">
        <v>800</v>
      </c>
      <c r="C2036" t="s">
        <v>2935</v>
      </c>
      <c r="D2036" t="s">
        <v>184</v>
      </c>
      <c r="E2036" t="s">
        <v>563</v>
      </c>
      <c r="F2036" t="s">
        <v>564</v>
      </c>
      <c r="G2036" t="s">
        <v>568</v>
      </c>
      <c r="H2036" t="s">
        <v>569</v>
      </c>
    </row>
    <row r="2037" spans="1:8" x14ac:dyDescent="0.35">
      <c r="A2037" t="s">
        <v>1384</v>
      </c>
      <c r="B2037">
        <v>62160.24</v>
      </c>
      <c r="C2037" t="s">
        <v>1383</v>
      </c>
      <c r="D2037" t="s">
        <v>1384</v>
      </c>
      <c r="E2037" t="s">
        <v>221</v>
      </c>
      <c r="F2037" t="s">
        <v>222</v>
      </c>
      <c r="G2037" t="s">
        <v>223</v>
      </c>
      <c r="H2037" t="s">
        <v>224</v>
      </c>
    </row>
    <row r="2038" spans="1:8" x14ac:dyDescent="0.35">
      <c r="A2038" t="s">
        <v>378</v>
      </c>
      <c r="B2038">
        <v>1035</v>
      </c>
      <c r="C2038" t="s">
        <v>1249</v>
      </c>
      <c r="D2038" t="s">
        <v>378</v>
      </c>
      <c r="E2038" t="s">
        <v>531</v>
      </c>
      <c r="F2038" t="s">
        <v>532</v>
      </c>
      <c r="G2038" t="s">
        <v>533</v>
      </c>
      <c r="H2038" t="s">
        <v>534</v>
      </c>
    </row>
    <row r="2039" spans="1:8" x14ac:dyDescent="0.35">
      <c r="A2039" t="s">
        <v>188</v>
      </c>
      <c r="B2039">
        <v>2389</v>
      </c>
      <c r="C2039" t="s">
        <v>189</v>
      </c>
      <c r="D2039" t="s">
        <v>188</v>
      </c>
      <c r="E2039" t="s">
        <v>19</v>
      </c>
      <c r="F2039" t="s">
        <v>20</v>
      </c>
      <c r="G2039" t="s">
        <v>21</v>
      </c>
      <c r="H2039" t="s">
        <v>22</v>
      </c>
    </row>
    <row r="2040" spans="1:8" x14ac:dyDescent="0.35">
      <c r="A2040" t="s">
        <v>188</v>
      </c>
      <c r="B2040">
        <v>624</v>
      </c>
      <c r="C2040" t="s">
        <v>189</v>
      </c>
      <c r="D2040" t="s">
        <v>188</v>
      </c>
      <c r="E2040" t="s">
        <v>458</v>
      </c>
      <c r="F2040" t="s">
        <v>459</v>
      </c>
      <c r="G2040" t="s">
        <v>348</v>
      </c>
      <c r="H2040" t="s">
        <v>349</v>
      </c>
    </row>
    <row r="2041" spans="1:8" x14ac:dyDescent="0.35">
      <c r="A2041" t="s">
        <v>188</v>
      </c>
      <c r="B2041">
        <v>240</v>
      </c>
      <c r="C2041" t="s">
        <v>189</v>
      </c>
      <c r="D2041" t="s">
        <v>188</v>
      </c>
      <c r="E2041" t="s">
        <v>490</v>
      </c>
      <c r="F2041" t="s">
        <v>491</v>
      </c>
      <c r="G2041" t="s">
        <v>492</v>
      </c>
      <c r="H2041" t="s">
        <v>493</v>
      </c>
    </row>
    <row r="2042" spans="1:8" x14ac:dyDescent="0.35">
      <c r="A2042" t="s">
        <v>188</v>
      </c>
      <c r="B2042">
        <v>240</v>
      </c>
      <c r="C2042" t="s">
        <v>189</v>
      </c>
      <c r="D2042" t="s">
        <v>188</v>
      </c>
      <c r="E2042" t="s">
        <v>410</v>
      </c>
      <c r="F2042" t="s">
        <v>411</v>
      </c>
      <c r="G2042" t="s">
        <v>412</v>
      </c>
      <c r="H2042" t="s">
        <v>413</v>
      </c>
    </row>
    <row r="2043" spans="1:8" x14ac:dyDescent="0.35">
      <c r="A2043" t="s">
        <v>188</v>
      </c>
      <c r="B2043">
        <v>375</v>
      </c>
      <c r="C2043" t="s">
        <v>189</v>
      </c>
      <c r="D2043" t="s">
        <v>188</v>
      </c>
      <c r="E2043" t="s">
        <v>288</v>
      </c>
      <c r="F2043" t="s">
        <v>289</v>
      </c>
      <c r="G2043" t="s">
        <v>117</v>
      </c>
      <c r="H2043" t="s">
        <v>118</v>
      </c>
    </row>
    <row r="2044" spans="1:8" x14ac:dyDescent="0.35">
      <c r="A2044" t="s">
        <v>188</v>
      </c>
      <c r="B2044">
        <v>1000</v>
      </c>
      <c r="C2044" t="s">
        <v>189</v>
      </c>
      <c r="D2044" t="s">
        <v>188</v>
      </c>
      <c r="E2044" t="s">
        <v>158</v>
      </c>
      <c r="F2044" t="s">
        <v>159</v>
      </c>
      <c r="G2044" t="s">
        <v>117</v>
      </c>
      <c r="H2044" t="s">
        <v>118</v>
      </c>
    </row>
    <row r="2045" spans="1:8" x14ac:dyDescent="0.35">
      <c r="A2045" t="s">
        <v>188</v>
      </c>
      <c r="B2045">
        <v>476</v>
      </c>
      <c r="C2045" t="s">
        <v>189</v>
      </c>
      <c r="D2045" t="s">
        <v>188</v>
      </c>
      <c r="E2045" t="s">
        <v>134</v>
      </c>
      <c r="F2045" t="s">
        <v>135</v>
      </c>
      <c r="G2045" t="s">
        <v>117</v>
      </c>
      <c r="H2045" t="s">
        <v>118</v>
      </c>
    </row>
    <row r="2046" spans="1:8" x14ac:dyDescent="0.35">
      <c r="A2046" t="s">
        <v>188</v>
      </c>
      <c r="B2046">
        <v>4568.3500000000004</v>
      </c>
      <c r="C2046" t="s">
        <v>189</v>
      </c>
      <c r="D2046" t="s">
        <v>188</v>
      </c>
      <c r="E2046" t="s">
        <v>531</v>
      </c>
      <c r="F2046" t="s">
        <v>532</v>
      </c>
      <c r="G2046" t="s">
        <v>533</v>
      </c>
      <c r="H2046" t="s">
        <v>534</v>
      </c>
    </row>
    <row r="2047" spans="1:8" x14ac:dyDescent="0.35">
      <c r="A2047" t="s">
        <v>188</v>
      </c>
      <c r="B2047">
        <v>70.42</v>
      </c>
      <c r="C2047" t="s">
        <v>189</v>
      </c>
      <c r="D2047" t="s">
        <v>188</v>
      </c>
      <c r="E2047" t="s">
        <v>563</v>
      </c>
      <c r="F2047" t="s">
        <v>564</v>
      </c>
      <c r="G2047" t="s">
        <v>1104</v>
      </c>
      <c r="H2047" t="s">
        <v>1105</v>
      </c>
    </row>
    <row r="2048" spans="1:8" x14ac:dyDescent="0.35">
      <c r="A2048" t="s">
        <v>188</v>
      </c>
      <c r="B2048">
        <v>22.31</v>
      </c>
      <c r="C2048" t="s">
        <v>189</v>
      </c>
      <c r="D2048" t="s">
        <v>188</v>
      </c>
      <c r="E2048" t="s">
        <v>563</v>
      </c>
      <c r="F2048" t="s">
        <v>564</v>
      </c>
      <c r="G2048" t="s">
        <v>565</v>
      </c>
      <c r="H2048" t="s">
        <v>566</v>
      </c>
    </row>
    <row r="2049" spans="1:8" x14ac:dyDescent="0.35">
      <c r="A2049" t="s">
        <v>188</v>
      </c>
      <c r="B2049">
        <v>265.95999999999998</v>
      </c>
      <c r="C2049" t="s">
        <v>189</v>
      </c>
      <c r="D2049" t="s">
        <v>188</v>
      </c>
      <c r="E2049" t="s">
        <v>563</v>
      </c>
      <c r="F2049" t="s">
        <v>564</v>
      </c>
      <c r="G2049" t="s">
        <v>568</v>
      </c>
      <c r="H2049" t="s">
        <v>569</v>
      </c>
    </row>
    <row r="2050" spans="1:8" x14ac:dyDescent="0.35">
      <c r="A2050" t="s">
        <v>188</v>
      </c>
      <c r="B2050">
        <v>68</v>
      </c>
      <c r="C2050" t="s">
        <v>189</v>
      </c>
      <c r="D2050" t="s">
        <v>188</v>
      </c>
      <c r="E2050" t="s">
        <v>548</v>
      </c>
      <c r="F2050" t="s">
        <v>549</v>
      </c>
      <c r="G2050" t="s">
        <v>645</v>
      </c>
      <c r="H2050" t="s">
        <v>646</v>
      </c>
    </row>
    <row r="2051" spans="1:8" x14ac:dyDescent="0.35">
      <c r="A2051" t="s">
        <v>188</v>
      </c>
      <c r="B2051">
        <v>278.8</v>
      </c>
      <c r="C2051" t="s">
        <v>189</v>
      </c>
      <c r="D2051" t="s">
        <v>188</v>
      </c>
      <c r="E2051" t="s">
        <v>548</v>
      </c>
      <c r="F2051" t="s">
        <v>549</v>
      </c>
      <c r="G2051" t="s">
        <v>633</v>
      </c>
      <c r="H2051" t="s">
        <v>634</v>
      </c>
    </row>
    <row r="2052" spans="1:8" x14ac:dyDescent="0.35">
      <c r="A2052" t="s">
        <v>188</v>
      </c>
      <c r="B2052">
        <v>571.79999999999995</v>
      </c>
      <c r="C2052" t="s">
        <v>189</v>
      </c>
      <c r="D2052" t="s">
        <v>188</v>
      </c>
      <c r="E2052" t="s">
        <v>548</v>
      </c>
      <c r="F2052" t="s">
        <v>549</v>
      </c>
      <c r="G2052" t="s">
        <v>550</v>
      </c>
      <c r="H2052" t="s">
        <v>551</v>
      </c>
    </row>
    <row r="2053" spans="1:8" x14ac:dyDescent="0.35">
      <c r="A2053" t="s">
        <v>188</v>
      </c>
      <c r="B2053">
        <v>1455</v>
      </c>
      <c r="C2053" t="s">
        <v>189</v>
      </c>
      <c r="D2053" t="s">
        <v>188</v>
      </c>
      <c r="E2053" t="s">
        <v>380</v>
      </c>
      <c r="F2053" t="s">
        <v>381</v>
      </c>
      <c r="G2053" t="s">
        <v>250</v>
      </c>
      <c r="H2053" t="s">
        <v>251</v>
      </c>
    </row>
    <row r="2054" spans="1:8" x14ac:dyDescent="0.35">
      <c r="A2054" t="s">
        <v>188</v>
      </c>
      <c r="B2054">
        <v>663.3</v>
      </c>
      <c r="C2054" t="s">
        <v>189</v>
      </c>
      <c r="D2054" t="s">
        <v>188</v>
      </c>
      <c r="E2054" t="s">
        <v>337</v>
      </c>
      <c r="F2054" t="s">
        <v>338</v>
      </c>
      <c r="G2054" t="s">
        <v>339</v>
      </c>
      <c r="H2054" t="s">
        <v>340</v>
      </c>
    </row>
    <row r="2055" spans="1:8" x14ac:dyDescent="0.35">
      <c r="A2055" t="s">
        <v>188</v>
      </c>
      <c r="B2055">
        <v>1094.3499999999999</v>
      </c>
      <c r="C2055" t="s">
        <v>189</v>
      </c>
      <c r="D2055" t="s">
        <v>188</v>
      </c>
      <c r="E2055" t="s">
        <v>404</v>
      </c>
      <c r="F2055" t="s">
        <v>405</v>
      </c>
      <c r="G2055" t="s">
        <v>307</v>
      </c>
      <c r="H2055" t="s">
        <v>308</v>
      </c>
    </row>
    <row r="2056" spans="1:8" x14ac:dyDescent="0.35">
      <c r="A2056" t="s">
        <v>188</v>
      </c>
      <c r="B2056">
        <v>1590.76</v>
      </c>
      <c r="C2056" t="s">
        <v>189</v>
      </c>
      <c r="D2056" t="s">
        <v>188</v>
      </c>
      <c r="E2056" t="s">
        <v>422</v>
      </c>
      <c r="F2056" t="s">
        <v>423</v>
      </c>
      <c r="G2056" t="s">
        <v>307</v>
      </c>
      <c r="H2056" t="s">
        <v>308</v>
      </c>
    </row>
    <row r="2057" spans="1:8" x14ac:dyDescent="0.35">
      <c r="A2057" t="s">
        <v>188</v>
      </c>
      <c r="B2057">
        <v>1968</v>
      </c>
      <c r="C2057" t="s">
        <v>189</v>
      </c>
      <c r="D2057" t="s">
        <v>188</v>
      </c>
      <c r="E2057" t="s">
        <v>305</v>
      </c>
      <c r="F2057" t="s">
        <v>306</v>
      </c>
      <c r="G2057" t="s">
        <v>307</v>
      </c>
      <c r="H2057" t="s">
        <v>308</v>
      </c>
    </row>
    <row r="2058" spans="1:8" x14ac:dyDescent="0.35">
      <c r="A2058" t="s">
        <v>188</v>
      </c>
      <c r="B2058">
        <v>2884</v>
      </c>
      <c r="C2058" t="s">
        <v>189</v>
      </c>
      <c r="D2058" t="s">
        <v>188</v>
      </c>
      <c r="E2058" t="s">
        <v>428</v>
      </c>
      <c r="F2058" t="s">
        <v>429</v>
      </c>
      <c r="G2058" t="s">
        <v>307</v>
      </c>
      <c r="H2058" t="s">
        <v>308</v>
      </c>
    </row>
    <row r="2059" spans="1:8" x14ac:dyDescent="0.35">
      <c r="A2059" t="s">
        <v>475</v>
      </c>
      <c r="B2059">
        <v>1300</v>
      </c>
      <c r="C2059" t="s">
        <v>474</v>
      </c>
      <c r="D2059" t="s">
        <v>475</v>
      </c>
      <c r="E2059" t="s">
        <v>19</v>
      </c>
      <c r="F2059" t="s">
        <v>20</v>
      </c>
      <c r="G2059" t="s">
        <v>21</v>
      </c>
      <c r="H2059" t="s">
        <v>22</v>
      </c>
    </row>
    <row r="2060" spans="1:8" x14ac:dyDescent="0.35">
      <c r="A2060" t="s">
        <v>475</v>
      </c>
      <c r="B2060">
        <v>100</v>
      </c>
      <c r="C2060" t="s">
        <v>474</v>
      </c>
      <c r="D2060" t="s">
        <v>475</v>
      </c>
      <c r="E2060" t="s">
        <v>384</v>
      </c>
      <c r="F2060" t="s">
        <v>385</v>
      </c>
      <c r="G2060" t="s">
        <v>339</v>
      </c>
      <c r="H2060" t="s">
        <v>340</v>
      </c>
    </row>
    <row r="2061" spans="1:8" x14ac:dyDescent="0.35">
      <c r="A2061" t="s">
        <v>475</v>
      </c>
      <c r="B2061">
        <v>29.6</v>
      </c>
      <c r="C2061" t="s">
        <v>474</v>
      </c>
      <c r="D2061" t="s">
        <v>475</v>
      </c>
      <c r="E2061" t="s">
        <v>613</v>
      </c>
      <c r="F2061" t="s">
        <v>614</v>
      </c>
      <c r="G2061" t="s">
        <v>615</v>
      </c>
      <c r="H2061" t="s">
        <v>616</v>
      </c>
    </row>
    <row r="2062" spans="1:8" x14ac:dyDescent="0.35">
      <c r="A2062" t="s">
        <v>475</v>
      </c>
      <c r="B2062">
        <v>100</v>
      </c>
      <c r="C2062" t="s">
        <v>474</v>
      </c>
      <c r="D2062" t="s">
        <v>475</v>
      </c>
      <c r="E2062" t="s">
        <v>410</v>
      </c>
      <c r="F2062" t="s">
        <v>411</v>
      </c>
      <c r="G2062" t="s">
        <v>412</v>
      </c>
      <c r="H2062" t="s">
        <v>413</v>
      </c>
    </row>
    <row r="2063" spans="1:8" x14ac:dyDescent="0.35">
      <c r="A2063" t="s">
        <v>475</v>
      </c>
      <c r="B2063">
        <v>200</v>
      </c>
      <c r="C2063" t="s">
        <v>474</v>
      </c>
      <c r="D2063" t="s">
        <v>475</v>
      </c>
      <c r="E2063" t="s">
        <v>221</v>
      </c>
      <c r="F2063" t="s">
        <v>222</v>
      </c>
      <c r="G2063" t="s">
        <v>223</v>
      </c>
      <c r="H2063" t="s">
        <v>224</v>
      </c>
    </row>
    <row r="2064" spans="1:8" x14ac:dyDescent="0.35">
      <c r="A2064" t="s">
        <v>475</v>
      </c>
      <c r="B2064">
        <v>12.57</v>
      </c>
      <c r="C2064" t="s">
        <v>474</v>
      </c>
      <c r="D2064" t="s">
        <v>475</v>
      </c>
      <c r="E2064" t="s">
        <v>288</v>
      </c>
      <c r="F2064" t="s">
        <v>289</v>
      </c>
      <c r="G2064" t="s">
        <v>117</v>
      </c>
      <c r="H2064" t="s">
        <v>118</v>
      </c>
    </row>
    <row r="2065" spans="1:8" x14ac:dyDescent="0.35">
      <c r="A2065" t="s">
        <v>475</v>
      </c>
      <c r="B2065">
        <v>322.36</v>
      </c>
      <c r="C2065" t="s">
        <v>474</v>
      </c>
      <c r="D2065" t="s">
        <v>475</v>
      </c>
      <c r="E2065" t="s">
        <v>158</v>
      </c>
      <c r="F2065" t="s">
        <v>159</v>
      </c>
      <c r="G2065" t="s">
        <v>117</v>
      </c>
      <c r="H2065" t="s">
        <v>118</v>
      </c>
    </row>
    <row r="2066" spans="1:8" x14ac:dyDescent="0.35">
      <c r="A2066" t="s">
        <v>475</v>
      </c>
      <c r="B2066">
        <v>673.27</v>
      </c>
      <c r="C2066" t="s">
        <v>474</v>
      </c>
      <c r="D2066" t="s">
        <v>475</v>
      </c>
      <c r="E2066" t="s">
        <v>134</v>
      </c>
      <c r="F2066" t="s">
        <v>135</v>
      </c>
      <c r="G2066" t="s">
        <v>117</v>
      </c>
      <c r="H2066" t="s">
        <v>118</v>
      </c>
    </row>
    <row r="2067" spans="1:8" x14ac:dyDescent="0.35">
      <c r="A2067" t="s">
        <v>475</v>
      </c>
      <c r="B2067">
        <v>56136.78</v>
      </c>
      <c r="C2067" t="s">
        <v>474</v>
      </c>
      <c r="D2067" t="s">
        <v>475</v>
      </c>
      <c r="E2067" t="s">
        <v>531</v>
      </c>
      <c r="F2067" t="s">
        <v>532</v>
      </c>
      <c r="G2067" t="s">
        <v>533</v>
      </c>
      <c r="H2067" t="s">
        <v>534</v>
      </c>
    </row>
    <row r="2068" spans="1:8" x14ac:dyDescent="0.35">
      <c r="A2068" t="s">
        <v>475</v>
      </c>
      <c r="B2068">
        <v>100</v>
      </c>
      <c r="C2068" t="s">
        <v>474</v>
      </c>
      <c r="D2068" t="s">
        <v>475</v>
      </c>
      <c r="E2068" t="s">
        <v>563</v>
      </c>
      <c r="F2068" t="s">
        <v>564</v>
      </c>
      <c r="G2068" t="s">
        <v>565</v>
      </c>
      <c r="H2068" t="s">
        <v>566</v>
      </c>
    </row>
    <row r="2069" spans="1:8" x14ac:dyDescent="0.35">
      <c r="A2069" t="s">
        <v>475</v>
      </c>
      <c r="B2069">
        <v>300</v>
      </c>
      <c r="C2069" t="s">
        <v>474</v>
      </c>
      <c r="D2069" t="s">
        <v>475</v>
      </c>
      <c r="E2069" t="s">
        <v>563</v>
      </c>
      <c r="F2069" t="s">
        <v>564</v>
      </c>
      <c r="G2069" t="s">
        <v>568</v>
      </c>
      <c r="H2069" t="s">
        <v>569</v>
      </c>
    </row>
    <row r="2070" spans="1:8" x14ac:dyDescent="0.35">
      <c r="A2070" t="s">
        <v>475</v>
      </c>
      <c r="B2070">
        <v>39.11</v>
      </c>
      <c r="C2070" t="s">
        <v>474</v>
      </c>
      <c r="D2070" t="s">
        <v>475</v>
      </c>
      <c r="E2070" t="s">
        <v>548</v>
      </c>
      <c r="F2070" t="s">
        <v>549</v>
      </c>
      <c r="G2070" t="s">
        <v>645</v>
      </c>
      <c r="H2070" t="s">
        <v>646</v>
      </c>
    </row>
    <row r="2071" spans="1:8" x14ac:dyDescent="0.35">
      <c r="A2071" t="s">
        <v>475</v>
      </c>
      <c r="B2071">
        <v>358.46</v>
      </c>
      <c r="C2071" t="s">
        <v>474</v>
      </c>
      <c r="D2071" t="s">
        <v>475</v>
      </c>
      <c r="E2071" t="s">
        <v>548</v>
      </c>
      <c r="F2071" t="s">
        <v>549</v>
      </c>
      <c r="G2071" t="s">
        <v>633</v>
      </c>
      <c r="H2071" t="s">
        <v>634</v>
      </c>
    </row>
    <row r="2072" spans="1:8" x14ac:dyDescent="0.35">
      <c r="A2072" t="s">
        <v>475</v>
      </c>
      <c r="B2072">
        <v>367.51</v>
      </c>
      <c r="C2072" t="s">
        <v>474</v>
      </c>
      <c r="D2072" t="s">
        <v>475</v>
      </c>
      <c r="E2072" t="s">
        <v>548</v>
      </c>
      <c r="F2072" t="s">
        <v>549</v>
      </c>
      <c r="G2072" t="s">
        <v>550</v>
      </c>
      <c r="H2072" t="s">
        <v>551</v>
      </c>
    </row>
    <row r="2073" spans="1:8" x14ac:dyDescent="0.35">
      <c r="A2073" t="s">
        <v>475</v>
      </c>
      <c r="B2073">
        <v>414.84</v>
      </c>
      <c r="C2073" t="s">
        <v>474</v>
      </c>
      <c r="D2073" t="s">
        <v>475</v>
      </c>
      <c r="E2073" t="s">
        <v>380</v>
      </c>
      <c r="F2073" t="s">
        <v>381</v>
      </c>
      <c r="G2073" t="s">
        <v>250</v>
      </c>
      <c r="H2073" t="s">
        <v>251</v>
      </c>
    </row>
    <row r="2074" spans="1:8" x14ac:dyDescent="0.35">
      <c r="A2074" t="s">
        <v>475</v>
      </c>
      <c r="B2074">
        <v>100</v>
      </c>
      <c r="C2074" t="s">
        <v>474</v>
      </c>
      <c r="D2074" t="s">
        <v>475</v>
      </c>
      <c r="E2074" t="s">
        <v>609</v>
      </c>
      <c r="F2074" t="s">
        <v>610</v>
      </c>
      <c r="G2074" t="s">
        <v>250</v>
      </c>
      <c r="H2074" t="s">
        <v>251</v>
      </c>
    </row>
    <row r="2075" spans="1:8" x14ac:dyDescent="0.35">
      <c r="A2075" t="s">
        <v>475</v>
      </c>
      <c r="B2075">
        <v>847.59</v>
      </c>
      <c r="C2075" t="s">
        <v>474</v>
      </c>
      <c r="D2075" t="s">
        <v>475</v>
      </c>
      <c r="E2075" t="s">
        <v>337</v>
      </c>
      <c r="F2075" t="s">
        <v>338</v>
      </c>
      <c r="G2075" t="s">
        <v>339</v>
      </c>
      <c r="H2075" t="s">
        <v>340</v>
      </c>
    </row>
    <row r="2076" spans="1:8" x14ac:dyDescent="0.35">
      <c r="A2076" t="s">
        <v>475</v>
      </c>
      <c r="B2076">
        <v>186.55</v>
      </c>
      <c r="C2076" t="s">
        <v>474</v>
      </c>
      <c r="D2076" t="s">
        <v>475</v>
      </c>
      <c r="E2076" t="s">
        <v>404</v>
      </c>
      <c r="F2076" t="s">
        <v>405</v>
      </c>
      <c r="G2076" t="s">
        <v>307</v>
      </c>
      <c r="H2076" t="s">
        <v>308</v>
      </c>
    </row>
    <row r="2077" spans="1:8" x14ac:dyDescent="0.35">
      <c r="A2077" t="s">
        <v>475</v>
      </c>
      <c r="B2077">
        <v>379.59</v>
      </c>
      <c r="C2077" t="s">
        <v>474</v>
      </c>
      <c r="D2077" t="s">
        <v>475</v>
      </c>
      <c r="E2077" t="s">
        <v>422</v>
      </c>
      <c r="F2077" t="s">
        <v>423</v>
      </c>
      <c r="G2077" t="s">
        <v>307</v>
      </c>
      <c r="H2077" t="s">
        <v>308</v>
      </c>
    </row>
    <row r="2078" spans="1:8" x14ac:dyDescent="0.35">
      <c r="A2078" t="s">
        <v>475</v>
      </c>
      <c r="B2078">
        <v>262.64999999999998</v>
      </c>
      <c r="C2078" t="s">
        <v>474</v>
      </c>
      <c r="D2078" t="s">
        <v>475</v>
      </c>
      <c r="E2078" t="s">
        <v>305</v>
      </c>
      <c r="F2078" t="s">
        <v>306</v>
      </c>
      <c r="G2078" t="s">
        <v>307</v>
      </c>
      <c r="H2078" t="s">
        <v>308</v>
      </c>
    </row>
    <row r="2079" spans="1:8" x14ac:dyDescent="0.35">
      <c r="A2079" t="s">
        <v>475</v>
      </c>
      <c r="B2079">
        <v>401.05</v>
      </c>
      <c r="C2079" t="s">
        <v>474</v>
      </c>
      <c r="D2079" t="s">
        <v>475</v>
      </c>
      <c r="E2079" t="s">
        <v>428</v>
      </c>
      <c r="F2079" t="s">
        <v>429</v>
      </c>
      <c r="G2079" t="s">
        <v>307</v>
      </c>
      <c r="H2079" t="s">
        <v>308</v>
      </c>
    </row>
    <row r="2080" spans="1:8" x14ac:dyDescent="0.35">
      <c r="A2080" t="s">
        <v>304</v>
      </c>
      <c r="B2080">
        <v>103302.94</v>
      </c>
      <c r="C2080" t="s">
        <v>303</v>
      </c>
      <c r="D2080" t="s">
        <v>304</v>
      </c>
      <c r="E2080" t="s">
        <v>288</v>
      </c>
      <c r="F2080" t="s">
        <v>289</v>
      </c>
      <c r="G2080" t="s">
        <v>312</v>
      </c>
      <c r="H2080" t="s">
        <v>313</v>
      </c>
    </row>
    <row r="2081" spans="1:8" x14ac:dyDescent="0.35">
      <c r="A2081" t="s">
        <v>304</v>
      </c>
      <c r="B2081">
        <v>189319.44</v>
      </c>
      <c r="C2081" t="s">
        <v>303</v>
      </c>
      <c r="D2081" t="s">
        <v>304</v>
      </c>
      <c r="E2081" t="s">
        <v>158</v>
      </c>
      <c r="F2081" t="s">
        <v>159</v>
      </c>
      <c r="G2081" t="s">
        <v>312</v>
      </c>
      <c r="H2081" t="s">
        <v>313</v>
      </c>
    </row>
    <row r="2082" spans="1:8" x14ac:dyDescent="0.35">
      <c r="A2082" t="s">
        <v>304</v>
      </c>
      <c r="B2082">
        <v>146604.76999999999</v>
      </c>
      <c r="C2082" t="s">
        <v>303</v>
      </c>
      <c r="D2082" t="s">
        <v>304</v>
      </c>
      <c r="E2082" t="s">
        <v>134</v>
      </c>
      <c r="F2082" t="s">
        <v>135</v>
      </c>
      <c r="G2082" t="s">
        <v>312</v>
      </c>
      <c r="H2082" t="s">
        <v>313</v>
      </c>
    </row>
    <row r="2083" spans="1:8" x14ac:dyDescent="0.35">
      <c r="A2083" t="s">
        <v>304</v>
      </c>
      <c r="B2083">
        <v>9.08</v>
      </c>
      <c r="C2083" t="s">
        <v>303</v>
      </c>
      <c r="D2083" t="s">
        <v>304</v>
      </c>
      <c r="E2083" t="s">
        <v>134</v>
      </c>
      <c r="F2083" t="s">
        <v>135</v>
      </c>
      <c r="G2083" t="s">
        <v>117</v>
      </c>
      <c r="H2083" t="s">
        <v>118</v>
      </c>
    </row>
    <row r="2084" spans="1:8" x14ac:dyDescent="0.35">
      <c r="A2084" t="s">
        <v>304</v>
      </c>
      <c r="B2084">
        <v>3343.51</v>
      </c>
      <c r="C2084" t="s">
        <v>303</v>
      </c>
      <c r="D2084" t="s">
        <v>304</v>
      </c>
      <c r="E2084" t="s">
        <v>531</v>
      </c>
      <c r="F2084" t="s">
        <v>532</v>
      </c>
      <c r="G2084" t="s">
        <v>533</v>
      </c>
      <c r="H2084" t="s">
        <v>534</v>
      </c>
    </row>
    <row r="2085" spans="1:8" x14ac:dyDescent="0.35">
      <c r="A2085" t="s">
        <v>304</v>
      </c>
      <c r="B2085">
        <v>120</v>
      </c>
      <c r="C2085" t="s">
        <v>303</v>
      </c>
      <c r="D2085" t="s">
        <v>304</v>
      </c>
      <c r="E2085" t="s">
        <v>563</v>
      </c>
      <c r="F2085" t="s">
        <v>564</v>
      </c>
      <c r="G2085" t="s">
        <v>568</v>
      </c>
      <c r="H2085" t="s">
        <v>569</v>
      </c>
    </row>
    <row r="2086" spans="1:8" x14ac:dyDescent="0.35">
      <c r="A2086" t="s">
        <v>304</v>
      </c>
      <c r="B2086">
        <v>120</v>
      </c>
      <c r="C2086" t="s">
        <v>303</v>
      </c>
      <c r="D2086" t="s">
        <v>304</v>
      </c>
      <c r="E2086" t="s">
        <v>548</v>
      </c>
      <c r="F2086" t="s">
        <v>549</v>
      </c>
      <c r="G2086" t="s">
        <v>633</v>
      </c>
      <c r="H2086" t="s">
        <v>634</v>
      </c>
    </row>
    <row r="2087" spans="1:8" x14ac:dyDescent="0.35">
      <c r="A2087" t="s">
        <v>304</v>
      </c>
      <c r="B2087">
        <v>23072.63</v>
      </c>
      <c r="C2087" t="s">
        <v>303</v>
      </c>
      <c r="D2087" t="s">
        <v>304</v>
      </c>
      <c r="E2087" t="s">
        <v>154</v>
      </c>
      <c r="F2087" t="s">
        <v>155</v>
      </c>
      <c r="G2087" t="s">
        <v>312</v>
      </c>
      <c r="H2087" t="s">
        <v>313</v>
      </c>
    </row>
    <row r="2088" spans="1:8" x14ac:dyDescent="0.35">
      <c r="A2088" t="s">
        <v>304</v>
      </c>
      <c r="B2088">
        <v>77351.259999999995</v>
      </c>
      <c r="C2088" t="s">
        <v>303</v>
      </c>
      <c r="D2088" t="s">
        <v>304</v>
      </c>
      <c r="E2088" t="s">
        <v>404</v>
      </c>
      <c r="F2088" t="s">
        <v>405</v>
      </c>
      <c r="G2088" t="s">
        <v>307</v>
      </c>
      <c r="H2088" t="s">
        <v>308</v>
      </c>
    </row>
    <row r="2089" spans="1:8" x14ac:dyDescent="0.35">
      <c r="A2089" t="s">
        <v>304</v>
      </c>
      <c r="B2089">
        <v>69231.149999999994</v>
      </c>
      <c r="C2089" t="s">
        <v>303</v>
      </c>
      <c r="D2089" t="s">
        <v>304</v>
      </c>
      <c r="E2089" t="s">
        <v>422</v>
      </c>
      <c r="F2089" t="s">
        <v>423</v>
      </c>
      <c r="G2089" t="s">
        <v>307</v>
      </c>
      <c r="H2089" t="s">
        <v>308</v>
      </c>
    </row>
    <row r="2090" spans="1:8" x14ac:dyDescent="0.35">
      <c r="A2090" t="s">
        <v>304</v>
      </c>
      <c r="B2090">
        <v>61947.12</v>
      </c>
      <c r="C2090" t="s">
        <v>303</v>
      </c>
      <c r="D2090" t="s">
        <v>304</v>
      </c>
      <c r="E2090" t="s">
        <v>305</v>
      </c>
      <c r="F2090" t="s">
        <v>306</v>
      </c>
      <c r="G2090" t="s">
        <v>307</v>
      </c>
      <c r="H2090" t="s">
        <v>308</v>
      </c>
    </row>
    <row r="2091" spans="1:8" x14ac:dyDescent="0.35">
      <c r="A2091" t="s">
        <v>304</v>
      </c>
      <c r="B2091">
        <v>124594.03</v>
      </c>
      <c r="C2091" t="s">
        <v>303</v>
      </c>
      <c r="D2091" t="s">
        <v>304</v>
      </c>
      <c r="E2091" t="s">
        <v>428</v>
      </c>
      <c r="F2091" t="s">
        <v>429</v>
      </c>
      <c r="G2091" t="s">
        <v>307</v>
      </c>
      <c r="H2091" t="s">
        <v>308</v>
      </c>
    </row>
    <row r="2092" spans="1:8" x14ac:dyDescent="0.35">
      <c r="A2092" t="s">
        <v>1250</v>
      </c>
      <c r="B2092">
        <v>108794.91</v>
      </c>
      <c r="C2092" t="s">
        <v>1251</v>
      </c>
      <c r="D2092" t="s">
        <v>1250</v>
      </c>
      <c r="E2092" t="s">
        <v>531</v>
      </c>
      <c r="F2092" t="s">
        <v>532</v>
      </c>
      <c r="G2092" t="s">
        <v>533</v>
      </c>
      <c r="H2092" t="s">
        <v>534</v>
      </c>
    </row>
    <row r="2093" spans="1:8" x14ac:dyDescent="0.35">
      <c r="A2093" t="s">
        <v>1250</v>
      </c>
      <c r="B2093">
        <v>382.01</v>
      </c>
      <c r="C2093" t="s">
        <v>1251</v>
      </c>
      <c r="D2093" t="s">
        <v>1250</v>
      </c>
      <c r="E2093" t="s">
        <v>563</v>
      </c>
      <c r="F2093" t="s">
        <v>564</v>
      </c>
      <c r="G2093" t="s">
        <v>1104</v>
      </c>
      <c r="H2093" t="s">
        <v>1105</v>
      </c>
    </row>
    <row r="2094" spans="1:8" x14ac:dyDescent="0.35">
      <c r="A2094" t="s">
        <v>1250</v>
      </c>
      <c r="B2094">
        <v>212.91</v>
      </c>
      <c r="C2094" t="s">
        <v>1251</v>
      </c>
      <c r="D2094" t="s">
        <v>1250</v>
      </c>
      <c r="E2094" t="s">
        <v>563</v>
      </c>
      <c r="F2094" t="s">
        <v>564</v>
      </c>
      <c r="G2094" t="s">
        <v>565</v>
      </c>
      <c r="H2094" t="s">
        <v>566</v>
      </c>
    </row>
    <row r="2095" spans="1:8" x14ac:dyDescent="0.35">
      <c r="A2095" t="s">
        <v>182</v>
      </c>
      <c r="B2095">
        <v>3809.12</v>
      </c>
      <c r="C2095" t="s">
        <v>890</v>
      </c>
      <c r="D2095" t="s">
        <v>182</v>
      </c>
      <c r="E2095" t="s">
        <v>458</v>
      </c>
      <c r="F2095" t="s">
        <v>459</v>
      </c>
      <c r="G2095" t="s">
        <v>348</v>
      </c>
      <c r="H2095" t="s">
        <v>349</v>
      </c>
    </row>
    <row r="2096" spans="1:8" x14ac:dyDescent="0.35">
      <c r="A2096" t="s">
        <v>888</v>
      </c>
      <c r="B2096">
        <v>2830.25</v>
      </c>
      <c r="C2096" t="s">
        <v>889</v>
      </c>
      <c r="D2096" t="s">
        <v>888</v>
      </c>
      <c r="E2096" t="s">
        <v>458</v>
      </c>
      <c r="F2096" t="s">
        <v>459</v>
      </c>
      <c r="G2096" t="s">
        <v>348</v>
      </c>
      <c r="H2096" t="s">
        <v>349</v>
      </c>
    </row>
    <row r="2097" spans="1:8" x14ac:dyDescent="0.35">
      <c r="A2097" t="s">
        <v>230</v>
      </c>
      <c r="B2097">
        <v>981.06</v>
      </c>
      <c r="C2097" t="s">
        <v>229</v>
      </c>
      <c r="D2097" t="s">
        <v>230</v>
      </c>
      <c r="E2097" t="s">
        <v>47</v>
      </c>
      <c r="F2097" t="s">
        <v>48</v>
      </c>
      <c r="G2097" t="s">
        <v>178</v>
      </c>
      <c r="H2097" t="s">
        <v>179</v>
      </c>
    </row>
    <row r="2098" spans="1:8" x14ac:dyDescent="0.35">
      <c r="A2098" t="s">
        <v>230</v>
      </c>
      <c r="B2098">
        <v>115</v>
      </c>
      <c r="C2098" t="s">
        <v>229</v>
      </c>
      <c r="D2098" t="s">
        <v>230</v>
      </c>
      <c r="E2098" t="s">
        <v>613</v>
      </c>
      <c r="F2098" t="s">
        <v>614</v>
      </c>
      <c r="G2098" t="s">
        <v>615</v>
      </c>
      <c r="H2098" t="s">
        <v>616</v>
      </c>
    </row>
    <row r="2099" spans="1:8" x14ac:dyDescent="0.35">
      <c r="A2099" t="s">
        <v>230</v>
      </c>
      <c r="B2099">
        <v>540.16</v>
      </c>
      <c r="C2099" t="s">
        <v>229</v>
      </c>
      <c r="D2099" t="s">
        <v>230</v>
      </c>
      <c r="E2099" t="s">
        <v>490</v>
      </c>
      <c r="F2099" t="s">
        <v>491</v>
      </c>
      <c r="G2099" t="s">
        <v>492</v>
      </c>
      <c r="H2099" t="s">
        <v>493</v>
      </c>
    </row>
    <row r="2100" spans="1:8" x14ac:dyDescent="0.35">
      <c r="A2100" t="s">
        <v>230</v>
      </c>
      <c r="B2100">
        <v>81</v>
      </c>
      <c r="C2100" t="s">
        <v>229</v>
      </c>
      <c r="D2100" t="s">
        <v>230</v>
      </c>
      <c r="E2100" t="s">
        <v>410</v>
      </c>
      <c r="F2100" t="s">
        <v>411</v>
      </c>
      <c r="G2100" t="s">
        <v>412</v>
      </c>
      <c r="H2100" t="s">
        <v>413</v>
      </c>
    </row>
    <row r="2101" spans="1:8" x14ac:dyDescent="0.35">
      <c r="A2101" t="s">
        <v>230</v>
      </c>
      <c r="B2101">
        <v>398.91</v>
      </c>
      <c r="C2101" t="s">
        <v>229</v>
      </c>
      <c r="D2101" t="s">
        <v>230</v>
      </c>
      <c r="E2101" t="s">
        <v>288</v>
      </c>
      <c r="F2101" t="s">
        <v>289</v>
      </c>
      <c r="G2101" t="s">
        <v>117</v>
      </c>
      <c r="H2101" t="s">
        <v>118</v>
      </c>
    </row>
    <row r="2102" spans="1:8" x14ac:dyDescent="0.35">
      <c r="A2102" t="s">
        <v>230</v>
      </c>
      <c r="B2102">
        <v>56.75</v>
      </c>
      <c r="C2102" t="s">
        <v>229</v>
      </c>
      <c r="D2102" t="s">
        <v>230</v>
      </c>
      <c r="E2102" t="s">
        <v>158</v>
      </c>
      <c r="F2102" t="s">
        <v>159</v>
      </c>
      <c r="G2102" t="s">
        <v>117</v>
      </c>
      <c r="H2102" t="s">
        <v>118</v>
      </c>
    </row>
    <row r="2103" spans="1:8" x14ac:dyDescent="0.35">
      <c r="A2103" t="s">
        <v>230</v>
      </c>
      <c r="B2103">
        <v>8305.74</v>
      </c>
      <c r="C2103" t="s">
        <v>229</v>
      </c>
      <c r="D2103" t="s">
        <v>230</v>
      </c>
      <c r="E2103" t="s">
        <v>531</v>
      </c>
      <c r="F2103" t="s">
        <v>532</v>
      </c>
      <c r="G2103" t="s">
        <v>533</v>
      </c>
      <c r="H2103" t="s">
        <v>534</v>
      </c>
    </row>
    <row r="2104" spans="1:8" x14ac:dyDescent="0.35">
      <c r="A2104" t="s">
        <v>230</v>
      </c>
      <c r="B2104">
        <v>733.19</v>
      </c>
      <c r="C2104" t="s">
        <v>229</v>
      </c>
      <c r="D2104" t="s">
        <v>230</v>
      </c>
      <c r="E2104" t="s">
        <v>563</v>
      </c>
      <c r="F2104" t="s">
        <v>564</v>
      </c>
      <c r="G2104" t="s">
        <v>1104</v>
      </c>
      <c r="H2104" t="s">
        <v>1105</v>
      </c>
    </row>
    <row r="2105" spans="1:8" x14ac:dyDescent="0.35">
      <c r="A2105" t="s">
        <v>230</v>
      </c>
      <c r="B2105">
        <v>110</v>
      </c>
      <c r="C2105" t="s">
        <v>229</v>
      </c>
      <c r="D2105" t="s">
        <v>230</v>
      </c>
      <c r="E2105" t="s">
        <v>548</v>
      </c>
      <c r="F2105" t="s">
        <v>549</v>
      </c>
      <c r="G2105" t="s">
        <v>645</v>
      </c>
      <c r="H2105" t="s">
        <v>646</v>
      </c>
    </row>
    <row r="2106" spans="1:8" x14ac:dyDescent="0.35">
      <c r="A2106" t="s">
        <v>230</v>
      </c>
      <c r="B2106">
        <v>747.06</v>
      </c>
      <c r="C2106" t="s">
        <v>229</v>
      </c>
      <c r="D2106" t="s">
        <v>230</v>
      </c>
      <c r="E2106" t="s">
        <v>548</v>
      </c>
      <c r="F2106" t="s">
        <v>549</v>
      </c>
      <c r="G2106" t="s">
        <v>550</v>
      </c>
      <c r="H2106" t="s">
        <v>551</v>
      </c>
    </row>
    <row r="2107" spans="1:8" x14ac:dyDescent="0.35">
      <c r="A2107" t="s">
        <v>230</v>
      </c>
      <c r="B2107">
        <v>35.5</v>
      </c>
      <c r="C2107" t="s">
        <v>229</v>
      </c>
      <c r="D2107" t="s">
        <v>230</v>
      </c>
      <c r="E2107" t="s">
        <v>538</v>
      </c>
      <c r="F2107" t="s">
        <v>539</v>
      </c>
      <c r="G2107" t="s">
        <v>540</v>
      </c>
      <c r="H2107" t="s">
        <v>541</v>
      </c>
    </row>
    <row r="2108" spans="1:8" x14ac:dyDescent="0.35">
      <c r="A2108" t="s">
        <v>230</v>
      </c>
      <c r="B2108">
        <v>47.99</v>
      </c>
      <c r="C2108" t="s">
        <v>229</v>
      </c>
      <c r="D2108" t="s">
        <v>230</v>
      </c>
      <c r="E2108" t="s">
        <v>609</v>
      </c>
      <c r="F2108" t="s">
        <v>610</v>
      </c>
      <c r="G2108" t="s">
        <v>250</v>
      </c>
      <c r="H2108" t="s">
        <v>251</v>
      </c>
    </row>
    <row r="2109" spans="1:8" x14ac:dyDescent="0.35">
      <c r="A2109" t="s">
        <v>230</v>
      </c>
      <c r="B2109">
        <v>1710.9</v>
      </c>
      <c r="C2109" t="s">
        <v>229</v>
      </c>
      <c r="D2109" t="s">
        <v>230</v>
      </c>
      <c r="E2109" t="s">
        <v>404</v>
      </c>
      <c r="F2109" t="s">
        <v>405</v>
      </c>
      <c r="G2109" t="s">
        <v>307</v>
      </c>
      <c r="H2109" t="s">
        <v>308</v>
      </c>
    </row>
    <row r="2110" spans="1:8" x14ac:dyDescent="0.35">
      <c r="A2110" t="s">
        <v>230</v>
      </c>
      <c r="B2110">
        <v>2227.66</v>
      </c>
      <c r="C2110" t="s">
        <v>229</v>
      </c>
      <c r="D2110" t="s">
        <v>230</v>
      </c>
      <c r="E2110" t="s">
        <v>422</v>
      </c>
      <c r="F2110" t="s">
        <v>423</v>
      </c>
      <c r="G2110" t="s">
        <v>307</v>
      </c>
      <c r="H2110" t="s">
        <v>308</v>
      </c>
    </row>
    <row r="2111" spans="1:8" x14ac:dyDescent="0.35">
      <c r="A2111" t="s">
        <v>230</v>
      </c>
      <c r="B2111">
        <v>4030.68</v>
      </c>
      <c r="C2111" t="s">
        <v>229</v>
      </c>
      <c r="D2111" t="s">
        <v>230</v>
      </c>
      <c r="E2111" t="s">
        <v>305</v>
      </c>
      <c r="F2111" t="s">
        <v>306</v>
      </c>
      <c r="G2111" t="s">
        <v>307</v>
      </c>
      <c r="H2111" t="s">
        <v>308</v>
      </c>
    </row>
    <row r="2112" spans="1:8" x14ac:dyDescent="0.35">
      <c r="A2112" t="s">
        <v>230</v>
      </c>
      <c r="B2112">
        <v>11244.17</v>
      </c>
      <c r="C2112" t="s">
        <v>229</v>
      </c>
      <c r="D2112" t="s">
        <v>230</v>
      </c>
      <c r="E2112" t="s">
        <v>428</v>
      </c>
      <c r="F2112" t="s">
        <v>429</v>
      </c>
      <c r="G2112" t="s">
        <v>307</v>
      </c>
      <c r="H2112" t="s">
        <v>308</v>
      </c>
    </row>
    <row r="2113" spans="1:8" x14ac:dyDescent="0.35">
      <c r="A2113" t="s">
        <v>184</v>
      </c>
      <c r="B2113">
        <v>1162.58</v>
      </c>
      <c r="C2113" t="s">
        <v>2191</v>
      </c>
      <c r="D2113" t="s">
        <v>184</v>
      </c>
      <c r="E2113" t="s">
        <v>221</v>
      </c>
      <c r="F2113" t="s">
        <v>222</v>
      </c>
      <c r="G2113" t="s">
        <v>223</v>
      </c>
      <c r="H2113" t="s">
        <v>224</v>
      </c>
    </row>
    <row r="2114" spans="1:8" x14ac:dyDescent="0.35">
      <c r="A2114" t="s">
        <v>182</v>
      </c>
      <c r="B2114">
        <v>39.590000000000003</v>
      </c>
      <c r="C2114" t="s">
        <v>183</v>
      </c>
      <c r="D2114" t="s">
        <v>182</v>
      </c>
      <c r="E2114" t="s">
        <v>47</v>
      </c>
      <c r="F2114" t="s">
        <v>48</v>
      </c>
      <c r="G2114" t="s">
        <v>292</v>
      </c>
      <c r="H2114" t="s">
        <v>293</v>
      </c>
    </row>
    <row r="2115" spans="1:8" x14ac:dyDescent="0.35">
      <c r="A2115" t="s">
        <v>182</v>
      </c>
      <c r="B2115">
        <v>1307.76</v>
      </c>
      <c r="C2115" t="s">
        <v>183</v>
      </c>
      <c r="D2115" t="s">
        <v>182</v>
      </c>
      <c r="E2115" t="s">
        <v>47</v>
      </c>
      <c r="F2115" t="s">
        <v>48</v>
      </c>
      <c r="G2115" t="s">
        <v>21</v>
      </c>
      <c r="H2115" t="s">
        <v>22</v>
      </c>
    </row>
    <row r="2116" spans="1:8" x14ac:dyDescent="0.35">
      <c r="A2116" t="s">
        <v>182</v>
      </c>
      <c r="B2116">
        <v>77.989999999999995</v>
      </c>
      <c r="C2116" t="s">
        <v>183</v>
      </c>
      <c r="D2116" t="s">
        <v>182</v>
      </c>
      <c r="E2116" t="s">
        <v>458</v>
      </c>
      <c r="F2116" t="s">
        <v>459</v>
      </c>
      <c r="G2116" t="s">
        <v>348</v>
      </c>
      <c r="H2116" t="s">
        <v>349</v>
      </c>
    </row>
    <row r="2117" spans="1:8" x14ac:dyDescent="0.35">
      <c r="A2117" t="s">
        <v>182</v>
      </c>
      <c r="B2117">
        <v>393.15</v>
      </c>
      <c r="C2117" t="s">
        <v>183</v>
      </c>
      <c r="D2117" t="s">
        <v>182</v>
      </c>
      <c r="E2117" t="s">
        <v>288</v>
      </c>
      <c r="F2117" t="s">
        <v>289</v>
      </c>
      <c r="G2117" t="s">
        <v>117</v>
      </c>
      <c r="H2117" t="s">
        <v>118</v>
      </c>
    </row>
    <row r="2118" spans="1:8" x14ac:dyDescent="0.35">
      <c r="A2118" t="s">
        <v>182</v>
      </c>
      <c r="B2118">
        <v>863.7</v>
      </c>
      <c r="C2118" t="s">
        <v>183</v>
      </c>
      <c r="D2118" t="s">
        <v>182</v>
      </c>
      <c r="E2118" t="s">
        <v>158</v>
      </c>
      <c r="F2118" t="s">
        <v>159</v>
      </c>
      <c r="G2118" t="s">
        <v>117</v>
      </c>
      <c r="H2118" t="s">
        <v>118</v>
      </c>
    </row>
    <row r="2119" spans="1:8" x14ac:dyDescent="0.35">
      <c r="A2119" t="s">
        <v>182</v>
      </c>
      <c r="B2119">
        <v>285</v>
      </c>
      <c r="C2119" t="s">
        <v>183</v>
      </c>
      <c r="D2119" t="s">
        <v>182</v>
      </c>
      <c r="E2119" t="s">
        <v>548</v>
      </c>
      <c r="F2119" t="s">
        <v>549</v>
      </c>
      <c r="G2119" t="s">
        <v>550</v>
      </c>
      <c r="H2119" t="s">
        <v>551</v>
      </c>
    </row>
    <row r="2120" spans="1:8" x14ac:dyDescent="0.35">
      <c r="A2120" t="s">
        <v>182</v>
      </c>
      <c r="B2120">
        <v>329.4</v>
      </c>
      <c r="C2120" t="s">
        <v>183</v>
      </c>
      <c r="D2120" t="s">
        <v>182</v>
      </c>
      <c r="E2120" t="s">
        <v>258</v>
      </c>
      <c r="F2120" t="s">
        <v>259</v>
      </c>
      <c r="G2120" t="s">
        <v>117</v>
      </c>
      <c r="H2120" t="s">
        <v>118</v>
      </c>
    </row>
    <row r="2121" spans="1:8" x14ac:dyDescent="0.35">
      <c r="A2121" t="s">
        <v>182</v>
      </c>
      <c r="B2121">
        <v>68.959999999999994</v>
      </c>
      <c r="C2121" t="s">
        <v>183</v>
      </c>
      <c r="D2121" t="s">
        <v>182</v>
      </c>
      <c r="E2121" t="s">
        <v>380</v>
      </c>
      <c r="F2121" t="s">
        <v>381</v>
      </c>
      <c r="G2121" t="s">
        <v>250</v>
      </c>
      <c r="H2121" t="s">
        <v>251</v>
      </c>
    </row>
    <row r="2122" spans="1:8" x14ac:dyDescent="0.35">
      <c r="A2122" t="s">
        <v>182</v>
      </c>
      <c r="B2122">
        <v>18.3</v>
      </c>
      <c r="C2122" t="s">
        <v>183</v>
      </c>
      <c r="D2122" t="s">
        <v>182</v>
      </c>
      <c r="E2122" t="s">
        <v>482</v>
      </c>
      <c r="F2122" t="s">
        <v>483</v>
      </c>
      <c r="G2122" t="s">
        <v>250</v>
      </c>
      <c r="H2122" t="s">
        <v>251</v>
      </c>
    </row>
    <row r="2123" spans="1:8" x14ac:dyDescent="0.35">
      <c r="A2123" t="s">
        <v>182</v>
      </c>
      <c r="B2123">
        <v>3568.19</v>
      </c>
      <c r="C2123" t="s">
        <v>183</v>
      </c>
      <c r="D2123" t="s">
        <v>182</v>
      </c>
      <c r="E2123" t="s">
        <v>404</v>
      </c>
      <c r="F2123" t="s">
        <v>405</v>
      </c>
      <c r="G2123" t="s">
        <v>307</v>
      </c>
      <c r="H2123" t="s">
        <v>308</v>
      </c>
    </row>
    <row r="2124" spans="1:8" x14ac:dyDescent="0.35">
      <c r="A2124" t="s">
        <v>182</v>
      </c>
      <c r="B2124">
        <v>4215.38</v>
      </c>
      <c r="C2124" t="s">
        <v>183</v>
      </c>
      <c r="D2124" t="s">
        <v>182</v>
      </c>
      <c r="E2124" t="s">
        <v>422</v>
      </c>
      <c r="F2124" t="s">
        <v>423</v>
      </c>
      <c r="G2124" t="s">
        <v>307</v>
      </c>
      <c r="H2124" t="s">
        <v>308</v>
      </c>
    </row>
    <row r="2125" spans="1:8" x14ac:dyDescent="0.35">
      <c r="A2125" t="s">
        <v>182</v>
      </c>
      <c r="B2125">
        <v>2346.6</v>
      </c>
      <c r="C2125" t="s">
        <v>183</v>
      </c>
      <c r="D2125" t="s">
        <v>182</v>
      </c>
      <c r="E2125" t="s">
        <v>305</v>
      </c>
      <c r="F2125" t="s">
        <v>306</v>
      </c>
      <c r="G2125" t="s">
        <v>307</v>
      </c>
      <c r="H2125" t="s">
        <v>308</v>
      </c>
    </row>
    <row r="2126" spans="1:8" x14ac:dyDescent="0.35">
      <c r="A2126" t="s">
        <v>182</v>
      </c>
      <c r="B2126">
        <v>70.760000000000005</v>
      </c>
      <c r="C2126" t="s">
        <v>183</v>
      </c>
      <c r="D2126" t="s">
        <v>182</v>
      </c>
      <c r="E2126" t="s">
        <v>428</v>
      </c>
      <c r="F2126" t="s">
        <v>429</v>
      </c>
      <c r="G2126" t="s">
        <v>307</v>
      </c>
      <c r="H2126" t="s">
        <v>308</v>
      </c>
    </row>
    <row r="2127" spans="1:8" x14ac:dyDescent="0.35">
      <c r="A2127" t="s">
        <v>169</v>
      </c>
      <c r="B2127">
        <v>1234.93</v>
      </c>
      <c r="C2127" t="s">
        <v>168</v>
      </c>
      <c r="D2127" t="s">
        <v>169</v>
      </c>
      <c r="E2127" t="s">
        <v>47</v>
      </c>
      <c r="F2127" t="s">
        <v>48</v>
      </c>
      <c r="G2127" t="s">
        <v>292</v>
      </c>
      <c r="H2127" t="s">
        <v>293</v>
      </c>
    </row>
    <row r="2128" spans="1:8" x14ac:dyDescent="0.35">
      <c r="A2128" t="s">
        <v>169</v>
      </c>
      <c r="B2128">
        <v>13284.16</v>
      </c>
      <c r="C2128" t="s">
        <v>168</v>
      </c>
      <c r="D2128" t="s">
        <v>169</v>
      </c>
      <c r="E2128" t="s">
        <v>47</v>
      </c>
      <c r="F2128" t="s">
        <v>48</v>
      </c>
      <c r="G2128" t="s">
        <v>21</v>
      </c>
      <c r="H2128" t="s">
        <v>22</v>
      </c>
    </row>
    <row r="2129" spans="1:8" x14ac:dyDescent="0.35">
      <c r="A2129" t="s">
        <v>169</v>
      </c>
      <c r="B2129">
        <v>6377.58</v>
      </c>
      <c r="C2129" t="s">
        <v>168</v>
      </c>
      <c r="D2129" t="s">
        <v>169</v>
      </c>
      <c r="E2129" t="s">
        <v>458</v>
      </c>
      <c r="F2129" t="s">
        <v>459</v>
      </c>
      <c r="G2129" t="s">
        <v>348</v>
      </c>
      <c r="H2129" t="s">
        <v>349</v>
      </c>
    </row>
    <row r="2130" spans="1:8" x14ac:dyDescent="0.35">
      <c r="A2130" t="s">
        <v>169</v>
      </c>
      <c r="B2130">
        <v>155.44</v>
      </c>
      <c r="C2130" t="s">
        <v>168</v>
      </c>
      <c r="D2130" t="s">
        <v>169</v>
      </c>
      <c r="E2130" t="s">
        <v>613</v>
      </c>
      <c r="F2130" t="s">
        <v>614</v>
      </c>
      <c r="G2130" t="s">
        <v>615</v>
      </c>
      <c r="H2130" t="s">
        <v>616</v>
      </c>
    </row>
    <row r="2131" spans="1:8" x14ac:dyDescent="0.35">
      <c r="A2131" t="s">
        <v>169</v>
      </c>
      <c r="B2131">
        <v>350</v>
      </c>
      <c r="C2131" t="s">
        <v>168</v>
      </c>
      <c r="D2131" t="s">
        <v>169</v>
      </c>
      <c r="E2131" t="s">
        <v>490</v>
      </c>
      <c r="F2131" t="s">
        <v>491</v>
      </c>
      <c r="G2131" t="s">
        <v>492</v>
      </c>
      <c r="H2131" t="s">
        <v>493</v>
      </c>
    </row>
    <row r="2132" spans="1:8" x14ac:dyDescent="0.35">
      <c r="A2132" t="s">
        <v>169</v>
      </c>
      <c r="B2132">
        <v>8101.63</v>
      </c>
      <c r="C2132" t="s">
        <v>168</v>
      </c>
      <c r="D2132" t="s">
        <v>169</v>
      </c>
      <c r="E2132" t="s">
        <v>410</v>
      </c>
      <c r="F2132" t="s">
        <v>411</v>
      </c>
      <c r="G2132" t="s">
        <v>412</v>
      </c>
      <c r="H2132" t="s">
        <v>413</v>
      </c>
    </row>
    <row r="2133" spans="1:8" x14ac:dyDescent="0.35">
      <c r="A2133" t="s">
        <v>169</v>
      </c>
      <c r="B2133">
        <v>5703.5</v>
      </c>
      <c r="C2133" t="s">
        <v>168</v>
      </c>
      <c r="D2133" t="s">
        <v>169</v>
      </c>
      <c r="E2133" t="s">
        <v>221</v>
      </c>
      <c r="F2133" t="s">
        <v>222</v>
      </c>
      <c r="G2133" t="s">
        <v>223</v>
      </c>
      <c r="H2133" t="s">
        <v>224</v>
      </c>
    </row>
    <row r="2134" spans="1:8" x14ac:dyDescent="0.35">
      <c r="A2134" t="s">
        <v>169</v>
      </c>
      <c r="B2134">
        <v>3691.56</v>
      </c>
      <c r="C2134" t="s">
        <v>168</v>
      </c>
      <c r="D2134" t="s">
        <v>169</v>
      </c>
      <c r="E2134" t="s">
        <v>288</v>
      </c>
      <c r="F2134" t="s">
        <v>289</v>
      </c>
      <c r="G2134" t="s">
        <v>117</v>
      </c>
      <c r="H2134" t="s">
        <v>118</v>
      </c>
    </row>
    <row r="2135" spans="1:8" x14ac:dyDescent="0.35">
      <c r="A2135" t="s">
        <v>169</v>
      </c>
      <c r="B2135">
        <v>11607.31</v>
      </c>
      <c r="C2135" t="s">
        <v>168</v>
      </c>
      <c r="D2135" t="s">
        <v>169</v>
      </c>
      <c r="E2135" t="s">
        <v>158</v>
      </c>
      <c r="F2135" t="s">
        <v>159</v>
      </c>
      <c r="G2135" t="s">
        <v>117</v>
      </c>
      <c r="H2135" t="s">
        <v>118</v>
      </c>
    </row>
    <row r="2136" spans="1:8" x14ac:dyDescent="0.35">
      <c r="A2136" t="s">
        <v>169</v>
      </c>
      <c r="B2136">
        <v>19176.259999999998</v>
      </c>
      <c r="C2136" t="s">
        <v>168</v>
      </c>
      <c r="D2136" t="s">
        <v>169</v>
      </c>
      <c r="E2136" t="s">
        <v>134</v>
      </c>
      <c r="F2136" t="s">
        <v>135</v>
      </c>
      <c r="G2136" t="s">
        <v>117</v>
      </c>
      <c r="H2136" t="s">
        <v>118</v>
      </c>
    </row>
    <row r="2137" spans="1:8" x14ac:dyDescent="0.35">
      <c r="A2137" t="s">
        <v>169</v>
      </c>
      <c r="B2137">
        <v>258.04000000000002</v>
      </c>
      <c r="C2137" t="s">
        <v>168</v>
      </c>
      <c r="D2137" t="s">
        <v>169</v>
      </c>
      <c r="E2137" t="s">
        <v>531</v>
      </c>
      <c r="F2137" t="s">
        <v>532</v>
      </c>
      <c r="G2137" t="s">
        <v>533</v>
      </c>
      <c r="H2137" t="s">
        <v>534</v>
      </c>
    </row>
    <row r="2138" spans="1:8" x14ac:dyDescent="0.35">
      <c r="A2138" t="s">
        <v>169</v>
      </c>
      <c r="B2138">
        <v>497.19</v>
      </c>
      <c r="C2138" t="s">
        <v>168</v>
      </c>
      <c r="D2138" t="s">
        <v>169</v>
      </c>
      <c r="E2138" t="s">
        <v>563</v>
      </c>
      <c r="F2138" t="s">
        <v>564</v>
      </c>
      <c r="G2138" t="s">
        <v>1104</v>
      </c>
      <c r="H2138" t="s">
        <v>1105</v>
      </c>
    </row>
    <row r="2139" spans="1:8" x14ac:dyDescent="0.35">
      <c r="A2139" t="s">
        <v>169</v>
      </c>
      <c r="B2139">
        <v>792.15</v>
      </c>
      <c r="C2139" t="s">
        <v>168</v>
      </c>
      <c r="D2139" t="s">
        <v>169</v>
      </c>
      <c r="E2139" t="s">
        <v>563</v>
      </c>
      <c r="F2139" t="s">
        <v>564</v>
      </c>
      <c r="G2139" t="s">
        <v>565</v>
      </c>
      <c r="H2139" t="s">
        <v>566</v>
      </c>
    </row>
    <row r="2140" spans="1:8" x14ac:dyDescent="0.35">
      <c r="A2140" t="s">
        <v>169</v>
      </c>
      <c r="B2140">
        <v>255.23</v>
      </c>
      <c r="C2140" t="s">
        <v>168</v>
      </c>
      <c r="D2140" t="s">
        <v>169</v>
      </c>
      <c r="E2140" t="s">
        <v>563</v>
      </c>
      <c r="F2140" t="s">
        <v>564</v>
      </c>
      <c r="G2140" t="s">
        <v>568</v>
      </c>
      <c r="H2140" t="s">
        <v>569</v>
      </c>
    </row>
    <row r="2141" spans="1:8" x14ac:dyDescent="0.35">
      <c r="A2141" t="s">
        <v>169</v>
      </c>
      <c r="B2141">
        <v>103.3</v>
      </c>
      <c r="C2141" t="s">
        <v>168</v>
      </c>
      <c r="D2141" t="s">
        <v>169</v>
      </c>
      <c r="E2141" t="s">
        <v>548</v>
      </c>
      <c r="F2141" t="s">
        <v>549</v>
      </c>
      <c r="G2141" t="s">
        <v>633</v>
      </c>
      <c r="H2141" t="s">
        <v>634</v>
      </c>
    </row>
    <row r="2142" spans="1:8" x14ac:dyDescent="0.35">
      <c r="A2142" t="s">
        <v>169</v>
      </c>
      <c r="B2142">
        <v>193.6</v>
      </c>
      <c r="C2142" t="s">
        <v>168</v>
      </c>
      <c r="D2142" t="s">
        <v>169</v>
      </c>
      <c r="E2142" t="s">
        <v>258</v>
      </c>
      <c r="F2142" t="s">
        <v>259</v>
      </c>
      <c r="G2142" t="s">
        <v>117</v>
      </c>
      <c r="H2142" t="s">
        <v>118</v>
      </c>
    </row>
    <row r="2143" spans="1:8" x14ac:dyDescent="0.35">
      <c r="A2143" t="s">
        <v>169</v>
      </c>
      <c r="B2143">
        <v>2005.45</v>
      </c>
      <c r="C2143" t="s">
        <v>168</v>
      </c>
      <c r="D2143" t="s">
        <v>169</v>
      </c>
      <c r="E2143" t="s">
        <v>380</v>
      </c>
      <c r="F2143" t="s">
        <v>381</v>
      </c>
      <c r="G2143" t="s">
        <v>250</v>
      </c>
      <c r="H2143" t="s">
        <v>251</v>
      </c>
    </row>
    <row r="2144" spans="1:8" x14ac:dyDescent="0.35">
      <c r="A2144" t="s">
        <v>169</v>
      </c>
      <c r="B2144">
        <v>461.41</v>
      </c>
      <c r="C2144" t="s">
        <v>168</v>
      </c>
      <c r="D2144" t="s">
        <v>169</v>
      </c>
      <c r="E2144" t="s">
        <v>609</v>
      </c>
      <c r="F2144" t="s">
        <v>610</v>
      </c>
      <c r="G2144" t="s">
        <v>250</v>
      </c>
      <c r="H2144" t="s">
        <v>251</v>
      </c>
    </row>
    <row r="2145" spans="1:8" x14ac:dyDescent="0.35">
      <c r="A2145" t="s">
        <v>169</v>
      </c>
      <c r="B2145">
        <v>1800.86</v>
      </c>
      <c r="C2145" t="s">
        <v>168</v>
      </c>
      <c r="D2145" t="s">
        <v>169</v>
      </c>
      <c r="E2145" t="s">
        <v>482</v>
      </c>
      <c r="F2145" t="s">
        <v>483</v>
      </c>
      <c r="G2145" t="s">
        <v>250</v>
      </c>
      <c r="H2145" t="s">
        <v>251</v>
      </c>
    </row>
    <row r="2146" spans="1:8" x14ac:dyDescent="0.35">
      <c r="A2146" t="s">
        <v>169</v>
      </c>
      <c r="B2146">
        <v>736.66</v>
      </c>
      <c r="C2146" t="s">
        <v>168</v>
      </c>
      <c r="D2146" t="s">
        <v>169</v>
      </c>
      <c r="E2146" t="s">
        <v>337</v>
      </c>
      <c r="F2146" t="s">
        <v>338</v>
      </c>
      <c r="G2146" t="s">
        <v>339</v>
      </c>
      <c r="H2146" t="s">
        <v>340</v>
      </c>
    </row>
    <row r="2147" spans="1:8" x14ac:dyDescent="0.35">
      <c r="A2147" t="s">
        <v>169</v>
      </c>
      <c r="B2147">
        <v>5057.07</v>
      </c>
      <c r="C2147" t="s">
        <v>168</v>
      </c>
      <c r="D2147" t="s">
        <v>169</v>
      </c>
      <c r="E2147" t="s">
        <v>154</v>
      </c>
      <c r="F2147" t="s">
        <v>155</v>
      </c>
      <c r="G2147" t="s">
        <v>117</v>
      </c>
      <c r="H2147" t="s">
        <v>118</v>
      </c>
    </row>
    <row r="2148" spans="1:8" x14ac:dyDescent="0.35">
      <c r="A2148" t="s">
        <v>169</v>
      </c>
      <c r="B2148">
        <v>6109.11</v>
      </c>
      <c r="C2148" t="s">
        <v>168</v>
      </c>
      <c r="D2148" t="s">
        <v>169</v>
      </c>
      <c r="E2148" t="s">
        <v>404</v>
      </c>
      <c r="F2148" t="s">
        <v>405</v>
      </c>
      <c r="G2148" t="s">
        <v>307</v>
      </c>
      <c r="H2148" t="s">
        <v>308</v>
      </c>
    </row>
    <row r="2149" spans="1:8" x14ac:dyDescent="0.35">
      <c r="A2149" t="s">
        <v>169</v>
      </c>
      <c r="B2149">
        <v>7362.22</v>
      </c>
      <c r="C2149" t="s">
        <v>168</v>
      </c>
      <c r="D2149" t="s">
        <v>169</v>
      </c>
      <c r="E2149" t="s">
        <v>422</v>
      </c>
      <c r="F2149" t="s">
        <v>423</v>
      </c>
      <c r="G2149" t="s">
        <v>307</v>
      </c>
      <c r="H2149" t="s">
        <v>308</v>
      </c>
    </row>
    <row r="2150" spans="1:8" x14ac:dyDescent="0.35">
      <c r="A2150" t="s">
        <v>169</v>
      </c>
      <c r="B2150">
        <v>6020.24</v>
      </c>
      <c r="C2150" t="s">
        <v>168</v>
      </c>
      <c r="D2150" t="s">
        <v>169</v>
      </c>
      <c r="E2150" t="s">
        <v>305</v>
      </c>
      <c r="F2150" t="s">
        <v>306</v>
      </c>
      <c r="G2150" t="s">
        <v>307</v>
      </c>
      <c r="H2150" t="s">
        <v>308</v>
      </c>
    </row>
    <row r="2151" spans="1:8" x14ac:dyDescent="0.35">
      <c r="A2151" t="s">
        <v>169</v>
      </c>
      <c r="B2151">
        <v>6895.59</v>
      </c>
      <c r="C2151" t="s">
        <v>168</v>
      </c>
      <c r="D2151" t="s">
        <v>169</v>
      </c>
      <c r="E2151" t="s">
        <v>428</v>
      </c>
      <c r="F2151" t="s">
        <v>429</v>
      </c>
      <c r="G2151" t="s">
        <v>307</v>
      </c>
      <c r="H2151" t="s">
        <v>308</v>
      </c>
    </row>
    <row r="2152" spans="1:8" x14ac:dyDescent="0.35">
      <c r="A2152" t="s">
        <v>1278</v>
      </c>
      <c r="B2152">
        <v>794</v>
      </c>
      <c r="C2152" t="s">
        <v>1277</v>
      </c>
      <c r="D2152" t="s">
        <v>1278</v>
      </c>
      <c r="E2152" t="s">
        <v>410</v>
      </c>
      <c r="F2152" t="s">
        <v>411</v>
      </c>
      <c r="G2152" t="s">
        <v>412</v>
      </c>
      <c r="H2152" t="s">
        <v>413</v>
      </c>
    </row>
    <row r="2153" spans="1:8" x14ac:dyDescent="0.35">
      <c r="A2153" t="s">
        <v>675</v>
      </c>
      <c r="B2153">
        <v>23184.55</v>
      </c>
      <c r="C2153" t="s">
        <v>674</v>
      </c>
      <c r="D2153" t="s">
        <v>675</v>
      </c>
      <c r="E2153" t="s">
        <v>1116</v>
      </c>
      <c r="F2153" t="s">
        <v>1117</v>
      </c>
      <c r="G2153" t="s">
        <v>21</v>
      </c>
      <c r="H2153" t="s">
        <v>22</v>
      </c>
    </row>
    <row r="2154" spans="1:8" x14ac:dyDescent="0.35">
      <c r="A2154" t="s">
        <v>675</v>
      </c>
      <c r="B2154">
        <v>1460.16</v>
      </c>
      <c r="C2154" t="s">
        <v>674</v>
      </c>
      <c r="D2154" t="s">
        <v>675</v>
      </c>
      <c r="E2154" t="s">
        <v>332</v>
      </c>
      <c r="F2154" t="s">
        <v>333</v>
      </c>
      <c r="G2154" t="s">
        <v>178</v>
      </c>
      <c r="H2154" t="s">
        <v>179</v>
      </c>
    </row>
    <row r="2155" spans="1:8" x14ac:dyDescent="0.35">
      <c r="A2155" t="s">
        <v>675</v>
      </c>
      <c r="B2155">
        <v>2654.42</v>
      </c>
      <c r="C2155" t="s">
        <v>674</v>
      </c>
      <c r="D2155" t="s">
        <v>675</v>
      </c>
      <c r="E2155" t="s">
        <v>47</v>
      </c>
      <c r="F2155" t="s">
        <v>48</v>
      </c>
      <c r="G2155" t="s">
        <v>292</v>
      </c>
      <c r="H2155" t="s">
        <v>293</v>
      </c>
    </row>
    <row r="2156" spans="1:8" x14ac:dyDescent="0.35">
      <c r="A2156" t="s">
        <v>675</v>
      </c>
      <c r="B2156">
        <v>73.2</v>
      </c>
      <c r="C2156" t="s">
        <v>674</v>
      </c>
      <c r="D2156" t="s">
        <v>675</v>
      </c>
      <c r="E2156" t="s">
        <v>47</v>
      </c>
      <c r="F2156" t="s">
        <v>48</v>
      </c>
      <c r="G2156" t="s">
        <v>178</v>
      </c>
      <c r="H2156" t="s">
        <v>179</v>
      </c>
    </row>
    <row r="2157" spans="1:8" x14ac:dyDescent="0.35">
      <c r="A2157" t="s">
        <v>675</v>
      </c>
      <c r="B2157">
        <v>47362.19</v>
      </c>
      <c r="C2157" t="s">
        <v>674</v>
      </c>
      <c r="D2157" t="s">
        <v>675</v>
      </c>
      <c r="E2157" t="s">
        <v>19</v>
      </c>
      <c r="F2157" t="s">
        <v>20</v>
      </c>
      <c r="G2157" t="s">
        <v>21</v>
      </c>
      <c r="H2157" t="s">
        <v>22</v>
      </c>
    </row>
    <row r="2158" spans="1:8" x14ac:dyDescent="0.35">
      <c r="A2158" t="s">
        <v>257</v>
      </c>
      <c r="B2158">
        <v>150</v>
      </c>
      <c r="C2158" t="s">
        <v>256</v>
      </c>
      <c r="D2158" t="s">
        <v>257</v>
      </c>
      <c r="E2158" t="s">
        <v>490</v>
      </c>
      <c r="F2158" t="s">
        <v>491</v>
      </c>
      <c r="G2158" t="s">
        <v>492</v>
      </c>
      <c r="H2158" t="s">
        <v>493</v>
      </c>
    </row>
    <row r="2159" spans="1:8" x14ac:dyDescent="0.35">
      <c r="A2159" t="s">
        <v>257</v>
      </c>
      <c r="B2159">
        <v>409.77</v>
      </c>
      <c r="C2159" t="s">
        <v>256</v>
      </c>
      <c r="D2159" t="s">
        <v>257</v>
      </c>
      <c r="E2159" t="s">
        <v>258</v>
      </c>
      <c r="F2159" t="s">
        <v>259</v>
      </c>
      <c r="G2159" t="s">
        <v>117</v>
      </c>
      <c r="H2159" t="s">
        <v>118</v>
      </c>
    </row>
    <row r="2160" spans="1:8" x14ac:dyDescent="0.35">
      <c r="A2160" t="s">
        <v>678</v>
      </c>
      <c r="B2160">
        <v>11027.22</v>
      </c>
      <c r="C2160" t="s">
        <v>677</v>
      </c>
      <c r="D2160" t="s">
        <v>678</v>
      </c>
      <c r="E2160" t="s">
        <v>332</v>
      </c>
      <c r="F2160" t="s">
        <v>333</v>
      </c>
      <c r="G2160" t="s">
        <v>178</v>
      </c>
      <c r="H2160" t="s">
        <v>179</v>
      </c>
    </row>
    <row r="2161" spans="1:8" x14ac:dyDescent="0.35">
      <c r="A2161" t="s">
        <v>678</v>
      </c>
      <c r="B2161">
        <v>1767.78</v>
      </c>
      <c r="C2161" t="s">
        <v>677</v>
      </c>
      <c r="D2161" t="s">
        <v>678</v>
      </c>
      <c r="E2161" t="s">
        <v>19</v>
      </c>
      <c r="F2161" t="s">
        <v>20</v>
      </c>
      <c r="G2161" t="s">
        <v>21</v>
      </c>
      <c r="H2161" t="s">
        <v>22</v>
      </c>
    </row>
    <row r="2162" spans="1:8" x14ac:dyDescent="0.35">
      <c r="A2162" t="s">
        <v>678</v>
      </c>
      <c r="B2162">
        <v>31.4</v>
      </c>
      <c r="C2162" t="s">
        <v>677</v>
      </c>
      <c r="D2162" t="s">
        <v>678</v>
      </c>
      <c r="E2162" t="s">
        <v>563</v>
      </c>
      <c r="F2162" t="s">
        <v>564</v>
      </c>
      <c r="G2162" t="s">
        <v>1104</v>
      </c>
      <c r="H2162" t="s">
        <v>1105</v>
      </c>
    </row>
    <row r="2163" spans="1:8" x14ac:dyDescent="0.35">
      <c r="A2163" t="s">
        <v>1266</v>
      </c>
      <c r="B2163">
        <v>699</v>
      </c>
      <c r="C2163" t="s">
        <v>1265</v>
      </c>
      <c r="D2163" t="s">
        <v>1266</v>
      </c>
      <c r="E2163" t="s">
        <v>380</v>
      </c>
      <c r="F2163" t="s">
        <v>381</v>
      </c>
      <c r="G2163" t="s">
        <v>250</v>
      </c>
      <c r="H2163" t="s">
        <v>251</v>
      </c>
    </row>
    <row r="2164" spans="1:8" x14ac:dyDescent="0.35">
      <c r="A2164" t="s">
        <v>989</v>
      </c>
      <c r="B2164">
        <v>1733.47</v>
      </c>
      <c r="C2164" t="s">
        <v>990</v>
      </c>
      <c r="D2164" t="s">
        <v>989</v>
      </c>
      <c r="E2164" t="s">
        <v>47</v>
      </c>
      <c r="F2164" t="s">
        <v>48</v>
      </c>
      <c r="G2164" t="s">
        <v>292</v>
      </c>
      <c r="H2164" t="s">
        <v>293</v>
      </c>
    </row>
    <row r="2165" spans="1:8" x14ac:dyDescent="0.35">
      <c r="A2165" t="s">
        <v>481</v>
      </c>
      <c r="B2165">
        <v>1031.33</v>
      </c>
      <c r="C2165" t="s">
        <v>1830</v>
      </c>
      <c r="D2165" t="s">
        <v>481</v>
      </c>
      <c r="E2165" t="s">
        <v>337</v>
      </c>
      <c r="F2165" t="s">
        <v>338</v>
      </c>
      <c r="G2165" t="s">
        <v>339</v>
      </c>
      <c r="H2165" t="s">
        <v>340</v>
      </c>
    </row>
    <row r="2166" spans="1:8" x14ac:dyDescent="0.35">
      <c r="A2166" t="s">
        <v>478</v>
      </c>
      <c r="B2166">
        <v>20.91</v>
      </c>
      <c r="C2166" t="s">
        <v>477</v>
      </c>
      <c r="D2166" t="s">
        <v>478</v>
      </c>
      <c r="E2166" t="s">
        <v>337</v>
      </c>
      <c r="F2166" t="s">
        <v>338</v>
      </c>
      <c r="G2166" t="s">
        <v>339</v>
      </c>
      <c r="H2166" t="s">
        <v>340</v>
      </c>
    </row>
    <row r="2167" spans="1:8" x14ac:dyDescent="0.35">
      <c r="A2167" t="s">
        <v>440</v>
      </c>
      <c r="B2167">
        <v>98.34</v>
      </c>
      <c r="C2167" t="s">
        <v>439</v>
      </c>
      <c r="D2167" t="s">
        <v>440</v>
      </c>
      <c r="E2167" t="s">
        <v>337</v>
      </c>
      <c r="F2167" t="s">
        <v>338</v>
      </c>
      <c r="G2167" t="s">
        <v>339</v>
      </c>
      <c r="H2167" t="s">
        <v>340</v>
      </c>
    </row>
    <row r="2168" spans="1:8" x14ac:dyDescent="0.35">
      <c r="A2168" t="s">
        <v>504</v>
      </c>
      <c r="B2168">
        <v>263.61</v>
      </c>
      <c r="C2168" t="s">
        <v>503</v>
      </c>
      <c r="D2168" t="s">
        <v>504</v>
      </c>
      <c r="E2168" t="s">
        <v>47</v>
      </c>
      <c r="F2168" t="s">
        <v>48</v>
      </c>
      <c r="G2168" t="s">
        <v>21</v>
      </c>
      <c r="H2168" t="s">
        <v>22</v>
      </c>
    </row>
    <row r="2169" spans="1:8" x14ac:dyDescent="0.35">
      <c r="A2169" t="s">
        <v>504</v>
      </c>
      <c r="B2169">
        <v>5331.99</v>
      </c>
      <c r="C2169" t="s">
        <v>503</v>
      </c>
      <c r="D2169" t="s">
        <v>504</v>
      </c>
      <c r="E2169" t="s">
        <v>458</v>
      </c>
      <c r="F2169" t="s">
        <v>459</v>
      </c>
      <c r="G2169" t="s">
        <v>348</v>
      </c>
      <c r="H2169" t="s">
        <v>349</v>
      </c>
    </row>
    <row r="2170" spans="1:8" x14ac:dyDescent="0.35">
      <c r="A2170" t="s">
        <v>504</v>
      </c>
      <c r="B2170">
        <v>84.63</v>
      </c>
      <c r="C2170" t="s">
        <v>503</v>
      </c>
      <c r="D2170" t="s">
        <v>504</v>
      </c>
      <c r="E2170" t="s">
        <v>410</v>
      </c>
      <c r="F2170" t="s">
        <v>411</v>
      </c>
      <c r="G2170" t="s">
        <v>412</v>
      </c>
      <c r="H2170" t="s">
        <v>413</v>
      </c>
    </row>
    <row r="2171" spans="1:8" x14ac:dyDescent="0.35">
      <c r="A2171" t="s">
        <v>504</v>
      </c>
      <c r="B2171">
        <v>2649.24</v>
      </c>
      <c r="C2171" t="s">
        <v>503</v>
      </c>
      <c r="D2171" t="s">
        <v>504</v>
      </c>
      <c r="E2171" t="s">
        <v>531</v>
      </c>
      <c r="F2171" t="s">
        <v>532</v>
      </c>
      <c r="G2171" t="s">
        <v>533</v>
      </c>
      <c r="H2171" t="s">
        <v>534</v>
      </c>
    </row>
    <row r="2172" spans="1:8" x14ac:dyDescent="0.35">
      <c r="A2172" t="s">
        <v>504</v>
      </c>
      <c r="B2172">
        <v>34.99</v>
      </c>
      <c r="C2172" t="s">
        <v>503</v>
      </c>
      <c r="D2172" t="s">
        <v>504</v>
      </c>
      <c r="E2172" t="s">
        <v>548</v>
      </c>
      <c r="F2172" t="s">
        <v>549</v>
      </c>
      <c r="G2172" t="s">
        <v>633</v>
      </c>
      <c r="H2172" t="s">
        <v>634</v>
      </c>
    </row>
    <row r="2173" spans="1:8" x14ac:dyDescent="0.35">
      <c r="A2173" t="s">
        <v>504</v>
      </c>
      <c r="B2173">
        <v>315.75</v>
      </c>
      <c r="C2173" t="s">
        <v>503</v>
      </c>
      <c r="D2173" t="s">
        <v>504</v>
      </c>
      <c r="E2173" t="s">
        <v>548</v>
      </c>
      <c r="F2173" t="s">
        <v>549</v>
      </c>
      <c r="G2173" t="s">
        <v>550</v>
      </c>
      <c r="H2173" t="s">
        <v>551</v>
      </c>
    </row>
    <row r="2174" spans="1:8" x14ac:dyDescent="0.35">
      <c r="A2174" t="s">
        <v>504</v>
      </c>
      <c r="B2174">
        <v>2254.65</v>
      </c>
      <c r="C2174" t="s">
        <v>503</v>
      </c>
      <c r="D2174" t="s">
        <v>504</v>
      </c>
      <c r="E2174" t="s">
        <v>337</v>
      </c>
      <c r="F2174" t="s">
        <v>338</v>
      </c>
      <c r="G2174" t="s">
        <v>339</v>
      </c>
      <c r="H2174" t="s">
        <v>340</v>
      </c>
    </row>
    <row r="2175" spans="1:8" x14ac:dyDescent="0.35">
      <c r="A2175" t="s">
        <v>184</v>
      </c>
      <c r="B2175">
        <v>300</v>
      </c>
      <c r="C2175" t="s">
        <v>185</v>
      </c>
      <c r="D2175" t="s">
        <v>184</v>
      </c>
      <c r="E2175" t="s">
        <v>1116</v>
      </c>
      <c r="F2175" t="s">
        <v>1117</v>
      </c>
      <c r="G2175" t="s">
        <v>21</v>
      </c>
      <c r="H2175" t="s">
        <v>22</v>
      </c>
    </row>
    <row r="2176" spans="1:8" x14ac:dyDescent="0.35">
      <c r="A2176" t="s">
        <v>184</v>
      </c>
      <c r="B2176">
        <v>93</v>
      </c>
      <c r="C2176" t="s">
        <v>185</v>
      </c>
      <c r="D2176" t="s">
        <v>184</v>
      </c>
      <c r="E2176" t="s">
        <v>332</v>
      </c>
      <c r="F2176" t="s">
        <v>333</v>
      </c>
      <c r="G2176" t="s">
        <v>178</v>
      </c>
      <c r="H2176" t="s">
        <v>179</v>
      </c>
    </row>
    <row r="2177" spans="1:8" x14ac:dyDescent="0.35">
      <c r="A2177" t="s">
        <v>184</v>
      </c>
      <c r="B2177">
        <v>1945.3</v>
      </c>
      <c r="C2177" t="s">
        <v>185</v>
      </c>
      <c r="D2177" t="s">
        <v>184</v>
      </c>
      <c r="E2177" t="s">
        <v>47</v>
      </c>
      <c r="F2177" t="s">
        <v>48</v>
      </c>
      <c r="G2177" t="s">
        <v>292</v>
      </c>
      <c r="H2177" t="s">
        <v>293</v>
      </c>
    </row>
    <row r="2178" spans="1:8" x14ac:dyDescent="0.35">
      <c r="A2178" t="s">
        <v>184</v>
      </c>
      <c r="B2178">
        <v>2174.6999999999998</v>
      </c>
      <c r="C2178" t="s">
        <v>185</v>
      </c>
      <c r="D2178" t="s">
        <v>184</v>
      </c>
      <c r="E2178" t="s">
        <v>19</v>
      </c>
      <c r="F2178" t="s">
        <v>20</v>
      </c>
      <c r="G2178" t="s">
        <v>21</v>
      </c>
      <c r="H2178" t="s">
        <v>22</v>
      </c>
    </row>
    <row r="2179" spans="1:8" x14ac:dyDescent="0.35">
      <c r="A2179" t="s">
        <v>184</v>
      </c>
      <c r="B2179">
        <v>906.2</v>
      </c>
      <c r="C2179" t="s">
        <v>185</v>
      </c>
      <c r="D2179" t="s">
        <v>184</v>
      </c>
      <c r="E2179" t="s">
        <v>126</v>
      </c>
      <c r="F2179" t="s">
        <v>127</v>
      </c>
      <c r="G2179" t="s">
        <v>21</v>
      </c>
      <c r="H2179" t="s">
        <v>22</v>
      </c>
    </row>
    <row r="2180" spans="1:8" x14ac:dyDescent="0.35">
      <c r="A2180" t="s">
        <v>184</v>
      </c>
      <c r="B2180">
        <v>128.4</v>
      </c>
      <c r="C2180" t="s">
        <v>185</v>
      </c>
      <c r="D2180" t="s">
        <v>184</v>
      </c>
      <c r="E2180" t="s">
        <v>458</v>
      </c>
      <c r="F2180" t="s">
        <v>459</v>
      </c>
      <c r="G2180" t="s">
        <v>348</v>
      </c>
      <c r="H2180" t="s">
        <v>349</v>
      </c>
    </row>
    <row r="2181" spans="1:8" x14ac:dyDescent="0.35">
      <c r="A2181" t="s">
        <v>184</v>
      </c>
      <c r="B2181">
        <v>682.52</v>
      </c>
      <c r="C2181" t="s">
        <v>185</v>
      </c>
      <c r="D2181" t="s">
        <v>184</v>
      </c>
      <c r="E2181" t="s">
        <v>613</v>
      </c>
      <c r="F2181" t="s">
        <v>614</v>
      </c>
      <c r="G2181" t="s">
        <v>615</v>
      </c>
      <c r="H2181" t="s">
        <v>616</v>
      </c>
    </row>
    <row r="2182" spans="1:8" x14ac:dyDescent="0.35">
      <c r="A2182" t="s">
        <v>184</v>
      </c>
      <c r="B2182">
        <v>408</v>
      </c>
      <c r="C2182" t="s">
        <v>185</v>
      </c>
      <c r="D2182" t="s">
        <v>184</v>
      </c>
      <c r="E2182" t="s">
        <v>490</v>
      </c>
      <c r="F2182" t="s">
        <v>491</v>
      </c>
      <c r="G2182" t="s">
        <v>492</v>
      </c>
      <c r="H2182" t="s">
        <v>493</v>
      </c>
    </row>
    <row r="2183" spans="1:8" x14ac:dyDescent="0.35">
      <c r="A2183" t="s">
        <v>184</v>
      </c>
      <c r="B2183">
        <v>814.25</v>
      </c>
      <c r="C2183" t="s">
        <v>185</v>
      </c>
      <c r="D2183" t="s">
        <v>184</v>
      </c>
      <c r="E2183" t="s">
        <v>221</v>
      </c>
      <c r="F2183" t="s">
        <v>222</v>
      </c>
      <c r="G2183" t="s">
        <v>223</v>
      </c>
      <c r="H2183" t="s">
        <v>224</v>
      </c>
    </row>
    <row r="2184" spans="1:8" x14ac:dyDescent="0.35">
      <c r="A2184" t="s">
        <v>184</v>
      </c>
      <c r="B2184">
        <v>2681.1</v>
      </c>
      <c r="C2184" t="s">
        <v>185</v>
      </c>
      <c r="D2184" t="s">
        <v>184</v>
      </c>
      <c r="E2184" t="s">
        <v>158</v>
      </c>
      <c r="F2184" t="s">
        <v>159</v>
      </c>
      <c r="G2184" t="s">
        <v>117</v>
      </c>
      <c r="H2184" t="s">
        <v>118</v>
      </c>
    </row>
    <row r="2185" spans="1:8" x14ac:dyDescent="0.35">
      <c r="A2185" t="s">
        <v>184</v>
      </c>
      <c r="B2185">
        <v>392.7</v>
      </c>
      <c r="C2185" t="s">
        <v>185</v>
      </c>
      <c r="D2185" t="s">
        <v>184</v>
      </c>
      <c r="E2185" t="s">
        <v>134</v>
      </c>
      <c r="F2185" t="s">
        <v>135</v>
      </c>
      <c r="G2185" t="s">
        <v>117</v>
      </c>
      <c r="H2185" t="s">
        <v>118</v>
      </c>
    </row>
    <row r="2186" spans="1:8" x14ac:dyDescent="0.35">
      <c r="A2186" t="s">
        <v>184</v>
      </c>
      <c r="B2186">
        <v>220</v>
      </c>
      <c r="C2186" t="s">
        <v>185</v>
      </c>
      <c r="D2186" t="s">
        <v>184</v>
      </c>
      <c r="E2186" t="s">
        <v>531</v>
      </c>
      <c r="F2186" t="s">
        <v>532</v>
      </c>
      <c r="G2186" t="s">
        <v>533</v>
      </c>
      <c r="H2186" t="s">
        <v>534</v>
      </c>
    </row>
    <row r="2187" spans="1:8" x14ac:dyDescent="0.35">
      <c r="A2187" t="s">
        <v>184</v>
      </c>
      <c r="B2187">
        <v>5709.4</v>
      </c>
      <c r="C2187" t="s">
        <v>185</v>
      </c>
      <c r="D2187" t="s">
        <v>184</v>
      </c>
      <c r="E2187" t="s">
        <v>548</v>
      </c>
      <c r="F2187" t="s">
        <v>549</v>
      </c>
      <c r="G2187" t="s">
        <v>633</v>
      </c>
      <c r="H2187" t="s">
        <v>634</v>
      </c>
    </row>
    <row r="2188" spans="1:8" x14ac:dyDescent="0.35">
      <c r="A2188" t="s">
        <v>184</v>
      </c>
      <c r="B2188">
        <v>636</v>
      </c>
      <c r="C2188" t="s">
        <v>185</v>
      </c>
      <c r="D2188" t="s">
        <v>184</v>
      </c>
      <c r="E2188" t="s">
        <v>548</v>
      </c>
      <c r="F2188" t="s">
        <v>549</v>
      </c>
      <c r="G2188" t="s">
        <v>550</v>
      </c>
      <c r="H2188" t="s">
        <v>551</v>
      </c>
    </row>
    <row r="2189" spans="1:8" x14ac:dyDescent="0.35">
      <c r="A2189" t="s">
        <v>184</v>
      </c>
      <c r="B2189">
        <v>1260</v>
      </c>
      <c r="C2189" t="s">
        <v>185</v>
      </c>
      <c r="D2189" t="s">
        <v>184</v>
      </c>
      <c r="E2189" t="s">
        <v>380</v>
      </c>
      <c r="F2189" t="s">
        <v>381</v>
      </c>
      <c r="G2189" t="s">
        <v>250</v>
      </c>
      <c r="H2189" t="s">
        <v>251</v>
      </c>
    </row>
    <row r="2190" spans="1:8" x14ac:dyDescent="0.35">
      <c r="A2190" t="s">
        <v>184</v>
      </c>
      <c r="B2190">
        <v>3387.6</v>
      </c>
      <c r="C2190" t="s">
        <v>185</v>
      </c>
      <c r="D2190" t="s">
        <v>184</v>
      </c>
      <c r="E2190" t="s">
        <v>609</v>
      </c>
      <c r="F2190" t="s">
        <v>610</v>
      </c>
      <c r="G2190" t="s">
        <v>250</v>
      </c>
      <c r="H2190" t="s">
        <v>251</v>
      </c>
    </row>
    <row r="2191" spans="1:8" x14ac:dyDescent="0.35">
      <c r="A2191" t="s">
        <v>184</v>
      </c>
      <c r="B2191">
        <v>2650.7</v>
      </c>
      <c r="C2191" t="s">
        <v>185</v>
      </c>
      <c r="D2191" t="s">
        <v>184</v>
      </c>
      <c r="E2191" t="s">
        <v>337</v>
      </c>
      <c r="F2191" t="s">
        <v>338</v>
      </c>
      <c r="G2191" t="s">
        <v>339</v>
      </c>
      <c r="H2191" t="s">
        <v>340</v>
      </c>
    </row>
    <row r="2192" spans="1:8" x14ac:dyDescent="0.35">
      <c r="A2192" t="s">
        <v>184</v>
      </c>
      <c r="B2192">
        <v>626.70000000000005</v>
      </c>
      <c r="C2192" t="s">
        <v>185</v>
      </c>
      <c r="D2192" t="s">
        <v>184</v>
      </c>
      <c r="E2192" t="s">
        <v>154</v>
      </c>
      <c r="F2192" t="s">
        <v>155</v>
      </c>
      <c r="G2192" t="s">
        <v>117</v>
      </c>
      <c r="H2192" t="s">
        <v>118</v>
      </c>
    </row>
    <row r="2193" spans="1:8" x14ac:dyDescent="0.35">
      <c r="A2193" t="s">
        <v>184</v>
      </c>
      <c r="B2193">
        <v>410.4</v>
      </c>
      <c r="C2193" t="s">
        <v>185</v>
      </c>
      <c r="D2193" t="s">
        <v>184</v>
      </c>
      <c r="E2193" t="s">
        <v>404</v>
      </c>
      <c r="F2193" t="s">
        <v>405</v>
      </c>
      <c r="G2193" t="s">
        <v>307</v>
      </c>
      <c r="H2193" t="s">
        <v>308</v>
      </c>
    </row>
    <row r="2194" spans="1:8" x14ac:dyDescent="0.35">
      <c r="A2194" t="s">
        <v>184</v>
      </c>
      <c r="B2194">
        <v>247.5</v>
      </c>
      <c r="C2194" t="s">
        <v>185</v>
      </c>
      <c r="D2194" t="s">
        <v>184</v>
      </c>
      <c r="E2194" t="s">
        <v>422</v>
      </c>
      <c r="F2194" t="s">
        <v>423</v>
      </c>
      <c r="G2194" t="s">
        <v>307</v>
      </c>
      <c r="H2194" t="s">
        <v>308</v>
      </c>
    </row>
    <row r="2195" spans="1:8" x14ac:dyDescent="0.35">
      <c r="A2195" t="s">
        <v>184</v>
      </c>
      <c r="B2195">
        <v>159.6</v>
      </c>
      <c r="C2195" t="s">
        <v>185</v>
      </c>
      <c r="D2195" t="s">
        <v>184</v>
      </c>
      <c r="E2195" t="s">
        <v>428</v>
      </c>
      <c r="F2195" t="s">
        <v>429</v>
      </c>
      <c r="G2195" t="s">
        <v>307</v>
      </c>
      <c r="H2195" t="s">
        <v>308</v>
      </c>
    </row>
    <row r="2196" spans="1:8" x14ac:dyDescent="0.35">
      <c r="A2196" t="s">
        <v>481</v>
      </c>
      <c r="B2196">
        <v>1790.77</v>
      </c>
      <c r="C2196" t="s">
        <v>480</v>
      </c>
      <c r="D2196" t="s">
        <v>481</v>
      </c>
      <c r="E2196" t="s">
        <v>47</v>
      </c>
      <c r="F2196" t="s">
        <v>48</v>
      </c>
      <c r="G2196" t="s">
        <v>21</v>
      </c>
      <c r="H2196" t="s">
        <v>22</v>
      </c>
    </row>
    <row r="2197" spans="1:8" x14ac:dyDescent="0.35">
      <c r="A2197" t="s">
        <v>481</v>
      </c>
      <c r="B2197">
        <v>5334.09</v>
      </c>
      <c r="C2197" t="s">
        <v>480</v>
      </c>
      <c r="D2197" t="s">
        <v>481</v>
      </c>
      <c r="E2197" t="s">
        <v>458</v>
      </c>
      <c r="F2197" t="s">
        <v>459</v>
      </c>
      <c r="G2197" t="s">
        <v>348</v>
      </c>
      <c r="H2197" t="s">
        <v>349</v>
      </c>
    </row>
    <row r="2198" spans="1:8" x14ac:dyDescent="0.35">
      <c r="A2198" t="s">
        <v>481</v>
      </c>
      <c r="B2198">
        <v>512.02</v>
      </c>
      <c r="C2198" t="s">
        <v>480</v>
      </c>
      <c r="D2198" t="s">
        <v>481</v>
      </c>
      <c r="E2198" t="s">
        <v>410</v>
      </c>
      <c r="F2198" t="s">
        <v>411</v>
      </c>
      <c r="G2198" t="s">
        <v>412</v>
      </c>
      <c r="H2198" t="s">
        <v>413</v>
      </c>
    </row>
    <row r="2199" spans="1:8" x14ac:dyDescent="0.35">
      <c r="A2199" t="s">
        <v>481</v>
      </c>
      <c r="B2199">
        <v>564.99</v>
      </c>
      <c r="C2199" t="s">
        <v>480</v>
      </c>
      <c r="D2199" t="s">
        <v>481</v>
      </c>
      <c r="E2199" t="s">
        <v>288</v>
      </c>
      <c r="F2199" t="s">
        <v>289</v>
      </c>
      <c r="G2199" t="s">
        <v>117</v>
      </c>
      <c r="H2199" t="s">
        <v>118</v>
      </c>
    </row>
    <row r="2200" spans="1:8" x14ac:dyDescent="0.35">
      <c r="A2200" t="s">
        <v>481</v>
      </c>
      <c r="B2200">
        <v>470.94</v>
      </c>
      <c r="C2200" t="s">
        <v>480</v>
      </c>
      <c r="D2200" t="s">
        <v>481</v>
      </c>
      <c r="E2200" t="s">
        <v>158</v>
      </c>
      <c r="F2200" t="s">
        <v>159</v>
      </c>
      <c r="G2200" t="s">
        <v>117</v>
      </c>
      <c r="H2200" t="s">
        <v>118</v>
      </c>
    </row>
    <row r="2201" spans="1:8" x14ac:dyDescent="0.35">
      <c r="A2201" t="s">
        <v>481</v>
      </c>
      <c r="B2201">
        <v>898.08</v>
      </c>
      <c r="C2201" t="s">
        <v>480</v>
      </c>
      <c r="D2201" t="s">
        <v>481</v>
      </c>
      <c r="E2201" t="s">
        <v>531</v>
      </c>
      <c r="F2201" t="s">
        <v>532</v>
      </c>
      <c r="G2201" t="s">
        <v>533</v>
      </c>
      <c r="H2201" t="s">
        <v>534</v>
      </c>
    </row>
    <row r="2202" spans="1:8" x14ac:dyDescent="0.35">
      <c r="A2202" t="s">
        <v>481</v>
      </c>
      <c r="B2202">
        <v>87.24</v>
      </c>
      <c r="C2202" t="s">
        <v>480</v>
      </c>
      <c r="D2202" t="s">
        <v>481</v>
      </c>
      <c r="E2202" t="s">
        <v>548</v>
      </c>
      <c r="F2202" t="s">
        <v>549</v>
      </c>
      <c r="G2202" t="s">
        <v>633</v>
      </c>
      <c r="H2202" t="s">
        <v>634</v>
      </c>
    </row>
    <row r="2203" spans="1:8" x14ac:dyDescent="0.35">
      <c r="A2203" t="s">
        <v>481</v>
      </c>
      <c r="B2203">
        <v>537.38</v>
      </c>
      <c r="C2203" t="s">
        <v>480</v>
      </c>
      <c r="D2203" t="s">
        <v>481</v>
      </c>
      <c r="E2203" t="s">
        <v>548</v>
      </c>
      <c r="F2203" t="s">
        <v>549</v>
      </c>
      <c r="G2203" t="s">
        <v>550</v>
      </c>
      <c r="H2203" t="s">
        <v>551</v>
      </c>
    </row>
    <row r="2204" spans="1:8" x14ac:dyDescent="0.35">
      <c r="A2204" t="s">
        <v>481</v>
      </c>
      <c r="B2204">
        <v>10</v>
      </c>
      <c r="C2204" t="s">
        <v>480</v>
      </c>
      <c r="D2204" t="s">
        <v>481</v>
      </c>
      <c r="E2204" t="s">
        <v>380</v>
      </c>
      <c r="F2204" t="s">
        <v>381</v>
      </c>
      <c r="G2204" t="s">
        <v>250</v>
      </c>
      <c r="H2204" t="s">
        <v>251</v>
      </c>
    </row>
    <row r="2205" spans="1:8" x14ac:dyDescent="0.35">
      <c r="A2205" t="s">
        <v>481</v>
      </c>
      <c r="B2205">
        <v>-14.72</v>
      </c>
      <c r="C2205" t="s">
        <v>480</v>
      </c>
      <c r="D2205" t="s">
        <v>481</v>
      </c>
      <c r="E2205" t="s">
        <v>337</v>
      </c>
      <c r="F2205" t="s">
        <v>338</v>
      </c>
      <c r="G2205" t="s">
        <v>339</v>
      </c>
      <c r="H2205" t="s">
        <v>340</v>
      </c>
    </row>
    <row r="2206" spans="1:8" x14ac:dyDescent="0.35">
      <c r="A2206" t="s">
        <v>478</v>
      </c>
      <c r="B2206">
        <v>873.5</v>
      </c>
      <c r="C2206" t="s">
        <v>500</v>
      </c>
      <c r="D2206" t="s">
        <v>478</v>
      </c>
      <c r="E2206" t="s">
        <v>47</v>
      </c>
      <c r="F2206" t="s">
        <v>48</v>
      </c>
      <c r="G2206" t="s">
        <v>292</v>
      </c>
      <c r="H2206" t="s">
        <v>293</v>
      </c>
    </row>
    <row r="2207" spans="1:8" x14ac:dyDescent="0.35">
      <c r="A2207" t="s">
        <v>478</v>
      </c>
      <c r="B2207">
        <v>4491.71</v>
      </c>
      <c r="C2207" t="s">
        <v>500</v>
      </c>
      <c r="D2207" t="s">
        <v>478</v>
      </c>
      <c r="E2207" t="s">
        <v>47</v>
      </c>
      <c r="F2207" t="s">
        <v>48</v>
      </c>
      <c r="G2207" t="s">
        <v>21</v>
      </c>
      <c r="H2207" t="s">
        <v>22</v>
      </c>
    </row>
    <row r="2208" spans="1:8" x14ac:dyDescent="0.35">
      <c r="A2208" t="s">
        <v>478</v>
      </c>
      <c r="B2208">
        <v>47092.93</v>
      </c>
      <c r="C2208" t="s">
        <v>500</v>
      </c>
      <c r="D2208" t="s">
        <v>478</v>
      </c>
      <c r="E2208" t="s">
        <v>458</v>
      </c>
      <c r="F2208" t="s">
        <v>459</v>
      </c>
      <c r="G2208" t="s">
        <v>348</v>
      </c>
      <c r="H2208" t="s">
        <v>349</v>
      </c>
    </row>
    <row r="2209" spans="1:8" x14ac:dyDescent="0.35">
      <c r="A2209" t="s">
        <v>478</v>
      </c>
      <c r="B2209">
        <v>663.15</v>
      </c>
      <c r="C2209" t="s">
        <v>500</v>
      </c>
      <c r="D2209" t="s">
        <v>478</v>
      </c>
      <c r="E2209" t="s">
        <v>410</v>
      </c>
      <c r="F2209" t="s">
        <v>411</v>
      </c>
      <c r="G2209" t="s">
        <v>412</v>
      </c>
      <c r="H2209" t="s">
        <v>413</v>
      </c>
    </row>
    <row r="2210" spans="1:8" x14ac:dyDescent="0.35">
      <c r="A2210" t="s">
        <v>478</v>
      </c>
      <c r="B2210">
        <v>839.3</v>
      </c>
      <c r="C2210" t="s">
        <v>500</v>
      </c>
      <c r="D2210" t="s">
        <v>478</v>
      </c>
      <c r="E2210" t="s">
        <v>288</v>
      </c>
      <c r="F2210" t="s">
        <v>289</v>
      </c>
      <c r="G2210" t="s">
        <v>117</v>
      </c>
      <c r="H2210" t="s">
        <v>118</v>
      </c>
    </row>
    <row r="2211" spans="1:8" x14ac:dyDescent="0.35">
      <c r="A2211" t="s">
        <v>478</v>
      </c>
      <c r="B2211">
        <v>1178.3</v>
      </c>
      <c r="C2211" t="s">
        <v>500</v>
      </c>
      <c r="D2211" t="s">
        <v>478</v>
      </c>
      <c r="E2211" t="s">
        <v>158</v>
      </c>
      <c r="F2211" t="s">
        <v>159</v>
      </c>
      <c r="G2211" t="s">
        <v>117</v>
      </c>
      <c r="H2211" t="s">
        <v>118</v>
      </c>
    </row>
    <row r="2212" spans="1:8" x14ac:dyDescent="0.35">
      <c r="A2212" t="s">
        <v>478</v>
      </c>
      <c r="B2212">
        <v>76.86</v>
      </c>
      <c r="C2212" t="s">
        <v>500</v>
      </c>
      <c r="D2212" t="s">
        <v>478</v>
      </c>
      <c r="E2212" t="s">
        <v>531</v>
      </c>
      <c r="F2212" t="s">
        <v>532</v>
      </c>
      <c r="G2212" t="s">
        <v>533</v>
      </c>
      <c r="H2212" t="s">
        <v>534</v>
      </c>
    </row>
    <row r="2213" spans="1:8" x14ac:dyDescent="0.35">
      <c r="A2213" t="s">
        <v>478</v>
      </c>
      <c r="B2213">
        <v>1999.1</v>
      </c>
      <c r="C2213" t="s">
        <v>500</v>
      </c>
      <c r="D2213" t="s">
        <v>478</v>
      </c>
      <c r="E2213" t="s">
        <v>548</v>
      </c>
      <c r="F2213" t="s">
        <v>549</v>
      </c>
      <c r="G2213" t="s">
        <v>633</v>
      </c>
      <c r="H2213" t="s">
        <v>634</v>
      </c>
    </row>
    <row r="2214" spans="1:8" x14ac:dyDescent="0.35">
      <c r="A2214" t="s">
        <v>478</v>
      </c>
      <c r="B2214">
        <v>2618.35</v>
      </c>
      <c r="C2214" t="s">
        <v>500</v>
      </c>
      <c r="D2214" t="s">
        <v>478</v>
      </c>
      <c r="E2214" t="s">
        <v>548</v>
      </c>
      <c r="F2214" t="s">
        <v>549</v>
      </c>
      <c r="G2214" t="s">
        <v>550</v>
      </c>
      <c r="H2214" t="s">
        <v>551</v>
      </c>
    </row>
    <row r="2215" spans="1:8" x14ac:dyDescent="0.35">
      <c r="A2215" t="s">
        <v>478</v>
      </c>
      <c r="B2215">
        <v>553.51</v>
      </c>
      <c r="C2215" t="s">
        <v>500</v>
      </c>
      <c r="D2215" t="s">
        <v>478</v>
      </c>
      <c r="E2215" t="s">
        <v>337</v>
      </c>
      <c r="F2215" t="s">
        <v>338</v>
      </c>
      <c r="G2215" t="s">
        <v>339</v>
      </c>
      <c r="H2215" t="s">
        <v>340</v>
      </c>
    </row>
    <row r="2216" spans="1:8" x14ac:dyDescent="0.35">
      <c r="A2216" t="s">
        <v>478</v>
      </c>
      <c r="B2216">
        <v>195.14</v>
      </c>
      <c r="C2216" t="s">
        <v>500</v>
      </c>
      <c r="D2216" t="s">
        <v>478</v>
      </c>
      <c r="E2216" t="s">
        <v>305</v>
      </c>
      <c r="F2216" t="s">
        <v>306</v>
      </c>
      <c r="G2216" t="s">
        <v>307</v>
      </c>
      <c r="H2216" t="s">
        <v>308</v>
      </c>
    </row>
    <row r="2217" spans="1:8" x14ac:dyDescent="0.35">
      <c r="A2217" t="s">
        <v>488</v>
      </c>
      <c r="B2217">
        <v>95.4</v>
      </c>
      <c r="C2217" t="s">
        <v>487</v>
      </c>
      <c r="D2217" t="s">
        <v>488</v>
      </c>
      <c r="E2217" t="s">
        <v>47</v>
      </c>
      <c r="F2217" t="s">
        <v>48</v>
      </c>
      <c r="G2217" t="s">
        <v>21</v>
      </c>
      <c r="H2217" t="s">
        <v>22</v>
      </c>
    </row>
    <row r="2218" spans="1:8" x14ac:dyDescent="0.35">
      <c r="A2218" t="s">
        <v>488</v>
      </c>
      <c r="B2218">
        <v>1332.76</v>
      </c>
      <c r="C2218" t="s">
        <v>487</v>
      </c>
      <c r="D2218" t="s">
        <v>488</v>
      </c>
      <c r="E2218" t="s">
        <v>458</v>
      </c>
      <c r="F2218" t="s">
        <v>459</v>
      </c>
      <c r="G2218" t="s">
        <v>348</v>
      </c>
      <c r="H2218" t="s">
        <v>349</v>
      </c>
    </row>
    <row r="2219" spans="1:8" x14ac:dyDescent="0.35">
      <c r="A2219" t="s">
        <v>488</v>
      </c>
      <c r="B2219">
        <v>345.53</v>
      </c>
      <c r="C2219" t="s">
        <v>487</v>
      </c>
      <c r="D2219" t="s">
        <v>488</v>
      </c>
      <c r="E2219" t="s">
        <v>410</v>
      </c>
      <c r="F2219" t="s">
        <v>411</v>
      </c>
      <c r="G2219" t="s">
        <v>412</v>
      </c>
      <c r="H2219" t="s">
        <v>413</v>
      </c>
    </row>
    <row r="2220" spans="1:8" x14ac:dyDescent="0.35">
      <c r="A2220" t="s">
        <v>488</v>
      </c>
      <c r="B2220">
        <v>306.79000000000002</v>
      </c>
      <c r="C2220" t="s">
        <v>487</v>
      </c>
      <c r="D2220" t="s">
        <v>488</v>
      </c>
      <c r="E2220" t="s">
        <v>288</v>
      </c>
      <c r="F2220" t="s">
        <v>289</v>
      </c>
      <c r="G2220" t="s">
        <v>117</v>
      </c>
      <c r="H2220" t="s">
        <v>118</v>
      </c>
    </row>
    <row r="2221" spans="1:8" x14ac:dyDescent="0.35">
      <c r="A2221" t="s">
        <v>488</v>
      </c>
      <c r="B2221">
        <v>19</v>
      </c>
      <c r="C2221" t="s">
        <v>487</v>
      </c>
      <c r="D2221" t="s">
        <v>488</v>
      </c>
      <c r="E2221" t="s">
        <v>548</v>
      </c>
      <c r="F2221" t="s">
        <v>549</v>
      </c>
      <c r="G2221" t="s">
        <v>633</v>
      </c>
      <c r="H2221" t="s">
        <v>634</v>
      </c>
    </row>
    <row r="2222" spans="1:8" x14ac:dyDescent="0.35">
      <c r="A2222" t="s">
        <v>488</v>
      </c>
      <c r="B2222">
        <v>74.989999999999995</v>
      </c>
      <c r="C2222" t="s">
        <v>487</v>
      </c>
      <c r="D2222" t="s">
        <v>488</v>
      </c>
      <c r="E2222" t="s">
        <v>337</v>
      </c>
      <c r="F2222" t="s">
        <v>338</v>
      </c>
      <c r="G2222" t="s">
        <v>339</v>
      </c>
      <c r="H2222" t="s">
        <v>340</v>
      </c>
    </row>
    <row r="2223" spans="1:8" x14ac:dyDescent="0.35">
      <c r="A2223" t="s">
        <v>440</v>
      </c>
      <c r="B2223">
        <v>7546.71</v>
      </c>
      <c r="C2223" t="s">
        <v>630</v>
      </c>
      <c r="D2223" t="s">
        <v>440</v>
      </c>
      <c r="E2223" t="s">
        <v>47</v>
      </c>
      <c r="F2223" t="s">
        <v>48</v>
      </c>
      <c r="G2223" t="s">
        <v>21</v>
      </c>
      <c r="H2223" t="s">
        <v>22</v>
      </c>
    </row>
    <row r="2224" spans="1:8" x14ac:dyDescent="0.35">
      <c r="A2224" t="s">
        <v>440</v>
      </c>
      <c r="B2224">
        <v>32508.639999999999</v>
      </c>
      <c r="C2224" t="s">
        <v>630</v>
      </c>
      <c r="D2224" t="s">
        <v>440</v>
      </c>
      <c r="E2224" t="s">
        <v>458</v>
      </c>
      <c r="F2224" t="s">
        <v>459</v>
      </c>
      <c r="G2224" t="s">
        <v>348</v>
      </c>
      <c r="H2224" t="s">
        <v>349</v>
      </c>
    </row>
    <row r="2225" spans="1:8" x14ac:dyDescent="0.35">
      <c r="A2225" t="s">
        <v>440</v>
      </c>
      <c r="B2225">
        <v>484.12</v>
      </c>
      <c r="C2225" t="s">
        <v>630</v>
      </c>
      <c r="D2225" t="s">
        <v>440</v>
      </c>
      <c r="E2225" t="s">
        <v>410</v>
      </c>
      <c r="F2225" t="s">
        <v>411</v>
      </c>
      <c r="G2225" t="s">
        <v>412</v>
      </c>
      <c r="H2225" t="s">
        <v>413</v>
      </c>
    </row>
    <row r="2226" spans="1:8" x14ac:dyDescent="0.35">
      <c r="A2226" t="s">
        <v>440</v>
      </c>
      <c r="B2226">
        <v>357.25</v>
      </c>
      <c r="C2226" t="s">
        <v>630</v>
      </c>
      <c r="D2226" t="s">
        <v>440</v>
      </c>
      <c r="E2226" t="s">
        <v>288</v>
      </c>
      <c r="F2226" t="s">
        <v>289</v>
      </c>
      <c r="G2226" t="s">
        <v>117</v>
      </c>
      <c r="H2226" t="s">
        <v>118</v>
      </c>
    </row>
    <row r="2227" spans="1:8" x14ac:dyDescent="0.35">
      <c r="A2227" t="s">
        <v>440</v>
      </c>
      <c r="B2227">
        <v>624.16999999999996</v>
      </c>
      <c r="C2227" t="s">
        <v>630</v>
      </c>
      <c r="D2227" t="s">
        <v>440</v>
      </c>
      <c r="E2227" t="s">
        <v>158</v>
      </c>
      <c r="F2227" t="s">
        <v>159</v>
      </c>
      <c r="G2227" t="s">
        <v>117</v>
      </c>
      <c r="H2227" t="s">
        <v>118</v>
      </c>
    </row>
    <row r="2228" spans="1:8" x14ac:dyDescent="0.35">
      <c r="A2228" t="s">
        <v>440</v>
      </c>
      <c r="B2228">
        <v>955.48</v>
      </c>
      <c r="C2228" t="s">
        <v>630</v>
      </c>
      <c r="D2228" t="s">
        <v>440</v>
      </c>
      <c r="E2228" t="s">
        <v>531</v>
      </c>
      <c r="F2228" t="s">
        <v>532</v>
      </c>
      <c r="G2228" t="s">
        <v>533</v>
      </c>
      <c r="H2228" t="s">
        <v>534</v>
      </c>
    </row>
    <row r="2229" spans="1:8" x14ac:dyDescent="0.35">
      <c r="A2229" t="s">
        <v>440</v>
      </c>
      <c r="B2229">
        <v>2437.38</v>
      </c>
      <c r="C2229" t="s">
        <v>630</v>
      </c>
      <c r="D2229" t="s">
        <v>440</v>
      </c>
      <c r="E2229" t="s">
        <v>548</v>
      </c>
      <c r="F2229" t="s">
        <v>549</v>
      </c>
      <c r="G2229" t="s">
        <v>633</v>
      </c>
      <c r="H2229" t="s">
        <v>634</v>
      </c>
    </row>
    <row r="2230" spans="1:8" x14ac:dyDescent="0.35">
      <c r="A2230" t="s">
        <v>440</v>
      </c>
      <c r="B2230">
        <v>2335.02</v>
      </c>
      <c r="C2230" t="s">
        <v>630</v>
      </c>
      <c r="D2230" t="s">
        <v>440</v>
      </c>
      <c r="E2230" t="s">
        <v>548</v>
      </c>
      <c r="F2230" t="s">
        <v>549</v>
      </c>
      <c r="G2230" t="s">
        <v>550</v>
      </c>
      <c r="H2230" t="s">
        <v>551</v>
      </c>
    </row>
    <row r="2231" spans="1:8" x14ac:dyDescent="0.35">
      <c r="A2231" t="s">
        <v>440</v>
      </c>
      <c r="B2231">
        <v>3464.77</v>
      </c>
      <c r="C2231" t="s">
        <v>630</v>
      </c>
      <c r="D2231" t="s">
        <v>440</v>
      </c>
      <c r="E2231" t="s">
        <v>337</v>
      </c>
      <c r="F2231" t="s">
        <v>338</v>
      </c>
      <c r="G2231" t="s">
        <v>339</v>
      </c>
      <c r="H2231" t="s">
        <v>340</v>
      </c>
    </row>
    <row r="2232" spans="1:8" x14ac:dyDescent="0.35">
      <c r="A2232" t="s">
        <v>347</v>
      </c>
      <c r="B2232">
        <v>5010.4399999999996</v>
      </c>
      <c r="C2232" t="s">
        <v>346</v>
      </c>
      <c r="D2232" t="s">
        <v>347</v>
      </c>
      <c r="E2232" t="s">
        <v>410</v>
      </c>
      <c r="F2232" t="s">
        <v>411</v>
      </c>
      <c r="G2232" t="s">
        <v>412</v>
      </c>
      <c r="H2232" t="s">
        <v>413</v>
      </c>
    </row>
    <row r="2233" spans="1:8" x14ac:dyDescent="0.35">
      <c r="A2233" t="s">
        <v>347</v>
      </c>
      <c r="B2233">
        <v>2.29</v>
      </c>
      <c r="C2233" t="s">
        <v>346</v>
      </c>
      <c r="D2233" t="s">
        <v>347</v>
      </c>
      <c r="E2233" t="s">
        <v>404</v>
      </c>
      <c r="F2233" t="s">
        <v>405</v>
      </c>
      <c r="G2233" t="s">
        <v>307</v>
      </c>
      <c r="H2233" t="s">
        <v>308</v>
      </c>
    </row>
    <row r="2234" spans="1:8" x14ac:dyDescent="0.35">
      <c r="A2234" t="s">
        <v>172</v>
      </c>
      <c r="B2234">
        <v>10687.51</v>
      </c>
      <c r="C2234" t="s">
        <v>171</v>
      </c>
      <c r="D2234" t="s">
        <v>172</v>
      </c>
      <c r="E2234" t="s">
        <v>47</v>
      </c>
      <c r="F2234" t="s">
        <v>48</v>
      </c>
      <c r="G2234" t="s">
        <v>355</v>
      </c>
      <c r="H2234" t="s">
        <v>356</v>
      </c>
    </row>
    <row r="2235" spans="1:8" x14ac:dyDescent="0.35">
      <c r="A2235" t="s">
        <v>172</v>
      </c>
      <c r="B2235">
        <v>9693.57</v>
      </c>
      <c r="C2235" t="s">
        <v>171</v>
      </c>
      <c r="D2235" t="s">
        <v>172</v>
      </c>
      <c r="E2235" t="s">
        <v>458</v>
      </c>
      <c r="F2235" t="s">
        <v>459</v>
      </c>
      <c r="G2235" t="s">
        <v>1171</v>
      </c>
      <c r="H2235" t="s">
        <v>1172</v>
      </c>
    </row>
    <row r="2236" spans="1:8" x14ac:dyDescent="0.35">
      <c r="A2236" t="s">
        <v>172</v>
      </c>
      <c r="B2236">
        <v>58.56</v>
      </c>
      <c r="C2236" t="s">
        <v>171</v>
      </c>
      <c r="D2236" t="s">
        <v>172</v>
      </c>
      <c r="E2236" t="s">
        <v>458</v>
      </c>
      <c r="F2236" t="s">
        <v>459</v>
      </c>
      <c r="G2236" t="s">
        <v>49</v>
      </c>
      <c r="H2236" t="s">
        <v>50</v>
      </c>
    </row>
    <row r="2237" spans="1:8" x14ac:dyDescent="0.35">
      <c r="A2237" t="s">
        <v>172</v>
      </c>
      <c r="B2237">
        <v>103.7</v>
      </c>
      <c r="C2237" t="s">
        <v>171</v>
      </c>
      <c r="D2237" t="s">
        <v>172</v>
      </c>
      <c r="E2237" t="s">
        <v>458</v>
      </c>
      <c r="F2237" t="s">
        <v>459</v>
      </c>
      <c r="G2237" t="s">
        <v>886</v>
      </c>
      <c r="H2237" t="s">
        <v>887</v>
      </c>
    </row>
    <row r="2238" spans="1:8" x14ac:dyDescent="0.35">
      <c r="A2238" t="s">
        <v>172</v>
      </c>
      <c r="B2238">
        <v>68949.84</v>
      </c>
      <c r="C2238" t="s">
        <v>171</v>
      </c>
      <c r="D2238" t="s">
        <v>172</v>
      </c>
      <c r="E2238" t="s">
        <v>458</v>
      </c>
      <c r="F2238" t="s">
        <v>459</v>
      </c>
      <c r="G2238" t="s">
        <v>348</v>
      </c>
      <c r="H2238" t="s">
        <v>349</v>
      </c>
    </row>
    <row r="2239" spans="1:8" x14ac:dyDescent="0.35">
      <c r="A2239" t="s">
        <v>488</v>
      </c>
      <c r="B2239">
        <v>947.06</v>
      </c>
      <c r="C2239" t="s">
        <v>893</v>
      </c>
      <c r="D2239" t="s">
        <v>488</v>
      </c>
      <c r="E2239" t="s">
        <v>458</v>
      </c>
      <c r="F2239" t="s">
        <v>459</v>
      </c>
      <c r="G2239" t="s">
        <v>1171</v>
      </c>
      <c r="H2239" t="s">
        <v>1172</v>
      </c>
    </row>
    <row r="2240" spans="1:8" x14ac:dyDescent="0.35">
      <c r="A2240" t="s">
        <v>488</v>
      </c>
      <c r="B2240">
        <v>82.5</v>
      </c>
      <c r="C2240" t="s">
        <v>893</v>
      </c>
      <c r="D2240" t="s">
        <v>488</v>
      </c>
      <c r="E2240" t="s">
        <v>458</v>
      </c>
      <c r="F2240" t="s">
        <v>459</v>
      </c>
      <c r="G2240" t="s">
        <v>886</v>
      </c>
      <c r="H2240" t="s">
        <v>887</v>
      </c>
    </row>
    <row r="2241" spans="1:8" x14ac:dyDescent="0.35">
      <c r="A2241" t="s">
        <v>488</v>
      </c>
      <c r="B2241">
        <v>10507.13</v>
      </c>
      <c r="C2241" t="s">
        <v>893</v>
      </c>
      <c r="D2241" t="s">
        <v>488</v>
      </c>
      <c r="E2241" t="s">
        <v>458</v>
      </c>
      <c r="F2241" t="s">
        <v>459</v>
      </c>
      <c r="G2241" t="s">
        <v>348</v>
      </c>
      <c r="H2241" t="s">
        <v>349</v>
      </c>
    </row>
    <row r="2242" spans="1:8" x14ac:dyDescent="0.35">
      <c r="A2242" t="s">
        <v>488</v>
      </c>
      <c r="B2242">
        <v>49.99</v>
      </c>
      <c r="C2242" t="s">
        <v>893</v>
      </c>
      <c r="D2242" t="s">
        <v>488</v>
      </c>
      <c r="E2242" t="s">
        <v>563</v>
      </c>
      <c r="F2242" t="s">
        <v>564</v>
      </c>
      <c r="G2242" t="s">
        <v>565</v>
      </c>
      <c r="H2242" t="s">
        <v>566</v>
      </c>
    </row>
    <row r="2243" spans="1:8" x14ac:dyDescent="0.35">
      <c r="A2243" t="s">
        <v>354</v>
      </c>
      <c r="B2243">
        <v>2055.6799999999998</v>
      </c>
      <c r="C2243" t="s">
        <v>353</v>
      </c>
      <c r="D2243" t="s">
        <v>354</v>
      </c>
      <c r="E2243" t="s">
        <v>458</v>
      </c>
      <c r="F2243" t="s">
        <v>459</v>
      </c>
      <c r="G2243" t="s">
        <v>886</v>
      </c>
      <c r="H2243" t="s">
        <v>887</v>
      </c>
    </row>
    <row r="2244" spans="1:8" x14ac:dyDescent="0.35">
      <c r="A2244" t="s">
        <v>354</v>
      </c>
      <c r="B2244">
        <v>373.77</v>
      </c>
      <c r="C2244" t="s">
        <v>353</v>
      </c>
      <c r="D2244" t="s">
        <v>354</v>
      </c>
      <c r="E2244" t="s">
        <v>458</v>
      </c>
      <c r="F2244" t="s">
        <v>459</v>
      </c>
      <c r="G2244" t="s">
        <v>348</v>
      </c>
      <c r="H2244" t="s">
        <v>349</v>
      </c>
    </row>
    <row r="2245" spans="1:8" x14ac:dyDescent="0.35">
      <c r="A2245" t="s">
        <v>904</v>
      </c>
      <c r="B2245">
        <v>18</v>
      </c>
      <c r="C2245" t="s">
        <v>2936</v>
      </c>
      <c r="D2245" t="s">
        <v>904</v>
      </c>
      <c r="E2245" t="s">
        <v>531</v>
      </c>
      <c r="F2245" t="s">
        <v>532</v>
      </c>
      <c r="G2245" t="s">
        <v>533</v>
      </c>
      <c r="H2245" t="s">
        <v>534</v>
      </c>
    </row>
    <row r="2246" spans="1:8" x14ac:dyDescent="0.35">
      <c r="A2246" t="s">
        <v>375</v>
      </c>
      <c r="B2246">
        <v>11.27</v>
      </c>
      <c r="C2246" t="s">
        <v>2429</v>
      </c>
      <c r="D2246" t="s">
        <v>375</v>
      </c>
      <c r="E2246" t="s">
        <v>384</v>
      </c>
      <c r="F2246" t="s">
        <v>385</v>
      </c>
      <c r="G2246" t="s">
        <v>339</v>
      </c>
      <c r="H2246" t="s">
        <v>340</v>
      </c>
    </row>
    <row r="2247" spans="1:8" x14ac:dyDescent="0.35">
      <c r="A2247" t="s">
        <v>498</v>
      </c>
      <c r="B2247">
        <v>3236.4</v>
      </c>
      <c r="C2247" t="s">
        <v>497</v>
      </c>
      <c r="D2247" t="s">
        <v>498</v>
      </c>
      <c r="E2247" t="s">
        <v>332</v>
      </c>
      <c r="F2247" t="s">
        <v>333</v>
      </c>
      <c r="G2247" t="s">
        <v>178</v>
      </c>
      <c r="H2247" t="s">
        <v>179</v>
      </c>
    </row>
    <row r="2248" spans="1:8" x14ac:dyDescent="0.35">
      <c r="A2248" t="s">
        <v>498</v>
      </c>
      <c r="B2248">
        <v>54.56</v>
      </c>
      <c r="C2248" t="s">
        <v>497</v>
      </c>
      <c r="D2248" t="s">
        <v>498</v>
      </c>
      <c r="E2248" t="s">
        <v>47</v>
      </c>
      <c r="F2248" t="s">
        <v>48</v>
      </c>
      <c r="G2248" t="s">
        <v>49</v>
      </c>
      <c r="H2248" t="s">
        <v>50</v>
      </c>
    </row>
    <row r="2249" spans="1:8" x14ac:dyDescent="0.35">
      <c r="A2249" t="s">
        <v>498</v>
      </c>
      <c r="B2249">
        <v>210.22</v>
      </c>
      <c r="C2249" t="s">
        <v>497</v>
      </c>
      <c r="D2249" t="s">
        <v>498</v>
      </c>
      <c r="E2249" t="s">
        <v>47</v>
      </c>
      <c r="F2249" t="s">
        <v>48</v>
      </c>
      <c r="G2249" t="s">
        <v>21</v>
      </c>
      <c r="H2249" t="s">
        <v>22</v>
      </c>
    </row>
    <row r="2250" spans="1:8" x14ac:dyDescent="0.35">
      <c r="A2250" t="s">
        <v>498</v>
      </c>
      <c r="B2250">
        <v>247.12</v>
      </c>
      <c r="C2250" t="s">
        <v>497</v>
      </c>
      <c r="D2250" t="s">
        <v>498</v>
      </c>
      <c r="E2250" t="s">
        <v>337</v>
      </c>
      <c r="F2250" t="s">
        <v>338</v>
      </c>
      <c r="G2250" t="s">
        <v>339</v>
      </c>
      <c r="H2250" t="s">
        <v>340</v>
      </c>
    </row>
    <row r="2251" spans="1:8" x14ac:dyDescent="0.35">
      <c r="A2251" t="s">
        <v>904</v>
      </c>
      <c r="B2251">
        <v>36</v>
      </c>
      <c r="C2251" t="s">
        <v>903</v>
      </c>
      <c r="D2251" t="s">
        <v>904</v>
      </c>
      <c r="E2251" t="s">
        <v>531</v>
      </c>
      <c r="F2251" t="s">
        <v>532</v>
      </c>
      <c r="G2251" t="s">
        <v>533</v>
      </c>
      <c r="H2251" t="s">
        <v>534</v>
      </c>
    </row>
    <row r="2252" spans="1:8" x14ac:dyDescent="0.35">
      <c r="A2252" t="s">
        <v>904</v>
      </c>
      <c r="B2252">
        <v>1383.37</v>
      </c>
      <c r="C2252" t="s">
        <v>903</v>
      </c>
      <c r="D2252" t="s">
        <v>904</v>
      </c>
      <c r="E2252" t="s">
        <v>337</v>
      </c>
      <c r="F2252" t="s">
        <v>338</v>
      </c>
      <c r="G2252" t="s">
        <v>339</v>
      </c>
      <c r="H2252" t="s">
        <v>340</v>
      </c>
    </row>
    <row r="2253" spans="1:8" x14ac:dyDescent="0.35">
      <c r="A2253" t="s">
        <v>400</v>
      </c>
      <c r="B2253">
        <v>1111.5999999999999</v>
      </c>
      <c r="C2253" t="s">
        <v>401</v>
      </c>
      <c r="D2253" t="s">
        <v>400</v>
      </c>
      <c r="E2253" t="s">
        <v>531</v>
      </c>
      <c r="F2253" t="s">
        <v>532</v>
      </c>
      <c r="G2253" t="s">
        <v>533</v>
      </c>
      <c r="H2253" t="s">
        <v>534</v>
      </c>
    </row>
    <row r="2254" spans="1:8" x14ac:dyDescent="0.35">
      <c r="A2254" t="s">
        <v>367</v>
      </c>
      <c r="B2254">
        <v>329</v>
      </c>
      <c r="C2254" t="s">
        <v>368</v>
      </c>
      <c r="D2254" t="s">
        <v>367</v>
      </c>
      <c r="E2254" t="s">
        <v>47</v>
      </c>
      <c r="F2254" t="s">
        <v>48</v>
      </c>
      <c r="G2254" t="s">
        <v>21</v>
      </c>
      <c r="H2254" t="s">
        <v>22</v>
      </c>
    </row>
    <row r="2255" spans="1:8" x14ac:dyDescent="0.35">
      <c r="A2255" t="s">
        <v>367</v>
      </c>
      <c r="B2255">
        <v>145.52000000000001</v>
      </c>
      <c r="C2255" t="s">
        <v>368</v>
      </c>
      <c r="D2255" t="s">
        <v>367</v>
      </c>
      <c r="E2255" t="s">
        <v>410</v>
      </c>
      <c r="F2255" t="s">
        <v>411</v>
      </c>
      <c r="G2255" t="s">
        <v>412</v>
      </c>
      <c r="H2255" t="s">
        <v>413</v>
      </c>
    </row>
    <row r="2256" spans="1:8" x14ac:dyDescent="0.35">
      <c r="A2256" t="s">
        <v>467</v>
      </c>
      <c r="B2256">
        <v>290.38</v>
      </c>
      <c r="C2256" t="s">
        <v>468</v>
      </c>
      <c r="D2256" t="s">
        <v>467</v>
      </c>
      <c r="E2256" t="s">
        <v>458</v>
      </c>
      <c r="F2256" t="s">
        <v>459</v>
      </c>
      <c r="G2256" t="s">
        <v>49</v>
      </c>
      <c r="H2256" t="s">
        <v>50</v>
      </c>
    </row>
    <row r="2257" spans="1:8" x14ac:dyDescent="0.35">
      <c r="A2257" t="s">
        <v>172</v>
      </c>
      <c r="B2257">
        <v>1689.85</v>
      </c>
      <c r="C2257" t="s">
        <v>537</v>
      </c>
      <c r="D2257" t="s">
        <v>172</v>
      </c>
      <c r="E2257" t="s">
        <v>19</v>
      </c>
      <c r="F2257" t="s">
        <v>20</v>
      </c>
      <c r="G2257" t="s">
        <v>32</v>
      </c>
      <c r="H2257" t="s">
        <v>33</v>
      </c>
    </row>
    <row r="2258" spans="1:8" x14ac:dyDescent="0.35">
      <c r="A2258" t="s">
        <v>172</v>
      </c>
      <c r="B2258">
        <v>411.56</v>
      </c>
      <c r="C2258" t="s">
        <v>537</v>
      </c>
      <c r="D2258" t="s">
        <v>172</v>
      </c>
      <c r="E2258" t="s">
        <v>19</v>
      </c>
      <c r="F2258" t="s">
        <v>20</v>
      </c>
      <c r="G2258" t="s">
        <v>21</v>
      </c>
      <c r="H2258" t="s">
        <v>22</v>
      </c>
    </row>
    <row r="2259" spans="1:8" x14ac:dyDescent="0.35">
      <c r="A2259" t="s">
        <v>172</v>
      </c>
      <c r="B2259">
        <v>80.98</v>
      </c>
      <c r="C2259" t="s">
        <v>537</v>
      </c>
      <c r="D2259" t="s">
        <v>172</v>
      </c>
      <c r="E2259" t="s">
        <v>410</v>
      </c>
      <c r="F2259" t="s">
        <v>411</v>
      </c>
      <c r="G2259" t="s">
        <v>412</v>
      </c>
      <c r="H2259" t="s">
        <v>413</v>
      </c>
    </row>
    <row r="2260" spans="1:8" x14ac:dyDescent="0.35">
      <c r="A2260" t="s">
        <v>488</v>
      </c>
      <c r="B2260">
        <v>94.35</v>
      </c>
      <c r="C2260" t="s">
        <v>885</v>
      </c>
      <c r="D2260" t="s">
        <v>488</v>
      </c>
      <c r="E2260" t="s">
        <v>458</v>
      </c>
      <c r="F2260" t="s">
        <v>459</v>
      </c>
      <c r="G2260" t="s">
        <v>348</v>
      </c>
      <c r="H2260" t="s">
        <v>349</v>
      </c>
    </row>
    <row r="2261" spans="1:8" x14ac:dyDescent="0.35">
      <c r="A2261" t="s">
        <v>488</v>
      </c>
      <c r="B2261">
        <v>380.23</v>
      </c>
      <c r="C2261" t="s">
        <v>885</v>
      </c>
      <c r="D2261" t="s">
        <v>488</v>
      </c>
      <c r="E2261" t="s">
        <v>490</v>
      </c>
      <c r="F2261" t="s">
        <v>491</v>
      </c>
      <c r="G2261" t="s">
        <v>492</v>
      </c>
      <c r="H2261" t="s">
        <v>493</v>
      </c>
    </row>
    <row r="2262" spans="1:8" x14ac:dyDescent="0.35">
      <c r="A2262" t="s">
        <v>488</v>
      </c>
      <c r="B2262">
        <v>65.739999999999995</v>
      </c>
      <c r="C2262" t="s">
        <v>885</v>
      </c>
      <c r="D2262" t="s">
        <v>488</v>
      </c>
      <c r="E2262" t="s">
        <v>410</v>
      </c>
      <c r="F2262" t="s">
        <v>411</v>
      </c>
      <c r="G2262" t="s">
        <v>412</v>
      </c>
      <c r="H2262" t="s">
        <v>413</v>
      </c>
    </row>
    <row r="2263" spans="1:8" x14ac:dyDescent="0.35">
      <c r="A2263" t="s">
        <v>488</v>
      </c>
      <c r="B2263">
        <v>58.01</v>
      </c>
      <c r="C2263" t="s">
        <v>885</v>
      </c>
      <c r="D2263" t="s">
        <v>488</v>
      </c>
      <c r="E2263" t="s">
        <v>563</v>
      </c>
      <c r="F2263" t="s">
        <v>564</v>
      </c>
      <c r="G2263" t="s">
        <v>1104</v>
      </c>
      <c r="H2263" t="s">
        <v>1105</v>
      </c>
    </row>
    <row r="2264" spans="1:8" x14ac:dyDescent="0.35">
      <c r="A2264" t="s">
        <v>488</v>
      </c>
      <c r="B2264">
        <v>321.88</v>
      </c>
      <c r="C2264" t="s">
        <v>885</v>
      </c>
      <c r="D2264" t="s">
        <v>488</v>
      </c>
      <c r="E2264" t="s">
        <v>563</v>
      </c>
      <c r="F2264" t="s">
        <v>564</v>
      </c>
      <c r="G2264" t="s">
        <v>565</v>
      </c>
      <c r="H2264" t="s">
        <v>566</v>
      </c>
    </row>
    <row r="2265" spans="1:8" x14ac:dyDescent="0.35">
      <c r="A2265" t="s">
        <v>488</v>
      </c>
      <c r="B2265">
        <v>83.47</v>
      </c>
      <c r="C2265" t="s">
        <v>885</v>
      </c>
      <c r="D2265" t="s">
        <v>488</v>
      </c>
      <c r="E2265" t="s">
        <v>548</v>
      </c>
      <c r="F2265" t="s">
        <v>549</v>
      </c>
      <c r="G2265" t="s">
        <v>550</v>
      </c>
      <c r="H2265" t="s">
        <v>551</v>
      </c>
    </row>
    <row r="2266" spans="1:8" x14ac:dyDescent="0.35">
      <c r="A2266" t="s">
        <v>488</v>
      </c>
      <c r="B2266">
        <v>49.99</v>
      </c>
      <c r="C2266" t="s">
        <v>885</v>
      </c>
      <c r="D2266" t="s">
        <v>488</v>
      </c>
      <c r="E2266" t="s">
        <v>482</v>
      </c>
      <c r="F2266" t="s">
        <v>483</v>
      </c>
      <c r="G2266" t="s">
        <v>250</v>
      </c>
      <c r="H2266" t="s">
        <v>251</v>
      </c>
    </row>
    <row r="2267" spans="1:8" x14ac:dyDescent="0.35">
      <c r="A2267" t="s">
        <v>488</v>
      </c>
      <c r="B2267">
        <v>24.6</v>
      </c>
      <c r="C2267" t="s">
        <v>885</v>
      </c>
      <c r="D2267" t="s">
        <v>488</v>
      </c>
      <c r="E2267" t="s">
        <v>404</v>
      </c>
      <c r="F2267" t="s">
        <v>405</v>
      </c>
      <c r="G2267" t="s">
        <v>307</v>
      </c>
      <c r="H2267" t="s">
        <v>308</v>
      </c>
    </row>
    <row r="2268" spans="1:8" x14ac:dyDescent="0.35">
      <c r="A2268" t="s">
        <v>488</v>
      </c>
      <c r="B2268">
        <v>164.5</v>
      </c>
      <c r="C2268" t="s">
        <v>885</v>
      </c>
      <c r="D2268" t="s">
        <v>488</v>
      </c>
      <c r="E2268" t="s">
        <v>305</v>
      </c>
      <c r="F2268" t="s">
        <v>306</v>
      </c>
      <c r="G2268" t="s">
        <v>307</v>
      </c>
      <c r="H2268" t="s">
        <v>308</v>
      </c>
    </row>
    <row r="2269" spans="1:8" x14ac:dyDescent="0.35">
      <c r="A2269" t="s">
        <v>375</v>
      </c>
      <c r="B2269">
        <v>23.96</v>
      </c>
      <c r="C2269" t="s">
        <v>376</v>
      </c>
      <c r="D2269" t="s">
        <v>375</v>
      </c>
      <c r="E2269" t="s">
        <v>458</v>
      </c>
      <c r="F2269" t="s">
        <v>459</v>
      </c>
      <c r="G2269" t="s">
        <v>886</v>
      </c>
      <c r="H2269" t="s">
        <v>887</v>
      </c>
    </row>
    <row r="2270" spans="1:8" x14ac:dyDescent="0.35">
      <c r="A2270" t="s">
        <v>375</v>
      </c>
      <c r="B2270">
        <v>-87.84</v>
      </c>
      <c r="C2270" t="s">
        <v>376</v>
      </c>
      <c r="D2270" t="s">
        <v>375</v>
      </c>
      <c r="E2270" t="s">
        <v>288</v>
      </c>
      <c r="F2270" t="s">
        <v>289</v>
      </c>
      <c r="G2270" t="s">
        <v>117</v>
      </c>
      <c r="H2270" t="s">
        <v>118</v>
      </c>
    </row>
    <row r="2271" spans="1:8" x14ac:dyDescent="0.35">
      <c r="A2271" t="s">
        <v>375</v>
      </c>
      <c r="B2271">
        <v>-167.69</v>
      </c>
      <c r="C2271" t="s">
        <v>376</v>
      </c>
      <c r="D2271" t="s">
        <v>375</v>
      </c>
      <c r="E2271" t="s">
        <v>422</v>
      </c>
      <c r="F2271" t="s">
        <v>423</v>
      </c>
      <c r="G2271" t="s">
        <v>307</v>
      </c>
      <c r="H2271" t="s">
        <v>308</v>
      </c>
    </row>
    <row r="2272" spans="1:8" x14ac:dyDescent="0.35">
      <c r="A2272" t="s">
        <v>354</v>
      </c>
      <c r="B2272">
        <v>64.599999999999994</v>
      </c>
      <c r="C2272" t="s">
        <v>377</v>
      </c>
      <c r="D2272" t="s">
        <v>354</v>
      </c>
      <c r="E2272" t="s">
        <v>19</v>
      </c>
      <c r="F2272" t="s">
        <v>20</v>
      </c>
      <c r="G2272" t="s">
        <v>32</v>
      </c>
      <c r="H2272" t="s">
        <v>33</v>
      </c>
    </row>
    <row r="2273" spans="1:8" x14ac:dyDescent="0.35">
      <c r="A2273" t="s">
        <v>354</v>
      </c>
      <c r="B2273">
        <v>-367.69</v>
      </c>
      <c r="C2273" t="s">
        <v>377</v>
      </c>
      <c r="D2273" t="s">
        <v>354</v>
      </c>
      <c r="E2273" t="s">
        <v>288</v>
      </c>
      <c r="F2273" t="s">
        <v>289</v>
      </c>
      <c r="G2273" t="s">
        <v>117</v>
      </c>
      <c r="H2273" t="s">
        <v>118</v>
      </c>
    </row>
    <row r="2274" spans="1:8" x14ac:dyDescent="0.35">
      <c r="A2274" t="s">
        <v>354</v>
      </c>
      <c r="B2274">
        <v>-691.08</v>
      </c>
      <c r="C2274" t="s">
        <v>377</v>
      </c>
      <c r="D2274" t="s">
        <v>354</v>
      </c>
      <c r="E2274" t="s">
        <v>422</v>
      </c>
      <c r="F2274" t="s">
        <v>423</v>
      </c>
      <c r="G2274" t="s">
        <v>307</v>
      </c>
      <c r="H2274" t="s">
        <v>308</v>
      </c>
    </row>
    <row r="2275" spans="1:8" x14ac:dyDescent="0.35">
      <c r="A2275" t="s">
        <v>388</v>
      </c>
      <c r="B2275">
        <v>-65.52</v>
      </c>
      <c r="C2275" t="s">
        <v>389</v>
      </c>
      <c r="D2275" t="s">
        <v>388</v>
      </c>
      <c r="E2275" t="s">
        <v>288</v>
      </c>
      <c r="F2275" t="s">
        <v>289</v>
      </c>
      <c r="G2275" t="s">
        <v>117</v>
      </c>
      <c r="H2275" t="s">
        <v>118</v>
      </c>
    </row>
    <row r="2276" spans="1:8" x14ac:dyDescent="0.35">
      <c r="A2276" t="s">
        <v>388</v>
      </c>
      <c r="B2276">
        <v>-124.58</v>
      </c>
      <c r="C2276" t="s">
        <v>389</v>
      </c>
      <c r="D2276" t="s">
        <v>388</v>
      </c>
      <c r="E2276" t="s">
        <v>422</v>
      </c>
      <c r="F2276" t="s">
        <v>423</v>
      </c>
      <c r="G2276" t="s">
        <v>307</v>
      </c>
      <c r="H2276" t="s">
        <v>308</v>
      </c>
    </row>
    <row r="2277" spans="1:8" x14ac:dyDescent="0.35">
      <c r="A2277" t="s">
        <v>57</v>
      </c>
      <c r="B2277">
        <v>244.2</v>
      </c>
      <c r="C2277" t="s">
        <v>56</v>
      </c>
      <c r="D2277" t="s">
        <v>57</v>
      </c>
      <c r="E2277" t="s">
        <v>19</v>
      </c>
      <c r="F2277" t="s">
        <v>20</v>
      </c>
      <c r="G2277" t="s">
        <v>21</v>
      </c>
      <c r="H2277" t="s">
        <v>22</v>
      </c>
    </row>
    <row r="2278" spans="1:8" x14ac:dyDescent="0.35">
      <c r="A2278" t="s">
        <v>57</v>
      </c>
      <c r="B2278">
        <v>53.1</v>
      </c>
      <c r="C2278" t="s">
        <v>56</v>
      </c>
      <c r="D2278" t="s">
        <v>57</v>
      </c>
      <c r="E2278" t="s">
        <v>613</v>
      </c>
      <c r="F2278" t="s">
        <v>614</v>
      </c>
      <c r="G2278" t="s">
        <v>615</v>
      </c>
      <c r="H2278" t="s">
        <v>616</v>
      </c>
    </row>
    <row r="2279" spans="1:8" x14ac:dyDescent="0.35">
      <c r="A2279" t="s">
        <v>57</v>
      </c>
      <c r="B2279">
        <v>25</v>
      </c>
      <c r="C2279" t="s">
        <v>56</v>
      </c>
      <c r="D2279" t="s">
        <v>57</v>
      </c>
      <c r="E2279" t="s">
        <v>134</v>
      </c>
      <c r="F2279" t="s">
        <v>135</v>
      </c>
      <c r="G2279" t="s">
        <v>117</v>
      </c>
      <c r="H2279" t="s">
        <v>118</v>
      </c>
    </row>
    <row r="2280" spans="1:8" x14ac:dyDescent="0.35">
      <c r="A2280" t="s">
        <v>57</v>
      </c>
      <c r="B2280">
        <v>32.700000000000003</v>
      </c>
      <c r="C2280" t="s">
        <v>56</v>
      </c>
      <c r="D2280" t="s">
        <v>57</v>
      </c>
      <c r="E2280" t="s">
        <v>531</v>
      </c>
      <c r="F2280" t="s">
        <v>532</v>
      </c>
      <c r="G2280" t="s">
        <v>533</v>
      </c>
      <c r="H2280" t="s">
        <v>534</v>
      </c>
    </row>
    <row r="2281" spans="1:8" x14ac:dyDescent="0.35">
      <c r="A2281" t="s">
        <v>57</v>
      </c>
      <c r="B2281">
        <v>476.58</v>
      </c>
      <c r="C2281" t="s">
        <v>56</v>
      </c>
      <c r="D2281" t="s">
        <v>57</v>
      </c>
      <c r="E2281" t="s">
        <v>563</v>
      </c>
      <c r="F2281" t="s">
        <v>564</v>
      </c>
      <c r="G2281" t="s">
        <v>565</v>
      </c>
      <c r="H2281" t="s">
        <v>566</v>
      </c>
    </row>
    <row r="2282" spans="1:8" x14ac:dyDescent="0.35">
      <c r="A2282" t="s">
        <v>57</v>
      </c>
      <c r="B2282">
        <v>564.44000000000005</v>
      </c>
      <c r="C2282" t="s">
        <v>56</v>
      </c>
      <c r="D2282" t="s">
        <v>57</v>
      </c>
      <c r="E2282" t="s">
        <v>563</v>
      </c>
      <c r="F2282" t="s">
        <v>564</v>
      </c>
      <c r="G2282" t="s">
        <v>568</v>
      </c>
      <c r="H2282" t="s">
        <v>569</v>
      </c>
    </row>
    <row r="2283" spans="1:8" x14ac:dyDescent="0.35">
      <c r="A2283" t="s">
        <v>57</v>
      </c>
      <c r="B2283">
        <v>838.36</v>
      </c>
      <c r="C2283" t="s">
        <v>56</v>
      </c>
      <c r="D2283" t="s">
        <v>57</v>
      </c>
      <c r="E2283" t="s">
        <v>380</v>
      </c>
      <c r="F2283" t="s">
        <v>381</v>
      </c>
      <c r="G2283" t="s">
        <v>250</v>
      </c>
      <c r="H2283" t="s">
        <v>251</v>
      </c>
    </row>
    <row r="2284" spans="1:8" x14ac:dyDescent="0.35">
      <c r="A2284" t="s">
        <v>57</v>
      </c>
      <c r="B2284">
        <v>1933.44</v>
      </c>
      <c r="C2284" t="s">
        <v>56</v>
      </c>
      <c r="D2284" t="s">
        <v>57</v>
      </c>
      <c r="E2284" t="s">
        <v>482</v>
      </c>
      <c r="F2284" t="s">
        <v>483</v>
      </c>
      <c r="G2284" t="s">
        <v>250</v>
      </c>
      <c r="H2284" t="s">
        <v>251</v>
      </c>
    </row>
    <row r="2285" spans="1:8" x14ac:dyDescent="0.35">
      <c r="A2285" t="s">
        <v>57</v>
      </c>
      <c r="B2285">
        <v>510</v>
      </c>
      <c r="C2285" t="s">
        <v>56</v>
      </c>
      <c r="D2285" t="s">
        <v>57</v>
      </c>
      <c r="E2285" t="s">
        <v>337</v>
      </c>
      <c r="F2285" t="s">
        <v>338</v>
      </c>
      <c r="G2285" t="s">
        <v>339</v>
      </c>
      <c r="H2285" t="s">
        <v>340</v>
      </c>
    </row>
    <row r="2286" spans="1:8" x14ac:dyDescent="0.35">
      <c r="A2286" t="s">
        <v>520</v>
      </c>
      <c r="B2286">
        <v>525.78</v>
      </c>
      <c r="C2286" t="s">
        <v>917</v>
      </c>
      <c r="D2286" t="s">
        <v>520</v>
      </c>
      <c r="E2286" t="s">
        <v>19</v>
      </c>
      <c r="F2286" t="s">
        <v>20</v>
      </c>
      <c r="G2286" t="s">
        <v>21</v>
      </c>
      <c r="H2286" t="s">
        <v>22</v>
      </c>
    </row>
    <row r="2287" spans="1:8" x14ac:dyDescent="0.35">
      <c r="A2287" t="s">
        <v>667</v>
      </c>
      <c r="B2287">
        <v>950</v>
      </c>
      <c r="C2287" t="s">
        <v>2937</v>
      </c>
      <c r="D2287" t="s">
        <v>667</v>
      </c>
      <c r="E2287" t="s">
        <v>563</v>
      </c>
      <c r="F2287" t="s">
        <v>564</v>
      </c>
      <c r="G2287" t="s">
        <v>568</v>
      </c>
      <c r="H2287" t="s">
        <v>569</v>
      </c>
    </row>
    <row r="2288" spans="1:8" x14ac:dyDescent="0.35">
      <c r="A2288" t="s">
        <v>274</v>
      </c>
      <c r="B2288">
        <v>411.18</v>
      </c>
      <c r="C2288" t="s">
        <v>273</v>
      </c>
      <c r="D2288" t="s">
        <v>274</v>
      </c>
      <c r="E2288" t="s">
        <v>19</v>
      </c>
      <c r="F2288" t="s">
        <v>20</v>
      </c>
      <c r="G2288" t="s">
        <v>21</v>
      </c>
      <c r="H2288" t="s">
        <v>22</v>
      </c>
    </row>
    <row r="2289" spans="1:8" x14ac:dyDescent="0.35">
      <c r="A2289" t="s">
        <v>274</v>
      </c>
      <c r="B2289">
        <v>1486.67</v>
      </c>
      <c r="C2289" t="s">
        <v>273</v>
      </c>
      <c r="D2289" t="s">
        <v>274</v>
      </c>
      <c r="E2289" t="s">
        <v>613</v>
      </c>
      <c r="F2289" t="s">
        <v>614</v>
      </c>
      <c r="G2289" t="s">
        <v>615</v>
      </c>
      <c r="H2289" t="s">
        <v>616</v>
      </c>
    </row>
    <row r="2290" spans="1:8" x14ac:dyDescent="0.35">
      <c r="A2290" t="s">
        <v>274</v>
      </c>
      <c r="B2290">
        <v>130.79</v>
      </c>
      <c r="C2290" t="s">
        <v>273</v>
      </c>
      <c r="D2290" t="s">
        <v>274</v>
      </c>
      <c r="E2290" t="s">
        <v>490</v>
      </c>
      <c r="F2290" t="s">
        <v>491</v>
      </c>
      <c r="G2290" t="s">
        <v>492</v>
      </c>
      <c r="H2290" t="s">
        <v>493</v>
      </c>
    </row>
    <row r="2291" spans="1:8" x14ac:dyDescent="0.35">
      <c r="A2291" t="s">
        <v>274</v>
      </c>
      <c r="B2291">
        <v>443.1</v>
      </c>
      <c r="C2291" t="s">
        <v>273</v>
      </c>
      <c r="D2291" t="s">
        <v>274</v>
      </c>
      <c r="E2291" t="s">
        <v>221</v>
      </c>
      <c r="F2291" t="s">
        <v>222</v>
      </c>
      <c r="G2291" t="s">
        <v>223</v>
      </c>
      <c r="H2291" t="s">
        <v>224</v>
      </c>
    </row>
    <row r="2292" spans="1:8" x14ac:dyDescent="0.35">
      <c r="A2292" t="s">
        <v>274</v>
      </c>
      <c r="B2292">
        <v>809.58</v>
      </c>
      <c r="C2292" t="s">
        <v>273</v>
      </c>
      <c r="D2292" t="s">
        <v>274</v>
      </c>
      <c r="E2292" t="s">
        <v>158</v>
      </c>
      <c r="F2292" t="s">
        <v>159</v>
      </c>
      <c r="G2292" t="s">
        <v>117</v>
      </c>
      <c r="H2292" t="s">
        <v>118</v>
      </c>
    </row>
    <row r="2293" spans="1:8" x14ac:dyDescent="0.35">
      <c r="A2293" t="s">
        <v>274</v>
      </c>
      <c r="B2293">
        <v>920.75</v>
      </c>
      <c r="C2293" t="s">
        <v>273</v>
      </c>
      <c r="D2293" t="s">
        <v>274</v>
      </c>
      <c r="E2293" t="s">
        <v>134</v>
      </c>
      <c r="F2293" t="s">
        <v>135</v>
      </c>
      <c r="G2293" t="s">
        <v>117</v>
      </c>
      <c r="H2293" t="s">
        <v>118</v>
      </c>
    </row>
    <row r="2294" spans="1:8" x14ac:dyDescent="0.35">
      <c r="A2294" t="s">
        <v>274</v>
      </c>
      <c r="B2294">
        <v>318.68</v>
      </c>
      <c r="C2294" t="s">
        <v>273</v>
      </c>
      <c r="D2294" t="s">
        <v>274</v>
      </c>
      <c r="E2294" t="s">
        <v>531</v>
      </c>
      <c r="F2294" t="s">
        <v>532</v>
      </c>
      <c r="G2294" t="s">
        <v>533</v>
      </c>
      <c r="H2294" t="s">
        <v>534</v>
      </c>
    </row>
    <row r="2295" spans="1:8" x14ac:dyDescent="0.35">
      <c r="A2295" t="s">
        <v>274</v>
      </c>
      <c r="B2295">
        <v>230.8</v>
      </c>
      <c r="C2295" t="s">
        <v>273</v>
      </c>
      <c r="D2295" t="s">
        <v>274</v>
      </c>
      <c r="E2295" t="s">
        <v>563</v>
      </c>
      <c r="F2295" t="s">
        <v>564</v>
      </c>
      <c r="G2295" t="s">
        <v>565</v>
      </c>
      <c r="H2295" t="s">
        <v>566</v>
      </c>
    </row>
    <row r="2296" spans="1:8" x14ac:dyDescent="0.35">
      <c r="A2296" t="s">
        <v>274</v>
      </c>
      <c r="B2296">
        <v>200.37</v>
      </c>
      <c r="C2296" t="s">
        <v>273</v>
      </c>
      <c r="D2296" t="s">
        <v>274</v>
      </c>
      <c r="E2296" t="s">
        <v>563</v>
      </c>
      <c r="F2296" t="s">
        <v>564</v>
      </c>
      <c r="G2296" t="s">
        <v>568</v>
      </c>
      <c r="H2296" t="s">
        <v>569</v>
      </c>
    </row>
    <row r="2297" spans="1:8" x14ac:dyDescent="0.35">
      <c r="A2297" t="s">
        <v>274</v>
      </c>
      <c r="B2297">
        <v>228.25</v>
      </c>
      <c r="C2297" t="s">
        <v>273</v>
      </c>
      <c r="D2297" t="s">
        <v>274</v>
      </c>
      <c r="E2297" t="s">
        <v>380</v>
      </c>
      <c r="F2297" t="s">
        <v>381</v>
      </c>
      <c r="G2297" t="s">
        <v>250</v>
      </c>
      <c r="H2297" t="s">
        <v>251</v>
      </c>
    </row>
    <row r="2298" spans="1:8" x14ac:dyDescent="0.35">
      <c r="A2298" t="s">
        <v>274</v>
      </c>
      <c r="B2298">
        <v>83.46</v>
      </c>
      <c r="C2298" t="s">
        <v>273</v>
      </c>
      <c r="D2298" t="s">
        <v>274</v>
      </c>
      <c r="E2298" t="s">
        <v>609</v>
      </c>
      <c r="F2298" t="s">
        <v>610</v>
      </c>
      <c r="G2298" t="s">
        <v>250</v>
      </c>
      <c r="H2298" t="s">
        <v>251</v>
      </c>
    </row>
    <row r="2299" spans="1:8" x14ac:dyDescent="0.35">
      <c r="A2299" t="s">
        <v>274</v>
      </c>
      <c r="B2299">
        <v>9.48</v>
      </c>
      <c r="C2299" t="s">
        <v>273</v>
      </c>
      <c r="D2299" t="s">
        <v>274</v>
      </c>
      <c r="E2299" t="s">
        <v>154</v>
      </c>
      <c r="F2299" t="s">
        <v>155</v>
      </c>
      <c r="G2299" t="s">
        <v>117</v>
      </c>
      <c r="H2299" t="s">
        <v>118</v>
      </c>
    </row>
    <row r="2300" spans="1:8" x14ac:dyDescent="0.35">
      <c r="A2300" t="s">
        <v>274</v>
      </c>
      <c r="B2300">
        <v>14.8</v>
      </c>
      <c r="C2300" t="s">
        <v>273</v>
      </c>
      <c r="D2300" t="s">
        <v>274</v>
      </c>
      <c r="E2300" t="s">
        <v>404</v>
      </c>
      <c r="F2300" t="s">
        <v>405</v>
      </c>
      <c r="G2300" t="s">
        <v>307</v>
      </c>
      <c r="H2300" t="s">
        <v>308</v>
      </c>
    </row>
    <row r="2301" spans="1:8" x14ac:dyDescent="0.35">
      <c r="A2301" t="s">
        <v>274</v>
      </c>
      <c r="B2301">
        <v>248</v>
      </c>
      <c r="C2301" t="s">
        <v>273</v>
      </c>
      <c r="D2301" t="s">
        <v>274</v>
      </c>
      <c r="E2301" t="s">
        <v>305</v>
      </c>
      <c r="F2301" t="s">
        <v>306</v>
      </c>
      <c r="G2301" t="s">
        <v>307</v>
      </c>
      <c r="H2301" t="s">
        <v>308</v>
      </c>
    </row>
    <row r="2302" spans="1:8" x14ac:dyDescent="0.35">
      <c r="A2302" t="s">
        <v>274</v>
      </c>
      <c r="B2302">
        <v>918.72</v>
      </c>
      <c r="C2302" t="s">
        <v>273</v>
      </c>
      <c r="D2302" t="s">
        <v>274</v>
      </c>
      <c r="E2302" t="s">
        <v>428</v>
      </c>
      <c r="F2302" t="s">
        <v>429</v>
      </c>
      <c r="G2302" t="s">
        <v>307</v>
      </c>
      <c r="H2302" t="s">
        <v>308</v>
      </c>
    </row>
    <row r="2303" spans="1:8" x14ac:dyDescent="0.35">
      <c r="A2303" t="s">
        <v>276</v>
      </c>
      <c r="B2303">
        <v>1890.67</v>
      </c>
      <c r="C2303" t="s">
        <v>275</v>
      </c>
      <c r="D2303" t="s">
        <v>276</v>
      </c>
      <c r="E2303" t="s">
        <v>19</v>
      </c>
      <c r="F2303" t="s">
        <v>20</v>
      </c>
      <c r="G2303" t="s">
        <v>21</v>
      </c>
      <c r="H2303" t="s">
        <v>22</v>
      </c>
    </row>
    <row r="2304" spans="1:8" x14ac:dyDescent="0.35">
      <c r="A2304" t="s">
        <v>276</v>
      </c>
      <c r="B2304">
        <v>180</v>
      </c>
      <c r="C2304" t="s">
        <v>275</v>
      </c>
      <c r="D2304" t="s">
        <v>276</v>
      </c>
      <c r="E2304" t="s">
        <v>288</v>
      </c>
      <c r="F2304" t="s">
        <v>289</v>
      </c>
      <c r="G2304" t="s">
        <v>117</v>
      </c>
      <c r="H2304" t="s">
        <v>118</v>
      </c>
    </row>
    <row r="2305" spans="1:8" x14ac:dyDescent="0.35">
      <c r="A2305" t="s">
        <v>276</v>
      </c>
      <c r="B2305">
        <v>15.64</v>
      </c>
      <c r="C2305" t="s">
        <v>275</v>
      </c>
      <c r="D2305" t="s">
        <v>276</v>
      </c>
      <c r="E2305" t="s">
        <v>531</v>
      </c>
      <c r="F2305" t="s">
        <v>532</v>
      </c>
      <c r="G2305" t="s">
        <v>533</v>
      </c>
      <c r="H2305" t="s">
        <v>534</v>
      </c>
    </row>
    <row r="2306" spans="1:8" x14ac:dyDescent="0.35">
      <c r="A2306" t="s">
        <v>276</v>
      </c>
      <c r="B2306">
        <v>158</v>
      </c>
      <c r="C2306" t="s">
        <v>275</v>
      </c>
      <c r="D2306" t="s">
        <v>276</v>
      </c>
      <c r="E2306" t="s">
        <v>609</v>
      </c>
      <c r="F2306" t="s">
        <v>610</v>
      </c>
      <c r="G2306" t="s">
        <v>250</v>
      </c>
      <c r="H2306" t="s">
        <v>251</v>
      </c>
    </row>
    <row r="2307" spans="1:8" x14ac:dyDescent="0.35">
      <c r="A2307" t="s">
        <v>263</v>
      </c>
      <c r="B2307">
        <v>120</v>
      </c>
      <c r="C2307" t="s">
        <v>262</v>
      </c>
      <c r="D2307" t="s">
        <v>263</v>
      </c>
      <c r="E2307" t="s">
        <v>563</v>
      </c>
      <c r="F2307" t="s">
        <v>564</v>
      </c>
      <c r="G2307" t="s">
        <v>568</v>
      </c>
      <c r="H2307" t="s">
        <v>569</v>
      </c>
    </row>
    <row r="2308" spans="1:8" x14ac:dyDescent="0.35">
      <c r="A2308" t="s">
        <v>263</v>
      </c>
      <c r="B2308">
        <v>479</v>
      </c>
      <c r="C2308" t="s">
        <v>262</v>
      </c>
      <c r="D2308" t="s">
        <v>263</v>
      </c>
      <c r="E2308" t="s">
        <v>258</v>
      </c>
      <c r="F2308" t="s">
        <v>259</v>
      </c>
      <c r="G2308" t="s">
        <v>117</v>
      </c>
      <c r="H2308" t="s">
        <v>118</v>
      </c>
    </row>
    <row r="2309" spans="1:8" x14ac:dyDescent="0.35">
      <c r="A2309" t="s">
        <v>263</v>
      </c>
      <c r="B2309">
        <v>150</v>
      </c>
      <c r="C2309" t="s">
        <v>262</v>
      </c>
      <c r="D2309" t="s">
        <v>263</v>
      </c>
      <c r="E2309" t="s">
        <v>380</v>
      </c>
      <c r="F2309" t="s">
        <v>381</v>
      </c>
      <c r="G2309" t="s">
        <v>250</v>
      </c>
      <c r="H2309" t="s">
        <v>251</v>
      </c>
    </row>
    <row r="2310" spans="1:8" x14ac:dyDescent="0.35">
      <c r="A2310" t="s">
        <v>1988</v>
      </c>
      <c r="B2310">
        <v>13.71</v>
      </c>
      <c r="C2310" t="s">
        <v>1987</v>
      </c>
      <c r="D2310" t="s">
        <v>1988</v>
      </c>
      <c r="E2310" t="s">
        <v>563</v>
      </c>
      <c r="F2310" t="s">
        <v>564</v>
      </c>
      <c r="G2310" t="s">
        <v>565</v>
      </c>
      <c r="H2310" t="s">
        <v>566</v>
      </c>
    </row>
    <row r="2311" spans="1:8" x14ac:dyDescent="0.35">
      <c r="A2311" t="s">
        <v>138</v>
      </c>
      <c r="B2311">
        <v>11932.58</v>
      </c>
      <c r="C2311" t="s">
        <v>266</v>
      </c>
      <c r="D2311" t="s">
        <v>138</v>
      </c>
      <c r="E2311" t="s">
        <v>19</v>
      </c>
      <c r="F2311" t="s">
        <v>20</v>
      </c>
      <c r="G2311" t="s">
        <v>21</v>
      </c>
      <c r="H2311" t="s">
        <v>22</v>
      </c>
    </row>
    <row r="2312" spans="1:8" x14ac:dyDescent="0.35">
      <c r="A2312" t="s">
        <v>138</v>
      </c>
      <c r="B2312">
        <v>1975.61</v>
      </c>
      <c r="C2312" t="s">
        <v>266</v>
      </c>
      <c r="D2312" t="s">
        <v>138</v>
      </c>
      <c r="E2312" t="s">
        <v>458</v>
      </c>
      <c r="F2312" t="s">
        <v>459</v>
      </c>
      <c r="G2312" t="s">
        <v>348</v>
      </c>
      <c r="H2312" t="s">
        <v>349</v>
      </c>
    </row>
    <row r="2313" spans="1:8" x14ac:dyDescent="0.35">
      <c r="A2313" t="s">
        <v>138</v>
      </c>
      <c r="B2313">
        <v>342.73</v>
      </c>
      <c r="C2313" t="s">
        <v>266</v>
      </c>
      <c r="D2313" t="s">
        <v>138</v>
      </c>
      <c r="E2313" t="s">
        <v>613</v>
      </c>
      <c r="F2313" t="s">
        <v>614</v>
      </c>
      <c r="G2313" t="s">
        <v>615</v>
      </c>
      <c r="H2313" t="s">
        <v>616</v>
      </c>
    </row>
    <row r="2314" spans="1:8" x14ac:dyDescent="0.35">
      <c r="A2314" t="s">
        <v>138</v>
      </c>
      <c r="B2314">
        <v>67.5</v>
      </c>
      <c r="C2314" t="s">
        <v>266</v>
      </c>
      <c r="D2314" t="s">
        <v>138</v>
      </c>
      <c r="E2314" t="s">
        <v>490</v>
      </c>
      <c r="F2314" t="s">
        <v>491</v>
      </c>
      <c r="G2314" t="s">
        <v>492</v>
      </c>
      <c r="H2314" t="s">
        <v>493</v>
      </c>
    </row>
    <row r="2315" spans="1:8" x14ac:dyDescent="0.35">
      <c r="A2315" t="s">
        <v>138</v>
      </c>
      <c r="B2315">
        <v>810.81</v>
      </c>
      <c r="C2315" t="s">
        <v>266</v>
      </c>
      <c r="D2315" t="s">
        <v>138</v>
      </c>
      <c r="E2315" t="s">
        <v>410</v>
      </c>
      <c r="F2315" t="s">
        <v>411</v>
      </c>
      <c r="G2315" t="s">
        <v>412</v>
      </c>
      <c r="H2315" t="s">
        <v>413</v>
      </c>
    </row>
    <row r="2316" spans="1:8" x14ac:dyDescent="0.35">
      <c r="A2316" t="s">
        <v>138</v>
      </c>
      <c r="B2316">
        <v>2649.12</v>
      </c>
      <c r="C2316" t="s">
        <v>266</v>
      </c>
      <c r="D2316" t="s">
        <v>138</v>
      </c>
      <c r="E2316" t="s">
        <v>221</v>
      </c>
      <c r="F2316" t="s">
        <v>222</v>
      </c>
      <c r="G2316" t="s">
        <v>223</v>
      </c>
      <c r="H2316" t="s">
        <v>224</v>
      </c>
    </row>
    <row r="2317" spans="1:8" x14ac:dyDescent="0.35">
      <c r="A2317" t="s">
        <v>138</v>
      </c>
      <c r="B2317">
        <v>2481</v>
      </c>
      <c r="C2317" t="s">
        <v>266</v>
      </c>
      <c r="D2317" t="s">
        <v>138</v>
      </c>
      <c r="E2317" t="s">
        <v>288</v>
      </c>
      <c r="F2317" t="s">
        <v>289</v>
      </c>
      <c r="G2317" t="s">
        <v>117</v>
      </c>
      <c r="H2317" t="s">
        <v>118</v>
      </c>
    </row>
    <row r="2318" spans="1:8" x14ac:dyDescent="0.35">
      <c r="A2318" t="s">
        <v>138</v>
      </c>
      <c r="B2318">
        <v>6762.3</v>
      </c>
      <c r="C2318" t="s">
        <v>266</v>
      </c>
      <c r="D2318" t="s">
        <v>138</v>
      </c>
      <c r="E2318" t="s">
        <v>158</v>
      </c>
      <c r="F2318" t="s">
        <v>159</v>
      </c>
      <c r="G2318" t="s">
        <v>117</v>
      </c>
      <c r="H2318" t="s">
        <v>118</v>
      </c>
    </row>
    <row r="2319" spans="1:8" x14ac:dyDescent="0.35">
      <c r="A2319" t="s">
        <v>138</v>
      </c>
      <c r="B2319">
        <v>3410.3</v>
      </c>
      <c r="C2319" t="s">
        <v>266</v>
      </c>
      <c r="D2319" t="s">
        <v>138</v>
      </c>
      <c r="E2319" t="s">
        <v>134</v>
      </c>
      <c r="F2319" t="s">
        <v>135</v>
      </c>
      <c r="G2319" t="s">
        <v>117</v>
      </c>
      <c r="H2319" t="s">
        <v>118</v>
      </c>
    </row>
    <row r="2320" spans="1:8" x14ac:dyDescent="0.35">
      <c r="A2320" t="s">
        <v>138</v>
      </c>
      <c r="B2320">
        <v>3874.35</v>
      </c>
      <c r="C2320" t="s">
        <v>266</v>
      </c>
      <c r="D2320" t="s">
        <v>138</v>
      </c>
      <c r="E2320" t="s">
        <v>531</v>
      </c>
      <c r="F2320" t="s">
        <v>532</v>
      </c>
      <c r="G2320" t="s">
        <v>533</v>
      </c>
      <c r="H2320" t="s">
        <v>534</v>
      </c>
    </row>
    <row r="2321" spans="1:8" x14ac:dyDescent="0.35">
      <c r="A2321" t="s">
        <v>138</v>
      </c>
      <c r="B2321">
        <v>8009.99</v>
      </c>
      <c r="C2321" t="s">
        <v>266</v>
      </c>
      <c r="D2321" t="s">
        <v>138</v>
      </c>
      <c r="E2321" t="s">
        <v>563</v>
      </c>
      <c r="F2321" t="s">
        <v>564</v>
      </c>
      <c r="G2321" t="s">
        <v>565</v>
      </c>
      <c r="H2321" t="s">
        <v>566</v>
      </c>
    </row>
    <row r="2322" spans="1:8" x14ac:dyDescent="0.35">
      <c r="A2322" t="s">
        <v>138</v>
      </c>
      <c r="B2322">
        <v>9218.48</v>
      </c>
      <c r="C2322" t="s">
        <v>266</v>
      </c>
      <c r="D2322" t="s">
        <v>138</v>
      </c>
      <c r="E2322" t="s">
        <v>563</v>
      </c>
      <c r="F2322" t="s">
        <v>564</v>
      </c>
      <c r="G2322" t="s">
        <v>568</v>
      </c>
      <c r="H2322" t="s">
        <v>569</v>
      </c>
    </row>
    <row r="2323" spans="1:8" x14ac:dyDescent="0.35">
      <c r="A2323" t="s">
        <v>138</v>
      </c>
      <c r="B2323">
        <v>38.4</v>
      </c>
      <c r="C2323" t="s">
        <v>266</v>
      </c>
      <c r="D2323" t="s">
        <v>138</v>
      </c>
      <c r="E2323" t="s">
        <v>548</v>
      </c>
      <c r="F2323" t="s">
        <v>549</v>
      </c>
      <c r="G2323" t="s">
        <v>633</v>
      </c>
      <c r="H2323" t="s">
        <v>634</v>
      </c>
    </row>
    <row r="2324" spans="1:8" x14ac:dyDescent="0.35">
      <c r="A2324" t="s">
        <v>138</v>
      </c>
      <c r="B2324">
        <v>181.26</v>
      </c>
      <c r="C2324" t="s">
        <v>266</v>
      </c>
      <c r="D2324" t="s">
        <v>138</v>
      </c>
      <c r="E2324" t="s">
        <v>548</v>
      </c>
      <c r="F2324" t="s">
        <v>549</v>
      </c>
      <c r="G2324" t="s">
        <v>550</v>
      </c>
      <c r="H2324" t="s">
        <v>551</v>
      </c>
    </row>
    <row r="2325" spans="1:8" x14ac:dyDescent="0.35">
      <c r="A2325" t="s">
        <v>138</v>
      </c>
      <c r="B2325">
        <v>50</v>
      </c>
      <c r="C2325" t="s">
        <v>266</v>
      </c>
      <c r="D2325" t="s">
        <v>138</v>
      </c>
      <c r="E2325" t="s">
        <v>258</v>
      </c>
      <c r="F2325" t="s">
        <v>259</v>
      </c>
      <c r="G2325" t="s">
        <v>117</v>
      </c>
      <c r="H2325" t="s">
        <v>118</v>
      </c>
    </row>
    <row r="2326" spans="1:8" x14ac:dyDescent="0.35">
      <c r="A2326" t="s">
        <v>138</v>
      </c>
      <c r="B2326">
        <v>516</v>
      </c>
      <c r="C2326" t="s">
        <v>266</v>
      </c>
      <c r="D2326" t="s">
        <v>138</v>
      </c>
      <c r="E2326" t="s">
        <v>380</v>
      </c>
      <c r="F2326" t="s">
        <v>381</v>
      </c>
      <c r="G2326" t="s">
        <v>250</v>
      </c>
      <c r="H2326" t="s">
        <v>251</v>
      </c>
    </row>
    <row r="2327" spans="1:8" x14ac:dyDescent="0.35">
      <c r="A2327" t="s">
        <v>138</v>
      </c>
      <c r="B2327">
        <v>958</v>
      </c>
      <c r="C2327" t="s">
        <v>266</v>
      </c>
      <c r="D2327" t="s">
        <v>138</v>
      </c>
      <c r="E2327" t="s">
        <v>609</v>
      </c>
      <c r="F2327" t="s">
        <v>610</v>
      </c>
      <c r="G2327" t="s">
        <v>250</v>
      </c>
      <c r="H2327" t="s">
        <v>251</v>
      </c>
    </row>
    <row r="2328" spans="1:8" x14ac:dyDescent="0.35">
      <c r="A2328" t="s">
        <v>138</v>
      </c>
      <c r="B2328">
        <v>2204</v>
      </c>
      <c r="C2328" t="s">
        <v>266</v>
      </c>
      <c r="D2328" t="s">
        <v>138</v>
      </c>
      <c r="E2328" t="s">
        <v>337</v>
      </c>
      <c r="F2328" t="s">
        <v>338</v>
      </c>
      <c r="G2328" t="s">
        <v>339</v>
      </c>
      <c r="H2328" t="s">
        <v>340</v>
      </c>
    </row>
    <row r="2329" spans="1:8" x14ac:dyDescent="0.35">
      <c r="A2329" t="s">
        <v>138</v>
      </c>
      <c r="B2329">
        <v>2732.9</v>
      </c>
      <c r="C2329" t="s">
        <v>266</v>
      </c>
      <c r="D2329" t="s">
        <v>138</v>
      </c>
      <c r="E2329" t="s">
        <v>154</v>
      </c>
      <c r="F2329" t="s">
        <v>155</v>
      </c>
      <c r="G2329" t="s">
        <v>117</v>
      </c>
      <c r="H2329" t="s">
        <v>118</v>
      </c>
    </row>
    <row r="2330" spans="1:8" x14ac:dyDescent="0.35">
      <c r="A2330" t="s">
        <v>138</v>
      </c>
      <c r="B2330">
        <v>3698.57</v>
      </c>
      <c r="C2330" t="s">
        <v>266</v>
      </c>
      <c r="D2330" t="s">
        <v>138</v>
      </c>
      <c r="E2330" t="s">
        <v>404</v>
      </c>
      <c r="F2330" t="s">
        <v>405</v>
      </c>
      <c r="G2330" t="s">
        <v>307</v>
      </c>
      <c r="H2330" t="s">
        <v>308</v>
      </c>
    </row>
    <row r="2331" spans="1:8" x14ac:dyDescent="0.35">
      <c r="A2331" t="s">
        <v>138</v>
      </c>
      <c r="B2331">
        <v>3055</v>
      </c>
      <c r="C2331" t="s">
        <v>266</v>
      </c>
      <c r="D2331" t="s">
        <v>138</v>
      </c>
      <c r="E2331" t="s">
        <v>422</v>
      </c>
      <c r="F2331" t="s">
        <v>423</v>
      </c>
      <c r="G2331" t="s">
        <v>307</v>
      </c>
      <c r="H2331" t="s">
        <v>308</v>
      </c>
    </row>
    <row r="2332" spans="1:8" x14ac:dyDescent="0.35">
      <c r="A2332" t="s">
        <v>138</v>
      </c>
      <c r="B2332">
        <v>2191.8000000000002</v>
      </c>
      <c r="C2332" t="s">
        <v>266</v>
      </c>
      <c r="D2332" t="s">
        <v>138</v>
      </c>
      <c r="E2332" t="s">
        <v>305</v>
      </c>
      <c r="F2332" t="s">
        <v>306</v>
      </c>
      <c r="G2332" t="s">
        <v>307</v>
      </c>
      <c r="H2332" t="s">
        <v>308</v>
      </c>
    </row>
    <row r="2333" spans="1:8" x14ac:dyDescent="0.35">
      <c r="A2333" t="s">
        <v>138</v>
      </c>
      <c r="B2333">
        <v>6168.4</v>
      </c>
      <c r="C2333" t="s">
        <v>266</v>
      </c>
      <c r="D2333" t="s">
        <v>138</v>
      </c>
      <c r="E2333" t="s">
        <v>428</v>
      </c>
      <c r="F2333" t="s">
        <v>429</v>
      </c>
      <c r="G2333" t="s">
        <v>307</v>
      </c>
      <c r="H2333" t="s">
        <v>308</v>
      </c>
    </row>
    <row r="2334" spans="1:8" x14ac:dyDescent="0.35">
      <c r="A2334" t="s">
        <v>274</v>
      </c>
      <c r="B2334">
        <v>45</v>
      </c>
      <c r="C2334" t="s">
        <v>2938</v>
      </c>
      <c r="D2334" t="s">
        <v>274</v>
      </c>
      <c r="E2334" t="s">
        <v>19</v>
      </c>
      <c r="F2334" t="s">
        <v>20</v>
      </c>
      <c r="G2334" t="s">
        <v>21</v>
      </c>
      <c r="H2334" t="s">
        <v>22</v>
      </c>
    </row>
    <row r="2335" spans="1:8" x14ac:dyDescent="0.35">
      <c r="A2335" t="s">
        <v>667</v>
      </c>
      <c r="B2335">
        <v>525</v>
      </c>
      <c r="C2335" t="s">
        <v>666</v>
      </c>
      <c r="D2335" t="s">
        <v>667</v>
      </c>
      <c r="E2335" t="s">
        <v>1016</v>
      </c>
      <c r="F2335" t="s">
        <v>1017</v>
      </c>
      <c r="G2335" t="s">
        <v>1018</v>
      </c>
      <c r="H2335" t="s">
        <v>1019</v>
      </c>
    </row>
    <row r="2336" spans="1:8" x14ac:dyDescent="0.35">
      <c r="A2336" t="s">
        <v>667</v>
      </c>
      <c r="B2336">
        <v>200</v>
      </c>
      <c r="C2336" t="s">
        <v>666</v>
      </c>
      <c r="D2336" t="s">
        <v>667</v>
      </c>
      <c r="E2336" t="s">
        <v>332</v>
      </c>
      <c r="F2336" t="s">
        <v>333</v>
      </c>
      <c r="G2336" t="s">
        <v>178</v>
      </c>
      <c r="H2336" t="s">
        <v>179</v>
      </c>
    </row>
    <row r="2337" spans="1:8" x14ac:dyDescent="0.35">
      <c r="A2337" t="s">
        <v>667</v>
      </c>
      <c r="B2337">
        <v>192</v>
      </c>
      <c r="C2337" t="s">
        <v>666</v>
      </c>
      <c r="D2337" t="s">
        <v>667</v>
      </c>
      <c r="E2337" t="s">
        <v>19</v>
      </c>
      <c r="F2337" t="s">
        <v>20</v>
      </c>
      <c r="G2337" t="s">
        <v>87</v>
      </c>
      <c r="H2337" t="s">
        <v>88</v>
      </c>
    </row>
    <row r="2338" spans="1:8" x14ac:dyDescent="0.35">
      <c r="A2338" t="s">
        <v>667</v>
      </c>
      <c r="B2338">
        <v>450</v>
      </c>
      <c r="C2338" t="s">
        <v>666</v>
      </c>
      <c r="D2338" t="s">
        <v>667</v>
      </c>
      <c r="E2338" t="s">
        <v>19</v>
      </c>
      <c r="F2338" t="s">
        <v>20</v>
      </c>
      <c r="G2338" t="s">
        <v>21</v>
      </c>
      <c r="H2338" t="s">
        <v>22</v>
      </c>
    </row>
    <row r="2339" spans="1:8" x14ac:dyDescent="0.35">
      <c r="A2339" t="s">
        <v>667</v>
      </c>
      <c r="B2339">
        <v>300</v>
      </c>
      <c r="C2339" t="s">
        <v>666</v>
      </c>
      <c r="D2339" t="s">
        <v>667</v>
      </c>
      <c r="E2339" t="s">
        <v>126</v>
      </c>
      <c r="F2339" t="s">
        <v>127</v>
      </c>
      <c r="G2339" t="s">
        <v>21</v>
      </c>
      <c r="H2339" t="s">
        <v>22</v>
      </c>
    </row>
    <row r="2340" spans="1:8" x14ac:dyDescent="0.35">
      <c r="A2340" t="s">
        <v>667</v>
      </c>
      <c r="B2340">
        <v>320</v>
      </c>
      <c r="C2340" t="s">
        <v>666</v>
      </c>
      <c r="D2340" t="s">
        <v>667</v>
      </c>
      <c r="E2340" t="s">
        <v>613</v>
      </c>
      <c r="F2340" t="s">
        <v>614</v>
      </c>
      <c r="G2340" t="s">
        <v>615</v>
      </c>
      <c r="H2340" t="s">
        <v>616</v>
      </c>
    </row>
    <row r="2341" spans="1:8" x14ac:dyDescent="0.35">
      <c r="A2341" t="s">
        <v>667</v>
      </c>
      <c r="B2341">
        <v>270</v>
      </c>
      <c r="C2341" t="s">
        <v>666</v>
      </c>
      <c r="D2341" t="s">
        <v>667</v>
      </c>
      <c r="E2341" t="s">
        <v>490</v>
      </c>
      <c r="F2341" t="s">
        <v>491</v>
      </c>
      <c r="G2341" t="s">
        <v>492</v>
      </c>
      <c r="H2341" t="s">
        <v>493</v>
      </c>
    </row>
    <row r="2342" spans="1:8" x14ac:dyDescent="0.35">
      <c r="A2342" t="s">
        <v>667</v>
      </c>
      <c r="B2342">
        <v>300</v>
      </c>
      <c r="C2342" t="s">
        <v>666</v>
      </c>
      <c r="D2342" t="s">
        <v>667</v>
      </c>
      <c r="E2342" t="s">
        <v>221</v>
      </c>
      <c r="F2342" t="s">
        <v>222</v>
      </c>
      <c r="G2342" t="s">
        <v>223</v>
      </c>
      <c r="H2342" t="s">
        <v>224</v>
      </c>
    </row>
    <row r="2343" spans="1:8" x14ac:dyDescent="0.35">
      <c r="A2343" t="s">
        <v>667</v>
      </c>
      <c r="B2343">
        <v>400</v>
      </c>
      <c r="C2343" t="s">
        <v>666</v>
      </c>
      <c r="D2343" t="s">
        <v>667</v>
      </c>
      <c r="E2343" t="s">
        <v>288</v>
      </c>
      <c r="F2343" t="s">
        <v>289</v>
      </c>
      <c r="G2343" t="s">
        <v>117</v>
      </c>
      <c r="H2343" t="s">
        <v>118</v>
      </c>
    </row>
    <row r="2344" spans="1:8" x14ac:dyDescent="0.35">
      <c r="A2344" t="s">
        <v>667</v>
      </c>
      <c r="B2344">
        <v>700</v>
      </c>
      <c r="C2344" t="s">
        <v>666</v>
      </c>
      <c r="D2344" t="s">
        <v>667</v>
      </c>
      <c r="E2344" t="s">
        <v>482</v>
      </c>
      <c r="F2344" t="s">
        <v>483</v>
      </c>
      <c r="G2344" t="s">
        <v>250</v>
      </c>
      <c r="H2344" t="s">
        <v>251</v>
      </c>
    </row>
    <row r="2345" spans="1:8" x14ac:dyDescent="0.35">
      <c r="A2345" t="s">
        <v>667</v>
      </c>
      <c r="B2345">
        <v>80</v>
      </c>
      <c r="C2345" t="s">
        <v>666</v>
      </c>
      <c r="D2345" t="s">
        <v>667</v>
      </c>
      <c r="E2345" t="s">
        <v>337</v>
      </c>
      <c r="F2345" t="s">
        <v>338</v>
      </c>
      <c r="G2345" t="s">
        <v>250</v>
      </c>
      <c r="H2345" t="s">
        <v>251</v>
      </c>
    </row>
    <row r="2346" spans="1:8" x14ac:dyDescent="0.35">
      <c r="A2346" t="s">
        <v>667</v>
      </c>
      <c r="B2346">
        <v>1280</v>
      </c>
      <c r="C2346" t="s">
        <v>666</v>
      </c>
      <c r="D2346" t="s">
        <v>667</v>
      </c>
      <c r="E2346" t="s">
        <v>337</v>
      </c>
      <c r="F2346" t="s">
        <v>338</v>
      </c>
      <c r="G2346" t="s">
        <v>339</v>
      </c>
      <c r="H2346" t="s">
        <v>340</v>
      </c>
    </row>
    <row r="2347" spans="1:8" x14ac:dyDescent="0.35">
      <c r="A2347" t="s">
        <v>667</v>
      </c>
      <c r="B2347">
        <v>400</v>
      </c>
      <c r="C2347" t="s">
        <v>666</v>
      </c>
      <c r="D2347" t="s">
        <v>667</v>
      </c>
      <c r="E2347" t="s">
        <v>154</v>
      </c>
      <c r="F2347" t="s">
        <v>155</v>
      </c>
      <c r="G2347" t="s">
        <v>117</v>
      </c>
      <c r="H2347" t="s">
        <v>118</v>
      </c>
    </row>
    <row r="2348" spans="1:8" x14ac:dyDescent="0.35">
      <c r="A2348" t="s">
        <v>872</v>
      </c>
      <c r="B2348">
        <v>32.590000000000003</v>
      </c>
      <c r="C2348" t="s">
        <v>873</v>
      </c>
      <c r="D2348" t="s">
        <v>872</v>
      </c>
      <c r="E2348" t="s">
        <v>490</v>
      </c>
      <c r="F2348" t="s">
        <v>491</v>
      </c>
      <c r="G2348" t="s">
        <v>492</v>
      </c>
      <c r="H2348" t="s">
        <v>493</v>
      </c>
    </row>
    <row r="2349" spans="1:8" x14ac:dyDescent="0.35">
      <c r="A2349" t="s">
        <v>274</v>
      </c>
      <c r="B2349">
        <v>144.80000000000001</v>
      </c>
      <c r="C2349" t="s">
        <v>514</v>
      </c>
      <c r="D2349" t="s">
        <v>274</v>
      </c>
      <c r="E2349" t="s">
        <v>47</v>
      </c>
      <c r="F2349" t="s">
        <v>48</v>
      </c>
      <c r="G2349" t="s">
        <v>292</v>
      </c>
      <c r="H2349" t="s">
        <v>293</v>
      </c>
    </row>
    <row r="2350" spans="1:8" x14ac:dyDescent="0.35">
      <c r="A2350" t="s">
        <v>274</v>
      </c>
      <c r="B2350">
        <v>662.07</v>
      </c>
      <c r="C2350" t="s">
        <v>514</v>
      </c>
      <c r="D2350" t="s">
        <v>274</v>
      </c>
      <c r="E2350" t="s">
        <v>19</v>
      </c>
      <c r="F2350" t="s">
        <v>20</v>
      </c>
      <c r="G2350" t="s">
        <v>21</v>
      </c>
      <c r="H2350" t="s">
        <v>22</v>
      </c>
    </row>
    <row r="2351" spans="1:8" x14ac:dyDescent="0.35">
      <c r="A2351" t="s">
        <v>274</v>
      </c>
      <c r="B2351">
        <v>32.409999999999997</v>
      </c>
      <c r="C2351" t="s">
        <v>514</v>
      </c>
      <c r="D2351" t="s">
        <v>274</v>
      </c>
      <c r="E2351" t="s">
        <v>613</v>
      </c>
      <c r="F2351" t="s">
        <v>614</v>
      </c>
      <c r="G2351" t="s">
        <v>615</v>
      </c>
      <c r="H2351" t="s">
        <v>616</v>
      </c>
    </row>
    <row r="2352" spans="1:8" x14ac:dyDescent="0.35">
      <c r="A2352" t="s">
        <v>274</v>
      </c>
      <c r="B2352">
        <v>612.65</v>
      </c>
      <c r="C2352" t="s">
        <v>514</v>
      </c>
      <c r="D2352" t="s">
        <v>274</v>
      </c>
      <c r="E2352" t="s">
        <v>221</v>
      </c>
      <c r="F2352" t="s">
        <v>222</v>
      </c>
      <c r="G2352" t="s">
        <v>223</v>
      </c>
      <c r="H2352" t="s">
        <v>224</v>
      </c>
    </row>
    <row r="2353" spans="1:8" x14ac:dyDescent="0.35">
      <c r="A2353" t="s">
        <v>274</v>
      </c>
      <c r="B2353">
        <v>100.3</v>
      </c>
      <c r="C2353" t="s">
        <v>514</v>
      </c>
      <c r="D2353" t="s">
        <v>274</v>
      </c>
      <c r="E2353" t="s">
        <v>563</v>
      </c>
      <c r="F2353" t="s">
        <v>564</v>
      </c>
      <c r="G2353" t="s">
        <v>565</v>
      </c>
      <c r="H2353" t="s">
        <v>566</v>
      </c>
    </row>
    <row r="2354" spans="1:8" x14ac:dyDescent="0.35">
      <c r="A2354" t="s">
        <v>274</v>
      </c>
      <c r="B2354">
        <v>171.79</v>
      </c>
      <c r="C2354" t="s">
        <v>514</v>
      </c>
      <c r="D2354" t="s">
        <v>274</v>
      </c>
      <c r="E2354" t="s">
        <v>563</v>
      </c>
      <c r="F2354" t="s">
        <v>564</v>
      </c>
      <c r="G2354" t="s">
        <v>568</v>
      </c>
      <c r="H2354" t="s">
        <v>569</v>
      </c>
    </row>
    <row r="2355" spans="1:8" x14ac:dyDescent="0.35">
      <c r="A2355" t="s">
        <v>274</v>
      </c>
      <c r="B2355">
        <v>11</v>
      </c>
      <c r="C2355" t="s">
        <v>514</v>
      </c>
      <c r="D2355" t="s">
        <v>274</v>
      </c>
      <c r="E2355" t="s">
        <v>609</v>
      </c>
      <c r="F2355" t="s">
        <v>610</v>
      </c>
      <c r="G2355" t="s">
        <v>250</v>
      </c>
      <c r="H2355" t="s">
        <v>251</v>
      </c>
    </row>
    <row r="2356" spans="1:8" x14ac:dyDescent="0.35">
      <c r="A2356" t="s">
        <v>274</v>
      </c>
      <c r="B2356">
        <v>440.8</v>
      </c>
      <c r="C2356" t="s">
        <v>514</v>
      </c>
      <c r="D2356" t="s">
        <v>274</v>
      </c>
      <c r="E2356" t="s">
        <v>482</v>
      </c>
      <c r="F2356" t="s">
        <v>483</v>
      </c>
      <c r="G2356" t="s">
        <v>250</v>
      </c>
      <c r="H2356" t="s">
        <v>251</v>
      </c>
    </row>
    <row r="2357" spans="1:8" x14ac:dyDescent="0.35">
      <c r="A2357" t="s">
        <v>274</v>
      </c>
      <c r="B2357">
        <v>72.489999999999995</v>
      </c>
      <c r="C2357" t="s">
        <v>514</v>
      </c>
      <c r="D2357" t="s">
        <v>274</v>
      </c>
      <c r="E2357" t="s">
        <v>154</v>
      </c>
      <c r="F2357" t="s">
        <v>155</v>
      </c>
      <c r="G2357" t="s">
        <v>117</v>
      </c>
      <c r="H2357" t="s">
        <v>118</v>
      </c>
    </row>
    <row r="2358" spans="1:8" x14ac:dyDescent="0.35">
      <c r="A2358" t="s">
        <v>274</v>
      </c>
      <c r="B2358">
        <v>58.39</v>
      </c>
      <c r="C2358" t="s">
        <v>514</v>
      </c>
      <c r="D2358" t="s">
        <v>274</v>
      </c>
      <c r="E2358" t="s">
        <v>428</v>
      </c>
      <c r="F2358" t="s">
        <v>429</v>
      </c>
      <c r="G2358" t="s">
        <v>307</v>
      </c>
      <c r="H2358" t="s">
        <v>308</v>
      </c>
    </row>
    <row r="2359" spans="1:8" x14ac:dyDescent="0.35">
      <c r="A2359" t="s">
        <v>276</v>
      </c>
      <c r="B2359">
        <v>80</v>
      </c>
      <c r="C2359" t="s">
        <v>823</v>
      </c>
      <c r="D2359" t="s">
        <v>276</v>
      </c>
      <c r="E2359" t="s">
        <v>19</v>
      </c>
      <c r="F2359" t="s">
        <v>20</v>
      </c>
      <c r="G2359" t="s">
        <v>21</v>
      </c>
      <c r="H2359" t="s">
        <v>22</v>
      </c>
    </row>
    <row r="2360" spans="1:8" x14ac:dyDescent="0.35">
      <c r="A2360" t="s">
        <v>276</v>
      </c>
      <c r="B2360">
        <v>390</v>
      </c>
      <c r="C2360" t="s">
        <v>823</v>
      </c>
      <c r="D2360" t="s">
        <v>276</v>
      </c>
      <c r="E2360" t="s">
        <v>490</v>
      </c>
      <c r="F2360" t="s">
        <v>491</v>
      </c>
      <c r="G2360" t="s">
        <v>492</v>
      </c>
      <c r="H2360" t="s">
        <v>493</v>
      </c>
    </row>
    <row r="2361" spans="1:8" x14ac:dyDescent="0.35">
      <c r="A2361" t="s">
        <v>276</v>
      </c>
      <c r="B2361">
        <v>80</v>
      </c>
      <c r="C2361" t="s">
        <v>823</v>
      </c>
      <c r="D2361" t="s">
        <v>276</v>
      </c>
      <c r="E2361" t="s">
        <v>158</v>
      </c>
      <c r="F2361" t="s">
        <v>159</v>
      </c>
      <c r="G2361" t="s">
        <v>117</v>
      </c>
      <c r="H2361" t="s">
        <v>118</v>
      </c>
    </row>
    <row r="2362" spans="1:8" x14ac:dyDescent="0.35">
      <c r="A2362" t="s">
        <v>86</v>
      </c>
      <c r="B2362">
        <v>89.59</v>
      </c>
      <c r="C2362" t="s">
        <v>85</v>
      </c>
      <c r="D2362" t="s">
        <v>86</v>
      </c>
      <c r="E2362" t="s">
        <v>1116</v>
      </c>
      <c r="F2362" t="s">
        <v>1117</v>
      </c>
      <c r="G2362" t="s">
        <v>21</v>
      </c>
      <c r="H2362" t="s">
        <v>22</v>
      </c>
    </row>
    <row r="2363" spans="1:8" x14ac:dyDescent="0.35">
      <c r="A2363" t="s">
        <v>86</v>
      </c>
      <c r="B2363">
        <v>0</v>
      </c>
      <c r="C2363" t="s">
        <v>85</v>
      </c>
      <c r="D2363" t="s">
        <v>86</v>
      </c>
      <c r="E2363" t="s">
        <v>47</v>
      </c>
      <c r="F2363" t="s">
        <v>48</v>
      </c>
      <c r="G2363" t="s">
        <v>292</v>
      </c>
      <c r="H2363" t="s">
        <v>293</v>
      </c>
    </row>
    <row r="2364" spans="1:8" x14ac:dyDescent="0.35">
      <c r="A2364" t="s">
        <v>86</v>
      </c>
      <c r="B2364">
        <v>188</v>
      </c>
      <c r="C2364" t="s">
        <v>85</v>
      </c>
      <c r="D2364" t="s">
        <v>86</v>
      </c>
      <c r="E2364" t="s">
        <v>19</v>
      </c>
      <c r="F2364" t="s">
        <v>20</v>
      </c>
      <c r="G2364" t="s">
        <v>2307</v>
      </c>
      <c r="H2364" t="s">
        <v>2308</v>
      </c>
    </row>
    <row r="2365" spans="1:8" x14ac:dyDescent="0.35">
      <c r="A2365" t="s">
        <v>86</v>
      </c>
      <c r="B2365">
        <v>2531.8200000000002</v>
      </c>
      <c r="C2365" t="s">
        <v>85</v>
      </c>
      <c r="D2365" t="s">
        <v>86</v>
      </c>
      <c r="E2365" t="s">
        <v>19</v>
      </c>
      <c r="F2365" t="s">
        <v>20</v>
      </c>
      <c r="G2365" t="s">
        <v>21</v>
      </c>
      <c r="H2365" t="s">
        <v>22</v>
      </c>
    </row>
    <row r="2366" spans="1:8" x14ac:dyDescent="0.35">
      <c r="A2366" t="s">
        <v>86</v>
      </c>
      <c r="B2366">
        <v>2298.4</v>
      </c>
      <c r="C2366" t="s">
        <v>85</v>
      </c>
      <c r="D2366" t="s">
        <v>86</v>
      </c>
      <c r="E2366" t="s">
        <v>458</v>
      </c>
      <c r="F2366" t="s">
        <v>459</v>
      </c>
      <c r="G2366" t="s">
        <v>348</v>
      </c>
      <c r="H2366" t="s">
        <v>349</v>
      </c>
    </row>
    <row r="2367" spans="1:8" x14ac:dyDescent="0.35">
      <c r="A2367" t="s">
        <v>86</v>
      </c>
      <c r="B2367">
        <v>0.01</v>
      </c>
      <c r="C2367" t="s">
        <v>85</v>
      </c>
      <c r="D2367" t="s">
        <v>86</v>
      </c>
      <c r="E2367" t="s">
        <v>384</v>
      </c>
      <c r="F2367" t="s">
        <v>385</v>
      </c>
      <c r="G2367" t="s">
        <v>339</v>
      </c>
      <c r="H2367" t="s">
        <v>340</v>
      </c>
    </row>
    <row r="2368" spans="1:8" x14ac:dyDescent="0.35">
      <c r="A2368" t="s">
        <v>86</v>
      </c>
      <c r="B2368">
        <v>25.81</v>
      </c>
      <c r="C2368" t="s">
        <v>85</v>
      </c>
      <c r="D2368" t="s">
        <v>86</v>
      </c>
      <c r="E2368" t="s">
        <v>490</v>
      </c>
      <c r="F2368" t="s">
        <v>491</v>
      </c>
      <c r="G2368" t="s">
        <v>492</v>
      </c>
      <c r="H2368" t="s">
        <v>493</v>
      </c>
    </row>
    <row r="2369" spans="1:8" x14ac:dyDescent="0.35">
      <c r="A2369" t="s">
        <v>86</v>
      </c>
      <c r="B2369">
        <v>0.49</v>
      </c>
      <c r="C2369" t="s">
        <v>85</v>
      </c>
      <c r="D2369" t="s">
        <v>86</v>
      </c>
      <c r="E2369" t="s">
        <v>410</v>
      </c>
      <c r="F2369" t="s">
        <v>411</v>
      </c>
      <c r="G2369" t="s">
        <v>412</v>
      </c>
      <c r="H2369" t="s">
        <v>413</v>
      </c>
    </row>
    <row r="2370" spans="1:8" x14ac:dyDescent="0.35">
      <c r="A2370" t="s">
        <v>86</v>
      </c>
      <c r="B2370">
        <v>400</v>
      </c>
      <c r="C2370" t="s">
        <v>85</v>
      </c>
      <c r="D2370" t="s">
        <v>86</v>
      </c>
      <c r="E2370" t="s">
        <v>221</v>
      </c>
      <c r="F2370" t="s">
        <v>222</v>
      </c>
      <c r="G2370" t="s">
        <v>223</v>
      </c>
      <c r="H2370" t="s">
        <v>224</v>
      </c>
    </row>
    <row r="2371" spans="1:8" x14ac:dyDescent="0.35">
      <c r="A2371" t="s">
        <v>86</v>
      </c>
      <c r="B2371">
        <v>201.92</v>
      </c>
      <c r="C2371" t="s">
        <v>85</v>
      </c>
      <c r="D2371" t="s">
        <v>86</v>
      </c>
      <c r="E2371" t="s">
        <v>288</v>
      </c>
      <c r="F2371" t="s">
        <v>289</v>
      </c>
      <c r="G2371" t="s">
        <v>117</v>
      </c>
      <c r="H2371" t="s">
        <v>118</v>
      </c>
    </row>
    <row r="2372" spans="1:8" x14ac:dyDescent="0.35">
      <c r="A2372" t="s">
        <v>86</v>
      </c>
      <c r="B2372">
        <v>145.25</v>
      </c>
      <c r="C2372" t="s">
        <v>85</v>
      </c>
      <c r="D2372" t="s">
        <v>86</v>
      </c>
      <c r="E2372" t="s">
        <v>134</v>
      </c>
      <c r="F2372" t="s">
        <v>135</v>
      </c>
      <c r="G2372" t="s">
        <v>117</v>
      </c>
      <c r="H2372" t="s">
        <v>118</v>
      </c>
    </row>
    <row r="2373" spans="1:8" x14ac:dyDescent="0.35">
      <c r="A2373" t="s">
        <v>86</v>
      </c>
      <c r="B2373">
        <v>28.18</v>
      </c>
      <c r="C2373" t="s">
        <v>85</v>
      </c>
      <c r="D2373" t="s">
        <v>86</v>
      </c>
      <c r="E2373" t="s">
        <v>563</v>
      </c>
      <c r="F2373" t="s">
        <v>564</v>
      </c>
      <c r="G2373" t="s">
        <v>1104</v>
      </c>
      <c r="H2373" t="s">
        <v>1105</v>
      </c>
    </row>
    <row r="2374" spans="1:8" x14ac:dyDescent="0.35">
      <c r="A2374" t="s">
        <v>86</v>
      </c>
      <c r="B2374">
        <v>375.4</v>
      </c>
      <c r="C2374" t="s">
        <v>85</v>
      </c>
      <c r="D2374" t="s">
        <v>86</v>
      </c>
      <c r="E2374" t="s">
        <v>563</v>
      </c>
      <c r="F2374" t="s">
        <v>564</v>
      </c>
      <c r="G2374" t="s">
        <v>565</v>
      </c>
      <c r="H2374" t="s">
        <v>566</v>
      </c>
    </row>
    <row r="2375" spans="1:8" x14ac:dyDescent="0.35">
      <c r="A2375" t="s">
        <v>86</v>
      </c>
      <c r="B2375">
        <v>95</v>
      </c>
      <c r="C2375" t="s">
        <v>85</v>
      </c>
      <c r="D2375" t="s">
        <v>86</v>
      </c>
      <c r="E2375" t="s">
        <v>563</v>
      </c>
      <c r="F2375" t="s">
        <v>564</v>
      </c>
      <c r="G2375" t="s">
        <v>568</v>
      </c>
      <c r="H2375" t="s">
        <v>569</v>
      </c>
    </row>
    <row r="2376" spans="1:8" x14ac:dyDescent="0.35">
      <c r="A2376" t="s">
        <v>86</v>
      </c>
      <c r="B2376">
        <v>90</v>
      </c>
      <c r="C2376" t="s">
        <v>85</v>
      </c>
      <c r="D2376" t="s">
        <v>86</v>
      </c>
      <c r="E2376" t="s">
        <v>548</v>
      </c>
      <c r="F2376" t="s">
        <v>549</v>
      </c>
      <c r="G2376" t="s">
        <v>550</v>
      </c>
      <c r="H2376" t="s">
        <v>551</v>
      </c>
    </row>
    <row r="2377" spans="1:8" x14ac:dyDescent="0.35">
      <c r="A2377" t="s">
        <v>86</v>
      </c>
      <c r="B2377">
        <v>33.869999999999997</v>
      </c>
      <c r="C2377" t="s">
        <v>85</v>
      </c>
      <c r="D2377" t="s">
        <v>86</v>
      </c>
      <c r="E2377" t="s">
        <v>538</v>
      </c>
      <c r="F2377" t="s">
        <v>539</v>
      </c>
      <c r="G2377" t="s">
        <v>540</v>
      </c>
      <c r="H2377" t="s">
        <v>541</v>
      </c>
    </row>
    <row r="2378" spans="1:8" x14ac:dyDescent="0.35">
      <c r="A2378" t="s">
        <v>86</v>
      </c>
      <c r="B2378">
        <v>44.64</v>
      </c>
      <c r="C2378" t="s">
        <v>85</v>
      </c>
      <c r="D2378" t="s">
        <v>86</v>
      </c>
      <c r="E2378" t="s">
        <v>258</v>
      </c>
      <c r="F2378" t="s">
        <v>259</v>
      </c>
      <c r="G2378" t="s">
        <v>117</v>
      </c>
      <c r="H2378" t="s">
        <v>118</v>
      </c>
    </row>
    <row r="2379" spans="1:8" x14ac:dyDescent="0.35">
      <c r="A2379" t="s">
        <v>86</v>
      </c>
      <c r="B2379">
        <v>42</v>
      </c>
      <c r="C2379" t="s">
        <v>85</v>
      </c>
      <c r="D2379" t="s">
        <v>86</v>
      </c>
      <c r="E2379" t="s">
        <v>380</v>
      </c>
      <c r="F2379" t="s">
        <v>381</v>
      </c>
      <c r="G2379" t="s">
        <v>250</v>
      </c>
      <c r="H2379" t="s">
        <v>251</v>
      </c>
    </row>
    <row r="2380" spans="1:8" x14ac:dyDescent="0.35">
      <c r="A2380" t="s">
        <v>86</v>
      </c>
      <c r="B2380">
        <v>191.88</v>
      </c>
      <c r="C2380" t="s">
        <v>85</v>
      </c>
      <c r="D2380" t="s">
        <v>86</v>
      </c>
      <c r="E2380" t="s">
        <v>609</v>
      </c>
      <c r="F2380" t="s">
        <v>610</v>
      </c>
      <c r="G2380" t="s">
        <v>250</v>
      </c>
      <c r="H2380" t="s">
        <v>251</v>
      </c>
    </row>
    <row r="2381" spans="1:8" x14ac:dyDescent="0.35">
      <c r="A2381" t="s">
        <v>86</v>
      </c>
      <c r="B2381">
        <v>558.35</v>
      </c>
      <c r="C2381" t="s">
        <v>85</v>
      </c>
      <c r="D2381" t="s">
        <v>86</v>
      </c>
      <c r="E2381" t="s">
        <v>154</v>
      </c>
      <c r="F2381" t="s">
        <v>155</v>
      </c>
      <c r="G2381" t="s">
        <v>117</v>
      </c>
      <c r="H2381" t="s">
        <v>118</v>
      </c>
    </row>
    <row r="2382" spans="1:8" x14ac:dyDescent="0.35">
      <c r="A2382" t="s">
        <v>86</v>
      </c>
      <c r="B2382">
        <v>881.12</v>
      </c>
      <c r="C2382" t="s">
        <v>85</v>
      </c>
      <c r="D2382" t="s">
        <v>86</v>
      </c>
      <c r="E2382" t="s">
        <v>404</v>
      </c>
      <c r="F2382" t="s">
        <v>405</v>
      </c>
      <c r="G2382" t="s">
        <v>307</v>
      </c>
      <c r="H2382" t="s">
        <v>308</v>
      </c>
    </row>
    <row r="2383" spans="1:8" x14ac:dyDescent="0.35">
      <c r="A2383" t="s">
        <v>86</v>
      </c>
      <c r="B2383">
        <v>528.28</v>
      </c>
      <c r="C2383" t="s">
        <v>85</v>
      </c>
      <c r="D2383" t="s">
        <v>86</v>
      </c>
      <c r="E2383" t="s">
        <v>422</v>
      </c>
      <c r="F2383" t="s">
        <v>423</v>
      </c>
      <c r="G2383" t="s">
        <v>307</v>
      </c>
      <c r="H2383" t="s">
        <v>308</v>
      </c>
    </row>
    <row r="2384" spans="1:8" x14ac:dyDescent="0.35">
      <c r="A2384" t="s">
        <v>86</v>
      </c>
      <c r="B2384">
        <v>466.94</v>
      </c>
      <c r="C2384" t="s">
        <v>85</v>
      </c>
      <c r="D2384" t="s">
        <v>86</v>
      </c>
      <c r="E2384" t="s">
        <v>305</v>
      </c>
      <c r="F2384" t="s">
        <v>306</v>
      </c>
      <c r="G2384" t="s">
        <v>307</v>
      </c>
      <c r="H2384" t="s">
        <v>308</v>
      </c>
    </row>
    <row r="2385" spans="1:8" x14ac:dyDescent="0.35">
      <c r="A2385" t="s">
        <v>86</v>
      </c>
      <c r="B2385">
        <v>12.99</v>
      </c>
      <c r="C2385" t="s">
        <v>85</v>
      </c>
      <c r="D2385" t="s">
        <v>86</v>
      </c>
      <c r="E2385" t="s">
        <v>428</v>
      </c>
      <c r="F2385" t="s">
        <v>429</v>
      </c>
      <c r="G2385" t="s">
        <v>307</v>
      </c>
      <c r="H2385" t="s">
        <v>308</v>
      </c>
    </row>
    <row r="2386" spans="1:8" x14ac:dyDescent="0.35">
      <c r="A2386" t="s">
        <v>64</v>
      </c>
      <c r="B2386">
        <v>1464</v>
      </c>
      <c r="C2386" t="s">
        <v>63</v>
      </c>
      <c r="D2386" t="s">
        <v>64</v>
      </c>
      <c r="E2386" t="s">
        <v>47</v>
      </c>
      <c r="F2386" t="s">
        <v>48</v>
      </c>
      <c r="G2386" t="s">
        <v>292</v>
      </c>
      <c r="H2386" t="s">
        <v>293</v>
      </c>
    </row>
    <row r="2387" spans="1:8" x14ac:dyDescent="0.35">
      <c r="A2387" t="s">
        <v>64</v>
      </c>
      <c r="B2387">
        <v>9860.61</v>
      </c>
      <c r="C2387" t="s">
        <v>63</v>
      </c>
      <c r="D2387" t="s">
        <v>64</v>
      </c>
      <c r="E2387" t="s">
        <v>19</v>
      </c>
      <c r="F2387" t="s">
        <v>20</v>
      </c>
      <c r="G2387" t="s">
        <v>21</v>
      </c>
      <c r="H2387" t="s">
        <v>22</v>
      </c>
    </row>
    <row r="2388" spans="1:8" x14ac:dyDescent="0.35">
      <c r="A2388" t="s">
        <v>64</v>
      </c>
      <c r="B2388">
        <v>276</v>
      </c>
      <c r="C2388" t="s">
        <v>63</v>
      </c>
      <c r="D2388" t="s">
        <v>64</v>
      </c>
      <c r="E2388" t="s">
        <v>613</v>
      </c>
      <c r="F2388" t="s">
        <v>614</v>
      </c>
      <c r="G2388" t="s">
        <v>615</v>
      </c>
      <c r="H2388" t="s">
        <v>616</v>
      </c>
    </row>
    <row r="2389" spans="1:8" x14ac:dyDescent="0.35">
      <c r="A2389" t="s">
        <v>64</v>
      </c>
      <c r="B2389">
        <v>183.47</v>
      </c>
      <c r="C2389" t="s">
        <v>63</v>
      </c>
      <c r="D2389" t="s">
        <v>64</v>
      </c>
      <c r="E2389" t="s">
        <v>410</v>
      </c>
      <c r="F2389" t="s">
        <v>411</v>
      </c>
      <c r="G2389" t="s">
        <v>412</v>
      </c>
      <c r="H2389" t="s">
        <v>413</v>
      </c>
    </row>
    <row r="2390" spans="1:8" x14ac:dyDescent="0.35">
      <c r="A2390" t="s">
        <v>64</v>
      </c>
      <c r="B2390">
        <v>12.3</v>
      </c>
      <c r="C2390" t="s">
        <v>63</v>
      </c>
      <c r="D2390" t="s">
        <v>64</v>
      </c>
      <c r="E2390" t="s">
        <v>410</v>
      </c>
      <c r="F2390" t="s">
        <v>411</v>
      </c>
      <c r="G2390" t="s">
        <v>771</v>
      </c>
      <c r="H2390" t="s">
        <v>772</v>
      </c>
    </row>
    <row r="2391" spans="1:8" x14ac:dyDescent="0.35">
      <c r="A2391" t="s">
        <v>64</v>
      </c>
      <c r="B2391">
        <v>1742.05</v>
      </c>
      <c r="C2391" t="s">
        <v>63</v>
      </c>
      <c r="D2391" t="s">
        <v>64</v>
      </c>
      <c r="E2391" t="s">
        <v>221</v>
      </c>
      <c r="F2391" t="s">
        <v>222</v>
      </c>
      <c r="G2391" t="s">
        <v>223</v>
      </c>
      <c r="H2391" t="s">
        <v>224</v>
      </c>
    </row>
    <row r="2392" spans="1:8" x14ac:dyDescent="0.35">
      <c r="A2392" t="s">
        <v>64</v>
      </c>
      <c r="B2392">
        <v>1232.27</v>
      </c>
      <c r="C2392" t="s">
        <v>63</v>
      </c>
      <c r="D2392" t="s">
        <v>64</v>
      </c>
      <c r="E2392" t="s">
        <v>288</v>
      </c>
      <c r="F2392" t="s">
        <v>289</v>
      </c>
      <c r="G2392" t="s">
        <v>117</v>
      </c>
      <c r="H2392" t="s">
        <v>118</v>
      </c>
    </row>
    <row r="2393" spans="1:8" x14ac:dyDescent="0.35">
      <c r="A2393" t="s">
        <v>64</v>
      </c>
      <c r="B2393">
        <v>84</v>
      </c>
      <c r="C2393" t="s">
        <v>63</v>
      </c>
      <c r="D2393" t="s">
        <v>64</v>
      </c>
      <c r="E2393" t="s">
        <v>158</v>
      </c>
      <c r="F2393" t="s">
        <v>159</v>
      </c>
      <c r="G2393" t="s">
        <v>117</v>
      </c>
      <c r="H2393" t="s">
        <v>118</v>
      </c>
    </row>
    <row r="2394" spans="1:8" x14ac:dyDescent="0.35">
      <c r="A2394" t="s">
        <v>64</v>
      </c>
      <c r="B2394">
        <v>41</v>
      </c>
      <c r="C2394" t="s">
        <v>63</v>
      </c>
      <c r="D2394" t="s">
        <v>64</v>
      </c>
      <c r="E2394" t="s">
        <v>548</v>
      </c>
      <c r="F2394" t="s">
        <v>549</v>
      </c>
      <c r="G2394" t="s">
        <v>550</v>
      </c>
      <c r="H2394" t="s">
        <v>551</v>
      </c>
    </row>
    <row r="2395" spans="1:8" x14ac:dyDescent="0.35">
      <c r="A2395" t="s">
        <v>64</v>
      </c>
      <c r="B2395">
        <v>127.67</v>
      </c>
      <c r="C2395" t="s">
        <v>63</v>
      </c>
      <c r="D2395" t="s">
        <v>64</v>
      </c>
      <c r="E2395" t="s">
        <v>538</v>
      </c>
      <c r="F2395" t="s">
        <v>539</v>
      </c>
      <c r="G2395" t="s">
        <v>540</v>
      </c>
      <c r="H2395" t="s">
        <v>541</v>
      </c>
    </row>
    <row r="2396" spans="1:8" x14ac:dyDescent="0.35">
      <c r="A2396" t="s">
        <v>64</v>
      </c>
      <c r="B2396">
        <v>1726</v>
      </c>
      <c r="C2396" t="s">
        <v>63</v>
      </c>
      <c r="D2396" t="s">
        <v>64</v>
      </c>
      <c r="E2396" t="s">
        <v>258</v>
      </c>
      <c r="F2396" t="s">
        <v>259</v>
      </c>
      <c r="G2396" t="s">
        <v>117</v>
      </c>
      <c r="H2396" t="s">
        <v>118</v>
      </c>
    </row>
    <row r="2397" spans="1:8" x14ac:dyDescent="0.35">
      <c r="A2397" t="s">
        <v>64</v>
      </c>
      <c r="B2397">
        <v>627.41999999999996</v>
      </c>
      <c r="C2397" t="s">
        <v>63</v>
      </c>
      <c r="D2397" t="s">
        <v>64</v>
      </c>
      <c r="E2397" t="s">
        <v>380</v>
      </c>
      <c r="F2397" t="s">
        <v>381</v>
      </c>
      <c r="G2397" t="s">
        <v>250</v>
      </c>
      <c r="H2397" t="s">
        <v>251</v>
      </c>
    </row>
    <row r="2398" spans="1:8" x14ac:dyDescent="0.35">
      <c r="A2398" t="s">
        <v>64</v>
      </c>
      <c r="B2398">
        <v>133.5</v>
      </c>
      <c r="C2398" t="s">
        <v>63</v>
      </c>
      <c r="D2398" t="s">
        <v>64</v>
      </c>
      <c r="E2398" t="s">
        <v>609</v>
      </c>
      <c r="F2398" t="s">
        <v>610</v>
      </c>
      <c r="G2398" t="s">
        <v>250</v>
      </c>
      <c r="H2398" t="s">
        <v>251</v>
      </c>
    </row>
    <row r="2399" spans="1:8" x14ac:dyDescent="0.35">
      <c r="A2399" t="s">
        <v>64</v>
      </c>
      <c r="B2399">
        <v>192.2</v>
      </c>
      <c r="C2399" t="s">
        <v>63</v>
      </c>
      <c r="D2399" t="s">
        <v>64</v>
      </c>
      <c r="E2399" t="s">
        <v>482</v>
      </c>
      <c r="F2399" t="s">
        <v>483</v>
      </c>
      <c r="G2399" t="s">
        <v>250</v>
      </c>
      <c r="H2399" t="s">
        <v>251</v>
      </c>
    </row>
    <row r="2400" spans="1:8" x14ac:dyDescent="0.35">
      <c r="A2400" t="s">
        <v>64</v>
      </c>
      <c r="B2400">
        <v>565.28</v>
      </c>
      <c r="C2400" t="s">
        <v>63</v>
      </c>
      <c r="D2400" t="s">
        <v>64</v>
      </c>
      <c r="E2400" t="s">
        <v>337</v>
      </c>
      <c r="F2400" t="s">
        <v>338</v>
      </c>
      <c r="G2400" t="s">
        <v>339</v>
      </c>
      <c r="H2400" t="s">
        <v>340</v>
      </c>
    </row>
    <row r="2401" spans="1:8" x14ac:dyDescent="0.35">
      <c r="A2401" t="s">
        <v>64</v>
      </c>
      <c r="B2401">
        <v>305.95999999999998</v>
      </c>
      <c r="C2401" t="s">
        <v>63</v>
      </c>
      <c r="D2401" t="s">
        <v>64</v>
      </c>
      <c r="E2401" t="s">
        <v>154</v>
      </c>
      <c r="F2401" t="s">
        <v>155</v>
      </c>
      <c r="G2401" t="s">
        <v>117</v>
      </c>
      <c r="H2401" t="s">
        <v>118</v>
      </c>
    </row>
    <row r="2402" spans="1:8" x14ac:dyDescent="0.35">
      <c r="A2402" t="s">
        <v>64</v>
      </c>
      <c r="B2402">
        <v>514</v>
      </c>
      <c r="C2402" t="s">
        <v>63</v>
      </c>
      <c r="D2402" t="s">
        <v>64</v>
      </c>
      <c r="E2402" t="s">
        <v>404</v>
      </c>
      <c r="F2402" t="s">
        <v>405</v>
      </c>
      <c r="G2402" t="s">
        <v>307</v>
      </c>
      <c r="H2402" t="s">
        <v>308</v>
      </c>
    </row>
    <row r="2403" spans="1:8" x14ac:dyDescent="0.35">
      <c r="A2403" t="s">
        <v>64</v>
      </c>
      <c r="B2403">
        <v>397.01</v>
      </c>
      <c r="C2403" t="s">
        <v>63</v>
      </c>
      <c r="D2403" t="s">
        <v>64</v>
      </c>
      <c r="E2403" t="s">
        <v>422</v>
      </c>
      <c r="F2403" t="s">
        <v>423</v>
      </c>
      <c r="G2403" t="s">
        <v>307</v>
      </c>
      <c r="H2403" t="s">
        <v>308</v>
      </c>
    </row>
    <row r="2404" spans="1:8" x14ac:dyDescent="0.35">
      <c r="A2404" t="s">
        <v>64</v>
      </c>
      <c r="B2404">
        <v>83</v>
      </c>
      <c r="C2404" t="s">
        <v>63</v>
      </c>
      <c r="D2404" t="s">
        <v>64</v>
      </c>
      <c r="E2404" t="s">
        <v>428</v>
      </c>
      <c r="F2404" t="s">
        <v>429</v>
      </c>
      <c r="G2404" t="s">
        <v>307</v>
      </c>
      <c r="H2404" t="s">
        <v>308</v>
      </c>
    </row>
    <row r="2405" spans="1:8" x14ac:dyDescent="0.35">
      <c r="A2405" t="s">
        <v>625</v>
      </c>
      <c r="B2405">
        <v>35624</v>
      </c>
      <c r="C2405" t="s">
        <v>624</v>
      </c>
      <c r="D2405" t="s">
        <v>625</v>
      </c>
      <c r="E2405" t="s">
        <v>19</v>
      </c>
      <c r="F2405" t="s">
        <v>20</v>
      </c>
      <c r="G2405" t="s">
        <v>1065</v>
      </c>
      <c r="H2405" t="s">
        <v>1066</v>
      </c>
    </row>
    <row r="2406" spans="1:8" x14ac:dyDescent="0.35">
      <c r="A2406" t="s">
        <v>625</v>
      </c>
      <c r="B2406">
        <v>13416.34</v>
      </c>
      <c r="C2406" t="s">
        <v>624</v>
      </c>
      <c r="D2406" t="s">
        <v>625</v>
      </c>
      <c r="E2406" t="s">
        <v>19</v>
      </c>
      <c r="F2406" t="s">
        <v>20</v>
      </c>
      <c r="G2406" t="s">
        <v>21</v>
      </c>
      <c r="H2406" t="s">
        <v>22</v>
      </c>
    </row>
    <row r="2407" spans="1:8" x14ac:dyDescent="0.35">
      <c r="A2407" t="s">
        <v>625</v>
      </c>
      <c r="B2407">
        <v>492.45</v>
      </c>
      <c r="C2407" t="s">
        <v>624</v>
      </c>
      <c r="D2407" t="s">
        <v>625</v>
      </c>
      <c r="E2407" t="s">
        <v>134</v>
      </c>
      <c r="F2407" t="s">
        <v>135</v>
      </c>
      <c r="G2407" t="s">
        <v>117</v>
      </c>
      <c r="H2407" t="s">
        <v>118</v>
      </c>
    </row>
    <row r="2408" spans="1:8" x14ac:dyDescent="0.35">
      <c r="A2408" t="s">
        <v>1060</v>
      </c>
      <c r="B2408">
        <v>16470</v>
      </c>
      <c r="C2408" t="s">
        <v>1059</v>
      </c>
      <c r="D2408" t="s">
        <v>1060</v>
      </c>
      <c r="E2408" t="s">
        <v>126</v>
      </c>
      <c r="F2408" t="s">
        <v>127</v>
      </c>
      <c r="G2408" t="s">
        <v>21</v>
      </c>
      <c r="H2408" t="s">
        <v>22</v>
      </c>
    </row>
    <row r="2409" spans="1:8" x14ac:dyDescent="0.35">
      <c r="A2409" t="s">
        <v>713</v>
      </c>
      <c r="B2409">
        <v>2261.2800000000002</v>
      </c>
      <c r="C2409" t="s">
        <v>712</v>
      </c>
      <c r="D2409" t="s">
        <v>713</v>
      </c>
      <c r="E2409" t="s">
        <v>19</v>
      </c>
      <c r="F2409" t="s">
        <v>20</v>
      </c>
      <c r="G2409" t="s">
        <v>21</v>
      </c>
      <c r="H2409" t="s">
        <v>22</v>
      </c>
    </row>
    <row r="2410" spans="1:8" x14ac:dyDescent="0.35">
      <c r="A2410" t="s">
        <v>900</v>
      </c>
      <c r="B2410">
        <v>456</v>
      </c>
      <c r="C2410" t="s">
        <v>899</v>
      </c>
      <c r="D2410" t="s">
        <v>900</v>
      </c>
      <c r="E2410" t="s">
        <v>458</v>
      </c>
      <c r="F2410" t="s">
        <v>459</v>
      </c>
      <c r="G2410" t="s">
        <v>348</v>
      </c>
      <c r="H2410" t="s">
        <v>349</v>
      </c>
    </row>
    <row r="2411" spans="1:8" x14ac:dyDescent="0.35">
      <c r="A2411" t="s">
        <v>900</v>
      </c>
      <c r="B2411">
        <v>10.4</v>
      </c>
      <c r="C2411" t="s">
        <v>899</v>
      </c>
      <c r="D2411" t="s">
        <v>900</v>
      </c>
      <c r="E2411" t="s">
        <v>410</v>
      </c>
      <c r="F2411" t="s">
        <v>411</v>
      </c>
      <c r="G2411" t="s">
        <v>412</v>
      </c>
      <c r="H2411" t="s">
        <v>413</v>
      </c>
    </row>
    <row r="2412" spans="1:8" x14ac:dyDescent="0.35">
      <c r="A2412" t="s">
        <v>900</v>
      </c>
      <c r="B2412">
        <v>196.9</v>
      </c>
      <c r="C2412" t="s">
        <v>899</v>
      </c>
      <c r="D2412" t="s">
        <v>900</v>
      </c>
      <c r="E2412" t="s">
        <v>288</v>
      </c>
      <c r="F2412" t="s">
        <v>289</v>
      </c>
      <c r="G2412" t="s">
        <v>117</v>
      </c>
      <c r="H2412" t="s">
        <v>118</v>
      </c>
    </row>
    <row r="2413" spans="1:8" x14ac:dyDescent="0.35">
      <c r="A2413" t="s">
        <v>900</v>
      </c>
      <c r="B2413">
        <v>1259.5</v>
      </c>
      <c r="C2413" t="s">
        <v>899</v>
      </c>
      <c r="D2413" t="s">
        <v>900</v>
      </c>
      <c r="E2413" t="s">
        <v>158</v>
      </c>
      <c r="F2413" t="s">
        <v>159</v>
      </c>
      <c r="G2413" t="s">
        <v>117</v>
      </c>
      <c r="H2413" t="s">
        <v>118</v>
      </c>
    </row>
    <row r="2414" spans="1:8" x14ac:dyDescent="0.35">
      <c r="A2414" t="s">
        <v>900</v>
      </c>
      <c r="B2414">
        <v>3459.71</v>
      </c>
      <c r="C2414" t="s">
        <v>899</v>
      </c>
      <c r="D2414" t="s">
        <v>900</v>
      </c>
      <c r="E2414" t="s">
        <v>134</v>
      </c>
      <c r="F2414" t="s">
        <v>135</v>
      </c>
      <c r="G2414" t="s">
        <v>117</v>
      </c>
      <c r="H2414" t="s">
        <v>118</v>
      </c>
    </row>
    <row r="2415" spans="1:8" x14ac:dyDescent="0.35">
      <c r="A2415" t="s">
        <v>900</v>
      </c>
      <c r="B2415">
        <v>601.64</v>
      </c>
      <c r="C2415" t="s">
        <v>899</v>
      </c>
      <c r="D2415" t="s">
        <v>900</v>
      </c>
      <c r="E2415" t="s">
        <v>531</v>
      </c>
      <c r="F2415" t="s">
        <v>532</v>
      </c>
      <c r="G2415" t="s">
        <v>533</v>
      </c>
      <c r="H2415" t="s">
        <v>534</v>
      </c>
    </row>
    <row r="2416" spans="1:8" x14ac:dyDescent="0.35">
      <c r="A2416" t="s">
        <v>900</v>
      </c>
      <c r="B2416">
        <v>386.87</v>
      </c>
      <c r="C2416" t="s">
        <v>899</v>
      </c>
      <c r="D2416" t="s">
        <v>900</v>
      </c>
      <c r="E2416" t="s">
        <v>563</v>
      </c>
      <c r="F2416" t="s">
        <v>564</v>
      </c>
      <c r="G2416" t="s">
        <v>565</v>
      </c>
      <c r="H2416" t="s">
        <v>566</v>
      </c>
    </row>
    <row r="2417" spans="1:8" x14ac:dyDescent="0.35">
      <c r="A2417" t="s">
        <v>900</v>
      </c>
      <c r="B2417">
        <v>90.16</v>
      </c>
      <c r="C2417" t="s">
        <v>899</v>
      </c>
      <c r="D2417" t="s">
        <v>900</v>
      </c>
      <c r="E2417" t="s">
        <v>563</v>
      </c>
      <c r="F2417" t="s">
        <v>564</v>
      </c>
      <c r="G2417" t="s">
        <v>568</v>
      </c>
      <c r="H2417" t="s">
        <v>569</v>
      </c>
    </row>
    <row r="2418" spans="1:8" x14ac:dyDescent="0.35">
      <c r="A2418" t="s">
        <v>900</v>
      </c>
      <c r="B2418">
        <v>202.68</v>
      </c>
      <c r="C2418" t="s">
        <v>899</v>
      </c>
      <c r="D2418" t="s">
        <v>900</v>
      </c>
      <c r="E2418" t="s">
        <v>548</v>
      </c>
      <c r="F2418" t="s">
        <v>549</v>
      </c>
      <c r="G2418" t="s">
        <v>633</v>
      </c>
      <c r="H2418" t="s">
        <v>634</v>
      </c>
    </row>
    <row r="2419" spans="1:8" x14ac:dyDescent="0.35">
      <c r="A2419" t="s">
        <v>900</v>
      </c>
      <c r="B2419">
        <v>258.83</v>
      </c>
      <c r="C2419" t="s">
        <v>899</v>
      </c>
      <c r="D2419" t="s">
        <v>900</v>
      </c>
      <c r="E2419" t="s">
        <v>548</v>
      </c>
      <c r="F2419" t="s">
        <v>549</v>
      </c>
      <c r="G2419" t="s">
        <v>550</v>
      </c>
      <c r="H2419" t="s">
        <v>551</v>
      </c>
    </row>
    <row r="2420" spans="1:8" x14ac:dyDescent="0.35">
      <c r="A2420" t="s">
        <v>900</v>
      </c>
      <c r="B2420">
        <v>778.03</v>
      </c>
      <c r="C2420" t="s">
        <v>899</v>
      </c>
      <c r="D2420" t="s">
        <v>900</v>
      </c>
      <c r="E2420" t="s">
        <v>609</v>
      </c>
      <c r="F2420" t="s">
        <v>610</v>
      </c>
      <c r="G2420" t="s">
        <v>250</v>
      </c>
      <c r="H2420" t="s">
        <v>251</v>
      </c>
    </row>
    <row r="2421" spans="1:8" x14ac:dyDescent="0.35">
      <c r="A2421" t="s">
        <v>900</v>
      </c>
      <c r="B2421">
        <v>498.72</v>
      </c>
      <c r="C2421" t="s">
        <v>899</v>
      </c>
      <c r="D2421" t="s">
        <v>900</v>
      </c>
      <c r="E2421" t="s">
        <v>337</v>
      </c>
      <c r="F2421" t="s">
        <v>338</v>
      </c>
      <c r="G2421" t="s">
        <v>339</v>
      </c>
      <c r="H2421" t="s">
        <v>340</v>
      </c>
    </row>
    <row r="2422" spans="1:8" x14ac:dyDescent="0.35">
      <c r="A2422" t="s">
        <v>900</v>
      </c>
      <c r="B2422">
        <v>153.41999999999999</v>
      </c>
      <c r="C2422" t="s">
        <v>899</v>
      </c>
      <c r="D2422" t="s">
        <v>900</v>
      </c>
      <c r="E2422" t="s">
        <v>154</v>
      </c>
      <c r="F2422" t="s">
        <v>155</v>
      </c>
      <c r="G2422" t="s">
        <v>117</v>
      </c>
      <c r="H2422" t="s">
        <v>118</v>
      </c>
    </row>
    <row r="2423" spans="1:8" x14ac:dyDescent="0.35">
      <c r="A2423" t="s">
        <v>900</v>
      </c>
      <c r="B2423">
        <v>46</v>
      </c>
      <c r="C2423" t="s">
        <v>899</v>
      </c>
      <c r="D2423" t="s">
        <v>900</v>
      </c>
      <c r="E2423" t="s">
        <v>422</v>
      </c>
      <c r="F2423" t="s">
        <v>423</v>
      </c>
      <c r="G2423" t="s">
        <v>307</v>
      </c>
      <c r="H2423" t="s">
        <v>308</v>
      </c>
    </row>
    <row r="2424" spans="1:8" x14ac:dyDescent="0.35">
      <c r="A2424" t="s">
        <v>900</v>
      </c>
      <c r="B2424">
        <v>144.59</v>
      </c>
      <c r="C2424" t="s">
        <v>899</v>
      </c>
      <c r="D2424" t="s">
        <v>900</v>
      </c>
      <c r="E2424" t="s">
        <v>305</v>
      </c>
      <c r="F2424" t="s">
        <v>306</v>
      </c>
      <c r="G2424" t="s">
        <v>307</v>
      </c>
      <c r="H2424" t="s">
        <v>308</v>
      </c>
    </row>
    <row r="2425" spans="1:8" x14ac:dyDescent="0.35">
      <c r="A2425" t="s">
        <v>76</v>
      </c>
      <c r="B2425">
        <v>210.8</v>
      </c>
      <c r="C2425" t="s">
        <v>75</v>
      </c>
      <c r="D2425" t="s">
        <v>76</v>
      </c>
      <c r="E2425" t="s">
        <v>19</v>
      </c>
      <c r="F2425" t="s">
        <v>20</v>
      </c>
      <c r="G2425" t="s">
        <v>87</v>
      </c>
      <c r="H2425" t="s">
        <v>88</v>
      </c>
    </row>
    <row r="2426" spans="1:8" x14ac:dyDescent="0.35">
      <c r="A2426" t="s">
        <v>76</v>
      </c>
      <c r="B2426">
        <v>3208.14</v>
      </c>
      <c r="C2426" t="s">
        <v>75</v>
      </c>
      <c r="D2426" t="s">
        <v>76</v>
      </c>
      <c r="E2426" t="s">
        <v>19</v>
      </c>
      <c r="F2426" t="s">
        <v>20</v>
      </c>
      <c r="G2426" t="s">
        <v>21</v>
      </c>
      <c r="H2426" t="s">
        <v>22</v>
      </c>
    </row>
    <row r="2427" spans="1:8" x14ac:dyDescent="0.35">
      <c r="A2427" t="s">
        <v>76</v>
      </c>
      <c r="B2427">
        <v>762.08</v>
      </c>
      <c r="C2427" t="s">
        <v>75</v>
      </c>
      <c r="D2427" t="s">
        <v>76</v>
      </c>
      <c r="E2427" t="s">
        <v>458</v>
      </c>
      <c r="F2427" t="s">
        <v>459</v>
      </c>
      <c r="G2427" t="s">
        <v>348</v>
      </c>
      <c r="H2427" t="s">
        <v>349</v>
      </c>
    </row>
    <row r="2428" spans="1:8" x14ac:dyDescent="0.35">
      <c r="A2428" t="s">
        <v>76</v>
      </c>
      <c r="B2428">
        <v>6.58</v>
      </c>
      <c r="C2428" t="s">
        <v>75</v>
      </c>
      <c r="D2428" t="s">
        <v>76</v>
      </c>
      <c r="E2428" t="s">
        <v>410</v>
      </c>
      <c r="F2428" t="s">
        <v>411</v>
      </c>
      <c r="G2428" t="s">
        <v>412</v>
      </c>
      <c r="H2428" t="s">
        <v>413</v>
      </c>
    </row>
    <row r="2429" spans="1:8" x14ac:dyDescent="0.35">
      <c r="A2429" t="s">
        <v>76</v>
      </c>
      <c r="B2429">
        <v>1892.74</v>
      </c>
      <c r="C2429" t="s">
        <v>75</v>
      </c>
      <c r="D2429" t="s">
        <v>76</v>
      </c>
      <c r="E2429" t="s">
        <v>158</v>
      </c>
      <c r="F2429" t="s">
        <v>159</v>
      </c>
      <c r="G2429" t="s">
        <v>117</v>
      </c>
      <c r="H2429" t="s">
        <v>118</v>
      </c>
    </row>
    <row r="2430" spans="1:8" x14ac:dyDescent="0.35">
      <c r="A2430" t="s">
        <v>76</v>
      </c>
      <c r="B2430">
        <v>3070.78</v>
      </c>
      <c r="C2430" t="s">
        <v>75</v>
      </c>
      <c r="D2430" t="s">
        <v>76</v>
      </c>
      <c r="E2430" t="s">
        <v>134</v>
      </c>
      <c r="F2430" t="s">
        <v>135</v>
      </c>
      <c r="G2430" t="s">
        <v>117</v>
      </c>
      <c r="H2430" t="s">
        <v>118</v>
      </c>
    </row>
    <row r="2431" spans="1:8" x14ac:dyDescent="0.35">
      <c r="A2431" t="s">
        <v>76</v>
      </c>
      <c r="B2431">
        <v>184.5</v>
      </c>
      <c r="C2431" t="s">
        <v>75</v>
      </c>
      <c r="D2431" t="s">
        <v>76</v>
      </c>
      <c r="E2431" t="s">
        <v>531</v>
      </c>
      <c r="F2431" t="s">
        <v>532</v>
      </c>
      <c r="G2431" t="s">
        <v>533</v>
      </c>
      <c r="H2431" t="s">
        <v>534</v>
      </c>
    </row>
    <row r="2432" spans="1:8" x14ac:dyDescent="0.35">
      <c r="A2432" t="s">
        <v>76</v>
      </c>
      <c r="B2432">
        <v>89.3</v>
      </c>
      <c r="C2432" t="s">
        <v>75</v>
      </c>
      <c r="D2432" t="s">
        <v>76</v>
      </c>
      <c r="E2432" t="s">
        <v>563</v>
      </c>
      <c r="F2432" t="s">
        <v>564</v>
      </c>
      <c r="G2432" t="s">
        <v>565</v>
      </c>
      <c r="H2432" t="s">
        <v>566</v>
      </c>
    </row>
    <row r="2433" spans="1:8" x14ac:dyDescent="0.35">
      <c r="A2433" t="s">
        <v>76</v>
      </c>
      <c r="B2433">
        <v>214.91</v>
      </c>
      <c r="C2433" t="s">
        <v>75</v>
      </c>
      <c r="D2433" t="s">
        <v>76</v>
      </c>
      <c r="E2433" t="s">
        <v>563</v>
      </c>
      <c r="F2433" t="s">
        <v>564</v>
      </c>
      <c r="G2433" t="s">
        <v>568</v>
      </c>
      <c r="H2433" t="s">
        <v>569</v>
      </c>
    </row>
    <row r="2434" spans="1:8" x14ac:dyDescent="0.35">
      <c r="A2434" t="s">
        <v>76</v>
      </c>
      <c r="B2434">
        <v>90.3</v>
      </c>
      <c r="C2434" t="s">
        <v>75</v>
      </c>
      <c r="D2434" t="s">
        <v>76</v>
      </c>
      <c r="E2434" t="s">
        <v>548</v>
      </c>
      <c r="F2434" t="s">
        <v>549</v>
      </c>
      <c r="G2434" t="s">
        <v>633</v>
      </c>
      <c r="H2434" t="s">
        <v>634</v>
      </c>
    </row>
    <row r="2435" spans="1:8" x14ac:dyDescent="0.35">
      <c r="A2435" t="s">
        <v>76</v>
      </c>
      <c r="B2435">
        <v>1575.77</v>
      </c>
      <c r="C2435" t="s">
        <v>75</v>
      </c>
      <c r="D2435" t="s">
        <v>76</v>
      </c>
      <c r="E2435" t="s">
        <v>548</v>
      </c>
      <c r="F2435" t="s">
        <v>549</v>
      </c>
      <c r="G2435" t="s">
        <v>550</v>
      </c>
      <c r="H2435" t="s">
        <v>551</v>
      </c>
    </row>
    <row r="2436" spans="1:8" x14ac:dyDescent="0.35">
      <c r="A2436" t="s">
        <v>76</v>
      </c>
      <c r="B2436">
        <v>3524.73</v>
      </c>
      <c r="C2436" t="s">
        <v>75</v>
      </c>
      <c r="D2436" t="s">
        <v>76</v>
      </c>
      <c r="E2436" t="s">
        <v>258</v>
      </c>
      <c r="F2436" t="s">
        <v>259</v>
      </c>
      <c r="G2436" t="s">
        <v>117</v>
      </c>
      <c r="H2436" t="s">
        <v>118</v>
      </c>
    </row>
    <row r="2437" spans="1:8" x14ac:dyDescent="0.35">
      <c r="A2437" t="s">
        <v>76</v>
      </c>
      <c r="B2437">
        <v>186.42</v>
      </c>
      <c r="C2437" t="s">
        <v>75</v>
      </c>
      <c r="D2437" t="s">
        <v>76</v>
      </c>
      <c r="E2437" t="s">
        <v>380</v>
      </c>
      <c r="F2437" t="s">
        <v>381</v>
      </c>
      <c r="G2437" t="s">
        <v>250</v>
      </c>
      <c r="H2437" t="s">
        <v>251</v>
      </c>
    </row>
    <row r="2438" spans="1:8" x14ac:dyDescent="0.35">
      <c r="A2438" t="s">
        <v>76</v>
      </c>
      <c r="B2438">
        <v>419.88</v>
      </c>
      <c r="C2438" t="s">
        <v>75</v>
      </c>
      <c r="D2438" t="s">
        <v>76</v>
      </c>
      <c r="E2438" t="s">
        <v>609</v>
      </c>
      <c r="F2438" t="s">
        <v>610</v>
      </c>
      <c r="G2438" t="s">
        <v>250</v>
      </c>
      <c r="H2438" t="s">
        <v>251</v>
      </c>
    </row>
    <row r="2439" spans="1:8" x14ac:dyDescent="0.35">
      <c r="A2439" t="s">
        <v>76</v>
      </c>
      <c r="B2439">
        <v>622.75</v>
      </c>
      <c r="C2439" t="s">
        <v>75</v>
      </c>
      <c r="D2439" t="s">
        <v>76</v>
      </c>
      <c r="E2439" t="s">
        <v>482</v>
      </c>
      <c r="F2439" t="s">
        <v>483</v>
      </c>
      <c r="G2439" t="s">
        <v>250</v>
      </c>
      <c r="H2439" t="s">
        <v>251</v>
      </c>
    </row>
    <row r="2440" spans="1:8" x14ac:dyDescent="0.35">
      <c r="A2440" t="s">
        <v>76</v>
      </c>
      <c r="B2440">
        <v>787.88</v>
      </c>
      <c r="C2440" t="s">
        <v>75</v>
      </c>
      <c r="D2440" t="s">
        <v>76</v>
      </c>
      <c r="E2440" t="s">
        <v>337</v>
      </c>
      <c r="F2440" t="s">
        <v>338</v>
      </c>
      <c r="G2440" t="s">
        <v>339</v>
      </c>
      <c r="H2440" t="s">
        <v>340</v>
      </c>
    </row>
    <row r="2441" spans="1:8" x14ac:dyDescent="0.35">
      <c r="A2441" t="s">
        <v>76</v>
      </c>
      <c r="B2441">
        <v>105.79</v>
      </c>
      <c r="C2441" t="s">
        <v>75</v>
      </c>
      <c r="D2441" t="s">
        <v>76</v>
      </c>
      <c r="E2441" t="s">
        <v>154</v>
      </c>
      <c r="F2441" t="s">
        <v>155</v>
      </c>
      <c r="G2441" t="s">
        <v>117</v>
      </c>
      <c r="H2441" t="s">
        <v>118</v>
      </c>
    </row>
    <row r="2442" spans="1:8" x14ac:dyDescent="0.35">
      <c r="A2442" t="s">
        <v>76</v>
      </c>
      <c r="B2442">
        <v>141.32</v>
      </c>
      <c r="C2442" t="s">
        <v>75</v>
      </c>
      <c r="D2442" t="s">
        <v>76</v>
      </c>
      <c r="E2442" t="s">
        <v>422</v>
      </c>
      <c r="F2442" t="s">
        <v>423</v>
      </c>
      <c r="G2442" t="s">
        <v>307</v>
      </c>
      <c r="H2442" t="s">
        <v>308</v>
      </c>
    </row>
    <row r="2443" spans="1:8" x14ac:dyDescent="0.35">
      <c r="A2443" t="s">
        <v>76</v>
      </c>
      <c r="B2443">
        <v>954</v>
      </c>
      <c r="C2443" t="s">
        <v>75</v>
      </c>
      <c r="D2443" t="s">
        <v>76</v>
      </c>
      <c r="E2443" t="s">
        <v>305</v>
      </c>
      <c r="F2443" t="s">
        <v>306</v>
      </c>
      <c r="G2443" t="s">
        <v>307</v>
      </c>
      <c r="H2443" t="s">
        <v>308</v>
      </c>
    </row>
    <row r="2444" spans="1:8" x14ac:dyDescent="0.35">
      <c r="A2444" t="s">
        <v>76</v>
      </c>
      <c r="B2444">
        <v>1938.9</v>
      </c>
      <c r="C2444" t="s">
        <v>75</v>
      </c>
      <c r="D2444" t="s">
        <v>76</v>
      </c>
      <c r="E2444" t="s">
        <v>428</v>
      </c>
      <c r="F2444" t="s">
        <v>429</v>
      </c>
      <c r="G2444" t="s">
        <v>307</v>
      </c>
      <c r="H2444" t="s">
        <v>308</v>
      </c>
    </row>
    <row r="2445" spans="1:8" x14ac:dyDescent="0.35">
      <c r="A2445" t="s">
        <v>643</v>
      </c>
      <c r="B2445">
        <v>5045.71</v>
      </c>
      <c r="C2445" t="s">
        <v>644</v>
      </c>
      <c r="D2445" t="s">
        <v>643</v>
      </c>
      <c r="E2445" t="s">
        <v>1116</v>
      </c>
      <c r="F2445" t="s">
        <v>1117</v>
      </c>
      <c r="G2445" t="s">
        <v>21</v>
      </c>
      <c r="H2445" t="s">
        <v>22</v>
      </c>
    </row>
    <row r="2446" spans="1:8" x14ac:dyDescent="0.35">
      <c r="A2446" t="s">
        <v>643</v>
      </c>
      <c r="B2446">
        <v>82.24</v>
      </c>
      <c r="C2446" t="s">
        <v>644</v>
      </c>
      <c r="D2446" t="s">
        <v>643</v>
      </c>
      <c r="E2446" t="s">
        <v>554</v>
      </c>
      <c r="F2446" t="s">
        <v>555</v>
      </c>
      <c r="G2446" t="s">
        <v>492</v>
      </c>
      <c r="H2446" t="s">
        <v>493</v>
      </c>
    </row>
    <row r="2447" spans="1:8" x14ac:dyDescent="0.35">
      <c r="A2447" t="s">
        <v>643</v>
      </c>
      <c r="B2447">
        <v>5</v>
      </c>
      <c r="C2447" t="s">
        <v>644</v>
      </c>
      <c r="D2447" t="s">
        <v>643</v>
      </c>
      <c r="E2447" t="s">
        <v>384</v>
      </c>
      <c r="F2447" t="s">
        <v>385</v>
      </c>
      <c r="G2447" t="s">
        <v>339</v>
      </c>
      <c r="H2447" t="s">
        <v>340</v>
      </c>
    </row>
    <row r="2448" spans="1:8" x14ac:dyDescent="0.35">
      <c r="A2448" t="s">
        <v>643</v>
      </c>
      <c r="B2448">
        <v>551.04999999999995</v>
      </c>
      <c r="C2448" t="s">
        <v>644</v>
      </c>
      <c r="D2448" t="s">
        <v>643</v>
      </c>
      <c r="E2448" t="s">
        <v>490</v>
      </c>
      <c r="F2448" t="s">
        <v>491</v>
      </c>
      <c r="G2448" t="s">
        <v>492</v>
      </c>
      <c r="H2448" t="s">
        <v>493</v>
      </c>
    </row>
    <row r="2449" spans="1:8" x14ac:dyDescent="0.35">
      <c r="A2449" t="s">
        <v>643</v>
      </c>
      <c r="B2449">
        <v>324.38</v>
      </c>
      <c r="C2449" t="s">
        <v>644</v>
      </c>
      <c r="D2449" t="s">
        <v>643</v>
      </c>
      <c r="E2449" t="s">
        <v>410</v>
      </c>
      <c r="F2449" t="s">
        <v>411</v>
      </c>
      <c r="G2449" t="s">
        <v>412</v>
      </c>
      <c r="H2449" t="s">
        <v>413</v>
      </c>
    </row>
    <row r="2450" spans="1:8" x14ac:dyDescent="0.35">
      <c r="A2450" t="s">
        <v>643</v>
      </c>
      <c r="B2450">
        <v>85.7</v>
      </c>
      <c r="C2450" t="s">
        <v>644</v>
      </c>
      <c r="D2450" t="s">
        <v>643</v>
      </c>
      <c r="E2450" t="s">
        <v>221</v>
      </c>
      <c r="F2450" t="s">
        <v>222</v>
      </c>
      <c r="G2450" t="s">
        <v>223</v>
      </c>
      <c r="H2450" t="s">
        <v>224</v>
      </c>
    </row>
    <row r="2451" spans="1:8" x14ac:dyDescent="0.35">
      <c r="A2451" t="s">
        <v>643</v>
      </c>
      <c r="B2451">
        <v>394.23</v>
      </c>
      <c r="C2451" t="s">
        <v>644</v>
      </c>
      <c r="D2451" t="s">
        <v>643</v>
      </c>
      <c r="E2451" t="s">
        <v>134</v>
      </c>
      <c r="F2451" t="s">
        <v>135</v>
      </c>
      <c r="G2451" t="s">
        <v>117</v>
      </c>
      <c r="H2451" t="s">
        <v>118</v>
      </c>
    </row>
    <row r="2452" spans="1:8" x14ac:dyDescent="0.35">
      <c r="A2452" t="s">
        <v>643</v>
      </c>
      <c r="B2452">
        <v>253</v>
      </c>
      <c r="C2452" t="s">
        <v>644</v>
      </c>
      <c r="D2452" t="s">
        <v>643</v>
      </c>
      <c r="E2452" t="s">
        <v>548</v>
      </c>
      <c r="F2452" t="s">
        <v>549</v>
      </c>
      <c r="G2452" t="s">
        <v>550</v>
      </c>
      <c r="H2452" t="s">
        <v>551</v>
      </c>
    </row>
    <row r="2453" spans="1:8" x14ac:dyDescent="0.35">
      <c r="A2453" t="s">
        <v>643</v>
      </c>
      <c r="B2453">
        <v>1.1000000000000001</v>
      </c>
      <c r="C2453" t="s">
        <v>644</v>
      </c>
      <c r="D2453" t="s">
        <v>643</v>
      </c>
      <c r="E2453" t="s">
        <v>538</v>
      </c>
      <c r="F2453" t="s">
        <v>539</v>
      </c>
      <c r="G2453" t="s">
        <v>540</v>
      </c>
      <c r="H2453" t="s">
        <v>541</v>
      </c>
    </row>
    <row r="2454" spans="1:8" x14ac:dyDescent="0.35">
      <c r="A2454" t="s">
        <v>261</v>
      </c>
      <c r="B2454">
        <v>5727</v>
      </c>
      <c r="C2454" t="s">
        <v>260</v>
      </c>
      <c r="D2454" t="s">
        <v>261</v>
      </c>
      <c r="E2454" t="s">
        <v>19</v>
      </c>
      <c r="F2454" t="s">
        <v>20</v>
      </c>
      <c r="G2454" t="s">
        <v>21</v>
      </c>
      <c r="H2454" t="s">
        <v>22</v>
      </c>
    </row>
    <row r="2455" spans="1:8" x14ac:dyDescent="0.35">
      <c r="A2455" t="s">
        <v>261</v>
      </c>
      <c r="B2455">
        <v>580.1</v>
      </c>
      <c r="C2455" t="s">
        <v>260</v>
      </c>
      <c r="D2455" t="s">
        <v>261</v>
      </c>
      <c r="E2455" t="s">
        <v>458</v>
      </c>
      <c r="F2455" t="s">
        <v>459</v>
      </c>
      <c r="G2455" t="s">
        <v>348</v>
      </c>
      <c r="H2455" t="s">
        <v>349</v>
      </c>
    </row>
    <row r="2456" spans="1:8" x14ac:dyDescent="0.35">
      <c r="A2456" t="s">
        <v>261</v>
      </c>
      <c r="B2456">
        <v>49.84</v>
      </c>
      <c r="C2456" t="s">
        <v>260</v>
      </c>
      <c r="D2456" t="s">
        <v>261</v>
      </c>
      <c r="E2456" t="s">
        <v>410</v>
      </c>
      <c r="F2456" t="s">
        <v>411</v>
      </c>
      <c r="G2456" t="s">
        <v>412</v>
      </c>
      <c r="H2456" t="s">
        <v>413</v>
      </c>
    </row>
    <row r="2457" spans="1:8" x14ac:dyDescent="0.35">
      <c r="A2457" t="s">
        <v>261</v>
      </c>
      <c r="B2457">
        <v>306.8</v>
      </c>
      <c r="C2457" t="s">
        <v>260</v>
      </c>
      <c r="D2457" t="s">
        <v>261</v>
      </c>
      <c r="E2457" t="s">
        <v>221</v>
      </c>
      <c r="F2457" t="s">
        <v>222</v>
      </c>
      <c r="G2457" t="s">
        <v>223</v>
      </c>
      <c r="H2457" t="s">
        <v>224</v>
      </c>
    </row>
    <row r="2458" spans="1:8" x14ac:dyDescent="0.35">
      <c r="A2458" t="s">
        <v>261</v>
      </c>
      <c r="B2458">
        <v>13.4</v>
      </c>
      <c r="C2458" t="s">
        <v>260</v>
      </c>
      <c r="D2458" t="s">
        <v>261</v>
      </c>
      <c r="E2458" t="s">
        <v>288</v>
      </c>
      <c r="F2458" t="s">
        <v>289</v>
      </c>
      <c r="G2458" t="s">
        <v>117</v>
      </c>
      <c r="H2458" t="s">
        <v>118</v>
      </c>
    </row>
    <row r="2459" spans="1:8" x14ac:dyDescent="0.35">
      <c r="A2459" t="s">
        <v>261</v>
      </c>
      <c r="B2459">
        <v>45.06</v>
      </c>
      <c r="C2459" t="s">
        <v>260</v>
      </c>
      <c r="D2459" t="s">
        <v>261</v>
      </c>
      <c r="E2459" t="s">
        <v>158</v>
      </c>
      <c r="F2459" t="s">
        <v>159</v>
      </c>
      <c r="G2459" t="s">
        <v>117</v>
      </c>
      <c r="H2459" t="s">
        <v>118</v>
      </c>
    </row>
    <row r="2460" spans="1:8" x14ac:dyDescent="0.35">
      <c r="A2460" t="s">
        <v>261</v>
      </c>
      <c r="B2460">
        <v>60.41</v>
      </c>
      <c r="C2460" t="s">
        <v>260</v>
      </c>
      <c r="D2460" t="s">
        <v>261</v>
      </c>
      <c r="E2460" t="s">
        <v>134</v>
      </c>
      <c r="F2460" t="s">
        <v>135</v>
      </c>
      <c r="G2460" t="s">
        <v>117</v>
      </c>
      <c r="H2460" t="s">
        <v>118</v>
      </c>
    </row>
    <row r="2461" spans="1:8" x14ac:dyDescent="0.35">
      <c r="A2461" t="s">
        <v>261</v>
      </c>
      <c r="B2461">
        <v>42.9</v>
      </c>
      <c r="C2461" t="s">
        <v>260</v>
      </c>
      <c r="D2461" t="s">
        <v>261</v>
      </c>
      <c r="E2461" t="s">
        <v>531</v>
      </c>
      <c r="F2461" t="s">
        <v>532</v>
      </c>
      <c r="G2461" t="s">
        <v>533</v>
      </c>
      <c r="H2461" t="s">
        <v>534</v>
      </c>
    </row>
    <row r="2462" spans="1:8" x14ac:dyDescent="0.35">
      <c r="A2462" t="s">
        <v>261</v>
      </c>
      <c r="B2462">
        <v>36.44</v>
      </c>
      <c r="C2462" t="s">
        <v>260</v>
      </c>
      <c r="D2462" t="s">
        <v>261</v>
      </c>
      <c r="E2462" t="s">
        <v>258</v>
      </c>
      <c r="F2462" t="s">
        <v>259</v>
      </c>
      <c r="G2462" t="s">
        <v>117</v>
      </c>
      <c r="H2462" t="s">
        <v>118</v>
      </c>
    </row>
    <row r="2463" spans="1:8" x14ac:dyDescent="0.35">
      <c r="A2463" t="s">
        <v>261</v>
      </c>
      <c r="B2463">
        <v>10.45</v>
      </c>
      <c r="C2463" t="s">
        <v>260</v>
      </c>
      <c r="D2463" t="s">
        <v>261</v>
      </c>
      <c r="E2463" t="s">
        <v>380</v>
      </c>
      <c r="F2463" t="s">
        <v>381</v>
      </c>
      <c r="G2463" t="s">
        <v>250</v>
      </c>
      <c r="H2463" t="s">
        <v>251</v>
      </c>
    </row>
    <row r="2464" spans="1:8" x14ac:dyDescent="0.35">
      <c r="A2464" t="s">
        <v>261</v>
      </c>
      <c r="B2464">
        <v>10.69</v>
      </c>
      <c r="C2464" t="s">
        <v>260</v>
      </c>
      <c r="D2464" t="s">
        <v>261</v>
      </c>
      <c r="E2464" t="s">
        <v>482</v>
      </c>
      <c r="F2464" t="s">
        <v>483</v>
      </c>
      <c r="G2464" t="s">
        <v>250</v>
      </c>
      <c r="H2464" t="s">
        <v>251</v>
      </c>
    </row>
    <row r="2465" spans="1:8" x14ac:dyDescent="0.35">
      <c r="A2465" t="s">
        <v>261</v>
      </c>
      <c r="B2465">
        <v>10.61</v>
      </c>
      <c r="C2465" t="s">
        <v>260</v>
      </c>
      <c r="D2465" t="s">
        <v>261</v>
      </c>
      <c r="E2465" t="s">
        <v>337</v>
      </c>
      <c r="F2465" t="s">
        <v>338</v>
      </c>
      <c r="G2465" t="s">
        <v>339</v>
      </c>
      <c r="H2465" t="s">
        <v>340</v>
      </c>
    </row>
    <row r="2466" spans="1:8" x14ac:dyDescent="0.35">
      <c r="A2466" t="s">
        <v>261</v>
      </c>
      <c r="B2466">
        <v>113.29</v>
      </c>
      <c r="C2466" t="s">
        <v>260</v>
      </c>
      <c r="D2466" t="s">
        <v>261</v>
      </c>
      <c r="E2466" t="s">
        <v>154</v>
      </c>
      <c r="F2466" t="s">
        <v>155</v>
      </c>
      <c r="G2466" t="s">
        <v>117</v>
      </c>
      <c r="H2466" t="s">
        <v>118</v>
      </c>
    </row>
    <row r="2467" spans="1:8" x14ac:dyDescent="0.35">
      <c r="A2467" t="s">
        <v>261</v>
      </c>
      <c r="B2467">
        <v>38.770000000000003</v>
      </c>
      <c r="C2467" t="s">
        <v>260</v>
      </c>
      <c r="D2467" t="s">
        <v>261</v>
      </c>
      <c r="E2467" t="s">
        <v>422</v>
      </c>
      <c r="F2467" t="s">
        <v>423</v>
      </c>
      <c r="G2467" t="s">
        <v>307</v>
      </c>
      <c r="H2467" t="s">
        <v>308</v>
      </c>
    </row>
    <row r="2468" spans="1:8" x14ac:dyDescent="0.35">
      <c r="A2468" t="s">
        <v>261</v>
      </c>
      <c r="B2468">
        <v>158.47</v>
      </c>
      <c r="C2468" t="s">
        <v>260</v>
      </c>
      <c r="D2468" t="s">
        <v>261</v>
      </c>
      <c r="E2468" t="s">
        <v>305</v>
      </c>
      <c r="F2468" t="s">
        <v>306</v>
      </c>
      <c r="G2468" t="s">
        <v>307</v>
      </c>
      <c r="H2468" t="s">
        <v>308</v>
      </c>
    </row>
    <row r="2469" spans="1:8" x14ac:dyDescent="0.35">
      <c r="A2469" t="s">
        <v>261</v>
      </c>
      <c r="B2469">
        <v>114.03</v>
      </c>
      <c r="C2469" t="s">
        <v>260</v>
      </c>
      <c r="D2469" t="s">
        <v>261</v>
      </c>
      <c r="E2469" t="s">
        <v>428</v>
      </c>
      <c r="F2469" t="s">
        <v>429</v>
      </c>
      <c r="G2469" t="s">
        <v>307</v>
      </c>
      <c r="H2469" t="s">
        <v>308</v>
      </c>
    </row>
    <row r="2470" spans="1:8" x14ac:dyDescent="0.35">
      <c r="A2470" t="s">
        <v>517</v>
      </c>
      <c r="B2470">
        <v>6.5</v>
      </c>
      <c r="C2470" t="s">
        <v>516</v>
      </c>
      <c r="D2470" t="s">
        <v>517</v>
      </c>
      <c r="E2470" t="s">
        <v>384</v>
      </c>
      <c r="F2470" t="s">
        <v>385</v>
      </c>
      <c r="G2470" t="s">
        <v>339</v>
      </c>
      <c r="H2470" t="s">
        <v>340</v>
      </c>
    </row>
    <row r="2471" spans="1:8" x14ac:dyDescent="0.35">
      <c r="A2471" t="s">
        <v>517</v>
      </c>
      <c r="B2471">
        <v>391.53</v>
      </c>
      <c r="C2471" t="s">
        <v>516</v>
      </c>
      <c r="D2471" t="s">
        <v>517</v>
      </c>
      <c r="E2471" t="s">
        <v>613</v>
      </c>
      <c r="F2471" t="s">
        <v>614</v>
      </c>
      <c r="G2471" t="s">
        <v>615</v>
      </c>
      <c r="H2471" t="s">
        <v>616</v>
      </c>
    </row>
    <row r="2472" spans="1:8" x14ac:dyDescent="0.35">
      <c r="A2472" t="s">
        <v>517</v>
      </c>
      <c r="B2472">
        <v>102.6</v>
      </c>
      <c r="C2472" t="s">
        <v>516</v>
      </c>
      <c r="D2472" t="s">
        <v>517</v>
      </c>
      <c r="E2472" t="s">
        <v>490</v>
      </c>
      <c r="F2472" t="s">
        <v>491</v>
      </c>
      <c r="G2472" t="s">
        <v>492</v>
      </c>
      <c r="H2472" t="s">
        <v>493</v>
      </c>
    </row>
    <row r="2473" spans="1:8" x14ac:dyDescent="0.35">
      <c r="A2473" t="s">
        <v>517</v>
      </c>
      <c r="B2473">
        <v>494.33</v>
      </c>
      <c r="C2473" t="s">
        <v>516</v>
      </c>
      <c r="D2473" t="s">
        <v>517</v>
      </c>
      <c r="E2473" t="s">
        <v>410</v>
      </c>
      <c r="F2473" t="s">
        <v>411</v>
      </c>
      <c r="G2473" t="s">
        <v>412</v>
      </c>
      <c r="H2473" t="s">
        <v>413</v>
      </c>
    </row>
    <row r="2474" spans="1:8" x14ac:dyDescent="0.35">
      <c r="A2474" t="s">
        <v>517</v>
      </c>
      <c r="B2474">
        <v>233.5</v>
      </c>
      <c r="C2474" t="s">
        <v>516</v>
      </c>
      <c r="D2474" t="s">
        <v>517</v>
      </c>
      <c r="E2474" t="s">
        <v>221</v>
      </c>
      <c r="F2474" t="s">
        <v>222</v>
      </c>
      <c r="G2474" t="s">
        <v>223</v>
      </c>
      <c r="H2474" t="s">
        <v>224</v>
      </c>
    </row>
    <row r="2475" spans="1:8" x14ac:dyDescent="0.35">
      <c r="A2475" t="s">
        <v>517</v>
      </c>
      <c r="B2475">
        <v>129</v>
      </c>
      <c r="C2475" t="s">
        <v>516</v>
      </c>
      <c r="D2475" t="s">
        <v>517</v>
      </c>
      <c r="E2475" t="s">
        <v>288</v>
      </c>
      <c r="F2475" t="s">
        <v>289</v>
      </c>
      <c r="G2475" t="s">
        <v>117</v>
      </c>
      <c r="H2475" t="s">
        <v>118</v>
      </c>
    </row>
    <row r="2476" spans="1:8" x14ac:dyDescent="0.35">
      <c r="A2476" t="s">
        <v>517</v>
      </c>
      <c r="B2476">
        <v>1226.95</v>
      </c>
      <c r="C2476" t="s">
        <v>516</v>
      </c>
      <c r="D2476" t="s">
        <v>517</v>
      </c>
      <c r="E2476" t="s">
        <v>158</v>
      </c>
      <c r="F2476" t="s">
        <v>159</v>
      </c>
      <c r="G2476" t="s">
        <v>117</v>
      </c>
      <c r="H2476" t="s">
        <v>118</v>
      </c>
    </row>
    <row r="2477" spans="1:8" x14ac:dyDescent="0.35">
      <c r="A2477" t="s">
        <v>517</v>
      </c>
      <c r="B2477">
        <v>2347.2199999999998</v>
      </c>
      <c r="C2477" t="s">
        <v>516</v>
      </c>
      <c r="D2477" t="s">
        <v>517</v>
      </c>
      <c r="E2477" t="s">
        <v>531</v>
      </c>
      <c r="F2477" t="s">
        <v>532</v>
      </c>
      <c r="G2477" t="s">
        <v>533</v>
      </c>
      <c r="H2477" t="s">
        <v>534</v>
      </c>
    </row>
    <row r="2478" spans="1:8" x14ac:dyDescent="0.35">
      <c r="A2478" t="s">
        <v>517</v>
      </c>
      <c r="B2478">
        <v>1024.25</v>
      </c>
      <c r="C2478" t="s">
        <v>516</v>
      </c>
      <c r="D2478" t="s">
        <v>517</v>
      </c>
      <c r="E2478" t="s">
        <v>563</v>
      </c>
      <c r="F2478" t="s">
        <v>564</v>
      </c>
      <c r="G2478" t="s">
        <v>568</v>
      </c>
      <c r="H2478" t="s">
        <v>569</v>
      </c>
    </row>
    <row r="2479" spans="1:8" x14ac:dyDescent="0.35">
      <c r="A2479" t="s">
        <v>517</v>
      </c>
      <c r="B2479">
        <v>15.86</v>
      </c>
      <c r="C2479" t="s">
        <v>516</v>
      </c>
      <c r="D2479" t="s">
        <v>517</v>
      </c>
      <c r="E2479" t="s">
        <v>548</v>
      </c>
      <c r="F2479" t="s">
        <v>549</v>
      </c>
      <c r="G2479" t="s">
        <v>550</v>
      </c>
      <c r="H2479" t="s">
        <v>551</v>
      </c>
    </row>
    <row r="2480" spans="1:8" x14ac:dyDescent="0.35">
      <c r="A2480" t="s">
        <v>517</v>
      </c>
      <c r="B2480">
        <v>34.19</v>
      </c>
      <c r="C2480" t="s">
        <v>516</v>
      </c>
      <c r="D2480" t="s">
        <v>517</v>
      </c>
      <c r="E2480" t="s">
        <v>258</v>
      </c>
      <c r="F2480" t="s">
        <v>259</v>
      </c>
      <c r="G2480" t="s">
        <v>117</v>
      </c>
      <c r="H2480" t="s">
        <v>118</v>
      </c>
    </row>
    <row r="2481" spans="1:8" x14ac:dyDescent="0.35">
      <c r="A2481" t="s">
        <v>517</v>
      </c>
      <c r="B2481">
        <v>51.08</v>
      </c>
      <c r="C2481" t="s">
        <v>516</v>
      </c>
      <c r="D2481" t="s">
        <v>517</v>
      </c>
      <c r="E2481" t="s">
        <v>609</v>
      </c>
      <c r="F2481" t="s">
        <v>610</v>
      </c>
      <c r="G2481" t="s">
        <v>250</v>
      </c>
      <c r="H2481" t="s">
        <v>251</v>
      </c>
    </row>
    <row r="2482" spans="1:8" x14ac:dyDescent="0.35">
      <c r="A2482" t="s">
        <v>517</v>
      </c>
      <c r="B2482">
        <v>42.62</v>
      </c>
      <c r="C2482" t="s">
        <v>516</v>
      </c>
      <c r="D2482" t="s">
        <v>517</v>
      </c>
      <c r="E2482" t="s">
        <v>482</v>
      </c>
      <c r="F2482" t="s">
        <v>483</v>
      </c>
      <c r="G2482" t="s">
        <v>250</v>
      </c>
      <c r="H2482" t="s">
        <v>251</v>
      </c>
    </row>
    <row r="2483" spans="1:8" x14ac:dyDescent="0.35">
      <c r="A2483" t="s">
        <v>517</v>
      </c>
      <c r="B2483">
        <v>420.52</v>
      </c>
      <c r="C2483" t="s">
        <v>516</v>
      </c>
      <c r="D2483" t="s">
        <v>517</v>
      </c>
      <c r="E2483" t="s">
        <v>154</v>
      </c>
      <c r="F2483" t="s">
        <v>155</v>
      </c>
      <c r="G2483" t="s">
        <v>117</v>
      </c>
      <c r="H2483" t="s">
        <v>118</v>
      </c>
    </row>
    <row r="2484" spans="1:8" x14ac:dyDescent="0.35">
      <c r="A2484" t="s">
        <v>517</v>
      </c>
      <c r="B2484">
        <v>95.19</v>
      </c>
      <c r="C2484" t="s">
        <v>516</v>
      </c>
      <c r="D2484" t="s">
        <v>517</v>
      </c>
      <c r="E2484" t="s">
        <v>428</v>
      </c>
      <c r="F2484" t="s">
        <v>429</v>
      </c>
      <c r="G2484" t="s">
        <v>307</v>
      </c>
      <c r="H2484" t="s">
        <v>308</v>
      </c>
    </row>
    <row r="2485" spans="1:8" x14ac:dyDescent="0.35">
      <c r="A2485" t="s">
        <v>524</v>
      </c>
      <c r="B2485">
        <v>135.41</v>
      </c>
      <c r="C2485" t="s">
        <v>523</v>
      </c>
      <c r="D2485" t="s">
        <v>524</v>
      </c>
      <c r="E2485" t="s">
        <v>490</v>
      </c>
      <c r="F2485" t="s">
        <v>491</v>
      </c>
      <c r="G2485" t="s">
        <v>492</v>
      </c>
      <c r="H2485" t="s">
        <v>493</v>
      </c>
    </row>
    <row r="2486" spans="1:8" x14ac:dyDescent="0.35">
      <c r="A2486" t="s">
        <v>524</v>
      </c>
      <c r="B2486">
        <v>1068.18</v>
      </c>
      <c r="C2486" t="s">
        <v>523</v>
      </c>
      <c r="D2486" t="s">
        <v>524</v>
      </c>
      <c r="E2486" t="s">
        <v>221</v>
      </c>
      <c r="F2486" t="s">
        <v>222</v>
      </c>
      <c r="G2486" t="s">
        <v>223</v>
      </c>
      <c r="H2486" t="s">
        <v>224</v>
      </c>
    </row>
    <row r="2487" spans="1:8" x14ac:dyDescent="0.35">
      <c r="A2487" t="s">
        <v>524</v>
      </c>
      <c r="B2487">
        <v>1475.07</v>
      </c>
      <c r="C2487" t="s">
        <v>523</v>
      </c>
      <c r="D2487" t="s">
        <v>524</v>
      </c>
      <c r="E2487" t="s">
        <v>288</v>
      </c>
      <c r="F2487" t="s">
        <v>289</v>
      </c>
      <c r="G2487" t="s">
        <v>117</v>
      </c>
      <c r="H2487" t="s">
        <v>118</v>
      </c>
    </row>
    <row r="2488" spans="1:8" x14ac:dyDescent="0.35">
      <c r="A2488" t="s">
        <v>524</v>
      </c>
      <c r="B2488">
        <v>29.4</v>
      </c>
      <c r="C2488" t="s">
        <v>523</v>
      </c>
      <c r="D2488" t="s">
        <v>524</v>
      </c>
      <c r="E2488" t="s">
        <v>548</v>
      </c>
      <c r="F2488" t="s">
        <v>549</v>
      </c>
      <c r="G2488" t="s">
        <v>550</v>
      </c>
      <c r="H2488" t="s">
        <v>551</v>
      </c>
    </row>
    <row r="2489" spans="1:8" x14ac:dyDescent="0.35">
      <c r="A2489" t="s">
        <v>524</v>
      </c>
      <c r="B2489">
        <v>285.14</v>
      </c>
      <c r="C2489" t="s">
        <v>523</v>
      </c>
      <c r="D2489" t="s">
        <v>524</v>
      </c>
      <c r="E2489" t="s">
        <v>538</v>
      </c>
      <c r="F2489" t="s">
        <v>539</v>
      </c>
      <c r="G2489" t="s">
        <v>540</v>
      </c>
      <c r="H2489" t="s">
        <v>541</v>
      </c>
    </row>
    <row r="2490" spans="1:8" x14ac:dyDescent="0.35">
      <c r="A2490" t="s">
        <v>524</v>
      </c>
      <c r="B2490">
        <v>37.200000000000003</v>
      </c>
      <c r="C2490" t="s">
        <v>523</v>
      </c>
      <c r="D2490" t="s">
        <v>524</v>
      </c>
      <c r="E2490" t="s">
        <v>609</v>
      </c>
      <c r="F2490" t="s">
        <v>610</v>
      </c>
      <c r="G2490" t="s">
        <v>250</v>
      </c>
      <c r="H2490" t="s">
        <v>251</v>
      </c>
    </row>
    <row r="2491" spans="1:8" x14ac:dyDescent="0.35">
      <c r="A2491" t="s">
        <v>524</v>
      </c>
      <c r="B2491">
        <v>24</v>
      </c>
      <c r="C2491" t="s">
        <v>523</v>
      </c>
      <c r="D2491" t="s">
        <v>524</v>
      </c>
      <c r="E2491" t="s">
        <v>482</v>
      </c>
      <c r="F2491" t="s">
        <v>483</v>
      </c>
      <c r="G2491" t="s">
        <v>250</v>
      </c>
      <c r="H2491" t="s">
        <v>251</v>
      </c>
    </row>
    <row r="2492" spans="1:8" x14ac:dyDescent="0.35">
      <c r="A2492" t="s">
        <v>524</v>
      </c>
      <c r="B2492">
        <v>72.400000000000006</v>
      </c>
      <c r="C2492" t="s">
        <v>523</v>
      </c>
      <c r="D2492" t="s">
        <v>524</v>
      </c>
      <c r="E2492" t="s">
        <v>422</v>
      </c>
      <c r="F2492" t="s">
        <v>423</v>
      </c>
      <c r="G2492" t="s">
        <v>307</v>
      </c>
      <c r="H2492" t="s">
        <v>308</v>
      </c>
    </row>
    <row r="2493" spans="1:8" x14ac:dyDescent="0.35">
      <c r="A2493" t="s">
        <v>194</v>
      </c>
      <c r="B2493">
        <v>3868.76</v>
      </c>
      <c r="C2493" t="s">
        <v>193</v>
      </c>
      <c r="D2493" t="s">
        <v>194</v>
      </c>
      <c r="E2493" t="s">
        <v>19</v>
      </c>
      <c r="F2493" t="s">
        <v>20</v>
      </c>
      <c r="G2493" t="s">
        <v>21</v>
      </c>
      <c r="H2493" t="s">
        <v>22</v>
      </c>
    </row>
    <row r="2494" spans="1:8" x14ac:dyDescent="0.35">
      <c r="A2494" t="s">
        <v>194</v>
      </c>
      <c r="B2494">
        <v>56.15</v>
      </c>
      <c r="C2494" t="s">
        <v>193</v>
      </c>
      <c r="D2494" t="s">
        <v>194</v>
      </c>
      <c r="E2494" t="s">
        <v>613</v>
      </c>
      <c r="F2494" t="s">
        <v>614</v>
      </c>
      <c r="G2494" t="s">
        <v>615</v>
      </c>
      <c r="H2494" t="s">
        <v>616</v>
      </c>
    </row>
    <row r="2495" spans="1:8" x14ac:dyDescent="0.35">
      <c r="A2495" t="s">
        <v>194</v>
      </c>
      <c r="B2495">
        <v>2094.7199999999998</v>
      </c>
      <c r="C2495" t="s">
        <v>193</v>
      </c>
      <c r="D2495" t="s">
        <v>194</v>
      </c>
      <c r="E2495" t="s">
        <v>288</v>
      </c>
      <c r="F2495" t="s">
        <v>289</v>
      </c>
      <c r="G2495" t="s">
        <v>117</v>
      </c>
      <c r="H2495" t="s">
        <v>118</v>
      </c>
    </row>
    <row r="2496" spans="1:8" x14ac:dyDescent="0.35">
      <c r="A2496" t="s">
        <v>194</v>
      </c>
      <c r="B2496">
        <v>6663.98</v>
      </c>
      <c r="C2496" t="s">
        <v>193</v>
      </c>
      <c r="D2496" t="s">
        <v>194</v>
      </c>
      <c r="E2496" t="s">
        <v>158</v>
      </c>
      <c r="F2496" t="s">
        <v>159</v>
      </c>
      <c r="G2496" t="s">
        <v>117</v>
      </c>
      <c r="H2496" t="s">
        <v>118</v>
      </c>
    </row>
    <row r="2497" spans="1:8" x14ac:dyDescent="0.35">
      <c r="A2497" t="s">
        <v>194</v>
      </c>
      <c r="B2497">
        <v>3769.44</v>
      </c>
      <c r="C2497" t="s">
        <v>193</v>
      </c>
      <c r="D2497" t="s">
        <v>194</v>
      </c>
      <c r="E2497" t="s">
        <v>134</v>
      </c>
      <c r="F2497" t="s">
        <v>135</v>
      </c>
      <c r="G2497" t="s">
        <v>117</v>
      </c>
      <c r="H2497" t="s">
        <v>118</v>
      </c>
    </row>
    <row r="2498" spans="1:8" x14ac:dyDescent="0.35">
      <c r="A2498" t="s">
        <v>194</v>
      </c>
      <c r="B2498">
        <v>544.66</v>
      </c>
      <c r="C2498" t="s">
        <v>193</v>
      </c>
      <c r="D2498" t="s">
        <v>194</v>
      </c>
      <c r="E2498" t="s">
        <v>531</v>
      </c>
      <c r="F2498" t="s">
        <v>532</v>
      </c>
      <c r="G2498" t="s">
        <v>533</v>
      </c>
      <c r="H2498" t="s">
        <v>534</v>
      </c>
    </row>
    <row r="2499" spans="1:8" x14ac:dyDescent="0.35">
      <c r="A2499" t="s">
        <v>194</v>
      </c>
      <c r="B2499">
        <v>19.899999999999999</v>
      </c>
      <c r="C2499" t="s">
        <v>193</v>
      </c>
      <c r="D2499" t="s">
        <v>194</v>
      </c>
      <c r="E2499" t="s">
        <v>563</v>
      </c>
      <c r="F2499" t="s">
        <v>564</v>
      </c>
      <c r="G2499" t="s">
        <v>565</v>
      </c>
      <c r="H2499" t="s">
        <v>566</v>
      </c>
    </row>
    <row r="2500" spans="1:8" x14ac:dyDescent="0.35">
      <c r="A2500" t="s">
        <v>194</v>
      </c>
      <c r="B2500">
        <v>180</v>
      </c>
      <c r="C2500" t="s">
        <v>193</v>
      </c>
      <c r="D2500" t="s">
        <v>194</v>
      </c>
      <c r="E2500" t="s">
        <v>538</v>
      </c>
      <c r="F2500" t="s">
        <v>539</v>
      </c>
      <c r="G2500" t="s">
        <v>540</v>
      </c>
      <c r="H2500" t="s">
        <v>541</v>
      </c>
    </row>
    <row r="2501" spans="1:8" x14ac:dyDescent="0.35">
      <c r="A2501" t="s">
        <v>194</v>
      </c>
      <c r="B2501">
        <v>195.83</v>
      </c>
      <c r="C2501" t="s">
        <v>193</v>
      </c>
      <c r="D2501" t="s">
        <v>194</v>
      </c>
      <c r="E2501" t="s">
        <v>258</v>
      </c>
      <c r="F2501" t="s">
        <v>259</v>
      </c>
      <c r="G2501" t="s">
        <v>117</v>
      </c>
      <c r="H2501" t="s">
        <v>118</v>
      </c>
    </row>
    <row r="2502" spans="1:8" x14ac:dyDescent="0.35">
      <c r="A2502" t="s">
        <v>194</v>
      </c>
      <c r="B2502">
        <v>20</v>
      </c>
      <c r="C2502" t="s">
        <v>193</v>
      </c>
      <c r="D2502" t="s">
        <v>194</v>
      </c>
      <c r="E2502" t="s">
        <v>609</v>
      </c>
      <c r="F2502" t="s">
        <v>610</v>
      </c>
      <c r="G2502" t="s">
        <v>250</v>
      </c>
      <c r="H2502" t="s">
        <v>251</v>
      </c>
    </row>
    <row r="2503" spans="1:8" x14ac:dyDescent="0.35">
      <c r="A2503" t="s">
        <v>194</v>
      </c>
      <c r="B2503">
        <v>203.52</v>
      </c>
      <c r="C2503" t="s">
        <v>193</v>
      </c>
      <c r="D2503" t="s">
        <v>194</v>
      </c>
      <c r="E2503" t="s">
        <v>482</v>
      </c>
      <c r="F2503" t="s">
        <v>483</v>
      </c>
      <c r="G2503" t="s">
        <v>250</v>
      </c>
      <c r="H2503" t="s">
        <v>251</v>
      </c>
    </row>
    <row r="2504" spans="1:8" x14ac:dyDescent="0.35">
      <c r="A2504" t="s">
        <v>194</v>
      </c>
      <c r="B2504">
        <v>622.6</v>
      </c>
      <c r="C2504" t="s">
        <v>193</v>
      </c>
      <c r="D2504" t="s">
        <v>194</v>
      </c>
      <c r="E2504" t="s">
        <v>337</v>
      </c>
      <c r="F2504" t="s">
        <v>338</v>
      </c>
      <c r="G2504" t="s">
        <v>339</v>
      </c>
      <c r="H2504" t="s">
        <v>340</v>
      </c>
    </row>
    <row r="2505" spans="1:8" x14ac:dyDescent="0.35">
      <c r="A2505" t="s">
        <v>194</v>
      </c>
      <c r="B2505">
        <v>208.2</v>
      </c>
      <c r="C2505" t="s">
        <v>193</v>
      </c>
      <c r="D2505" t="s">
        <v>194</v>
      </c>
      <c r="E2505" t="s">
        <v>154</v>
      </c>
      <c r="F2505" t="s">
        <v>155</v>
      </c>
      <c r="G2505" t="s">
        <v>117</v>
      </c>
      <c r="H2505" t="s">
        <v>118</v>
      </c>
    </row>
    <row r="2506" spans="1:8" x14ac:dyDescent="0.35">
      <c r="A2506" t="s">
        <v>194</v>
      </c>
      <c r="B2506">
        <v>441.5</v>
      </c>
      <c r="C2506" t="s">
        <v>193</v>
      </c>
      <c r="D2506" t="s">
        <v>194</v>
      </c>
      <c r="E2506" t="s">
        <v>404</v>
      </c>
      <c r="F2506" t="s">
        <v>405</v>
      </c>
      <c r="G2506" t="s">
        <v>307</v>
      </c>
      <c r="H2506" t="s">
        <v>308</v>
      </c>
    </row>
    <row r="2507" spans="1:8" x14ac:dyDescent="0.35">
      <c r="A2507" t="s">
        <v>194</v>
      </c>
      <c r="B2507">
        <v>49</v>
      </c>
      <c r="C2507" t="s">
        <v>193</v>
      </c>
      <c r="D2507" t="s">
        <v>194</v>
      </c>
      <c r="E2507" t="s">
        <v>422</v>
      </c>
      <c r="F2507" t="s">
        <v>423</v>
      </c>
      <c r="G2507" t="s">
        <v>307</v>
      </c>
      <c r="H2507" t="s">
        <v>308</v>
      </c>
    </row>
    <row r="2508" spans="1:8" x14ac:dyDescent="0.35">
      <c r="A2508" t="s">
        <v>194</v>
      </c>
      <c r="B2508">
        <v>87.15</v>
      </c>
      <c r="C2508" t="s">
        <v>193</v>
      </c>
      <c r="D2508" t="s">
        <v>194</v>
      </c>
      <c r="E2508" t="s">
        <v>305</v>
      </c>
      <c r="F2508" t="s">
        <v>306</v>
      </c>
      <c r="G2508" t="s">
        <v>307</v>
      </c>
      <c r="H2508" t="s">
        <v>308</v>
      </c>
    </row>
    <row r="2509" spans="1:8" x14ac:dyDescent="0.35">
      <c r="A2509" t="s">
        <v>194</v>
      </c>
      <c r="B2509">
        <v>120</v>
      </c>
      <c r="C2509" t="s">
        <v>193</v>
      </c>
      <c r="D2509" t="s">
        <v>194</v>
      </c>
      <c r="E2509" t="s">
        <v>428</v>
      </c>
      <c r="F2509" t="s">
        <v>429</v>
      </c>
      <c r="G2509" t="s">
        <v>307</v>
      </c>
      <c r="H2509" t="s">
        <v>308</v>
      </c>
    </row>
    <row r="2510" spans="1:8" x14ac:dyDescent="0.35">
      <c r="A2510" t="s">
        <v>190</v>
      </c>
      <c r="B2510">
        <v>177.54</v>
      </c>
      <c r="C2510" t="s">
        <v>191</v>
      </c>
      <c r="D2510" t="s">
        <v>190</v>
      </c>
      <c r="E2510" t="s">
        <v>458</v>
      </c>
      <c r="F2510" t="s">
        <v>459</v>
      </c>
      <c r="G2510" t="s">
        <v>348</v>
      </c>
      <c r="H2510" t="s">
        <v>349</v>
      </c>
    </row>
    <row r="2511" spans="1:8" x14ac:dyDescent="0.35">
      <c r="A2511" t="s">
        <v>190</v>
      </c>
      <c r="B2511">
        <v>392.09</v>
      </c>
      <c r="C2511" t="s">
        <v>191</v>
      </c>
      <c r="D2511" t="s">
        <v>190</v>
      </c>
      <c r="E2511" t="s">
        <v>613</v>
      </c>
      <c r="F2511" t="s">
        <v>614</v>
      </c>
      <c r="G2511" t="s">
        <v>615</v>
      </c>
      <c r="H2511" t="s">
        <v>616</v>
      </c>
    </row>
    <row r="2512" spans="1:8" x14ac:dyDescent="0.35">
      <c r="A2512" t="s">
        <v>190</v>
      </c>
      <c r="B2512">
        <v>268.86</v>
      </c>
      <c r="C2512" t="s">
        <v>191</v>
      </c>
      <c r="D2512" t="s">
        <v>190</v>
      </c>
      <c r="E2512" t="s">
        <v>490</v>
      </c>
      <c r="F2512" t="s">
        <v>491</v>
      </c>
      <c r="G2512" t="s">
        <v>492</v>
      </c>
      <c r="H2512" t="s">
        <v>493</v>
      </c>
    </row>
    <row r="2513" spans="1:8" x14ac:dyDescent="0.35">
      <c r="A2513" t="s">
        <v>190</v>
      </c>
      <c r="B2513">
        <v>419.18</v>
      </c>
      <c r="C2513" t="s">
        <v>191</v>
      </c>
      <c r="D2513" t="s">
        <v>190</v>
      </c>
      <c r="E2513" t="s">
        <v>410</v>
      </c>
      <c r="F2513" t="s">
        <v>411</v>
      </c>
      <c r="G2513" t="s">
        <v>412</v>
      </c>
      <c r="H2513" t="s">
        <v>413</v>
      </c>
    </row>
    <row r="2514" spans="1:8" x14ac:dyDescent="0.35">
      <c r="A2514" t="s">
        <v>190</v>
      </c>
      <c r="B2514">
        <v>2643.69</v>
      </c>
      <c r="C2514" t="s">
        <v>191</v>
      </c>
      <c r="D2514" t="s">
        <v>190</v>
      </c>
      <c r="E2514" t="s">
        <v>221</v>
      </c>
      <c r="F2514" t="s">
        <v>222</v>
      </c>
      <c r="G2514" t="s">
        <v>223</v>
      </c>
      <c r="H2514" t="s">
        <v>224</v>
      </c>
    </row>
    <row r="2515" spans="1:8" x14ac:dyDescent="0.35">
      <c r="A2515" t="s">
        <v>190</v>
      </c>
      <c r="B2515">
        <v>316.35000000000002</v>
      </c>
      <c r="C2515" t="s">
        <v>191</v>
      </c>
      <c r="D2515" t="s">
        <v>190</v>
      </c>
      <c r="E2515" t="s">
        <v>288</v>
      </c>
      <c r="F2515" t="s">
        <v>289</v>
      </c>
      <c r="G2515" t="s">
        <v>117</v>
      </c>
      <c r="H2515" t="s">
        <v>118</v>
      </c>
    </row>
    <row r="2516" spans="1:8" x14ac:dyDescent="0.35">
      <c r="A2516" t="s">
        <v>190</v>
      </c>
      <c r="B2516">
        <v>3116.03</v>
      </c>
      <c r="C2516" t="s">
        <v>191</v>
      </c>
      <c r="D2516" t="s">
        <v>190</v>
      </c>
      <c r="E2516" t="s">
        <v>134</v>
      </c>
      <c r="F2516" t="s">
        <v>135</v>
      </c>
      <c r="G2516" t="s">
        <v>117</v>
      </c>
      <c r="H2516" t="s">
        <v>118</v>
      </c>
    </row>
    <row r="2517" spans="1:8" x14ac:dyDescent="0.35">
      <c r="A2517" t="s">
        <v>190</v>
      </c>
      <c r="B2517">
        <v>604.86</v>
      </c>
      <c r="C2517" t="s">
        <v>191</v>
      </c>
      <c r="D2517" t="s">
        <v>190</v>
      </c>
      <c r="E2517" t="s">
        <v>531</v>
      </c>
      <c r="F2517" t="s">
        <v>532</v>
      </c>
      <c r="G2517" t="s">
        <v>533</v>
      </c>
      <c r="H2517" t="s">
        <v>534</v>
      </c>
    </row>
    <row r="2518" spans="1:8" x14ac:dyDescent="0.35">
      <c r="A2518" t="s">
        <v>190</v>
      </c>
      <c r="B2518">
        <v>52.03</v>
      </c>
      <c r="C2518" t="s">
        <v>191</v>
      </c>
      <c r="D2518" t="s">
        <v>190</v>
      </c>
      <c r="E2518" t="s">
        <v>563</v>
      </c>
      <c r="F2518" t="s">
        <v>564</v>
      </c>
      <c r="G2518" t="s">
        <v>1104</v>
      </c>
      <c r="H2518" t="s">
        <v>1105</v>
      </c>
    </row>
    <row r="2519" spans="1:8" x14ac:dyDescent="0.35">
      <c r="A2519" t="s">
        <v>190</v>
      </c>
      <c r="B2519">
        <v>11.9</v>
      </c>
      <c r="C2519" t="s">
        <v>191</v>
      </c>
      <c r="D2519" t="s">
        <v>190</v>
      </c>
      <c r="E2519" t="s">
        <v>563</v>
      </c>
      <c r="F2519" t="s">
        <v>564</v>
      </c>
      <c r="G2519" t="s">
        <v>565</v>
      </c>
      <c r="H2519" t="s">
        <v>566</v>
      </c>
    </row>
    <row r="2520" spans="1:8" x14ac:dyDescent="0.35">
      <c r="A2520" t="s">
        <v>190</v>
      </c>
      <c r="B2520">
        <v>1475.91</v>
      </c>
      <c r="C2520" t="s">
        <v>191</v>
      </c>
      <c r="D2520" t="s">
        <v>190</v>
      </c>
      <c r="E2520" t="s">
        <v>563</v>
      </c>
      <c r="F2520" t="s">
        <v>564</v>
      </c>
      <c r="G2520" t="s">
        <v>568</v>
      </c>
      <c r="H2520" t="s">
        <v>569</v>
      </c>
    </row>
    <row r="2521" spans="1:8" x14ac:dyDescent="0.35">
      <c r="A2521" t="s">
        <v>190</v>
      </c>
      <c r="B2521">
        <v>234.93</v>
      </c>
      <c r="C2521" t="s">
        <v>191</v>
      </c>
      <c r="D2521" t="s">
        <v>190</v>
      </c>
      <c r="E2521" t="s">
        <v>548</v>
      </c>
      <c r="F2521" t="s">
        <v>549</v>
      </c>
      <c r="G2521" t="s">
        <v>550</v>
      </c>
      <c r="H2521" t="s">
        <v>551</v>
      </c>
    </row>
    <row r="2522" spans="1:8" x14ac:dyDescent="0.35">
      <c r="A2522" t="s">
        <v>190</v>
      </c>
      <c r="B2522">
        <v>11</v>
      </c>
      <c r="C2522" t="s">
        <v>191</v>
      </c>
      <c r="D2522" t="s">
        <v>190</v>
      </c>
      <c r="E2522" t="s">
        <v>538</v>
      </c>
      <c r="F2522" t="s">
        <v>539</v>
      </c>
      <c r="G2522" t="s">
        <v>540</v>
      </c>
      <c r="H2522" t="s">
        <v>541</v>
      </c>
    </row>
    <row r="2523" spans="1:8" x14ac:dyDescent="0.35">
      <c r="A2523" t="s">
        <v>190</v>
      </c>
      <c r="B2523">
        <v>338.59</v>
      </c>
      <c r="C2523" t="s">
        <v>191</v>
      </c>
      <c r="D2523" t="s">
        <v>190</v>
      </c>
      <c r="E2523" t="s">
        <v>258</v>
      </c>
      <c r="F2523" t="s">
        <v>259</v>
      </c>
      <c r="G2523" t="s">
        <v>117</v>
      </c>
      <c r="H2523" t="s">
        <v>118</v>
      </c>
    </row>
    <row r="2524" spans="1:8" x14ac:dyDescent="0.35">
      <c r="A2524" t="s">
        <v>190</v>
      </c>
      <c r="B2524">
        <v>8.4700000000000006</v>
      </c>
      <c r="C2524" t="s">
        <v>191</v>
      </c>
      <c r="D2524" t="s">
        <v>190</v>
      </c>
      <c r="E2524" t="s">
        <v>380</v>
      </c>
      <c r="F2524" t="s">
        <v>381</v>
      </c>
      <c r="G2524" t="s">
        <v>250</v>
      </c>
      <c r="H2524" t="s">
        <v>251</v>
      </c>
    </row>
    <row r="2525" spans="1:8" x14ac:dyDescent="0.35">
      <c r="A2525" t="s">
        <v>190</v>
      </c>
      <c r="B2525">
        <v>671.73</v>
      </c>
      <c r="C2525" t="s">
        <v>191</v>
      </c>
      <c r="D2525" t="s">
        <v>190</v>
      </c>
      <c r="E2525" t="s">
        <v>609</v>
      </c>
      <c r="F2525" t="s">
        <v>610</v>
      </c>
      <c r="G2525" t="s">
        <v>250</v>
      </c>
      <c r="H2525" t="s">
        <v>251</v>
      </c>
    </row>
    <row r="2526" spans="1:8" x14ac:dyDescent="0.35">
      <c r="A2526" t="s">
        <v>190</v>
      </c>
      <c r="B2526">
        <v>23.95</v>
      </c>
      <c r="C2526" t="s">
        <v>191</v>
      </c>
      <c r="D2526" t="s">
        <v>190</v>
      </c>
      <c r="E2526" t="s">
        <v>482</v>
      </c>
      <c r="F2526" t="s">
        <v>483</v>
      </c>
      <c r="G2526" t="s">
        <v>250</v>
      </c>
      <c r="H2526" t="s">
        <v>251</v>
      </c>
    </row>
    <row r="2527" spans="1:8" x14ac:dyDescent="0.35">
      <c r="A2527" t="s">
        <v>190</v>
      </c>
      <c r="B2527">
        <v>69.34</v>
      </c>
      <c r="C2527" t="s">
        <v>191</v>
      </c>
      <c r="D2527" t="s">
        <v>190</v>
      </c>
      <c r="E2527" t="s">
        <v>337</v>
      </c>
      <c r="F2527" t="s">
        <v>338</v>
      </c>
      <c r="G2527" t="s">
        <v>339</v>
      </c>
      <c r="H2527" t="s">
        <v>340</v>
      </c>
    </row>
    <row r="2528" spans="1:8" x14ac:dyDescent="0.35">
      <c r="A2528" t="s">
        <v>190</v>
      </c>
      <c r="B2528">
        <v>294.20999999999998</v>
      </c>
      <c r="C2528" t="s">
        <v>191</v>
      </c>
      <c r="D2528" t="s">
        <v>190</v>
      </c>
      <c r="E2528" t="s">
        <v>404</v>
      </c>
      <c r="F2528" t="s">
        <v>405</v>
      </c>
      <c r="G2528" t="s">
        <v>307</v>
      </c>
      <c r="H2528" t="s">
        <v>308</v>
      </c>
    </row>
    <row r="2529" spans="1:8" x14ac:dyDescent="0.35">
      <c r="A2529" t="s">
        <v>190</v>
      </c>
      <c r="B2529">
        <v>936.18</v>
      </c>
      <c r="C2529" t="s">
        <v>191</v>
      </c>
      <c r="D2529" t="s">
        <v>190</v>
      </c>
      <c r="E2529" t="s">
        <v>422</v>
      </c>
      <c r="F2529" t="s">
        <v>423</v>
      </c>
      <c r="G2529" t="s">
        <v>307</v>
      </c>
      <c r="H2529" t="s">
        <v>308</v>
      </c>
    </row>
    <row r="2530" spans="1:8" x14ac:dyDescent="0.35">
      <c r="A2530" t="s">
        <v>190</v>
      </c>
      <c r="B2530">
        <v>949.16</v>
      </c>
      <c r="C2530" t="s">
        <v>191</v>
      </c>
      <c r="D2530" t="s">
        <v>190</v>
      </c>
      <c r="E2530" t="s">
        <v>305</v>
      </c>
      <c r="F2530" t="s">
        <v>306</v>
      </c>
      <c r="G2530" t="s">
        <v>307</v>
      </c>
      <c r="H2530" t="s">
        <v>308</v>
      </c>
    </row>
    <row r="2531" spans="1:8" x14ac:dyDescent="0.35">
      <c r="A2531" t="s">
        <v>190</v>
      </c>
      <c r="B2531">
        <v>529.46</v>
      </c>
      <c r="C2531" t="s">
        <v>191</v>
      </c>
      <c r="D2531" t="s">
        <v>190</v>
      </c>
      <c r="E2531" t="s">
        <v>428</v>
      </c>
      <c r="F2531" t="s">
        <v>429</v>
      </c>
      <c r="G2531" t="s">
        <v>307</v>
      </c>
      <c r="H2531" t="s">
        <v>308</v>
      </c>
    </row>
    <row r="2532" spans="1:8" x14ac:dyDescent="0.35">
      <c r="A2532" t="s">
        <v>18</v>
      </c>
      <c r="B2532">
        <v>2.72</v>
      </c>
      <c r="C2532" t="s">
        <v>17</v>
      </c>
      <c r="D2532" t="s">
        <v>18</v>
      </c>
      <c r="E2532" t="s">
        <v>332</v>
      </c>
      <c r="F2532" t="s">
        <v>333</v>
      </c>
      <c r="G2532" t="s">
        <v>178</v>
      </c>
      <c r="H2532" t="s">
        <v>179</v>
      </c>
    </row>
    <row r="2533" spans="1:8" x14ac:dyDescent="0.35">
      <c r="A2533" t="s">
        <v>18</v>
      </c>
      <c r="B2533">
        <v>4.25</v>
      </c>
      <c r="C2533" t="s">
        <v>17</v>
      </c>
      <c r="D2533" t="s">
        <v>18</v>
      </c>
      <c r="E2533" t="s">
        <v>19</v>
      </c>
      <c r="F2533" t="s">
        <v>20</v>
      </c>
      <c r="G2533" t="s">
        <v>21</v>
      </c>
      <c r="H2533" t="s">
        <v>22</v>
      </c>
    </row>
    <row r="2534" spans="1:8" x14ac:dyDescent="0.35">
      <c r="A2534" t="s">
        <v>18</v>
      </c>
      <c r="B2534">
        <v>2.8</v>
      </c>
      <c r="C2534" t="s">
        <v>17</v>
      </c>
      <c r="D2534" t="s">
        <v>18</v>
      </c>
      <c r="E2534" t="s">
        <v>139</v>
      </c>
      <c r="F2534" t="s">
        <v>140</v>
      </c>
      <c r="G2534" t="s">
        <v>245</v>
      </c>
      <c r="H2534" t="s">
        <v>246</v>
      </c>
    </row>
    <row r="2535" spans="1:8" x14ac:dyDescent="0.35">
      <c r="A2535" t="s">
        <v>18</v>
      </c>
      <c r="B2535">
        <v>105.24</v>
      </c>
      <c r="C2535" t="s">
        <v>17</v>
      </c>
      <c r="D2535" t="s">
        <v>18</v>
      </c>
      <c r="E2535" t="s">
        <v>554</v>
      </c>
      <c r="F2535" t="s">
        <v>555</v>
      </c>
      <c r="G2535" t="s">
        <v>492</v>
      </c>
      <c r="H2535" t="s">
        <v>493</v>
      </c>
    </row>
    <row r="2536" spans="1:8" x14ac:dyDescent="0.35">
      <c r="A2536" t="s">
        <v>18</v>
      </c>
      <c r="B2536">
        <v>2115.3200000000002</v>
      </c>
      <c r="C2536" t="s">
        <v>17</v>
      </c>
      <c r="D2536" t="s">
        <v>18</v>
      </c>
      <c r="E2536" t="s">
        <v>458</v>
      </c>
      <c r="F2536" t="s">
        <v>459</v>
      </c>
      <c r="G2536" t="s">
        <v>348</v>
      </c>
      <c r="H2536" t="s">
        <v>349</v>
      </c>
    </row>
    <row r="2537" spans="1:8" x14ac:dyDescent="0.35">
      <c r="A2537" t="s">
        <v>18</v>
      </c>
      <c r="B2537">
        <v>1188.21</v>
      </c>
      <c r="C2537" t="s">
        <v>17</v>
      </c>
      <c r="D2537" t="s">
        <v>18</v>
      </c>
      <c r="E2537" t="s">
        <v>384</v>
      </c>
      <c r="F2537" t="s">
        <v>385</v>
      </c>
      <c r="G2537" t="s">
        <v>339</v>
      </c>
      <c r="H2537" t="s">
        <v>340</v>
      </c>
    </row>
    <row r="2538" spans="1:8" x14ac:dyDescent="0.35">
      <c r="A2538" t="s">
        <v>18</v>
      </c>
      <c r="B2538">
        <v>544.24</v>
      </c>
      <c r="C2538" t="s">
        <v>17</v>
      </c>
      <c r="D2538" t="s">
        <v>18</v>
      </c>
      <c r="E2538" t="s">
        <v>613</v>
      </c>
      <c r="F2538" t="s">
        <v>614</v>
      </c>
      <c r="G2538" t="s">
        <v>615</v>
      </c>
      <c r="H2538" t="s">
        <v>616</v>
      </c>
    </row>
    <row r="2539" spans="1:8" x14ac:dyDescent="0.35">
      <c r="A2539" t="s">
        <v>18</v>
      </c>
      <c r="B2539">
        <v>405.47</v>
      </c>
      <c r="C2539" t="s">
        <v>17</v>
      </c>
      <c r="D2539" t="s">
        <v>18</v>
      </c>
      <c r="E2539" t="s">
        <v>490</v>
      </c>
      <c r="F2539" t="s">
        <v>491</v>
      </c>
      <c r="G2539" t="s">
        <v>492</v>
      </c>
      <c r="H2539" t="s">
        <v>493</v>
      </c>
    </row>
    <row r="2540" spans="1:8" x14ac:dyDescent="0.35">
      <c r="A2540" t="s">
        <v>18</v>
      </c>
      <c r="B2540">
        <v>1037.97</v>
      </c>
      <c r="C2540" t="s">
        <v>17</v>
      </c>
      <c r="D2540" t="s">
        <v>18</v>
      </c>
      <c r="E2540" t="s">
        <v>410</v>
      </c>
      <c r="F2540" t="s">
        <v>411</v>
      </c>
      <c r="G2540" t="s">
        <v>412</v>
      </c>
      <c r="H2540" t="s">
        <v>413</v>
      </c>
    </row>
    <row r="2541" spans="1:8" x14ac:dyDescent="0.35">
      <c r="A2541" t="s">
        <v>18</v>
      </c>
      <c r="B2541">
        <v>2297.4899999999998</v>
      </c>
      <c r="C2541" t="s">
        <v>17</v>
      </c>
      <c r="D2541" t="s">
        <v>18</v>
      </c>
      <c r="E2541" t="s">
        <v>221</v>
      </c>
      <c r="F2541" t="s">
        <v>222</v>
      </c>
      <c r="G2541" t="s">
        <v>223</v>
      </c>
      <c r="H2541" t="s">
        <v>224</v>
      </c>
    </row>
    <row r="2542" spans="1:8" x14ac:dyDescent="0.35">
      <c r="A2542" t="s">
        <v>18</v>
      </c>
      <c r="B2542">
        <v>6975.34</v>
      </c>
      <c r="C2542" t="s">
        <v>17</v>
      </c>
      <c r="D2542" t="s">
        <v>18</v>
      </c>
      <c r="E2542" t="s">
        <v>288</v>
      </c>
      <c r="F2542" t="s">
        <v>289</v>
      </c>
      <c r="G2542" t="s">
        <v>117</v>
      </c>
      <c r="H2542" t="s">
        <v>118</v>
      </c>
    </row>
    <row r="2543" spans="1:8" x14ac:dyDescent="0.35">
      <c r="A2543" t="s">
        <v>18</v>
      </c>
      <c r="B2543">
        <v>11356.68</v>
      </c>
      <c r="C2543" t="s">
        <v>17</v>
      </c>
      <c r="D2543" t="s">
        <v>18</v>
      </c>
      <c r="E2543" t="s">
        <v>158</v>
      </c>
      <c r="F2543" t="s">
        <v>159</v>
      </c>
      <c r="G2543" t="s">
        <v>117</v>
      </c>
      <c r="H2543" t="s">
        <v>118</v>
      </c>
    </row>
    <row r="2544" spans="1:8" x14ac:dyDescent="0.35">
      <c r="A2544" t="s">
        <v>18</v>
      </c>
      <c r="B2544">
        <v>9752.34</v>
      </c>
      <c r="C2544" t="s">
        <v>17</v>
      </c>
      <c r="D2544" t="s">
        <v>18</v>
      </c>
      <c r="E2544" t="s">
        <v>134</v>
      </c>
      <c r="F2544" t="s">
        <v>135</v>
      </c>
      <c r="G2544" t="s">
        <v>117</v>
      </c>
      <c r="H2544" t="s">
        <v>118</v>
      </c>
    </row>
    <row r="2545" spans="1:8" x14ac:dyDescent="0.35">
      <c r="A2545" t="s">
        <v>18</v>
      </c>
      <c r="B2545">
        <v>3461.7</v>
      </c>
      <c r="C2545" t="s">
        <v>17</v>
      </c>
      <c r="D2545" t="s">
        <v>18</v>
      </c>
      <c r="E2545" t="s">
        <v>531</v>
      </c>
      <c r="F2545" t="s">
        <v>532</v>
      </c>
      <c r="G2545" t="s">
        <v>533</v>
      </c>
      <c r="H2545" t="s">
        <v>534</v>
      </c>
    </row>
    <row r="2546" spans="1:8" x14ac:dyDescent="0.35">
      <c r="A2546" t="s">
        <v>18</v>
      </c>
      <c r="B2546">
        <v>43.21</v>
      </c>
      <c r="C2546" t="s">
        <v>17</v>
      </c>
      <c r="D2546" t="s">
        <v>18</v>
      </c>
      <c r="E2546" t="s">
        <v>563</v>
      </c>
      <c r="F2546" t="s">
        <v>564</v>
      </c>
      <c r="G2546" t="s">
        <v>1104</v>
      </c>
      <c r="H2546" t="s">
        <v>1105</v>
      </c>
    </row>
    <row r="2547" spans="1:8" x14ac:dyDescent="0.35">
      <c r="A2547" t="s">
        <v>18</v>
      </c>
      <c r="B2547">
        <v>4779.54</v>
      </c>
      <c r="C2547" t="s">
        <v>17</v>
      </c>
      <c r="D2547" t="s">
        <v>18</v>
      </c>
      <c r="E2547" t="s">
        <v>563</v>
      </c>
      <c r="F2547" t="s">
        <v>564</v>
      </c>
      <c r="G2547" t="s">
        <v>568</v>
      </c>
      <c r="H2547" t="s">
        <v>569</v>
      </c>
    </row>
    <row r="2548" spans="1:8" x14ac:dyDescent="0.35">
      <c r="A2548" t="s">
        <v>18</v>
      </c>
      <c r="B2548">
        <v>269.61</v>
      </c>
      <c r="C2548" t="s">
        <v>17</v>
      </c>
      <c r="D2548" t="s">
        <v>18</v>
      </c>
      <c r="E2548" t="s">
        <v>548</v>
      </c>
      <c r="F2548" t="s">
        <v>549</v>
      </c>
      <c r="G2548" t="s">
        <v>645</v>
      </c>
      <c r="H2548" t="s">
        <v>646</v>
      </c>
    </row>
    <row r="2549" spans="1:8" x14ac:dyDescent="0.35">
      <c r="A2549" t="s">
        <v>18</v>
      </c>
      <c r="B2549">
        <v>184</v>
      </c>
      <c r="C2549" t="s">
        <v>17</v>
      </c>
      <c r="D2549" t="s">
        <v>18</v>
      </c>
      <c r="E2549" t="s">
        <v>548</v>
      </c>
      <c r="F2549" t="s">
        <v>549</v>
      </c>
      <c r="G2549" t="s">
        <v>1104</v>
      </c>
      <c r="H2549" t="s">
        <v>1105</v>
      </c>
    </row>
    <row r="2550" spans="1:8" x14ac:dyDescent="0.35">
      <c r="A2550" t="s">
        <v>18</v>
      </c>
      <c r="B2550">
        <v>1135.8800000000001</v>
      </c>
      <c r="C2550" t="s">
        <v>17</v>
      </c>
      <c r="D2550" t="s">
        <v>18</v>
      </c>
      <c r="E2550" t="s">
        <v>548</v>
      </c>
      <c r="F2550" t="s">
        <v>549</v>
      </c>
      <c r="G2550" t="s">
        <v>633</v>
      </c>
      <c r="H2550" t="s">
        <v>634</v>
      </c>
    </row>
    <row r="2551" spans="1:8" x14ac:dyDescent="0.35">
      <c r="A2551" t="s">
        <v>18</v>
      </c>
      <c r="B2551">
        <v>474.08</v>
      </c>
      <c r="C2551" t="s">
        <v>17</v>
      </c>
      <c r="D2551" t="s">
        <v>18</v>
      </c>
      <c r="E2551" t="s">
        <v>548</v>
      </c>
      <c r="F2551" t="s">
        <v>549</v>
      </c>
      <c r="G2551" t="s">
        <v>550</v>
      </c>
      <c r="H2551" t="s">
        <v>551</v>
      </c>
    </row>
    <row r="2552" spans="1:8" x14ac:dyDescent="0.35">
      <c r="A2552" t="s">
        <v>18</v>
      </c>
      <c r="B2552">
        <v>244.25</v>
      </c>
      <c r="C2552" t="s">
        <v>17</v>
      </c>
      <c r="D2552" t="s">
        <v>18</v>
      </c>
      <c r="E2552" t="s">
        <v>538</v>
      </c>
      <c r="F2552" t="s">
        <v>539</v>
      </c>
      <c r="G2552" t="s">
        <v>540</v>
      </c>
      <c r="H2552" t="s">
        <v>541</v>
      </c>
    </row>
    <row r="2553" spans="1:8" x14ac:dyDescent="0.35">
      <c r="A2553" t="s">
        <v>18</v>
      </c>
      <c r="B2553">
        <v>119.12</v>
      </c>
      <c r="C2553" t="s">
        <v>17</v>
      </c>
      <c r="D2553" t="s">
        <v>18</v>
      </c>
      <c r="E2553" t="s">
        <v>258</v>
      </c>
      <c r="F2553" t="s">
        <v>259</v>
      </c>
      <c r="G2553" t="s">
        <v>117</v>
      </c>
      <c r="H2553" t="s">
        <v>118</v>
      </c>
    </row>
    <row r="2554" spans="1:8" x14ac:dyDescent="0.35">
      <c r="A2554" t="s">
        <v>18</v>
      </c>
      <c r="B2554">
        <v>1336.19</v>
      </c>
      <c r="C2554" t="s">
        <v>17</v>
      </c>
      <c r="D2554" t="s">
        <v>18</v>
      </c>
      <c r="E2554" t="s">
        <v>380</v>
      </c>
      <c r="F2554" t="s">
        <v>381</v>
      </c>
      <c r="G2554" t="s">
        <v>250</v>
      </c>
      <c r="H2554" t="s">
        <v>251</v>
      </c>
    </row>
    <row r="2555" spans="1:8" x14ac:dyDescent="0.35">
      <c r="A2555" t="s">
        <v>18</v>
      </c>
      <c r="B2555">
        <v>3081.18</v>
      </c>
      <c r="C2555" t="s">
        <v>17</v>
      </c>
      <c r="D2555" t="s">
        <v>18</v>
      </c>
      <c r="E2555" t="s">
        <v>609</v>
      </c>
      <c r="F2555" t="s">
        <v>610</v>
      </c>
      <c r="G2555" t="s">
        <v>250</v>
      </c>
      <c r="H2555" t="s">
        <v>251</v>
      </c>
    </row>
    <row r="2556" spans="1:8" x14ac:dyDescent="0.35">
      <c r="A2556" t="s">
        <v>18</v>
      </c>
      <c r="B2556">
        <v>893.8</v>
      </c>
      <c r="C2556" t="s">
        <v>17</v>
      </c>
      <c r="D2556" t="s">
        <v>18</v>
      </c>
      <c r="E2556" t="s">
        <v>482</v>
      </c>
      <c r="F2556" t="s">
        <v>483</v>
      </c>
      <c r="G2556" t="s">
        <v>250</v>
      </c>
      <c r="H2556" t="s">
        <v>251</v>
      </c>
    </row>
    <row r="2557" spans="1:8" x14ac:dyDescent="0.35">
      <c r="A2557" t="s">
        <v>18</v>
      </c>
      <c r="B2557">
        <v>3650.51</v>
      </c>
      <c r="C2557" t="s">
        <v>17</v>
      </c>
      <c r="D2557" t="s">
        <v>18</v>
      </c>
      <c r="E2557" t="s">
        <v>337</v>
      </c>
      <c r="F2557" t="s">
        <v>338</v>
      </c>
      <c r="G2557" t="s">
        <v>339</v>
      </c>
      <c r="H2557" t="s">
        <v>340</v>
      </c>
    </row>
    <row r="2558" spans="1:8" x14ac:dyDescent="0.35">
      <c r="A2558" t="s">
        <v>18</v>
      </c>
      <c r="B2558">
        <v>5342.69</v>
      </c>
      <c r="C2558" t="s">
        <v>17</v>
      </c>
      <c r="D2558" t="s">
        <v>18</v>
      </c>
      <c r="E2558" t="s">
        <v>154</v>
      </c>
      <c r="F2558" t="s">
        <v>155</v>
      </c>
      <c r="G2558" t="s">
        <v>117</v>
      </c>
      <c r="H2558" t="s">
        <v>118</v>
      </c>
    </row>
    <row r="2559" spans="1:8" x14ac:dyDescent="0.35">
      <c r="A2559" t="s">
        <v>18</v>
      </c>
      <c r="B2559">
        <v>6391.82</v>
      </c>
      <c r="C2559" t="s">
        <v>17</v>
      </c>
      <c r="D2559" t="s">
        <v>18</v>
      </c>
      <c r="E2559" t="s">
        <v>404</v>
      </c>
      <c r="F2559" t="s">
        <v>405</v>
      </c>
      <c r="G2559" t="s">
        <v>307</v>
      </c>
      <c r="H2559" t="s">
        <v>308</v>
      </c>
    </row>
    <row r="2560" spans="1:8" x14ac:dyDescent="0.35">
      <c r="A2560" t="s">
        <v>18</v>
      </c>
      <c r="B2560">
        <v>5150.24</v>
      </c>
      <c r="C2560" t="s">
        <v>17</v>
      </c>
      <c r="D2560" t="s">
        <v>18</v>
      </c>
      <c r="E2560" t="s">
        <v>422</v>
      </c>
      <c r="F2560" t="s">
        <v>423</v>
      </c>
      <c r="G2560" t="s">
        <v>307</v>
      </c>
      <c r="H2560" t="s">
        <v>308</v>
      </c>
    </row>
    <row r="2561" spans="1:8" x14ac:dyDescent="0.35">
      <c r="A2561" t="s">
        <v>18</v>
      </c>
      <c r="B2561">
        <v>4150.8</v>
      </c>
      <c r="C2561" t="s">
        <v>17</v>
      </c>
      <c r="D2561" t="s">
        <v>18</v>
      </c>
      <c r="E2561" t="s">
        <v>305</v>
      </c>
      <c r="F2561" t="s">
        <v>306</v>
      </c>
      <c r="G2561" t="s">
        <v>307</v>
      </c>
      <c r="H2561" t="s">
        <v>308</v>
      </c>
    </row>
    <row r="2562" spans="1:8" x14ac:dyDescent="0.35">
      <c r="A2562" t="s">
        <v>18</v>
      </c>
      <c r="B2562">
        <v>7318.37</v>
      </c>
      <c r="C2562" t="s">
        <v>17</v>
      </c>
      <c r="D2562" t="s">
        <v>18</v>
      </c>
      <c r="E2562" t="s">
        <v>428</v>
      </c>
      <c r="F2562" t="s">
        <v>429</v>
      </c>
      <c r="G2562" t="s">
        <v>307</v>
      </c>
      <c r="H2562" t="s">
        <v>308</v>
      </c>
    </row>
    <row r="2563" spans="1:8" x14ac:dyDescent="0.35">
      <c r="A2563" t="s">
        <v>68</v>
      </c>
      <c r="B2563">
        <v>253.91</v>
      </c>
      <c r="C2563" t="s">
        <v>67</v>
      </c>
      <c r="D2563" t="s">
        <v>68</v>
      </c>
      <c r="E2563" t="s">
        <v>19</v>
      </c>
      <c r="F2563" t="s">
        <v>20</v>
      </c>
      <c r="G2563" t="s">
        <v>21</v>
      </c>
      <c r="H2563" t="s">
        <v>22</v>
      </c>
    </row>
    <row r="2564" spans="1:8" x14ac:dyDescent="0.35">
      <c r="A2564" t="s">
        <v>68</v>
      </c>
      <c r="B2564">
        <v>366.52</v>
      </c>
      <c r="C2564" t="s">
        <v>67</v>
      </c>
      <c r="D2564" t="s">
        <v>68</v>
      </c>
      <c r="E2564" t="s">
        <v>126</v>
      </c>
      <c r="F2564" t="s">
        <v>127</v>
      </c>
      <c r="G2564" t="s">
        <v>21</v>
      </c>
      <c r="H2564" t="s">
        <v>22</v>
      </c>
    </row>
    <row r="2565" spans="1:8" x14ac:dyDescent="0.35">
      <c r="A2565" t="s">
        <v>68</v>
      </c>
      <c r="B2565">
        <v>70.3</v>
      </c>
      <c r="C2565" t="s">
        <v>67</v>
      </c>
      <c r="D2565" t="s">
        <v>68</v>
      </c>
      <c r="E2565" t="s">
        <v>458</v>
      </c>
      <c r="F2565" t="s">
        <v>459</v>
      </c>
      <c r="G2565" t="s">
        <v>348</v>
      </c>
      <c r="H2565" t="s">
        <v>349</v>
      </c>
    </row>
    <row r="2566" spans="1:8" x14ac:dyDescent="0.35">
      <c r="A2566" t="s">
        <v>68</v>
      </c>
      <c r="B2566">
        <v>16.920000000000002</v>
      </c>
      <c r="C2566" t="s">
        <v>67</v>
      </c>
      <c r="D2566" t="s">
        <v>68</v>
      </c>
      <c r="E2566" t="s">
        <v>613</v>
      </c>
      <c r="F2566" t="s">
        <v>614</v>
      </c>
      <c r="G2566" t="s">
        <v>615</v>
      </c>
      <c r="H2566" t="s">
        <v>616</v>
      </c>
    </row>
    <row r="2567" spans="1:8" x14ac:dyDescent="0.35">
      <c r="A2567" t="s">
        <v>68</v>
      </c>
      <c r="B2567">
        <v>147.76</v>
      </c>
      <c r="C2567" t="s">
        <v>67</v>
      </c>
      <c r="D2567" t="s">
        <v>68</v>
      </c>
      <c r="E2567" t="s">
        <v>288</v>
      </c>
      <c r="F2567" t="s">
        <v>289</v>
      </c>
      <c r="G2567" t="s">
        <v>117</v>
      </c>
      <c r="H2567" t="s">
        <v>118</v>
      </c>
    </row>
    <row r="2568" spans="1:8" x14ac:dyDescent="0.35">
      <c r="A2568" t="s">
        <v>68</v>
      </c>
      <c r="B2568">
        <v>44.36</v>
      </c>
      <c r="C2568" t="s">
        <v>67</v>
      </c>
      <c r="D2568" t="s">
        <v>68</v>
      </c>
      <c r="E2568" t="s">
        <v>158</v>
      </c>
      <c r="F2568" t="s">
        <v>159</v>
      </c>
      <c r="G2568" t="s">
        <v>117</v>
      </c>
      <c r="H2568" t="s">
        <v>118</v>
      </c>
    </row>
    <row r="2569" spans="1:8" x14ac:dyDescent="0.35">
      <c r="A2569" t="s">
        <v>68</v>
      </c>
      <c r="B2569">
        <v>6.37</v>
      </c>
      <c r="C2569" t="s">
        <v>67</v>
      </c>
      <c r="D2569" t="s">
        <v>68</v>
      </c>
      <c r="E2569" t="s">
        <v>563</v>
      </c>
      <c r="F2569" t="s">
        <v>564</v>
      </c>
      <c r="G2569" t="s">
        <v>1104</v>
      </c>
      <c r="H2569" t="s">
        <v>1105</v>
      </c>
    </row>
    <row r="2570" spans="1:8" x14ac:dyDescent="0.35">
      <c r="A2570" t="s">
        <v>68</v>
      </c>
      <c r="B2570">
        <v>104.36</v>
      </c>
      <c r="C2570" t="s">
        <v>67</v>
      </c>
      <c r="D2570" t="s">
        <v>68</v>
      </c>
      <c r="E2570" t="s">
        <v>563</v>
      </c>
      <c r="F2570" t="s">
        <v>564</v>
      </c>
      <c r="G2570" t="s">
        <v>568</v>
      </c>
      <c r="H2570" t="s">
        <v>569</v>
      </c>
    </row>
    <row r="2571" spans="1:8" x14ac:dyDescent="0.35">
      <c r="A2571" t="s">
        <v>68</v>
      </c>
      <c r="B2571">
        <v>62.05</v>
      </c>
      <c r="C2571" t="s">
        <v>67</v>
      </c>
      <c r="D2571" t="s">
        <v>68</v>
      </c>
      <c r="E2571" t="s">
        <v>380</v>
      </c>
      <c r="F2571" t="s">
        <v>381</v>
      </c>
      <c r="G2571" t="s">
        <v>250</v>
      </c>
      <c r="H2571" t="s">
        <v>251</v>
      </c>
    </row>
    <row r="2572" spans="1:8" x14ac:dyDescent="0.35">
      <c r="A2572" t="s">
        <v>68</v>
      </c>
      <c r="B2572">
        <v>430.27</v>
      </c>
      <c r="C2572" t="s">
        <v>67</v>
      </c>
      <c r="D2572" t="s">
        <v>68</v>
      </c>
      <c r="E2572" t="s">
        <v>609</v>
      </c>
      <c r="F2572" t="s">
        <v>610</v>
      </c>
      <c r="G2572" t="s">
        <v>250</v>
      </c>
      <c r="H2572" t="s">
        <v>251</v>
      </c>
    </row>
    <row r="2573" spans="1:8" x14ac:dyDescent="0.35">
      <c r="A2573" t="s">
        <v>68</v>
      </c>
      <c r="B2573">
        <v>47.95</v>
      </c>
      <c r="C2573" t="s">
        <v>67</v>
      </c>
      <c r="D2573" t="s">
        <v>68</v>
      </c>
      <c r="E2573" t="s">
        <v>482</v>
      </c>
      <c r="F2573" t="s">
        <v>483</v>
      </c>
      <c r="G2573" t="s">
        <v>250</v>
      </c>
      <c r="H2573" t="s">
        <v>251</v>
      </c>
    </row>
    <row r="2574" spans="1:8" x14ac:dyDescent="0.35">
      <c r="A2574" t="s">
        <v>68</v>
      </c>
      <c r="B2574">
        <v>59.23</v>
      </c>
      <c r="C2574" t="s">
        <v>67</v>
      </c>
      <c r="D2574" t="s">
        <v>68</v>
      </c>
      <c r="E2574" t="s">
        <v>154</v>
      </c>
      <c r="F2574" t="s">
        <v>155</v>
      </c>
      <c r="G2574" t="s">
        <v>117</v>
      </c>
      <c r="H2574" t="s">
        <v>118</v>
      </c>
    </row>
    <row r="2575" spans="1:8" x14ac:dyDescent="0.35">
      <c r="A2575" t="s">
        <v>68</v>
      </c>
      <c r="B2575">
        <v>65.239999999999995</v>
      </c>
      <c r="C2575" t="s">
        <v>67</v>
      </c>
      <c r="D2575" t="s">
        <v>68</v>
      </c>
      <c r="E2575" t="s">
        <v>428</v>
      </c>
      <c r="F2575" t="s">
        <v>429</v>
      </c>
      <c r="G2575" t="s">
        <v>307</v>
      </c>
      <c r="H2575" t="s">
        <v>308</v>
      </c>
    </row>
    <row r="2576" spans="1:8" x14ac:dyDescent="0.35">
      <c r="A2576" t="s">
        <v>72</v>
      </c>
      <c r="B2576">
        <v>380.87</v>
      </c>
      <c r="C2576" t="s">
        <v>71</v>
      </c>
      <c r="D2576" t="s">
        <v>72</v>
      </c>
      <c r="E2576" t="s">
        <v>19</v>
      </c>
      <c r="F2576" t="s">
        <v>20</v>
      </c>
      <c r="G2576" t="s">
        <v>21</v>
      </c>
      <c r="H2576" t="s">
        <v>22</v>
      </c>
    </row>
    <row r="2577" spans="1:8" x14ac:dyDescent="0.35">
      <c r="A2577" t="s">
        <v>72</v>
      </c>
      <c r="B2577">
        <v>549.79</v>
      </c>
      <c r="C2577" t="s">
        <v>71</v>
      </c>
      <c r="D2577" t="s">
        <v>72</v>
      </c>
      <c r="E2577" t="s">
        <v>126</v>
      </c>
      <c r="F2577" t="s">
        <v>127</v>
      </c>
      <c r="G2577" t="s">
        <v>21</v>
      </c>
      <c r="H2577" t="s">
        <v>22</v>
      </c>
    </row>
    <row r="2578" spans="1:8" x14ac:dyDescent="0.35">
      <c r="A2578" t="s">
        <v>72</v>
      </c>
      <c r="B2578">
        <v>105.45</v>
      </c>
      <c r="C2578" t="s">
        <v>71</v>
      </c>
      <c r="D2578" t="s">
        <v>72</v>
      </c>
      <c r="E2578" t="s">
        <v>458</v>
      </c>
      <c r="F2578" t="s">
        <v>459</v>
      </c>
      <c r="G2578" t="s">
        <v>348</v>
      </c>
      <c r="H2578" t="s">
        <v>349</v>
      </c>
    </row>
    <row r="2579" spans="1:8" x14ac:dyDescent="0.35">
      <c r="A2579" t="s">
        <v>72</v>
      </c>
      <c r="B2579">
        <v>25.38</v>
      </c>
      <c r="C2579" t="s">
        <v>71</v>
      </c>
      <c r="D2579" t="s">
        <v>72</v>
      </c>
      <c r="E2579" t="s">
        <v>613</v>
      </c>
      <c r="F2579" t="s">
        <v>614</v>
      </c>
      <c r="G2579" t="s">
        <v>615</v>
      </c>
      <c r="H2579" t="s">
        <v>616</v>
      </c>
    </row>
    <row r="2580" spans="1:8" x14ac:dyDescent="0.35">
      <c r="A2580" t="s">
        <v>72</v>
      </c>
      <c r="B2580">
        <v>221.65</v>
      </c>
      <c r="C2580" t="s">
        <v>71</v>
      </c>
      <c r="D2580" t="s">
        <v>72</v>
      </c>
      <c r="E2580" t="s">
        <v>288</v>
      </c>
      <c r="F2580" t="s">
        <v>289</v>
      </c>
      <c r="G2580" t="s">
        <v>117</v>
      </c>
      <c r="H2580" t="s">
        <v>118</v>
      </c>
    </row>
    <row r="2581" spans="1:8" x14ac:dyDescent="0.35">
      <c r="A2581" t="s">
        <v>72</v>
      </c>
      <c r="B2581">
        <v>66.540000000000006</v>
      </c>
      <c r="C2581" t="s">
        <v>71</v>
      </c>
      <c r="D2581" t="s">
        <v>72</v>
      </c>
      <c r="E2581" t="s">
        <v>158</v>
      </c>
      <c r="F2581" t="s">
        <v>159</v>
      </c>
      <c r="G2581" t="s">
        <v>117</v>
      </c>
      <c r="H2581" t="s">
        <v>118</v>
      </c>
    </row>
    <row r="2582" spans="1:8" x14ac:dyDescent="0.35">
      <c r="A2582" t="s">
        <v>72</v>
      </c>
      <c r="B2582">
        <v>9.5500000000000007</v>
      </c>
      <c r="C2582" t="s">
        <v>71</v>
      </c>
      <c r="D2582" t="s">
        <v>72</v>
      </c>
      <c r="E2582" t="s">
        <v>563</v>
      </c>
      <c r="F2582" t="s">
        <v>564</v>
      </c>
      <c r="G2582" t="s">
        <v>1104</v>
      </c>
      <c r="H2582" t="s">
        <v>1105</v>
      </c>
    </row>
    <row r="2583" spans="1:8" x14ac:dyDescent="0.35">
      <c r="A2583" t="s">
        <v>72</v>
      </c>
      <c r="B2583">
        <v>156.54</v>
      </c>
      <c r="C2583" t="s">
        <v>71</v>
      </c>
      <c r="D2583" t="s">
        <v>72</v>
      </c>
      <c r="E2583" t="s">
        <v>563</v>
      </c>
      <c r="F2583" t="s">
        <v>564</v>
      </c>
      <c r="G2583" t="s">
        <v>568</v>
      </c>
      <c r="H2583" t="s">
        <v>569</v>
      </c>
    </row>
    <row r="2584" spans="1:8" x14ac:dyDescent="0.35">
      <c r="A2584" t="s">
        <v>72</v>
      </c>
      <c r="B2584">
        <v>93.07</v>
      </c>
      <c r="C2584" t="s">
        <v>71</v>
      </c>
      <c r="D2584" t="s">
        <v>72</v>
      </c>
      <c r="E2584" t="s">
        <v>380</v>
      </c>
      <c r="F2584" t="s">
        <v>381</v>
      </c>
      <c r="G2584" t="s">
        <v>250</v>
      </c>
      <c r="H2584" t="s">
        <v>251</v>
      </c>
    </row>
    <row r="2585" spans="1:8" x14ac:dyDescent="0.35">
      <c r="A2585" t="s">
        <v>72</v>
      </c>
      <c r="B2585">
        <v>645.42999999999995</v>
      </c>
      <c r="C2585" t="s">
        <v>71</v>
      </c>
      <c r="D2585" t="s">
        <v>72</v>
      </c>
      <c r="E2585" t="s">
        <v>609</v>
      </c>
      <c r="F2585" t="s">
        <v>610</v>
      </c>
      <c r="G2585" t="s">
        <v>250</v>
      </c>
      <c r="H2585" t="s">
        <v>251</v>
      </c>
    </row>
    <row r="2586" spans="1:8" x14ac:dyDescent="0.35">
      <c r="A2586" t="s">
        <v>72</v>
      </c>
      <c r="B2586">
        <v>71.92</v>
      </c>
      <c r="C2586" t="s">
        <v>71</v>
      </c>
      <c r="D2586" t="s">
        <v>72</v>
      </c>
      <c r="E2586" t="s">
        <v>482</v>
      </c>
      <c r="F2586" t="s">
        <v>483</v>
      </c>
      <c r="G2586" t="s">
        <v>250</v>
      </c>
      <c r="H2586" t="s">
        <v>251</v>
      </c>
    </row>
    <row r="2587" spans="1:8" x14ac:dyDescent="0.35">
      <c r="A2587" t="s">
        <v>72</v>
      </c>
      <c r="B2587">
        <v>88.86</v>
      </c>
      <c r="C2587" t="s">
        <v>71</v>
      </c>
      <c r="D2587" t="s">
        <v>72</v>
      </c>
      <c r="E2587" t="s">
        <v>154</v>
      </c>
      <c r="F2587" t="s">
        <v>155</v>
      </c>
      <c r="G2587" t="s">
        <v>117</v>
      </c>
      <c r="H2587" t="s">
        <v>118</v>
      </c>
    </row>
    <row r="2588" spans="1:8" x14ac:dyDescent="0.35">
      <c r="A2588" t="s">
        <v>72</v>
      </c>
      <c r="B2588">
        <v>97.86</v>
      </c>
      <c r="C2588" t="s">
        <v>71</v>
      </c>
      <c r="D2588" t="s">
        <v>72</v>
      </c>
      <c r="E2588" t="s">
        <v>428</v>
      </c>
      <c r="F2588" t="s">
        <v>429</v>
      </c>
      <c r="G2588" t="s">
        <v>307</v>
      </c>
      <c r="H2588" t="s">
        <v>308</v>
      </c>
    </row>
    <row r="2589" spans="1:8" x14ac:dyDescent="0.35">
      <c r="A2589" t="s">
        <v>28</v>
      </c>
      <c r="B2589">
        <v>112.2</v>
      </c>
      <c r="C2589" t="s">
        <v>27</v>
      </c>
      <c r="D2589" t="s">
        <v>28</v>
      </c>
      <c r="E2589" t="s">
        <v>332</v>
      </c>
      <c r="F2589" t="s">
        <v>333</v>
      </c>
      <c r="G2589" t="s">
        <v>178</v>
      </c>
      <c r="H2589" t="s">
        <v>179</v>
      </c>
    </row>
    <row r="2590" spans="1:8" x14ac:dyDescent="0.35">
      <c r="A2590" t="s">
        <v>28</v>
      </c>
      <c r="B2590">
        <v>175.56</v>
      </c>
      <c r="C2590" t="s">
        <v>27</v>
      </c>
      <c r="D2590" t="s">
        <v>28</v>
      </c>
      <c r="E2590" t="s">
        <v>19</v>
      </c>
      <c r="F2590" t="s">
        <v>20</v>
      </c>
      <c r="G2590" t="s">
        <v>21</v>
      </c>
      <c r="H2590" t="s">
        <v>22</v>
      </c>
    </row>
    <row r="2591" spans="1:8" x14ac:dyDescent="0.35">
      <c r="A2591" t="s">
        <v>28</v>
      </c>
      <c r="B2591">
        <v>115.5</v>
      </c>
      <c r="C2591" t="s">
        <v>27</v>
      </c>
      <c r="D2591" t="s">
        <v>28</v>
      </c>
      <c r="E2591" t="s">
        <v>139</v>
      </c>
      <c r="F2591" t="s">
        <v>140</v>
      </c>
      <c r="G2591" t="s">
        <v>245</v>
      </c>
      <c r="H2591" t="s">
        <v>246</v>
      </c>
    </row>
    <row r="2592" spans="1:8" x14ac:dyDescent="0.35">
      <c r="A2592" t="s">
        <v>28</v>
      </c>
      <c r="B2592">
        <v>4339.93</v>
      </c>
      <c r="C2592" t="s">
        <v>27</v>
      </c>
      <c r="D2592" t="s">
        <v>28</v>
      </c>
      <c r="E2592" t="s">
        <v>554</v>
      </c>
      <c r="F2592" t="s">
        <v>555</v>
      </c>
      <c r="G2592" t="s">
        <v>492</v>
      </c>
      <c r="H2592" t="s">
        <v>493</v>
      </c>
    </row>
    <row r="2593" spans="1:8" x14ac:dyDescent="0.35">
      <c r="A2593" t="s">
        <v>28</v>
      </c>
      <c r="B2593">
        <v>87255.71</v>
      </c>
      <c r="C2593" t="s">
        <v>27</v>
      </c>
      <c r="D2593" t="s">
        <v>28</v>
      </c>
      <c r="E2593" t="s">
        <v>458</v>
      </c>
      <c r="F2593" t="s">
        <v>459</v>
      </c>
      <c r="G2593" t="s">
        <v>348</v>
      </c>
      <c r="H2593" t="s">
        <v>349</v>
      </c>
    </row>
    <row r="2594" spans="1:8" x14ac:dyDescent="0.35">
      <c r="A2594" t="s">
        <v>28</v>
      </c>
      <c r="B2594">
        <v>49014.44</v>
      </c>
      <c r="C2594" t="s">
        <v>27</v>
      </c>
      <c r="D2594" t="s">
        <v>28</v>
      </c>
      <c r="E2594" t="s">
        <v>384</v>
      </c>
      <c r="F2594" t="s">
        <v>385</v>
      </c>
      <c r="G2594" t="s">
        <v>339</v>
      </c>
      <c r="H2594" t="s">
        <v>340</v>
      </c>
    </row>
    <row r="2595" spans="1:8" x14ac:dyDescent="0.35">
      <c r="A2595" t="s">
        <v>28</v>
      </c>
      <c r="B2595">
        <v>22451.25</v>
      </c>
      <c r="C2595" t="s">
        <v>27</v>
      </c>
      <c r="D2595" t="s">
        <v>28</v>
      </c>
      <c r="E2595" t="s">
        <v>613</v>
      </c>
      <c r="F2595" t="s">
        <v>614</v>
      </c>
      <c r="G2595" t="s">
        <v>615</v>
      </c>
      <c r="H2595" t="s">
        <v>616</v>
      </c>
    </row>
    <row r="2596" spans="1:8" x14ac:dyDescent="0.35">
      <c r="A2596" t="s">
        <v>28</v>
      </c>
      <c r="B2596">
        <v>16725.39</v>
      </c>
      <c r="C2596" t="s">
        <v>27</v>
      </c>
      <c r="D2596" t="s">
        <v>28</v>
      </c>
      <c r="E2596" t="s">
        <v>490</v>
      </c>
      <c r="F2596" t="s">
        <v>491</v>
      </c>
      <c r="G2596" t="s">
        <v>492</v>
      </c>
      <c r="H2596" t="s">
        <v>493</v>
      </c>
    </row>
    <row r="2597" spans="1:8" x14ac:dyDescent="0.35">
      <c r="A2597" t="s">
        <v>28</v>
      </c>
      <c r="B2597">
        <v>42817.81</v>
      </c>
      <c r="C2597" t="s">
        <v>27</v>
      </c>
      <c r="D2597" t="s">
        <v>28</v>
      </c>
      <c r="E2597" t="s">
        <v>410</v>
      </c>
      <c r="F2597" t="s">
        <v>411</v>
      </c>
      <c r="G2597" t="s">
        <v>412</v>
      </c>
      <c r="H2597" t="s">
        <v>413</v>
      </c>
    </row>
    <row r="2598" spans="1:8" x14ac:dyDescent="0.35">
      <c r="A2598" t="s">
        <v>28</v>
      </c>
      <c r="B2598">
        <v>94773.33</v>
      </c>
      <c r="C2598" t="s">
        <v>27</v>
      </c>
      <c r="D2598" t="s">
        <v>28</v>
      </c>
      <c r="E2598" t="s">
        <v>221</v>
      </c>
      <c r="F2598" t="s">
        <v>222</v>
      </c>
      <c r="G2598" t="s">
        <v>223</v>
      </c>
      <c r="H2598" t="s">
        <v>224</v>
      </c>
    </row>
    <row r="2599" spans="1:8" x14ac:dyDescent="0.35">
      <c r="A2599" t="s">
        <v>28</v>
      </c>
      <c r="B2599">
        <v>288448.83</v>
      </c>
      <c r="C2599" t="s">
        <v>27</v>
      </c>
      <c r="D2599" t="s">
        <v>28</v>
      </c>
      <c r="E2599" t="s">
        <v>288</v>
      </c>
      <c r="F2599" t="s">
        <v>289</v>
      </c>
      <c r="G2599" t="s">
        <v>117</v>
      </c>
      <c r="H2599" t="s">
        <v>118</v>
      </c>
    </row>
    <row r="2600" spans="1:8" x14ac:dyDescent="0.35">
      <c r="A2600" t="s">
        <v>28</v>
      </c>
      <c r="B2600">
        <v>468463.52</v>
      </c>
      <c r="C2600" t="s">
        <v>27</v>
      </c>
      <c r="D2600" t="s">
        <v>28</v>
      </c>
      <c r="E2600" t="s">
        <v>158</v>
      </c>
      <c r="F2600" t="s">
        <v>159</v>
      </c>
      <c r="G2600" t="s">
        <v>117</v>
      </c>
      <c r="H2600" t="s">
        <v>118</v>
      </c>
    </row>
    <row r="2601" spans="1:8" x14ac:dyDescent="0.35">
      <c r="A2601" t="s">
        <v>28</v>
      </c>
      <c r="B2601">
        <v>402785.13</v>
      </c>
      <c r="C2601" t="s">
        <v>27</v>
      </c>
      <c r="D2601" t="s">
        <v>28</v>
      </c>
      <c r="E2601" t="s">
        <v>134</v>
      </c>
      <c r="F2601" t="s">
        <v>135</v>
      </c>
      <c r="G2601" t="s">
        <v>117</v>
      </c>
      <c r="H2601" t="s">
        <v>118</v>
      </c>
    </row>
    <row r="2602" spans="1:8" x14ac:dyDescent="0.35">
      <c r="A2602" t="s">
        <v>28</v>
      </c>
      <c r="B2602">
        <v>143267.65</v>
      </c>
      <c r="C2602" t="s">
        <v>27</v>
      </c>
      <c r="D2602" t="s">
        <v>28</v>
      </c>
      <c r="E2602" t="s">
        <v>531</v>
      </c>
      <c r="F2602" t="s">
        <v>532</v>
      </c>
      <c r="G2602" t="s">
        <v>533</v>
      </c>
      <c r="H2602" t="s">
        <v>534</v>
      </c>
    </row>
    <row r="2603" spans="1:8" x14ac:dyDescent="0.35">
      <c r="A2603" t="s">
        <v>28</v>
      </c>
      <c r="B2603">
        <v>1782.51</v>
      </c>
      <c r="C2603" t="s">
        <v>27</v>
      </c>
      <c r="D2603" t="s">
        <v>28</v>
      </c>
      <c r="E2603" t="s">
        <v>563</v>
      </c>
      <c r="F2603" t="s">
        <v>564</v>
      </c>
      <c r="G2603" t="s">
        <v>1104</v>
      </c>
      <c r="H2603" t="s">
        <v>1105</v>
      </c>
    </row>
    <row r="2604" spans="1:8" x14ac:dyDescent="0.35">
      <c r="A2604" t="s">
        <v>28</v>
      </c>
      <c r="B2604">
        <v>197154.98</v>
      </c>
      <c r="C2604" t="s">
        <v>27</v>
      </c>
      <c r="D2604" t="s">
        <v>28</v>
      </c>
      <c r="E2604" t="s">
        <v>563</v>
      </c>
      <c r="F2604" t="s">
        <v>564</v>
      </c>
      <c r="G2604" t="s">
        <v>568</v>
      </c>
      <c r="H2604" t="s">
        <v>569</v>
      </c>
    </row>
    <row r="2605" spans="1:8" x14ac:dyDescent="0.35">
      <c r="A2605" t="s">
        <v>28</v>
      </c>
      <c r="B2605">
        <v>11120.92</v>
      </c>
      <c r="C2605" t="s">
        <v>27</v>
      </c>
      <c r="D2605" t="s">
        <v>28</v>
      </c>
      <c r="E2605" t="s">
        <v>548</v>
      </c>
      <c r="F2605" t="s">
        <v>549</v>
      </c>
      <c r="G2605" t="s">
        <v>645</v>
      </c>
      <c r="H2605" t="s">
        <v>646</v>
      </c>
    </row>
    <row r="2606" spans="1:8" x14ac:dyDescent="0.35">
      <c r="A2606" t="s">
        <v>28</v>
      </c>
      <c r="B2606">
        <v>12494.46</v>
      </c>
      <c r="C2606" t="s">
        <v>27</v>
      </c>
      <c r="D2606" t="s">
        <v>28</v>
      </c>
      <c r="E2606" t="s">
        <v>548</v>
      </c>
      <c r="F2606" t="s">
        <v>549</v>
      </c>
      <c r="G2606" t="s">
        <v>1104</v>
      </c>
      <c r="H2606" t="s">
        <v>1105</v>
      </c>
    </row>
    <row r="2607" spans="1:8" x14ac:dyDescent="0.35">
      <c r="A2607" t="s">
        <v>28</v>
      </c>
      <c r="B2607">
        <v>46855.59</v>
      </c>
      <c r="C2607" t="s">
        <v>27</v>
      </c>
      <c r="D2607" t="s">
        <v>28</v>
      </c>
      <c r="E2607" t="s">
        <v>548</v>
      </c>
      <c r="F2607" t="s">
        <v>549</v>
      </c>
      <c r="G2607" t="s">
        <v>633</v>
      </c>
      <c r="H2607" t="s">
        <v>634</v>
      </c>
    </row>
    <row r="2608" spans="1:8" x14ac:dyDescent="0.35">
      <c r="A2608" t="s">
        <v>28</v>
      </c>
      <c r="B2608">
        <v>19556.13</v>
      </c>
      <c r="C2608" t="s">
        <v>27</v>
      </c>
      <c r="D2608" t="s">
        <v>28</v>
      </c>
      <c r="E2608" t="s">
        <v>548</v>
      </c>
      <c r="F2608" t="s">
        <v>549</v>
      </c>
      <c r="G2608" t="s">
        <v>550</v>
      </c>
      <c r="H2608" t="s">
        <v>551</v>
      </c>
    </row>
    <row r="2609" spans="1:8" x14ac:dyDescent="0.35">
      <c r="A2609" t="s">
        <v>28</v>
      </c>
      <c r="B2609">
        <v>10076.370000000001</v>
      </c>
      <c r="C2609" t="s">
        <v>27</v>
      </c>
      <c r="D2609" t="s">
        <v>28</v>
      </c>
      <c r="E2609" t="s">
        <v>538</v>
      </c>
      <c r="F2609" t="s">
        <v>539</v>
      </c>
      <c r="G2609" t="s">
        <v>540</v>
      </c>
      <c r="H2609" t="s">
        <v>541</v>
      </c>
    </row>
    <row r="2610" spans="1:8" x14ac:dyDescent="0.35">
      <c r="A2610" t="s">
        <v>28</v>
      </c>
      <c r="B2610">
        <v>4913.28</v>
      </c>
      <c r="C2610" t="s">
        <v>27</v>
      </c>
      <c r="D2610" t="s">
        <v>28</v>
      </c>
      <c r="E2610" t="s">
        <v>258</v>
      </c>
      <c r="F2610" t="s">
        <v>259</v>
      </c>
      <c r="G2610" t="s">
        <v>117</v>
      </c>
      <c r="H2610" t="s">
        <v>118</v>
      </c>
    </row>
    <row r="2611" spans="1:8" x14ac:dyDescent="0.35">
      <c r="A2611" t="s">
        <v>28</v>
      </c>
      <c r="B2611">
        <v>55118.1</v>
      </c>
      <c r="C2611" t="s">
        <v>27</v>
      </c>
      <c r="D2611" t="s">
        <v>28</v>
      </c>
      <c r="E2611" t="s">
        <v>380</v>
      </c>
      <c r="F2611" t="s">
        <v>381</v>
      </c>
      <c r="G2611" t="s">
        <v>250</v>
      </c>
      <c r="H2611" t="s">
        <v>251</v>
      </c>
    </row>
    <row r="2612" spans="1:8" x14ac:dyDescent="0.35">
      <c r="A2612" t="s">
        <v>28</v>
      </c>
      <c r="B2612">
        <v>127099.64</v>
      </c>
      <c r="C2612" t="s">
        <v>27</v>
      </c>
      <c r="D2612" t="s">
        <v>28</v>
      </c>
      <c r="E2612" t="s">
        <v>609</v>
      </c>
      <c r="F2612" t="s">
        <v>610</v>
      </c>
      <c r="G2612" t="s">
        <v>250</v>
      </c>
      <c r="H2612" t="s">
        <v>251</v>
      </c>
    </row>
    <row r="2613" spans="1:8" x14ac:dyDescent="0.35">
      <c r="A2613" t="s">
        <v>28</v>
      </c>
      <c r="B2613">
        <v>36870.29</v>
      </c>
      <c r="C2613" t="s">
        <v>27</v>
      </c>
      <c r="D2613" t="s">
        <v>28</v>
      </c>
      <c r="E2613" t="s">
        <v>482</v>
      </c>
      <c r="F2613" t="s">
        <v>483</v>
      </c>
      <c r="G2613" t="s">
        <v>250</v>
      </c>
      <c r="H2613" t="s">
        <v>251</v>
      </c>
    </row>
    <row r="2614" spans="1:8" x14ac:dyDescent="0.35">
      <c r="A2614" t="s">
        <v>28</v>
      </c>
      <c r="B2614">
        <v>152314.34</v>
      </c>
      <c r="C2614" t="s">
        <v>27</v>
      </c>
      <c r="D2614" t="s">
        <v>28</v>
      </c>
      <c r="E2614" t="s">
        <v>337</v>
      </c>
      <c r="F2614" t="s">
        <v>338</v>
      </c>
      <c r="G2614" t="s">
        <v>339</v>
      </c>
      <c r="H2614" t="s">
        <v>340</v>
      </c>
    </row>
    <row r="2615" spans="1:8" x14ac:dyDescent="0.35">
      <c r="A2615" t="s">
        <v>28</v>
      </c>
      <c r="B2615">
        <v>220378.84</v>
      </c>
      <c r="C2615" t="s">
        <v>27</v>
      </c>
      <c r="D2615" t="s">
        <v>28</v>
      </c>
      <c r="E2615" t="s">
        <v>154</v>
      </c>
      <c r="F2615" t="s">
        <v>155</v>
      </c>
      <c r="G2615" t="s">
        <v>117</v>
      </c>
      <c r="H2615" t="s">
        <v>118</v>
      </c>
    </row>
    <row r="2616" spans="1:8" x14ac:dyDescent="0.35">
      <c r="A2616" t="s">
        <v>28</v>
      </c>
      <c r="B2616">
        <v>263676.86</v>
      </c>
      <c r="C2616" t="s">
        <v>27</v>
      </c>
      <c r="D2616" t="s">
        <v>28</v>
      </c>
      <c r="E2616" t="s">
        <v>404</v>
      </c>
      <c r="F2616" t="s">
        <v>405</v>
      </c>
      <c r="G2616" t="s">
        <v>307</v>
      </c>
      <c r="H2616" t="s">
        <v>308</v>
      </c>
    </row>
    <row r="2617" spans="1:8" x14ac:dyDescent="0.35">
      <c r="A2617" t="s">
        <v>28</v>
      </c>
      <c r="B2617">
        <v>212456.07</v>
      </c>
      <c r="C2617" t="s">
        <v>27</v>
      </c>
      <c r="D2617" t="s">
        <v>28</v>
      </c>
      <c r="E2617" t="s">
        <v>422</v>
      </c>
      <c r="F2617" t="s">
        <v>423</v>
      </c>
      <c r="G2617" t="s">
        <v>307</v>
      </c>
      <c r="H2617" t="s">
        <v>308</v>
      </c>
    </row>
    <row r="2618" spans="1:8" x14ac:dyDescent="0.35">
      <c r="A2618" t="s">
        <v>28</v>
      </c>
      <c r="B2618">
        <v>171239.99</v>
      </c>
      <c r="C2618" t="s">
        <v>27</v>
      </c>
      <c r="D2618" t="s">
        <v>28</v>
      </c>
      <c r="E2618" t="s">
        <v>305</v>
      </c>
      <c r="F2618" t="s">
        <v>306</v>
      </c>
      <c r="G2618" t="s">
        <v>307</v>
      </c>
      <c r="H2618" t="s">
        <v>308</v>
      </c>
    </row>
    <row r="2619" spans="1:8" x14ac:dyDescent="0.35">
      <c r="A2619" t="s">
        <v>28</v>
      </c>
      <c r="B2619">
        <v>301904.45</v>
      </c>
      <c r="C2619" t="s">
        <v>27</v>
      </c>
      <c r="D2619" t="s">
        <v>28</v>
      </c>
      <c r="E2619" t="s">
        <v>428</v>
      </c>
      <c r="F2619" t="s">
        <v>429</v>
      </c>
      <c r="G2619" t="s">
        <v>307</v>
      </c>
      <c r="H2619" t="s">
        <v>308</v>
      </c>
    </row>
    <row r="2620" spans="1:8" x14ac:dyDescent="0.35">
      <c r="A2620" t="s">
        <v>74</v>
      </c>
      <c r="B2620">
        <v>900.24</v>
      </c>
      <c r="C2620" t="s">
        <v>73</v>
      </c>
      <c r="D2620" t="s">
        <v>74</v>
      </c>
      <c r="E2620" t="s">
        <v>19</v>
      </c>
      <c r="F2620" t="s">
        <v>20</v>
      </c>
      <c r="G2620" t="s">
        <v>21</v>
      </c>
      <c r="H2620" t="s">
        <v>22</v>
      </c>
    </row>
    <row r="2621" spans="1:8" x14ac:dyDescent="0.35">
      <c r="A2621" t="s">
        <v>74</v>
      </c>
      <c r="B2621">
        <v>15</v>
      </c>
      <c r="C2621" t="s">
        <v>73</v>
      </c>
      <c r="D2621" t="s">
        <v>74</v>
      </c>
      <c r="E2621" t="s">
        <v>458</v>
      </c>
      <c r="F2621" t="s">
        <v>459</v>
      </c>
      <c r="G2621" t="s">
        <v>348</v>
      </c>
      <c r="H2621" t="s">
        <v>349</v>
      </c>
    </row>
    <row r="2622" spans="1:8" x14ac:dyDescent="0.35">
      <c r="A2622" t="s">
        <v>74</v>
      </c>
      <c r="B2622">
        <v>59.98</v>
      </c>
      <c r="C2622" t="s">
        <v>73</v>
      </c>
      <c r="D2622" t="s">
        <v>74</v>
      </c>
      <c r="E2622" t="s">
        <v>613</v>
      </c>
      <c r="F2622" t="s">
        <v>614</v>
      </c>
      <c r="G2622" t="s">
        <v>615</v>
      </c>
      <c r="H2622" t="s">
        <v>616</v>
      </c>
    </row>
    <row r="2623" spans="1:8" x14ac:dyDescent="0.35">
      <c r="A2623" t="s">
        <v>74</v>
      </c>
      <c r="B2623">
        <v>250</v>
      </c>
      <c r="C2623" t="s">
        <v>73</v>
      </c>
      <c r="D2623" t="s">
        <v>74</v>
      </c>
      <c r="E2623" t="s">
        <v>288</v>
      </c>
      <c r="F2623" t="s">
        <v>289</v>
      </c>
      <c r="G2623" t="s">
        <v>117</v>
      </c>
      <c r="H2623" t="s">
        <v>118</v>
      </c>
    </row>
    <row r="2624" spans="1:8" x14ac:dyDescent="0.35">
      <c r="A2624" t="s">
        <v>1399</v>
      </c>
      <c r="B2624">
        <v>1733.62</v>
      </c>
      <c r="C2624" t="s">
        <v>1400</v>
      </c>
      <c r="D2624" t="s">
        <v>1399</v>
      </c>
      <c r="E2624" t="s">
        <v>609</v>
      </c>
      <c r="F2624" t="s">
        <v>610</v>
      </c>
      <c r="G2624" t="s">
        <v>250</v>
      </c>
      <c r="H2624" t="s">
        <v>251</v>
      </c>
    </row>
    <row r="2625" spans="1:8" x14ac:dyDescent="0.35">
      <c r="A2625" t="s">
        <v>1086</v>
      </c>
      <c r="B2625">
        <v>348.39</v>
      </c>
      <c r="C2625" t="s">
        <v>1087</v>
      </c>
      <c r="D2625" t="s">
        <v>1086</v>
      </c>
      <c r="E2625" t="s">
        <v>288</v>
      </c>
      <c r="F2625" t="s">
        <v>289</v>
      </c>
      <c r="G2625" t="s">
        <v>117</v>
      </c>
      <c r="H2625" t="s">
        <v>118</v>
      </c>
    </row>
    <row r="2626" spans="1:8" x14ac:dyDescent="0.35">
      <c r="A2626" t="s">
        <v>1086</v>
      </c>
      <c r="B2626">
        <v>157.28</v>
      </c>
      <c r="C2626" t="s">
        <v>1087</v>
      </c>
      <c r="D2626" t="s">
        <v>1086</v>
      </c>
      <c r="E2626" t="s">
        <v>158</v>
      </c>
      <c r="F2626" t="s">
        <v>159</v>
      </c>
      <c r="G2626" t="s">
        <v>117</v>
      </c>
      <c r="H2626" t="s">
        <v>118</v>
      </c>
    </row>
    <row r="2627" spans="1:8" x14ac:dyDescent="0.35">
      <c r="A2627" t="s">
        <v>1086</v>
      </c>
      <c r="B2627">
        <v>22.58</v>
      </c>
      <c r="C2627" t="s">
        <v>1087</v>
      </c>
      <c r="D2627" t="s">
        <v>1086</v>
      </c>
      <c r="E2627" t="s">
        <v>563</v>
      </c>
      <c r="F2627" t="s">
        <v>564</v>
      </c>
      <c r="G2627" t="s">
        <v>1104</v>
      </c>
      <c r="H2627" t="s">
        <v>1105</v>
      </c>
    </row>
    <row r="2628" spans="1:8" x14ac:dyDescent="0.35">
      <c r="A2628" t="s">
        <v>1086</v>
      </c>
      <c r="B2628">
        <v>370</v>
      </c>
      <c r="C2628" t="s">
        <v>1087</v>
      </c>
      <c r="D2628" t="s">
        <v>1086</v>
      </c>
      <c r="E2628" t="s">
        <v>563</v>
      </c>
      <c r="F2628" t="s">
        <v>564</v>
      </c>
      <c r="G2628" t="s">
        <v>568</v>
      </c>
      <c r="H2628" t="s">
        <v>569</v>
      </c>
    </row>
    <row r="2629" spans="1:8" x14ac:dyDescent="0.35">
      <c r="A2629" t="s">
        <v>1086</v>
      </c>
      <c r="B2629">
        <v>220</v>
      </c>
      <c r="C2629" t="s">
        <v>1087</v>
      </c>
      <c r="D2629" t="s">
        <v>1086</v>
      </c>
      <c r="E2629" t="s">
        <v>380</v>
      </c>
      <c r="F2629" t="s">
        <v>381</v>
      </c>
      <c r="G2629" t="s">
        <v>250</v>
      </c>
      <c r="H2629" t="s">
        <v>251</v>
      </c>
    </row>
    <row r="2630" spans="1:8" x14ac:dyDescent="0.35">
      <c r="A2630" t="s">
        <v>1086</v>
      </c>
      <c r="B2630">
        <v>210</v>
      </c>
      <c r="C2630" t="s">
        <v>1087</v>
      </c>
      <c r="D2630" t="s">
        <v>1086</v>
      </c>
      <c r="E2630" t="s">
        <v>154</v>
      </c>
      <c r="F2630" t="s">
        <v>155</v>
      </c>
      <c r="G2630" t="s">
        <v>117</v>
      </c>
      <c r="H2630" t="s">
        <v>118</v>
      </c>
    </row>
    <row r="2631" spans="1:8" x14ac:dyDescent="0.35">
      <c r="A2631" t="s">
        <v>1086</v>
      </c>
      <c r="B2631">
        <v>231.3</v>
      </c>
      <c r="C2631" t="s">
        <v>1087</v>
      </c>
      <c r="D2631" t="s">
        <v>1086</v>
      </c>
      <c r="E2631" t="s">
        <v>428</v>
      </c>
      <c r="F2631" t="s">
        <v>429</v>
      </c>
      <c r="G2631" t="s">
        <v>307</v>
      </c>
      <c r="H2631" t="s">
        <v>308</v>
      </c>
    </row>
    <row r="2632" spans="1:8" x14ac:dyDescent="0.35">
      <c r="A2632" t="s">
        <v>133</v>
      </c>
      <c r="B2632">
        <v>234.24</v>
      </c>
      <c r="C2632" t="s">
        <v>132</v>
      </c>
      <c r="D2632" t="s">
        <v>133</v>
      </c>
      <c r="E2632" t="s">
        <v>458</v>
      </c>
      <c r="F2632" t="s">
        <v>459</v>
      </c>
      <c r="G2632" t="s">
        <v>348</v>
      </c>
      <c r="H2632" t="s">
        <v>349</v>
      </c>
    </row>
    <row r="2633" spans="1:8" x14ac:dyDescent="0.35">
      <c r="A2633" t="s">
        <v>97</v>
      </c>
      <c r="B2633">
        <v>532</v>
      </c>
      <c r="C2633" t="s">
        <v>96</v>
      </c>
      <c r="D2633" t="s">
        <v>97</v>
      </c>
      <c r="E2633" t="s">
        <v>19</v>
      </c>
      <c r="F2633" t="s">
        <v>20</v>
      </c>
      <c r="G2633" t="s">
        <v>21</v>
      </c>
      <c r="H2633" t="s">
        <v>22</v>
      </c>
    </row>
    <row r="2634" spans="1:8" x14ac:dyDescent="0.35">
      <c r="A2634" t="s">
        <v>97</v>
      </c>
      <c r="B2634">
        <v>350</v>
      </c>
      <c r="C2634" t="s">
        <v>96</v>
      </c>
      <c r="D2634" t="s">
        <v>97</v>
      </c>
      <c r="E2634" t="s">
        <v>139</v>
      </c>
      <c r="F2634" t="s">
        <v>140</v>
      </c>
      <c r="G2634" t="s">
        <v>245</v>
      </c>
      <c r="H2634" t="s">
        <v>246</v>
      </c>
    </row>
    <row r="2635" spans="1:8" x14ac:dyDescent="0.35">
      <c r="A2635" t="s">
        <v>97</v>
      </c>
      <c r="B2635">
        <v>749</v>
      </c>
      <c r="C2635" t="s">
        <v>96</v>
      </c>
      <c r="D2635" t="s">
        <v>97</v>
      </c>
      <c r="E2635" t="s">
        <v>458</v>
      </c>
      <c r="F2635" t="s">
        <v>459</v>
      </c>
      <c r="G2635" t="s">
        <v>348</v>
      </c>
      <c r="H2635" t="s">
        <v>349</v>
      </c>
    </row>
    <row r="2636" spans="1:8" x14ac:dyDescent="0.35">
      <c r="A2636" t="s">
        <v>97</v>
      </c>
      <c r="B2636">
        <v>7270.32</v>
      </c>
      <c r="C2636" t="s">
        <v>96</v>
      </c>
      <c r="D2636" t="s">
        <v>97</v>
      </c>
      <c r="E2636" t="s">
        <v>384</v>
      </c>
      <c r="F2636" t="s">
        <v>385</v>
      </c>
      <c r="G2636" t="s">
        <v>339</v>
      </c>
      <c r="H2636" t="s">
        <v>340</v>
      </c>
    </row>
    <row r="2637" spans="1:8" x14ac:dyDescent="0.35">
      <c r="A2637" t="s">
        <v>97</v>
      </c>
      <c r="B2637">
        <v>1316.22</v>
      </c>
      <c r="C2637" t="s">
        <v>96</v>
      </c>
      <c r="D2637" t="s">
        <v>97</v>
      </c>
      <c r="E2637" t="s">
        <v>613</v>
      </c>
      <c r="F2637" t="s">
        <v>614</v>
      </c>
      <c r="G2637" t="s">
        <v>615</v>
      </c>
      <c r="H2637" t="s">
        <v>616</v>
      </c>
    </row>
    <row r="2638" spans="1:8" x14ac:dyDescent="0.35">
      <c r="A2638" t="s">
        <v>97</v>
      </c>
      <c r="B2638">
        <v>1000</v>
      </c>
      <c r="C2638" t="s">
        <v>96</v>
      </c>
      <c r="D2638" t="s">
        <v>97</v>
      </c>
      <c r="E2638" t="s">
        <v>490</v>
      </c>
      <c r="F2638" t="s">
        <v>491</v>
      </c>
      <c r="G2638" t="s">
        <v>492</v>
      </c>
      <c r="H2638" t="s">
        <v>493</v>
      </c>
    </row>
    <row r="2639" spans="1:8" x14ac:dyDescent="0.35">
      <c r="A2639" t="s">
        <v>97</v>
      </c>
      <c r="B2639">
        <v>3489.65</v>
      </c>
      <c r="C2639" t="s">
        <v>96</v>
      </c>
      <c r="D2639" t="s">
        <v>97</v>
      </c>
      <c r="E2639" t="s">
        <v>410</v>
      </c>
      <c r="F2639" t="s">
        <v>411</v>
      </c>
      <c r="G2639" t="s">
        <v>412</v>
      </c>
      <c r="H2639" t="s">
        <v>413</v>
      </c>
    </row>
    <row r="2640" spans="1:8" x14ac:dyDescent="0.35">
      <c r="A2640" t="s">
        <v>97</v>
      </c>
      <c r="B2640">
        <v>1596.43</v>
      </c>
      <c r="C2640" t="s">
        <v>96</v>
      </c>
      <c r="D2640" t="s">
        <v>97</v>
      </c>
      <c r="E2640" t="s">
        <v>221</v>
      </c>
      <c r="F2640" t="s">
        <v>222</v>
      </c>
      <c r="G2640" t="s">
        <v>223</v>
      </c>
      <c r="H2640" t="s">
        <v>224</v>
      </c>
    </row>
    <row r="2641" spans="1:8" x14ac:dyDescent="0.35">
      <c r="A2641" t="s">
        <v>97</v>
      </c>
      <c r="B2641">
        <v>601</v>
      </c>
      <c r="C2641" t="s">
        <v>96</v>
      </c>
      <c r="D2641" t="s">
        <v>97</v>
      </c>
      <c r="E2641" t="s">
        <v>288</v>
      </c>
      <c r="F2641" t="s">
        <v>289</v>
      </c>
      <c r="G2641" t="s">
        <v>117</v>
      </c>
      <c r="H2641" t="s">
        <v>118</v>
      </c>
    </row>
    <row r="2642" spans="1:8" x14ac:dyDescent="0.35">
      <c r="A2642" t="s">
        <v>97</v>
      </c>
      <c r="B2642">
        <v>2026</v>
      </c>
      <c r="C2642" t="s">
        <v>96</v>
      </c>
      <c r="D2642" t="s">
        <v>97</v>
      </c>
      <c r="E2642" t="s">
        <v>158</v>
      </c>
      <c r="F2642" t="s">
        <v>159</v>
      </c>
      <c r="G2642" t="s">
        <v>117</v>
      </c>
      <c r="H2642" t="s">
        <v>118</v>
      </c>
    </row>
    <row r="2643" spans="1:8" x14ac:dyDescent="0.35">
      <c r="A2643" t="s">
        <v>97</v>
      </c>
      <c r="B2643">
        <v>2414</v>
      </c>
      <c r="C2643" t="s">
        <v>96</v>
      </c>
      <c r="D2643" t="s">
        <v>97</v>
      </c>
      <c r="E2643" t="s">
        <v>134</v>
      </c>
      <c r="F2643" t="s">
        <v>135</v>
      </c>
      <c r="G2643" t="s">
        <v>117</v>
      </c>
      <c r="H2643" t="s">
        <v>118</v>
      </c>
    </row>
    <row r="2644" spans="1:8" x14ac:dyDescent="0.35">
      <c r="A2644" t="s">
        <v>97</v>
      </c>
      <c r="B2644">
        <v>8469.19</v>
      </c>
      <c r="C2644" t="s">
        <v>96</v>
      </c>
      <c r="D2644" t="s">
        <v>97</v>
      </c>
      <c r="E2644" t="s">
        <v>531</v>
      </c>
      <c r="F2644" t="s">
        <v>532</v>
      </c>
      <c r="G2644" t="s">
        <v>533</v>
      </c>
      <c r="H2644" t="s">
        <v>534</v>
      </c>
    </row>
    <row r="2645" spans="1:8" x14ac:dyDescent="0.35">
      <c r="A2645" t="s">
        <v>97</v>
      </c>
      <c r="B2645">
        <v>4426.5</v>
      </c>
      <c r="C2645" t="s">
        <v>96</v>
      </c>
      <c r="D2645" t="s">
        <v>97</v>
      </c>
      <c r="E2645" t="s">
        <v>563</v>
      </c>
      <c r="F2645" t="s">
        <v>564</v>
      </c>
      <c r="G2645" t="s">
        <v>1104</v>
      </c>
      <c r="H2645" t="s">
        <v>1105</v>
      </c>
    </row>
    <row r="2646" spans="1:8" x14ac:dyDescent="0.35">
      <c r="A2646" t="s">
        <v>97</v>
      </c>
      <c r="B2646">
        <v>400</v>
      </c>
      <c r="C2646" t="s">
        <v>96</v>
      </c>
      <c r="D2646" t="s">
        <v>97</v>
      </c>
      <c r="E2646" t="s">
        <v>563</v>
      </c>
      <c r="F2646" t="s">
        <v>564</v>
      </c>
      <c r="G2646" t="s">
        <v>568</v>
      </c>
      <c r="H2646" t="s">
        <v>569</v>
      </c>
    </row>
    <row r="2647" spans="1:8" x14ac:dyDescent="0.35">
      <c r="A2647" t="s">
        <v>97</v>
      </c>
      <c r="B2647">
        <v>3160</v>
      </c>
      <c r="C2647" t="s">
        <v>96</v>
      </c>
      <c r="D2647" t="s">
        <v>97</v>
      </c>
      <c r="E2647" t="s">
        <v>548</v>
      </c>
      <c r="F2647" t="s">
        <v>549</v>
      </c>
      <c r="G2647" t="s">
        <v>550</v>
      </c>
      <c r="H2647" t="s">
        <v>551</v>
      </c>
    </row>
    <row r="2648" spans="1:8" x14ac:dyDescent="0.35">
      <c r="A2648" t="s">
        <v>97</v>
      </c>
      <c r="B2648">
        <v>8506.2099999999991</v>
      </c>
      <c r="C2648" t="s">
        <v>96</v>
      </c>
      <c r="D2648" t="s">
        <v>97</v>
      </c>
      <c r="E2648" t="s">
        <v>538</v>
      </c>
      <c r="F2648" t="s">
        <v>539</v>
      </c>
      <c r="G2648" t="s">
        <v>540</v>
      </c>
      <c r="H2648" t="s">
        <v>541</v>
      </c>
    </row>
    <row r="2649" spans="1:8" x14ac:dyDescent="0.35">
      <c r="A2649" t="s">
        <v>97</v>
      </c>
      <c r="B2649">
        <v>700</v>
      </c>
      <c r="C2649" t="s">
        <v>96</v>
      </c>
      <c r="D2649" t="s">
        <v>97</v>
      </c>
      <c r="E2649" t="s">
        <v>258</v>
      </c>
      <c r="F2649" t="s">
        <v>259</v>
      </c>
      <c r="G2649" t="s">
        <v>117</v>
      </c>
      <c r="H2649" t="s">
        <v>118</v>
      </c>
    </row>
    <row r="2650" spans="1:8" x14ac:dyDescent="0.35">
      <c r="A2650" t="s">
        <v>97</v>
      </c>
      <c r="B2650">
        <v>1266.96</v>
      </c>
      <c r="C2650" t="s">
        <v>96</v>
      </c>
      <c r="D2650" t="s">
        <v>97</v>
      </c>
      <c r="E2650" t="s">
        <v>380</v>
      </c>
      <c r="F2650" t="s">
        <v>381</v>
      </c>
      <c r="G2650" t="s">
        <v>250</v>
      </c>
      <c r="H2650" t="s">
        <v>251</v>
      </c>
    </row>
    <row r="2651" spans="1:8" x14ac:dyDescent="0.35">
      <c r="A2651" t="s">
        <v>97</v>
      </c>
      <c r="B2651">
        <v>2480.11</v>
      </c>
      <c r="C2651" t="s">
        <v>96</v>
      </c>
      <c r="D2651" t="s">
        <v>97</v>
      </c>
      <c r="E2651" t="s">
        <v>609</v>
      </c>
      <c r="F2651" t="s">
        <v>610</v>
      </c>
      <c r="G2651" t="s">
        <v>250</v>
      </c>
      <c r="H2651" t="s">
        <v>251</v>
      </c>
    </row>
    <row r="2652" spans="1:8" x14ac:dyDescent="0.35">
      <c r="A2652" t="s">
        <v>97</v>
      </c>
      <c r="B2652">
        <v>7724.81</v>
      </c>
      <c r="C2652" t="s">
        <v>96</v>
      </c>
      <c r="D2652" t="s">
        <v>97</v>
      </c>
      <c r="E2652" t="s">
        <v>482</v>
      </c>
      <c r="F2652" t="s">
        <v>483</v>
      </c>
      <c r="G2652" t="s">
        <v>250</v>
      </c>
      <c r="H2652" t="s">
        <v>251</v>
      </c>
    </row>
    <row r="2653" spans="1:8" x14ac:dyDescent="0.35">
      <c r="A2653" t="s">
        <v>97</v>
      </c>
      <c r="B2653">
        <v>2695</v>
      </c>
      <c r="C2653" t="s">
        <v>96</v>
      </c>
      <c r="D2653" t="s">
        <v>97</v>
      </c>
      <c r="E2653" t="s">
        <v>337</v>
      </c>
      <c r="F2653" t="s">
        <v>338</v>
      </c>
      <c r="G2653" t="s">
        <v>339</v>
      </c>
      <c r="H2653" t="s">
        <v>340</v>
      </c>
    </row>
    <row r="2654" spans="1:8" x14ac:dyDescent="0.35">
      <c r="A2654" t="s">
        <v>97</v>
      </c>
      <c r="B2654">
        <v>1353</v>
      </c>
      <c r="C2654" t="s">
        <v>96</v>
      </c>
      <c r="D2654" t="s">
        <v>97</v>
      </c>
      <c r="E2654" t="s">
        <v>154</v>
      </c>
      <c r="F2654" t="s">
        <v>155</v>
      </c>
      <c r="G2654" t="s">
        <v>117</v>
      </c>
      <c r="H2654" t="s">
        <v>118</v>
      </c>
    </row>
    <row r="2655" spans="1:8" x14ac:dyDescent="0.35">
      <c r="A2655" t="s">
        <v>783</v>
      </c>
      <c r="B2655">
        <v>2925</v>
      </c>
      <c r="C2655" t="s">
        <v>782</v>
      </c>
      <c r="D2655" t="s">
        <v>783</v>
      </c>
      <c r="E2655" t="s">
        <v>490</v>
      </c>
      <c r="F2655" t="s">
        <v>491</v>
      </c>
      <c r="G2655" t="s">
        <v>492</v>
      </c>
      <c r="H2655" t="s">
        <v>493</v>
      </c>
    </row>
    <row r="2656" spans="1:8" x14ac:dyDescent="0.35">
      <c r="A2656" t="s">
        <v>783</v>
      </c>
      <c r="B2656">
        <v>9269.3700000000008</v>
      </c>
      <c r="C2656" t="s">
        <v>782</v>
      </c>
      <c r="D2656" t="s">
        <v>783</v>
      </c>
      <c r="E2656" t="s">
        <v>410</v>
      </c>
      <c r="F2656" t="s">
        <v>411</v>
      </c>
      <c r="G2656" t="s">
        <v>412</v>
      </c>
      <c r="H2656" t="s">
        <v>413</v>
      </c>
    </row>
    <row r="2657" spans="1:8" x14ac:dyDescent="0.35">
      <c r="A2657" t="s">
        <v>783</v>
      </c>
      <c r="B2657">
        <v>173221.18</v>
      </c>
      <c r="C2657" t="s">
        <v>782</v>
      </c>
      <c r="D2657" t="s">
        <v>783</v>
      </c>
      <c r="E2657" t="s">
        <v>221</v>
      </c>
      <c r="F2657" t="s">
        <v>222</v>
      </c>
      <c r="G2657" t="s">
        <v>223</v>
      </c>
      <c r="H2657" t="s">
        <v>224</v>
      </c>
    </row>
    <row r="2658" spans="1:8" x14ac:dyDescent="0.35">
      <c r="A2658" t="s">
        <v>2939</v>
      </c>
      <c r="B2658">
        <v>202.26</v>
      </c>
      <c r="C2658" t="s">
        <v>2940</v>
      </c>
      <c r="D2658" t="s">
        <v>2939</v>
      </c>
      <c r="E2658" t="s">
        <v>221</v>
      </c>
      <c r="F2658" t="s">
        <v>222</v>
      </c>
      <c r="G2658" t="s">
        <v>223</v>
      </c>
      <c r="H2658" t="s">
        <v>224</v>
      </c>
    </row>
    <row r="2659" spans="1:8" x14ac:dyDescent="0.35">
      <c r="A2659" t="s">
        <v>2655</v>
      </c>
      <c r="B2659">
        <v>2427.0700000000002</v>
      </c>
      <c r="C2659" t="s">
        <v>2656</v>
      </c>
      <c r="D2659" t="s">
        <v>2655</v>
      </c>
      <c r="E2659" t="s">
        <v>563</v>
      </c>
      <c r="F2659" t="s">
        <v>564</v>
      </c>
      <c r="G2659" t="s">
        <v>568</v>
      </c>
      <c r="H2659" t="s">
        <v>569</v>
      </c>
    </row>
    <row r="2660" spans="1:8" x14ac:dyDescent="0.35">
      <c r="A2660" t="s">
        <v>578</v>
      </c>
      <c r="B2660">
        <v>574137.47</v>
      </c>
      <c r="C2660" t="s">
        <v>577</v>
      </c>
      <c r="D2660" t="s">
        <v>578</v>
      </c>
      <c r="E2660" t="s">
        <v>563</v>
      </c>
      <c r="F2660" t="s">
        <v>564</v>
      </c>
      <c r="G2660" t="s">
        <v>568</v>
      </c>
      <c r="H2660" t="s">
        <v>569</v>
      </c>
    </row>
    <row r="2661" spans="1:8" x14ac:dyDescent="0.35">
      <c r="A2661" t="s">
        <v>631</v>
      </c>
      <c r="B2661">
        <v>1474.93</v>
      </c>
      <c r="C2661" t="s">
        <v>632</v>
      </c>
      <c r="D2661" t="s">
        <v>631</v>
      </c>
      <c r="E2661" t="s">
        <v>458</v>
      </c>
      <c r="F2661" t="s">
        <v>459</v>
      </c>
      <c r="G2661" t="s">
        <v>348</v>
      </c>
      <c r="H2661" t="s">
        <v>349</v>
      </c>
    </row>
    <row r="2662" spans="1:8" x14ac:dyDescent="0.35">
      <c r="A2662" t="s">
        <v>631</v>
      </c>
      <c r="B2662">
        <v>106.56</v>
      </c>
      <c r="C2662" t="s">
        <v>632</v>
      </c>
      <c r="D2662" t="s">
        <v>631</v>
      </c>
      <c r="E2662" t="s">
        <v>384</v>
      </c>
      <c r="F2662" t="s">
        <v>385</v>
      </c>
      <c r="G2662" t="s">
        <v>339</v>
      </c>
      <c r="H2662" t="s">
        <v>340</v>
      </c>
    </row>
    <row r="2663" spans="1:8" x14ac:dyDescent="0.35">
      <c r="A2663" t="s">
        <v>631</v>
      </c>
      <c r="B2663">
        <v>42.95</v>
      </c>
      <c r="C2663" t="s">
        <v>632</v>
      </c>
      <c r="D2663" t="s">
        <v>631</v>
      </c>
      <c r="E2663" t="s">
        <v>158</v>
      </c>
      <c r="F2663" t="s">
        <v>159</v>
      </c>
      <c r="G2663" t="s">
        <v>117</v>
      </c>
      <c r="H2663" t="s">
        <v>118</v>
      </c>
    </row>
    <row r="2664" spans="1:8" x14ac:dyDescent="0.35">
      <c r="A2664" t="s">
        <v>631</v>
      </c>
      <c r="B2664">
        <v>4616.16</v>
      </c>
      <c r="C2664" t="s">
        <v>632</v>
      </c>
      <c r="D2664" t="s">
        <v>631</v>
      </c>
      <c r="E2664" t="s">
        <v>531</v>
      </c>
      <c r="F2664" t="s">
        <v>532</v>
      </c>
      <c r="G2664" t="s">
        <v>533</v>
      </c>
      <c r="H2664" t="s">
        <v>534</v>
      </c>
    </row>
    <row r="2665" spans="1:8" x14ac:dyDescent="0.35">
      <c r="A2665" t="s">
        <v>631</v>
      </c>
      <c r="B2665">
        <v>105.86</v>
      </c>
      <c r="C2665" t="s">
        <v>632</v>
      </c>
      <c r="D2665" t="s">
        <v>631</v>
      </c>
      <c r="E2665" t="s">
        <v>548</v>
      </c>
      <c r="F2665" t="s">
        <v>549</v>
      </c>
      <c r="G2665" t="s">
        <v>645</v>
      </c>
      <c r="H2665" t="s">
        <v>646</v>
      </c>
    </row>
    <row r="2666" spans="1:8" x14ac:dyDescent="0.35">
      <c r="A2666" t="s">
        <v>631</v>
      </c>
      <c r="B2666">
        <v>440.36</v>
      </c>
      <c r="C2666" t="s">
        <v>632</v>
      </c>
      <c r="D2666" t="s">
        <v>631</v>
      </c>
      <c r="E2666" t="s">
        <v>548</v>
      </c>
      <c r="F2666" t="s">
        <v>549</v>
      </c>
      <c r="G2666" t="s">
        <v>633</v>
      </c>
      <c r="H2666" t="s">
        <v>634</v>
      </c>
    </row>
    <row r="2667" spans="1:8" x14ac:dyDescent="0.35">
      <c r="A2667" t="s">
        <v>631</v>
      </c>
      <c r="B2667">
        <v>99.61</v>
      </c>
      <c r="C2667" t="s">
        <v>632</v>
      </c>
      <c r="D2667" t="s">
        <v>631</v>
      </c>
      <c r="E2667" t="s">
        <v>404</v>
      </c>
      <c r="F2667" t="s">
        <v>405</v>
      </c>
      <c r="G2667" t="s">
        <v>307</v>
      </c>
      <c r="H2667" t="s">
        <v>308</v>
      </c>
    </row>
    <row r="2668" spans="1:8" x14ac:dyDescent="0.35">
      <c r="A2668" t="s">
        <v>631</v>
      </c>
      <c r="B2668">
        <v>20.43</v>
      </c>
      <c r="C2668" t="s">
        <v>632</v>
      </c>
      <c r="D2668" t="s">
        <v>631</v>
      </c>
      <c r="E2668" t="s">
        <v>305</v>
      </c>
      <c r="F2668" t="s">
        <v>306</v>
      </c>
      <c r="G2668" t="s">
        <v>307</v>
      </c>
      <c r="H2668" t="s">
        <v>308</v>
      </c>
    </row>
    <row r="2669" spans="1:8" x14ac:dyDescent="0.35">
      <c r="A2669" t="s">
        <v>631</v>
      </c>
      <c r="B2669">
        <v>39.85</v>
      </c>
      <c r="C2669" t="s">
        <v>632</v>
      </c>
      <c r="D2669" t="s">
        <v>631</v>
      </c>
      <c r="E2669" t="s">
        <v>428</v>
      </c>
      <c r="F2669" t="s">
        <v>429</v>
      </c>
      <c r="G2669" t="s">
        <v>307</v>
      </c>
      <c r="H2669" t="s">
        <v>308</v>
      </c>
    </row>
    <row r="2670" spans="1:8" x14ac:dyDescent="0.35">
      <c r="A2670" t="s">
        <v>227</v>
      </c>
      <c r="B2670">
        <v>13151.28</v>
      </c>
      <c r="C2670" t="s">
        <v>226</v>
      </c>
      <c r="D2670" t="s">
        <v>227</v>
      </c>
      <c r="E2670" t="s">
        <v>554</v>
      </c>
      <c r="F2670" t="s">
        <v>555</v>
      </c>
      <c r="G2670" t="s">
        <v>492</v>
      </c>
      <c r="H2670" t="s">
        <v>493</v>
      </c>
    </row>
    <row r="2671" spans="1:8" x14ac:dyDescent="0.35">
      <c r="A2671" t="s">
        <v>227</v>
      </c>
      <c r="B2671">
        <v>201133.65</v>
      </c>
      <c r="C2671" t="s">
        <v>226</v>
      </c>
      <c r="D2671" t="s">
        <v>227</v>
      </c>
      <c r="E2671" t="s">
        <v>458</v>
      </c>
      <c r="F2671" t="s">
        <v>459</v>
      </c>
      <c r="G2671" t="s">
        <v>348</v>
      </c>
      <c r="H2671" t="s">
        <v>349</v>
      </c>
    </row>
    <row r="2672" spans="1:8" x14ac:dyDescent="0.35">
      <c r="A2672" t="s">
        <v>227</v>
      </c>
      <c r="B2672">
        <v>94091.11</v>
      </c>
      <c r="C2672" t="s">
        <v>226</v>
      </c>
      <c r="D2672" t="s">
        <v>227</v>
      </c>
      <c r="E2672" t="s">
        <v>384</v>
      </c>
      <c r="F2672" t="s">
        <v>385</v>
      </c>
      <c r="G2672" t="s">
        <v>339</v>
      </c>
      <c r="H2672" t="s">
        <v>340</v>
      </c>
    </row>
    <row r="2673" spans="1:8" x14ac:dyDescent="0.35">
      <c r="A2673" t="s">
        <v>227</v>
      </c>
      <c r="B2673">
        <v>16435.77</v>
      </c>
      <c r="C2673" t="s">
        <v>226</v>
      </c>
      <c r="D2673" t="s">
        <v>227</v>
      </c>
      <c r="E2673" t="s">
        <v>158</v>
      </c>
      <c r="F2673" t="s">
        <v>159</v>
      </c>
      <c r="G2673" t="s">
        <v>117</v>
      </c>
      <c r="H2673" t="s">
        <v>118</v>
      </c>
    </row>
    <row r="2674" spans="1:8" x14ac:dyDescent="0.35">
      <c r="A2674" t="s">
        <v>227</v>
      </c>
      <c r="B2674">
        <v>31385.439999999999</v>
      </c>
      <c r="C2674" t="s">
        <v>226</v>
      </c>
      <c r="D2674" t="s">
        <v>227</v>
      </c>
      <c r="E2674" t="s">
        <v>134</v>
      </c>
      <c r="F2674" t="s">
        <v>135</v>
      </c>
      <c r="G2674" t="s">
        <v>117</v>
      </c>
      <c r="H2674" t="s">
        <v>118</v>
      </c>
    </row>
    <row r="2675" spans="1:8" x14ac:dyDescent="0.35">
      <c r="A2675" t="s">
        <v>227</v>
      </c>
      <c r="B2675">
        <v>356531.23</v>
      </c>
      <c r="C2675" t="s">
        <v>226</v>
      </c>
      <c r="D2675" t="s">
        <v>227</v>
      </c>
      <c r="E2675" t="s">
        <v>531</v>
      </c>
      <c r="F2675" t="s">
        <v>532</v>
      </c>
      <c r="G2675" t="s">
        <v>533</v>
      </c>
      <c r="H2675" t="s">
        <v>534</v>
      </c>
    </row>
    <row r="2676" spans="1:8" x14ac:dyDescent="0.35">
      <c r="A2676" t="s">
        <v>227</v>
      </c>
      <c r="B2676">
        <v>33699.74</v>
      </c>
      <c r="C2676" t="s">
        <v>226</v>
      </c>
      <c r="D2676" t="s">
        <v>227</v>
      </c>
      <c r="E2676" t="s">
        <v>548</v>
      </c>
      <c r="F2676" t="s">
        <v>549</v>
      </c>
      <c r="G2676" t="s">
        <v>645</v>
      </c>
      <c r="H2676" t="s">
        <v>646</v>
      </c>
    </row>
    <row r="2677" spans="1:8" x14ac:dyDescent="0.35">
      <c r="A2677" t="s">
        <v>227</v>
      </c>
      <c r="B2677">
        <v>23000</v>
      </c>
      <c r="C2677" t="s">
        <v>226</v>
      </c>
      <c r="D2677" t="s">
        <v>227</v>
      </c>
      <c r="E2677" t="s">
        <v>548</v>
      </c>
      <c r="F2677" t="s">
        <v>549</v>
      </c>
      <c r="G2677" t="s">
        <v>1104</v>
      </c>
      <c r="H2677" t="s">
        <v>1105</v>
      </c>
    </row>
    <row r="2678" spans="1:8" x14ac:dyDescent="0.35">
      <c r="A2678" t="s">
        <v>227</v>
      </c>
      <c r="B2678">
        <v>128346.22</v>
      </c>
      <c r="C2678" t="s">
        <v>226</v>
      </c>
      <c r="D2678" t="s">
        <v>227</v>
      </c>
      <c r="E2678" t="s">
        <v>548</v>
      </c>
      <c r="F2678" t="s">
        <v>549</v>
      </c>
      <c r="G2678" t="s">
        <v>633</v>
      </c>
      <c r="H2678" t="s">
        <v>634</v>
      </c>
    </row>
    <row r="2679" spans="1:8" x14ac:dyDescent="0.35">
      <c r="A2679" t="s">
        <v>227</v>
      </c>
      <c r="B2679">
        <v>24976.9</v>
      </c>
      <c r="C2679" t="s">
        <v>226</v>
      </c>
      <c r="D2679" t="s">
        <v>227</v>
      </c>
      <c r="E2679" t="s">
        <v>548</v>
      </c>
      <c r="F2679" t="s">
        <v>549</v>
      </c>
      <c r="G2679" t="s">
        <v>550</v>
      </c>
      <c r="H2679" t="s">
        <v>551</v>
      </c>
    </row>
    <row r="2680" spans="1:8" x14ac:dyDescent="0.35">
      <c r="A2680" t="s">
        <v>227</v>
      </c>
      <c r="B2680">
        <v>6259.7</v>
      </c>
      <c r="C2680" t="s">
        <v>226</v>
      </c>
      <c r="D2680" t="s">
        <v>227</v>
      </c>
      <c r="E2680" t="s">
        <v>538</v>
      </c>
      <c r="F2680" t="s">
        <v>539</v>
      </c>
      <c r="G2680" t="s">
        <v>540</v>
      </c>
      <c r="H2680" t="s">
        <v>541</v>
      </c>
    </row>
    <row r="2681" spans="1:8" x14ac:dyDescent="0.35">
      <c r="A2681" t="s">
        <v>227</v>
      </c>
      <c r="B2681">
        <v>1425.37</v>
      </c>
      <c r="C2681" t="s">
        <v>226</v>
      </c>
      <c r="D2681" t="s">
        <v>227</v>
      </c>
      <c r="E2681" t="s">
        <v>380</v>
      </c>
      <c r="F2681" t="s">
        <v>381</v>
      </c>
      <c r="G2681" t="s">
        <v>250</v>
      </c>
      <c r="H2681" t="s">
        <v>251</v>
      </c>
    </row>
    <row r="2682" spans="1:8" x14ac:dyDescent="0.35">
      <c r="A2682" t="s">
        <v>227</v>
      </c>
      <c r="B2682">
        <v>25744.09</v>
      </c>
      <c r="C2682" t="s">
        <v>226</v>
      </c>
      <c r="D2682" t="s">
        <v>227</v>
      </c>
      <c r="E2682" t="s">
        <v>337</v>
      </c>
      <c r="F2682" t="s">
        <v>338</v>
      </c>
      <c r="G2682" t="s">
        <v>339</v>
      </c>
      <c r="H2682" t="s">
        <v>340</v>
      </c>
    </row>
    <row r="2683" spans="1:8" x14ac:dyDescent="0.35">
      <c r="A2683" t="s">
        <v>227</v>
      </c>
      <c r="B2683">
        <v>8949.9599999999991</v>
      </c>
      <c r="C2683" t="s">
        <v>226</v>
      </c>
      <c r="D2683" t="s">
        <v>227</v>
      </c>
      <c r="E2683" t="s">
        <v>154</v>
      </c>
      <c r="F2683" t="s">
        <v>155</v>
      </c>
      <c r="G2683" t="s">
        <v>117</v>
      </c>
      <c r="H2683" t="s">
        <v>118</v>
      </c>
    </row>
    <row r="2684" spans="1:8" x14ac:dyDescent="0.35">
      <c r="A2684" t="s">
        <v>227</v>
      </c>
      <c r="B2684">
        <v>20597.02</v>
      </c>
      <c r="C2684" t="s">
        <v>226</v>
      </c>
      <c r="D2684" t="s">
        <v>227</v>
      </c>
      <c r="E2684" t="s">
        <v>404</v>
      </c>
      <c r="F2684" t="s">
        <v>405</v>
      </c>
      <c r="G2684" t="s">
        <v>307</v>
      </c>
      <c r="H2684" t="s">
        <v>308</v>
      </c>
    </row>
    <row r="2685" spans="1:8" x14ac:dyDescent="0.35">
      <c r="A2685" t="s">
        <v>227</v>
      </c>
      <c r="B2685">
        <v>4432.5200000000004</v>
      </c>
      <c r="C2685" t="s">
        <v>226</v>
      </c>
      <c r="D2685" t="s">
        <v>227</v>
      </c>
      <c r="E2685" t="s">
        <v>422</v>
      </c>
      <c r="F2685" t="s">
        <v>423</v>
      </c>
      <c r="G2685" t="s">
        <v>307</v>
      </c>
      <c r="H2685" t="s">
        <v>308</v>
      </c>
    </row>
    <row r="2686" spans="1:8" x14ac:dyDescent="0.35">
      <c r="A2686" t="s">
        <v>227</v>
      </c>
      <c r="B2686">
        <v>8938.9</v>
      </c>
      <c r="C2686" t="s">
        <v>226</v>
      </c>
      <c r="D2686" t="s">
        <v>227</v>
      </c>
      <c r="E2686" t="s">
        <v>305</v>
      </c>
      <c r="F2686" t="s">
        <v>306</v>
      </c>
      <c r="G2686" t="s">
        <v>307</v>
      </c>
      <c r="H2686" t="s">
        <v>308</v>
      </c>
    </row>
    <row r="2687" spans="1:8" x14ac:dyDescent="0.35">
      <c r="A2687" t="s">
        <v>227</v>
      </c>
      <c r="B2687">
        <v>8426.07</v>
      </c>
      <c r="C2687" t="s">
        <v>226</v>
      </c>
      <c r="D2687" t="s">
        <v>227</v>
      </c>
      <c r="E2687" t="s">
        <v>428</v>
      </c>
      <c r="F2687" t="s">
        <v>429</v>
      </c>
      <c r="G2687" t="s">
        <v>307</v>
      </c>
      <c r="H2687" t="s">
        <v>308</v>
      </c>
    </row>
    <row r="2688" spans="1:8" x14ac:dyDescent="0.35">
      <c r="A2688" t="s">
        <v>879</v>
      </c>
      <c r="B2688">
        <v>366.87</v>
      </c>
      <c r="C2688" t="s">
        <v>880</v>
      </c>
      <c r="D2688" t="s">
        <v>879</v>
      </c>
      <c r="E2688" t="s">
        <v>158</v>
      </c>
      <c r="F2688" t="s">
        <v>159</v>
      </c>
      <c r="G2688" t="s">
        <v>117</v>
      </c>
      <c r="H2688" t="s">
        <v>118</v>
      </c>
    </row>
    <row r="2689" spans="1:8" x14ac:dyDescent="0.35">
      <c r="A2689" t="s">
        <v>879</v>
      </c>
      <c r="B2689">
        <v>777</v>
      </c>
      <c r="C2689" t="s">
        <v>880</v>
      </c>
      <c r="D2689" t="s">
        <v>879</v>
      </c>
      <c r="E2689" t="s">
        <v>134</v>
      </c>
      <c r="F2689" t="s">
        <v>135</v>
      </c>
      <c r="G2689" t="s">
        <v>117</v>
      </c>
      <c r="H2689" t="s">
        <v>118</v>
      </c>
    </row>
    <row r="2690" spans="1:8" x14ac:dyDescent="0.35">
      <c r="A2690" t="s">
        <v>1401</v>
      </c>
      <c r="B2690">
        <v>3796.85</v>
      </c>
      <c r="C2690" t="s">
        <v>1402</v>
      </c>
      <c r="D2690" t="s">
        <v>1401</v>
      </c>
      <c r="E2690" t="s">
        <v>288</v>
      </c>
      <c r="F2690" t="s">
        <v>289</v>
      </c>
      <c r="G2690" t="s">
        <v>117</v>
      </c>
      <c r="H2690" t="s">
        <v>118</v>
      </c>
    </row>
    <row r="2691" spans="1:8" x14ac:dyDescent="0.35">
      <c r="A2691" t="s">
        <v>1401</v>
      </c>
      <c r="B2691">
        <v>1847.8</v>
      </c>
      <c r="C2691" t="s">
        <v>1402</v>
      </c>
      <c r="D2691" t="s">
        <v>1401</v>
      </c>
      <c r="E2691" t="s">
        <v>158</v>
      </c>
      <c r="F2691" t="s">
        <v>159</v>
      </c>
      <c r="G2691" t="s">
        <v>117</v>
      </c>
      <c r="H2691" t="s">
        <v>118</v>
      </c>
    </row>
    <row r="2692" spans="1:8" x14ac:dyDescent="0.35">
      <c r="A2692" t="s">
        <v>1401</v>
      </c>
      <c r="B2692">
        <v>3093.86</v>
      </c>
      <c r="C2692" t="s">
        <v>1402</v>
      </c>
      <c r="D2692" t="s">
        <v>1401</v>
      </c>
      <c r="E2692" t="s">
        <v>134</v>
      </c>
      <c r="F2692" t="s">
        <v>135</v>
      </c>
      <c r="G2692" t="s">
        <v>117</v>
      </c>
      <c r="H2692" t="s">
        <v>118</v>
      </c>
    </row>
    <row r="2693" spans="1:8" x14ac:dyDescent="0.35">
      <c r="A2693" t="s">
        <v>1401</v>
      </c>
      <c r="B2693">
        <v>92.2</v>
      </c>
      <c r="C2693" t="s">
        <v>1402</v>
      </c>
      <c r="D2693" t="s">
        <v>1401</v>
      </c>
      <c r="E2693" t="s">
        <v>380</v>
      </c>
      <c r="F2693" t="s">
        <v>381</v>
      </c>
      <c r="G2693" t="s">
        <v>250</v>
      </c>
      <c r="H2693" t="s">
        <v>251</v>
      </c>
    </row>
    <row r="2694" spans="1:8" x14ac:dyDescent="0.35">
      <c r="A2694" t="s">
        <v>1401</v>
      </c>
      <c r="B2694">
        <v>118.77</v>
      </c>
      <c r="C2694" t="s">
        <v>1402</v>
      </c>
      <c r="D2694" t="s">
        <v>1401</v>
      </c>
      <c r="E2694" t="s">
        <v>609</v>
      </c>
      <c r="F2694" t="s">
        <v>610</v>
      </c>
      <c r="G2694" t="s">
        <v>250</v>
      </c>
      <c r="H2694" t="s">
        <v>251</v>
      </c>
    </row>
    <row r="2695" spans="1:8" x14ac:dyDescent="0.35">
      <c r="A2695" t="s">
        <v>1401</v>
      </c>
      <c r="B2695">
        <v>154.91999999999999</v>
      </c>
      <c r="C2695" t="s">
        <v>1402</v>
      </c>
      <c r="D2695" t="s">
        <v>1401</v>
      </c>
      <c r="E2695" t="s">
        <v>482</v>
      </c>
      <c r="F2695" t="s">
        <v>483</v>
      </c>
      <c r="G2695" t="s">
        <v>250</v>
      </c>
      <c r="H2695" t="s">
        <v>251</v>
      </c>
    </row>
    <row r="2696" spans="1:8" x14ac:dyDescent="0.35">
      <c r="A2696" t="s">
        <v>1401</v>
      </c>
      <c r="B2696">
        <v>3091.4</v>
      </c>
      <c r="C2696" t="s">
        <v>1402</v>
      </c>
      <c r="D2696" t="s">
        <v>1401</v>
      </c>
      <c r="E2696" t="s">
        <v>154</v>
      </c>
      <c r="F2696" t="s">
        <v>155</v>
      </c>
      <c r="G2696" t="s">
        <v>117</v>
      </c>
      <c r="H2696" t="s">
        <v>118</v>
      </c>
    </row>
    <row r="2697" spans="1:8" x14ac:dyDescent="0.35">
      <c r="A2697" t="s">
        <v>1401</v>
      </c>
      <c r="B2697">
        <v>2710</v>
      </c>
      <c r="C2697" t="s">
        <v>1402</v>
      </c>
      <c r="D2697" t="s">
        <v>1401</v>
      </c>
      <c r="E2697" t="s">
        <v>404</v>
      </c>
      <c r="F2697" t="s">
        <v>405</v>
      </c>
      <c r="G2697" t="s">
        <v>307</v>
      </c>
      <c r="H2697" t="s">
        <v>308</v>
      </c>
    </row>
    <row r="2698" spans="1:8" x14ac:dyDescent="0.35">
      <c r="A2698" t="s">
        <v>1401</v>
      </c>
      <c r="B2698">
        <v>2108.52</v>
      </c>
      <c r="C2698" t="s">
        <v>1402</v>
      </c>
      <c r="D2698" t="s">
        <v>1401</v>
      </c>
      <c r="E2698" t="s">
        <v>422</v>
      </c>
      <c r="F2698" t="s">
        <v>423</v>
      </c>
      <c r="G2698" t="s">
        <v>307</v>
      </c>
      <c r="H2698" t="s">
        <v>308</v>
      </c>
    </row>
    <row r="2699" spans="1:8" x14ac:dyDescent="0.35">
      <c r="A2699" t="s">
        <v>1401</v>
      </c>
      <c r="B2699">
        <v>433.79</v>
      </c>
      <c r="C2699" t="s">
        <v>1402</v>
      </c>
      <c r="D2699" t="s">
        <v>1401</v>
      </c>
      <c r="E2699" t="s">
        <v>305</v>
      </c>
      <c r="F2699" t="s">
        <v>306</v>
      </c>
      <c r="G2699" t="s">
        <v>307</v>
      </c>
      <c r="H2699" t="s">
        <v>308</v>
      </c>
    </row>
    <row r="2700" spans="1:8" x14ac:dyDescent="0.35">
      <c r="A2700" t="s">
        <v>1401</v>
      </c>
      <c r="B2700">
        <v>2072.29</v>
      </c>
      <c r="C2700" t="s">
        <v>1402</v>
      </c>
      <c r="D2700" t="s">
        <v>1401</v>
      </c>
      <c r="E2700" t="s">
        <v>428</v>
      </c>
      <c r="F2700" t="s">
        <v>429</v>
      </c>
      <c r="G2700" t="s">
        <v>307</v>
      </c>
      <c r="H2700" t="s">
        <v>308</v>
      </c>
    </row>
    <row r="2701" spans="1:8" x14ac:dyDescent="0.35">
      <c r="A2701" t="s">
        <v>993</v>
      </c>
      <c r="B2701">
        <v>200</v>
      </c>
      <c r="C2701" t="s">
        <v>994</v>
      </c>
      <c r="D2701" t="s">
        <v>993</v>
      </c>
      <c r="E2701" t="s">
        <v>288</v>
      </c>
      <c r="F2701" t="s">
        <v>289</v>
      </c>
      <c r="G2701" t="s">
        <v>117</v>
      </c>
      <c r="H2701" t="s">
        <v>118</v>
      </c>
    </row>
    <row r="2702" spans="1:8" x14ac:dyDescent="0.35">
      <c r="A2702" t="s">
        <v>993</v>
      </c>
      <c r="B2702">
        <v>525</v>
      </c>
      <c r="C2702" t="s">
        <v>994</v>
      </c>
      <c r="D2702" t="s">
        <v>993</v>
      </c>
      <c r="E2702" t="s">
        <v>158</v>
      </c>
      <c r="F2702" t="s">
        <v>159</v>
      </c>
      <c r="G2702" t="s">
        <v>117</v>
      </c>
      <c r="H2702" t="s">
        <v>118</v>
      </c>
    </row>
    <row r="2703" spans="1:8" x14ac:dyDescent="0.35">
      <c r="A2703" t="s">
        <v>993</v>
      </c>
      <c r="B2703">
        <v>400</v>
      </c>
      <c r="C2703" t="s">
        <v>994</v>
      </c>
      <c r="D2703" t="s">
        <v>993</v>
      </c>
      <c r="E2703" t="s">
        <v>134</v>
      </c>
      <c r="F2703" t="s">
        <v>135</v>
      </c>
      <c r="G2703" t="s">
        <v>117</v>
      </c>
      <c r="H2703" t="s">
        <v>118</v>
      </c>
    </row>
    <row r="2704" spans="1:8" x14ac:dyDescent="0.35">
      <c r="A2704" t="s">
        <v>993</v>
      </c>
      <c r="B2704">
        <v>340</v>
      </c>
      <c r="C2704" t="s">
        <v>994</v>
      </c>
      <c r="D2704" t="s">
        <v>993</v>
      </c>
      <c r="E2704" t="s">
        <v>609</v>
      </c>
      <c r="F2704" t="s">
        <v>610</v>
      </c>
      <c r="G2704" t="s">
        <v>250</v>
      </c>
      <c r="H2704" t="s">
        <v>251</v>
      </c>
    </row>
    <row r="2705" spans="1:8" x14ac:dyDescent="0.35">
      <c r="A2705" t="s">
        <v>993</v>
      </c>
      <c r="B2705">
        <v>200</v>
      </c>
      <c r="C2705" t="s">
        <v>994</v>
      </c>
      <c r="D2705" t="s">
        <v>993</v>
      </c>
      <c r="E2705" t="s">
        <v>154</v>
      </c>
      <c r="F2705" t="s">
        <v>155</v>
      </c>
      <c r="G2705" t="s">
        <v>117</v>
      </c>
      <c r="H2705" t="s">
        <v>118</v>
      </c>
    </row>
    <row r="2706" spans="1:8" x14ac:dyDescent="0.35">
      <c r="A2706" t="s">
        <v>993</v>
      </c>
      <c r="B2706">
        <v>400</v>
      </c>
      <c r="C2706" t="s">
        <v>994</v>
      </c>
      <c r="D2706" t="s">
        <v>993</v>
      </c>
      <c r="E2706" t="s">
        <v>404</v>
      </c>
      <c r="F2706" t="s">
        <v>405</v>
      </c>
      <c r="G2706" t="s">
        <v>307</v>
      </c>
      <c r="H2706" t="s">
        <v>308</v>
      </c>
    </row>
    <row r="2707" spans="1:8" x14ac:dyDescent="0.35">
      <c r="A2707" t="s">
        <v>993</v>
      </c>
      <c r="B2707">
        <v>1200</v>
      </c>
      <c r="C2707" t="s">
        <v>994</v>
      </c>
      <c r="D2707" t="s">
        <v>993</v>
      </c>
      <c r="E2707" t="s">
        <v>422</v>
      </c>
      <c r="F2707" t="s">
        <v>423</v>
      </c>
      <c r="G2707" t="s">
        <v>307</v>
      </c>
      <c r="H2707" t="s">
        <v>308</v>
      </c>
    </row>
    <row r="2708" spans="1:8" x14ac:dyDescent="0.35">
      <c r="A2708" t="s">
        <v>993</v>
      </c>
      <c r="B2708">
        <v>400</v>
      </c>
      <c r="C2708" t="s">
        <v>994</v>
      </c>
      <c r="D2708" t="s">
        <v>993</v>
      </c>
      <c r="E2708" t="s">
        <v>305</v>
      </c>
      <c r="F2708" t="s">
        <v>306</v>
      </c>
      <c r="G2708" t="s">
        <v>307</v>
      </c>
      <c r="H2708" t="s">
        <v>308</v>
      </c>
    </row>
    <row r="2709" spans="1:8" x14ac:dyDescent="0.35">
      <c r="A2709" t="s">
        <v>993</v>
      </c>
      <c r="B2709">
        <v>800</v>
      </c>
      <c r="C2709" t="s">
        <v>994</v>
      </c>
      <c r="D2709" t="s">
        <v>993</v>
      </c>
      <c r="E2709" t="s">
        <v>428</v>
      </c>
      <c r="F2709" t="s">
        <v>429</v>
      </c>
      <c r="G2709" t="s">
        <v>307</v>
      </c>
      <c r="H2709" t="s">
        <v>308</v>
      </c>
    </row>
    <row r="2710" spans="1:8" x14ac:dyDescent="0.35">
      <c r="A2710" t="s">
        <v>157</v>
      </c>
      <c r="B2710">
        <v>690196.47999999998</v>
      </c>
      <c r="C2710" t="s">
        <v>156</v>
      </c>
      <c r="D2710" t="s">
        <v>157</v>
      </c>
      <c r="E2710" t="s">
        <v>288</v>
      </c>
      <c r="F2710" t="s">
        <v>289</v>
      </c>
      <c r="G2710" t="s">
        <v>117</v>
      </c>
      <c r="H2710" t="s">
        <v>118</v>
      </c>
    </row>
    <row r="2711" spans="1:8" x14ac:dyDescent="0.35">
      <c r="A2711" t="s">
        <v>157</v>
      </c>
      <c r="B2711">
        <v>1088022.6599999999</v>
      </c>
      <c r="C2711" t="s">
        <v>156</v>
      </c>
      <c r="D2711" t="s">
        <v>157</v>
      </c>
      <c r="E2711" t="s">
        <v>158</v>
      </c>
      <c r="F2711" t="s">
        <v>159</v>
      </c>
      <c r="G2711" t="s">
        <v>117</v>
      </c>
      <c r="H2711" t="s">
        <v>118</v>
      </c>
    </row>
    <row r="2712" spans="1:8" x14ac:dyDescent="0.35">
      <c r="A2712" t="s">
        <v>157</v>
      </c>
      <c r="B2712">
        <v>924805.75</v>
      </c>
      <c r="C2712" t="s">
        <v>156</v>
      </c>
      <c r="D2712" t="s">
        <v>157</v>
      </c>
      <c r="E2712" t="s">
        <v>134</v>
      </c>
      <c r="F2712" t="s">
        <v>135</v>
      </c>
      <c r="G2712" t="s">
        <v>117</v>
      </c>
      <c r="H2712" t="s">
        <v>118</v>
      </c>
    </row>
    <row r="2713" spans="1:8" x14ac:dyDescent="0.35">
      <c r="A2713" t="s">
        <v>157</v>
      </c>
      <c r="B2713">
        <v>123620.99</v>
      </c>
      <c r="C2713" t="s">
        <v>156</v>
      </c>
      <c r="D2713" t="s">
        <v>157</v>
      </c>
      <c r="E2713" t="s">
        <v>380</v>
      </c>
      <c r="F2713" t="s">
        <v>381</v>
      </c>
      <c r="G2713" t="s">
        <v>250</v>
      </c>
      <c r="H2713" t="s">
        <v>251</v>
      </c>
    </row>
    <row r="2714" spans="1:8" x14ac:dyDescent="0.35">
      <c r="A2714" t="s">
        <v>157</v>
      </c>
      <c r="B2714">
        <v>326938.46000000002</v>
      </c>
      <c r="C2714" t="s">
        <v>156</v>
      </c>
      <c r="D2714" t="s">
        <v>157</v>
      </c>
      <c r="E2714" t="s">
        <v>609</v>
      </c>
      <c r="F2714" t="s">
        <v>610</v>
      </c>
      <c r="G2714" t="s">
        <v>250</v>
      </c>
      <c r="H2714" t="s">
        <v>251</v>
      </c>
    </row>
    <row r="2715" spans="1:8" x14ac:dyDescent="0.35">
      <c r="A2715" t="s">
        <v>157</v>
      </c>
      <c r="B2715">
        <v>62410.07</v>
      </c>
      <c r="C2715" t="s">
        <v>156</v>
      </c>
      <c r="D2715" t="s">
        <v>157</v>
      </c>
      <c r="E2715" t="s">
        <v>482</v>
      </c>
      <c r="F2715" t="s">
        <v>483</v>
      </c>
      <c r="G2715" t="s">
        <v>250</v>
      </c>
      <c r="H2715" t="s">
        <v>251</v>
      </c>
    </row>
    <row r="2716" spans="1:8" x14ac:dyDescent="0.35">
      <c r="A2716" t="s">
        <v>157</v>
      </c>
      <c r="B2716">
        <v>488122.84</v>
      </c>
      <c r="C2716" t="s">
        <v>156</v>
      </c>
      <c r="D2716" t="s">
        <v>157</v>
      </c>
      <c r="E2716" t="s">
        <v>154</v>
      </c>
      <c r="F2716" t="s">
        <v>155</v>
      </c>
      <c r="G2716" t="s">
        <v>117</v>
      </c>
      <c r="H2716" t="s">
        <v>118</v>
      </c>
    </row>
    <row r="2717" spans="1:8" x14ac:dyDescent="0.35">
      <c r="A2717" t="s">
        <v>157</v>
      </c>
      <c r="B2717">
        <v>472367.63</v>
      </c>
      <c r="C2717" t="s">
        <v>156</v>
      </c>
      <c r="D2717" t="s">
        <v>157</v>
      </c>
      <c r="E2717" t="s">
        <v>404</v>
      </c>
      <c r="F2717" t="s">
        <v>405</v>
      </c>
      <c r="G2717" t="s">
        <v>307</v>
      </c>
      <c r="H2717" t="s">
        <v>308</v>
      </c>
    </row>
    <row r="2718" spans="1:8" x14ac:dyDescent="0.35">
      <c r="A2718" t="s">
        <v>157</v>
      </c>
      <c r="B2718">
        <v>340814.66</v>
      </c>
      <c r="C2718" t="s">
        <v>156</v>
      </c>
      <c r="D2718" t="s">
        <v>157</v>
      </c>
      <c r="E2718" t="s">
        <v>422</v>
      </c>
      <c r="F2718" t="s">
        <v>423</v>
      </c>
      <c r="G2718" t="s">
        <v>307</v>
      </c>
      <c r="H2718" t="s">
        <v>308</v>
      </c>
    </row>
    <row r="2719" spans="1:8" x14ac:dyDescent="0.35">
      <c r="A2719" t="s">
        <v>157</v>
      </c>
      <c r="B2719">
        <v>343695.47</v>
      </c>
      <c r="C2719" t="s">
        <v>156</v>
      </c>
      <c r="D2719" t="s">
        <v>157</v>
      </c>
      <c r="E2719" t="s">
        <v>305</v>
      </c>
      <c r="F2719" t="s">
        <v>306</v>
      </c>
      <c r="G2719" t="s">
        <v>307</v>
      </c>
      <c r="H2719" t="s">
        <v>308</v>
      </c>
    </row>
    <row r="2720" spans="1:8" x14ac:dyDescent="0.35">
      <c r="A2720" t="s">
        <v>157</v>
      </c>
      <c r="B2720">
        <v>420678.04</v>
      </c>
      <c r="C2720" t="s">
        <v>156</v>
      </c>
      <c r="D2720" t="s">
        <v>157</v>
      </c>
      <c r="E2720" t="s">
        <v>428</v>
      </c>
      <c r="F2720" t="s">
        <v>429</v>
      </c>
      <c r="G2720" t="s">
        <v>307</v>
      </c>
      <c r="H2720" t="s">
        <v>308</v>
      </c>
    </row>
    <row r="2721" spans="1:8" x14ac:dyDescent="0.35">
      <c r="A2721" t="s">
        <v>1403</v>
      </c>
      <c r="B2721">
        <v>167.71</v>
      </c>
      <c r="C2721" t="s">
        <v>1404</v>
      </c>
      <c r="D2721" t="s">
        <v>1403</v>
      </c>
      <c r="E2721" t="s">
        <v>613</v>
      </c>
      <c r="F2721" t="s">
        <v>614</v>
      </c>
      <c r="G2721" t="s">
        <v>615</v>
      </c>
      <c r="H2721" t="s">
        <v>616</v>
      </c>
    </row>
    <row r="2722" spans="1:8" x14ac:dyDescent="0.35">
      <c r="A2722" t="s">
        <v>1403</v>
      </c>
      <c r="B2722">
        <v>135.78</v>
      </c>
      <c r="C2722" t="s">
        <v>1404</v>
      </c>
      <c r="D2722" t="s">
        <v>1403</v>
      </c>
      <c r="E2722" t="s">
        <v>410</v>
      </c>
      <c r="F2722" t="s">
        <v>411</v>
      </c>
      <c r="G2722" t="s">
        <v>412</v>
      </c>
      <c r="H2722" t="s">
        <v>413</v>
      </c>
    </row>
    <row r="2723" spans="1:8" x14ac:dyDescent="0.35">
      <c r="A2723" t="s">
        <v>1403</v>
      </c>
      <c r="B2723">
        <v>92.83</v>
      </c>
      <c r="C2723" t="s">
        <v>1404</v>
      </c>
      <c r="D2723" t="s">
        <v>1403</v>
      </c>
      <c r="E2723" t="s">
        <v>221</v>
      </c>
      <c r="F2723" t="s">
        <v>222</v>
      </c>
      <c r="G2723" t="s">
        <v>223</v>
      </c>
      <c r="H2723" t="s">
        <v>224</v>
      </c>
    </row>
    <row r="2724" spans="1:8" x14ac:dyDescent="0.35">
      <c r="A2724" t="s">
        <v>1403</v>
      </c>
      <c r="B2724">
        <v>305.55</v>
      </c>
      <c r="C2724" t="s">
        <v>1404</v>
      </c>
      <c r="D2724" t="s">
        <v>1403</v>
      </c>
      <c r="E2724" t="s">
        <v>134</v>
      </c>
      <c r="F2724" t="s">
        <v>135</v>
      </c>
      <c r="G2724" t="s">
        <v>117</v>
      </c>
      <c r="H2724" t="s">
        <v>118</v>
      </c>
    </row>
    <row r="2725" spans="1:8" x14ac:dyDescent="0.35">
      <c r="A2725" t="s">
        <v>1403</v>
      </c>
      <c r="B2725">
        <v>146.55000000000001</v>
      </c>
      <c r="C2725" t="s">
        <v>1404</v>
      </c>
      <c r="D2725" t="s">
        <v>1403</v>
      </c>
      <c r="E2725" t="s">
        <v>531</v>
      </c>
      <c r="F2725" t="s">
        <v>532</v>
      </c>
      <c r="G2725" t="s">
        <v>533</v>
      </c>
      <c r="H2725" t="s">
        <v>534</v>
      </c>
    </row>
    <row r="2726" spans="1:8" x14ac:dyDescent="0.35">
      <c r="A2726" t="s">
        <v>1403</v>
      </c>
      <c r="B2726">
        <v>172.35</v>
      </c>
      <c r="C2726" t="s">
        <v>1404</v>
      </c>
      <c r="D2726" t="s">
        <v>1403</v>
      </c>
      <c r="E2726" t="s">
        <v>609</v>
      </c>
      <c r="F2726" t="s">
        <v>610</v>
      </c>
      <c r="G2726" t="s">
        <v>250</v>
      </c>
      <c r="H2726" t="s">
        <v>251</v>
      </c>
    </row>
    <row r="2727" spans="1:8" x14ac:dyDescent="0.35">
      <c r="A2727" t="s">
        <v>1403</v>
      </c>
      <c r="B2727">
        <v>22.39</v>
      </c>
      <c r="C2727" t="s">
        <v>1404</v>
      </c>
      <c r="D2727" t="s">
        <v>1403</v>
      </c>
      <c r="E2727" t="s">
        <v>337</v>
      </c>
      <c r="F2727" t="s">
        <v>338</v>
      </c>
      <c r="G2727" t="s">
        <v>339</v>
      </c>
      <c r="H2727" t="s">
        <v>340</v>
      </c>
    </row>
    <row r="2728" spans="1:8" x14ac:dyDescent="0.35">
      <c r="A2728" t="s">
        <v>1403</v>
      </c>
      <c r="B2728">
        <v>1956.81</v>
      </c>
      <c r="C2728" t="s">
        <v>1404</v>
      </c>
      <c r="D2728" t="s">
        <v>1403</v>
      </c>
      <c r="E2728" t="s">
        <v>404</v>
      </c>
      <c r="F2728" t="s">
        <v>405</v>
      </c>
      <c r="G2728" t="s">
        <v>307</v>
      </c>
      <c r="H2728" t="s">
        <v>308</v>
      </c>
    </row>
    <row r="2729" spans="1:8" x14ac:dyDescent="0.35">
      <c r="A2729" t="s">
        <v>1403</v>
      </c>
      <c r="B2729">
        <v>2852.96</v>
      </c>
      <c r="C2729" t="s">
        <v>1404</v>
      </c>
      <c r="D2729" t="s">
        <v>1403</v>
      </c>
      <c r="E2729" t="s">
        <v>422</v>
      </c>
      <c r="F2729" t="s">
        <v>423</v>
      </c>
      <c r="G2729" t="s">
        <v>307</v>
      </c>
      <c r="H2729" t="s">
        <v>308</v>
      </c>
    </row>
    <row r="2730" spans="1:8" x14ac:dyDescent="0.35">
      <c r="A2730" t="s">
        <v>1403</v>
      </c>
      <c r="B2730">
        <v>919.69</v>
      </c>
      <c r="C2730" t="s">
        <v>1404</v>
      </c>
      <c r="D2730" t="s">
        <v>1403</v>
      </c>
      <c r="E2730" t="s">
        <v>305</v>
      </c>
      <c r="F2730" t="s">
        <v>306</v>
      </c>
      <c r="G2730" t="s">
        <v>307</v>
      </c>
      <c r="H2730" t="s">
        <v>308</v>
      </c>
    </row>
    <row r="2731" spans="1:8" x14ac:dyDescent="0.35">
      <c r="A2731" t="s">
        <v>1403</v>
      </c>
      <c r="B2731">
        <v>3206.18</v>
      </c>
      <c r="C2731" t="s">
        <v>1404</v>
      </c>
      <c r="D2731" t="s">
        <v>1403</v>
      </c>
      <c r="E2731" t="s">
        <v>428</v>
      </c>
      <c r="F2731" t="s">
        <v>429</v>
      </c>
      <c r="G2731" t="s">
        <v>307</v>
      </c>
      <c r="H2731" t="s">
        <v>308</v>
      </c>
    </row>
    <row r="2732" spans="1:8" x14ac:dyDescent="0.35">
      <c r="A2732" t="s">
        <v>809</v>
      </c>
      <c r="B2732">
        <v>600</v>
      </c>
      <c r="C2732" t="s">
        <v>808</v>
      </c>
      <c r="D2732" t="s">
        <v>809</v>
      </c>
      <c r="E2732" t="s">
        <v>613</v>
      </c>
      <c r="F2732" t="s">
        <v>614</v>
      </c>
      <c r="G2732" t="s">
        <v>615</v>
      </c>
      <c r="H2732" t="s">
        <v>616</v>
      </c>
    </row>
    <row r="2733" spans="1:8" x14ac:dyDescent="0.35">
      <c r="A2733" t="s">
        <v>809</v>
      </c>
      <c r="B2733">
        <v>200</v>
      </c>
      <c r="C2733" t="s">
        <v>808</v>
      </c>
      <c r="D2733" t="s">
        <v>809</v>
      </c>
      <c r="E2733" t="s">
        <v>404</v>
      </c>
      <c r="F2733" t="s">
        <v>405</v>
      </c>
      <c r="G2733" t="s">
        <v>307</v>
      </c>
      <c r="H2733" t="s">
        <v>308</v>
      </c>
    </row>
    <row r="2734" spans="1:8" x14ac:dyDescent="0.35">
      <c r="A2734" t="s">
        <v>809</v>
      </c>
      <c r="B2734">
        <v>600</v>
      </c>
      <c r="C2734" t="s">
        <v>808</v>
      </c>
      <c r="D2734" t="s">
        <v>809</v>
      </c>
      <c r="E2734" t="s">
        <v>422</v>
      </c>
      <c r="F2734" t="s">
        <v>423</v>
      </c>
      <c r="G2734" t="s">
        <v>307</v>
      </c>
      <c r="H2734" t="s">
        <v>308</v>
      </c>
    </row>
    <row r="2735" spans="1:8" x14ac:dyDescent="0.35">
      <c r="A2735" t="s">
        <v>809</v>
      </c>
      <c r="B2735">
        <v>400</v>
      </c>
      <c r="C2735" t="s">
        <v>808</v>
      </c>
      <c r="D2735" t="s">
        <v>809</v>
      </c>
      <c r="E2735" t="s">
        <v>428</v>
      </c>
      <c r="F2735" t="s">
        <v>429</v>
      </c>
      <c r="G2735" t="s">
        <v>307</v>
      </c>
      <c r="H2735" t="s">
        <v>308</v>
      </c>
    </row>
    <row r="2736" spans="1:8" x14ac:dyDescent="0.35">
      <c r="A2736" t="s">
        <v>102</v>
      </c>
      <c r="B2736">
        <v>10527.01</v>
      </c>
      <c r="C2736" t="s">
        <v>101</v>
      </c>
      <c r="D2736" t="s">
        <v>102</v>
      </c>
      <c r="E2736" t="s">
        <v>384</v>
      </c>
      <c r="F2736" t="s">
        <v>385</v>
      </c>
      <c r="G2736" t="s">
        <v>339</v>
      </c>
      <c r="H2736" t="s">
        <v>340</v>
      </c>
    </row>
    <row r="2737" spans="1:8" x14ac:dyDescent="0.35">
      <c r="A2737" t="s">
        <v>102</v>
      </c>
      <c r="B2737">
        <v>47638.83</v>
      </c>
      <c r="C2737" t="s">
        <v>101</v>
      </c>
      <c r="D2737" t="s">
        <v>102</v>
      </c>
      <c r="E2737" t="s">
        <v>613</v>
      </c>
      <c r="F2737" t="s">
        <v>614</v>
      </c>
      <c r="G2737" t="s">
        <v>615</v>
      </c>
      <c r="H2737" t="s">
        <v>616</v>
      </c>
    </row>
    <row r="2738" spans="1:8" x14ac:dyDescent="0.35">
      <c r="A2738" t="s">
        <v>102</v>
      </c>
      <c r="B2738">
        <v>50754.47</v>
      </c>
      <c r="C2738" t="s">
        <v>101</v>
      </c>
      <c r="D2738" t="s">
        <v>102</v>
      </c>
      <c r="E2738" t="s">
        <v>410</v>
      </c>
      <c r="F2738" t="s">
        <v>411</v>
      </c>
      <c r="G2738" t="s">
        <v>412</v>
      </c>
      <c r="H2738" t="s">
        <v>413</v>
      </c>
    </row>
    <row r="2739" spans="1:8" x14ac:dyDescent="0.35">
      <c r="A2739" t="s">
        <v>102</v>
      </c>
      <c r="B2739">
        <v>9149.23</v>
      </c>
      <c r="C2739" t="s">
        <v>101</v>
      </c>
      <c r="D2739" t="s">
        <v>102</v>
      </c>
      <c r="E2739" t="s">
        <v>221</v>
      </c>
      <c r="F2739" t="s">
        <v>222</v>
      </c>
      <c r="G2739" t="s">
        <v>223</v>
      </c>
      <c r="H2739" t="s">
        <v>224</v>
      </c>
    </row>
    <row r="2740" spans="1:8" x14ac:dyDescent="0.35">
      <c r="A2740" t="s">
        <v>102</v>
      </c>
      <c r="B2740">
        <v>13879.29</v>
      </c>
      <c r="C2740" t="s">
        <v>101</v>
      </c>
      <c r="D2740" t="s">
        <v>102</v>
      </c>
      <c r="E2740" t="s">
        <v>288</v>
      </c>
      <c r="F2740" t="s">
        <v>289</v>
      </c>
      <c r="G2740" t="s">
        <v>117</v>
      </c>
      <c r="H2740" t="s">
        <v>118</v>
      </c>
    </row>
    <row r="2741" spans="1:8" x14ac:dyDescent="0.35">
      <c r="A2741" t="s">
        <v>102</v>
      </c>
      <c r="B2741">
        <v>15152.31</v>
      </c>
      <c r="C2741" t="s">
        <v>101</v>
      </c>
      <c r="D2741" t="s">
        <v>102</v>
      </c>
      <c r="E2741" t="s">
        <v>158</v>
      </c>
      <c r="F2741" t="s">
        <v>159</v>
      </c>
      <c r="G2741" t="s">
        <v>117</v>
      </c>
      <c r="H2741" t="s">
        <v>118</v>
      </c>
    </row>
    <row r="2742" spans="1:8" x14ac:dyDescent="0.35">
      <c r="A2742" t="s">
        <v>102</v>
      </c>
      <c r="B2742">
        <v>17147.150000000001</v>
      </c>
      <c r="C2742" t="s">
        <v>101</v>
      </c>
      <c r="D2742" t="s">
        <v>102</v>
      </c>
      <c r="E2742" t="s">
        <v>134</v>
      </c>
      <c r="F2742" t="s">
        <v>135</v>
      </c>
      <c r="G2742" t="s">
        <v>117</v>
      </c>
      <c r="H2742" t="s">
        <v>118</v>
      </c>
    </row>
    <row r="2743" spans="1:8" x14ac:dyDescent="0.35">
      <c r="A2743" t="s">
        <v>102</v>
      </c>
      <c r="B2743">
        <v>41966.42</v>
      </c>
      <c r="C2743" t="s">
        <v>101</v>
      </c>
      <c r="D2743" t="s">
        <v>102</v>
      </c>
      <c r="E2743" t="s">
        <v>531</v>
      </c>
      <c r="F2743" t="s">
        <v>532</v>
      </c>
      <c r="G2743" t="s">
        <v>533</v>
      </c>
      <c r="H2743" t="s">
        <v>534</v>
      </c>
    </row>
    <row r="2744" spans="1:8" x14ac:dyDescent="0.35">
      <c r="A2744" t="s">
        <v>102</v>
      </c>
      <c r="B2744">
        <v>11108.97</v>
      </c>
      <c r="C2744" t="s">
        <v>101</v>
      </c>
      <c r="D2744" t="s">
        <v>102</v>
      </c>
      <c r="E2744" t="s">
        <v>548</v>
      </c>
      <c r="F2744" t="s">
        <v>549</v>
      </c>
      <c r="G2744" t="s">
        <v>550</v>
      </c>
      <c r="H2744" t="s">
        <v>551</v>
      </c>
    </row>
    <row r="2745" spans="1:8" x14ac:dyDescent="0.35">
      <c r="A2745" t="s">
        <v>102</v>
      </c>
      <c r="B2745">
        <v>1381.8</v>
      </c>
      <c r="C2745" t="s">
        <v>101</v>
      </c>
      <c r="D2745" t="s">
        <v>102</v>
      </c>
      <c r="E2745" t="s">
        <v>538</v>
      </c>
      <c r="F2745" t="s">
        <v>539</v>
      </c>
      <c r="G2745" t="s">
        <v>540</v>
      </c>
      <c r="H2745" t="s">
        <v>541</v>
      </c>
    </row>
    <row r="2746" spans="1:8" x14ac:dyDescent="0.35">
      <c r="A2746" t="s">
        <v>102</v>
      </c>
      <c r="B2746">
        <v>8105.94</v>
      </c>
      <c r="C2746" t="s">
        <v>101</v>
      </c>
      <c r="D2746" t="s">
        <v>102</v>
      </c>
      <c r="E2746" t="s">
        <v>258</v>
      </c>
      <c r="F2746" t="s">
        <v>259</v>
      </c>
      <c r="G2746" t="s">
        <v>117</v>
      </c>
      <c r="H2746" t="s">
        <v>118</v>
      </c>
    </row>
    <row r="2747" spans="1:8" x14ac:dyDescent="0.35">
      <c r="A2747" t="s">
        <v>102</v>
      </c>
      <c r="B2747">
        <v>15846.96</v>
      </c>
      <c r="C2747" t="s">
        <v>101</v>
      </c>
      <c r="D2747" t="s">
        <v>102</v>
      </c>
      <c r="E2747" t="s">
        <v>609</v>
      </c>
      <c r="F2747" t="s">
        <v>610</v>
      </c>
      <c r="G2747" t="s">
        <v>250</v>
      </c>
      <c r="H2747" t="s">
        <v>251</v>
      </c>
    </row>
    <row r="2748" spans="1:8" x14ac:dyDescent="0.35">
      <c r="A2748" t="s">
        <v>102</v>
      </c>
      <c r="B2748">
        <v>22137.16</v>
      </c>
      <c r="C2748" t="s">
        <v>101</v>
      </c>
      <c r="D2748" t="s">
        <v>102</v>
      </c>
      <c r="E2748" t="s">
        <v>337</v>
      </c>
      <c r="F2748" t="s">
        <v>338</v>
      </c>
      <c r="G2748" t="s">
        <v>339</v>
      </c>
      <c r="H2748" t="s">
        <v>340</v>
      </c>
    </row>
    <row r="2749" spans="1:8" x14ac:dyDescent="0.35">
      <c r="A2749" t="s">
        <v>102</v>
      </c>
      <c r="B2749">
        <v>13006.56</v>
      </c>
      <c r="C2749" t="s">
        <v>101</v>
      </c>
      <c r="D2749" t="s">
        <v>102</v>
      </c>
      <c r="E2749" t="s">
        <v>154</v>
      </c>
      <c r="F2749" t="s">
        <v>155</v>
      </c>
      <c r="G2749" t="s">
        <v>117</v>
      </c>
      <c r="H2749" t="s">
        <v>118</v>
      </c>
    </row>
    <row r="2750" spans="1:8" x14ac:dyDescent="0.35">
      <c r="A2750" t="s">
        <v>102</v>
      </c>
      <c r="B2750">
        <v>237154.97</v>
      </c>
      <c r="C2750" t="s">
        <v>101</v>
      </c>
      <c r="D2750" t="s">
        <v>102</v>
      </c>
      <c r="E2750" t="s">
        <v>404</v>
      </c>
      <c r="F2750" t="s">
        <v>405</v>
      </c>
      <c r="G2750" t="s">
        <v>307</v>
      </c>
      <c r="H2750" t="s">
        <v>308</v>
      </c>
    </row>
    <row r="2751" spans="1:8" x14ac:dyDescent="0.35">
      <c r="A2751" t="s">
        <v>102</v>
      </c>
      <c r="B2751">
        <v>255727.68</v>
      </c>
      <c r="C2751" t="s">
        <v>101</v>
      </c>
      <c r="D2751" t="s">
        <v>102</v>
      </c>
      <c r="E2751" t="s">
        <v>422</v>
      </c>
      <c r="F2751" t="s">
        <v>423</v>
      </c>
      <c r="G2751" t="s">
        <v>307</v>
      </c>
      <c r="H2751" t="s">
        <v>308</v>
      </c>
    </row>
    <row r="2752" spans="1:8" x14ac:dyDescent="0.35">
      <c r="A2752" t="s">
        <v>102</v>
      </c>
      <c r="B2752">
        <v>124630.43</v>
      </c>
      <c r="C2752" t="s">
        <v>101</v>
      </c>
      <c r="D2752" t="s">
        <v>102</v>
      </c>
      <c r="E2752" t="s">
        <v>305</v>
      </c>
      <c r="F2752" t="s">
        <v>306</v>
      </c>
      <c r="G2752" t="s">
        <v>307</v>
      </c>
      <c r="H2752" t="s">
        <v>308</v>
      </c>
    </row>
    <row r="2753" spans="1:8" x14ac:dyDescent="0.35">
      <c r="A2753" t="s">
        <v>102</v>
      </c>
      <c r="B2753">
        <v>416177.28</v>
      </c>
      <c r="C2753" t="s">
        <v>101</v>
      </c>
      <c r="D2753" t="s">
        <v>102</v>
      </c>
      <c r="E2753" t="s">
        <v>428</v>
      </c>
      <c r="F2753" t="s">
        <v>429</v>
      </c>
      <c r="G2753" t="s">
        <v>307</v>
      </c>
      <c r="H2753" t="s">
        <v>308</v>
      </c>
    </row>
    <row r="2754" spans="1:8" x14ac:dyDescent="0.35">
      <c r="A2754" t="s">
        <v>742</v>
      </c>
      <c r="B2754">
        <v>96.51</v>
      </c>
      <c r="C2754" t="s">
        <v>741</v>
      </c>
      <c r="D2754" t="s">
        <v>742</v>
      </c>
      <c r="E2754" t="s">
        <v>410</v>
      </c>
      <c r="F2754" t="s">
        <v>411</v>
      </c>
      <c r="G2754" t="s">
        <v>412</v>
      </c>
      <c r="H2754" t="s">
        <v>413</v>
      </c>
    </row>
    <row r="2755" spans="1:8" x14ac:dyDescent="0.35">
      <c r="A2755" t="s">
        <v>742</v>
      </c>
      <c r="B2755">
        <v>133.97999999999999</v>
      </c>
      <c r="C2755" t="s">
        <v>741</v>
      </c>
      <c r="D2755" t="s">
        <v>742</v>
      </c>
      <c r="E2755" t="s">
        <v>221</v>
      </c>
      <c r="F2755" t="s">
        <v>222</v>
      </c>
      <c r="G2755" t="s">
        <v>223</v>
      </c>
      <c r="H2755" t="s">
        <v>224</v>
      </c>
    </row>
    <row r="2756" spans="1:8" x14ac:dyDescent="0.35">
      <c r="A2756" t="s">
        <v>742</v>
      </c>
      <c r="B2756">
        <v>306.61</v>
      </c>
      <c r="C2756" t="s">
        <v>741</v>
      </c>
      <c r="D2756" t="s">
        <v>742</v>
      </c>
      <c r="E2756" t="s">
        <v>288</v>
      </c>
      <c r="F2756" t="s">
        <v>289</v>
      </c>
      <c r="G2756" t="s">
        <v>117</v>
      </c>
      <c r="H2756" t="s">
        <v>118</v>
      </c>
    </row>
    <row r="2757" spans="1:8" x14ac:dyDescent="0.35">
      <c r="A2757" t="s">
        <v>742</v>
      </c>
      <c r="B2757">
        <v>357.44</v>
      </c>
      <c r="C2757" t="s">
        <v>741</v>
      </c>
      <c r="D2757" t="s">
        <v>742</v>
      </c>
      <c r="E2757" t="s">
        <v>158</v>
      </c>
      <c r="F2757" t="s">
        <v>159</v>
      </c>
      <c r="G2757" t="s">
        <v>117</v>
      </c>
      <c r="H2757" t="s">
        <v>118</v>
      </c>
    </row>
    <row r="2758" spans="1:8" x14ac:dyDescent="0.35">
      <c r="A2758" t="s">
        <v>742</v>
      </c>
      <c r="B2758">
        <v>994.63</v>
      </c>
      <c r="C2758" t="s">
        <v>741</v>
      </c>
      <c r="D2758" t="s">
        <v>742</v>
      </c>
      <c r="E2758" t="s">
        <v>134</v>
      </c>
      <c r="F2758" t="s">
        <v>135</v>
      </c>
      <c r="G2758" t="s">
        <v>117</v>
      </c>
      <c r="H2758" t="s">
        <v>118</v>
      </c>
    </row>
    <row r="2759" spans="1:8" x14ac:dyDescent="0.35">
      <c r="A2759" t="s">
        <v>742</v>
      </c>
      <c r="B2759">
        <v>152.21</v>
      </c>
      <c r="C2759" t="s">
        <v>741</v>
      </c>
      <c r="D2759" t="s">
        <v>742</v>
      </c>
      <c r="E2759" t="s">
        <v>337</v>
      </c>
      <c r="F2759" t="s">
        <v>338</v>
      </c>
      <c r="G2759" t="s">
        <v>339</v>
      </c>
      <c r="H2759" t="s">
        <v>340</v>
      </c>
    </row>
    <row r="2760" spans="1:8" x14ac:dyDescent="0.35">
      <c r="A2760" t="s">
        <v>742</v>
      </c>
      <c r="B2760">
        <v>884.43</v>
      </c>
      <c r="C2760" t="s">
        <v>741</v>
      </c>
      <c r="D2760" t="s">
        <v>742</v>
      </c>
      <c r="E2760" t="s">
        <v>154</v>
      </c>
      <c r="F2760" t="s">
        <v>155</v>
      </c>
      <c r="G2760" t="s">
        <v>117</v>
      </c>
      <c r="H2760" t="s">
        <v>118</v>
      </c>
    </row>
    <row r="2761" spans="1:8" x14ac:dyDescent="0.35">
      <c r="A2761" t="s">
        <v>812</v>
      </c>
      <c r="B2761">
        <v>400</v>
      </c>
      <c r="C2761" t="s">
        <v>811</v>
      </c>
      <c r="D2761" t="s">
        <v>812</v>
      </c>
      <c r="E2761" t="s">
        <v>613</v>
      </c>
      <c r="F2761" t="s">
        <v>614</v>
      </c>
      <c r="G2761" t="s">
        <v>615</v>
      </c>
      <c r="H2761" t="s">
        <v>616</v>
      </c>
    </row>
    <row r="2762" spans="1:8" x14ac:dyDescent="0.35">
      <c r="A2762" t="s">
        <v>812</v>
      </c>
      <c r="B2762">
        <v>200</v>
      </c>
      <c r="C2762" t="s">
        <v>811</v>
      </c>
      <c r="D2762" t="s">
        <v>812</v>
      </c>
      <c r="E2762" t="s">
        <v>563</v>
      </c>
      <c r="F2762" t="s">
        <v>564</v>
      </c>
      <c r="G2762" t="s">
        <v>568</v>
      </c>
      <c r="H2762" t="s">
        <v>569</v>
      </c>
    </row>
    <row r="2763" spans="1:8" x14ac:dyDescent="0.35">
      <c r="A2763" t="s">
        <v>206</v>
      </c>
      <c r="B2763">
        <v>18079</v>
      </c>
      <c r="C2763" t="s">
        <v>205</v>
      </c>
      <c r="D2763" t="s">
        <v>206</v>
      </c>
      <c r="E2763" t="s">
        <v>613</v>
      </c>
      <c r="F2763" t="s">
        <v>614</v>
      </c>
      <c r="G2763" t="s">
        <v>615</v>
      </c>
      <c r="H2763" t="s">
        <v>616</v>
      </c>
    </row>
    <row r="2764" spans="1:8" x14ac:dyDescent="0.35">
      <c r="A2764" t="s">
        <v>206</v>
      </c>
      <c r="B2764">
        <v>27389.98</v>
      </c>
      <c r="C2764" t="s">
        <v>205</v>
      </c>
      <c r="D2764" t="s">
        <v>206</v>
      </c>
      <c r="E2764" t="s">
        <v>490</v>
      </c>
      <c r="F2764" t="s">
        <v>491</v>
      </c>
      <c r="G2764" t="s">
        <v>492</v>
      </c>
      <c r="H2764" t="s">
        <v>493</v>
      </c>
    </row>
    <row r="2765" spans="1:8" x14ac:dyDescent="0.35">
      <c r="A2765" t="s">
        <v>206</v>
      </c>
      <c r="B2765">
        <v>45901.27</v>
      </c>
      <c r="C2765" t="s">
        <v>205</v>
      </c>
      <c r="D2765" t="s">
        <v>206</v>
      </c>
      <c r="E2765" t="s">
        <v>410</v>
      </c>
      <c r="F2765" t="s">
        <v>411</v>
      </c>
      <c r="G2765" t="s">
        <v>412</v>
      </c>
      <c r="H2765" t="s">
        <v>413</v>
      </c>
    </row>
    <row r="2766" spans="1:8" x14ac:dyDescent="0.35">
      <c r="A2766" t="s">
        <v>206</v>
      </c>
      <c r="B2766">
        <v>32639.94</v>
      </c>
      <c r="C2766" t="s">
        <v>205</v>
      </c>
      <c r="D2766" t="s">
        <v>206</v>
      </c>
      <c r="E2766" t="s">
        <v>221</v>
      </c>
      <c r="F2766" t="s">
        <v>222</v>
      </c>
      <c r="G2766" t="s">
        <v>223</v>
      </c>
      <c r="H2766" t="s">
        <v>224</v>
      </c>
    </row>
    <row r="2767" spans="1:8" x14ac:dyDescent="0.35">
      <c r="A2767" t="s">
        <v>206</v>
      </c>
      <c r="B2767">
        <v>116936.91</v>
      </c>
      <c r="C2767" t="s">
        <v>205</v>
      </c>
      <c r="D2767" t="s">
        <v>206</v>
      </c>
      <c r="E2767" t="s">
        <v>288</v>
      </c>
      <c r="F2767" t="s">
        <v>289</v>
      </c>
      <c r="G2767" t="s">
        <v>117</v>
      </c>
      <c r="H2767" t="s">
        <v>118</v>
      </c>
    </row>
    <row r="2768" spans="1:8" x14ac:dyDescent="0.35">
      <c r="A2768" t="s">
        <v>206</v>
      </c>
      <c r="B2768">
        <v>226401.51</v>
      </c>
      <c r="C2768" t="s">
        <v>205</v>
      </c>
      <c r="D2768" t="s">
        <v>206</v>
      </c>
      <c r="E2768" t="s">
        <v>158</v>
      </c>
      <c r="F2768" t="s">
        <v>159</v>
      </c>
      <c r="G2768" t="s">
        <v>117</v>
      </c>
      <c r="H2768" t="s">
        <v>118</v>
      </c>
    </row>
    <row r="2769" spans="1:8" x14ac:dyDescent="0.35">
      <c r="A2769" t="s">
        <v>206</v>
      </c>
      <c r="B2769">
        <v>169435.5</v>
      </c>
      <c r="C2769" t="s">
        <v>205</v>
      </c>
      <c r="D2769" t="s">
        <v>206</v>
      </c>
      <c r="E2769" t="s">
        <v>134</v>
      </c>
      <c r="F2769" t="s">
        <v>135</v>
      </c>
      <c r="G2769" t="s">
        <v>117</v>
      </c>
      <c r="H2769" t="s">
        <v>118</v>
      </c>
    </row>
    <row r="2770" spans="1:8" x14ac:dyDescent="0.35">
      <c r="A2770" t="s">
        <v>206</v>
      </c>
      <c r="B2770">
        <v>975</v>
      </c>
      <c r="C2770" t="s">
        <v>205</v>
      </c>
      <c r="D2770" t="s">
        <v>206</v>
      </c>
      <c r="E2770" t="s">
        <v>563</v>
      </c>
      <c r="F2770" t="s">
        <v>564</v>
      </c>
      <c r="G2770" t="s">
        <v>1104</v>
      </c>
      <c r="H2770" t="s">
        <v>1105</v>
      </c>
    </row>
    <row r="2771" spans="1:8" x14ac:dyDescent="0.35">
      <c r="A2771" t="s">
        <v>206</v>
      </c>
      <c r="B2771">
        <v>1250</v>
      </c>
      <c r="C2771" t="s">
        <v>205</v>
      </c>
      <c r="D2771" t="s">
        <v>206</v>
      </c>
      <c r="E2771" t="s">
        <v>538</v>
      </c>
      <c r="F2771" t="s">
        <v>539</v>
      </c>
      <c r="G2771" t="s">
        <v>540</v>
      </c>
      <c r="H2771" t="s">
        <v>541</v>
      </c>
    </row>
    <row r="2772" spans="1:8" x14ac:dyDescent="0.35">
      <c r="A2772" t="s">
        <v>206</v>
      </c>
      <c r="B2772">
        <v>19499.07</v>
      </c>
      <c r="C2772" t="s">
        <v>205</v>
      </c>
      <c r="D2772" t="s">
        <v>206</v>
      </c>
      <c r="E2772" t="s">
        <v>380</v>
      </c>
      <c r="F2772" t="s">
        <v>381</v>
      </c>
      <c r="G2772" t="s">
        <v>250</v>
      </c>
      <c r="H2772" t="s">
        <v>251</v>
      </c>
    </row>
    <row r="2773" spans="1:8" x14ac:dyDescent="0.35">
      <c r="A2773" t="s">
        <v>206</v>
      </c>
      <c r="B2773">
        <v>19845.349999999999</v>
      </c>
      <c r="C2773" t="s">
        <v>205</v>
      </c>
      <c r="D2773" t="s">
        <v>206</v>
      </c>
      <c r="E2773" t="s">
        <v>482</v>
      </c>
      <c r="F2773" t="s">
        <v>483</v>
      </c>
      <c r="G2773" t="s">
        <v>250</v>
      </c>
      <c r="H2773" t="s">
        <v>251</v>
      </c>
    </row>
    <row r="2774" spans="1:8" x14ac:dyDescent="0.35">
      <c r="A2774" t="s">
        <v>206</v>
      </c>
      <c r="B2774">
        <v>384601.1</v>
      </c>
      <c r="C2774" t="s">
        <v>205</v>
      </c>
      <c r="D2774" t="s">
        <v>206</v>
      </c>
      <c r="E2774" t="s">
        <v>337</v>
      </c>
      <c r="F2774" t="s">
        <v>338</v>
      </c>
      <c r="G2774" t="s">
        <v>339</v>
      </c>
      <c r="H2774" t="s">
        <v>340</v>
      </c>
    </row>
    <row r="2775" spans="1:8" x14ac:dyDescent="0.35">
      <c r="A2775" t="s">
        <v>206</v>
      </c>
      <c r="B2775">
        <v>109032.39</v>
      </c>
      <c r="C2775" t="s">
        <v>205</v>
      </c>
      <c r="D2775" t="s">
        <v>206</v>
      </c>
      <c r="E2775" t="s">
        <v>154</v>
      </c>
      <c r="F2775" t="s">
        <v>155</v>
      </c>
      <c r="G2775" t="s">
        <v>117</v>
      </c>
      <c r="H2775" t="s">
        <v>118</v>
      </c>
    </row>
    <row r="2776" spans="1:8" x14ac:dyDescent="0.35">
      <c r="A2776" t="s">
        <v>206</v>
      </c>
      <c r="B2776">
        <v>1281.92</v>
      </c>
      <c r="C2776" t="s">
        <v>205</v>
      </c>
      <c r="D2776" t="s">
        <v>206</v>
      </c>
      <c r="E2776" t="s">
        <v>404</v>
      </c>
      <c r="F2776" t="s">
        <v>405</v>
      </c>
      <c r="G2776" t="s">
        <v>307</v>
      </c>
      <c r="H2776" t="s">
        <v>308</v>
      </c>
    </row>
    <row r="2777" spans="1:8" x14ac:dyDescent="0.35">
      <c r="A2777" t="s">
        <v>855</v>
      </c>
      <c r="B2777">
        <v>118.7</v>
      </c>
      <c r="C2777" t="s">
        <v>854</v>
      </c>
      <c r="D2777" t="s">
        <v>855</v>
      </c>
      <c r="E2777" t="s">
        <v>134</v>
      </c>
      <c r="F2777" t="s">
        <v>135</v>
      </c>
      <c r="G2777" t="s">
        <v>117</v>
      </c>
      <c r="H2777" t="s">
        <v>118</v>
      </c>
    </row>
    <row r="2778" spans="1:8" x14ac:dyDescent="0.35">
      <c r="A2778" t="s">
        <v>855</v>
      </c>
      <c r="B2778">
        <v>177.9</v>
      </c>
      <c r="C2778" t="s">
        <v>854</v>
      </c>
      <c r="D2778" t="s">
        <v>855</v>
      </c>
      <c r="E2778" t="s">
        <v>563</v>
      </c>
      <c r="F2778" t="s">
        <v>564</v>
      </c>
      <c r="G2778" t="s">
        <v>568</v>
      </c>
      <c r="H2778" t="s">
        <v>569</v>
      </c>
    </row>
    <row r="2779" spans="1:8" x14ac:dyDescent="0.35">
      <c r="A2779" t="s">
        <v>855</v>
      </c>
      <c r="B2779">
        <v>382.89</v>
      </c>
      <c r="C2779" t="s">
        <v>854</v>
      </c>
      <c r="D2779" t="s">
        <v>855</v>
      </c>
      <c r="E2779" t="s">
        <v>538</v>
      </c>
      <c r="F2779" t="s">
        <v>539</v>
      </c>
      <c r="G2779" t="s">
        <v>540</v>
      </c>
      <c r="H2779" t="s">
        <v>541</v>
      </c>
    </row>
    <row r="2780" spans="1:8" x14ac:dyDescent="0.35">
      <c r="A2780" t="s">
        <v>855</v>
      </c>
      <c r="B2780">
        <v>354.13</v>
      </c>
      <c r="C2780" t="s">
        <v>854</v>
      </c>
      <c r="D2780" t="s">
        <v>855</v>
      </c>
      <c r="E2780" t="s">
        <v>154</v>
      </c>
      <c r="F2780" t="s">
        <v>155</v>
      </c>
      <c r="G2780" t="s">
        <v>117</v>
      </c>
      <c r="H2780" t="s">
        <v>118</v>
      </c>
    </row>
    <row r="2781" spans="1:8" x14ac:dyDescent="0.35">
      <c r="A2781" t="s">
        <v>855</v>
      </c>
      <c r="B2781">
        <v>374</v>
      </c>
      <c r="C2781" t="s">
        <v>854</v>
      </c>
      <c r="D2781" t="s">
        <v>855</v>
      </c>
      <c r="E2781" t="s">
        <v>422</v>
      </c>
      <c r="F2781" t="s">
        <v>423</v>
      </c>
      <c r="G2781" t="s">
        <v>307</v>
      </c>
      <c r="H2781" t="s">
        <v>308</v>
      </c>
    </row>
    <row r="2782" spans="1:8" x14ac:dyDescent="0.35">
      <c r="A2782" t="s">
        <v>855</v>
      </c>
      <c r="B2782">
        <v>97.74</v>
      </c>
      <c r="C2782" t="s">
        <v>854</v>
      </c>
      <c r="D2782" t="s">
        <v>855</v>
      </c>
      <c r="E2782" t="s">
        <v>428</v>
      </c>
      <c r="F2782" t="s">
        <v>429</v>
      </c>
      <c r="G2782" t="s">
        <v>307</v>
      </c>
      <c r="H2782" t="s">
        <v>308</v>
      </c>
    </row>
    <row r="2783" spans="1:8" x14ac:dyDescent="0.35">
      <c r="A2783" t="s">
        <v>995</v>
      </c>
      <c r="B2783">
        <v>400</v>
      </c>
      <c r="C2783" t="s">
        <v>996</v>
      </c>
      <c r="D2783" t="s">
        <v>995</v>
      </c>
      <c r="E2783" t="s">
        <v>490</v>
      </c>
      <c r="F2783" t="s">
        <v>491</v>
      </c>
      <c r="G2783" t="s">
        <v>492</v>
      </c>
      <c r="H2783" t="s">
        <v>493</v>
      </c>
    </row>
    <row r="2784" spans="1:8" x14ac:dyDescent="0.35">
      <c r="A2784" t="s">
        <v>995</v>
      </c>
      <c r="B2784">
        <v>200</v>
      </c>
      <c r="C2784" t="s">
        <v>996</v>
      </c>
      <c r="D2784" t="s">
        <v>995</v>
      </c>
      <c r="E2784" t="s">
        <v>221</v>
      </c>
      <c r="F2784" t="s">
        <v>222</v>
      </c>
      <c r="G2784" t="s">
        <v>223</v>
      </c>
      <c r="H2784" t="s">
        <v>224</v>
      </c>
    </row>
    <row r="2785" spans="1:8" x14ac:dyDescent="0.35">
      <c r="A2785" t="s">
        <v>995</v>
      </c>
      <c r="B2785">
        <v>200</v>
      </c>
      <c r="C2785" t="s">
        <v>996</v>
      </c>
      <c r="D2785" t="s">
        <v>995</v>
      </c>
      <c r="E2785" t="s">
        <v>288</v>
      </c>
      <c r="F2785" t="s">
        <v>289</v>
      </c>
      <c r="G2785" t="s">
        <v>117</v>
      </c>
      <c r="H2785" t="s">
        <v>118</v>
      </c>
    </row>
    <row r="2786" spans="1:8" x14ac:dyDescent="0.35">
      <c r="A2786" t="s">
        <v>995</v>
      </c>
      <c r="B2786">
        <v>3556.5</v>
      </c>
      <c r="C2786" t="s">
        <v>996</v>
      </c>
      <c r="D2786" t="s">
        <v>995</v>
      </c>
      <c r="E2786" t="s">
        <v>258</v>
      </c>
      <c r="F2786" t="s">
        <v>259</v>
      </c>
      <c r="G2786" t="s">
        <v>117</v>
      </c>
      <c r="H2786" t="s">
        <v>118</v>
      </c>
    </row>
    <row r="2787" spans="1:8" x14ac:dyDescent="0.35">
      <c r="A2787" t="s">
        <v>995</v>
      </c>
      <c r="B2787">
        <v>200</v>
      </c>
      <c r="C2787" t="s">
        <v>996</v>
      </c>
      <c r="D2787" t="s">
        <v>995</v>
      </c>
      <c r="E2787" t="s">
        <v>609</v>
      </c>
      <c r="F2787" t="s">
        <v>610</v>
      </c>
      <c r="G2787" t="s">
        <v>250</v>
      </c>
      <c r="H2787" t="s">
        <v>251</v>
      </c>
    </row>
    <row r="2788" spans="1:8" x14ac:dyDescent="0.35">
      <c r="A2788" t="s">
        <v>995</v>
      </c>
      <c r="B2788">
        <v>500</v>
      </c>
      <c r="C2788" t="s">
        <v>996</v>
      </c>
      <c r="D2788" t="s">
        <v>995</v>
      </c>
      <c r="E2788" t="s">
        <v>404</v>
      </c>
      <c r="F2788" t="s">
        <v>405</v>
      </c>
      <c r="G2788" t="s">
        <v>307</v>
      </c>
      <c r="H2788" t="s">
        <v>308</v>
      </c>
    </row>
    <row r="2789" spans="1:8" x14ac:dyDescent="0.35">
      <c r="A2789" t="s">
        <v>995</v>
      </c>
      <c r="B2789">
        <v>400</v>
      </c>
      <c r="C2789" t="s">
        <v>996</v>
      </c>
      <c r="D2789" t="s">
        <v>995</v>
      </c>
      <c r="E2789" t="s">
        <v>422</v>
      </c>
      <c r="F2789" t="s">
        <v>423</v>
      </c>
      <c r="G2789" t="s">
        <v>307</v>
      </c>
      <c r="H2789" t="s">
        <v>308</v>
      </c>
    </row>
    <row r="2790" spans="1:8" x14ac:dyDescent="0.35">
      <c r="A2790" t="s">
        <v>220</v>
      </c>
      <c r="B2790">
        <v>340</v>
      </c>
      <c r="C2790" t="s">
        <v>219</v>
      </c>
      <c r="D2790" t="s">
        <v>220</v>
      </c>
      <c r="E2790" t="s">
        <v>332</v>
      </c>
      <c r="F2790" t="s">
        <v>333</v>
      </c>
      <c r="G2790" t="s">
        <v>178</v>
      </c>
      <c r="H2790" t="s">
        <v>179</v>
      </c>
    </row>
    <row r="2791" spans="1:8" x14ac:dyDescent="0.35">
      <c r="A2791" t="s">
        <v>220</v>
      </c>
      <c r="B2791">
        <v>62528.63</v>
      </c>
      <c r="C2791" t="s">
        <v>219</v>
      </c>
      <c r="D2791" t="s">
        <v>220</v>
      </c>
      <c r="E2791" t="s">
        <v>458</v>
      </c>
      <c r="F2791" t="s">
        <v>459</v>
      </c>
      <c r="G2791" t="s">
        <v>348</v>
      </c>
      <c r="H2791" t="s">
        <v>349</v>
      </c>
    </row>
    <row r="2792" spans="1:8" x14ac:dyDescent="0.35">
      <c r="A2792" t="s">
        <v>220</v>
      </c>
      <c r="B2792">
        <v>36640.160000000003</v>
      </c>
      <c r="C2792" t="s">
        <v>219</v>
      </c>
      <c r="D2792" t="s">
        <v>220</v>
      </c>
      <c r="E2792" t="s">
        <v>384</v>
      </c>
      <c r="F2792" t="s">
        <v>385</v>
      </c>
      <c r="G2792" t="s">
        <v>339</v>
      </c>
      <c r="H2792" t="s">
        <v>340</v>
      </c>
    </row>
    <row r="2793" spans="1:8" x14ac:dyDescent="0.35">
      <c r="A2793" t="s">
        <v>220</v>
      </c>
      <c r="B2793">
        <v>18968.02</v>
      </c>
      <c r="C2793" t="s">
        <v>219</v>
      </c>
      <c r="D2793" t="s">
        <v>220</v>
      </c>
      <c r="E2793" t="s">
        <v>490</v>
      </c>
      <c r="F2793" t="s">
        <v>491</v>
      </c>
      <c r="G2793" t="s">
        <v>492</v>
      </c>
      <c r="H2793" t="s">
        <v>493</v>
      </c>
    </row>
    <row r="2794" spans="1:8" x14ac:dyDescent="0.35">
      <c r="A2794" t="s">
        <v>220</v>
      </c>
      <c r="B2794">
        <v>20336.16</v>
      </c>
      <c r="C2794" t="s">
        <v>219</v>
      </c>
      <c r="D2794" t="s">
        <v>220</v>
      </c>
      <c r="E2794" t="s">
        <v>410</v>
      </c>
      <c r="F2794" t="s">
        <v>411</v>
      </c>
      <c r="G2794" t="s">
        <v>412</v>
      </c>
      <c r="H2794" t="s">
        <v>413</v>
      </c>
    </row>
    <row r="2795" spans="1:8" x14ac:dyDescent="0.35">
      <c r="A2795" t="s">
        <v>220</v>
      </c>
      <c r="B2795">
        <v>71164.2</v>
      </c>
      <c r="C2795" t="s">
        <v>219</v>
      </c>
      <c r="D2795" t="s">
        <v>220</v>
      </c>
      <c r="E2795" t="s">
        <v>221</v>
      </c>
      <c r="F2795" t="s">
        <v>222</v>
      </c>
      <c r="G2795" t="s">
        <v>223</v>
      </c>
      <c r="H2795" t="s">
        <v>224</v>
      </c>
    </row>
    <row r="2796" spans="1:8" x14ac:dyDescent="0.35">
      <c r="A2796" t="s">
        <v>220</v>
      </c>
      <c r="B2796">
        <v>49900.66</v>
      </c>
      <c r="C2796" t="s">
        <v>219</v>
      </c>
      <c r="D2796" t="s">
        <v>220</v>
      </c>
      <c r="E2796" t="s">
        <v>288</v>
      </c>
      <c r="F2796" t="s">
        <v>289</v>
      </c>
      <c r="G2796" t="s">
        <v>117</v>
      </c>
      <c r="H2796" t="s">
        <v>118</v>
      </c>
    </row>
    <row r="2797" spans="1:8" x14ac:dyDescent="0.35">
      <c r="A2797" t="s">
        <v>220</v>
      </c>
      <c r="B2797">
        <v>70656.320000000007</v>
      </c>
      <c r="C2797" t="s">
        <v>219</v>
      </c>
      <c r="D2797" t="s">
        <v>220</v>
      </c>
      <c r="E2797" t="s">
        <v>158</v>
      </c>
      <c r="F2797" t="s">
        <v>159</v>
      </c>
      <c r="G2797" t="s">
        <v>117</v>
      </c>
      <c r="H2797" t="s">
        <v>118</v>
      </c>
    </row>
    <row r="2798" spans="1:8" x14ac:dyDescent="0.35">
      <c r="A2798" t="s">
        <v>220</v>
      </c>
      <c r="B2798">
        <v>72664.100000000006</v>
      </c>
      <c r="C2798" t="s">
        <v>219</v>
      </c>
      <c r="D2798" t="s">
        <v>220</v>
      </c>
      <c r="E2798" t="s">
        <v>134</v>
      </c>
      <c r="F2798" t="s">
        <v>135</v>
      </c>
      <c r="G2798" t="s">
        <v>117</v>
      </c>
      <c r="H2798" t="s">
        <v>118</v>
      </c>
    </row>
    <row r="2799" spans="1:8" x14ac:dyDescent="0.35">
      <c r="A2799" t="s">
        <v>220</v>
      </c>
      <c r="B2799">
        <v>25746</v>
      </c>
      <c r="C2799" t="s">
        <v>219</v>
      </c>
      <c r="D2799" t="s">
        <v>220</v>
      </c>
      <c r="E2799" t="s">
        <v>531</v>
      </c>
      <c r="F2799" t="s">
        <v>532</v>
      </c>
      <c r="G2799" t="s">
        <v>533</v>
      </c>
      <c r="H2799" t="s">
        <v>534</v>
      </c>
    </row>
    <row r="2800" spans="1:8" x14ac:dyDescent="0.35">
      <c r="A2800" t="s">
        <v>220</v>
      </c>
      <c r="B2800">
        <v>22701.97</v>
      </c>
      <c r="C2800" t="s">
        <v>219</v>
      </c>
      <c r="D2800" t="s">
        <v>220</v>
      </c>
      <c r="E2800" t="s">
        <v>563</v>
      </c>
      <c r="F2800" t="s">
        <v>564</v>
      </c>
      <c r="G2800" t="s">
        <v>568</v>
      </c>
      <c r="H2800" t="s">
        <v>569</v>
      </c>
    </row>
    <row r="2801" spans="1:8" x14ac:dyDescent="0.35">
      <c r="A2801" t="s">
        <v>220</v>
      </c>
      <c r="B2801">
        <v>13640.69</v>
      </c>
      <c r="C2801" t="s">
        <v>219</v>
      </c>
      <c r="D2801" t="s">
        <v>220</v>
      </c>
      <c r="E2801" t="s">
        <v>548</v>
      </c>
      <c r="F2801" t="s">
        <v>549</v>
      </c>
      <c r="G2801" t="s">
        <v>633</v>
      </c>
      <c r="H2801" t="s">
        <v>634</v>
      </c>
    </row>
    <row r="2802" spans="1:8" x14ac:dyDescent="0.35">
      <c r="A2802" t="s">
        <v>220</v>
      </c>
      <c r="B2802">
        <v>20015.13</v>
      </c>
      <c r="C2802" t="s">
        <v>219</v>
      </c>
      <c r="D2802" t="s">
        <v>220</v>
      </c>
      <c r="E2802" t="s">
        <v>548</v>
      </c>
      <c r="F2802" t="s">
        <v>549</v>
      </c>
      <c r="G2802" t="s">
        <v>550</v>
      </c>
      <c r="H2802" t="s">
        <v>551</v>
      </c>
    </row>
    <row r="2803" spans="1:8" x14ac:dyDescent="0.35">
      <c r="A2803" t="s">
        <v>220</v>
      </c>
      <c r="B2803">
        <v>13136.66</v>
      </c>
      <c r="C2803" t="s">
        <v>219</v>
      </c>
      <c r="D2803" t="s">
        <v>220</v>
      </c>
      <c r="E2803" t="s">
        <v>538</v>
      </c>
      <c r="F2803" t="s">
        <v>539</v>
      </c>
      <c r="G2803" t="s">
        <v>540</v>
      </c>
      <c r="H2803" t="s">
        <v>541</v>
      </c>
    </row>
    <row r="2804" spans="1:8" x14ac:dyDescent="0.35">
      <c r="A2804" t="s">
        <v>220</v>
      </c>
      <c r="B2804">
        <v>2526.42</v>
      </c>
      <c r="C2804" t="s">
        <v>219</v>
      </c>
      <c r="D2804" t="s">
        <v>220</v>
      </c>
      <c r="E2804" t="s">
        <v>258</v>
      </c>
      <c r="F2804" t="s">
        <v>259</v>
      </c>
      <c r="G2804" t="s">
        <v>117</v>
      </c>
      <c r="H2804" t="s">
        <v>118</v>
      </c>
    </row>
    <row r="2805" spans="1:8" x14ac:dyDescent="0.35">
      <c r="A2805" t="s">
        <v>220</v>
      </c>
      <c r="B2805">
        <v>21211.5</v>
      </c>
      <c r="C2805" t="s">
        <v>219</v>
      </c>
      <c r="D2805" t="s">
        <v>220</v>
      </c>
      <c r="E2805" t="s">
        <v>380</v>
      </c>
      <c r="F2805" t="s">
        <v>381</v>
      </c>
      <c r="G2805" t="s">
        <v>250</v>
      </c>
      <c r="H2805" t="s">
        <v>251</v>
      </c>
    </row>
    <row r="2806" spans="1:8" x14ac:dyDescent="0.35">
      <c r="A2806" t="s">
        <v>220</v>
      </c>
      <c r="B2806">
        <v>39343.980000000003</v>
      </c>
      <c r="C2806" t="s">
        <v>219</v>
      </c>
      <c r="D2806" t="s">
        <v>220</v>
      </c>
      <c r="E2806" t="s">
        <v>609</v>
      </c>
      <c r="F2806" t="s">
        <v>610</v>
      </c>
      <c r="G2806" t="s">
        <v>250</v>
      </c>
      <c r="H2806" t="s">
        <v>251</v>
      </c>
    </row>
    <row r="2807" spans="1:8" x14ac:dyDescent="0.35">
      <c r="A2807" t="s">
        <v>220</v>
      </c>
      <c r="B2807">
        <v>21068.77</v>
      </c>
      <c r="C2807" t="s">
        <v>219</v>
      </c>
      <c r="D2807" t="s">
        <v>220</v>
      </c>
      <c r="E2807" t="s">
        <v>482</v>
      </c>
      <c r="F2807" t="s">
        <v>483</v>
      </c>
      <c r="G2807" t="s">
        <v>250</v>
      </c>
      <c r="H2807" t="s">
        <v>251</v>
      </c>
    </row>
    <row r="2808" spans="1:8" x14ac:dyDescent="0.35">
      <c r="A2808" t="s">
        <v>220</v>
      </c>
      <c r="B2808">
        <v>21154.02</v>
      </c>
      <c r="C2808" t="s">
        <v>219</v>
      </c>
      <c r="D2808" t="s">
        <v>220</v>
      </c>
      <c r="E2808" t="s">
        <v>337</v>
      </c>
      <c r="F2808" t="s">
        <v>338</v>
      </c>
      <c r="G2808" t="s">
        <v>339</v>
      </c>
      <c r="H2808" t="s">
        <v>340</v>
      </c>
    </row>
    <row r="2809" spans="1:8" x14ac:dyDescent="0.35">
      <c r="A2809" t="s">
        <v>220</v>
      </c>
      <c r="B2809">
        <v>47149.58</v>
      </c>
      <c r="C2809" t="s">
        <v>219</v>
      </c>
      <c r="D2809" t="s">
        <v>220</v>
      </c>
      <c r="E2809" t="s">
        <v>154</v>
      </c>
      <c r="F2809" t="s">
        <v>155</v>
      </c>
      <c r="G2809" t="s">
        <v>117</v>
      </c>
      <c r="H2809" t="s">
        <v>118</v>
      </c>
    </row>
    <row r="2810" spans="1:8" x14ac:dyDescent="0.35">
      <c r="A2810" t="s">
        <v>220</v>
      </c>
      <c r="B2810">
        <v>66519.16</v>
      </c>
      <c r="C2810" t="s">
        <v>219</v>
      </c>
      <c r="D2810" t="s">
        <v>220</v>
      </c>
      <c r="E2810" t="s">
        <v>404</v>
      </c>
      <c r="F2810" t="s">
        <v>405</v>
      </c>
      <c r="G2810" t="s">
        <v>307</v>
      </c>
      <c r="H2810" t="s">
        <v>308</v>
      </c>
    </row>
    <row r="2811" spans="1:8" x14ac:dyDescent="0.35">
      <c r="A2811" t="s">
        <v>220</v>
      </c>
      <c r="B2811">
        <v>40631.279999999999</v>
      </c>
      <c r="C2811" t="s">
        <v>219</v>
      </c>
      <c r="D2811" t="s">
        <v>220</v>
      </c>
      <c r="E2811" t="s">
        <v>422</v>
      </c>
      <c r="F2811" t="s">
        <v>423</v>
      </c>
      <c r="G2811" t="s">
        <v>307</v>
      </c>
      <c r="H2811" t="s">
        <v>308</v>
      </c>
    </row>
    <row r="2812" spans="1:8" x14ac:dyDescent="0.35">
      <c r="A2812" t="s">
        <v>220</v>
      </c>
      <c r="B2812">
        <v>41244.22</v>
      </c>
      <c r="C2812" t="s">
        <v>219</v>
      </c>
      <c r="D2812" t="s">
        <v>220</v>
      </c>
      <c r="E2812" t="s">
        <v>305</v>
      </c>
      <c r="F2812" t="s">
        <v>306</v>
      </c>
      <c r="G2812" t="s">
        <v>307</v>
      </c>
      <c r="H2812" t="s">
        <v>308</v>
      </c>
    </row>
    <row r="2813" spans="1:8" x14ac:dyDescent="0.35">
      <c r="A2813" t="s">
        <v>220</v>
      </c>
      <c r="B2813">
        <v>68380.42</v>
      </c>
      <c r="C2813" t="s">
        <v>219</v>
      </c>
      <c r="D2813" t="s">
        <v>220</v>
      </c>
      <c r="E2813" t="s">
        <v>428</v>
      </c>
      <c r="F2813" t="s">
        <v>429</v>
      </c>
      <c r="G2813" t="s">
        <v>307</v>
      </c>
      <c r="H2813" t="s">
        <v>308</v>
      </c>
    </row>
    <row r="2814" spans="1:8" x14ac:dyDescent="0.35">
      <c r="A2814" t="s">
        <v>2941</v>
      </c>
      <c r="B2814">
        <v>679</v>
      </c>
      <c r="C2814" t="s">
        <v>2942</v>
      </c>
      <c r="D2814" t="s">
        <v>2941</v>
      </c>
      <c r="E2814" t="s">
        <v>482</v>
      </c>
      <c r="F2814" t="s">
        <v>483</v>
      </c>
      <c r="G2814" t="s">
        <v>250</v>
      </c>
      <c r="H2814" t="s">
        <v>251</v>
      </c>
    </row>
    <row r="2815" spans="1:8" x14ac:dyDescent="0.35">
      <c r="A2815" t="s">
        <v>1064</v>
      </c>
      <c r="B2815">
        <v>319</v>
      </c>
      <c r="C2815" t="s">
        <v>1063</v>
      </c>
      <c r="D2815" t="s">
        <v>1064</v>
      </c>
      <c r="E2815" t="s">
        <v>19</v>
      </c>
      <c r="F2815" t="s">
        <v>20</v>
      </c>
      <c r="G2815" t="s">
        <v>21</v>
      </c>
      <c r="H2815" t="s">
        <v>22</v>
      </c>
    </row>
    <row r="2816" spans="1:8" x14ac:dyDescent="0.35">
      <c r="A2816" t="s">
        <v>1064</v>
      </c>
      <c r="B2816">
        <v>30</v>
      </c>
      <c r="C2816" t="s">
        <v>1063</v>
      </c>
      <c r="D2816" t="s">
        <v>1064</v>
      </c>
      <c r="E2816" t="s">
        <v>288</v>
      </c>
      <c r="F2816" t="s">
        <v>289</v>
      </c>
      <c r="G2816" t="s">
        <v>117</v>
      </c>
      <c r="H2816" t="s">
        <v>118</v>
      </c>
    </row>
    <row r="2817" spans="1:8" x14ac:dyDescent="0.35">
      <c r="A2817" t="s">
        <v>1064</v>
      </c>
      <c r="B2817">
        <v>60</v>
      </c>
      <c r="C2817" t="s">
        <v>1063</v>
      </c>
      <c r="D2817" t="s">
        <v>1064</v>
      </c>
      <c r="E2817" t="s">
        <v>158</v>
      </c>
      <c r="F2817" t="s">
        <v>159</v>
      </c>
      <c r="G2817" t="s">
        <v>117</v>
      </c>
      <c r="H2817" t="s">
        <v>118</v>
      </c>
    </row>
    <row r="2818" spans="1:8" x14ac:dyDescent="0.35">
      <c r="A2818" t="s">
        <v>1064</v>
      </c>
      <c r="B2818">
        <v>60</v>
      </c>
      <c r="C2818" t="s">
        <v>1063</v>
      </c>
      <c r="D2818" t="s">
        <v>1064</v>
      </c>
      <c r="E2818" t="s">
        <v>134</v>
      </c>
      <c r="F2818" t="s">
        <v>135</v>
      </c>
      <c r="G2818" t="s">
        <v>117</v>
      </c>
      <c r="H2818" t="s">
        <v>118</v>
      </c>
    </row>
    <row r="2819" spans="1:8" x14ac:dyDescent="0.35">
      <c r="A2819" t="s">
        <v>1064</v>
      </c>
      <c r="B2819">
        <v>100</v>
      </c>
      <c r="C2819" t="s">
        <v>1063</v>
      </c>
      <c r="D2819" t="s">
        <v>1064</v>
      </c>
      <c r="E2819" t="s">
        <v>258</v>
      </c>
      <c r="F2819" t="s">
        <v>259</v>
      </c>
      <c r="G2819" t="s">
        <v>117</v>
      </c>
      <c r="H2819" t="s">
        <v>118</v>
      </c>
    </row>
    <row r="2820" spans="1:8" x14ac:dyDescent="0.35">
      <c r="A2820" t="s">
        <v>1064</v>
      </c>
      <c r="B2820">
        <v>180</v>
      </c>
      <c r="C2820" t="s">
        <v>1063</v>
      </c>
      <c r="D2820" t="s">
        <v>1064</v>
      </c>
      <c r="E2820" t="s">
        <v>380</v>
      </c>
      <c r="F2820" t="s">
        <v>381</v>
      </c>
      <c r="G2820" t="s">
        <v>250</v>
      </c>
      <c r="H2820" t="s">
        <v>251</v>
      </c>
    </row>
    <row r="2821" spans="1:8" x14ac:dyDescent="0.35">
      <c r="A2821" t="s">
        <v>1064</v>
      </c>
      <c r="B2821">
        <v>757</v>
      </c>
      <c r="C2821" t="s">
        <v>1063</v>
      </c>
      <c r="D2821" t="s">
        <v>1064</v>
      </c>
      <c r="E2821" t="s">
        <v>609</v>
      </c>
      <c r="F2821" t="s">
        <v>610</v>
      </c>
      <c r="G2821" t="s">
        <v>250</v>
      </c>
      <c r="H2821" t="s">
        <v>251</v>
      </c>
    </row>
    <row r="2822" spans="1:8" x14ac:dyDescent="0.35">
      <c r="A2822" t="s">
        <v>1064</v>
      </c>
      <c r="B2822">
        <v>50</v>
      </c>
      <c r="C2822" t="s">
        <v>1063</v>
      </c>
      <c r="D2822" t="s">
        <v>1064</v>
      </c>
      <c r="E2822" t="s">
        <v>482</v>
      </c>
      <c r="F2822" t="s">
        <v>483</v>
      </c>
      <c r="G2822" t="s">
        <v>250</v>
      </c>
      <c r="H2822" t="s">
        <v>251</v>
      </c>
    </row>
    <row r="2823" spans="1:8" x14ac:dyDescent="0.35">
      <c r="A2823" t="s">
        <v>1064</v>
      </c>
      <c r="B2823">
        <v>60</v>
      </c>
      <c r="C2823" t="s">
        <v>1063</v>
      </c>
      <c r="D2823" t="s">
        <v>1064</v>
      </c>
      <c r="E2823" t="s">
        <v>154</v>
      </c>
      <c r="F2823" t="s">
        <v>155</v>
      </c>
      <c r="G2823" t="s">
        <v>117</v>
      </c>
      <c r="H2823" t="s">
        <v>118</v>
      </c>
    </row>
    <row r="2824" spans="1:8" x14ac:dyDescent="0.35">
      <c r="A2824" t="s">
        <v>1064</v>
      </c>
      <c r="B2824">
        <v>100</v>
      </c>
      <c r="C2824" t="s">
        <v>1063</v>
      </c>
      <c r="D2824" t="s">
        <v>1064</v>
      </c>
      <c r="E2824" t="s">
        <v>404</v>
      </c>
      <c r="F2824" t="s">
        <v>405</v>
      </c>
      <c r="G2824" t="s">
        <v>307</v>
      </c>
      <c r="H2824" t="s">
        <v>308</v>
      </c>
    </row>
    <row r="2825" spans="1:8" x14ac:dyDescent="0.35">
      <c r="A2825" t="s">
        <v>1064</v>
      </c>
      <c r="B2825">
        <v>50</v>
      </c>
      <c r="C2825" t="s">
        <v>1063</v>
      </c>
      <c r="D2825" t="s">
        <v>1064</v>
      </c>
      <c r="E2825" t="s">
        <v>422</v>
      </c>
      <c r="F2825" t="s">
        <v>423</v>
      </c>
      <c r="G2825" t="s">
        <v>307</v>
      </c>
      <c r="H2825" t="s">
        <v>308</v>
      </c>
    </row>
    <row r="2826" spans="1:8" x14ac:dyDescent="0.35">
      <c r="A2826" t="s">
        <v>1064</v>
      </c>
      <c r="B2826">
        <v>100</v>
      </c>
      <c r="C2826" t="s">
        <v>1063</v>
      </c>
      <c r="D2826" t="s">
        <v>1064</v>
      </c>
      <c r="E2826" t="s">
        <v>305</v>
      </c>
      <c r="F2826" t="s">
        <v>306</v>
      </c>
      <c r="G2826" t="s">
        <v>307</v>
      </c>
      <c r="H2826" t="s">
        <v>308</v>
      </c>
    </row>
    <row r="2827" spans="1:8" x14ac:dyDescent="0.35">
      <c r="A2827" t="s">
        <v>1064</v>
      </c>
      <c r="B2827">
        <v>150</v>
      </c>
      <c r="C2827" t="s">
        <v>1063</v>
      </c>
      <c r="D2827" t="s">
        <v>1064</v>
      </c>
      <c r="E2827" t="s">
        <v>428</v>
      </c>
      <c r="F2827" t="s">
        <v>429</v>
      </c>
      <c r="G2827" t="s">
        <v>307</v>
      </c>
      <c r="H2827" t="s">
        <v>308</v>
      </c>
    </row>
    <row r="2828" spans="1:8" x14ac:dyDescent="0.35">
      <c r="A2828" t="s">
        <v>979</v>
      </c>
      <c r="B2828">
        <v>51228.13</v>
      </c>
      <c r="C2828" t="s">
        <v>980</v>
      </c>
      <c r="D2828" t="s">
        <v>979</v>
      </c>
      <c r="E2828" t="s">
        <v>221</v>
      </c>
      <c r="F2828" t="s">
        <v>222</v>
      </c>
      <c r="G2828" t="s">
        <v>223</v>
      </c>
      <c r="H2828" t="s">
        <v>224</v>
      </c>
    </row>
    <row r="2829" spans="1:8" x14ac:dyDescent="0.35">
      <c r="A2829" t="s">
        <v>162</v>
      </c>
      <c r="B2829">
        <v>325303</v>
      </c>
      <c r="C2829" t="s">
        <v>1472</v>
      </c>
      <c r="D2829" t="s">
        <v>162</v>
      </c>
      <c r="E2829" t="s">
        <v>139</v>
      </c>
      <c r="F2829" t="s">
        <v>140</v>
      </c>
      <c r="G2829" t="s">
        <v>245</v>
      </c>
      <c r="H2829" t="s">
        <v>246</v>
      </c>
    </row>
    <row r="2830" spans="1:8" x14ac:dyDescent="0.35">
      <c r="A2830" t="s">
        <v>81</v>
      </c>
      <c r="B2830">
        <v>300</v>
      </c>
      <c r="C2830" t="s">
        <v>80</v>
      </c>
      <c r="D2830" t="s">
        <v>81</v>
      </c>
      <c r="E2830" t="s">
        <v>126</v>
      </c>
      <c r="F2830" t="s">
        <v>127</v>
      </c>
      <c r="G2830" t="s">
        <v>21</v>
      </c>
      <c r="H2830" t="s">
        <v>22</v>
      </c>
    </row>
    <row r="2831" spans="1:8" x14ac:dyDescent="0.35">
      <c r="A2831" t="s">
        <v>81</v>
      </c>
      <c r="B2831">
        <v>384.61</v>
      </c>
      <c r="C2831" t="s">
        <v>80</v>
      </c>
      <c r="D2831" t="s">
        <v>81</v>
      </c>
      <c r="E2831" t="s">
        <v>221</v>
      </c>
      <c r="F2831" t="s">
        <v>222</v>
      </c>
      <c r="G2831" t="s">
        <v>223</v>
      </c>
      <c r="H2831" t="s">
        <v>224</v>
      </c>
    </row>
    <row r="2832" spans="1:8" x14ac:dyDescent="0.35">
      <c r="A2832" t="s">
        <v>1057</v>
      </c>
      <c r="B2832">
        <v>0</v>
      </c>
      <c r="C2832" t="s">
        <v>1056</v>
      </c>
      <c r="D2832" t="s">
        <v>1057</v>
      </c>
      <c r="E2832" t="s">
        <v>1016</v>
      </c>
      <c r="F2832" t="s">
        <v>1017</v>
      </c>
      <c r="G2832" t="s">
        <v>37</v>
      </c>
      <c r="H2832" t="s">
        <v>38</v>
      </c>
    </row>
    <row r="2833" spans="1:8" x14ac:dyDescent="0.35">
      <c r="A2833" t="s">
        <v>36</v>
      </c>
      <c r="B2833">
        <v>3375.65</v>
      </c>
      <c r="C2833" t="s">
        <v>35</v>
      </c>
      <c r="D2833" t="s">
        <v>36</v>
      </c>
      <c r="E2833" t="s">
        <v>19</v>
      </c>
      <c r="F2833" t="s">
        <v>20</v>
      </c>
      <c r="G2833" t="s">
        <v>37</v>
      </c>
      <c r="H2833" t="s">
        <v>38</v>
      </c>
    </row>
    <row r="2834" spans="1:8" x14ac:dyDescent="0.35">
      <c r="A2834" t="s">
        <v>2061</v>
      </c>
      <c r="B2834">
        <v>15902.26</v>
      </c>
      <c r="C2834" t="s">
        <v>2062</v>
      </c>
      <c r="D2834" t="s">
        <v>2061</v>
      </c>
      <c r="E2834" t="s">
        <v>1016</v>
      </c>
      <c r="F2834" t="s">
        <v>1017</v>
      </c>
      <c r="G2834" t="s">
        <v>37</v>
      </c>
      <c r="H2834" t="s">
        <v>38</v>
      </c>
    </row>
    <row r="2835" spans="1:8" x14ac:dyDescent="0.35">
      <c r="A2835" t="s">
        <v>830</v>
      </c>
      <c r="B2835">
        <v>200</v>
      </c>
      <c r="C2835" t="s">
        <v>829</v>
      </c>
      <c r="D2835" t="s">
        <v>830</v>
      </c>
      <c r="E2835" t="s">
        <v>139</v>
      </c>
      <c r="F2835" t="s">
        <v>140</v>
      </c>
      <c r="G2835" t="s">
        <v>245</v>
      </c>
      <c r="H2835" t="s">
        <v>246</v>
      </c>
    </row>
    <row r="2836" spans="1:8" x14ac:dyDescent="0.35">
      <c r="A2836" t="s">
        <v>2456</v>
      </c>
      <c r="B2836">
        <v>1600</v>
      </c>
      <c r="C2836" t="s">
        <v>2457</v>
      </c>
      <c r="D2836" t="s">
        <v>2456</v>
      </c>
      <c r="E2836" t="s">
        <v>1116</v>
      </c>
      <c r="F2836" t="s">
        <v>1117</v>
      </c>
      <c r="G2836" t="s">
        <v>21</v>
      </c>
      <c r="H2836" t="s">
        <v>22</v>
      </c>
    </row>
    <row r="2837" spans="1:8" x14ac:dyDescent="0.35">
      <c r="A2837" t="s">
        <v>2456</v>
      </c>
      <c r="B2837">
        <v>378.91</v>
      </c>
      <c r="C2837" t="s">
        <v>2457</v>
      </c>
      <c r="D2837" t="s">
        <v>2456</v>
      </c>
      <c r="E2837" t="s">
        <v>47</v>
      </c>
      <c r="F2837" t="s">
        <v>48</v>
      </c>
      <c r="G2837" t="s">
        <v>369</v>
      </c>
      <c r="H2837" t="s">
        <v>370</v>
      </c>
    </row>
    <row r="2838" spans="1:8" x14ac:dyDescent="0.35">
      <c r="A2838" t="s">
        <v>2456</v>
      </c>
      <c r="B2838">
        <v>-300</v>
      </c>
      <c r="C2838" t="s">
        <v>2457</v>
      </c>
      <c r="D2838" t="s">
        <v>2456</v>
      </c>
      <c r="E2838" t="s">
        <v>47</v>
      </c>
      <c r="F2838" t="s">
        <v>48</v>
      </c>
      <c r="G2838" t="s">
        <v>292</v>
      </c>
      <c r="H2838" t="s">
        <v>293</v>
      </c>
    </row>
    <row r="2839" spans="1:8" x14ac:dyDescent="0.35">
      <c r="A2839" t="s">
        <v>2456</v>
      </c>
      <c r="B2839">
        <v>272.8</v>
      </c>
      <c r="C2839" t="s">
        <v>2457</v>
      </c>
      <c r="D2839" t="s">
        <v>2456</v>
      </c>
      <c r="E2839" t="s">
        <v>47</v>
      </c>
      <c r="F2839" t="s">
        <v>48</v>
      </c>
      <c r="G2839" t="s">
        <v>32</v>
      </c>
      <c r="H2839" t="s">
        <v>33</v>
      </c>
    </row>
    <row r="2840" spans="1:8" x14ac:dyDescent="0.35">
      <c r="A2840" t="s">
        <v>2456</v>
      </c>
      <c r="B2840">
        <v>2500</v>
      </c>
      <c r="C2840" t="s">
        <v>2457</v>
      </c>
      <c r="D2840" t="s">
        <v>2456</v>
      </c>
      <c r="E2840" t="s">
        <v>410</v>
      </c>
      <c r="F2840" t="s">
        <v>411</v>
      </c>
      <c r="G2840" t="s">
        <v>412</v>
      </c>
      <c r="H2840" t="s">
        <v>413</v>
      </c>
    </row>
    <row r="2841" spans="1:8" x14ac:dyDescent="0.35">
      <c r="A2841" t="s">
        <v>2943</v>
      </c>
      <c r="B2841">
        <v>3000</v>
      </c>
      <c r="C2841" t="s">
        <v>2944</v>
      </c>
      <c r="D2841" t="s">
        <v>2943</v>
      </c>
      <c r="E2841" t="s">
        <v>19</v>
      </c>
      <c r="F2841" t="s">
        <v>20</v>
      </c>
      <c r="G2841" t="s">
        <v>21</v>
      </c>
      <c r="H2841" t="s">
        <v>22</v>
      </c>
    </row>
    <row r="2842" spans="1:8" x14ac:dyDescent="0.35">
      <c r="A2842" t="s">
        <v>1606</v>
      </c>
      <c r="B2842">
        <v>500</v>
      </c>
      <c r="C2842" t="s">
        <v>1605</v>
      </c>
      <c r="D2842" t="s">
        <v>1606</v>
      </c>
      <c r="E2842" t="s">
        <v>1116</v>
      </c>
      <c r="F2842" t="s">
        <v>1117</v>
      </c>
      <c r="G2842" t="s">
        <v>21</v>
      </c>
      <c r="H2842" t="s">
        <v>22</v>
      </c>
    </row>
    <row r="2843" spans="1:8" x14ac:dyDescent="0.35">
      <c r="A2843" t="s">
        <v>1606</v>
      </c>
      <c r="B2843">
        <v>640</v>
      </c>
      <c r="C2843" t="s">
        <v>1605</v>
      </c>
      <c r="D2843" t="s">
        <v>1606</v>
      </c>
      <c r="E2843" t="s">
        <v>47</v>
      </c>
      <c r="F2843" t="s">
        <v>48</v>
      </c>
      <c r="G2843" t="s">
        <v>292</v>
      </c>
      <c r="H2843" t="s">
        <v>293</v>
      </c>
    </row>
    <row r="2844" spans="1:8" x14ac:dyDescent="0.35">
      <c r="A2844" t="s">
        <v>1606</v>
      </c>
      <c r="B2844">
        <v>620</v>
      </c>
      <c r="C2844" t="s">
        <v>1605</v>
      </c>
      <c r="D2844" t="s">
        <v>1606</v>
      </c>
      <c r="E2844" t="s">
        <v>47</v>
      </c>
      <c r="F2844" t="s">
        <v>48</v>
      </c>
      <c r="G2844" t="s">
        <v>21</v>
      </c>
      <c r="H2844" t="s">
        <v>22</v>
      </c>
    </row>
    <row r="2845" spans="1:8" x14ac:dyDescent="0.35">
      <c r="A2845" t="s">
        <v>1606</v>
      </c>
      <c r="B2845">
        <v>2107.6</v>
      </c>
      <c r="C2845" t="s">
        <v>1605</v>
      </c>
      <c r="D2845" t="s">
        <v>1606</v>
      </c>
      <c r="E2845" t="s">
        <v>19</v>
      </c>
      <c r="F2845" t="s">
        <v>20</v>
      </c>
      <c r="G2845" t="s">
        <v>32</v>
      </c>
      <c r="H2845" t="s">
        <v>33</v>
      </c>
    </row>
    <row r="2846" spans="1:8" x14ac:dyDescent="0.35">
      <c r="A2846" t="s">
        <v>1606</v>
      </c>
      <c r="B2846">
        <v>41035.56</v>
      </c>
      <c r="C2846" t="s">
        <v>1605</v>
      </c>
      <c r="D2846" t="s">
        <v>1606</v>
      </c>
      <c r="E2846" t="s">
        <v>19</v>
      </c>
      <c r="F2846" t="s">
        <v>20</v>
      </c>
      <c r="G2846" t="s">
        <v>21</v>
      </c>
      <c r="H2846" t="s">
        <v>22</v>
      </c>
    </row>
    <row r="2847" spans="1:8" x14ac:dyDescent="0.35">
      <c r="A2847" t="s">
        <v>51</v>
      </c>
      <c r="B2847">
        <v>10916.71</v>
      </c>
      <c r="C2847" t="s">
        <v>52</v>
      </c>
      <c r="D2847" t="s">
        <v>51</v>
      </c>
      <c r="E2847" t="s">
        <v>47</v>
      </c>
      <c r="F2847" t="s">
        <v>48</v>
      </c>
      <c r="G2847" t="s">
        <v>21</v>
      </c>
      <c r="H2847" t="s">
        <v>22</v>
      </c>
    </row>
    <row r="2848" spans="1:8" x14ac:dyDescent="0.35">
      <c r="A2848" t="s">
        <v>434</v>
      </c>
      <c r="B2848">
        <v>3073.77</v>
      </c>
      <c r="C2848" t="s">
        <v>433</v>
      </c>
      <c r="D2848" t="s">
        <v>434</v>
      </c>
      <c r="E2848" t="s">
        <v>384</v>
      </c>
      <c r="F2848" t="s">
        <v>385</v>
      </c>
      <c r="G2848" t="s">
        <v>339</v>
      </c>
      <c r="H2848" t="s">
        <v>340</v>
      </c>
    </row>
    <row r="2849" spans="1:8" x14ac:dyDescent="0.35">
      <c r="A2849" t="s">
        <v>434</v>
      </c>
      <c r="B2849">
        <v>9030</v>
      </c>
      <c r="C2849" t="s">
        <v>433</v>
      </c>
      <c r="D2849" t="s">
        <v>434</v>
      </c>
      <c r="E2849" t="s">
        <v>337</v>
      </c>
      <c r="F2849" t="s">
        <v>338</v>
      </c>
      <c r="G2849" t="s">
        <v>339</v>
      </c>
      <c r="H2849" t="s">
        <v>340</v>
      </c>
    </row>
    <row r="2850" spans="1:8" x14ac:dyDescent="0.35">
      <c r="A2850" t="s">
        <v>876</v>
      </c>
      <c r="B2850">
        <v>5477.91</v>
      </c>
      <c r="C2850" t="s">
        <v>875</v>
      </c>
      <c r="D2850" t="s">
        <v>876</v>
      </c>
      <c r="E2850" t="s">
        <v>490</v>
      </c>
      <c r="F2850" t="s">
        <v>491</v>
      </c>
      <c r="G2850" t="s">
        <v>492</v>
      </c>
      <c r="H2850" t="s">
        <v>493</v>
      </c>
    </row>
    <row r="2851" spans="1:8" x14ac:dyDescent="0.35">
      <c r="A2851" t="s">
        <v>2945</v>
      </c>
      <c r="B2851">
        <v>-2422.0700000000002</v>
      </c>
      <c r="C2851" t="s">
        <v>2946</v>
      </c>
      <c r="D2851" t="s">
        <v>2945</v>
      </c>
      <c r="E2851" t="s">
        <v>490</v>
      </c>
      <c r="F2851" t="s">
        <v>491</v>
      </c>
      <c r="G2851" t="s">
        <v>492</v>
      </c>
      <c r="H2851" t="s">
        <v>493</v>
      </c>
    </row>
    <row r="2852" spans="1:8" x14ac:dyDescent="0.35">
      <c r="A2852" t="s">
        <v>2947</v>
      </c>
      <c r="B2852">
        <v>4010</v>
      </c>
      <c r="C2852" t="s">
        <v>2948</v>
      </c>
      <c r="D2852" t="s">
        <v>2947</v>
      </c>
      <c r="E2852" t="s">
        <v>47</v>
      </c>
      <c r="F2852" t="s">
        <v>48</v>
      </c>
      <c r="G2852" t="s">
        <v>49</v>
      </c>
      <c r="H2852" t="s">
        <v>50</v>
      </c>
    </row>
    <row r="2853" spans="1:8" x14ac:dyDescent="0.35">
      <c r="A2853" t="s">
        <v>2949</v>
      </c>
      <c r="B2853">
        <v>14500</v>
      </c>
      <c r="C2853" t="s">
        <v>2950</v>
      </c>
      <c r="D2853" t="s">
        <v>2949</v>
      </c>
      <c r="E2853" t="s">
        <v>47</v>
      </c>
      <c r="F2853" t="s">
        <v>48</v>
      </c>
      <c r="G2853" t="s">
        <v>49</v>
      </c>
      <c r="H2853" t="s">
        <v>50</v>
      </c>
    </row>
    <row r="2854" spans="1:8" x14ac:dyDescent="0.35">
      <c r="A2854" t="s">
        <v>2949</v>
      </c>
      <c r="B2854">
        <v>1970</v>
      </c>
      <c r="C2854" t="s">
        <v>2950</v>
      </c>
      <c r="D2854" t="s">
        <v>2949</v>
      </c>
      <c r="E2854" t="s">
        <v>47</v>
      </c>
      <c r="F2854" t="s">
        <v>48</v>
      </c>
      <c r="G2854" t="s">
        <v>292</v>
      </c>
      <c r="H2854" t="s">
        <v>293</v>
      </c>
    </row>
    <row r="2855" spans="1:8" x14ac:dyDescent="0.35">
      <c r="A2855" t="s">
        <v>759</v>
      </c>
      <c r="B2855">
        <v>250</v>
      </c>
      <c r="C2855" t="s">
        <v>758</v>
      </c>
      <c r="D2855" t="s">
        <v>759</v>
      </c>
      <c r="E2855" t="s">
        <v>609</v>
      </c>
      <c r="F2855" t="s">
        <v>610</v>
      </c>
      <c r="G2855" t="s">
        <v>250</v>
      </c>
      <c r="H2855" t="s">
        <v>251</v>
      </c>
    </row>
    <row r="2856" spans="1:8" x14ac:dyDescent="0.35">
      <c r="A2856" t="s">
        <v>1822</v>
      </c>
      <c r="B2856">
        <v>2248839</v>
      </c>
      <c r="C2856" t="s">
        <v>1821</v>
      </c>
      <c r="D2856" t="s">
        <v>1822</v>
      </c>
      <c r="E2856" t="s">
        <v>126</v>
      </c>
      <c r="F2856" t="s">
        <v>127</v>
      </c>
      <c r="G2856" t="s">
        <v>1065</v>
      </c>
      <c r="H2856" t="s">
        <v>1066</v>
      </c>
    </row>
    <row r="2857" spans="1:8" x14ac:dyDescent="0.35">
      <c r="A2857" t="s">
        <v>806</v>
      </c>
      <c r="B2857">
        <v>237593</v>
      </c>
      <c r="C2857" t="s">
        <v>805</v>
      </c>
      <c r="D2857" t="s">
        <v>806</v>
      </c>
      <c r="E2857" t="s">
        <v>1016</v>
      </c>
      <c r="F2857" t="s">
        <v>1017</v>
      </c>
      <c r="G2857" t="s">
        <v>1230</v>
      </c>
      <c r="H2857" t="s">
        <v>1231</v>
      </c>
    </row>
    <row r="2858" spans="1:8" x14ac:dyDescent="0.35">
      <c r="A2858" t="s">
        <v>806</v>
      </c>
      <c r="B2858">
        <v>39735</v>
      </c>
      <c r="C2858" t="s">
        <v>805</v>
      </c>
      <c r="D2858" t="s">
        <v>806</v>
      </c>
      <c r="E2858" t="s">
        <v>1016</v>
      </c>
      <c r="F2858" t="s">
        <v>1017</v>
      </c>
      <c r="G2858" t="s">
        <v>1427</v>
      </c>
      <c r="H2858" t="s">
        <v>1428</v>
      </c>
    </row>
    <row r="2859" spans="1:8" x14ac:dyDescent="0.35">
      <c r="A2859" t="s">
        <v>806</v>
      </c>
      <c r="B2859">
        <v>332599</v>
      </c>
      <c r="C2859" t="s">
        <v>805</v>
      </c>
      <c r="D2859" t="s">
        <v>806</v>
      </c>
      <c r="E2859" t="s">
        <v>47</v>
      </c>
      <c r="F2859" t="s">
        <v>48</v>
      </c>
      <c r="G2859" t="s">
        <v>32</v>
      </c>
      <c r="H2859" t="s">
        <v>33</v>
      </c>
    </row>
    <row r="2860" spans="1:8" x14ac:dyDescent="0.35">
      <c r="A2860" t="s">
        <v>806</v>
      </c>
      <c r="B2860">
        <v>27843</v>
      </c>
      <c r="C2860" t="s">
        <v>805</v>
      </c>
      <c r="D2860" t="s">
        <v>806</v>
      </c>
      <c r="E2860" t="s">
        <v>19</v>
      </c>
      <c r="F2860" t="s">
        <v>20</v>
      </c>
      <c r="G2860" t="s">
        <v>1065</v>
      </c>
      <c r="H2860" t="s">
        <v>1066</v>
      </c>
    </row>
    <row r="2861" spans="1:8" x14ac:dyDescent="0.35">
      <c r="A2861" t="s">
        <v>806</v>
      </c>
      <c r="B2861">
        <v>6916106</v>
      </c>
      <c r="C2861" t="s">
        <v>805</v>
      </c>
      <c r="D2861" t="s">
        <v>806</v>
      </c>
      <c r="E2861" t="s">
        <v>139</v>
      </c>
      <c r="F2861" t="s">
        <v>140</v>
      </c>
      <c r="G2861" t="s">
        <v>245</v>
      </c>
      <c r="H2861" t="s">
        <v>246</v>
      </c>
    </row>
    <row r="2862" spans="1:8" x14ac:dyDescent="0.35">
      <c r="A2862" t="s">
        <v>806</v>
      </c>
      <c r="B2862">
        <v>49208</v>
      </c>
      <c r="C2862" t="s">
        <v>805</v>
      </c>
      <c r="D2862" t="s">
        <v>806</v>
      </c>
      <c r="E2862" t="s">
        <v>139</v>
      </c>
      <c r="F2862" t="s">
        <v>140</v>
      </c>
      <c r="G2862" t="s">
        <v>250</v>
      </c>
      <c r="H2862" t="s">
        <v>251</v>
      </c>
    </row>
    <row r="2863" spans="1:8" x14ac:dyDescent="0.35">
      <c r="A2863" t="s">
        <v>806</v>
      </c>
      <c r="B2863">
        <v>326849</v>
      </c>
      <c r="C2863" t="s">
        <v>805</v>
      </c>
      <c r="D2863" t="s">
        <v>806</v>
      </c>
      <c r="E2863" t="s">
        <v>139</v>
      </c>
      <c r="F2863" t="s">
        <v>140</v>
      </c>
      <c r="G2863" t="s">
        <v>307</v>
      </c>
      <c r="H2863" t="s">
        <v>308</v>
      </c>
    </row>
    <row r="2864" spans="1:8" x14ac:dyDescent="0.35">
      <c r="A2864" t="s">
        <v>806</v>
      </c>
      <c r="B2864">
        <v>27502</v>
      </c>
      <c r="C2864" t="s">
        <v>805</v>
      </c>
      <c r="D2864" t="s">
        <v>806</v>
      </c>
      <c r="E2864" t="s">
        <v>563</v>
      </c>
      <c r="F2864" t="s">
        <v>564</v>
      </c>
      <c r="G2864" t="s">
        <v>1881</v>
      </c>
      <c r="H2864" t="s">
        <v>1882</v>
      </c>
    </row>
    <row r="2865" spans="1:8" x14ac:dyDescent="0.35">
      <c r="A2865" t="s">
        <v>201</v>
      </c>
      <c r="B2865">
        <v>0</v>
      </c>
      <c r="C2865" t="s">
        <v>200</v>
      </c>
      <c r="D2865" t="s">
        <v>201</v>
      </c>
      <c r="E2865" t="s">
        <v>332</v>
      </c>
      <c r="F2865" t="s">
        <v>333</v>
      </c>
      <c r="G2865" t="s">
        <v>178</v>
      </c>
      <c r="H2865" t="s">
        <v>179</v>
      </c>
    </row>
    <row r="2866" spans="1:8" x14ac:dyDescent="0.35">
      <c r="A2866" t="s">
        <v>817</v>
      </c>
      <c r="B2866">
        <v>0</v>
      </c>
      <c r="C2866" t="s">
        <v>816</v>
      </c>
      <c r="D2866" t="s">
        <v>817</v>
      </c>
      <c r="E2866" t="s">
        <v>139</v>
      </c>
      <c r="F2866" t="s">
        <v>140</v>
      </c>
      <c r="G2866" t="s">
        <v>245</v>
      </c>
      <c r="H2866" t="s">
        <v>246</v>
      </c>
    </row>
    <row r="2867" spans="1:8" x14ac:dyDescent="0.35">
      <c r="A2867" t="s">
        <v>817</v>
      </c>
      <c r="B2867">
        <v>5410.26</v>
      </c>
      <c r="C2867" t="s">
        <v>816</v>
      </c>
      <c r="D2867" t="s">
        <v>817</v>
      </c>
      <c r="E2867" t="s">
        <v>613</v>
      </c>
      <c r="F2867" t="s">
        <v>614</v>
      </c>
      <c r="G2867" t="s">
        <v>615</v>
      </c>
      <c r="H2867" t="s">
        <v>616</v>
      </c>
    </row>
    <row r="2868" spans="1:8" x14ac:dyDescent="0.35">
      <c r="A2868" t="s">
        <v>437</v>
      </c>
      <c r="B2868">
        <v>177360.73</v>
      </c>
      <c r="C2868" t="s">
        <v>436</v>
      </c>
      <c r="D2868" t="s">
        <v>437</v>
      </c>
      <c r="E2868" t="s">
        <v>337</v>
      </c>
      <c r="F2868" t="s">
        <v>338</v>
      </c>
      <c r="G2868" t="s">
        <v>339</v>
      </c>
      <c r="H2868" t="s">
        <v>340</v>
      </c>
    </row>
    <row r="2869" spans="1:8" x14ac:dyDescent="0.35">
      <c r="A2869" t="s">
        <v>691</v>
      </c>
      <c r="B2869">
        <v>1239</v>
      </c>
      <c r="C2869" t="s">
        <v>690</v>
      </c>
      <c r="D2869" t="s">
        <v>691</v>
      </c>
      <c r="E2869" t="s">
        <v>221</v>
      </c>
      <c r="F2869" t="s">
        <v>222</v>
      </c>
      <c r="G2869" t="s">
        <v>223</v>
      </c>
      <c r="H2869" t="s">
        <v>224</v>
      </c>
    </row>
    <row r="2870" spans="1:8" x14ac:dyDescent="0.35">
      <c r="A2870" t="s">
        <v>691</v>
      </c>
      <c r="B2870">
        <v>250</v>
      </c>
      <c r="C2870" t="s">
        <v>690</v>
      </c>
      <c r="D2870" t="s">
        <v>691</v>
      </c>
      <c r="E2870" t="s">
        <v>134</v>
      </c>
      <c r="F2870" t="s">
        <v>135</v>
      </c>
      <c r="G2870" t="s">
        <v>117</v>
      </c>
      <c r="H2870" t="s">
        <v>118</v>
      </c>
    </row>
    <row r="2871" spans="1:8" x14ac:dyDescent="0.35">
      <c r="A2871" t="s">
        <v>691</v>
      </c>
      <c r="B2871">
        <v>500</v>
      </c>
      <c r="C2871" t="s">
        <v>690</v>
      </c>
      <c r="D2871" t="s">
        <v>691</v>
      </c>
      <c r="E2871" t="s">
        <v>380</v>
      </c>
      <c r="F2871" t="s">
        <v>381</v>
      </c>
      <c r="G2871" t="s">
        <v>250</v>
      </c>
      <c r="H2871" t="s">
        <v>251</v>
      </c>
    </row>
    <row r="2872" spans="1:8" x14ac:dyDescent="0.35">
      <c r="A2872" t="s">
        <v>691</v>
      </c>
      <c r="B2872">
        <v>2818</v>
      </c>
      <c r="C2872" t="s">
        <v>690</v>
      </c>
      <c r="D2872" t="s">
        <v>691</v>
      </c>
      <c r="E2872" t="s">
        <v>609</v>
      </c>
      <c r="F2872" t="s">
        <v>610</v>
      </c>
      <c r="G2872" t="s">
        <v>250</v>
      </c>
      <c r="H2872" t="s">
        <v>251</v>
      </c>
    </row>
    <row r="2873" spans="1:8" x14ac:dyDescent="0.35">
      <c r="A2873" t="s">
        <v>691</v>
      </c>
      <c r="B2873">
        <v>4778</v>
      </c>
      <c r="C2873" t="s">
        <v>690</v>
      </c>
      <c r="D2873" t="s">
        <v>691</v>
      </c>
      <c r="E2873" t="s">
        <v>337</v>
      </c>
      <c r="F2873" t="s">
        <v>338</v>
      </c>
      <c r="G2873" t="s">
        <v>339</v>
      </c>
      <c r="H2873" t="s">
        <v>340</v>
      </c>
    </row>
    <row r="2874" spans="1:8" x14ac:dyDescent="0.35">
      <c r="A2874" t="s">
        <v>1263</v>
      </c>
      <c r="B2874">
        <v>1475</v>
      </c>
      <c r="C2874" t="s">
        <v>1262</v>
      </c>
      <c r="D2874" t="s">
        <v>1263</v>
      </c>
      <c r="E2874" t="s">
        <v>158</v>
      </c>
      <c r="F2874" t="s">
        <v>159</v>
      </c>
      <c r="G2874" t="s">
        <v>117</v>
      </c>
      <c r="H2874" t="s">
        <v>118</v>
      </c>
    </row>
    <row r="2875" spans="1:8" x14ac:dyDescent="0.35">
      <c r="A2875" t="s">
        <v>162</v>
      </c>
      <c r="B2875">
        <v>6517</v>
      </c>
      <c r="C2875" t="s">
        <v>161</v>
      </c>
      <c r="D2875" t="s">
        <v>162</v>
      </c>
      <c r="E2875" t="s">
        <v>1016</v>
      </c>
      <c r="F2875" t="s">
        <v>1017</v>
      </c>
      <c r="G2875" t="s">
        <v>1051</v>
      </c>
      <c r="H2875" t="s">
        <v>1052</v>
      </c>
    </row>
    <row r="2876" spans="1:8" x14ac:dyDescent="0.35">
      <c r="A2876" t="s">
        <v>162</v>
      </c>
      <c r="B2876">
        <v>1250</v>
      </c>
      <c r="C2876" t="s">
        <v>161</v>
      </c>
      <c r="D2876" t="s">
        <v>162</v>
      </c>
      <c r="E2876" t="s">
        <v>1016</v>
      </c>
      <c r="F2876" t="s">
        <v>1017</v>
      </c>
      <c r="G2876" t="s">
        <v>565</v>
      </c>
      <c r="H2876" t="s">
        <v>566</v>
      </c>
    </row>
    <row r="2877" spans="1:8" x14ac:dyDescent="0.35">
      <c r="A2877" t="s">
        <v>162</v>
      </c>
      <c r="B2877">
        <v>1500</v>
      </c>
      <c r="C2877" t="s">
        <v>161</v>
      </c>
      <c r="D2877" t="s">
        <v>162</v>
      </c>
      <c r="E2877" t="s">
        <v>332</v>
      </c>
      <c r="F2877" t="s">
        <v>333</v>
      </c>
      <c r="G2877" t="s">
        <v>178</v>
      </c>
      <c r="H2877" t="s">
        <v>179</v>
      </c>
    </row>
    <row r="2878" spans="1:8" x14ac:dyDescent="0.35">
      <c r="A2878" t="s">
        <v>162</v>
      </c>
      <c r="B2878">
        <v>9493</v>
      </c>
      <c r="C2878" t="s">
        <v>161</v>
      </c>
      <c r="D2878" t="s">
        <v>162</v>
      </c>
      <c r="E2878" t="s">
        <v>19</v>
      </c>
      <c r="F2878" t="s">
        <v>20</v>
      </c>
      <c r="G2878" t="s">
        <v>720</v>
      </c>
      <c r="H2878" t="s">
        <v>721</v>
      </c>
    </row>
    <row r="2879" spans="1:8" x14ac:dyDescent="0.35">
      <c r="A2879" t="s">
        <v>162</v>
      </c>
      <c r="B2879">
        <v>0</v>
      </c>
      <c r="C2879" t="s">
        <v>161</v>
      </c>
      <c r="D2879" t="s">
        <v>162</v>
      </c>
      <c r="E2879" t="s">
        <v>139</v>
      </c>
      <c r="F2879" t="s">
        <v>140</v>
      </c>
      <c r="G2879" t="s">
        <v>245</v>
      </c>
      <c r="H2879" t="s">
        <v>246</v>
      </c>
    </row>
    <row r="2880" spans="1:8" x14ac:dyDescent="0.35">
      <c r="A2880" t="s">
        <v>162</v>
      </c>
      <c r="B2880">
        <v>933.6</v>
      </c>
      <c r="C2880" t="s">
        <v>161</v>
      </c>
      <c r="D2880" t="s">
        <v>162</v>
      </c>
      <c r="E2880" t="s">
        <v>139</v>
      </c>
      <c r="F2880" t="s">
        <v>140</v>
      </c>
      <c r="G2880" t="s">
        <v>117</v>
      </c>
      <c r="H2880" t="s">
        <v>118</v>
      </c>
    </row>
    <row r="2881" spans="1:8" x14ac:dyDescent="0.35">
      <c r="A2881" t="s">
        <v>162</v>
      </c>
      <c r="B2881">
        <v>20000</v>
      </c>
      <c r="C2881" t="s">
        <v>161</v>
      </c>
      <c r="D2881" t="s">
        <v>162</v>
      </c>
      <c r="E2881" t="s">
        <v>384</v>
      </c>
      <c r="F2881" t="s">
        <v>385</v>
      </c>
      <c r="G2881" t="s">
        <v>339</v>
      </c>
      <c r="H2881" t="s">
        <v>340</v>
      </c>
    </row>
    <row r="2882" spans="1:8" x14ac:dyDescent="0.35">
      <c r="A2882" t="s">
        <v>162</v>
      </c>
      <c r="B2882">
        <v>2852</v>
      </c>
      <c r="C2882" t="s">
        <v>161</v>
      </c>
      <c r="D2882" t="s">
        <v>162</v>
      </c>
      <c r="E2882" t="s">
        <v>221</v>
      </c>
      <c r="F2882" t="s">
        <v>222</v>
      </c>
      <c r="G2882" t="s">
        <v>223</v>
      </c>
      <c r="H2882" t="s">
        <v>224</v>
      </c>
    </row>
    <row r="2883" spans="1:8" x14ac:dyDescent="0.35">
      <c r="A2883" t="s">
        <v>162</v>
      </c>
      <c r="B2883">
        <v>7409.31</v>
      </c>
      <c r="C2883" t="s">
        <v>161</v>
      </c>
      <c r="D2883" t="s">
        <v>162</v>
      </c>
      <c r="E2883" t="s">
        <v>288</v>
      </c>
      <c r="F2883" t="s">
        <v>289</v>
      </c>
      <c r="G2883" t="s">
        <v>117</v>
      </c>
      <c r="H2883" t="s">
        <v>118</v>
      </c>
    </row>
    <row r="2884" spans="1:8" x14ac:dyDescent="0.35">
      <c r="A2884" t="s">
        <v>162</v>
      </c>
      <c r="B2884">
        <v>7943</v>
      </c>
      <c r="C2884" t="s">
        <v>161</v>
      </c>
      <c r="D2884" t="s">
        <v>162</v>
      </c>
      <c r="E2884" t="s">
        <v>158</v>
      </c>
      <c r="F2884" t="s">
        <v>159</v>
      </c>
      <c r="G2884" t="s">
        <v>117</v>
      </c>
      <c r="H2884" t="s">
        <v>118</v>
      </c>
    </row>
    <row r="2885" spans="1:8" x14ac:dyDescent="0.35">
      <c r="A2885" t="s">
        <v>162</v>
      </c>
      <c r="B2885">
        <v>2880</v>
      </c>
      <c r="C2885" t="s">
        <v>161</v>
      </c>
      <c r="D2885" t="s">
        <v>162</v>
      </c>
      <c r="E2885" t="s">
        <v>134</v>
      </c>
      <c r="F2885" t="s">
        <v>135</v>
      </c>
      <c r="G2885" t="s">
        <v>117</v>
      </c>
      <c r="H2885" t="s">
        <v>118</v>
      </c>
    </row>
    <row r="2886" spans="1:8" x14ac:dyDescent="0.35">
      <c r="A2886" t="s">
        <v>162</v>
      </c>
      <c r="B2886">
        <v>15000</v>
      </c>
      <c r="C2886" t="s">
        <v>161</v>
      </c>
      <c r="D2886" t="s">
        <v>162</v>
      </c>
      <c r="E2886" t="s">
        <v>563</v>
      </c>
      <c r="F2886" t="s">
        <v>564</v>
      </c>
      <c r="G2886" t="s">
        <v>565</v>
      </c>
      <c r="H2886" t="s">
        <v>566</v>
      </c>
    </row>
    <row r="2887" spans="1:8" x14ac:dyDescent="0.35">
      <c r="A2887" t="s">
        <v>162</v>
      </c>
      <c r="B2887">
        <v>1000</v>
      </c>
      <c r="C2887" t="s">
        <v>161</v>
      </c>
      <c r="D2887" t="s">
        <v>162</v>
      </c>
      <c r="E2887" t="s">
        <v>380</v>
      </c>
      <c r="F2887" t="s">
        <v>381</v>
      </c>
      <c r="G2887" t="s">
        <v>250</v>
      </c>
      <c r="H2887" t="s">
        <v>251</v>
      </c>
    </row>
    <row r="2888" spans="1:8" x14ac:dyDescent="0.35">
      <c r="A2888" t="s">
        <v>162</v>
      </c>
      <c r="B2888">
        <v>10798</v>
      </c>
      <c r="C2888" t="s">
        <v>161</v>
      </c>
      <c r="D2888" t="s">
        <v>162</v>
      </c>
      <c r="E2888" t="s">
        <v>609</v>
      </c>
      <c r="F2888" t="s">
        <v>610</v>
      </c>
      <c r="G2888" t="s">
        <v>250</v>
      </c>
      <c r="H2888" t="s">
        <v>251</v>
      </c>
    </row>
    <row r="2889" spans="1:8" x14ac:dyDescent="0.35">
      <c r="A2889" t="s">
        <v>162</v>
      </c>
      <c r="B2889">
        <v>18642.400000000001</v>
      </c>
      <c r="C2889" t="s">
        <v>161</v>
      </c>
      <c r="D2889" t="s">
        <v>162</v>
      </c>
      <c r="E2889" t="s">
        <v>337</v>
      </c>
      <c r="F2889" t="s">
        <v>338</v>
      </c>
      <c r="G2889" t="s">
        <v>339</v>
      </c>
      <c r="H2889" t="s">
        <v>340</v>
      </c>
    </row>
    <row r="2890" spans="1:8" x14ac:dyDescent="0.35">
      <c r="A2890" t="s">
        <v>162</v>
      </c>
      <c r="B2890">
        <v>1096.2</v>
      </c>
      <c r="C2890" t="s">
        <v>161</v>
      </c>
      <c r="D2890" t="s">
        <v>162</v>
      </c>
      <c r="E2890" t="s">
        <v>305</v>
      </c>
      <c r="F2890" t="s">
        <v>306</v>
      </c>
      <c r="G2890" t="s">
        <v>307</v>
      </c>
      <c r="H2890" t="s">
        <v>308</v>
      </c>
    </row>
    <row r="2891" spans="1:8" x14ac:dyDescent="0.35">
      <c r="A2891" t="s">
        <v>756</v>
      </c>
      <c r="B2891">
        <v>3974.59</v>
      </c>
      <c r="C2891" t="s">
        <v>755</v>
      </c>
      <c r="D2891" t="s">
        <v>756</v>
      </c>
      <c r="E2891" t="s">
        <v>47</v>
      </c>
      <c r="F2891" t="s">
        <v>48</v>
      </c>
      <c r="G2891" t="s">
        <v>369</v>
      </c>
      <c r="H2891" t="s">
        <v>370</v>
      </c>
    </row>
    <row r="2892" spans="1:8" x14ac:dyDescent="0.35">
      <c r="A2892" t="s">
        <v>756</v>
      </c>
      <c r="B2892">
        <v>5339.79</v>
      </c>
      <c r="C2892" t="s">
        <v>755</v>
      </c>
      <c r="D2892" t="s">
        <v>756</v>
      </c>
      <c r="E2892" t="s">
        <v>19</v>
      </c>
      <c r="F2892" t="s">
        <v>20</v>
      </c>
      <c r="G2892" t="s">
        <v>87</v>
      </c>
      <c r="H2892" t="s">
        <v>88</v>
      </c>
    </row>
    <row r="2893" spans="1:8" x14ac:dyDescent="0.35">
      <c r="A2893" t="s">
        <v>756</v>
      </c>
      <c r="B2893">
        <v>11060</v>
      </c>
      <c r="C2893" t="s">
        <v>755</v>
      </c>
      <c r="D2893" t="s">
        <v>756</v>
      </c>
      <c r="E2893" t="s">
        <v>139</v>
      </c>
      <c r="F2893" t="s">
        <v>140</v>
      </c>
      <c r="G2893" t="s">
        <v>839</v>
      </c>
      <c r="H2893" t="s">
        <v>840</v>
      </c>
    </row>
    <row r="2894" spans="1:8" x14ac:dyDescent="0.35">
      <c r="A2894" t="s">
        <v>756</v>
      </c>
      <c r="B2894">
        <v>850</v>
      </c>
      <c r="C2894" t="s">
        <v>755</v>
      </c>
      <c r="D2894" t="s">
        <v>756</v>
      </c>
      <c r="E2894" t="s">
        <v>609</v>
      </c>
      <c r="F2894" t="s">
        <v>610</v>
      </c>
      <c r="G2894" t="s">
        <v>250</v>
      </c>
      <c r="H2894" t="s">
        <v>251</v>
      </c>
    </row>
    <row r="2895" spans="1:8" x14ac:dyDescent="0.35">
      <c r="A2895" t="s">
        <v>2341</v>
      </c>
      <c r="B2895">
        <v>15059.1</v>
      </c>
      <c r="C2895" t="s">
        <v>2340</v>
      </c>
      <c r="D2895" t="s">
        <v>2341</v>
      </c>
      <c r="E2895" t="s">
        <v>47</v>
      </c>
      <c r="F2895" t="s">
        <v>48</v>
      </c>
      <c r="G2895" t="s">
        <v>49</v>
      </c>
      <c r="H2895" t="s">
        <v>50</v>
      </c>
    </row>
    <row r="2896" spans="1:8" x14ac:dyDescent="0.35">
      <c r="A2896" t="s">
        <v>2951</v>
      </c>
      <c r="B2896">
        <v>8495</v>
      </c>
      <c r="C2896" t="s">
        <v>2952</v>
      </c>
      <c r="D2896" t="s">
        <v>2951</v>
      </c>
      <c r="E2896" t="s">
        <v>47</v>
      </c>
      <c r="F2896" t="s">
        <v>48</v>
      </c>
      <c r="G2896" t="s">
        <v>49</v>
      </c>
      <c r="H2896" t="s">
        <v>50</v>
      </c>
    </row>
    <row r="2897" spans="1:8" x14ac:dyDescent="0.35">
      <c r="A2897" t="s">
        <v>2953</v>
      </c>
      <c r="B2897">
        <v>4720</v>
      </c>
      <c r="C2897" t="s">
        <v>2954</v>
      </c>
      <c r="D2897" t="s">
        <v>2953</v>
      </c>
      <c r="E2897" t="s">
        <v>47</v>
      </c>
      <c r="F2897" t="s">
        <v>48</v>
      </c>
      <c r="G2897" t="s">
        <v>49</v>
      </c>
      <c r="H2897" t="s">
        <v>50</v>
      </c>
    </row>
    <row r="2898" spans="1:8" x14ac:dyDescent="0.35">
      <c r="A2898" t="s">
        <v>46</v>
      </c>
      <c r="B2898">
        <v>35675.61</v>
      </c>
      <c r="C2898" t="s">
        <v>45</v>
      </c>
      <c r="D2898" t="s">
        <v>46</v>
      </c>
      <c r="E2898" t="s">
        <v>47</v>
      </c>
      <c r="F2898" t="s">
        <v>48</v>
      </c>
      <c r="G2898" t="s">
        <v>49</v>
      </c>
      <c r="H2898" t="s">
        <v>50</v>
      </c>
    </row>
    <row r="2899" spans="1:8" x14ac:dyDescent="0.35">
      <c r="A2899" t="s">
        <v>1269</v>
      </c>
      <c r="B2899">
        <v>14500</v>
      </c>
      <c r="C2899" t="s">
        <v>1268</v>
      </c>
      <c r="D2899" t="s">
        <v>1269</v>
      </c>
      <c r="E2899" t="s">
        <v>47</v>
      </c>
      <c r="F2899" t="s">
        <v>48</v>
      </c>
      <c r="G2899" t="s">
        <v>292</v>
      </c>
      <c r="H2899" t="s">
        <v>293</v>
      </c>
    </row>
    <row r="2900" spans="1:8" x14ac:dyDescent="0.35">
      <c r="A2900" t="s">
        <v>2225</v>
      </c>
      <c r="B2900">
        <v>1.25</v>
      </c>
      <c r="C2900" t="s">
        <v>2224</v>
      </c>
      <c r="D2900" t="s">
        <v>2225</v>
      </c>
      <c r="E2900" t="s">
        <v>1116</v>
      </c>
      <c r="F2900" t="s">
        <v>1117</v>
      </c>
      <c r="G2900" t="s">
        <v>21</v>
      </c>
      <c r="H2900" t="s">
        <v>22</v>
      </c>
    </row>
    <row r="2901" spans="1:8" x14ac:dyDescent="0.35">
      <c r="A2901" t="s">
        <v>2225</v>
      </c>
      <c r="B2901">
        <v>4683.0600000000004</v>
      </c>
      <c r="C2901" t="s">
        <v>2224</v>
      </c>
      <c r="D2901" t="s">
        <v>2225</v>
      </c>
      <c r="E2901" t="s">
        <v>332</v>
      </c>
      <c r="F2901" t="s">
        <v>333</v>
      </c>
      <c r="G2901" t="s">
        <v>178</v>
      </c>
      <c r="H2901" t="s">
        <v>179</v>
      </c>
    </row>
    <row r="2902" spans="1:8" x14ac:dyDescent="0.35">
      <c r="A2902" t="s">
        <v>2225</v>
      </c>
      <c r="B2902">
        <v>1390</v>
      </c>
      <c r="C2902" t="s">
        <v>2224</v>
      </c>
      <c r="D2902" t="s">
        <v>2225</v>
      </c>
      <c r="E2902" t="s">
        <v>47</v>
      </c>
      <c r="F2902" t="s">
        <v>48</v>
      </c>
      <c r="G2902" t="s">
        <v>49</v>
      </c>
      <c r="H2902" t="s">
        <v>50</v>
      </c>
    </row>
    <row r="2903" spans="1:8" x14ac:dyDescent="0.35">
      <c r="A2903" t="s">
        <v>2225</v>
      </c>
      <c r="B2903">
        <v>7217.1</v>
      </c>
      <c r="C2903" t="s">
        <v>2224</v>
      </c>
      <c r="D2903" t="s">
        <v>2225</v>
      </c>
      <c r="E2903" t="s">
        <v>458</v>
      </c>
      <c r="F2903" t="s">
        <v>459</v>
      </c>
      <c r="G2903" t="s">
        <v>348</v>
      </c>
      <c r="H2903" t="s">
        <v>349</v>
      </c>
    </row>
    <row r="2904" spans="1:8" x14ac:dyDescent="0.35">
      <c r="A2904" t="s">
        <v>2955</v>
      </c>
      <c r="B2904">
        <v>1000</v>
      </c>
      <c r="C2904" t="s">
        <v>2956</v>
      </c>
      <c r="D2904" t="s">
        <v>2955</v>
      </c>
      <c r="E2904" t="s">
        <v>47</v>
      </c>
      <c r="F2904" t="s">
        <v>48</v>
      </c>
      <c r="G2904" t="s">
        <v>49</v>
      </c>
      <c r="H2904" t="s">
        <v>50</v>
      </c>
    </row>
    <row r="2905" spans="1:8" x14ac:dyDescent="0.35">
      <c r="A2905" t="s">
        <v>2955</v>
      </c>
      <c r="B2905">
        <v>10000</v>
      </c>
      <c r="C2905" t="s">
        <v>2956</v>
      </c>
      <c r="D2905" t="s">
        <v>2955</v>
      </c>
      <c r="E2905" t="s">
        <v>47</v>
      </c>
      <c r="F2905" t="s">
        <v>48</v>
      </c>
      <c r="G2905" t="s">
        <v>292</v>
      </c>
      <c r="H2905" t="s">
        <v>293</v>
      </c>
    </row>
    <row r="2906" spans="1:8" x14ac:dyDescent="0.35">
      <c r="A2906" t="s">
        <v>2957</v>
      </c>
      <c r="B2906">
        <v>7283</v>
      </c>
      <c r="C2906" t="s">
        <v>2958</v>
      </c>
      <c r="D2906" t="s">
        <v>2957</v>
      </c>
      <c r="E2906" t="s">
        <v>19</v>
      </c>
      <c r="F2906" t="s">
        <v>20</v>
      </c>
      <c r="G2906" t="s">
        <v>21</v>
      </c>
      <c r="H2906" t="s">
        <v>22</v>
      </c>
    </row>
    <row r="2907" spans="1:8" x14ac:dyDescent="0.35">
      <c r="A2907" t="s">
        <v>2160</v>
      </c>
      <c r="B2907">
        <v>1689.63</v>
      </c>
      <c r="C2907" t="s">
        <v>2161</v>
      </c>
      <c r="D2907" t="s">
        <v>2160</v>
      </c>
      <c r="E2907" t="s">
        <v>458</v>
      </c>
      <c r="F2907" t="s">
        <v>459</v>
      </c>
      <c r="G2907" t="s">
        <v>348</v>
      </c>
      <c r="H2907" t="s">
        <v>349</v>
      </c>
    </row>
    <row r="2908" spans="1:8" x14ac:dyDescent="0.35">
      <c r="A2908" t="s">
        <v>1860</v>
      </c>
      <c r="B2908">
        <v>33961.199999999997</v>
      </c>
      <c r="C2908" t="s">
        <v>1861</v>
      </c>
      <c r="D2908" t="s">
        <v>1860</v>
      </c>
      <c r="E2908" t="s">
        <v>531</v>
      </c>
      <c r="F2908" t="s">
        <v>532</v>
      </c>
      <c r="G2908" t="s">
        <v>633</v>
      </c>
      <c r="H2908" t="s">
        <v>634</v>
      </c>
    </row>
    <row r="2909" spans="1:8" x14ac:dyDescent="0.35">
      <c r="A2909" t="s">
        <v>1860</v>
      </c>
      <c r="B2909">
        <v>114</v>
      </c>
      <c r="C2909" t="s">
        <v>1861</v>
      </c>
      <c r="D2909" t="s">
        <v>1860</v>
      </c>
      <c r="E2909" t="s">
        <v>531</v>
      </c>
      <c r="F2909" t="s">
        <v>532</v>
      </c>
      <c r="G2909" t="s">
        <v>550</v>
      </c>
      <c r="H2909" t="s">
        <v>551</v>
      </c>
    </row>
    <row r="2910" spans="1:8" x14ac:dyDescent="0.35">
      <c r="A2910" t="s">
        <v>1860</v>
      </c>
      <c r="B2910">
        <v>9022.2800000000007</v>
      </c>
      <c r="C2910" t="s">
        <v>1861</v>
      </c>
      <c r="D2910" t="s">
        <v>1860</v>
      </c>
      <c r="E2910" t="s">
        <v>531</v>
      </c>
      <c r="F2910" t="s">
        <v>532</v>
      </c>
      <c r="G2910" t="s">
        <v>533</v>
      </c>
      <c r="H2910" t="s">
        <v>534</v>
      </c>
    </row>
    <row r="2911" spans="1:8" x14ac:dyDescent="0.35">
      <c r="A2911" t="s">
        <v>1860</v>
      </c>
      <c r="B2911">
        <v>1088</v>
      </c>
      <c r="C2911" t="s">
        <v>1861</v>
      </c>
      <c r="D2911" t="s">
        <v>1860</v>
      </c>
      <c r="E2911" t="s">
        <v>563</v>
      </c>
      <c r="F2911" t="s">
        <v>564</v>
      </c>
      <c r="G2911" t="s">
        <v>565</v>
      </c>
      <c r="H2911" t="s">
        <v>566</v>
      </c>
    </row>
    <row r="2912" spans="1:8" x14ac:dyDescent="0.35">
      <c r="A2912" t="s">
        <v>1860</v>
      </c>
      <c r="B2912">
        <v>1338</v>
      </c>
      <c r="C2912" t="s">
        <v>1861</v>
      </c>
      <c r="D2912" t="s">
        <v>1860</v>
      </c>
      <c r="E2912" t="s">
        <v>563</v>
      </c>
      <c r="F2912" t="s">
        <v>564</v>
      </c>
      <c r="G2912" t="s">
        <v>568</v>
      </c>
      <c r="H2912" t="s">
        <v>569</v>
      </c>
    </row>
    <row r="2913" spans="1:8" x14ac:dyDescent="0.35">
      <c r="A2913" t="s">
        <v>1885</v>
      </c>
      <c r="B2913">
        <v>2133.9499999999998</v>
      </c>
      <c r="C2913" t="s">
        <v>1886</v>
      </c>
      <c r="D2913" t="s">
        <v>1885</v>
      </c>
      <c r="E2913" t="s">
        <v>548</v>
      </c>
      <c r="F2913" t="s">
        <v>549</v>
      </c>
      <c r="G2913" t="s">
        <v>645</v>
      </c>
      <c r="H2913" t="s">
        <v>646</v>
      </c>
    </row>
    <row r="2914" spans="1:8" x14ac:dyDescent="0.35">
      <c r="A2914" t="s">
        <v>2359</v>
      </c>
      <c r="B2914">
        <v>37432.199999999997</v>
      </c>
      <c r="C2914" t="s">
        <v>2360</v>
      </c>
      <c r="D2914" t="s">
        <v>2359</v>
      </c>
      <c r="E2914" t="s">
        <v>531</v>
      </c>
      <c r="F2914" t="s">
        <v>532</v>
      </c>
      <c r="G2914" t="s">
        <v>633</v>
      </c>
      <c r="H2914" t="s">
        <v>634</v>
      </c>
    </row>
    <row r="2915" spans="1:8" x14ac:dyDescent="0.35">
      <c r="A2915" t="s">
        <v>2359</v>
      </c>
      <c r="B2915">
        <v>42975.05</v>
      </c>
      <c r="C2915" t="s">
        <v>2360</v>
      </c>
      <c r="D2915" t="s">
        <v>2359</v>
      </c>
      <c r="E2915" t="s">
        <v>548</v>
      </c>
      <c r="F2915" t="s">
        <v>549</v>
      </c>
      <c r="G2915" t="s">
        <v>633</v>
      </c>
      <c r="H2915" t="s">
        <v>634</v>
      </c>
    </row>
    <row r="2916" spans="1:8" x14ac:dyDescent="0.35">
      <c r="A2916" t="s">
        <v>2359</v>
      </c>
      <c r="B2916">
        <v>15197</v>
      </c>
      <c r="C2916" t="s">
        <v>2360</v>
      </c>
      <c r="D2916" t="s">
        <v>2359</v>
      </c>
      <c r="E2916" t="s">
        <v>548</v>
      </c>
      <c r="F2916" t="s">
        <v>549</v>
      </c>
      <c r="G2916" t="s">
        <v>550</v>
      </c>
      <c r="H2916" t="s">
        <v>551</v>
      </c>
    </row>
    <row r="2917" spans="1:8" x14ac:dyDescent="0.35">
      <c r="A2917" t="s">
        <v>2959</v>
      </c>
      <c r="B2917">
        <v>20182.259999999998</v>
      </c>
      <c r="C2917" t="s">
        <v>2960</v>
      </c>
      <c r="D2917" t="s">
        <v>2959</v>
      </c>
      <c r="E2917" t="s">
        <v>531</v>
      </c>
      <c r="F2917" t="s">
        <v>532</v>
      </c>
      <c r="G2917" t="s">
        <v>533</v>
      </c>
      <c r="H2917" t="s">
        <v>534</v>
      </c>
    </row>
    <row r="2918" spans="1:8" x14ac:dyDescent="0.35">
      <c r="A2918" t="s">
        <v>2961</v>
      </c>
      <c r="B2918">
        <v>15160.8</v>
      </c>
      <c r="C2918" t="s">
        <v>2962</v>
      </c>
      <c r="D2918" t="s">
        <v>2961</v>
      </c>
      <c r="E2918" t="s">
        <v>531</v>
      </c>
      <c r="F2918" t="s">
        <v>532</v>
      </c>
      <c r="G2918" t="s">
        <v>533</v>
      </c>
      <c r="H2918" t="s">
        <v>534</v>
      </c>
    </row>
    <row r="2919" spans="1:8" x14ac:dyDescent="0.35">
      <c r="A2919" t="s">
        <v>1864</v>
      </c>
      <c r="B2919">
        <v>987302.08</v>
      </c>
      <c r="C2919" t="s">
        <v>1865</v>
      </c>
      <c r="D2919" t="s">
        <v>1864</v>
      </c>
      <c r="E2919" t="s">
        <v>531</v>
      </c>
      <c r="F2919" t="s">
        <v>532</v>
      </c>
      <c r="G2919" t="s">
        <v>533</v>
      </c>
      <c r="H2919" t="s">
        <v>534</v>
      </c>
    </row>
    <row r="2920" spans="1:8" x14ac:dyDescent="0.35">
      <c r="A2920" t="s">
        <v>653</v>
      </c>
      <c r="B2920">
        <v>147.54</v>
      </c>
      <c r="C2920" t="s">
        <v>652</v>
      </c>
      <c r="D2920" t="s">
        <v>653</v>
      </c>
      <c r="E2920" t="s">
        <v>384</v>
      </c>
      <c r="F2920" t="s">
        <v>385</v>
      </c>
      <c r="G2920" t="s">
        <v>339</v>
      </c>
      <c r="H2920" t="s">
        <v>340</v>
      </c>
    </row>
    <row r="2921" spans="1:8" x14ac:dyDescent="0.35">
      <c r="A2921" t="s">
        <v>2192</v>
      </c>
      <c r="B2921">
        <v>428.08</v>
      </c>
      <c r="C2921" t="s">
        <v>2193</v>
      </c>
      <c r="D2921" t="s">
        <v>2192</v>
      </c>
      <c r="E2921" t="s">
        <v>384</v>
      </c>
      <c r="F2921" t="s">
        <v>385</v>
      </c>
      <c r="G2921" t="s">
        <v>339</v>
      </c>
      <c r="H2921" t="s">
        <v>340</v>
      </c>
    </row>
    <row r="2922" spans="1:8" x14ac:dyDescent="0.35">
      <c r="A2922" t="s">
        <v>780</v>
      </c>
      <c r="B2922">
        <v>2278.8200000000002</v>
      </c>
      <c r="C2922" t="s">
        <v>779</v>
      </c>
      <c r="D2922" t="s">
        <v>780</v>
      </c>
      <c r="E2922" t="s">
        <v>1270</v>
      </c>
      <c r="F2922" t="s">
        <v>1271</v>
      </c>
      <c r="G2922" t="s">
        <v>412</v>
      </c>
      <c r="H2922" t="s">
        <v>413</v>
      </c>
    </row>
    <row r="2923" spans="1:8" x14ac:dyDescent="0.35">
      <c r="A2923" t="s">
        <v>780</v>
      </c>
      <c r="B2923">
        <v>9827.7800000000007</v>
      </c>
      <c r="C2923" t="s">
        <v>779</v>
      </c>
      <c r="D2923" t="s">
        <v>780</v>
      </c>
      <c r="E2923" t="s">
        <v>613</v>
      </c>
      <c r="F2923" t="s">
        <v>614</v>
      </c>
      <c r="G2923" t="s">
        <v>615</v>
      </c>
      <c r="H2923" t="s">
        <v>616</v>
      </c>
    </row>
    <row r="2924" spans="1:8" x14ac:dyDescent="0.35">
      <c r="A2924" t="s">
        <v>780</v>
      </c>
      <c r="B2924">
        <v>3180.94</v>
      </c>
      <c r="C2924" t="s">
        <v>779</v>
      </c>
      <c r="D2924" t="s">
        <v>780</v>
      </c>
      <c r="E2924" t="s">
        <v>490</v>
      </c>
      <c r="F2924" t="s">
        <v>491</v>
      </c>
      <c r="G2924" t="s">
        <v>492</v>
      </c>
      <c r="H2924" t="s">
        <v>493</v>
      </c>
    </row>
    <row r="2925" spans="1:8" x14ac:dyDescent="0.35">
      <c r="A2925" t="s">
        <v>780</v>
      </c>
      <c r="B2925">
        <v>29927.64</v>
      </c>
      <c r="C2925" t="s">
        <v>779</v>
      </c>
      <c r="D2925" t="s">
        <v>780</v>
      </c>
      <c r="E2925" t="s">
        <v>410</v>
      </c>
      <c r="F2925" t="s">
        <v>411</v>
      </c>
      <c r="G2925" t="s">
        <v>412</v>
      </c>
      <c r="H2925" t="s">
        <v>413</v>
      </c>
    </row>
    <row r="2926" spans="1:8" x14ac:dyDescent="0.35">
      <c r="A2926" t="s">
        <v>780</v>
      </c>
      <c r="B2926">
        <v>501</v>
      </c>
      <c r="C2926" t="s">
        <v>779</v>
      </c>
      <c r="D2926" t="s">
        <v>780</v>
      </c>
      <c r="E2926" t="s">
        <v>380</v>
      </c>
      <c r="F2926" t="s">
        <v>381</v>
      </c>
      <c r="G2926" t="s">
        <v>250</v>
      </c>
      <c r="H2926" t="s">
        <v>251</v>
      </c>
    </row>
    <row r="2927" spans="1:8" x14ac:dyDescent="0.35">
      <c r="A2927" t="s">
        <v>778</v>
      </c>
      <c r="B2927">
        <v>196.23</v>
      </c>
      <c r="C2927" t="s">
        <v>777</v>
      </c>
      <c r="D2927" t="s">
        <v>778</v>
      </c>
      <c r="E2927" t="s">
        <v>410</v>
      </c>
      <c r="F2927" t="s">
        <v>411</v>
      </c>
      <c r="G2927" t="s">
        <v>412</v>
      </c>
      <c r="H2927" t="s">
        <v>413</v>
      </c>
    </row>
    <row r="2928" spans="1:8" x14ac:dyDescent="0.35">
      <c r="A2928" t="s">
        <v>778</v>
      </c>
      <c r="B2928">
        <v>5773.84</v>
      </c>
      <c r="C2928" t="s">
        <v>777</v>
      </c>
      <c r="D2928" t="s">
        <v>778</v>
      </c>
      <c r="E2928" t="s">
        <v>538</v>
      </c>
      <c r="F2928" t="s">
        <v>539</v>
      </c>
      <c r="G2928" t="s">
        <v>540</v>
      </c>
      <c r="H2928" t="s">
        <v>541</v>
      </c>
    </row>
    <row r="2929" spans="1:8" x14ac:dyDescent="0.35">
      <c r="A2929" t="s">
        <v>804</v>
      </c>
      <c r="B2929">
        <v>6756.73</v>
      </c>
      <c r="C2929" t="s">
        <v>803</v>
      </c>
      <c r="D2929" t="s">
        <v>804</v>
      </c>
      <c r="E2929" t="s">
        <v>554</v>
      </c>
      <c r="F2929" t="s">
        <v>555</v>
      </c>
      <c r="G2929" t="s">
        <v>492</v>
      </c>
      <c r="H2929" t="s">
        <v>493</v>
      </c>
    </row>
    <row r="2930" spans="1:8" x14ac:dyDescent="0.35">
      <c r="A2930" t="s">
        <v>804</v>
      </c>
      <c r="B2930">
        <v>23006.92</v>
      </c>
      <c r="C2930" t="s">
        <v>803</v>
      </c>
      <c r="D2930" t="s">
        <v>804</v>
      </c>
      <c r="E2930" t="s">
        <v>490</v>
      </c>
      <c r="F2930" t="s">
        <v>491</v>
      </c>
      <c r="G2930" t="s">
        <v>492</v>
      </c>
      <c r="H2930" t="s">
        <v>493</v>
      </c>
    </row>
    <row r="2931" spans="1:8" x14ac:dyDescent="0.35">
      <c r="A2931" t="s">
        <v>775</v>
      </c>
      <c r="B2931">
        <v>2247.15</v>
      </c>
      <c r="C2931" t="s">
        <v>774</v>
      </c>
      <c r="D2931" t="s">
        <v>775</v>
      </c>
      <c r="E2931" t="s">
        <v>410</v>
      </c>
      <c r="F2931" t="s">
        <v>411</v>
      </c>
      <c r="G2931" t="s">
        <v>412</v>
      </c>
      <c r="H2931" t="s">
        <v>413</v>
      </c>
    </row>
    <row r="2932" spans="1:8" x14ac:dyDescent="0.35">
      <c r="A2932" t="s">
        <v>912</v>
      </c>
      <c r="B2932">
        <v>1438</v>
      </c>
      <c r="C2932" t="s">
        <v>911</v>
      </c>
      <c r="D2932" t="s">
        <v>912</v>
      </c>
      <c r="E2932" t="s">
        <v>221</v>
      </c>
      <c r="F2932" t="s">
        <v>222</v>
      </c>
      <c r="G2932" t="s">
        <v>223</v>
      </c>
      <c r="H2932" t="s">
        <v>224</v>
      </c>
    </row>
    <row r="2933" spans="1:8" x14ac:dyDescent="0.35">
      <c r="A2933" t="s">
        <v>197</v>
      </c>
      <c r="B2933">
        <v>4712.6400000000003</v>
      </c>
      <c r="C2933" t="s">
        <v>196</v>
      </c>
      <c r="D2933" t="s">
        <v>197</v>
      </c>
      <c r="E2933" t="s">
        <v>288</v>
      </c>
      <c r="F2933" t="s">
        <v>289</v>
      </c>
      <c r="G2933" t="s">
        <v>117</v>
      </c>
      <c r="H2933" t="s">
        <v>118</v>
      </c>
    </row>
    <row r="2934" spans="1:8" x14ac:dyDescent="0.35">
      <c r="A2934" t="s">
        <v>197</v>
      </c>
      <c r="B2934">
        <v>13518.45</v>
      </c>
      <c r="C2934" t="s">
        <v>196</v>
      </c>
      <c r="D2934" t="s">
        <v>197</v>
      </c>
      <c r="E2934" t="s">
        <v>158</v>
      </c>
      <c r="F2934" t="s">
        <v>159</v>
      </c>
      <c r="G2934" t="s">
        <v>117</v>
      </c>
      <c r="H2934" t="s">
        <v>118</v>
      </c>
    </row>
    <row r="2935" spans="1:8" x14ac:dyDescent="0.35">
      <c r="A2935" t="s">
        <v>197</v>
      </c>
      <c r="B2935">
        <v>7925.46</v>
      </c>
      <c r="C2935" t="s">
        <v>196</v>
      </c>
      <c r="D2935" t="s">
        <v>197</v>
      </c>
      <c r="E2935" t="s">
        <v>134</v>
      </c>
      <c r="F2935" t="s">
        <v>135</v>
      </c>
      <c r="G2935" t="s">
        <v>117</v>
      </c>
      <c r="H2935" t="s">
        <v>118</v>
      </c>
    </row>
    <row r="2936" spans="1:8" x14ac:dyDescent="0.35">
      <c r="A2936" t="s">
        <v>197</v>
      </c>
      <c r="B2936">
        <v>17550.060000000001</v>
      </c>
      <c r="C2936" t="s">
        <v>196</v>
      </c>
      <c r="D2936" t="s">
        <v>197</v>
      </c>
      <c r="E2936" t="s">
        <v>563</v>
      </c>
      <c r="F2936" t="s">
        <v>564</v>
      </c>
      <c r="G2936" t="s">
        <v>568</v>
      </c>
      <c r="H2936" t="s">
        <v>569</v>
      </c>
    </row>
    <row r="2937" spans="1:8" x14ac:dyDescent="0.35">
      <c r="A2937" t="s">
        <v>197</v>
      </c>
      <c r="B2937">
        <v>354</v>
      </c>
      <c r="C2937" t="s">
        <v>196</v>
      </c>
      <c r="D2937" t="s">
        <v>197</v>
      </c>
      <c r="E2937" t="s">
        <v>380</v>
      </c>
      <c r="F2937" t="s">
        <v>381</v>
      </c>
      <c r="G2937" t="s">
        <v>250</v>
      </c>
      <c r="H2937" t="s">
        <v>251</v>
      </c>
    </row>
    <row r="2938" spans="1:8" x14ac:dyDescent="0.35">
      <c r="A2938" t="s">
        <v>197</v>
      </c>
      <c r="B2938">
        <v>16893.41</v>
      </c>
      <c r="C2938" t="s">
        <v>196</v>
      </c>
      <c r="D2938" t="s">
        <v>197</v>
      </c>
      <c r="E2938" t="s">
        <v>609</v>
      </c>
      <c r="F2938" t="s">
        <v>610</v>
      </c>
      <c r="G2938" t="s">
        <v>250</v>
      </c>
      <c r="H2938" t="s">
        <v>251</v>
      </c>
    </row>
    <row r="2939" spans="1:8" x14ac:dyDescent="0.35">
      <c r="A2939" t="s">
        <v>197</v>
      </c>
      <c r="B2939">
        <v>2686</v>
      </c>
      <c r="C2939" t="s">
        <v>196</v>
      </c>
      <c r="D2939" t="s">
        <v>197</v>
      </c>
      <c r="E2939" t="s">
        <v>482</v>
      </c>
      <c r="F2939" t="s">
        <v>483</v>
      </c>
      <c r="G2939" t="s">
        <v>250</v>
      </c>
      <c r="H2939" t="s">
        <v>251</v>
      </c>
    </row>
    <row r="2940" spans="1:8" x14ac:dyDescent="0.35">
      <c r="A2940" t="s">
        <v>197</v>
      </c>
      <c r="B2940">
        <v>8438.1200000000008</v>
      </c>
      <c r="C2940" t="s">
        <v>196</v>
      </c>
      <c r="D2940" t="s">
        <v>197</v>
      </c>
      <c r="E2940" t="s">
        <v>154</v>
      </c>
      <c r="F2940" t="s">
        <v>155</v>
      </c>
      <c r="G2940" t="s">
        <v>117</v>
      </c>
      <c r="H2940" t="s">
        <v>118</v>
      </c>
    </row>
    <row r="2941" spans="1:8" x14ac:dyDescent="0.35">
      <c r="A2941" t="s">
        <v>197</v>
      </c>
      <c r="B2941">
        <v>68.489999999999995</v>
      </c>
      <c r="C2941" t="s">
        <v>196</v>
      </c>
      <c r="D2941" t="s">
        <v>197</v>
      </c>
      <c r="E2941" t="s">
        <v>404</v>
      </c>
      <c r="F2941" t="s">
        <v>405</v>
      </c>
      <c r="G2941" t="s">
        <v>307</v>
      </c>
      <c r="H2941" t="s">
        <v>308</v>
      </c>
    </row>
    <row r="2942" spans="1:8" x14ac:dyDescent="0.35">
      <c r="A2942" t="s">
        <v>197</v>
      </c>
      <c r="B2942">
        <v>1248.72</v>
      </c>
      <c r="C2942" t="s">
        <v>196</v>
      </c>
      <c r="D2942" t="s">
        <v>197</v>
      </c>
      <c r="E2942" t="s">
        <v>422</v>
      </c>
      <c r="F2942" t="s">
        <v>423</v>
      </c>
      <c r="G2942" t="s">
        <v>307</v>
      </c>
      <c r="H2942" t="s">
        <v>308</v>
      </c>
    </row>
    <row r="2943" spans="1:8" x14ac:dyDescent="0.35">
      <c r="A2943" t="s">
        <v>197</v>
      </c>
      <c r="B2943">
        <v>2691</v>
      </c>
      <c r="C2943" t="s">
        <v>196</v>
      </c>
      <c r="D2943" t="s">
        <v>197</v>
      </c>
      <c r="E2943" t="s">
        <v>305</v>
      </c>
      <c r="F2943" t="s">
        <v>306</v>
      </c>
      <c r="G2943" t="s">
        <v>307</v>
      </c>
      <c r="H2943" t="s">
        <v>308</v>
      </c>
    </row>
    <row r="2944" spans="1:8" x14ac:dyDescent="0.35">
      <c r="A2944" t="s">
        <v>197</v>
      </c>
      <c r="B2944">
        <v>2335.84</v>
      </c>
      <c r="C2944" t="s">
        <v>196</v>
      </c>
      <c r="D2944" t="s">
        <v>197</v>
      </c>
      <c r="E2944" t="s">
        <v>428</v>
      </c>
      <c r="F2944" t="s">
        <v>429</v>
      </c>
      <c r="G2944" t="s">
        <v>307</v>
      </c>
      <c r="H2944" t="s">
        <v>308</v>
      </c>
    </row>
    <row r="2945" spans="1:8" x14ac:dyDescent="0.35">
      <c r="A2945" t="s">
        <v>2882</v>
      </c>
      <c r="B2945">
        <v>-45</v>
      </c>
      <c r="C2945" t="s">
        <v>2883</v>
      </c>
      <c r="D2945" t="s">
        <v>2882</v>
      </c>
      <c r="E2945" t="s">
        <v>609</v>
      </c>
      <c r="F2945" t="s">
        <v>610</v>
      </c>
      <c r="G2945" t="s">
        <v>250</v>
      </c>
      <c r="H2945" t="s">
        <v>251</v>
      </c>
    </row>
    <row r="2946" spans="1:8" x14ac:dyDescent="0.35">
      <c r="A2946" t="s">
        <v>2882</v>
      </c>
      <c r="B2946">
        <v>-70.7</v>
      </c>
      <c r="C2946" t="s">
        <v>2883</v>
      </c>
      <c r="D2946" t="s">
        <v>2882</v>
      </c>
      <c r="E2946" t="s">
        <v>482</v>
      </c>
      <c r="F2946" t="s">
        <v>483</v>
      </c>
      <c r="G2946" t="s">
        <v>250</v>
      </c>
      <c r="H2946" t="s">
        <v>251</v>
      </c>
    </row>
    <row r="2947" spans="1:8" x14ac:dyDescent="0.35">
      <c r="A2947" t="s">
        <v>748</v>
      </c>
      <c r="B2947">
        <v>1520</v>
      </c>
      <c r="C2947" t="s">
        <v>747</v>
      </c>
      <c r="D2947" t="s">
        <v>748</v>
      </c>
      <c r="E2947" t="s">
        <v>380</v>
      </c>
      <c r="F2947" t="s">
        <v>381</v>
      </c>
      <c r="G2947" t="s">
        <v>250</v>
      </c>
      <c r="H2947" t="s">
        <v>251</v>
      </c>
    </row>
    <row r="2948" spans="1:8" x14ac:dyDescent="0.35">
      <c r="A2948" t="s">
        <v>748</v>
      </c>
      <c r="B2948">
        <v>3967.5</v>
      </c>
      <c r="C2948" t="s">
        <v>747</v>
      </c>
      <c r="D2948" t="s">
        <v>748</v>
      </c>
      <c r="E2948" t="s">
        <v>609</v>
      </c>
      <c r="F2948" t="s">
        <v>610</v>
      </c>
      <c r="G2948" t="s">
        <v>250</v>
      </c>
      <c r="H2948" t="s">
        <v>251</v>
      </c>
    </row>
    <row r="2949" spans="1:8" x14ac:dyDescent="0.35">
      <c r="A2949" t="s">
        <v>748</v>
      </c>
      <c r="B2949">
        <v>6801.74</v>
      </c>
      <c r="C2949" t="s">
        <v>747</v>
      </c>
      <c r="D2949" t="s">
        <v>748</v>
      </c>
      <c r="E2949" t="s">
        <v>482</v>
      </c>
      <c r="F2949" t="s">
        <v>483</v>
      </c>
      <c r="G2949" t="s">
        <v>250</v>
      </c>
      <c r="H2949" t="s">
        <v>251</v>
      </c>
    </row>
    <row r="2950" spans="1:8" x14ac:dyDescent="0.35">
      <c r="A2950" t="s">
        <v>2963</v>
      </c>
      <c r="B2950">
        <v>855</v>
      </c>
      <c r="C2950" t="s">
        <v>2964</v>
      </c>
      <c r="D2950" t="s">
        <v>2963</v>
      </c>
      <c r="E2950" t="s">
        <v>332</v>
      </c>
      <c r="F2950" t="s">
        <v>333</v>
      </c>
      <c r="G2950" t="s">
        <v>178</v>
      </c>
      <c r="H2950" t="s">
        <v>179</v>
      </c>
    </row>
    <row r="2951" spans="1:8" x14ac:dyDescent="0.35">
      <c r="A2951" t="s">
        <v>2963</v>
      </c>
      <c r="B2951">
        <v>20</v>
      </c>
      <c r="C2951" t="s">
        <v>2964</v>
      </c>
      <c r="D2951" t="s">
        <v>2963</v>
      </c>
      <c r="E2951" t="s">
        <v>19</v>
      </c>
      <c r="F2951" t="s">
        <v>20</v>
      </c>
      <c r="G2951" t="s">
        <v>178</v>
      </c>
      <c r="H2951" t="s">
        <v>179</v>
      </c>
    </row>
    <row r="2952" spans="1:8" x14ac:dyDescent="0.35">
      <c r="A2952" t="s">
        <v>2963</v>
      </c>
      <c r="B2952">
        <v>1216</v>
      </c>
      <c r="C2952" t="s">
        <v>2964</v>
      </c>
      <c r="D2952" t="s">
        <v>2963</v>
      </c>
      <c r="E2952" t="s">
        <v>19</v>
      </c>
      <c r="F2952" t="s">
        <v>20</v>
      </c>
      <c r="G2952" t="s">
        <v>21</v>
      </c>
      <c r="H2952" t="s">
        <v>22</v>
      </c>
    </row>
    <row r="2953" spans="1:8" x14ac:dyDescent="0.35">
      <c r="A2953" t="s">
        <v>2219</v>
      </c>
      <c r="B2953">
        <v>2280</v>
      </c>
      <c r="C2953" t="s">
        <v>2220</v>
      </c>
      <c r="D2953" t="s">
        <v>2219</v>
      </c>
      <c r="E2953" t="s">
        <v>332</v>
      </c>
      <c r="F2953" t="s">
        <v>333</v>
      </c>
      <c r="G2953" t="s">
        <v>178</v>
      </c>
      <c r="H2953" t="s">
        <v>179</v>
      </c>
    </row>
    <row r="2954" spans="1:8" x14ac:dyDescent="0.35">
      <c r="A2954" t="s">
        <v>2217</v>
      </c>
      <c r="B2954">
        <v>15600</v>
      </c>
      <c r="C2954" t="s">
        <v>2218</v>
      </c>
      <c r="D2954" t="s">
        <v>2217</v>
      </c>
      <c r="E2954" t="s">
        <v>332</v>
      </c>
      <c r="F2954" t="s">
        <v>333</v>
      </c>
      <c r="G2954" t="s">
        <v>178</v>
      </c>
      <c r="H2954" t="s">
        <v>179</v>
      </c>
    </row>
    <row r="2955" spans="1:8" x14ac:dyDescent="0.35">
      <c r="A2955" t="s">
        <v>31</v>
      </c>
      <c r="B2955">
        <v>13327.59</v>
      </c>
      <c r="C2955" t="s">
        <v>30</v>
      </c>
      <c r="D2955" t="s">
        <v>31</v>
      </c>
      <c r="E2955" t="s">
        <v>19</v>
      </c>
      <c r="F2955" t="s">
        <v>20</v>
      </c>
      <c r="G2955" t="s">
        <v>32</v>
      </c>
      <c r="H2955" t="s">
        <v>33</v>
      </c>
    </row>
    <row r="2956" spans="1:8" x14ac:dyDescent="0.35">
      <c r="A2956" t="s">
        <v>2342</v>
      </c>
      <c r="B2956">
        <v>2848.5</v>
      </c>
      <c r="C2956" t="s">
        <v>2343</v>
      </c>
      <c r="D2956" t="s">
        <v>2342</v>
      </c>
      <c r="E2956" t="s">
        <v>47</v>
      </c>
      <c r="F2956" t="s">
        <v>48</v>
      </c>
      <c r="G2956" t="s">
        <v>32</v>
      </c>
      <c r="H2956" t="s">
        <v>33</v>
      </c>
    </row>
    <row r="2957" spans="1:8" x14ac:dyDescent="0.35">
      <c r="A2957" t="s">
        <v>2281</v>
      </c>
      <c r="B2957">
        <v>7668.7</v>
      </c>
      <c r="C2957" t="s">
        <v>2282</v>
      </c>
      <c r="D2957" t="s">
        <v>2281</v>
      </c>
      <c r="E2957" t="s">
        <v>126</v>
      </c>
      <c r="F2957" t="s">
        <v>127</v>
      </c>
      <c r="G2957" t="s">
        <v>21</v>
      </c>
      <c r="H2957" t="s">
        <v>22</v>
      </c>
    </row>
    <row r="2958" spans="1:8" x14ac:dyDescent="0.35">
      <c r="A2958" t="s">
        <v>130</v>
      </c>
      <c r="B2958">
        <v>308353.88</v>
      </c>
      <c r="C2958" t="s">
        <v>129</v>
      </c>
      <c r="D2958" t="s">
        <v>130</v>
      </c>
      <c r="E2958" t="s">
        <v>126</v>
      </c>
      <c r="F2958" t="s">
        <v>127</v>
      </c>
      <c r="G2958" t="s">
        <v>21</v>
      </c>
      <c r="H2958" t="s">
        <v>22</v>
      </c>
    </row>
    <row r="2959" spans="1:8" x14ac:dyDescent="0.35">
      <c r="A2959" t="s">
        <v>125</v>
      </c>
      <c r="B2959">
        <v>17372023.649999999</v>
      </c>
      <c r="C2959" t="s">
        <v>124</v>
      </c>
      <c r="D2959" t="s">
        <v>125</v>
      </c>
      <c r="E2959" t="s">
        <v>126</v>
      </c>
      <c r="F2959" t="s">
        <v>127</v>
      </c>
      <c r="G2959" t="s">
        <v>21</v>
      </c>
      <c r="H2959" t="s">
        <v>22</v>
      </c>
    </row>
    <row r="2960" spans="1:8" x14ac:dyDescent="0.35">
      <c r="A2960" t="s">
        <v>959</v>
      </c>
      <c r="B2960">
        <v>-2071666.52</v>
      </c>
      <c r="C2960" t="s">
        <v>958</v>
      </c>
      <c r="D2960" t="s">
        <v>959</v>
      </c>
      <c r="E2960" t="s">
        <v>1116</v>
      </c>
      <c r="F2960" t="s">
        <v>1117</v>
      </c>
      <c r="G2960" t="s">
        <v>955</v>
      </c>
      <c r="H2960" t="s">
        <v>956</v>
      </c>
    </row>
    <row r="2961" spans="1:8" x14ac:dyDescent="0.35">
      <c r="A2961" t="s">
        <v>959</v>
      </c>
      <c r="B2961">
        <v>-569.69000000000005</v>
      </c>
      <c r="C2961" t="s">
        <v>958</v>
      </c>
      <c r="D2961" t="s">
        <v>959</v>
      </c>
      <c r="E2961" t="s">
        <v>458</v>
      </c>
      <c r="F2961" t="s">
        <v>459</v>
      </c>
      <c r="G2961" t="s">
        <v>955</v>
      </c>
      <c r="H2961" t="s">
        <v>956</v>
      </c>
    </row>
    <row r="2962" spans="1:8" x14ac:dyDescent="0.35">
      <c r="A2962" t="s">
        <v>959</v>
      </c>
      <c r="B2962">
        <v>-2145.33</v>
      </c>
      <c r="C2962" t="s">
        <v>958</v>
      </c>
      <c r="D2962" t="s">
        <v>959</v>
      </c>
      <c r="E2962" t="s">
        <v>531</v>
      </c>
      <c r="F2962" t="s">
        <v>532</v>
      </c>
      <c r="G2962" t="s">
        <v>955</v>
      </c>
      <c r="H2962" t="s">
        <v>956</v>
      </c>
    </row>
    <row r="2963" spans="1:8" x14ac:dyDescent="0.35">
      <c r="A2963" t="s">
        <v>959</v>
      </c>
      <c r="B2963">
        <v>-3389.21</v>
      </c>
      <c r="C2963" t="s">
        <v>958</v>
      </c>
      <c r="D2963" t="s">
        <v>959</v>
      </c>
      <c r="E2963" t="s">
        <v>337</v>
      </c>
      <c r="F2963" t="s">
        <v>338</v>
      </c>
      <c r="G2963" t="s">
        <v>955</v>
      </c>
      <c r="H2963" t="s">
        <v>956</v>
      </c>
    </row>
    <row r="2964" spans="1:8" x14ac:dyDescent="0.35">
      <c r="A2964" t="s">
        <v>1491</v>
      </c>
      <c r="B2964">
        <v>10584.49</v>
      </c>
      <c r="C2964" t="s">
        <v>1490</v>
      </c>
      <c r="D2964" t="s">
        <v>1491</v>
      </c>
      <c r="E2964" t="s">
        <v>458</v>
      </c>
      <c r="F2964" t="s">
        <v>459</v>
      </c>
      <c r="G2964" t="s">
        <v>348</v>
      </c>
      <c r="H2964" t="s">
        <v>349</v>
      </c>
    </row>
    <row r="2965" spans="1:8" x14ac:dyDescent="0.35">
      <c r="A2965" t="s">
        <v>657</v>
      </c>
      <c r="B2965">
        <v>12772</v>
      </c>
      <c r="C2965" t="s">
        <v>656</v>
      </c>
      <c r="D2965" t="s">
        <v>657</v>
      </c>
      <c r="E2965" t="s">
        <v>47</v>
      </c>
      <c r="F2965" t="s">
        <v>48</v>
      </c>
      <c r="G2965" t="s">
        <v>886</v>
      </c>
      <c r="H2965" t="s">
        <v>887</v>
      </c>
    </row>
    <row r="2966" spans="1:8" x14ac:dyDescent="0.35">
      <c r="A2966" t="s">
        <v>1964</v>
      </c>
      <c r="B2966">
        <v>136</v>
      </c>
      <c r="C2966" t="s">
        <v>1965</v>
      </c>
      <c r="D2966" t="s">
        <v>1964</v>
      </c>
      <c r="E2966" t="s">
        <v>458</v>
      </c>
      <c r="F2966" t="s">
        <v>459</v>
      </c>
      <c r="G2966" t="s">
        <v>348</v>
      </c>
      <c r="H2966" t="s">
        <v>349</v>
      </c>
    </row>
    <row r="2967" spans="1:8" x14ac:dyDescent="0.35">
      <c r="A2967" t="s">
        <v>2965</v>
      </c>
      <c r="B2967">
        <v>0</v>
      </c>
      <c r="C2967" t="s">
        <v>2966</v>
      </c>
      <c r="D2967" t="s">
        <v>2965</v>
      </c>
      <c r="E2967" t="s">
        <v>531</v>
      </c>
      <c r="F2967" t="s">
        <v>532</v>
      </c>
      <c r="G2967" t="s">
        <v>533</v>
      </c>
      <c r="H2967" t="s">
        <v>534</v>
      </c>
    </row>
    <row r="2968" spans="1:8" x14ac:dyDescent="0.35">
      <c r="A2968" t="s">
        <v>2965</v>
      </c>
      <c r="B2968">
        <v>0</v>
      </c>
      <c r="C2968" t="s">
        <v>2966</v>
      </c>
      <c r="D2968" t="s">
        <v>2965</v>
      </c>
      <c r="E2968" t="s">
        <v>337</v>
      </c>
      <c r="F2968" t="s">
        <v>338</v>
      </c>
      <c r="G2968" t="s">
        <v>339</v>
      </c>
      <c r="H2968" t="s">
        <v>340</v>
      </c>
    </row>
  </sheetData>
  <autoFilter ref="A2:P2967"/>
  <pageMargins left="0.7" right="0.7" top="0.75" bottom="0.75" header="0.3" footer="0.3"/>
  <pageSetup orientation="portrait" horizontalDpi="4294967295" verticalDpi="429496729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57"/>
  <sheetViews>
    <sheetView workbookViewId="0">
      <pane ySplit="1" topLeftCell="A2" activePane="bottomLeft" state="frozen"/>
      <selection pane="bottomLeft"/>
    </sheetView>
  </sheetViews>
  <sheetFormatPr defaultRowHeight="14.5" x14ac:dyDescent="0.35"/>
  <cols>
    <col min="2" max="2" width="9" customWidth="1"/>
  </cols>
  <sheetData>
    <row r="1" spans="1:16" x14ac:dyDescent="0.35">
      <c r="A1" t="s">
        <v>2967</v>
      </c>
    </row>
    <row r="2" spans="1:16" x14ac:dyDescent="0.35">
      <c r="A2" t="s">
        <v>0</v>
      </c>
      <c r="B2" t="s">
        <v>1</v>
      </c>
      <c r="C2" t="s">
        <v>2</v>
      </c>
      <c r="D2" t="s">
        <v>3</v>
      </c>
      <c r="E2" t="s">
        <v>4</v>
      </c>
      <c r="F2" t="s">
        <v>5</v>
      </c>
      <c r="G2" t="s">
        <v>6</v>
      </c>
      <c r="H2" t="s">
        <v>7</v>
      </c>
      <c r="I2" t="s">
        <v>8</v>
      </c>
      <c r="J2" t="s">
        <v>9</v>
      </c>
      <c r="K2" t="s">
        <v>10</v>
      </c>
      <c r="L2" t="s">
        <v>11</v>
      </c>
      <c r="M2" t="s">
        <v>12</v>
      </c>
      <c r="N2" t="s">
        <v>13</v>
      </c>
      <c r="O2" t="s">
        <v>14</v>
      </c>
      <c r="P2" t="s">
        <v>15</v>
      </c>
    </row>
    <row r="3" spans="1:16" x14ac:dyDescent="0.35">
      <c r="A3" t="s">
        <v>1129</v>
      </c>
      <c r="B3">
        <v>-472451</v>
      </c>
      <c r="C3" t="s">
        <v>961</v>
      </c>
      <c r="D3" t="s">
        <v>962</v>
      </c>
      <c r="E3" t="s">
        <v>1116</v>
      </c>
      <c r="F3" t="s">
        <v>1117</v>
      </c>
      <c r="G3" t="s">
        <v>955</v>
      </c>
      <c r="H3" t="s">
        <v>956</v>
      </c>
    </row>
    <row r="4" spans="1:16" x14ac:dyDescent="0.35">
      <c r="A4" t="s">
        <v>1130</v>
      </c>
      <c r="B4">
        <v>-2128</v>
      </c>
      <c r="C4" t="s">
        <v>266</v>
      </c>
      <c r="D4" t="s">
        <v>138</v>
      </c>
      <c r="E4" t="s">
        <v>258</v>
      </c>
      <c r="F4" t="s">
        <v>259</v>
      </c>
      <c r="G4" t="s">
        <v>117</v>
      </c>
      <c r="H4" t="s">
        <v>118</v>
      </c>
      <c r="K4" t="s">
        <v>267</v>
      </c>
      <c r="L4" t="s">
        <v>268</v>
      </c>
    </row>
    <row r="5" spans="1:16" x14ac:dyDescent="0.35">
      <c r="A5" t="s">
        <v>1131</v>
      </c>
      <c r="B5">
        <v>-806</v>
      </c>
      <c r="C5" t="s">
        <v>168</v>
      </c>
      <c r="D5" t="s">
        <v>169</v>
      </c>
      <c r="E5" t="s">
        <v>258</v>
      </c>
      <c r="F5" t="s">
        <v>259</v>
      </c>
      <c r="G5" t="s">
        <v>117</v>
      </c>
      <c r="H5" t="s">
        <v>118</v>
      </c>
    </row>
    <row r="6" spans="1:16" x14ac:dyDescent="0.35">
      <c r="A6" t="s">
        <v>1132</v>
      </c>
      <c r="B6">
        <v>-6644</v>
      </c>
      <c r="C6" t="s">
        <v>137</v>
      </c>
      <c r="D6" t="s">
        <v>138</v>
      </c>
      <c r="E6" t="s">
        <v>258</v>
      </c>
      <c r="F6" t="s">
        <v>259</v>
      </c>
      <c r="G6" t="s">
        <v>117</v>
      </c>
      <c r="H6" t="s">
        <v>118</v>
      </c>
      <c r="K6" t="s">
        <v>141</v>
      </c>
      <c r="L6" t="s">
        <v>142</v>
      </c>
    </row>
    <row r="7" spans="1:16" x14ac:dyDescent="0.35">
      <c r="A7" t="s">
        <v>1133</v>
      </c>
      <c r="B7">
        <v>-10422</v>
      </c>
      <c r="C7" t="s">
        <v>318</v>
      </c>
      <c r="D7" t="s">
        <v>319</v>
      </c>
      <c r="E7" t="s">
        <v>258</v>
      </c>
      <c r="F7" t="s">
        <v>259</v>
      </c>
      <c r="G7" t="s">
        <v>117</v>
      </c>
      <c r="H7" t="s">
        <v>118</v>
      </c>
      <c r="K7" t="s">
        <v>1134</v>
      </c>
      <c r="L7" t="s">
        <v>1135</v>
      </c>
    </row>
    <row r="8" spans="1:16" x14ac:dyDescent="0.35">
      <c r="A8" t="s">
        <v>1136</v>
      </c>
      <c r="B8">
        <v>-1046</v>
      </c>
      <c r="C8" t="s">
        <v>17</v>
      </c>
      <c r="D8" t="s">
        <v>18</v>
      </c>
      <c r="E8" t="s">
        <v>258</v>
      </c>
      <c r="F8" t="s">
        <v>259</v>
      </c>
      <c r="G8" t="s">
        <v>280</v>
      </c>
      <c r="H8" t="s">
        <v>281</v>
      </c>
      <c r="K8" t="s">
        <v>282</v>
      </c>
      <c r="L8" t="s">
        <v>283</v>
      </c>
    </row>
    <row r="9" spans="1:16" x14ac:dyDescent="0.35">
      <c r="A9" t="s">
        <v>1137</v>
      </c>
      <c r="B9">
        <v>-43140</v>
      </c>
      <c r="C9" t="s">
        <v>27</v>
      </c>
      <c r="D9" t="s">
        <v>28</v>
      </c>
      <c r="E9" t="s">
        <v>258</v>
      </c>
      <c r="F9" t="s">
        <v>259</v>
      </c>
      <c r="G9" t="s">
        <v>280</v>
      </c>
      <c r="H9" t="s">
        <v>281</v>
      </c>
      <c r="K9" t="s">
        <v>282</v>
      </c>
      <c r="L9" t="s">
        <v>283</v>
      </c>
    </row>
    <row r="10" spans="1:16" x14ac:dyDescent="0.35">
      <c r="A10" t="s">
        <v>1138</v>
      </c>
      <c r="B10">
        <v>-130318</v>
      </c>
      <c r="C10" t="s">
        <v>156</v>
      </c>
      <c r="D10" t="s">
        <v>157</v>
      </c>
      <c r="E10" t="s">
        <v>258</v>
      </c>
      <c r="F10" t="s">
        <v>259</v>
      </c>
      <c r="G10" t="s">
        <v>280</v>
      </c>
      <c r="H10" t="s">
        <v>281</v>
      </c>
      <c r="K10" t="s">
        <v>282</v>
      </c>
      <c r="L10" t="s">
        <v>283</v>
      </c>
    </row>
    <row r="11" spans="1:16" x14ac:dyDescent="0.35">
      <c r="A11" t="s">
        <v>1139</v>
      </c>
      <c r="B11">
        <v>-71</v>
      </c>
      <c r="C11" t="s">
        <v>17</v>
      </c>
      <c r="D11" t="s">
        <v>18</v>
      </c>
      <c r="E11" t="s">
        <v>332</v>
      </c>
      <c r="F11" t="s">
        <v>333</v>
      </c>
      <c r="G11" t="s">
        <v>178</v>
      </c>
      <c r="H11" t="s">
        <v>179</v>
      </c>
      <c r="M11" t="s">
        <v>23</v>
      </c>
      <c r="N11" t="s">
        <v>24</v>
      </c>
    </row>
    <row r="12" spans="1:16" x14ac:dyDescent="0.35">
      <c r="A12" t="s">
        <v>1140</v>
      </c>
      <c r="B12">
        <v>-2903</v>
      </c>
      <c r="C12" t="s">
        <v>27</v>
      </c>
      <c r="D12" t="s">
        <v>28</v>
      </c>
      <c r="E12" t="s">
        <v>332</v>
      </c>
      <c r="F12" t="s">
        <v>333</v>
      </c>
      <c r="G12" t="s">
        <v>178</v>
      </c>
      <c r="H12" t="s">
        <v>179</v>
      </c>
      <c r="M12" t="s">
        <v>23</v>
      </c>
      <c r="N12" t="s">
        <v>24</v>
      </c>
    </row>
    <row r="13" spans="1:16" x14ac:dyDescent="0.35">
      <c r="A13" t="s">
        <v>1141</v>
      </c>
      <c r="B13">
        <v>-8798</v>
      </c>
      <c r="C13" t="s">
        <v>107</v>
      </c>
      <c r="D13" t="s">
        <v>108</v>
      </c>
      <c r="E13" t="s">
        <v>332</v>
      </c>
      <c r="F13" t="s">
        <v>333</v>
      </c>
      <c r="G13" t="s">
        <v>178</v>
      </c>
      <c r="H13" t="s">
        <v>179</v>
      </c>
      <c r="M13" t="s">
        <v>23</v>
      </c>
      <c r="N13" t="s">
        <v>24</v>
      </c>
    </row>
    <row r="14" spans="1:16" x14ac:dyDescent="0.35">
      <c r="A14" t="s">
        <v>1142</v>
      </c>
      <c r="B14">
        <v>-28</v>
      </c>
      <c r="C14" t="s">
        <v>624</v>
      </c>
      <c r="D14" t="s">
        <v>625</v>
      </c>
      <c r="E14" t="s">
        <v>19</v>
      </c>
      <c r="F14" t="s">
        <v>20</v>
      </c>
      <c r="G14" t="s">
        <v>1065</v>
      </c>
      <c r="H14" t="s">
        <v>1066</v>
      </c>
      <c r="K14" t="s">
        <v>1143</v>
      </c>
      <c r="L14" t="s">
        <v>1144</v>
      </c>
    </row>
    <row r="15" spans="1:16" x14ac:dyDescent="0.35">
      <c r="A15" t="s">
        <v>1145</v>
      </c>
      <c r="B15">
        <v>-1143</v>
      </c>
      <c r="C15" t="s">
        <v>624</v>
      </c>
      <c r="D15" t="s">
        <v>625</v>
      </c>
      <c r="E15" t="s">
        <v>19</v>
      </c>
      <c r="F15" t="s">
        <v>20</v>
      </c>
      <c r="G15" t="s">
        <v>1065</v>
      </c>
      <c r="H15" t="s">
        <v>1066</v>
      </c>
      <c r="K15" t="s">
        <v>1143</v>
      </c>
      <c r="L15" t="s">
        <v>1144</v>
      </c>
    </row>
    <row r="16" spans="1:16" x14ac:dyDescent="0.35">
      <c r="A16" t="s">
        <v>1146</v>
      </c>
      <c r="B16">
        <v>-3465</v>
      </c>
      <c r="C16" t="s">
        <v>624</v>
      </c>
      <c r="D16" t="s">
        <v>625</v>
      </c>
      <c r="E16" t="s">
        <v>19</v>
      </c>
      <c r="F16" t="s">
        <v>20</v>
      </c>
      <c r="G16" t="s">
        <v>1065</v>
      </c>
      <c r="H16" t="s">
        <v>1066</v>
      </c>
      <c r="K16" t="s">
        <v>1143</v>
      </c>
      <c r="L16" t="s">
        <v>1144</v>
      </c>
    </row>
    <row r="17" spans="1:14" x14ac:dyDescent="0.35">
      <c r="A17" t="s">
        <v>1147</v>
      </c>
      <c r="B17">
        <v>28</v>
      </c>
      <c r="C17" t="s">
        <v>17</v>
      </c>
      <c r="D17" t="s">
        <v>18</v>
      </c>
      <c r="E17" t="s">
        <v>19</v>
      </c>
      <c r="F17" t="s">
        <v>20</v>
      </c>
      <c r="G17" t="s">
        <v>21</v>
      </c>
      <c r="H17" t="s">
        <v>22</v>
      </c>
      <c r="M17" t="s">
        <v>23</v>
      </c>
      <c r="N17" t="s">
        <v>24</v>
      </c>
    </row>
    <row r="18" spans="1:14" x14ac:dyDescent="0.35">
      <c r="A18" t="s">
        <v>1148</v>
      </c>
      <c r="B18">
        <v>1143</v>
      </c>
      <c r="C18" t="s">
        <v>27</v>
      </c>
      <c r="D18" t="s">
        <v>28</v>
      </c>
      <c r="E18" t="s">
        <v>19</v>
      </c>
      <c r="F18" t="s">
        <v>20</v>
      </c>
      <c r="G18" t="s">
        <v>21</v>
      </c>
      <c r="H18" t="s">
        <v>22</v>
      </c>
      <c r="M18" t="s">
        <v>23</v>
      </c>
      <c r="N18" t="s">
        <v>24</v>
      </c>
    </row>
    <row r="19" spans="1:14" x14ac:dyDescent="0.35">
      <c r="A19" t="s">
        <v>1149</v>
      </c>
      <c r="B19">
        <v>3465</v>
      </c>
      <c r="C19" t="s">
        <v>101</v>
      </c>
      <c r="D19" t="s">
        <v>102</v>
      </c>
      <c r="E19" t="s">
        <v>19</v>
      </c>
      <c r="F19" t="s">
        <v>20</v>
      </c>
      <c r="G19" t="s">
        <v>21</v>
      </c>
      <c r="H19" t="s">
        <v>22</v>
      </c>
      <c r="M19" t="s">
        <v>23</v>
      </c>
      <c r="N19" t="s">
        <v>24</v>
      </c>
    </row>
    <row r="20" spans="1:14" x14ac:dyDescent="0.35">
      <c r="A20" t="s">
        <v>1150</v>
      </c>
      <c r="B20">
        <v>597405</v>
      </c>
      <c r="C20" t="s">
        <v>1151</v>
      </c>
      <c r="D20" t="s">
        <v>1150</v>
      </c>
      <c r="E20" t="s">
        <v>1116</v>
      </c>
      <c r="F20" t="s">
        <v>1117</v>
      </c>
      <c r="G20" t="s">
        <v>21</v>
      </c>
      <c r="H20" t="s">
        <v>22</v>
      </c>
    </row>
    <row r="21" spans="1:14" x14ac:dyDescent="0.35">
      <c r="A21" t="s">
        <v>1152</v>
      </c>
      <c r="B21">
        <v>35642</v>
      </c>
      <c r="C21" t="s">
        <v>1153</v>
      </c>
      <c r="D21" t="s">
        <v>1154</v>
      </c>
      <c r="E21" t="s">
        <v>1116</v>
      </c>
      <c r="F21" t="s">
        <v>1117</v>
      </c>
      <c r="G21" t="s">
        <v>955</v>
      </c>
      <c r="H21" t="s">
        <v>956</v>
      </c>
    </row>
    <row r="22" spans="1:14" x14ac:dyDescent="0.35">
      <c r="A22" t="s">
        <v>1155</v>
      </c>
      <c r="B22">
        <v>576755</v>
      </c>
      <c r="C22" t="s">
        <v>958</v>
      </c>
      <c r="D22" t="s">
        <v>959</v>
      </c>
      <c r="E22" t="s">
        <v>1116</v>
      </c>
      <c r="F22" t="s">
        <v>1117</v>
      </c>
      <c r="G22" t="s">
        <v>955</v>
      </c>
      <c r="H22" t="s">
        <v>956</v>
      </c>
    </row>
    <row r="23" spans="1:14" x14ac:dyDescent="0.35">
      <c r="A23" t="s">
        <v>1156</v>
      </c>
      <c r="B23">
        <v>-25000</v>
      </c>
      <c r="C23" t="s">
        <v>401</v>
      </c>
      <c r="D23" t="s">
        <v>400</v>
      </c>
      <c r="E23" t="s">
        <v>154</v>
      </c>
      <c r="F23" t="s">
        <v>155</v>
      </c>
      <c r="G23" t="s">
        <v>117</v>
      </c>
      <c r="H23" t="s">
        <v>118</v>
      </c>
      <c r="I23" t="s">
        <v>560</v>
      </c>
      <c r="J23" t="s">
        <v>561</v>
      </c>
    </row>
    <row r="24" spans="1:14" x14ac:dyDescent="0.35">
      <c r="A24" t="s">
        <v>1157</v>
      </c>
      <c r="B24">
        <v>-11000</v>
      </c>
      <c r="C24" t="s">
        <v>346</v>
      </c>
      <c r="D24" t="s">
        <v>347</v>
      </c>
      <c r="E24" t="s">
        <v>47</v>
      </c>
      <c r="F24" t="s">
        <v>48</v>
      </c>
      <c r="G24" t="s">
        <v>292</v>
      </c>
      <c r="H24" t="s">
        <v>293</v>
      </c>
      <c r="I24" t="s">
        <v>669</v>
      </c>
      <c r="J24" t="s">
        <v>670</v>
      </c>
      <c r="M24" t="s">
        <v>671</v>
      </c>
      <c r="N24" t="s">
        <v>672</v>
      </c>
    </row>
    <row r="25" spans="1:14" x14ac:dyDescent="0.35">
      <c r="A25" t="s">
        <v>400</v>
      </c>
      <c r="B25">
        <v>11000</v>
      </c>
      <c r="C25" t="s">
        <v>401</v>
      </c>
      <c r="D25" t="s">
        <v>400</v>
      </c>
      <c r="E25" t="s">
        <v>548</v>
      </c>
      <c r="F25" t="s">
        <v>549</v>
      </c>
      <c r="G25" t="s">
        <v>550</v>
      </c>
      <c r="H25" t="s">
        <v>551</v>
      </c>
      <c r="I25" t="s">
        <v>552</v>
      </c>
      <c r="J25" t="s">
        <v>553</v>
      </c>
    </row>
    <row r="26" spans="1:14" x14ac:dyDescent="0.35">
      <c r="A26" t="s">
        <v>1158</v>
      </c>
      <c r="B26">
        <v>2460</v>
      </c>
      <c r="C26" t="s">
        <v>537</v>
      </c>
      <c r="D26" t="s">
        <v>172</v>
      </c>
      <c r="E26" t="s">
        <v>19</v>
      </c>
      <c r="F26" t="s">
        <v>20</v>
      </c>
      <c r="G26" t="s">
        <v>32</v>
      </c>
      <c r="H26" t="s">
        <v>33</v>
      </c>
    </row>
    <row r="27" spans="1:14" x14ac:dyDescent="0.35">
      <c r="A27" t="s">
        <v>1159</v>
      </c>
      <c r="B27">
        <v>-2460</v>
      </c>
      <c r="C27" t="s">
        <v>30</v>
      </c>
      <c r="D27" t="s">
        <v>31</v>
      </c>
      <c r="E27" t="s">
        <v>19</v>
      </c>
      <c r="F27" t="s">
        <v>20</v>
      </c>
      <c r="G27" t="s">
        <v>32</v>
      </c>
      <c r="H27" t="s">
        <v>33</v>
      </c>
    </row>
    <row r="28" spans="1:14" x14ac:dyDescent="0.35">
      <c r="A28" t="s">
        <v>1160</v>
      </c>
      <c r="B28">
        <v>-33</v>
      </c>
      <c r="C28" t="s">
        <v>30</v>
      </c>
      <c r="D28" t="s">
        <v>31</v>
      </c>
      <c r="E28" t="s">
        <v>19</v>
      </c>
      <c r="F28" t="s">
        <v>20</v>
      </c>
      <c r="G28" t="s">
        <v>32</v>
      </c>
      <c r="H28" t="s">
        <v>33</v>
      </c>
    </row>
    <row r="29" spans="1:14" x14ac:dyDescent="0.35">
      <c r="A29" t="s">
        <v>1161</v>
      </c>
      <c r="B29">
        <v>-1357</v>
      </c>
      <c r="C29" t="s">
        <v>30</v>
      </c>
      <c r="D29" t="s">
        <v>31</v>
      </c>
      <c r="E29" t="s">
        <v>19</v>
      </c>
      <c r="F29" t="s">
        <v>20</v>
      </c>
      <c r="G29" t="s">
        <v>32</v>
      </c>
      <c r="H29" t="s">
        <v>33</v>
      </c>
    </row>
    <row r="30" spans="1:14" x14ac:dyDescent="0.35">
      <c r="A30" t="s">
        <v>1162</v>
      </c>
      <c r="B30">
        <v>-4110</v>
      </c>
      <c r="C30" t="s">
        <v>30</v>
      </c>
      <c r="D30" t="s">
        <v>31</v>
      </c>
      <c r="E30" t="s">
        <v>19</v>
      </c>
      <c r="F30" t="s">
        <v>20</v>
      </c>
      <c r="G30" t="s">
        <v>32</v>
      </c>
      <c r="H30" t="s">
        <v>33</v>
      </c>
    </row>
    <row r="31" spans="1:14" x14ac:dyDescent="0.35">
      <c r="A31" t="s">
        <v>1163</v>
      </c>
      <c r="B31">
        <v>33</v>
      </c>
      <c r="C31" t="s">
        <v>17</v>
      </c>
      <c r="D31" t="s">
        <v>18</v>
      </c>
      <c r="E31" t="s">
        <v>19</v>
      </c>
      <c r="F31" t="s">
        <v>20</v>
      </c>
      <c r="G31" t="s">
        <v>21</v>
      </c>
      <c r="H31" t="s">
        <v>22</v>
      </c>
      <c r="M31" t="s">
        <v>23</v>
      </c>
      <c r="N31" t="s">
        <v>24</v>
      </c>
    </row>
    <row r="32" spans="1:14" x14ac:dyDescent="0.35">
      <c r="A32" t="s">
        <v>1164</v>
      </c>
      <c r="B32">
        <v>1357</v>
      </c>
      <c r="C32" t="s">
        <v>27</v>
      </c>
      <c r="D32" t="s">
        <v>28</v>
      </c>
      <c r="E32" t="s">
        <v>19</v>
      </c>
      <c r="F32" t="s">
        <v>20</v>
      </c>
      <c r="G32" t="s">
        <v>21</v>
      </c>
      <c r="H32" t="s">
        <v>22</v>
      </c>
      <c r="M32" t="s">
        <v>23</v>
      </c>
      <c r="N32" t="s">
        <v>24</v>
      </c>
    </row>
    <row r="33" spans="1:14" x14ac:dyDescent="0.35">
      <c r="A33" t="s">
        <v>1165</v>
      </c>
      <c r="B33">
        <v>4110</v>
      </c>
      <c r="C33" t="s">
        <v>101</v>
      </c>
      <c r="D33" t="s">
        <v>102</v>
      </c>
      <c r="E33" t="s">
        <v>19</v>
      </c>
      <c r="F33" t="s">
        <v>20</v>
      </c>
      <c r="G33" t="s">
        <v>21</v>
      </c>
      <c r="H33" t="s">
        <v>22</v>
      </c>
      <c r="M33" t="s">
        <v>23</v>
      </c>
      <c r="N33" t="s">
        <v>24</v>
      </c>
    </row>
    <row r="34" spans="1:14" x14ac:dyDescent="0.35">
      <c r="A34" t="s">
        <v>367</v>
      </c>
      <c r="B34">
        <v>-10000</v>
      </c>
      <c r="C34" t="s">
        <v>368</v>
      </c>
      <c r="D34" t="s">
        <v>367</v>
      </c>
      <c r="E34" t="s">
        <v>134</v>
      </c>
      <c r="F34" t="s">
        <v>135</v>
      </c>
      <c r="G34" t="s">
        <v>117</v>
      </c>
      <c r="H34" t="s">
        <v>118</v>
      </c>
      <c r="I34" t="s">
        <v>426</v>
      </c>
      <c r="J34" t="s">
        <v>427</v>
      </c>
    </row>
    <row r="35" spans="1:14" x14ac:dyDescent="0.35">
      <c r="A35" t="s">
        <v>400</v>
      </c>
      <c r="B35">
        <v>10000</v>
      </c>
      <c r="C35" t="s">
        <v>401</v>
      </c>
      <c r="D35" t="s">
        <v>400</v>
      </c>
      <c r="E35" t="s">
        <v>134</v>
      </c>
      <c r="F35" t="s">
        <v>135</v>
      </c>
      <c r="G35" t="s">
        <v>117</v>
      </c>
      <c r="H35" t="s">
        <v>118</v>
      </c>
      <c r="I35" t="s">
        <v>426</v>
      </c>
      <c r="J35" t="s">
        <v>427</v>
      </c>
    </row>
    <row r="36" spans="1:14" x14ac:dyDescent="0.35">
      <c r="A36" t="s">
        <v>1166</v>
      </c>
      <c r="B36">
        <v>-1600</v>
      </c>
      <c r="C36" t="s">
        <v>176</v>
      </c>
      <c r="D36" t="s">
        <v>177</v>
      </c>
      <c r="E36" t="s">
        <v>47</v>
      </c>
      <c r="F36" t="s">
        <v>48</v>
      </c>
      <c r="G36" t="s">
        <v>178</v>
      </c>
      <c r="H36" t="s">
        <v>179</v>
      </c>
      <c r="M36" t="s">
        <v>1167</v>
      </c>
      <c r="N36" t="s">
        <v>1168</v>
      </c>
    </row>
    <row r="37" spans="1:14" x14ac:dyDescent="0.35">
      <c r="A37" t="s">
        <v>1169</v>
      </c>
      <c r="B37">
        <v>1600</v>
      </c>
      <c r="C37" t="s">
        <v>662</v>
      </c>
      <c r="D37" t="s">
        <v>663</v>
      </c>
      <c r="E37" t="s">
        <v>47</v>
      </c>
      <c r="F37" t="s">
        <v>48</v>
      </c>
      <c r="G37" t="s">
        <v>21</v>
      </c>
      <c r="H37" t="s">
        <v>22</v>
      </c>
      <c r="I37" t="s">
        <v>544</v>
      </c>
      <c r="J37" t="s">
        <v>545</v>
      </c>
      <c r="M37" t="s">
        <v>1167</v>
      </c>
      <c r="N37" t="s">
        <v>1168</v>
      </c>
    </row>
    <row r="38" spans="1:14" x14ac:dyDescent="0.35">
      <c r="A38" t="s">
        <v>1170</v>
      </c>
      <c r="B38">
        <v>60000</v>
      </c>
      <c r="C38" t="s">
        <v>656</v>
      </c>
      <c r="D38" t="s">
        <v>657</v>
      </c>
      <c r="E38" t="s">
        <v>47</v>
      </c>
      <c r="F38" t="s">
        <v>48</v>
      </c>
      <c r="G38" t="s">
        <v>1171</v>
      </c>
      <c r="H38" t="s">
        <v>1172</v>
      </c>
      <c r="M38" t="s">
        <v>1173</v>
      </c>
      <c r="N38" t="s">
        <v>1174</v>
      </c>
    </row>
    <row r="39" spans="1:14" x14ac:dyDescent="0.35">
      <c r="A39" t="s">
        <v>1175</v>
      </c>
      <c r="B39">
        <v>-60000</v>
      </c>
      <c r="C39" t="s">
        <v>1176</v>
      </c>
      <c r="D39" t="s">
        <v>201</v>
      </c>
      <c r="E39" t="s">
        <v>47</v>
      </c>
      <c r="F39" t="s">
        <v>48</v>
      </c>
      <c r="G39" t="s">
        <v>339</v>
      </c>
      <c r="H39" t="s">
        <v>340</v>
      </c>
      <c r="I39" t="s">
        <v>1177</v>
      </c>
      <c r="J39" t="s">
        <v>1178</v>
      </c>
      <c r="M39" t="s">
        <v>1173</v>
      </c>
      <c r="N39" t="s">
        <v>1174</v>
      </c>
    </row>
    <row r="40" spans="1:14" x14ac:dyDescent="0.35">
      <c r="A40" t="s">
        <v>1179</v>
      </c>
      <c r="B40">
        <v>6690</v>
      </c>
      <c r="C40" t="s">
        <v>298</v>
      </c>
      <c r="D40" t="s">
        <v>297</v>
      </c>
      <c r="E40" t="s">
        <v>490</v>
      </c>
      <c r="F40" t="s">
        <v>491</v>
      </c>
      <c r="G40" t="s">
        <v>492</v>
      </c>
      <c r="H40" t="s">
        <v>493</v>
      </c>
      <c r="K40" t="s">
        <v>1180</v>
      </c>
      <c r="L40" t="s">
        <v>1181</v>
      </c>
    </row>
    <row r="41" spans="1:14" x14ac:dyDescent="0.35">
      <c r="A41" t="s">
        <v>1182</v>
      </c>
      <c r="B41">
        <v>-40</v>
      </c>
      <c r="C41" t="s">
        <v>17</v>
      </c>
      <c r="D41" t="s">
        <v>18</v>
      </c>
      <c r="E41" t="s">
        <v>490</v>
      </c>
      <c r="F41" t="s">
        <v>491</v>
      </c>
      <c r="G41" t="s">
        <v>492</v>
      </c>
      <c r="H41" t="s">
        <v>493</v>
      </c>
      <c r="K41" t="s">
        <v>1180</v>
      </c>
      <c r="L41" t="s">
        <v>1181</v>
      </c>
    </row>
    <row r="42" spans="1:14" x14ac:dyDescent="0.35">
      <c r="A42" t="s">
        <v>1182</v>
      </c>
      <c r="B42">
        <v>-1650</v>
      </c>
      <c r="C42" t="s">
        <v>27</v>
      </c>
      <c r="D42" t="s">
        <v>28</v>
      </c>
      <c r="E42" t="s">
        <v>490</v>
      </c>
      <c r="F42" t="s">
        <v>491</v>
      </c>
      <c r="G42" t="s">
        <v>492</v>
      </c>
      <c r="H42" t="s">
        <v>493</v>
      </c>
      <c r="K42" t="s">
        <v>1180</v>
      </c>
      <c r="L42" t="s">
        <v>1181</v>
      </c>
    </row>
    <row r="43" spans="1:14" x14ac:dyDescent="0.35">
      <c r="A43" t="s">
        <v>1182</v>
      </c>
      <c r="B43">
        <v>-5000</v>
      </c>
      <c r="C43" t="s">
        <v>96</v>
      </c>
      <c r="D43" t="s">
        <v>97</v>
      </c>
      <c r="E43" t="s">
        <v>490</v>
      </c>
      <c r="F43" t="s">
        <v>491</v>
      </c>
      <c r="G43" t="s">
        <v>492</v>
      </c>
      <c r="H43" t="s">
        <v>493</v>
      </c>
      <c r="K43" t="s">
        <v>1180</v>
      </c>
      <c r="L43" t="s">
        <v>1181</v>
      </c>
    </row>
    <row r="44" spans="1:14" x14ac:dyDescent="0.35">
      <c r="A44" t="s">
        <v>1183</v>
      </c>
      <c r="B44">
        <v>65</v>
      </c>
      <c r="C44" t="s">
        <v>17</v>
      </c>
      <c r="D44" t="s">
        <v>18</v>
      </c>
      <c r="E44" t="s">
        <v>139</v>
      </c>
      <c r="F44" t="s">
        <v>140</v>
      </c>
      <c r="G44" t="s">
        <v>117</v>
      </c>
      <c r="H44" t="s">
        <v>118</v>
      </c>
      <c r="K44" t="s">
        <v>286</v>
      </c>
      <c r="L44" t="s">
        <v>287</v>
      </c>
      <c r="M44" t="s">
        <v>143</v>
      </c>
      <c r="N44" t="s">
        <v>144</v>
      </c>
    </row>
    <row r="45" spans="1:14" x14ac:dyDescent="0.35">
      <c r="A45" t="s">
        <v>1184</v>
      </c>
      <c r="B45">
        <v>20</v>
      </c>
      <c r="C45" t="s">
        <v>17</v>
      </c>
      <c r="D45" t="s">
        <v>18</v>
      </c>
      <c r="E45" t="s">
        <v>490</v>
      </c>
      <c r="F45" t="s">
        <v>491</v>
      </c>
      <c r="G45" t="s">
        <v>492</v>
      </c>
      <c r="H45" t="s">
        <v>493</v>
      </c>
    </row>
    <row r="46" spans="1:14" x14ac:dyDescent="0.35">
      <c r="A46" t="s">
        <v>1184</v>
      </c>
      <c r="B46">
        <v>818</v>
      </c>
      <c r="C46" t="s">
        <v>27</v>
      </c>
      <c r="D46" t="s">
        <v>28</v>
      </c>
      <c r="E46" t="s">
        <v>490</v>
      </c>
      <c r="F46" t="s">
        <v>491</v>
      </c>
      <c r="G46" t="s">
        <v>492</v>
      </c>
      <c r="H46" t="s">
        <v>493</v>
      </c>
    </row>
    <row r="47" spans="1:14" x14ac:dyDescent="0.35">
      <c r="A47" t="s">
        <v>1185</v>
      </c>
      <c r="B47">
        <v>333</v>
      </c>
      <c r="C47" t="s">
        <v>148</v>
      </c>
      <c r="D47" t="s">
        <v>149</v>
      </c>
      <c r="E47" t="s">
        <v>139</v>
      </c>
      <c r="F47" t="s">
        <v>140</v>
      </c>
      <c r="G47" t="s">
        <v>117</v>
      </c>
      <c r="H47" t="s">
        <v>118</v>
      </c>
      <c r="K47" t="s">
        <v>150</v>
      </c>
      <c r="L47" t="s">
        <v>151</v>
      </c>
      <c r="M47" t="s">
        <v>143</v>
      </c>
      <c r="N47" t="s">
        <v>144</v>
      </c>
    </row>
    <row r="48" spans="1:14" x14ac:dyDescent="0.35">
      <c r="A48" t="s">
        <v>1185</v>
      </c>
      <c r="B48">
        <v>6540</v>
      </c>
      <c r="C48" t="s">
        <v>137</v>
      </c>
      <c r="D48" t="s">
        <v>138</v>
      </c>
      <c r="E48" t="s">
        <v>139</v>
      </c>
      <c r="F48" t="s">
        <v>140</v>
      </c>
      <c r="G48" t="s">
        <v>117</v>
      </c>
      <c r="H48" t="s">
        <v>118</v>
      </c>
      <c r="K48" t="s">
        <v>141</v>
      </c>
      <c r="L48" t="s">
        <v>142</v>
      </c>
      <c r="M48" t="s">
        <v>143</v>
      </c>
      <c r="N48" t="s">
        <v>144</v>
      </c>
    </row>
    <row r="49" spans="1:14" x14ac:dyDescent="0.35">
      <c r="A49" t="s">
        <v>1185</v>
      </c>
      <c r="B49">
        <v>55</v>
      </c>
      <c r="C49" t="s">
        <v>17</v>
      </c>
      <c r="D49" t="s">
        <v>18</v>
      </c>
      <c r="E49" t="s">
        <v>139</v>
      </c>
      <c r="F49" t="s">
        <v>140</v>
      </c>
      <c r="G49" t="s">
        <v>117</v>
      </c>
      <c r="H49" t="s">
        <v>118</v>
      </c>
      <c r="K49" t="s">
        <v>286</v>
      </c>
      <c r="L49" t="s">
        <v>287</v>
      </c>
      <c r="M49" t="s">
        <v>143</v>
      </c>
      <c r="N49" t="s">
        <v>144</v>
      </c>
    </row>
    <row r="50" spans="1:14" x14ac:dyDescent="0.35">
      <c r="A50" t="s">
        <v>1185</v>
      </c>
      <c r="B50">
        <v>2307</v>
      </c>
      <c r="C50" t="s">
        <v>27</v>
      </c>
      <c r="D50" t="s">
        <v>28</v>
      </c>
      <c r="E50" t="s">
        <v>139</v>
      </c>
      <c r="F50" t="s">
        <v>140</v>
      </c>
      <c r="G50" t="s">
        <v>117</v>
      </c>
      <c r="H50" t="s">
        <v>118</v>
      </c>
      <c r="K50" t="s">
        <v>286</v>
      </c>
      <c r="L50" t="s">
        <v>287</v>
      </c>
      <c r="M50" t="s">
        <v>143</v>
      </c>
      <c r="N50" t="s">
        <v>144</v>
      </c>
    </row>
    <row r="51" spans="1:14" x14ac:dyDescent="0.35">
      <c r="A51" t="s">
        <v>1185</v>
      </c>
      <c r="B51">
        <v>6990</v>
      </c>
      <c r="C51" t="s">
        <v>156</v>
      </c>
      <c r="D51" t="s">
        <v>157</v>
      </c>
      <c r="E51" t="s">
        <v>139</v>
      </c>
      <c r="F51" t="s">
        <v>140</v>
      </c>
      <c r="G51" t="s">
        <v>117</v>
      </c>
      <c r="H51" t="s">
        <v>118</v>
      </c>
      <c r="K51" t="s">
        <v>286</v>
      </c>
      <c r="L51" t="s">
        <v>287</v>
      </c>
      <c r="M51" t="s">
        <v>143</v>
      </c>
      <c r="N51" t="s">
        <v>144</v>
      </c>
    </row>
    <row r="52" spans="1:14" x14ac:dyDescent="0.35">
      <c r="A52" t="s">
        <v>1185</v>
      </c>
      <c r="B52">
        <v>333</v>
      </c>
      <c r="C52" t="s">
        <v>805</v>
      </c>
      <c r="D52" t="s">
        <v>806</v>
      </c>
      <c r="E52" t="s">
        <v>139</v>
      </c>
      <c r="F52" t="s">
        <v>140</v>
      </c>
      <c r="G52" t="s">
        <v>245</v>
      </c>
      <c r="H52" t="s">
        <v>246</v>
      </c>
      <c r="K52" t="s">
        <v>150</v>
      </c>
      <c r="L52" t="s">
        <v>151</v>
      </c>
    </row>
    <row r="53" spans="1:14" x14ac:dyDescent="0.35">
      <c r="A53" t="s">
        <v>1186</v>
      </c>
      <c r="B53">
        <v>6540</v>
      </c>
      <c r="C53" t="s">
        <v>805</v>
      </c>
      <c r="D53" t="s">
        <v>806</v>
      </c>
      <c r="E53" t="s">
        <v>139</v>
      </c>
      <c r="F53" t="s">
        <v>140</v>
      </c>
      <c r="G53" t="s">
        <v>245</v>
      </c>
      <c r="H53" t="s">
        <v>246</v>
      </c>
      <c r="K53" t="s">
        <v>141</v>
      </c>
      <c r="L53" t="s">
        <v>142</v>
      </c>
    </row>
    <row r="54" spans="1:14" x14ac:dyDescent="0.35">
      <c r="A54" t="s">
        <v>1185</v>
      </c>
      <c r="B54">
        <v>9352</v>
      </c>
      <c r="C54" t="s">
        <v>805</v>
      </c>
      <c r="D54" t="s">
        <v>806</v>
      </c>
      <c r="E54" t="s">
        <v>139</v>
      </c>
      <c r="F54" t="s">
        <v>140</v>
      </c>
      <c r="G54" t="s">
        <v>245</v>
      </c>
      <c r="H54" t="s">
        <v>246</v>
      </c>
      <c r="K54" t="s">
        <v>286</v>
      </c>
      <c r="L54" t="s">
        <v>287</v>
      </c>
    </row>
    <row r="55" spans="1:14" x14ac:dyDescent="0.35">
      <c r="A55" t="s">
        <v>1187</v>
      </c>
      <c r="B55">
        <v>17640</v>
      </c>
      <c r="C55" t="s">
        <v>101</v>
      </c>
      <c r="D55" t="s">
        <v>102</v>
      </c>
      <c r="E55" t="s">
        <v>258</v>
      </c>
      <c r="F55" t="s">
        <v>259</v>
      </c>
      <c r="G55" t="s">
        <v>117</v>
      </c>
      <c r="H55" t="s">
        <v>118</v>
      </c>
    </row>
    <row r="56" spans="1:14" x14ac:dyDescent="0.35">
      <c r="A56" t="s">
        <v>1187</v>
      </c>
      <c r="B56">
        <v>-17640</v>
      </c>
      <c r="C56" t="s">
        <v>205</v>
      </c>
      <c r="D56" t="s">
        <v>206</v>
      </c>
      <c r="E56" t="s">
        <v>258</v>
      </c>
      <c r="F56" t="s">
        <v>259</v>
      </c>
      <c r="G56" t="s">
        <v>117</v>
      </c>
      <c r="H56" t="s">
        <v>118</v>
      </c>
    </row>
    <row r="57" spans="1:14" x14ac:dyDescent="0.35">
      <c r="A57" t="s">
        <v>169</v>
      </c>
      <c r="B57">
        <v>3000</v>
      </c>
      <c r="C57" t="s">
        <v>168</v>
      </c>
      <c r="D57" t="s">
        <v>169</v>
      </c>
      <c r="E57" t="s">
        <v>47</v>
      </c>
      <c r="F57" t="s">
        <v>48</v>
      </c>
      <c r="G57" t="s">
        <v>21</v>
      </c>
      <c r="H57" t="s">
        <v>22</v>
      </c>
    </row>
    <row r="58" spans="1:14" x14ac:dyDescent="0.35">
      <c r="A58" t="s">
        <v>1188</v>
      </c>
      <c r="B58">
        <v>-3000</v>
      </c>
      <c r="C58" t="s">
        <v>677</v>
      </c>
      <c r="D58" t="s">
        <v>678</v>
      </c>
      <c r="E58" t="s">
        <v>47</v>
      </c>
      <c r="F58" t="s">
        <v>48</v>
      </c>
      <c r="G58" t="s">
        <v>292</v>
      </c>
      <c r="H58" t="s">
        <v>293</v>
      </c>
      <c r="I58" t="s">
        <v>669</v>
      </c>
      <c r="J58" t="s">
        <v>670</v>
      </c>
      <c r="M58" t="s">
        <v>1189</v>
      </c>
      <c r="N58" t="s">
        <v>1190</v>
      </c>
    </row>
    <row r="59" spans="1:14" x14ac:dyDescent="0.35">
      <c r="A59" t="s">
        <v>347</v>
      </c>
      <c r="B59">
        <v>3000</v>
      </c>
      <c r="C59" t="s">
        <v>346</v>
      </c>
      <c r="D59" t="s">
        <v>347</v>
      </c>
      <c r="E59" t="s">
        <v>47</v>
      </c>
      <c r="F59" t="s">
        <v>48</v>
      </c>
      <c r="G59" t="s">
        <v>292</v>
      </c>
      <c r="H59" t="s">
        <v>293</v>
      </c>
      <c r="I59" t="s">
        <v>669</v>
      </c>
      <c r="J59" t="s">
        <v>670</v>
      </c>
      <c r="M59" t="s">
        <v>1189</v>
      </c>
      <c r="N59" t="s">
        <v>1190</v>
      </c>
    </row>
    <row r="60" spans="1:14" x14ac:dyDescent="0.35">
      <c r="A60" t="s">
        <v>687</v>
      </c>
      <c r="B60">
        <v>-3000</v>
      </c>
      <c r="C60" t="s">
        <v>1191</v>
      </c>
      <c r="D60" t="s">
        <v>687</v>
      </c>
      <c r="E60" t="s">
        <v>47</v>
      </c>
      <c r="F60" t="s">
        <v>48</v>
      </c>
      <c r="G60" t="s">
        <v>292</v>
      </c>
      <c r="H60" t="s">
        <v>293</v>
      </c>
      <c r="I60" t="s">
        <v>669</v>
      </c>
      <c r="J60" t="s">
        <v>670</v>
      </c>
      <c r="M60" t="s">
        <v>1189</v>
      </c>
      <c r="N60" t="s">
        <v>1190</v>
      </c>
    </row>
    <row r="61" spans="1:14" x14ac:dyDescent="0.35">
      <c r="A61" t="s">
        <v>274</v>
      </c>
      <c r="B61">
        <v>77</v>
      </c>
      <c r="C61" t="s">
        <v>514</v>
      </c>
      <c r="D61" t="s">
        <v>274</v>
      </c>
      <c r="E61" t="s">
        <v>154</v>
      </c>
      <c r="F61" t="s">
        <v>155</v>
      </c>
      <c r="G61" t="s">
        <v>117</v>
      </c>
      <c r="H61" t="s">
        <v>118</v>
      </c>
      <c r="K61" t="s">
        <v>141</v>
      </c>
      <c r="L61" t="s">
        <v>142</v>
      </c>
    </row>
    <row r="62" spans="1:14" x14ac:dyDescent="0.35">
      <c r="A62" t="s">
        <v>1192</v>
      </c>
      <c r="B62">
        <v>4500</v>
      </c>
      <c r="C62" t="s">
        <v>148</v>
      </c>
      <c r="D62" t="s">
        <v>149</v>
      </c>
      <c r="E62" t="s">
        <v>538</v>
      </c>
      <c r="F62" t="s">
        <v>539</v>
      </c>
      <c r="G62" t="s">
        <v>540</v>
      </c>
      <c r="H62" t="s">
        <v>541</v>
      </c>
      <c r="K62" t="s">
        <v>1193</v>
      </c>
      <c r="L62" t="s">
        <v>1194</v>
      </c>
    </row>
    <row r="63" spans="1:14" x14ac:dyDescent="0.35">
      <c r="A63" t="s">
        <v>1195</v>
      </c>
      <c r="B63">
        <v>800</v>
      </c>
      <c r="C63" t="s">
        <v>148</v>
      </c>
      <c r="D63" t="s">
        <v>149</v>
      </c>
      <c r="E63" t="s">
        <v>538</v>
      </c>
      <c r="F63" t="s">
        <v>539</v>
      </c>
      <c r="G63" t="s">
        <v>540</v>
      </c>
      <c r="H63" t="s">
        <v>541</v>
      </c>
      <c r="K63" t="s">
        <v>1193</v>
      </c>
      <c r="L63" t="s">
        <v>1194</v>
      </c>
    </row>
    <row r="64" spans="1:14" x14ac:dyDescent="0.35">
      <c r="A64" t="s">
        <v>1196</v>
      </c>
      <c r="B64">
        <v>5300</v>
      </c>
      <c r="C64" t="s">
        <v>690</v>
      </c>
      <c r="D64" t="s">
        <v>691</v>
      </c>
      <c r="E64" t="s">
        <v>538</v>
      </c>
      <c r="F64" t="s">
        <v>539</v>
      </c>
      <c r="G64" t="s">
        <v>540</v>
      </c>
      <c r="H64" t="s">
        <v>541</v>
      </c>
      <c r="K64" t="s">
        <v>1193</v>
      </c>
      <c r="L64" t="s">
        <v>1194</v>
      </c>
    </row>
    <row r="65" spans="1:14" x14ac:dyDescent="0.35">
      <c r="A65" t="s">
        <v>1197</v>
      </c>
      <c r="B65">
        <v>1786</v>
      </c>
      <c r="C65" t="s">
        <v>168</v>
      </c>
      <c r="D65" t="s">
        <v>169</v>
      </c>
      <c r="E65" t="s">
        <v>288</v>
      </c>
      <c r="F65" t="s">
        <v>289</v>
      </c>
      <c r="G65" t="s">
        <v>117</v>
      </c>
      <c r="H65" t="s">
        <v>118</v>
      </c>
    </row>
    <row r="66" spans="1:14" x14ac:dyDescent="0.35">
      <c r="A66" t="s">
        <v>1198</v>
      </c>
      <c r="B66">
        <v>-1786</v>
      </c>
      <c r="C66" t="s">
        <v>243</v>
      </c>
      <c r="D66" t="s">
        <v>244</v>
      </c>
      <c r="E66" t="s">
        <v>139</v>
      </c>
      <c r="F66" t="s">
        <v>140</v>
      </c>
      <c r="G66" t="s">
        <v>245</v>
      </c>
      <c r="H66" t="s">
        <v>246</v>
      </c>
      <c r="M66" t="s">
        <v>247</v>
      </c>
      <c r="N66" t="s">
        <v>248</v>
      </c>
    </row>
    <row r="67" spans="1:14" x14ac:dyDescent="0.35">
      <c r="A67" t="s">
        <v>1199</v>
      </c>
      <c r="B67">
        <v>10341</v>
      </c>
      <c r="C67" t="s">
        <v>990</v>
      </c>
      <c r="D67" t="s">
        <v>989</v>
      </c>
      <c r="E67" t="s">
        <v>134</v>
      </c>
      <c r="F67" t="s">
        <v>135</v>
      </c>
      <c r="G67" t="s">
        <v>117</v>
      </c>
      <c r="H67" t="s">
        <v>118</v>
      </c>
      <c r="I67" t="s">
        <v>119</v>
      </c>
      <c r="J67" t="s">
        <v>120</v>
      </c>
    </row>
    <row r="68" spans="1:14" x14ac:dyDescent="0.35">
      <c r="A68" t="s">
        <v>1200</v>
      </c>
      <c r="B68">
        <v>-10341</v>
      </c>
      <c r="C68" t="s">
        <v>243</v>
      </c>
      <c r="D68" t="s">
        <v>244</v>
      </c>
      <c r="E68" t="s">
        <v>139</v>
      </c>
      <c r="F68" t="s">
        <v>140</v>
      </c>
      <c r="G68" t="s">
        <v>245</v>
      </c>
      <c r="H68" t="s">
        <v>246</v>
      </c>
      <c r="M68" t="s">
        <v>247</v>
      </c>
      <c r="N68" t="s">
        <v>248</v>
      </c>
    </row>
    <row r="69" spans="1:14" x14ac:dyDescent="0.35">
      <c r="A69" t="s">
        <v>1201</v>
      </c>
      <c r="B69">
        <v>3400</v>
      </c>
      <c r="C69" t="s">
        <v>168</v>
      </c>
      <c r="D69" t="s">
        <v>169</v>
      </c>
      <c r="E69" t="s">
        <v>288</v>
      </c>
      <c r="F69" t="s">
        <v>289</v>
      </c>
      <c r="G69" t="s">
        <v>117</v>
      </c>
      <c r="H69" t="s">
        <v>118</v>
      </c>
      <c r="K69" t="s">
        <v>1097</v>
      </c>
      <c r="L69" t="s">
        <v>1098</v>
      </c>
    </row>
    <row r="70" spans="1:14" x14ac:dyDescent="0.35">
      <c r="A70" t="s">
        <v>1202</v>
      </c>
      <c r="B70">
        <v>2624</v>
      </c>
      <c r="C70" t="s">
        <v>208</v>
      </c>
      <c r="D70" t="s">
        <v>209</v>
      </c>
      <c r="E70" t="s">
        <v>380</v>
      </c>
      <c r="F70" t="s">
        <v>381</v>
      </c>
      <c r="G70" t="s">
        <v>250</v>
      </c>
      <c r="H70" t="s">
        <v>251</v>
      </c>
      <c r="K70" t="s">
        <v>1097</v>
      </c>
      <c r="L70" t="s">
        <v>1098</v>
      </c>
    </row>
    <row r="71" spans="1:14" x14ac:dyDescent="0.35">
      <c r="A71" t="s">
        <v>1203</v>
      </c>
      <c r="B71">
        <v>10404</v>
      </c>
      <c r="C71" t="s">
        <v>990</v>
      </c>
      <c r="D71" t="s">
        <v>989</v>
      </c>
      <c r="E71" t="s">
        <v>288</v>
      </c>
      <c r="F71" t="s">
        <v>289</v>
      </c>
      <c r="G71" t="s">
        <v>117</v>
      </c>
      <c r="H71" t="s">
        <v>118</v>
      </c>
      <c r="I71" t="s">
        <v>119</v>
      </c>
      <c r="J71" t="s">
        <v>120</v>
      </c>
      <c r="K71" t="s">
        <v>1097</v>
      </c>
      <c r="L71" t="s">
        <v>1098</v>
      </c>
    </row>
    <row r="72" spans="1:14" x14ac:dyDescent="0.35">
      <c r="A72" t="s">
        <v>1203</v>
      </c>
      <c r="B72">
        <v>5433</v>
      </c>
      <c r="C72" t="s">
        <v>990</v>
      </c>
      <c r="D72" t="s">
        <v>989</v>
      </c>
      <c r="E72" t="s">
        <v>134</v>
      </c>
      <c r="F72" t="s">
        <v>135</v>
      </c>
      <c r="G72" t="s">
        <v>117</v>
      </c>
      <c r="H72" t="s">
        <v>118</v>
      </c>
      <c r="I72" t="s">
        <v>119</v>
      </c>
      <c r="J72" t="s">
        <v>120</v>
      </c>
      <c r="K72" t="s">
        <v>1097</v>
      </c>
      <c r="L72" t="s">
        <v>1098</v>
      </c>
    </row>
    <row r="73" spans="1:14" x14ac:dyDescent="0.35">
      <c r="A73" t="s">
        <v>1204</v>
      </c>
      <c r="B73">
        <v>24676</v>
      </c>
      <c r="C73" t="s">
        <v>401</v>
      </c>
      <c r="D73" t="s">
        <v>400</v>
      </c>
      <c r="E73" t="s">
        <v>134</v>
      </c>
      <c r="F73" t="s">
        <v>135</v>
      </c>
      <c r="G73" t="s">
        <v>117</v>
      </c>
      <c r="H73" t="s">
        <v>118</v>
      </c>
      <c r="I73" t="s">
        <v>426</v>
      </c>
      <c r="J73" t="s">
        <v>427</v>
      </c>
      <c r="K73" t="s">
        <v>1097</v>
      </c>
      <c r="L73" t="s">
        <v>1098</v>
      </c>
    </row>
    <row r="74" spans="1:14" x14ac:dyDescent="0.35">
      <c r="A74" t="s">
        <v>1205</v>
      </c>
      <c r="B74">
        <v>-24676</v>
      </c>
      <c r="C74" t="s">
        <v>168</v>
      </c>
      <c r="D74" t="s">
        <v>169</v>
      </c>
      <c r="E74" t="s">
        <v>139</v>
      </c>
      <c r="F74" t="s">
        <v>140</v>
      </c>
      <c r="G74" t="s">
        <v>245</v>
      </c>
      <c r="H74" t="s">
        <v>246</v>
      </c>
      <c r="K74" t="s">
        <v>1097</v>
      </c>
      <c r="L74" t="s">
        <v>1098</v>
      </c>
    </row>
    <row r="75" spans="1:14" x14ac:dyDescent="0.35">
      <c r="A75" t="s">
        <v>1206</v>
      </c>
      <c r="B75">
        <v>-2624</v>
      </c>
      <c r="C75" t="s">
        <v>168</v>
      </c>
      <c r="D75" t="s">
        <v>169</v>
      </c>
      <c r="E75" t="s">
        <v>139</v>
      </c>
      <c r="F75" t="s">
        <v>140</v>
      </c>
      <c r="G75" t="s">
        <v>245</v>
      </c>
      <c r="H75" t="s">
        <v>246</v>
      </c>
      <c r="K75" t="s">
        <v>1097</v>
      </c>
      <c r="L75" t="s">
        <v>1098</v>
      </c>
    </row>
    <row r="76" spans="1:14" x14ac:dyDescent="0.35">
      <c r="A76" t="s">
        <v>1207</v>
      </c>
      <c r="B76">
        <v>-5433</v>
      </c>
      <c r="C76" t="s">
        <v>168</v>
      </c>
      <c r="D76" t="s">
        <v>169</v>
      </c>
      <c r="E76" t="s">
        <v>139</v>
      </c>
      <c r="F76" t="s">
        <v>140</v>
      </c>
      <c r="G76" t="s">
        <v>245</v>
      </c>
      <c r="H76" t="s">
        <v>246</v>
      </c>
      <c r="K76" t="s">
        <v>1097</v>
      </c>
      <c r="L76" t="s">
        <v>1098</v>
      </c>
    </row>
    <row r="77" spans="1:14" x14ac:dyDescent="0.35">
      <c r="A77" t="s">
        <v>1208</v>
      </c>
      <c r="B77">
        <v>-10404</v>
      </c>
      <c r="C77" t="s">
        <v>168</v>
      </c>
      <c r="D77" t="s">
        <v>169</v>
      </c>
      <c r="E77" t="s">
        <v>139</v>
      </c>
      <c r="F77" t="s">
        <v>140</v>
      </c>
      <c r="G77" t="s">
        <v>245</v>
      </c>
      <c r="H77" t="s">
        <v>246</v>
      </c>
      <c r="K77" t="s">
        <v>1097</v>
      </c>
      <c r="L77" t="s">
        <v>1098</v>
      </c>
    </row>
    <row r="78" spans="1:14" x14ac:dyDescent="0.35">
      <c r="A78" t="s">
        <v>1209</v>
      </c>
      <c r="B78">
        <v>372</v>
      </c>
      <c r="C78" t="s">
        <v>346</v>
      </c>
      <c r="D78" t="s">
        <v>347</v>
      </c>
      <c r="E78" t="s">
        <v>428</v>
      </c>
      <c r="F78" t="s">
        <v>429</v>
      </c>
      <c r="G78" t="s">
        <v>307</v>
      </c>
      <c r="H78" t="s">
        <v>308</v>
      </c>
      <c r="I78" t="s">
        <v>586</v>
      </c>
      <c r="J78" t="s">
        <v>587</v>
      </c>
    </row>
    <row r="79" spans="1:14" x14ac:dyDescent="0.35">
      <c r="A79" t="s">
        <v>1209</v>
      </c>
      <c r="B79">
        <v>372</v>
      </c>
      <c r="C79" t="s">
        <v>346</v>
      </c>
      <c r="D79" t="s">
        <v>347</v>
      </c>
      <c r="E79" t="s">
        <v>422</v>
      </c>
      <c r="F79" t="s">
        <v>423</v>
      </c>
      <c r="G79" t="s">
        <v>307</v>
      </c>
      <c r="H79" t="s">
        <v>308</v>
      </c>
      <c r="I79" t="s">
        <v>424</v>
      </c>
      <c r="J79" t="s">
        <v>425</v>
      </c>
    </row>
    <row r="80" spans="1:14" x14ac:dyDescent="0.35">
      <c r="A80" t="s">
        <v>1209</v>
      </c>
      <c r="B80">
        <v>496</v>
      </c>
      <c r="C80" t="s">
        <v>346</v>
      </c>
      <c r="D80" t="s">
        <v>347</v>
      </c>
      <c r="E80" t="s">
        <v>428</v>
      </c>
      <c r="F80" t="s">
        <v>429</v>
      </c>
      <c r="G80" t="s">
        <v>307</v>
      </c>
      <c r="H80" t="s">
        <v>308</v>
      </c>
      <c r="I80" t="s">
        <v>430</v>
      </c>
      <c r="J80" t="s">
        <v>431</v>
      </c>
    </row>
    <row r="81" spans="1:14" x14ac:dyDescent="0.35">
      <c r="A81" t="s">
        <v>1209</v>
      </c>
      <c r="B81">
        <v>744</v>
      </c>
      <c r="C81" t="s">
        <v>346</v>
      </c>
      <c r="D81" t="s">
        <v>347</v>
      </c>
      <c r="E81" t="s">
        <v>404</v>
      </c>
      <c r="F81" t="s">
        <v>405</v>
      </c>
      <c r="G81" t="s">
        <v>307</v>
      </c>
      <c r="H81" t="s">
        <v>308</v>
      </c>
      <c r="I81" t="s">
        <v>471</v>
      </c>
      <c r="J81" t="s">
        <v>472</v>
      </c>
    </row>
    <row r="82" spans="1:14" x14ac:dyDescent="0.35">
      <c r="A82" t="s">
        <v>1209</v>
      </c>
      <c r="B82">
        <v>1984</v>
      </c>
      <c r="C82" t="s">
        <v>346</v>
      </c>
      <c r="D82" t="s">
        <v>347</v>
      </c>
      <c r="E82" t="s">
        <v>305</v>
      </c>
      <c r="F82" t="s">
        <v>306</v>
      </c>
      <c r="G82" t="s">
        <v>307</v>
      </c>
      <c r="H82" t="s">
        <v>308</v>
      </c>
      <c r="I82" t="s">
        <v>558</v>
      </c>
      <c r="J82" t="s">
        <v>559</v>
      </c>
    </row>
    <row r="83" spans="1:14" x14ac:dyDescent="0.35">
      <c r="A83" t="s">
        <v>1209</v>
      </c>
      <c r="B83">
        <v>3348</v>
      </c>
      <c r="C83" t="s">
        <v>346</v>
      </c>
      <c r="D83" t="s">
        <v>347</v>
      </c>
      <c r="E83" t="s">
        <v>404</v>
      </c>
      <c r="F83" t="s">
        <v>405</v>
      </c>
      <c r="G83" t="s">
        <v>307</v>
      </c>
      <c r="H83" t="s">
        <v>308</v>
      </c>
      <c r="I83" t="s">
        <v>406</v>
      </c>
      <c r="J83" t="s">
        <v>407</v>
      </c>
    </row>
    <row r="84" spans="1:14" x14ac:dyDescent="0.35">
      <c r="A84" t="s">
        <v>347</v>
      </c>
      <c r="B84">
        <v>-7316</v>
      </c>
      <c r="C84" t="s">
        <v>346</v>
      </c>
      <c r="D84" t="s">
        <v>347</v>
      </c>
      <c r="E84" t="s">
        <v>47</v>
      </c>
      <c r="F84" t="s">
        <v>48</v>
      </c>
      <c r="G84" t="s">
        <v>49</v>
      </c>
      <c r="H84" t="s">
        <v>50</v>
      </c>
      <c r="M84" t="s">
        <v>173</v>
      </c>
      <c r="N84" t="s">
        <v>174</v>
      </c>
    </row>
    <row r="85" spans="1:14" x14ac:dyDescent="0.35">
      <c r="A85" t="s">
        <v>1204</v>
      </c>
      <c r="B85">
        <v>9796</v>
      </c>
      <c r="C85" t="s">
        <v>208</v>
      </c>
      <c r="D85" t="s">
        <v>209</v>
      </c>
      <c r="E85" t="s">
        <v>158</v>
      </c>
      <c r="F85" t="s">
        <v>159</v>
      </c>
      <c r="G85" t="s">
        <v>117</v>
      </c>
      <c r="H85" t="s">
        <v>118</v>
      </c>
      <c r="K85" t="s">
        <v>1097</v>
      </c>
      <c r="L85" t="s">
        <v>1098</v>
      </c>
    </row>
    <row r="86" spans="1:14" x14ac:dyDescent="0.35">
      <c r="A86" t="s">
        <v>1203</v>
      </c>
      <c r="B86">
        <v>26048</v>
      </c>
      <c r="C86" t="s">
        <v>401</v>
      </c>
      <c r="D86" t="s">
        <v>400</v>
      </c>
      <c r="E86" t="s">
        <v>158</v>
      </c>
      <c r="F86" t="s">
        <v>159</v>
      </c>
      <c r="G86" t="s">
        <v>117</v>
      </c>
      <c r="H86" t="s">
        <v>118</v>
      </c>
      <c r="I86" t="s">
        <v>398</v>
      </c>
      <c r="J86" t="s">
        <v>399</v>
      </c>
      <c r="K86" t="s">
        <v>1097</v>
      </c>
      <c r="L86" t="s">
        <v>1098</v>
      </c>
    </row>
    <row r="87" spans="1:14" x14ac:dyDescent="0.35">
      <c r="A87" t="s">
        <v>1210</v>
      </c>
      <c r="B87">
        <v>-3400</v>
      </c>
      <c r="C87" t="s">
        <v>168</v>
      </c>
      <c r="D87" t="s">
        <v>169</v>
      </c>
      <c r="E87" t="s">
        <v>139</v>
      </c>
      <c r="F87" t="s">
        <v>140</v>
      </c>
      <c r="G87" t="s">
        <v>245</v>
      </c>
      <c r="H87" t="s">
        <v>246</v>
      </c>
      <c r="K87" t="s">
        <v>1097</v>
      </c>
      <c r="L87" t="s">
        <v>1098</v>
      </c>
    </row>
    <row r="88" spans="1:14" x14ac:dyDescent="0.35">
      <c r="A88" t="s">
        <v>1211</v>
      </c>
      <c r="B88">
        <v>-35844</v>
      </c>
      <c r="C88" t="s">
        <v>168</v>
      </c>
      <c r="D88" t="s">
        <v>169</v>
      </c>
      <c r="E88" t="s">
        <v>139</v>
      </c>
      <c r="F88" t="s">
        <v>140</v>
      </c>
      <c r="G88" t="s">
        <v>245</v>
      </c>
      <c r="H88" t="s">
        <v>246</v>
      </c>
      <c r="K88" t="s">
        <v>1097</v>
      </c>
      <c r="L88" t="s">
        <v>1098</v>
      </c>
    </row>
    <row r="89" spans="1:14" x14ac:dyDescent="0.35">
      <c r="A89" t="s">
        <v>1212</v>
      </c>
      <c r="B89">
        <v>139</v>
      </c>
      <c r="C89" t="s">
        <v>17</v>
      </c>
      <c r="D89" t="s">
        <v>18</v>
      </c>
      <c r="E89" t="s">
        <v>154</v>
      </c>
      <c r="F89" t="s">
        <v>155</v>
      </c>
      <c r="G89" t="s">
        <v>117</v>
      </c>
      <c r="H89" t="s">
        <v>118</v>
      </c>
      <c r="K89" t="s">
        <v>286</v>
      </c>
      <c r="L89" t="s">
        <v>287</v>
      </c>
    </row>
    <row r="90" spans="1:14" x14ac:dyDescent="0.35">
      <c r="A90" t="s">
        <v>1212</v>
      </c>
      <c r="B90">
        <v>5746</v>
      </c>
      <c r="C90" t="s">
        <v>27</v>
      </c>
      <c r="D90" t="s">
        <v>28</v>
      </c>
      <c r="E90" t="s">
        <v>154</v>
      </c>
      <c r="F90" t="s">
        <v>155</v>
      </c>
      <c r="G90" t="s">
        <v>117</v>
      </c>
      <c r="H90" t="s">
        <v>118</v>
      </c>
      <c r="K90" t="s">
        <v>286</v>
      </c>
      <c r="L90" t="s">
        <v>287</v>
      </c>
    </row>
    <row r="91" spans="1:14" x14ac:dyDescent="0.35">
      <c r="A91" t="s">
        <v>1212</v>
      </c>
      <c r="B91">
        <v>17412</v>
      </c>
      <c r="C91" t="s">
        <v>156</v>
      </c>
      <c r="D91" t="s">
        <v>157</v>
      </c>
      <c r="E91" t="s">
        <v>154</v>
      </c>
      <c r="F91" t="s">
        <v>155</v>
      </c>
      <c r="G91" t="s">
        <v>117</v>
      </c>
      <c r="H91" t="s">
        <v>118</v>
      </c>
      <c r="K91" t="s">
        <v>286</v>
      </c>
      <c r="L91" t="s">
        <v>287</v>
      </c>
    </row>
    <row r="92" spans="1:14" x14ac:dyDescent="0.35">
      <c r="A92" t="s">
        <v>1213</v>
      </c>
      <c r="B92">
        <v>1008</v>
      </c>
      <c r="C92" t="s">
        <v>298</v>
      </c>
      <c r="D92" t="s">
        <v>297</v>
      </c>
      <c r="E92" t="s">
        <v>134</v>
      </c>
      <c r="F92" t="s">
        <v>135</v>
      </c>
      <c r="G92" t="s">
        <v>117</v>
      </c>
      <c r="H92" t="s">
        <v>118</v>
      </c>
    </row>
    <row r="93" spans="1:14" x14ac:dyDescent="0.35">
      <c r="A93" t="s">
        <v>1213</v>
      </c>
      <c r="B93">
        <v>1666</v>
      </c>
      <c r="C93" t="s">
        <v>298</v>
      </c>
      <c r="D93" t="s">
        <v>297</v>
      </c>
      <c r="E93" t="s">
        <v>158</v>
      </c>
      <c r="F93" t="s">
        <v>159</v>
      </c>
      <c r="G93" t="s">
        <v>117</v>
      </c>
      <c r="H93" t="s">
        <v>118</v>
      </c>
    </row>
    <row r="94" spans="1:14" x14ac:dyDescent="0.35">
      <c r="A94" t="s">
        <v>1213</v>
      </c>
      <c r="B94">
        <v>476</v>
      </c>
      <c r="C94" t="s">
        <v>298</v>
      </c>
      <c r="D94" t="s">
        <v>297</v>
      </c>
      <c r="E94" t="s">
        <v>288</v>
      </c>
      <c r="F94" t="s">
        <v>289</v>
      </c>
      <c r="G94" t="s">
        <v>117</v>
      </c>
      <c r="H94" t="s">
        <v>118</v>
      </c>
    </row>
    <row r="95" spans="1:14" x14ac:dyDescent="0.35">
      <c r="A95" t="s">
        <v>1213</v>
      </c>
      <c r="B95">
        <v>210</v>
      </c>
      <c r="C95" t="s">
        <v>298</v>
      </c>
      <c r="D95" t="s">
        <v>297</v>
      </c>
      <c r="E95" t="s">
        <v>154</v>
      </c>
      <c r="F95" t="s">
        <v>155</v>
      </c>
      <c r="G95" t="s">
        <v>117</v>
      </c>
      <c r="H95" t="s">
        <v>118</v>
      </c>
    </row>
    <row r="96" spans="1:14" x14ac:dyDescent="0.35">
      <c r="A96" t="s">
        <v>1213</v>
      </c>
      <c r="B96">
        <v>1190</v>
      </c>
      <c r="C96" t="s">
        <v>298</v>
      </c>
      <c r="D96" t="s">
        <v>297</v>
      </c>
      <c r="E96" t="s">
        <v>609</v>
      </c>
      <c r="F96" t="s">
        <v>610</v>
      </c>
      <c r="G96" t="s">
        <v>250</v>
      </c>
      <c r="H96" t="s">
        <v>251</v>
      </c>
    </row>
    <row r="97" spans="1:16" x14ac:dyDescent="0.35">
      <c r="A97" t="s">
        <v>1214</v>
      </c>
      <c r="B97">
        <v>11060</v>
      </c>
      <c r="C97" t="s">
        <v>298</v>
      </c>
      <c r="D97" t="s">
        <v>297</v>
      </c>
      <c r="E97" t="s">
        <v>139</v>
      </c>
      <c r="F97" t="s">
        <v>140</v>
      </c>
      <c r="G97" t="s">
        <v>839</v>
      </c>
      <c r="H97" t="s">
        <v>840</v>
      </c>
      <c r="M97" t="s">
        <v>841</v>
      </c>
      <c r="N97" t="s">
        <v>842</v>
      </c>
    </row>
    <row r="98" spans="1:16" x14ac:dyDescent="0.35">
      <c r="A98" t="s">
        <v>1215</v>
      </c>
      <c r="B98">
        <v>30</v>
      </c>
      <c r="C98" t="s">
        <v>17</v>
      </c>
      <c r="D98" t="s">
        <v>18</v>
      </c>
      <c r="E98" t="s">
        <v>563</v>
      </c>
      <c r="F98" t="s">
        <v>564</v>
      </c>
      <c r="G98" t="s">
        <v>568</v>
      </c>
      <c r="H98" t="s">
        <v>569</v>
      </c>
    </row>
    <row r="99" spans="1:16" x14ac:dyDescent="0.35">
      <c r="A99" t="s">
        <v>1215</v>
      </c>
      <c r="B99">
        <v>1233</v>
      </c>
      <c r="C99" t="s">
        <v>27</v>
      </c>
      <c r="D99" t="s">
        <v>28</v>
      </c>
      <c r="E99" t="s">
        <v>563</v>
      </c>
      <c r="F99" t="s">
        <v>564</v>
      </c>
      <c r="G99" t="s">
        <v>568</v>
      </c>
      <c r="H99" t="s">
        <v>569</v>
      </c>
    </row>
    <row r="100" spans="1:16" x14ac:dyDescent="0.35">
      <c r="A100" t="s">
        <v>1216</v>
      </c>
      <c r="B100">
        <v>3737</v>
      </c>
      <c r="C100" t="s">
        <v>577</v>
      </c>
      <c r="D100" t="s">
        <v>578</v>
      </c>
      <c r="E100" t="s">
        <v>563</v>
      </c>
      <c r="F100" t="s">
        <v>564</v>
      </c>
      <c r="G100" t="s">
        <v>568</v>
      </c>
      <c r="H100" t="s">
        <v>569</v>
      </c>
    </row>
    <row r="101" spans="1:16" x14ac:dyDescent="0.35">
      <c r="A101" t="s">
        <v>1217</v>
      </c>
      <c r="B101">
        <v>40121</v>
      </c>
      <c r="C101" t="s">
        <v>1218</v>
      </c>
      <c r="D101" t="s">
        <v>1217</v>
      </c>
      <c r="E101" t="s">
        <v>548</v>
      </c>
      <c r="F101" t="s">
        <v>549</v>
      </c>
      <c r="G101" t="s">
        <v>550</v>
      </c>
      <c r="H101" t="s">
        <v>551</v>
      </c>
      <c r="I101" t="s">
        <v>552</v>
      </c>
      <c r="J101" t="s">
        <v>553</v>
      </c>
    </row>
    <row r="102" spans="1:16" x14ac:dyDescent="0.35">
      <c r="A102" t="s">
        <v>1219</v>
      </c>
      <c r="B102">
        <v>400</v>
      </c>
      <c r="C102" t="s">
        <v>63</v>
      </c>
      <c r="D102" t="s">
        <v>64</v>
      </c>
      <c r="E102" t="s">
        <v>154</v>
      </c>
      <c r="F102" t="s">
        <v>155</v>
      </c>
      <c r="G102" t="s">
        <v>117</v>
      </c>
      <c r="H102" t="s">
        <v>118</v>
      </c>
    </row>
    <row r="103" spans="1:16" x14ac:dyDescent="0.35">
      <c r="A103" t="s">
        <v>1220</v>
      </c>
      <c r="B103">
        <v>-5000</v>
      </c>
      <c r="C103" t="s">
        <v>1221</v>
      </c>
      <c r="D103" t="s">
        <v>1220</v>
      </c>
      <c r="E103" t="s">
        <v>1016</v>
      </c>
      <c r="F103" t="s">
        <v>1017</v>
      </c>
      <c r="G103" t="s">
        <v>37</v>
      </c>
      <c r="H103" t="s">
        <v>38</v>
      </c>
      <c r="M103" t="s">
        <v>1222</v>
      </c>
      <c r="N103" t="s">
        <v>1223</v>
      </c>
    </row>
    <row r="104" spans="1:16" x14ac:dyDescent="0.35">
      <c r="A104" t="s">
        <v>1224</v>
      </c>
      <c r="B104">
        <v>3253</v>
      </c>
      <c r="C104" t="s">
        <v>990</v>
      </c>
      <c r="D104" t="s">
        <v>989</v>
      </c>
      <c r="E104" t="s">
        <v>158</v>
      </c>
      <c r="F104" t="s">
        <v>159</v>
      </c>
      <c r="G104" t="s">
        <v>117</v>
      </c>
      <c r="H104" t="s">
        <v>118</v>
      </c>
      <c r="I104" t="s">
        <v>119</v>
      </c>
      <c r="J104" t="s">
        <v>120</v>
      </c>
    </row>
    <row r="105" spans="1:16" x14ac:dyDescent="0.35">
      <c r="A105" t="s">
        <v>1225</v>
      </c>
      <c r="B105">
        <v>-560</v>
      </c>
      <c r="C105" t="s">
        <v>115</v>
      </c>
      <c r="D105" t="s">
        <v>116</v>
      </c>
      <c r="E105" t="s">
        <v>19</v>
      </c>
      <c r="F105" t="s">
        <v>20</v>
      </c>
      <c r="G105" t="s">
        <v>117</v>
      </c>
      <c r="H105" t="s">
        <v>118</v>
      </c>
      <c r="I105" t="s">
        <v>119</v>
      </c>
      <c r="J105" t="s">
        <v>120</v>
      </c>
      <c r="O105" t="s">
        <v>119</v>
      </c>
      <c r="P105" t="s">
        <v>120</v>
      </c>
    </row>
    <row r="106" spans="1:16" x14ac:dyDescent="0.35">
      <c r="A106" t="s">
        <v>1187</v>
      </c>
      <c r="B106">
        <v>24439</v>
      </c>
      <c r="C106" t="s">
        <v>205</v>
      </c>
      <c r="D106" t="s">
        <v>206</v>
      </c>
      <c r="E106" t="s">
        <v>158</v>
      </c>
      <c r="F106" t="s">
        <v>159</v>
      </c>
      <c r="G106" t="s">
        <v>117</v>
      </c>
      <c r="H106" t="s">
        <v>118</v>
      </c>
      <c r="K106" t="s">
        <v>141</v>
      </c>
      <c r="L106" t="s">
        <v>142</v>
      </c>
    </row>
    <row r="107" spans="1:16" x14ac:dyDescent="0.35">
      <c r="A107" t="s">
        <v>1187</v>
      </c>
      <c r="B107">
        <v>-24439</v>
      </c>
      <c r="C107" t="s">
        <v>237</v>
      </c>
      <c r="D107" t="s">
        <v>238</v>
      </c>
      <c r="E107" t="s">
        <v>158</v>
      </c>
      <c r="F107" t="s">
        <v>159</v>
      </c>
      <c r="G107" t="s">
        <v>117</v>
      </c>
      <c r="H107" t="s">
        <v>118</v>
      </c>
      <c r="K107" t="s">
        <v>141</v>
      </c>
      <c r="L107" t="s">
        <v>142</v>
      </c>
    </row>
    <row r="108" spans="1:16" x14ac:dyDescent="0.35">
      <c r="A108" t="s">
        <v>1226</v>
      </c>
      <c r="B108">
        <v>-400</v>
      </c>
      <c r="C108" t="s">
        <v>243</v>
      </c>
      <c r="D108" t="s">
        <v>244</v>
      </c>
      <c r="E108" t="s">
        <v>139</v>
      </c>
      <c r="F108" t="s">
        <v>140</v>
      </c>
      <c r="G108" t="s">
        <v>245</v>
      </c>
      <c r="H108" t="s">
        <v>246</v>
      </c>
      <c r="M108" t="s">
        <v>247</v>
      </c>
      <c r="N108" t="s">
        <v>248</v>
      </c>
    </row>
    <row r="109" spans="1:16" x14ac:dyDescent="0.35">
      <c r="A109" t="s">
        <v>1227</v>
      </c>
      <c r="B109">
        <v>38000</v>
      </c>
      <c r="C109" t="s">
        <v>1228</v>
      </c>
      <c r="D109" t="s">
        <v>1229</v>
      </c>
      <c r="E109" t="s">
        <v>1016</v>
      </c>
      <c r="F109" t="s">
        <v>1017</v>
      </c>
      <c r="G109" t="s">
        <v>1230</v>
      </c>
      <c r="H109" t="s">
        <v>1231</v>
      </c>
      <c r="K109" t="s">
        <v>1232</v>
      </c>
      <c r="L109" t="s">
        <v>1233</v>
      </c>
      <c r="M109" t="s">
        <v>1234</v>
      </c>
      <c r="N109" t="s">
        <v>1229</v>
      </c>
    </row>
    <row r="110" spans="1:16" x14ac:dyDescent="0.35">
      <c r="A110" t="s">
        <v>1227</v>
      </c>
      <c r="B110">
        <v>38000</v>
      </c>
      <c r="C110" t="s">
        <v>805</v>
      </c>
      <c r="D110" t="s">
        <v>806</v>
      </c>
      <c r="E110" t="s">
        <v>1016</v>
      </c>
      <c r="F110" t="s">
        <v>1017</v>
      </c>
      <c r="G110" t="s">
        <v>1230</v>
      </c>
      <c r="H110" t="s">
        <v>1231</v>
      </c>
      <c r="K110" t="s">
        <v>1232</v>
      </c>
      <c r="L110" t="s">
        <v>1233</v>
      </c>
    </row>
    <row r="111" spans="1:16" x14ac:dyDescent="0.35">
      <c r="A111" t="s">
        <v>1235</v>
      </c>
      <c r="B111">
        <v>40121</v>
      </c>
      <c r="C111" t="s">
        <v>401</v>
      </c>
      <c r="D111" t="s">
        <v>400</v>
      </c>
      <c r="E111" t="s">
        <v>548</v>
      </c>
      <c r="F111" t="s">
        <v>549</v>
      </c>
      <c r="G111" t="s">
        <v>550</v>
      </c>
      <c r="H111" t="s">
        <v>551</v>
      </c>
      <c r="I111" t="s">
        <v>552</v>
      </c>
      <c r="J111" t="s">
        <v>553</v>
      </c>
    </row>
    <row r="112" spans="1:16" x14ac:dyDescent="0.35">
      <c r="A112" t="s">
        <v>375</v>
      </c>
      <c r="B112">
        <v>17</v>
      </c>
      <c r="C112" t="s">
        <v>376</v>
      </c>
      <c r="D112" t="s">
        <v>375</v>
      </c>
      <c r="E112" t="s">
        <v>538</v>
      </c>
      <c r="F112" t="s">
        <v>539</v>
      </c>
      <c r="G112" t="s">
        <v>540</v>
      </c>
      <c r="H112" t="s">
        <v>541</v>
      </c>
      <c r="I112" t="s">
        <v>542</v>
      </c>
      <c r="J112" t="s">
        <v>543</v>
      </c>
    </row>
    <row r="113" spans="1:14" x14ac:dyDescent="0.35">
      <c r="A113" t="s">
        <v>172</v>
      </c>
      <c r="B113">
        <v>-13390</v>
      </c>
      <c r="C113" t="s">
        <v>171</v>
      </c>
      <c r="D113" t="s">
        <v>172</v>
      </c>
      <c r="E113" t="s">
        <v>47</v>
      </c>
      <c r="F113" t="s">
        <v>48</v>
      </c>
      <c r="G113" t="s">
        <v>32</v>
      </c>
      <c r="H113" t="s">
        <v>33</v>
      </c>
      <c r="M113" t="s">
        <v>709</v>
      </c>
      <c r="N113" t="s">
        <v>710</v>
      </c>
    </row>
    <row r="114" spans="1:14" x14ac:dyDescent="0.35">
      <c r="A114" t="s">
        <v>177</v>
      </c>
      <c r="B114">
        <v>13390</v>
      </c>
      <c r="C114" t="s">
        <v>176</v>
      </c>
      <c r="D114" t="s">
        <v>177</v>
      </c>
      <c r="E114" t="s">
        <v>47</v>
      </c>
      <c r="F114" t="s">
        <v>48</v>
      </c>
      <c r="G114" t="s">
        <v>32</v>
      </c>
      <c r="H114" t="s">
        <v>33</v>
      </c>
      <c r="M114" t="s">
        <v>1236</v>
      </c>
      <c r="N114" t="s">
        <v>1237</v>
      </c>
    </row>
    <row r="115" spans="1:14" x14ac:dyDescent="0.35">
      <c r="A115" t="s">
        <v>375</v>
      </c>
      <c r="B115">
        <v>-55</v>
      </c>
      <c r="C115" t="s">
        <v>376</v>
      </c>
      <c r="D115" t="s">
        <v>375</v>
      </c>
      <c r="E115" t="s">
        <v>47</v>
      </c>
      <c r="F115" t="s">
        <v>48</v>
      </c>
      <c r="G115" t="s">
        <v>21</v>
      </c>
      <c r="H115" t="s">
        <v>22</v>
      </c>
      <c r="I115" t="s">
        <v>544</v>
      </c>
      <c r="J115" t="s">
        <v>545</v>
      </c>
    </row>
    <row r="116" spans="1:14" x14ac:dyDescent="0.35">
      <c r="A116" t="s">
        <v>354</v>
      </c>
      <c r="B116">
        <v>-1633</v>
      </c>
      <c r="C116" t="s">
        <v>377</v>
      </c>
      <c r="D116" t="s">
        <v>354</v>
      </c>
      <c r="E116" t="s">
        <v>47</v>
      </c>
      <c r="F116" t="s">
        <v>48</v>
      </c>
      <c r="G116" t="s">
        <v>21</v>
      </c>
      <c r="H116" t="s">
        <v>22</v>
      </c>
      <c r="I116" t="s">
        <v>544</v>
      </c>
      <c r="J116" t="s">
        <v>545</v>
      </c>
    </row>
    <row r="117" spans="1:14" x14ac:dyDescent="0.35">
      <c r="A117" t="s">
        <v>388</v>
      </c>
      <c r="B117">
        <v>-1834</v>
      </c>
      <c r="C117" t="s">
        <v>389</v>
      </c>
      <c r="D117" t="s">
        <v>388</v>
      </c>
      <c r="E117" t="s">
        <v>47</v>
      </c>
      <c r="F117" t="s">
        <v>48</v>
      </c>
      <c r="G117" t="s">
        <v>21</v>
      </c>
      <c r="H117" t="s">
        <v>22</v>
      </c>
      <c r="I117" t="s">
        <v>544</v>
      </c>
      <c r="J117" t="s">
        <v>545</v>
      </c>
    </row>
    <row r="118" spans="1:14" x14ac:dyDescent="0.35">
      <c r="A118" t="s">
        <v>375</v>
      </c>
      <c r="B118">
        <v>-191</v>
      </c>
      <c r="C118" t="s">
        <v>376</v>
      </c>
      <c r="D118" t="s">
        <v>375</v>
      </c>
      <c r="E118" t="s">
        <v>47</v>
      </c>
      <c r="F118" t="s">
        <v>48</v>
      </c>
      <c r="G118" t="s">
        <v>21</v>
      </c>
      <c r="H118" t="s">
        <v>22</v>
      </c>
      <c r="I118" t="s">
        <v>53</v>
      </c>
      <c r="J118" t="s">
        <v>54</v>
      </c>
    </row>
    <row r="119" spans="1:14" x14ac:dyDescent="0.35">
      <c r="A119" t="s">
        <v>354</v>
      </c>
      <c r="B119">
        <v>-1928</v>
      </c>
      <c r="C119" t="s">
        <v>377</v>
      </c>
      <c r="D119" t="s">
        <v>354</v>
      </c>
      <c r="E119" t="s">
        <v>47</v>
      </c>
      <c r="F119" t="s">
        <v>48</v>
      </c>
      <c r="G119" t="s">
        <v>21</v>
      </c>
      <c r="H119" t="s">
        <v>22</v>
      </c>
      <c r="I119" t="s">
        <v>53</v>
      </c>
      <c r="J119" t="s">
        <v>54</v>
      </c>
    </row>
    <row r="120" spans="1:14" x14ac:dyDescent="0.35">
      <c r="A120" t="s">
        <v>388</v>
      </c>
      <c r="B120">
        <v>-1407</v>
      </c>
      <c r="C120" t="s">
        <v>389</v>
      </c>
      <c r="D120" t="s">
        <v>388</v>
      </c>
      <c r="E120" t="s">
        <v>47</v>
      </c>
      <c r="F120" t="s">
        <v>48</v>
      </c>
      <c r="G120" t="s">
        <v>21</v>
      </c>
      <c r="H120" t="s">
        <v>22</v>
      </c>
      <c r="I120" t="s">
        <v>53</v>
      </c>
      <c r="J120" t="s">
        <v>54</v>
      </c>
    </row>
    <row r="121" spans="1:14" x14ac:dyDescent="0.35">
      <c r="A121" t="s">
        <v>375</v>
      </c>
      <c r="B121">
        <v>-113</v>
      </c>
      <c r="C121" t="s">
        <v>376</v>
      </c>
      <c r="D121" t="s">
        <v>375</v>
      </c>
      <c r="E121" t="s">
        <v>47</v>
      </c>
      <c r="F121" t="s">
        <v>48</v>
      </c>
      <c r="G121" t="s">
        <v>369</v>
      </c>
      <c r="H121" t="s">
        <v>370</v>
      </c>
      <c r="I121" t="s">
        <v>371</v>
      </c>
      <c r="J121" t="s">
        <v>372</v>
      </c>
      <c r="M121" t="s">
        <v>373</v>
      </c>
      <c r="N121" t="s">
        <v>374</v>
      </c>
    </row>
    <row r="122" spans="1:14" x14ac:dyDescent="0.35">
      <c r="A122" t="s">
        <v>354</v>
      </c>
      <c r="B122">
        <v>-593</v>
      </c>
      <c r="C122" t="s">
        <v>377</v>
      </c>
      <c r="D122" t="s">
        <v>354</v>
      </c>
      <c r="E122" t="s">
        <v>47</v>
      </c>
      <c r="F122" t="s">
        <v>48</v>
      </c>
      <c r="G122" t="s">
        <v>369</v>
      </c>
      <c r="H122" t="s">
        <v>370</v>
      </c>
      <c r="I122" t="s">
        <v>371</v>
      </c>
      <c r="J122" t="s">
        <v>372</v>
      </c>
      <c r="M122" t="s">
        <v>373</v>
      </c>
      <c r="N122" t="s">
        <v>374</v>
      </c>
    </row>
    <row r="123" spans="1:14" x14ac:dyDescent="0.35">
      <c r="A123" t="s">
        <v>375</v>
      </c>
      <c r="B123">
        <v>-797</v>
      </c>
      <c r="C123" t="s">
        <v>376</v>
      </c>
      <c r="D123" t="s">
        <v>375</v>
      </c>
      <c r="E123" t="s">
        <v>548</v>
      </c>
      <c r="F123" t="s">
        <v>549</v>
      </c>
      <c r="G123" t="s">
        <v>550</v>
      </c>
      <c r="H123" t="s">
        <v>551</v>
      </c>
      <c r="I123" t="s">
        <v>552</v>
      </c>
      <c r="J123" t="s">
        <v>553</v>
      </c>
    </row>
    <row r="124" spans="1:14" x14ac:dyDescent="0.35">
      <c r="A124" t="s">
        <v>354</v>
      </c>
      <c r="B124">
        <v>-1792</v>
      </c>
      <c r="C124" t="s">
        <v>377</v>
      </c>
      <c r="D124" t="s">
        <v>354</v>
      </c>
      <c r="E124" t="s">
        <v>548</v>
      </c>
      <c r="F124" t="s">
        <v>549</v>
      </c>
      <c r="G124" t="s">
        <v>550</v>
      </c>
      <c r="H124" t="s">
        <v>551</v>
      </c>
      <c r="I124" t="s">
        <v>552</v>
      </c>
      <c r="J124" t="s">
        <v>553</v>
      </c>
    </row>
    <row r="125" spans="1:14" x14ac:dyDescent="0.35">
      <c r="A125" t="s">
        <v>388</v>
      </c>
      <c r="B125">
        <v>-2345</v>
      </c>
      <c r="C125" t="s">
        <v>389</v>
      </c>
      <c r="D125" t="s">
        <v>388</v>
      </c>
      <c r="E125" t="s">
        <v>548</v>
      </c>
      <c r="F125" t="s">
        <v>549</v>
      </c>
      <c r="G125" t="s">
        <v>550</v>
      </c>
      <c r="H125" t="s">
        <v>551</v>
      </c>
      <c r="I125" t="s">
        <v>552</v>
      </c>
      <c r="J125" t="s">
        <v>553</v>
      </c>
    </row>
    <row r="126" spans="1:14" x14ac:dyDescent="0.35">
      <c r="A126" t="s">
        <v>375</v>
      </c>
      <c r="B126">
        <v>-5</v>
      </c>
      <c r="C126" t="s">
        <v>376</v>
      </c>
      <c r="D126" t="s">
        <v>375</v>
      </c>
      <c r="E126" t="s">
        <v>554</v>
      </c>
      <c r="F126" t="s">
        <v>555</v>
      </c>
      <c r="G126" t="s">
        <v>492</v>
      </c>
      <c r="H126" t="s">
        <v>493</v>
      </c>
      <c r="I126" t="s">
        <v>556</v>
      </c>
      <c r="J126" t="s">
        <v>557</v>
      </c>
    </row>
    <row r="127" spans="1:14" x14ac:dyDescent="0.35">
      <c r="A127" t="s">
        <v>375</v>
      </c>
      <c r="B127">
        <v>-464</v>
      </c>
      <c r="C127" t="s">
        <v>376</v>
      </c>
      <c r="D127" t="s">
        <v>375</v>
      </c>
      <c r="E127" t="s">
        <v>458</v>
      </c>
      <c r="F127" t="s">
        <v>459</v>
      </c>
      <c r="G127" t="s">
        <v>348</v>
      </c>
      <c r="H127" t="s">
        <v>349</v>
      </c>
      <c r="I127" t="s">
        <v>529</v>
      </c>
      <c r="J127" t="s">
        <v>530</v>
      </c>
    </row>
    <row r="128" spans="1:14" x14ac:dyDescent="0.35">
      <c r="A128" t="s">
        <v>354</v>
      </c>
      <c r="B128">
        <v>-1690</v>
      </c>
      <c r="C128" t="s">
        <v>377</v>
      </c>
      <c r="D128" t="s">
        <v>354</v>
      </c>
      <c r="E128" t="s">
        <v>458</v>
      </c>
      <c r="F128" t="s">
        <v>459</v>
      </c>
      <c r="G128" t="s">
        <v>348</v>
      </c>
      <c r="H128" t="s">
        <v>349</v>
      </c>
      <c r="I128" t="s">
        <v>529</v>
      </c>
      <c r="J128" t="s">
        <v>530</v>
      </c>
    </row>
    <row r="129" spans="1:10" x14ac:dyDescent="0.35">
      <c r="A129" t="s">
        <v>388</v>
      </c>
      <c r="B129">
        <v>-1371</v>
      </c>
      <c r="C129" t="s">
        <v>389</v>
      </c>
      <c r="D129" t="s">
        <v>388</v>
      </c>
      <c r="E129" t="s">
        <v>458</v>
      </c>
      <c r="F129" t="s">
        <v>459</v>
      </c>
      <c r="G129" t="s">
        <v>348</v>
      </c>
      <c r="H129" t="s">
        <v>349</v>
      </c>
      <c r="I129" t="s">
        <v>529</v>
      </c>
      <c r="J129" t="s">
        <v>530</v>
      </c>
    </row>
    <row r="130" spans="1:10" x14ac:dyDescent="0.35">
      <c r="A130" t="s">
        <v>375</v>
      </c>
      <c r="B130">
        <v>-153</v>
      </c>
      <c r="C130" t="s">
        <v>376</v>
      </c>
      <c r="D130" t="s">
        <v>375</v>
      </c>
      <c r="E130" t="s">
        <v>384</v>
      </c>
      <c r="F130" t="s">
        <v>385</v>
      </c>
      <c r="G130" t="s">
        <v>339</v>
      </c>
      <c r="H130" t="s">
        <v>340</v>
      </c>
      <c r="I130" t="s">
        <v>418</v>
      </c>
      <c r="J130" t="s">
        <v>419</v>
      </c>
    </row>
    <row r="131" spans="1:10" x14ac:dyDescent="0.35">
      <c r="A131" t="s">
        <v>354</v>
      </c>
      <c r="B131">
        <v>-14061</v>
      </c>
      <c r="C131" t="s">
        <v>377</v>
      </c>
      <c r="D131" t="s">
        <v>354</v>
      </c>
      <c r="E131" t="s">
        <v>384</v>
      </c>
      <c r="F131" t="s">
        <v>385</v>
      </c>
      <c r="G131" t="s">
        <v>339</v>
      </c>
      <c r="H131" t="s">
        <v>340</v>
      </c>
      <c r="I131" t="s">
        <v>418</v>
      </c>
      <c r="J131" t="s">
        <v>419</v>
      </c>
    </row>
    <row r="132" spans="1:10" x14ac:dyDescent="0.35">
      <c r="A132" t="s">
        <v>388</v>
      </c>
      <c r="B132">
        <v>-19019</v>
      </c>
      <c r="C132" t="s">
        <v>389</v>
      </c>
      <c r="D132" t="s">
        <v>388</v>
      </c>
      <c r="E132" t="s">
        <v>384</v>
      </c>
      <c r="F132" t="s">
        <v>385</v>
      </c>
      <c r="G132" t="s">
        <v>339</v>
      </c>
      <c r="H132" t="s">
        <v>340</v>
      </c>
      <c r="I132" t="s">
        <v>418</v>
      </c>
      <c r="J132" t="s">
        <v>419</v>
      </c>
    </row>
    <row r="133" spans="1:10" x14ac:dyDescent="0.35">
      <c r="A133" t="s">
        <v>375</v>
      </c>
      <c r="B133">
        <v>-149</v>
      </c>
      <c r="C133" t="s">
        <v>376</v>
      </c>
      <c r="D133" t="s">
        <v>375</v>
      </c>
      <c r="E133" t="s">
        <v>384</v>
      </c>
      <c r="F133" t="s">
        <v>385</v>
      </c>
      <c r="G133" t="s">
        <v>339</v>
      </c>
      <c r="H133" t="s">
        <v>340</v>
      </c>
      <c r="I133" t="s">
        <v>396</v>
      </c>
      <c r="J133" t="s">
        <v>397</v>
      </c>
    </row>
    <row r="134" spans="1:10" x14ac:dyDescent="0.35">
      <c r="A134" t="s">
        <v>354</v>
      </c>
      <c r="B134">
        <v>-2486</v>
      </c>
      <c r="C134" t="s">
        <v>377</v>
      </c>
      <c r="D134" t="s">
        <v>354</v>
      </c>
      <c r="E134" t="s">
        <v>384</v>
      </c>
      <c r="F134" t="s">
        <v>385</v>
      </c>
      <c r="G134" t="s">
        <v>339</v>
      </c>
      <c r="H134" t="s">
        <v>340</v>
      </c>
      <c r="I134" t="s">
        <v>396</v>
      </c>
      <c r="J134" t="s">
        <v>397</v>
      </c>
    </row>
    <row r="135" spans="1:10" x14ac:dyDescent="0.35">
      <c r="A135" t="s">
        <v>388</v>
      </c>
      <c r="B135">
        <v>-2047</v>
      </c>
      <c r="C135" t="s">
        <v>389</v>
      </c>
      <c r="D135" t="s">
        <v>388</v>
      </c>
      <c r="E135" t="s">
        <v>384</v>
      </c>
      <c r="F135" t="s">
        <v>385</v>
      </c>
      <c r="G135" t="s">
        <v>339</v>
      </c>
      <c r="H135" t="s">
        <v>340</v>
      </c>
      <c r="I135" t="s">
        <v>396</v>
      </c>
      <c r="J135" t="s">
        <v>397</v>
      </c>
    </row>
    <row r="136" spans="1:10" x14ac:dyDescent="0.35">
      <c r="A136" t="s">
        <v>375</v>
      </c>
      <c r="B136">
        <v>-120</v>
      </c>
      <c r="C136" t="s">
        <v>376</v>
      </c>
      <c r="D136" t="s">
        <v>375</v>
      </c>
      <c r="E136" t="s">
        <v>384</v>
      </c>
      <c r="F136" t="s">
        <v>385</v>
      </c>
      <c r="G136" t="s">
        <v>339</v>
      </c>
      <c r="H136" t="s">
        <v>340</v>
      </c>
      <c r="I136" t="s">
        <v>386</v>
      </c>
      <c r="J136" t="s">
        <v>387</v>
      </c>
    </row>
    <row r="137" spans="1:10" x14ac:dyDescent="0.35">
      <c r="A137" t="s">
        <v>354</v>
      </c>
      <c r="B137">
        <v>-1624</v>
      </c>
      <c r="C137" t="s">
        <v>377</v>
      </c>
      <c r="D137" t="s">
        <v>354</v>
      </c>
      <c r="E137" t="s">
        <v>384</v>
      </c>
      <c r="F137" t="s">
        <v>385</v>
      </c>
      <c r="G137" t="s">
        <v>339</v>
      </c>
      <c r="H137" t="s">
        <v>340</v>
      </c>
      <c r="I137" t="s">
        <v>386</v>
      </c>
      <c r="J137" t="s">
        <v>387</v>
      </c>
    </row>
    <row r="138" spans="1:10" x14ac:dyDescent="0.35">
      <c r="A138" t="s">
        <v>388</v>
      </c>
      <c r="B138">
        <v>-4277</v>
      </c>
      <c r="C138" t="s">
        <v>389</v>
      </c>
      <c r="D138" t="s">
        <v>388</v>
      </c>
      <c r="E138" t="s">
        <v>384</v>
      </c>
      <c r="F138" t="s">
        <v>385</v>
      </c>
      <c r="G138" t="s">
        <v>339</v>
      </c>
      <c r="H138" t="s">
        <v>340</v>
      </c>
      <c r="I138" t="s">
        <v>386</v>
      </c>
      <c r="J138" t="s">
        <v>387</v>
      </c>
    </row>
    <row r="139" spans="1:10" x14ac:dyDescent="0.35">
      <c r="A139" t="s">
        <v>375</v>
      </c>
      <c r="B139">
        <v>-713</v>
      </c>
      <c r="C139" t="s">
        <v>376</v>
      </c>
      <c r="D139" t="s">
        <v>375</v>
      </c>
      <c r="E139" t="s">
        <v>384</v>
      </c>
      <c r="F139" t="s">
        <v>385</v>
      </c>
      <c r="G139" t="s">
        <v>339</v>
      </c>
      <c r="H139" t="s">
        <v>340</v>
      </c>
      <c r="I139" t="s">
        <v>390</v>
      </c>
      <c r="J139" t="s">
        <v>391</v>
      </c>
    </row>
    <row r="140" spans="1:10" x14ac:dyDescent="0.35">
      <c r="A140" t="s">
        <v>354</v>
      </c>
      <c r="B140">
        <v>-4157</v>
      </c>
      <c r="C140" t="s">
        <v>377</v>
      </c>
      <c r="D140" t="s">
        <v>354</v>
      </c>
      <c r="E140" t="s">
        <v>384</v>
      </c>
      <c r="F140" t="s">
        <v>385</v>
      </c>
      <c r="G140" t="s">
        <v>339</v>
      </c>
      <c r="H140" t="s">
        <v>340</v>
      </c>
      <c r="I140" t="s">
        <v>390</v>
      </c>
      <c r="J140" t="s">
        <v>391</v>
      </c>
    </row>
    <row r="141" spans="1:10" x14ac:dyDescent="0.35">
      <c r="A141" t="s">
        <v>388</v>
      </c>
      <c r="B141">
        <v>-3490</v>
      </c>
      <c r="C141" t="s">
        <v>389</v>
      </c>
      <c r="D141" t="s">
        <v>388</v>
      </c>
      <c r="E141" t="s">
        <v>384</v>
      </c>
      <c r="F141" t="s">
        <v>385</v>
      </c>
      <c r="G141" t="s">
        <v>339</v>
      </c>
      <c r="H141" t="s">
        <v>340</v>
      </c>
      <c r="I141" t="s">
        <v>390</v>
      </c>
      <c r="J141" t="s">
        <v>391</v>
      </c>
    </row>
    <row r="142" spans="1:10" x14ac:dyDescent="0.35">
      <c r="A142" t="s">
        <v>375</v>
      </c>
      <c r="B142">
        <v>-4616</v>
      </c>
      <c r="C142" t="s">
        <v>376</v>
      </c>
      <c r="D142" t="s">
        <v>375</v>
      </c>
      <c r="E142" t="s">
        <v>384</v>
      </c>
      <c r="F142" t="s">
        <v>385</v>
      </c>
      <c r="G142" t="s">
        <v>339</v>
      </c>
      <c r="H142" t="s">
        <v>340</v>
      </c>
      <c r="I142" t="s">
        <v>416</v>
      </c>
      <c r="J142" t="s">
        <v>417</v>
      </c>
    </row>
    <row r="143" spans="1:10" x14ac:dyDescent="0.35">
      <c r="A143" t="s">
        <v>354</v>
      </c>
      <c r="B143">
        <v>-1953</v>
      </c>
      <c r="C143" t="s">
        <v>377</v>
      </c>
      <c r="D143" t="s">
        <v>354</v>
      </c>
      <c r="E143" t="s">
        <v>384</v>
      </c>
      <c r="F143" t="s">
        <v>385</v>
      </c>
      <c r="G143" t="s">
        <v>339</v>
      </c>
      <c r="H143" t="s">
        <v>340</v>
      </c>
      <c r="I143" t="s">
        <v>416</v>
      </c>
      <c r="J143" t="s">
        <v>417</v>
      </c>
    </row>
    <row r="144" spans="1:10" x14ac:dyDescent="0.35">
      <c r="A144" t="s">
        <v>388</v>
      </c>
      <c r="B144">
        <v>-2233</v>
      </c>
      <c r="C144" t="s">
        <v>389</v>
      </c>
      <c r="D144" t="s">
        <v>388</v>
      </c>
      <c r="E144" t="s">
        <v>384</v>
      </c>
      <c r="F144" t="s">
        <v>385</v>
      </c>
      <c r="G144" t="s">
        <v>339</v>
      </c>
      <c r="H144" t="s">
        <v>340</v>
      </c>
      <c r="I144" t="s">
        <v>416</v>
      </c>
      <c r="J144" t="s">
        <v>417</v>
      </c>
    </row>
    <row r="145" spans="1:10" x14ac:dyDescent="0.35">
      <c r="A145" t="s">
        <v>388</v>
      </c>
      <c r="B145">
        <v>-500</v>
      </c>
      <c r="C145" t="s">
        <v>389</v>
      </c>
      <c r="D145" t="s">
        <v>388</v>
      </c>
      <c r="E145" t="s">
        <v>384</v>
      </c>
      <c r="F145" t="s">
        <v>385</v>
      </c>
      <c r="G145" t="s">
        <v>339</v>
      </c>
      <c r="H145" t="s">
        <v>340</v>
      </c>
      <c r="I145" t="s">
        <v>462</v>
      </c>
      <c r="J145" t="s">
        <v>463</v>
      </c>
    </row>
    <row r="146" spans="1:10" x14ac:dyDescent="0.35">
      <c r="A146" t="s">
        <v>375</v>
      </c>
      <c r="B146">
        <v>-152</v>
      </c>
      <c r="C146" t="s">
        <v>376</v>
      </c>
      <c r="D146" t="s">
        <v>375</v>
      </c>
      <c r="E146" t="s">
        <v>384</v>
      </c>
      <c r="F146" t="s">
        <v>385</v>
      </c>
      <c r="G146" t="s">
        <v>339</v>
      </c>
      <c r="H146" t="s">
        <v>340</v>
      </c>
      <c r="I146" t="s">
        <v>462</v>
      </c>
      <c r="J146" t="s">
        <v>463</v>
      </c>
    </row>
    <row r="147" spans="1:10" x14ac:dyDescent="0.35">
      <c r="A147" t="s">
        <v>354</v>
      </c>
      <c r="B147">
        <v>-2393</v>
      </c>
      <c r="C147" t="s">
        <v>377</v>
      </c>
      <c r="D147" t="s">
        <v>354</v>
      </c>
      <c r="E147" t="s">
        <v>384</v>
      </c>
      <c r="F147" t="s">
        <v>385</v>
      </c>
      <c r="G147" t="s">
        <v>339</v>
      </c>
      <c r="H147" t="s">
        <v>340</v>
      </c>
      <c r="I147" t="s">
        <v>462</v>
      </c>
      <c r="J147" t="s">
        <v>463</v>
      </c>
    </row>
    <row r="148" spans="1:10" x14ac:dyDescent="0.35">
      <c r="A148" t="s">
        <v>375</v>
      </c>
      <c r="B148">
        <v>-62</v>
      </c>
      <c r="C148" t="s">
        <v>376</v>
      </c>
      <c r="D148" t="s">
        <v>375</v>
      </c>
      <c r="E148" t="s">
        <v>384</v>
      </c>
      <c r="F148" t="s">
        <v>385</v>
      </c>
      <c r="G148" t="s">
        <v>339</v>
      </c>
      <c r="H148" t="s">
        <v>340</v>
      </c>
      <c r="I148" t="s">
        <v>465</v>
      </c>
      <c r="J148" t="s">
        <v>466</v>
      </c>
    </row>
    <row r="149" spans="1:10" x14ac:dyDescent="0.35">
      <c r="A149" t="s">
        <v>354</v>
      </c>
      <c r="B149">
        <v>-1111</v>
      </c>
      <c r="C149" t="s">
        <v>377</v>
      </c>
      <c r="D149" t="s">
        <v>354</v>
      </c>
      <c r="E149" t="s">
        <v>384</v>
      </c>
      <c r="F149" t="s">
        <v>385</v>
      </c>
      <c r="G149" t="s">
        <v>339</v>
      </c>
      <c r="H149" t="s">
        <v>340</v>
      </c>
      <c r="I149" t="s">
        <v>465</v>
      </c>
      <c r="J149" t="s">
        <v>466</v>
      </c>
    </row>
    <row r="150" spans="1:10" x14ac:dyDescent="0.35">
      <c r="A150" t="s">
        <v>388</v>
      </c>
      <c r="B150">
        <v>-562</v>
      </c>
      <c r="C150" t="s">
        <v>389</v>
      </c>
      <c r="D150" t="s">
        <v>388</v>
      </c>
      <c r="E150" t="s">
        <v>384</v>
      </c>
      <c r="F150" t="s">
        <v>385</v>
      </c>
      <c r="G150" t="s">
        <v>339</v>
      </c>
      <c r="H150" t="s">
        <v>340</v>
      </c>
      <c r="I150" t="s">
        <v>465</v>
      </c>
      <c r="J150" t="s">
        <v>466</v>
      </c>
    </row>
    <row r="151" spans="1:10" x14ac:dyDescent="0.35">
      <c r="A151" t="s">
        <v>354</v>
      </c>
      <c r="B151">
        <v>-58</v>
      </c>
      <c r="C151" t="s">
        <v>377</v>
      </c>
      <c r="D151" t="s">
        <v>354</v>
      </c>
      <c r="E151" t="s">
        <v>384</v>
      </c>
      <c r="F151" t="s">
        <v>385</v>
      </c>
      <c r="G151" t="s">
        <v>339</v>
      </c>
      <c r="H151" t="s">
        <v>340</v>
      </c>
      <c r="I151" t="s">
        <v>546</v>
      </c>
      <c r="J151" t="s">
        <v>547</v>
      </c>
    </row>
    <row r="152" spans="1:10" x14ac:dyDescent="0.35">
      <c r="A152" t="s">
        <v>1238</v>
      </c>
      <c r="B152">
        <v>-200</v>
      </c>
      <c r="C152" t="s">
        <v>516</v>
      </c>
      <c r="D152" t="s">
        <v>517</v>
      </c>
      <c r="E152" t="s">
        <v>258</v>
      </c>
      <c r="F152" t="s">
        <v>259</v>
      </c>
      <c r="G152" t="s">
        <v>117</v>
      </c>
      <c r="H152" t="s">
        <v>118</v>
      </c>
    </row>
    <row r="153" spans="1:10" x14ac:dyDescent="0.35">
      <c r="A153" t="s">
        <v>1238</v>
      </c>
      <c r="B153">
        <v>300</v>
      </c>
      <c r="C153" t="s">
        <v>256</v>
      </c>
      <c r="D153" t="s">
        <v>257</v>
      </c>
      <c r="E153" t="s">
        <v>258</v>
      </c>
      <c r="F153" t="s">
        <v>259</v>
      </c>
      <c r="G153" t="s">
        <v>117</v>
      </c>
      <c r="H153" t="s">
        <v>118</v>
      </c>
    </row>
    <row r="154" spans="1:10" x14ac:dyDescent="0.35">
      <c r="A154" t="s">
        <v>1239</v>
      </c>
      <c r="B154">
        <v>172</v>
      </c>
      <c r="C154" t="s">
        <v>516</v>
      </c>
      <c r="D154" t="s">
        <v>517</v>
      </c>
      <c r="E154" t="s">
        <v>258</v>
      </c>
      <c r="F154" t="s">
        <v>259</v>
      </c>
      <c r="G154" t="s">
        <v>117</v>
      </c>
      <c r="H154" t="s">
        <v>118</v>
      </c>
      <c r="I154" t="s">
        <v>119</v>
      </c>
      <c r="J154" t="s">
        <v>120</v>
      </c>
    </row>
    <row r="155" spans="1:10" x14ac:dyDescent="0.35">
      <c r="A155" t="s">
        <v>1239</v>
      </c>
      <c r="B155">
        <v>-172</v>
      </c>
      <c r="C155" t="s">
        <v>516</v>
      </c>
      <c r="D155" t="s">
        <v>517</v>
      </c>
      <c r="E155" t="s">
        <v>258</v>
      </c>
      <c r="F155" t="s">
        <v>259</v>
      </c>
      <c r="G155" t="s">
        <v>117</v>
      </c>
      <c r="H155" t="s">
        <v>118</v>
      </c>
    </row>
    <row r="156" spans="1:10" x14ac:dyDescent="0.35">
      <c r="A156" t="s">
        <v>1238</v>
      </c>
      <c r="B156">
        <v>-663</v>
      </c>
      <c r="C156" t="s">
        <v>168</v>
      </c>
      <c r="D156" t="s">
        <v>169</v>
      </c>
      <c r="E156" t="s">
        <v>258</v>
      </c>
      <c r="F156" t="s">
        <v>259</v>
      </c>
      <c r="G156" t="s">
        <v>117</v>
      </c>
      <c r="H156" t="s">
        <v>118</v>
      </c>
    </row>
    <row r="157" spans="1:10" x14ac:dyDescent="0.35">
      <c r="A157" t="s">
        <v>1238</v>
      </c>
      <c r="B157">
        <v>-285</v>
      </c>
      <c r="C157" t="s">
        <v>185</v>
      </c>
      <c r="D157" t="s">
        <v>184</v>
      </c>
      <c r="E157" t="s">
        <v>258</v>
      </c>
      <c r="F157" t="s">
        <v>259</v>
      </c>
      <c r="G157" t="s">
        <v>117</v>
      </c>
      <c r="H157" t="s">
        <v>118</v>
      </c>
    </row>
    <row r="158" spans="1:10" x14ac:dyDescent="0.35">
      <c r="A158" t="s">
        <v>1238</v>
      </c>
      <c r="B158">
        <v>-82</v>
      </c>
      <c r="C158" t="s">
        <v>899</v>
      </c>
      <c r="D158" t="s">
        <v>900</v>
      </c>
      <c r="E158" t="s">
        <v>258</v>
      </c>
      <c r="F158" t="s">
        <v>259</v>
      </c>
      <c r="G158" t="s">
        <v>117</v>
      </c>
      <c r="H158" t="s">
        <v>118</v>
      </c>
    </row>
    <row r="159" spans="1:10" x14ac:dyDescent="0.35">
      <c r="A159" t="s">
        <v>1238</v>
      </c>
      <c r="B159">
        <v>-300</v>
      </c>
      <c r="C159" t="s">
        <v>193</v>
      </c>
      <c r="D159" t="s">
        <v>194</v>
      </c>
      <c r="E159" t="s">
        <v>258</v>
      </c>
      <c r="F159" t="s">
        <v>259</v>
      </c>
      <c r="G159" t="s">
        <v>117</v>
      </c>
      <c r="H159" t="s">
        <v>118</v>
      </c>
    </row>
    <row r="160" spans="1:10" x14ac:dyDescent="0.35">
      <c r="A160" t="s">
        <v>1238</v>
      </c>
      <c r="B160">
        <v>-570</v>
      </c>
      <c r="C160" t="s">
        <v>523</v>
      </c>
      <c r="D160" t="s">
        <v>524</v>
      </c>
      <c r="E160" t="s">
        <v>258</v>
      </c>
      <c r="F160" t="s">
        <v>259</v>
      </c>
      <c r="G160" t="s">
        <v>117</v>
      </c>
      <c r="H160" t="s">
        <v>118</v>
      </c>
    </row>
    <row r="161" spans="1:12" x14ac:dyDescent="0.35">
      <c r="A161" t="s">
        <v>1238</v>
      </c>
      <c r="B161">
        <v>-580</v>
      </c>
      <c r="C161" t="s">
        <v>191</v>
      </c>
      <c r="D161" t="s">
        <v>190</v>
      </c>
      <c r="E161" t="s">
        <v>258</v>
      </c>
      <c r="F161" t="s">
        <v>259</v>
      </c>
      <c r="G161" t="s">
        <v>117</v>
      </c>
      <c r="H161" t="s">
        <v>118</v>
      </c>
    </row>
    <row r="162" spans="1:12" x14ac:dyDescent="0.35">
      <c r="A162" t="s">
        <v>1238</v>
      </c>
      <c r="B162">
        <v>2380</v>
      </c>
      <c r="C162" t="s">
        <v>75</v>
      </c>
      <c r="D162" t="s">
        <v>76</v>
      </c>
      <c r="E162" t="s">
        <v>258</v>
      </c>
      <c r="F162" t="s">
        <v>259</v>
      </c>
      <c r="G162" t="s">
        <v>117</v>
      </c>
      <c r="H162" t="s">
        <v>118</v>
      </c>
    </row>
    <row r="163" spans="1:12" x14ac:dyDescent="0.35">
      <c r="A163" t="s">
        <v>375</v>
      </c>
      <c r="B163">
        <v>-151</v>
      </c>
      <c r="C163" t="s">
        <v>376</v>
      </c>
      <c r="D163" t="s">
        <v>375</v>
      </c>
      <c r="E163" t="s">
        <v>613</v>
      </c>
      <c r="F163" t="s">
        <v>614</v>
      </c>
      <c r="G163" t="s">
        <v>615</v>
      </c>
      <c r="H163" t="s">
        <v>616</v>
      </c>
      <c r="I163" t="s">
        <v>617</v>
      </c>
      <c r="J163" t="s">
        <v>618</v>
      </c>
    </row>
    <row r="164" spans="1:12" x14ac:dyDescent="0.35">
      <c r="A164" t="s">
        <v>354</v>
      </c>
      <c r="B164">
        <v>-2458</v>
      </c>
      <c r="C164" t="s">
        <v>377</v>
      </c>
      <c r="D164" t="s">
        <v>354</v>
      </c>
      <c r="E164" t="s">
        <v>613</v>
      </c>
      <c r="F164" t="s">
        <v>614</v>
      </c>
      <c r="G164" t="s">
        <v>615</v>
      </c>
      <c r="H164" t="s">
        <v>616</v>
      </c>
      <c r="I164" t="s">
        <v>617</v>
      </c>
      <c r="J164" t="s">
        <v>618</v>
      </c>
    </row>
    <row r="165" spans="1:12" x14ac:dyDescent="0.35">
      <c r="A165" t="s">
        <v>388</v>
      </c>
      <c r="B165">
        <v>-4146</v>
      </c>
      <c r="C165" t="s">
        <v>389</v>
      </c>
      <c r="D165" t="s">
        <v>388</v>
      </c>
      <c r="E165" t="s">
        <v>613</v>
      </c>
      <c r="F165" t="s">
        <v>614</v>
      </c>
      <c r="G165" t="s">
        <v>615</v>
      </c>
      <c r="H165" t="s">
        <v>616</v>
      </c>
      <c r="I165" t="s">
        <v>617</v>
      </c>
      <c r="J165" t="s">
        <v>618</v>
      </c>
    </row>
    <row r="166" spans="1:12" x14ac:dyDescent="0.35">
      <c r="A166" t="s">
        <v>1240</v>
      </c>
      <c r="B166">
        <v>90</v>
      </c>
      <c r="C166" t="s">
        <v>17</v>
      </c>
      <c r="D166" t="s">
        <v>18</v>
      </c>
      <c r="E166" t="s">
        <v>158</v>
      </c>
      <c r="F166" t="s">
        <v>159</v>
      </c>
      <c r="G166" t="s">
        <v>117</v>
      </c>
      <c r="H166" t="s">
        <v>118</v>
      </c>
      <c r="K166" t="s">
        <v>1241</v>
      </c>
      <c r="L166" t="s">
        <v>1242</v>
      </c>
    </row>
    <row r="167" spans="1:12" x14ac:dyDescent="0.35">
      <c r="A167" t="s">
        <v>1240</v>
      </c>
      <c r="B167">
        <v>3700</v>
      </c>
      <c r="C167" t="s">
        <v>27</v>
      </c>
      <c r="D167" t="s">
        <v>28</v>
      </c>
      <c r="E167" t="s">
        <v>158</v>
      </c>
      <c r="F167" t="s">
        <v>159</v>
      </c>
      <c r="G167" t="s">
        <v>117</v>
      </c>
      <c r="H167" t="s">
        <v>118</v>
      </c>
      <c r="K167" t="s">
        <v>1241</v>
      </c>
      <c r="L167" t="s">
        <v>1242</v>
      </c>
    </row>
    <row r="168" spans="1:12" x14ac:dyDescent="0.35">
      <c r="A168" t="s">
        <v>1240</v>
      </c>
      <c r="B168">
        <v>11211</v>
      </c>
      <c r="C168" t="s">
        <v>156</v>
      </c>
      <c r="D168" t="s">
        <v>157</v>
      </c>
      <c r="E168" t="s">
        <v>158</v>
      </c>
      <c r="F168" t="s">
        <v>159</v>
      </c>
      <c r="G168" t="s">
        <v>117</v>
      </c>
      <c r="H168" t="s">
        <v>118</v>
      </c>
      <c r="K168" t="s">
        <v>1241</v>
      </c>
      <c r="L168" t="s">
        <v>1242</v>
      </c>
    </row>
    <row r="169" spans="1:12" x14ac:dyDescent="0.35">
      <c r="A169" t="s">
        <v>1240</v>
      </c>
      <c r="B169">
        <v>15000</v>
      </c>
      <c r="C169" t="s">
        <v>161</v>
      </c>
      <c r="D169" t="s">
        <v>162</v>
      </c>
      <c r="E169" t="s">
        <v>158</v>
      </c>
      <c r="F169" t="s">
        <v>159</v>
      </c>
      <c r="G169" t="s">
        <v>117</v>
      </c>
      <c r="H169" t="s">
        <v>118</v>
      </c>
      <c r="K169" t="s">
        <v>1241</v>
      </c>
      <c r="L169" t="s">
        <v>1242</v>
      </c>
    </row>
    <row r="170" spans="1:12" x14ac:dyDescent="0.35">
      <c r="A170" t="s">
        <v>1243</v>
      </c>
      <c r="B170">
        <v>-120</v>
      </c>
      <c r="C170" t="s">
        <v>17</v>
      </c>
      <c r="D170" t="s">
        <v>18</v>
      </c>
      <c r="E170" t="s">
        <v>158</v>
      </c>
      <c r="F170" t="s">
        <v>159</v>
      </c>
      <c r="G170" t="s">
        <v>117</v>
      </c>
      <c r="H170" t="s">
        <v>118</v>
      </c>
      <c r="K170" t="s">
        <v>1244</v>
      </c>
      <c r="L170" t="s">
        <v>1245</v>
      </c>
    </row>
    <row r="171" spans="1:12" x14ac:dyDescent="0.35">
      <c r="A171" t="s">
        <v>1243</v>
      </c>
      <c r="B171">
        <v>-4933</v>
      </c>
      <c r="C171" t="s">
        <v>27</v>
      </c>
      <c r="D171" t="s">
        <v>28</v>
      </c>
      <c r="E171" t="s">
        <v>158</v>
      </c>
      <c r="F171" t="s">
        <v>159</v>
      </c>
      <c r="G171" t="s">
        <v>117</v>
      </c>
      <c r="H171" t="s">
        <v>118</v>
      </c>
    </row>
    <row r="172" spans="1:12" x14ac:dyDescent="0.35">
      <c r="A172" t="s">
        <v>1243</v>
      </c>
      <c r="B172">
        <v>-14948</v>
      </c>
      <c r="C172" t="s">
        <v>156</v>
      </c>
      <c r="D172" t="s">
        <v>157</v>
      </c>
      <c r="E172" t="s">
        <v>158</v>
      </c>
      <c r="F172" t="s">
        <v>159</v>
      </c>
      <c r="G172" t="s">
        <v>117</v>
      </c>
      <c r="H172" t="s">
        <v>118</v>
      </c>
      <c r="K172" t="s">
        <v>1244</v>
      </c>
      <c r="L172" t="s">
        <v>1245</v>
      </c>
    </row>
    <row r="173" spans="1:12" x14ac:dyDescent="0.35">
      <c r="A173" t="s">
        <v>1243</v>
      </c>
      <c r="B173">
        <v>-20000</v>
      </c>
      <c r="C173" t="s">
        <v>161</v>
      </c>
      <c r="D173" t="s">
        <v>162</v>
      </c>
      <c r="E173" t="s">
        <v>158</v>
      </c>
      <c r="F173" t="s">
        <v>159</v>
      </c>
      <c r="G173" t="s">
        <v>117</v>
      </c>
      <c r="H173" t="s">
        <v>118</v>
      </c>
      <c r="K173" t="s">
        <v>1244</v>
      </c>
      <c r="L173" t="s">
        <v>1245</v>
      </c>
    </row>
    <row r="174" spans="1:12" x14ac:dyDescent="0.35">
      <c r="A174" t="s">
        <v>375</v>
      </c>
      <c r="B174">
        <v>27</v>
      </c>
      <c r="C174" t="s">
        <v>376</v>
      </c>
      <c r="D174" t="s">
        <v>375</v>
      </c>
      <c r="E174" t="s">
        <v>490</v>
      </c>
      <c r="F174" t="s">
        <v>491</v>
      </c>
      <c r="G174" t="s">
        <v>492</v>
      </c>
      <c r="H174" t="s">
        <v>493</v>
      </c>
      <c r="I174" t="s">
        <v>494</v>
      </c>
      <c r="J174" t="s">
        <v>495</v>
      </c>
    </row>
    <row r="175" spans="1:12" x14ac:dyDescent="0.35">
      <c r="A175" t="s">
        <v>354</v>
      </c>
      <c r="B175">
        <v>-3899</v>
      </c>
      <c r="C175" t="s">
        <v>377</v>
      </c>
      <c r="D175" t="s">
        <v>354</v>
      </c>
      <c r="E175" t="s">
        <v>490</v>
      </c>
      <c r="F175" t="s">
        <v>491</v>
      </c>
      <c r="G175" t="s">
        <v>492</v>
      </c>
      <c r="H175" t="s">
        <v>493</v>
      </c>
      <c r="I175" t="s">
        <v>494</v>
      </c>
      <c r="J175" t="s">
        <v>495</v>
      </c>
    </row>
    <row r="176" spans="1:12" x14ac:dyDescent="0.35">
      <c r="A176" t="s">
        <v>375</v>
      </c>
      <c r="B176">
        <v>-319</v>
      </c>
      <c r="C176" t="s">
        <v>376</v>
      </c>
      <c r="D176" t="s">
        <v>375</v>
      </c>
      <c r="E176" t="s">
        <v>410</v>
      </c>
      <c r="F176" t="s">
        <v>411</v>
      </c>
      <c r="G176" t="s">
        <v>412</v>
      </c>
      <c r="H176" t="s">
        <v>413</v>
      </c>
      <c r="I176" t="s">
        <v>414</v>
      </c>
      <c r="J176" t="s">
        <v>415</v>
      </c>
    </row>
    <row r="177" spans="1:10" x14ac:dyDescent="0.35">
      <c r="A177" t="s">
        <v>354</v>
      </c>
      <c r="B177">
        <v>-5336</v>
      </c>
      <c r="C177" t="s">
        <v>377</v>
      </c>
      <c r="D177" t="s">
        <v>354</v>
      </c>
      <c r="E177" t="s">
        <v>410</v>
      </c>
      <c r="F177" t="s">
        <v>411</v>
      </c>
      <c r="G177" t="s">
        <v>412</v>
      </c>
      <c r="H177" t="s">
        <v>413</v>
      </c>
      <c r="I177" t="s">
        <v>414</v>
      </c>
      <c r="J177" t="s">
        <v>415</v>
      </c>
    </row>
    <row r="178" spans="1:10" x14ac:dyDescent="0.35">
      <c r="A178" t="s">
        <v>388</v>
      </c>
      <c r="B178">
        <v>-3761</v>
      </c>
      <c r="C178" t="s">
        <v>389</v>
      </c>
      <c r="D178" t="s">
        <v>388</v>
      </c>
      <c r="E178" t="s">
        <v>410</v>
      </c>
      <c r="F178" t="s">
        <v>411</v>
      </c>
      <c r="G178" t="s">
        <v>412</v>
      </c>
      <c r="H178" t="s">
        <v>413</v>
      </c>
      <c r="I178" t="s">
        <v>414</v>
      </c>
      <c r="J178" t="s">
        <v>415</v>
      </c>
    </row>
    <row r="179" spans="1:10" x14ac:dyDescent="0.35">
      <c r="A179" t="s">
        <v>375</v>
      </c>
      <c r="B179">
        <v>-311</v>
      </c>
      <c r="C179" t="s">
        <v>376</v>
      </c>
      <c r="D179" t="s">
        <v>375</v>
      </c>
      <c r="E179" t="s">
        <v>221</v>
      </c>
      <c r="F179" t="s">
        <v>222</v>
      </c>
      <c r="G179" t="s">
        <v>223</v>
      </c>
      <c r="H179" t="s">
        <v>224</v>
      </c>
      <c r="I179" t="s">
        <v>408</v>
      </c>
      <c r="J179" t="s">
        <v>409</v>
      </c>
    </row>
    <row r="180" spans="1:10" x14ac:dyDescent="0.35">
      <c r="A180" t="s">
        <v>354</v>
      </c>
      <c r="B180">
        <v>-4669</v>
      </c>
      <c r="C180" t="s">
        <v>377</v>
      </c>
      <c r="D180" t="s">
        <v>354</v>
      </c>
      <c r="E180" t="s">
        <v>221</v>
      </c>
      <c r="F180" t="s">
        <v>222</v>
      </c>
      <c r="G180" t="s">
        <v>223</v>
      </c>
      <c r="H180" t="s">
        <v>224</v>
      </c>
      <c r="I180" t="s">
        <v>408</v>
      </c>
      <c r="J180" t="s">
        <v>409</v>
      </c>
    </row>
    <row r="181" spans="1:10" x14ac:dyDescent="0.35">
      <c r="A181" t="s">
        <v>388</v>
      </c>
      <c r="B181">
        <v>-6526</v>
      </c>
      <c r="C181" t="s">
        <v>389</v>
      </c>
      <c r="D181" t="s">
        <v>388</v>
      </c>
      <c r="E181" t="s">
        <v>221</v>
      </c>
      <c r="F181" t="s">
        <v>222</v>
      </c>
      <c r="G181" t="s">
        <v>223</v>
      </c>
      <c r="H181" t="s">
        <v>224</v>
      </c>
      <c r="I181" t="s">
        <v>408</v>
      </c>
      <c r="J181" t="s">
        <v>409</v>
      </c>
    </row>
    <row r="182" spans="1:10" x14ac:dyDescent="0.35">
      <c r="A182" t="s">
        <v>375</v>
      </c>
      <c r="B182">
        <v>-116</v>
      </c>
      <c r="C182" t="s">
        <v>376</v>
      </c>
      <c r="D182" t="s">
        <v>375</v>
      </c>
      <c r="E182" t="s">
        <v>288</v>
      </c>
      <c r="F182" t="s">
        <v>289</v>
      </c>
      <c r="G182" t="s">
        <v>117</v>
      </c>
      <c r="H182" t="s">
        <v>118</v>
      </c>
      <c r="I182" t="s">
        <v>511</v>
      </c>
      <c r="J182" t="s">
        <v>512</v>
      </c>
    </row>
    <row r="183" spans="1:10" x14ac:dyDescent="0.35">
      <c r="A183" t="s">
        <v>354</v>
      </c>
      <c r="B183">
        <v>-5862</v>
      </c>
      <c r="C183" t="s">
        <v>377</v>
      </c>
      <c r="D183" t="s">
        <v>354</v>
      </c>
      <c r="E183" t="s">
        <v>288</v>
      </c>
      <c r="F183" t="s">
        <v>289</v>
      </c>
      <c r="G183" t="s">
        <v>117</v>
      </c>
      <c r="H183" t="s">
        <v>118</v>
      </c>
      <c r="I183" t="s">
        <v>511</v>
      </c>
      <c r="J183" t="s">
        <v>512</v>
      </c>
    </row>
    <row r="184" spans="1:10" x14ac:dyDescent="0.35">
      <c r="A184" t="s">
        <v>388</v>
      </c>
      <c r="B184">
        <v>-4846</v>
      </c>
      <c r="C184" t="s">
        <v>389</v>
      </c>
      <c r="D184" t="s">
        <v>388</v>
      </c>
      <c r="E184" t="s">
        <v>288</v>
      </c>
      <c r="F184" t="s">
        <v>289</v>
      </c>
      <c r="G184" t="s">
        <v>117</v>
      </c>
      <c r="H184" t="s">
        <v>118</v>
      </c>
      <c r="I184" t="s">
        <v>511</v>
      </c>
      <c r="J184" t="s">
        <v>512</v>
      </c>
    </row>
    <row r="185" spans="1:10" x14ac:dyDescent="0.35">
      <c r="A185" t="s">
        <v>375</v>
      </c>
      <c r="B185">
        <v>-28</v>
      </c>
      <c r="C185" t="s">
        <v>376</v>
      </c>
      <c r="D185" t="s">
        <v>375</v>
      </c>
      <c r="E185" t="s">
        <v>158</v>
      </c>
      <c r="F185" t="s">
        <v>159</v>
      </c>
      <c r="G185" t="s">
        <v>117</v>
      </c>
      <c r="H185" t="s">
        <v>118</v>
      </c>
      <c r="I185" t="s">
        <v>394</v>
      </c>
      <c r="J185" t="s">
        <v>395</v>
      </c>
    </row>
    <row r="186" spans="1:10" x14ac:dyDescent="0.35">
      <c r="A186" t="s">
        <v>354</v>
      </c>
      <c r="B186">
        <v>-689</v>
      </c>
      <c r="C186" t="s">
        <v>377</v>
      </c>
      <c r="D186" t="s">
        <v>354</v>
      </c>
      <c r="E186" t="s">
        <v>158</v>
      </c>
      <c r="F186" t="s">
        <v>159</v>
      </c>
      <c r="G186" t="s">
        <v>117</v>
      </c>
      <c r="H186" t="s">
        <v>118</v>
      </c>
      <c r="I186" t="s">
        <v>394</v>
      </c>
      <c r="J186" t="s">
        <v>395</v>
      </c>
    </row>
    <row r="187" spans="1:10" x14ac:dyDescent="0.35">
      <c r="A187" t="s">
        <v>388</v>
      </c>
      <c r="B187">
        <v>-1289</v>
      </c>
      <c r="C187" t="s">
        <v>389</v>
      </c>
      <c r="D187" t="s">
        <v>388</v>
      </c>
      <c r="E187" t="s">
        <v>158</v>
      </c>
      <c r="F187" t="s">
        <v>159</v>
      </c>
      <c r="G187" t="s">
        <v>117</v>
      </c>
      <c r="H187" t="s">
        <v>118</v>
      </c>
      <c r="I187" t="s">
        <v>394</v>
      </c>
      <c r="J187" t="s">
        <v>395</v>
      </c>
    </row>
    <row r="188" spans="1:10" x14ac:dyDescent="0.35">
      <c r="A188" t="s">
        <v>375</v>
      </c>
      <c r="B188">
        <v>-55</v>
      </c>
      <c r="C188" t="s">
        <v>376</v>
      </c>
      <c r="D188" t="s">
        <v>375</v>
      </c>
      <c r="E188" t="s">
        <v>158</v>
      </c>
      <c r="F188" t="s">
        <v>159</v>
      </c>
      <c r="G188" t="s">
        <v>117</v>
      </c>
      <c r="H188" t="s">
        <v>118</v>
      </c>
      <c r="I188" t="s">
        <v>398</v>
      </c>
      <c r="J188" t="s">
        <v>399</v>
      </c>
    </row>
    <row r="189" spans="1:10" x14ac:dyDescent="0.35">
      <c r="A189" t="s">
        <v>354</v>
      </c>
      <c r="B189">
        <v>-2787</v>
      </c>
      <c r="C189" t="s">
        <v>377</v>
      </c>
      <c r="D189" t="s">
        <v>354</v>
      </c>
      <c r="E189" t="s">
        <v>158</v>
      </c>
      <c r="F189" t="s">
        <v>159</v>
      </c>
      <c r="G189" t="s">
        <v>117</v>
      </c>
      <c r="H189" t="s">
        <v>118</v>
      </c>
      <c r="I189" t="s">
        <v>398</v>
      </c>
      <c r="J189" t="s">
        <v>399</v>
      </c>
    </row>
    <row r="190" spans="1:10" x14ac:dyDescent="0.35">
      <c r="A190" t="s">
        <v>388</v>
      </c>
      <c r="B190">
        <v>-8135</v>
      </c>
      <c r="C190" t="s">
        <v>389</v>
      </c>
      <c r="D190" t="s">
        <v>388</v>
      </c>
      <c r="E190" t="s">
        <v>158</v>
      </c>
      <c r="F190" t="s">
        <v>159</v>
      </c>
      <c r="G190" t="s">
        <v>117</v>
      </c>
      <c r="H190" t="s">
        <v>118</v>
      </c>
      <c r="I190" t="s">
        <v>398</v>
      </c>
      <c r="J190" t="s">
        <v>399</v>
      </c>
    </row>
    <row r="191" spans="1:10" x14ac:dyDescent="0.35">
      <c r="A191" t="s">
        <v>354</v>
      </c>
      <c r="B191">
        <v>-65</v>
      </c>
      <c r="C191" t="s">
        <v>377</v>
      </c>
      <c r="D191" t="s">
        <v>354</v>
      </c>
      <c r="E191" t="s">
        <v>158</v>
      </c>
      <c r="F191" t="s">
        <v>159</v>
      </c>
      <c r="G191" t="s">
        <v>117</v>
      </c>
      <c r="H191" t="s">
        <v>118</v>
      </c>
      <c r="I191" t="s">
        <v>592</v>
      </c>
      <c r="J191" t="s">
        <v>593</v>
      </c>
    </row>
    <row r="192" spans="1:10" x14ac:dyDescent="0.35">
      <c r="A192" t="s">
        <v>375</v>
      </c>
      <c r="B192">
        <v>18</v>
      </c>
      <c r="C192" t="s">
        <v>376</v>
      </c>
      <c r="D192" t="s">
        <v>375</v>
      </c>
      <c r="E192" t="s">
        <v>158</v>
      </c>
      <c r="F192" t="s">
        <v>159</v>
      </c>
      <c r="G192" t="s">
        <v>117</v>
      </c>
      <c r="H192" t="s">
        <v>118</v>
      </c>
      <c r="I192" t="s">
        <v>596</v>
      </c>
      <c r="J192" t="s">
        <v>597</v>
      </c>
    </row>
    <row r="193" spans="1:10" x14ac:dyDescent="0.35">
      <c r="A193" t="s">
        <v>354</v>
      </c>
      <c r="B193">
        <v>-2604</v>
      </c>
      <c r="C193" t="s">
        <v>377</v>
      </c>
      <c r="D193" t="s">
        <v>354</v>
      </c>
      <c r="E193" t="s">
        <v>158</v>
      </c>
      <c r="F193" t="s">
        <v>159</v>
      </c>
      <c r="G193" t="s">
        <v>117</v>
      </c>
      <c r="H193" t="s">
        <v>118</v>
      </c>
      <c r="I193" t="s">
        <v>596</v>
      </c>
      <c r="J193" t="s">
        <v>597</v>
      </c>
    </row>
    <row r="194" spans="1:10" x14ac:dyDescent="0.35">
      <c r="A194" t="s">
        <v>388</v>
      </c>
      <c r="B194">
        <v>-6303</v>
      </c>
      <c r="C194" t="s">
        <v>389</v>
      </c>
      <c r="D194" t="s">
        <v>388</v>
      </c>
      <c r="E194" t="s">
        <v>158</v>
      </c>
      <c r="F194" t="s">
        <v>159</v>
      </c>
      <c r="G194" t="s">
        <v>117</v>
      </c>
      <c r="H194" t="s">
        <v>118</v>
      </c>
      <c r="I194" t="s">
        <v>596</v>
      </c>
      <c r="J194" t="s">
        <v>597</v>
      </c>
    </row>
    <row r="195" spans="1:10" x14ac:dyDescent="0.35">
      <c r="A195" t="s">
        <v>375</v>
      </c>
      <c r="B195">
        <v>-2324</v>
      </c>
      <c r="C195" t="s">
        <v>376</v>
      </c>
      <c r="D195" t="s">
        <v>375</v>
      </c>
      <c r="E195" t="s">
        <v>134</v>
      </c>
      <c r="F195" t="s">
        <v>135</v>
      </c>
      <c r="G195" t="s">
        <v>117</v>
      </c>
      <c r="H195" t="s">
        <v>118</v>
      </c>
      <c r="I195" t="s">
        <v>426</v>
      </c>
      <c r="J195" t="s">
        <v>427</v>
      </c>
    </row>
    <row r="196" spans="1:10" x14ac:dyDescent="0.35">
      <c r="A196" t="s">
        <v>354</v>
      </c>
      <c r="B196">
        <v>-13236</v>
      </c>
      <c r="C196" t="s">
        <v>377</v>
      </c>
      <c r="D196" t="s">
        <v>354</v>
      </c>
      <c r="E196" t="s">
        <v>134</v>
      </c>
      <c r="F196" t="s">
        <v>135</v>
      </c>
      <c r="G196" t="s">
        <v>117</v>
      </c>
      <c r="H196" t="s">
        <v>118</v>
      </c>
      <c r="I196" t="s">
        <v>426</v>
      </c>
      <c r="J196" t="s">
        <v>427</v>
      </c>
    </row>
    <row r="197" spans="1:10" x14ac:dyDescent="0.35">
      <c r="A197" t="s">
        <v>388</v>
      </c>
      <c r="B197">
        <v>-12462</v>
      </c>
      <c r="C197" t="s">
        <v>389</v>
      </c>
      <c r="D197" t="s">
        <v>388</v>
      </c>
      <c r="E197" t="s">
        <v>134</v>
      </c>
      <c r="F197" t="s">
        <v>135</v>
      </c>
      <c r="G197" t="s">
        <v>117</v>
      </c>
      <c r="H197" t="s">
        <v>118</v>
      </c>
      <c r="I197" t="s">
        <v>426</v>
      </c>
      <c r="J197" t="s">
        <v>427</v>
      </c>
    </row>
    <row r="198" spans="1:10" x14ac:dyDescent="0.35">
      <c r="A198" t="s">
        <v>375</v>
      </c>
      <c r="B198">
        <v>-1752</v>
      </c>
      <c r="C198" t="s">
        <v>376</v>
      </c>
      <c r="D198" t="s">
        <v>375</v>
      </c>
      <c r="E198" t="s">
        <v>531</v>
      </c>
      <c r="F198" t="s">
        <v>532</v>
      </c>
      <c r="G198" t="s">
        <v>533</v>
      </c>
      <c r="H198" t="s">
        <v>534</v>
      </c>
      <c r="I198" t="s">
        <v>535</v>
      </c>
      <c r="J198" t="s">
        <v>536</v>
      </c>
    </row>
    <row r="199" spans="1:10" x14ac:dyDescent="0.35">
      <c r="A199" t="s">
        <v>354</v>
      </c>
      <c r="B199">
        <v>-7137</v>
      </c>
      <c r="C199" t="s">
        <v>377</v>
      </c>
      <c r="D199" t="s">
        <v>354</v>
      </c>
      <c r="E199" t="s">
        <v>531</v>
      </c>
      <c r="F199" t="s">
        <v>532</v>
      </c>
      <c r="G199" t="s">
        <v>533</v>
      </c>
      <c r="H199" t="s">
        <v>534</v>
      </c>
      <c r="I199" t="s">
        <v>535</v>
      </c>
      <c r="J199" t="s">
        <v>536</v>
      </c>
    </row>
    <row r="200" spans="1:10" x14ac:dyDescent="0.35">
      <c r="A200" t="s">
        <v>388</v>
      </c>
      <c r="B200">
        <v>-7186</v>
      </c>
      <c r="C200" t="s">
        <v>389</v>
      </c>
      <c r="D200" t="s">
        <v>388</v>
      </c>
      <c r="E200" t="s">
        <v>531</v>
      </c>
      <c r="F200" t="s">
        <v>532</v>
      </c>
      <c r="G200" t="s">
        <v>533</v>
      </c>
      <c r="H200" t="s">
        <v>534</v>
      </c>
      <c r="I200" t="s">
        <v>535</v>
      </c>
      <c r="J200" t="s">
        <v>536</v>
      </c>
    </row>
    <row r="201" spans="1:10" x14ac:dyDescent="0.35">
      <c r="A201" t="s">
        <v>375</v>
      </c>
      <c r="B201">
        <v>-696</v>
      </c>
      <c r="C201" t="s">
        <v>376</v>
      </c>
      <c r="D201" t="s">
        <v>375</v>
      </c>
      <c r="E201" t="s">
        <v>548</v>
      </c>
      <c r="F201" t="s">
        <v>549</v>
      </c>
      <c r="G201" t="s">
        <v>550</v>
      </c>
      <c r="H201" t="s">
        <v>551</v>
      </c>
      <c r="I201" t="s">
        <v>588</v>
      </c>
      <c r="J201" t="s">
        <v>589</v>
      </c>
    </row>
    <row r="202" spans="1:10" x14ac:dyDescent="0.35">
      <c r="A202" t="s">
        <v>354</v>
      </c>
      <c r="B202">
        <v>-1657</v>
      </c>
      <c r="C202" t="s">
        <v>377</v>
      </c>
      <c r="D202" t="s">
        <v>354</v>
      </c>
      <c r="E202" t="s">
        <v>548</v>
      </c>
      <c r="F202" t="s">
        <v>549</v>
      </c>
      <c r="G202" t="s">
        <v>550</v>
      </c>
      <c r="H202" t="s">
        <v>551</v>
      </c>
      <c r="I202" t="s">
        <v>588</v>
      </c>
      <c r="J202" t="s">
        <v>589</v>
      </c>
    </row>
    <row r="203" spans="1:10" x14ac:dyDescent="0.35">
      <c r="A203" t="s">
        <v>388</v>
      </c>
      <c r="B203">
        <v>-1687</v>
      </c>
      <c r="C203" t="s">
        <v>389</v>
      </c>
      <c r="D203" t="s">
        <v>388</v>
      </c>
      <c r="E203" t="s">
        <v>548</v>
      </c>
      <c r="F203" t="s">
        <v>549</v>
      </c>
      <c r="G203" t="s">
        <v>550</v>
      </c>
      <c r="H203" t="s">
        <v>551</v>
      </c>
      <c r="I203" t="s">
        <v>588</v>
      </c>
      <c r="J203" t="s">
        <v>589</v>
      </c>
    </row>
    <row r="204" spans="1:10" x14ac:dyDescent="0.35">
      <c r="A204" t="s">
        <v>354</v>
      </c>
      <c r="B204">
        <v>-1444</v>
      </c>
      <c r="C204" t="s">
        <v>377</v>
      </c>
      <c r="D204" t="s">
        <v>354</v>
      </c>
      <c r="E204" t="s">
        <v>538</v>
      </c>
      <c r="F204" t="s">
        <v>539</v>
      </c>
      <c r="G204" t="s">
        <v>540</v>
      </c>
      <c r="H204" t="s">
        <v>541</v>
      </c>
      <c r="I204" t="s">
        <v>542</v>
      </c>
      <c r="J204" t="s">
        <v>543</v>
      </c>
    </row>
    <row r="205" spans="1:10" x14ac:dyDescent="0.35">
      <c r="A205" t="s">
        <v>354</v>
      </c>
      <c r="B205">
        <v>-720</v>
      </c>
      <c r="C205" t="s">
        <v>377</v>
      </c>
      <c r="D205" t="s">
        <v>354</v>
      </c>
      <c r="E205" t="s">
        <v>380</v>
      </c>
      <c r="F205" t="s">
        <v>381</v>
      </c>
      <c r="G205" t="s">
        <v>250</v>
      </c>
      <c r="H205" t="s">
        <v>251</v>
      </c>
      <c r="I205" t="s">
        <v>382</v>
      </c>
      <c r="J205" t="s">
        <v>383</v>
      </c>
    </row>
    <row r="206" spans="1:10" x14ac:dyDescent="0.35">
      <c r="A206" t="s">
        <v>375</v>
      </c>
      <c r="B206">
        <v>-551</v>
      </c>
      <c r="C206" t="s">
        <v>376</v>
      </c>
      <c r="D206" t="s">
        <v>375</v>
      </c>
      <c r="E206" t="s">
        <v>380</v>
      </c>
      <c r="F206" t="s">
        <v>381</v>
      </c>
      <c r="G206" t="s">
        <v>250</v>
      </c>
      <c r="H206" t="s">
        <v>251</v>
      </c>
      <c r="I206" t="s">
        <v>594</v>
      </c>
      <c r="J206" t="s">
        <v>595</v>
      </c>
    </row>
    <row r="207" spans="1:10" x14ac:dyDescent="0.35">
      <c r="A207" t="s">
        <v>354</v>
      </c>
      <c r="B207">
        <v>-200</v>
      </c>
      <c r="C207" t="s">
        <v>377</v>
      </c>
      <c r="D207" t="s">
        <v>354</v>
      </c>
      <c r="E207" t="s">
        <v>380</v>
      </c>
      <c r="F207" t="s">
        <v>381</v>
      </c>
      <c r="G207" t="s">
        <v>250</v>
      </c>
      <c r="H207" t="s">
        <v>251</v>
      </c>
      <c r="I207" t="s">
        <v>594</v>
      </c>
      <c r="J207" t="s">
        <v>595</v>
      </c>
    </row>
    <row r="208" spans="1:10" x14ac:dyDescent="0.35">
      <c r="A208" t="s">
        <v>388</v>
      </c>
      <c r="B208">
        <v>-2605</v>
      </c>
      <c r="C208" t="s">
        <v>389</v>
      </c>
      <c r="D208" t="s">
        <v>388</v>
      </c>
      <c r="E208" t="s">
        <v>380</v>
      </c>
      <c r="F208" t="s">
        <v>381</v>
      </c>
      <c r="G208" t="s">
        <v>250</v>
      </c>
      <c r="H208" t="s">
        <v>251</v>
      </c>
      <c r="I208" t="s">
        <v>594</v>
      </c>
      <c r="J208" t="s">
        <v>595</v>
      </c>
    </row>
    <row r="209" spans="1:10" x14ac:dyDescent="0.35">
      <c r="A209" t="s">
        <v>375</v>
      </c>
      <c r="B209">
        <v>-115</v>
      </c>
      <c r="C209" t="s">
        <v>376</v>
      </c>
      <c r="D209" t="s">
        <v>375</v>
      </c>
      <c r="E209" t="s">
        <v>609</v>
      </c>
      <c r="F209" t="s">
        <v>610</v>
      </c>
      <c r="G209" t="s">
        <v>250</v>
      </c>
      <c r="H209" t="s">
        <v>251</v>
      </c>
      <c r="I209" t="s">
        <v>611</v>
      </c>
      <c r="J209" t="s">
        <v>612</v>
      </c>
    </row>
    <row r="210" spans="1:10" x14ac:dyDescent="0.35">
      <c r="A210" t="s">
        <v>354</v>
      </c>
      <c r="B210">
        <v>-1600</v>
      </c>
      <c r="C210" t="s">
        <v>377</v>
      </c>
      <c r="D210" t="s">
        <v>354</v>
      </c>
      <c r="E210" t="s">
        <v>609</v>
      </c>
      <c r="F210" t="s">
        <v>610</v>
      </c>
      <c r="G210" t="s">
        <v>250</v>
      </c>
      <c r="H210" t="s">
        <v>251</v>
      </c>
      <c r="I210" t="s">
        <v>611</v>
      </c>
      <c r="J210" t="s">
        <v>612</v>
      </c>
    </row>
    <row r="211" spans="1:10" x14ac:dyDescent="0.35">
      <c r="A211" t="s">
        <v>388</v>
      </c>
      <c r="B211">
        <v>-1975</v>
      </c>
      <c r="C211" t="s">
        <v>389</v>
      </c>
      <c r="D211" t="s">
        <v>388</v>
      </c>
      <c r="E211" t="s">
        <v>609</v>
      </c>
      <c r="F211" t="s">
        <v>610</v>
      </c>
      <c r="G211" t="s">
        <v>250</v>
      </c>
      <c r="H211" t="s">
        <v>251</v>
      </c>
      <c r="I211" t="s">
        <v>611</v>
      </c>
      <c r="J211" t="s">
        <v>612</v>
      </c>
    </row>
    <row r="212" spans="1:10" x14ac:dyDescent="0.35">
      <c r="A212" t="s">
        <v>375</v>
      </c>
      <c r="B212">
        <v>-131</v>
      </c>
      <c r="C212" t="s">
        <v>376</v>
      </c>
      <c r="D212" t="s">
        <v>375</v>
      </c>
      <c r="E212" t="s">
        <v>482</v>
      </c>
      <c r="F212" t="s">
        <v>483</v>
      </c>
      <c r="G212" t="s">
        <v>250</v>
      </c>
      <c r="H212" t="s">
        <v>251</v>
      </c>
      <c r="I212" t="s">
        <v>484</v>
      </c>
      <c r="J212" t="s">
        <v>485</v>
      </c>
    </row>
    <row r="213" spans="1:10" x14ac:dyDescent="0.35">
      <c r="A213" t="s">
        <v>354</v>
      </c>
      <c r="B213">
        <v>315</v>
      </c>
      <c r="C213" t="s">
        <v>377</v>
      </c>
      <c r="D213" t="s">
        <v>354</v>
      </c>
      <c r="E213" t="s">
        <v>482</v>
      </c>
      <c r="F213" t="s">
        <v>483</v>
      </c>
      <c r="G213" t="s">
        <v>250</v>
      </c>
      <c r="H213" t="s">
        <v>251</v>
      </c>
      <c r="I213" t="s">
        <v>484</v>
      </c>
      <c r="J213" t="s">
        <v>485</v>
      </c>
    </row>
    <row r="214" spans="1:10" x14ac:dyDescent="0.35">
      <c r="A214" t="s">
        <v>388</v>
      </c>
      <c r="B214">
        <v>-1734</v>
      </c>
      <c r="C214" t="s">
        <v>389</v>
      </c>
      <c r="D214" t="s">
        <v>388</v>
      </c>
      <c r="E214" t="s">
        <v>482</v>
      </c>
      <c r="F214" t="s">
        <v>483</v>
      </c>
      <c r="G214" t="s">
        <v>250</v>
      </c>
      <c r="H214" t="s">
        <v>251</v>
      </c>
      <c r="I214" t="s">
        <v>484</v>
      </c>
      <c r="J214" t="s">
        <v>485</v>
      </c>
    </row>
    <row r="215" spans="1:10" x14ac:dyDescent="0.35">
      <c r="A215" t="s">
        <v>375</v>
      </c>
      <c r="B215">
        <v>-346</v>
      </c>
      <c r="C215" t="s">
        <v>376</v>
      </c>
      <c r="D215" t="s">
        <v>375</v>
      </c>
      <c r="E215" t="s">
        <v>154</v>
      </c>
      <c r="F215" t="s">
        <v>155</v>
      </c>
      <c r="G215" t="s">
        <v>117</v>
      </c>
      <c r="H215" t="s">
        <v>118</v>
      </c>
      <c r="I215" t="s">
        <v>560</v>
      </c>
      <c r="J215" t="s">
        <v>561</v>
      </c>
    </row>
    <row r="216" spans="1:10" x14ac:dyDescent="0.35">
      <c r="A216" t="s">
        <v>354</v>
      </c>
      <c r="B216">
        <v>-2219</v>
      </c>
      <c r="C216" t="s">
        <v>377</v>
      </c>
      <c r="D216" t="s">
        <v>354</v>
      </c>
      <c r="E216" t="s">
        <v>154</v>
      </c>
      <c r="F216" t="s">
        <v>155</v>
      </c>
      <c r="G216" t="s">
        <v>117</v>
      </c>
      <c r="H216" t="s">
        <v>118</v>
      </c>
      <c r="I216" t="s">
        <v>560</v>
      </c>
      <c r="J216" t="s">
        <v>561</v>
      </c>
    </row>
    <row r="217" spans="1:10" x14ac:dyDescent="0.35">
      <c r="A217" t="s">
        <v>388</v>
      </c>
      <c r="B217">
        <v>-9420</v>
      </c>
      <c r="C217" t="s">
        <v>389</v>
      </c>
      <c r="D217" t="s">
        <v>388</v>
      </c>
      <c r="E217" t="s">
        <v>154</v>
      </c>
      <c r="F217" t="s">
        <v>155</v>
      </c>
      <c r="G217" t="s">
        <v>117</v>
      </c>
      <c r="H217" t="s">
        <v>118</v>
      </c>
      <c r="I217" t="s">
        <v>560</v>
      </c>
      <c r="J217" t="s">
        <v>561</v>
      </c>
    </row>
    <row r="218" spans="1:10" x14ac:dyDescent="0.35">
      <c r="A218" t="s">
        <v>375</v>
      </c>
      <c r="B218">
        <v>-460</v>
      </c>
      <c r="C218" t="s">
        <v>376</v>
      </c>
      <c r="D218" t="s">
        <v>375</v>
      </c>
      <c r="E218" t="s">
        <v>404</v>
      </c>
      <c r="F218" t="s">
        <v>405</v>
      </c>
      <c r="G218" t="s">
        <v>307</v>
      </c>
      <c r="H218" t="s">
        <v>308</v>
      </c>
      <c r="I218" t="s">
        <v>406</v>
      </c>
      <c r="J218" t="s">
        <v>407</v>
      </c>
    </row>
    <row r="219" spans="1:10" x14ac:dyDescent="0.35">
      <c r="A219" t="s">
        <v>354</v>
      </c>
      <c r="B219">
        <v>-2646</v>
      </c>
      <c r="C219" t="s">
        <v>377</v>
      </c>
      <c r="D219" t="s">
        <v>354</v>
      </c>
      <c r="E219" t="s">
        <v>404</v>
      </c>
      <c r="F219" t="s">
        <v>405</v>
      </c>
      <c r="G219" t="s">
        <v>307</v>
      </c>
      <c r="H219" t="s">
        <v>308</v>
      </c>
      <c r="I219" t="s">
        <v>406</v>
      </c>
      <c r="J219" t="s">
        <v>407</v>
      </c>
    </row>
    <row r="220" spans="1:10" x14ac:dyDescent="0.35">
      <c r="A220" t="s">
        <v>388</v>
      </c>
      <c r="B220">
        <v>-6270</v>
      </c>
      <c r="C220" t="s">
        <v>389</v>
      </c>
      <c r="D220" t="s">
        <v>388</v>
      </c>
      <c r="E220" t="s">
        <v>404</v>
      </c>
      <c r="F220" t="s">
        <v>405</v>
      </c>
      <c r="G220" t="s">
        <v>307</v>
      </c>
      <c r="H220" t="s">
        <v>308</v>
      </c>
      <c r="I220" t="s">
        <v>406</v>
      </c>
      <c r="J220" t="s">
        <v>407</v>
      </c>
    </row>
    <row r="221" spans="1:10" x14ac:dyDescent="0.35">
      <c r="A221" t="s">
        <v>375</v>
      </c>
      <c r="B221">
        <v>-425</v>
      </c>
      <c r="C221" t="s">
        <v>376</v>
      </c>
      <c r="D221" t="s">
        <v>375</v>
      </c>
      <c r="E221" t="s">
        <v>404</v>
      </c>
      <c r="F221" t="s">
        <v>405</v>
      </c>
      <c r="G221" t="s">
        <v>307</v>
      </c>
      <c r="H221" t="s">
        <v>308</v>
      </c>
      <c r="I221" t="s">
        <v>471</v>
      </c>
      <c r="J221" t="s">
        <v>472</v>
      </c>
    </row>
    <row r="222" spans="1:10" x14ac:dyDescent="0.35">
      <c r="A222" t="s">
        <v>354</v>
      </c>
      <c r="B222">
        <v>-2800</v>
      </c>
      <c r="C222" t="s">
        <v>377</v>
      </c>
      <c r="D222" t="s">
        <v>354</v>
      </c>
      <c r="E222" t="s">
        <v>404</v>
      </c>
      <c r="F222" t="s">
        <v>405</v>
      </c>
      <c r="G222" t="s">
        <v>307</v>
      </c>
      <c r="H222" t="s">
        <v>308</v>
      </c>
      <c r="I222" t="s">
        <v>471</v>
      </c>
      <c r="J222" t="s">
        <v>472</v>
      </c>
    </row>
    <row r="223" spans="1:10" x14ac:dyDescent="0.35">
      <c r="A223" t="s">
        <v>388</v>
      </c>
      <c r="B223">
        <v>-2250</v>
      </c>
      <c r="C223" t="s">
        <v>389</v>
      </c>
      <c r="D223" t="s">
        <v>388</v>
      </c>
      <c r="E223" t="s">
        <v>404</v>
      </c>
      <c r="F223" t="s">
        <v>405</v>
      </c>
      <c r="G223" t="s">
        <v>307</v>
      </c>
      <c r="H223" t="s">
        <v>308</v>
      </c>
      <c r="I223" t="s">
        <v>471</v>
      </c>
      <c r="J223" t="s">
        <v>472</v>
      </c>
    </row>
    <row r="224" spans="1:10" x14ac:dyDescent="0.35">
      <c r="A224" t="s">
        <v>1246</v>
      </c>
      <c r="B224">
        <v>750</v>
      </c>
      <c r="C224" t="s">
        <v>480</v>
      </c>
      <c r="D224" t="s">
        <v>481</v>
      </c>
      <c r="E224" t="s">
        <v>158</v>
      </c>
      <c r="F224" t="s">
        <v>159</v>
      </c>
      <c r="G224" t="s">
        <v>117</v>
      </c>
      <c r="H224" t="s">
        <v>118</v>
      </c>
    </row>
    <row r="225" spans="1:8" x14ac:dyDescent="0.35">
      <c r="A225" t="s">
        <v>1246</v>
      </c>
      <c r="B225">
        <v>-750</v>
      </c>
      <c r="C225" t="s">
        <v>1247</v>
      </c>
      <c r="D225" t="s">
        <v>481</v>
      </c>
      <c r="E225" t="s">
        <v>158</v>
      </c>
      <c r="F225" t="s">
        <v>159</v>
      </c>
      <c r="G225" t="s">
        <v>117</v>
      </c>
      <c r="H225" t="s">
        <v>118</v>
      </c>
    </row>
    <row r="226" spans="1:8" x14ac:dyDescent="0.35">
      <c r="A226" t="s">
        <v>1246</v>
      </c>
      <c r="B226">
        <v>800</v>
      </c>
      <c r="C226" t="s">
        <v>500</v>
      </c>
      <c r="D226" t="s">
        <v>478</v>
      </c>
      <c r="E226" t="s">
        <v>158</v>
      </c>
      <c r="F226" t="s">
        <v>159</v>
      </c>
      <c r="G226" t="s">
        <v>117</v>
      </c>
      <c r="H226" t="s">
        <v>118</v>
      </c>
    </row>
    <row r="227" spans="1:8" x14ac:dyDescent="0.35">
      <c r="A227" t="s">
        <v>1246</v>
      </c>
      <c r="B227">
        <v>-800</v>
      </c>
      <c r="C227" t="s">
        <v>1248</v>
      </c>
      <c r="D227" t="s">
        <v>478</v>
      </c>
      <c r="E227" t="s">
        <v>158</v>
      </c>
      <c r="F227" t="s">
        <v>159</v>
      </c>
      <c r="G227" t="s">
        <v>117</v>
      </c>
      <c r="H227" t="s">
        <v>118</v>
      </c>
    </row>
    <row r="228" spans="1:8" x14ac:dyDescent="0.35">
      <c r="A228" t="s">
        <v>18</v>
      </c>
      <c r="B228">
        <v>32</v>
      </c>
      <c r="C228" t="s">
        <v>17</v>
      </c>
      <c r="D228" t="s">
        <v>18</v>
      </c>
      <c r="E228" t="s">
        <v>531</v>
      </c>
      <c r="F228" t="s">
        <v>532</v>
      </c>
      <c r="G228" t="s">
        <v>533</v>
      </c>
      <c r="H228" t="s">
        <v>534</v>
      </c>
    </row>
    <row r="229" spans="1:8" x14ac:dyDescent="0.35">
      <c r="A229" t="s">
        <v>28</v>
      </c>
      <c r="B229">
        <v>1320</v>
      </c>
      <c r="C229" t="s">
        <v>27</v>
      </c>
      <c r="D229" t="s">
        <v>28</v>
      </c>
      <c r="E229" t="s">
        <v>531</v>
      </c>
      <c r="F229" t="s">
        <v>532</v>
      </c>
      <c r="G229" t="s">
        <v>533</v>
      </c>
      <c r="H229" t="s">
        <v>534</v>
      </c>
    </row>
    <row r="230" spans="1:8" x14ac:dyDescent="0.35">
      <c r="A230" t="s">
        <v>475</v>
      </c>
      <c r="B230">
        <v>1000</v>
      </c>
      <c r="C230" t="s">
        <v>474</v>
      </c>
      <c r="D230" t="s">
        <v>475</v>
      </c>
      <c r="E230" t="s">
        <v>531</v>
      </c>
      <c r="F230" t="s">
        <v>532</v>
      </c>
      <c r="G230" t="s">
        <v>533</v>
      </c>
      <c r="H230" t="s">
        <v>534</v>
      </c>
    </row>
    <row r="231" spans="1:8" x14ac:dyDescent="0.35">
      <c r="A231" t="s">
        <v>870</v>
      </c>
      <c r="B231">
        <v>-1500</v>
      </c>
      <c r="C231" t="s">
        <v>871</v>
      </c>
      <c r="D231" t="s">
        <v>870</v>
      </c>
      <c r="E231" t="s">
        <v>531</v>
      </c>
      <c r="F231" t="s">
        <v>532</v>
      </c>
      <c r="G231" t="s">
        <v>533</v>
      </c>
      <c r="H231" t="s">
        <v>534</v>
      </c>
    </row>
    <row r="232" spans="1:8" x14ac:dyDescent="0.35">
      <c r="A232" t="s">
        <v>297</v>
      </c>
      <c r="B232">
        <v>-2000</v>
      </c>
      <c r="C232" t="s">
        <v>298</v>
      </c>
      <c r="D232" t="s">
        <v>297</v>
      </c>
      <c r="E232" t="s">
        <v>531</v>
      </c>
      <c r="F232" t="s">
        <v>532</v>
      </c>
      <c r="G232" t="s">
        <v>533</v>
      </c>
      <c r="H232" t="s">
        <v>534</v>
      </c>
    </row>
    <row r="233" spans="1:8" x14ac:dyDescent="0.35">
      <c r="A233" t="s">
        <v>378</v>
      </c>
      <c r="B233">
        <v>3975</v>
      </c>
      <c r="C233" t="s">
        <v>1249</v>
      </c>
      <c r="D233" t="s">
        <v>378</v>
      </c>
      <c r="E233" t="s">
        <v>531</v>
      </c>
      <c r="F233" t="s">
        <v>532</v>
      </c>
      <c r="G233" t="s">
        <v>533</v>
      </c>
      <c r="H233" t="s">
        <v>534</v>
      </c>
    </row>
    <row r="234" spans="1:8" x14ac:dyDescent="0.35">
      <c r="A234" t="s">
        <v>1250</v>
      </c>
      <c r="B234">
        <v>5873</v>
      </c>
      <c r="C234" t="s">
        <v>1251</v>
      </c>
      <c r="D234" t="s">
        <v>1250</v>
      </c>
      <c r="E234" t="s">
        <v>531</v>
      </c>
      <c r="F234" t="s">
        <v>532</v>
      </c>
      <c r="G234" t="s">
        <v>533</v>
      </c>
      <c r="H234" t="s">
        <v>534</v>
      </c>
    </row>
    <row r="235" spans="1:8" x14ac:dyDescent="0.35">
      <c r="A235" t="s">
        <v>230</v>
      </c>
      <c r="B235">
        <v>-13000</v>
      </c>
      <c r="C235" t="s">
        <v>229</v>
      </c>
      <c r="D235" t="s">
        <v>230</v>
      </c>
      <c r="E235" t="s">
        <v>531</v>
      </c>
      <c r="F235" t="s">
        <v>532</v>
      </c>
      <c r="G235" t="s">
        <v>533</v>
      </c>
      <c r="H235" t="s">
        <v>534</v>
      </c>
    </row>
    <row r="236" spans="1:8" x14ac:dyDescent="0.35">
      <c r="A236" t="s">
        <v>169</v>
      </c>
      <c r="B236">
        <v>3300</v>
      </c>
      <c r="C236" t="s">
        <v>168</v>
      </c>
      <c r="D236" t="s">
        <v>169</v>
      </c>
      <c r="E236" t="s">
        <v>531</v>
      </c>
      <c r="F236" t="s">
        <v>532</v>
      </c>
      <c r="G236" t="s">
        <v>533</v>
      </c>
      <c r="H236" t="s">
        <v>534</v>
      </c>
    </row>
    <row r="237" spans="1:8" x14ac:dyDescent="0.35">
      <c r="A237" t="s">
        <v>504</v>
      </c>
      <c r="B237">
        <v>300</v>
      </c>
      <c r="C237" t="s">
        <v>503</v>
      </c>
      <c r="D237" t="s">
        <v>504</v>
      </c>
      <c r="E237" t="s">
        <v>531</v>
      </c>
      <c r="F237" t="s">
        <v>532</v>
      </c>
      <c r="G237" t="s">
        <v>533</v>
      </c>
      <c r="H237" t="s">
        <v>534</v>
      </c>
    </row>
    <row r="238" spans="1:8" x14ac:dyDescent="0.35">
      <c r="A238" t="s">
        <v>184</v>
      </c>
      <c r="B238">
        <v>-2700</v>
      </c>
      <c r="C238" t="s">
        <v>185</v>
      </c>
      <c r="D238" t="s">
        <v>184</v>
      </c>
      <c r="E238" t="s">
        <v>531</v>
      </c>
      <c r="F238" t="s">
        <v>532</v>
      </c>
      <c r="G238" t="s">
        <v>533</v>
      </c>
      <c r="H238" t="s">
        <v>534</v>
      </c>
    </row>
    <row r="239" spans="1:8" x14ac:dyDescent="0.35">
      <c r="A239" t="s">
        <v>76</v>
      </c>
      <c r="B239">
        <v>-1000</v>
      </c>
      <c r="C239" t="s">
        <v>75</v>
      </c>
      <c r="D239" t="s">
        <v>76</v>
      </c>
      <c r="E239" t="s">
        <v>531</v>
      </c>
      <c r="F239" t="s">
        <v>532</v>
      </c>
      <c r="G239" t="s">
        <v>533</v>
      </c>
      <c r="H239" t="s">
        <v>534</v>
      </c>
    </row>
    <row r="240" spans="1:8" x14ac:dyDescent="0.35">
      <c r="A240" t="s">
        <v>97</v>
      </c>
      <c r="B240">
        <v>400</v>
      </c>
      <c r="C240" t="s">
        <v>96</v>
      </c>
      <c r="D240" t="s">
        <v>97</v>
      </c>
      <c r="E240" t="s">
        <v>531</v>
      </c>
      <c r="F240" t="s">
        <v>532</v>
      </c>
      <c r="G240" t="s">
        <v>533</v>
      </c>
      <c r="H240" t="s">
        <v>534</v>
      </c>
    </row>
    <row r="241" spans="1:14" x14ac:dyDescent="0.35">
      <c r="A241" t="s">
        <v>227</v>
      </c>
      <c r="B241">
        <v>1000</v>
      </c>
      <c r="C241" t="s">
        <v>226</v>
      </c>
      <c r="D241" t="s">
        <v>227</v>
      </c>
      <c r="E241" t="s">
        <v>531</v>
      </c>
      <c r="F241" t="s">
        <v>532</v>
      </c>
      <c r="G241" t="s">
        <v>533</v>
      </c>
      <c r="H241" t="s">
        <v>534</v>
      </c>
    </row>
    <row r="242" spans="1:14" x14ac:dyDescent="0.35">
      <c r="A242" t="s">
        <v>102</v>
      </c>
      <c r="B242">
        <v>3000</v>
      </c>
      <c r="C242" t="s">
        <v>101</v>
      </c>
      <c r="D242" t="s">
        <v>102</v>
      </c>
      <c r="E242" t="s">
        <v>531</v>
      </c>
      <c r="F242" t="s">
        <v>532</v>
      </c>
      <c r="G242" t="s">
        <v>533</v>
      </c>
      <c r="H242" t="s">
        <v>534</v>
      </c>
    </row>
    <row r="243" spans="1:14" x14ac:dyDescent="0.35">
      <c r="A243" t="s">
        <v>1252</v>
      </c>
      <c r="B243">
        <v>-6</v>
      </c>
      <c r="C243" t="s">
        <v>243</v>
      </c>
      <c r="D243" t="s">
        <v>244</v>
      </c>
      <c r="E243" t="s">
        <v>139</v>
      </c>
      <c r="F243" t="s">
        <v>140</v>
      </c>
      <c r="G243" t="s">
        <v>245</v>
      </c>
      <c r="H243" t="s">
        <v>246</v>
      </c>
      <c r="M243" t="s">
        <v>247</v>
      </c>
      <c r="N243" t="s">
        <v>248</v>
      </c>
    </row>
    <row r="244" spans="1:14" x14ac:dyDescent="0.35">
      <c r="A244" t="s">
        <v>1253</v>
      </c>
      <c r="B244">
        <v>-231</v>
      </c>
      <c r="C244" t="s">
        <v>243</v>
      </c>
      <c r="D244" t="s">
        <v>244</v>
      </c>
      <c r="E244" t="s">
        <v>139</v>
      </c>
      <c r="F244" t="s">
        <v>140</v>
      </c>
      <c r="G244" t="s">
        <v>245</v>
      </c>
      <c r="H244" t="s">
        <v>246</v>
      </c>
      <c r="M244" t="s">
        <v>247</v>
      </c>
      <c r="N244" t="s">
        <v>248</v>
      </c>
    </row>
    <row r="245" spans="1:14" x14ac:dyDescent="0.35">
      <c r="A245" t="s">
        <v>1254</v>
      </c>
      <c r="B245">
        <v>-700</v>
      </c>
      <c r="C245" t="s">
        <v>243</v>
      </c>
      <c r="D245" t="s">
        <v>244</v>
      </c>
      <c r="E245" t="s">
        <v>139</v>
      </c>
      <c r="F245" t="s">
        <v>140</v>
      </c>
      <c r="G245" t="s">
        <v>245</v>
      </c>
      <c r="H245" t="s">
        <v>246</v>
      </c>
      <c r="M245" t="s">
        <v>247</v>
      </c>
      <c r="N245" t="s">
        <v>248</v>
      </c>
    </row>
    <row r="246" spans="1:14" x14ac:dyDescent="0.35">
      <c r="A246" t="s">
        <v>375</v>
      </c>
      <c r="B246">
        <v>-903</v>
      </c>
      <c r="C246" t="s">
        <v>376</v>
      </c>
      <c r="D246" t="s">
        <v>375</v>
      </c>
      <c r="E246" t="s">
        <v>422</v>
      </c>
      <c r="F246" t="s">
        <v>423</v>
      </c>
      <c r="G246" t="s">
        <v>307</v>
      </c>
      <c r="H246" t="s">
        <v>308</v>
      </c>
      <c r="I246" t="s">
        <v>424</v>
      </c>
      <c r="J246" t="s">
        <v>425</v>
      </c>
    </row>
    <row r="247" spans="1:14" x14ac:dyDescent="0.35">
      <c r="A247" t="s">
        <v>354</v>
      </c>
      <c r="B247">
        <v>-1140</v>
      </c>
      <c r="C247" t="s">
        <v>377</v>
      </c>
      <c r="D247" t="s">
        <v>354</v>
      </c>
      <c r="E247" t="s">
        <v>422</v>
      </c>
      <c r="F247" t="s">
        <v>423</v>
      </c>
      <c r="G247" t="s">
        <v>307</v>
      </c>
      <c r="H247" t="s">
        <v>308</v>
      </c>
      <c r="I247" t="s">
        <v>424</v>
      </c>
      <c r="J247" t="s">
        <v>425</v>
      </c>
    </row>
    <row r="248" spans="1:14" x14ac:dyDescent="0.35">
      <c r="A248" t="s">
        <v>388</v>
      </c>
      <c r="B248">
        <v>-5583</v>
      </c>
      <c r="C248" t="s">
        <v>389</v>
      </c>
      <c r="D248" t="s">
        <v>388</v>
      </c>
      <c r="E248" t="s">
        <v>422</v>
      </c>
      <c r="F248" t="s">
        <v>423</v>
      </c>
      <c r="G248" t="s">
        <v>307</v>
      </c>
      <c r="H248" t="s">
        <v>308</v>
      </c>
      <c r="I248" t="s">
        <v>424</v>
      </c>
      <c r="J248" t="s">
        <v>425</v>
      </c>
    </row>
    <row r="249" spans="1:14" x14ac:dyDescent="0.35">
      <c r="A249" t="s">
        <v>28</v>
      </c>
      <c r="B249">
        <v>231</v>
      </c>
      <c r="C249" t="s">
        <v>27</v>
      </c>
      <c r="D249" t="s">
        <v>28</v>
      </c>
      <c r="E249" t="s">
        <v>139</v>
      </c>
      <c r="F249" t="s">
        <v>140</v>
      </c>
      <c r="G249" t="s">
        <v>245</v>
      </c>
      <c r="H249" t="s">
        <v>246</v>
      </c>
      <c r="M249" t="s">
        <v>247</v>
      </c>
      <c r="N249" t="s">
        <v>248</v>
      </c>
    </row>
    <row r="250" spans="1:14" x14ac:dyDescent="0.35">
      <c r="A250" t="s">
        <v>18</v>
      </c>
      <c r="B250">
        <v>6</v>
      </c>
      <c r="C250" t="s">
        <v>17</v>
      </c>
      <c r="D250" t="s">
        <v>18</v>
      </c>
      <c r="E250" t="s">
        <v>139</v>
      </c>
      <c r="F250" t="s">
        <v>140</v>
      </c>
      <c r="G250" t="s">
        <v>245</v>
      </c>
      <c r="H250" t="s">
        <v>246</v>
      </c>
      <c r="M250" t="s">
        <v>247</v>
      </c>
      <c r="N250" t="s">
        <v>248</v>
      </c>
    </row>
    <row r="251" spans="1:14" x14ac:dyDescent="0.35">
      <c r="A251" t="s">
        <v>97</v>
      </c>
      <c r="B251">
        <v>700</v>
      </c>
      <c r="C251" t="s">
        <v>96</v>
      </c>
      <c r="D251" t="s">
        <v>97</v>
      </c>
      <c r="E251" t="s">
        <v>139</v>
      </c>
      <c r="F251" t="s">
        <v>140</v>
      </c>
      <c r="G251" t="s">
        <v>245</v>
      </c>
      <c r="H251" t="s">
        <v>246</v>
      </c>
      <c r="M251" t="s">
        <v>247</v>
      </c>
      <c r="N251" t="s">
        <v>248</v>
      </c>
    </row>
    <row r="252" spans="1:14" x14ac:dyDescent="0.35">
      <c r="A252" t="s">
        <v>1255</v>
      </c>
      <c r="B252">
        <v>-3253</v>
      </c>
      <c r="C252" t="s">
        <v>243</v>
      </c>
      <c r="D252" t="s">
        <v>244</v>
      </c>
      <c r="E252" t="s">
        <v>139</v>
      </c>
      <c r="F252" t="s">
        <v>140</v>
      </c>
      <c r="G252" t="s">
        <v>245</v>
      </c>
      <c r="H252" t="s">
        <v>246</v>
      </c>
      <c r="M252" t="s">
        <v>247</v>
      </c>
      <c r="N252" t="s">
        <v>248</v>
      </c>
    </row>
    <row r="253" spans="1:14" x14ac:dyDescent="0.35">
      <c r="A253" t="s">
        <v>1256</v>
      </c>
      <c r="B253">
        <v>51706</v>
      </c>
      <c r="C253" t="s">
        <v>205</v>
      </c>
      <c r="D253" t="s">
        <v>206</v>
      </c>
      <c r="E253" t="s">
        <v>158</v>
      </c>
      <c r="F253" t="s">
        <v>159</v>
      </c>
      <c r="G253" t="s">
        <v>117</v>
      </c>
      <c r="H253" t="s">
        <v>118</v>
      </c>
    </row>
    <row r="254" spans="1:14" x14ac:dyDescent="0.35">
      <c r="A254" t="s">
        <v>1256</v>
      </c>
      <c r="B254">
        <v>4404</v>
      </c>
      <c r="C254" t="s">
        <v>219</v>
      </c>
      <c r="D254" t="s">
        <v>220</v>
      </c>
      <c r="E254" t="s">
        <v>158</v>
      </c>
      <c r="F254" t="s">
        <v>159</v>
      </c>
      <c r="G254" t="s">
        <v>117</v>
      </c>
      <c r="H254" t="s">
        <v>118</v>
      </c>
    </row>
    <row r="255" spans="1:14" x14ac:dyDescent="0.35">
      <c r="A255" t="s">
        <v>1256</v>
      </c>
      <c r="B255">
        <v>-56110</v>
      </c>
      <c r="C255" t="s">
        <v>101</v>
      </c>
      <c r="D255" t="s">
        <v>102</v>
      </c>
      <c r="E255" t="s">
        <v>158</v>
      </c>
      <c r="F255" t="s">
        <v>159</v>
      </c>
      <c r="G255" t="s">
        <v>117</v>
      </c>
      <c r="H255" t="s">
        <v>118</v>
      </c>
    </row>
    <row r="256" spans="1:14" x14ac:dyDescent="0.35">
      <c r="A256" t="s">
        <v>1256</v>
      </c>
      <c r="B256">
        <v>80276</v>
      </c>
      <c r="C256" t="s">
        <v>205</v>
      </c>
      <c r="D256" t="s">
        <v>206</v>
      </c>
      <c r="E256" t="s">
        <v>158</v>
      </c>
      <c r="F256" t="s">
        <v>159</v>
      </c>
      <c r="G256" t="s">
        <v>117</v>
      </c>
      <c r="H256" t="s">
        <v>118</v>
      </c>
    </row>
    <row r="257" spans="1:16" x14ac:dyDescent="0.35">
      <c r="A257" t="s">
        <v>1256</v>
      </c>
      <c r="B257">
        <v>-80276</v>
      </c>
      <c r="C257" t="s">
        <v>237</v>
      </c>
      <c r="D257" t="s">
        <v>238</v>
      </c>
      <c r="E257" t="s">
        <v>158</v>
      </c>
      <c r="F257" t="s">
        <v>159</v>
      </c>
      <c r="G257" t="s">
        <v>117</v>
      </c>
      <c r="H257" t="s">
        <v>118</v>
      </c>
    </row>
    <row r="258" spans="1:16" x14ac:dyDescent="0.35">
      <c r="A258" t="s">
        <v>375</v>
      </c>
      <c r="B258">
        <v>-411</v>
      </c>
      <c r="C258" t="s">
        <v>376</v>
      </c>
      <c r="D258" t="s">
        <v>375</v>
      </c>
      <c r="E258" t="s">
        <v>305</v>
      </c>
      <c r="F258" t="s">
        <v>306</v>
      </c>
      <c r="G258" t="s">
        <v>307</v>
      </c>
      <c r="H258" t="s">
        <v>308</v>
      </c>
      <c r="I258" t="s">
        <v>558</v>
      </c>
      <c r="J258" t="s">
        <v>559</v>
      </c>
    </row>
    <row r="259" spans="1:16" x14ac:dyDescent="0.35">
      <c r="A259" t="s">
        <v>354</v>
      </c>
      <c r="B259">
        <v>-5689</v>
      </c>
      <c r="C259" t="s">
        <v>377</v>
      </c>
      <c r="D259" t="s">
        <v>354</v>
      </c>
      <c r="E259" t="s">
        <v>305</v>
      </c>
      <c r="F259" t="s">
        <v>306</v>
      </c>
      <c r="G259" t="s">
        <v>307</v>
      </c>
      <c r="H259" t="s">
        <v>308</v>
      </c>
      <c r="I259" t="s">
        <v>558</v>
      </c>
      <c r="J259" t="s">
        <v>559</v>
      </c>
    </row>
    <row r="260" spans="1:16" x14ac:dyDescent="0.35">
      <c r="A260" t="s">
        <v>388</v>
      </c>
      <c r="B260">
        <v>-3040</v>
      </c>
      <c r="C260" t="s">
        <v>389</v>
      </c>
      <c r="D260" t="s">
        <v>388</v>
      </c>
      <c r="E260" t="s">
        <v>305</v>
      </c>
      <c r="F260" t="s">
        <v>306</v>
      </c>
      <c r="G260" t="s">
        <v>307</v>
      </c>
      <c r="H260" t="s">
        <v>308</v>
      </c>
      <c r="I260" t="s">
        <v>558</v>
      </c>
      <c r="J260" t="s">
        <v>559</v>
      </c>
    </row>
    <row r="261" spans="1:16" x14ac:dyDescent="0.35">
      <c r="A261" t="s">
        <v>375</v>
      </c>
      <c r="B261">
        <v>-1023</v>
      </c>
      <c r="C261" t="s">
        <v>376</v>
      </c>
      <c r="D261" t="s">
        <v>375</v>
      </c>
      <c r="E261" t="s">
        <v>428</v>
      </c>
      <c r="F261" t="s">
        <v>429</v>
      </c>
      <c r="G261" t="s">
        <v>307</v>
      </c>
      <c r="H261" t="s">
        <v>308</v>
      </c>
      <c r="I261" t="s">
        <v>430</v>
      </c>
      <c r="J261" t="s">
        <v>431</v>
      </c>
    </row>
    <row r="262" spans="1:16" x14ac:dyDescent="0.35">
      <c r="A262" t="s">
        <v>354</v>
      </c>
      <c r="B262">
        <v>-3490</v>
      </c>
      <c r="C262" t="s">
        <v>377</v>
      </c>
      <c r="D262" t="s">
        <v>354</v>
      </c>
      <c r="E262" t="s">
        <v>428</v>
      </c>
      <c r="F262" t="s">
        <v>429</v>
      </c>
      <c r="G262" t="s">
        <v>307</v>
      </c>
      <c r="H262" t="s">
        <v>308</v>
      </c>
      <c r="I262" t="s">
        <v>430</v>
      </c>
      <c r="J262" t="s">
        <v>431</v>
      </c>
    </row>
    <row r="263" spans="1:16" x14ac:dyDescent="0.35">
      <c r="A263" t="s">
        <v>388</v>
      </c>
      <c r="B263">
        <v>-4292</v>
      </c>
      <c r="C263" t="s">
        <v>389</v>
      </c>
      <c r="D263" t="s">
        <v>388</v>
      </c>
      <c r="E263" t="s">
        <v>428</v>
      </c>
      <c r="F263" t="s">
        <v>429</v>
      </c>
      <c r="G263" t="s">
        <v>307</v>
      </c>
      <c r="H263" t="s">
        <v>308</v>
      </c>
      <c r="I263" t="s">
        <v>430</v>
      </c>
      <c r="J263" t="s">
        <v>431</v>
      </c>
    </row>
    <row r="264" spans="1:16" x14ac:dyDescent="0.35">
      <c r="A264" t="s">
        <v>1257</v>
      </c>
      <c r="B264">
        <v>5375</v>
      </c>
      <c r="C264" t="s">
        <v>148</v>
      </c>
      <c r="D264" t="s">
        <v>149</v>
      </c>
      <c r="E264" t="s">
        <v>158</v>
      </c>
      <c r="F264" t="s">
        <v>159</v>
      </c>
      <c r="G264" t="s">
        <v>117</v>
      </c>
      <c r="H264" t="s">
        <v>118</v>
      </c>
    </row>
    <row r="265" spans="1:16" x14ac:dyDescent="0.35">
      <c r="A265" t="s">
        <v>1258</v>
      </c>
      <c r="B265">
        <v>5375</v>
      </c>
      <c r="C265" t="s">
        <v>161</v>
      </c>
      <c r="D265" t="s">
        <v>162</v>
      </c>
      <c r="E265" t="s">
        <v>158</v>
      </c>
      <c r="F265" t="s">
        <v>159</v>
      </c>
      <c r="G265" t="s">
        <v>117</v>
      </c>
      <c r="H265" t="s">
        <v>118</v>
      </c>
    </row>
    <row r="266" spans="1:16" x14ac:dyDescent="0.35">
      <c r="A266" t="s">
        <v>1259</v>
      </c>
      <c r="B266">
        <v>9</v>
      </c>
      <c r="C266" t="s">
        <v>17</v>
      </c>
      <c r="D266" t="s">
        <v>18</v>
      </c>
      <c r="E266" t="s">
        <v>158</v>
      </c>
      <c r="F266" t="s">
        <v>159</v>
      </c>
      <c r="G266" t="s">
        <v>117</v>
      </c>
      <c r="H266" t="s">
        <v>118</v>
      </c>
    </row>
    <row r="267" spans="1:16" x14ac:dyDescent="0.35">
      <c r="A267" t="s">
        <v>1259</v>
      </c>
      <c r="B267">
        <v>364</v>
      </c>
      <c r="C267" t="s">
        <v>27</v>
      </c>
      <c r="D267" t="s">
        <v>28</v>
      </c>
      <c r="E267" t="s">
        <v>158</v>
      </c>
      <c r="F267" t="s">
        <v>159</v>
      </c>
      <c r="G267" t="s">
        <v>117</v>
      </c>
      <c r="H267" t="s">
        <v>118</v>
      </c>
    </row>
    <row r="268" spans="1:16" x14ac:dyDescent="0.35">
      <c r="A268" t="s">
        <v>1259</v>
      </c>
      <c r="B268">
        <v>1102</v>
      </c>
      <c r="C268" t="s">
        <v>205</v>
      </c>
      <c r="D268" t="s">
        <v>206</v>
      </c>
      <c r="E268" t="s">
        <v>158</v>
      </c>
      <c r="F268" t="s">
        <v>159</v>
      </c>
      <c r="G268" t="s">
        <v>117</v>
      </c>
      <c r="H268" t="s">
        <v>118</v>
      </c>
    </row>
    <row r="269" spans="1:16" x14ac:dyDescent="0.35">
      <c r="A269" t="s">
        <v>1260</v>
      </c>
      <c r="B269">
        <v>-100</v>
      </c>
      <c r="C269" t="s">
        <v>115</v>
      </c>
      <c r="D269" t="s">
        <v>116</v>
      </c>
      <c r="E269" t="s">
        <v>19</v>
      </c>
      <c r="F269" t="s">
        <v>20</v>
      </c>
      <c r="G269" t="s">
        <v>117</v>
      </c>
      <c r="H269" t="s">
        <v>118</v>
      </c>
      <c r="I269" t="s">
        <v>119</v>
      </c>
      <c r="J269" t="s">
        <v>120</v>
      </c>
      <c r="O269" t="s">
        <v>119</v>
      </c>
      <c r="P269" t="s">
        <v>120</v>
      </c>
    </row>
    <row r="270" spans="1:16" x14ac:dyDescent="0.35">
      <c r="A270" t="s">
        <v>1261</v>
      </c>
      <c r="B270">
        <v>100</v>
      </c>
      <c r="C270" t="s">
        <v>990</v>
      </c>
      <c r="D270" t="s">
        <v>989</v>
      </c>
      <c r="E270" t="s">
        <v>19</v>
      </c>
      <c r="F270" t="s">
        <v>20</v>
      </c>
      <c r="G270" t="s">
        <v>540</v>
      </c>
      <c r="H270" t="s">
        <v>541</v>
      </c>
      <c r="I270" t="s">
        <v>119</v>
      </c>
      <c r="J270" t="s">
        <v>120</v>
      </c>
      <c r="O270" t="s">
        <v>119</v>
      </c>
      <c r="P270" t="s">
        <v>120</v>
      </c>
    </row>
    <row r="271" spans="1:16" x14ac:dyDescent="0.35">
      <c r="A271" t="s">
        <v>1259</v>
      </c>
      <c r="B271">
        <v>1475</v>
      </c>
      <c r="C271" t="s">
        <v>1262</v>
      </c>
      <c r="D271" t="s">
        <v>1263</v>
      </c>
      <c r="E271" t="s">
        <v>158</v>
      </c>
      <c r="F271" t="s">
        <v>159</v>
      </c>
      <c r="G271" t="s">
        <v>117</v>
      </c>
      <c r="H271" t="s">
        <v>118</v>
      </c>
    </row>
    <row r="272" spans="1:16" x14ac:dyDescent="0.35">
      <c r="A272" t="s">
        <v>274</v>
      </c>
      <c r="B272">
        <v>500</v>
      </c>
      <c r="C272" t="s">
        <v>273</v>
      </c>
      <c r="D272" t="s">
        <v>274</v>
      </c>
      <c r="E272" t="s">
        <v>158</v>
      </c>
      <c r="F272" t="s">
        <v>159</v>
      </c>
      <c r="G272" t="s">
        <v>117</v>
      </c>
      <c r="H272" t="s">
        <v>118</v>
      </c>
      <c r="K272" t="s">
        <v>267</v>
      </c>
      <c r="L272" t="s">
        <v>268</v>
      </c>
    </row>
    <row r="273" spans="1:16" x14ac:dyDescent="0.35">
      <c r="A273" t="s">
        <v>138</v>
      </c>
      <c r="B273">
        <v>-500</v>
      </c>
      <c r="C273" t="s">
        <v>266</v>
      </c>
      <c r="D273" t="s">
        <v>138</v>
      </c>
      <c r="E273" t="s">
        <v>158</v>
      </c>
      <c r="F273" t="s">
        <v>159</v>
      </c>
      <c r="G273" t="s">
        <v>117</v>
      </c>
      <c r="H273" t="s">
        <v>118</v>
      </c>
      <c r="K273" t="s">
        <v>267</v>
      </c>
      <c r="L273" t="s">
        <v>268</v>
      </c>
    </row>
    <row r="274" spans="1:16" x14ac:dyDescent="0.35">
      <c r="A274" t="s">
        <v>1264</v>
      </c>
      <c r="B274">
        <v>560</v>
      </c>
      <c r="C274" t="s">
        <v>1265</v>
      </c>
      <c r="D274" t="s">
        <v>1266</v>
      </c>
      <c r="E274" t="s">
        <v>19</v>
      </c>
      <c r="F274" t="s">
        <v>20</v>
      </c>
      <c r="G274" t="s">
        <v>223</v>
      </c>
      <c r="H274" t="s">
        <v>224</v>
      </c>
      <c r="I274" t="s">
        <v>119</v>
      </c>
      <c r="J274" t="s">
        <v>120</v>
      </c>
      <c r="O274" t="s">
        <v>119</v>
      </c>
      <c r="P274" t="s">
        <v>120</v>
      </c>
    </row>
    <row r="275" spans="1:16" x14ac:dyDescent="0.35">
      <c r="A275" t="s">
        <v>1267</v>
      </c>
      <c r="B275">
        <v>-3500</v>
      </c>
      <c r="C275" t="s">
        <v>1268</v>
      </c>
      <c r="D275" t="s">
        <v>1269</v>
      </c>
      <c r="E275" t="s">
        <v>1270</v>
      </c>
      <c r="F275" t="s">
        <v>1271</v>
      </c>
      <c r="G275" t="s">
        <v>412</v>
      </c>
      <c r="H275" t="s">
        <v>413</v>
      </c>
    </row>
    <row r="276" spans="1:16" x14ac:dyDescent="0.35">
      <c r="A276" t="s">
        <v>1267</v>
      </c>
      <c r="B276">
        <v>3500</v>
      </c>
      <c r="C276" t="s">
        <v>779</v>
      </c>
      <c r="D276" t="s">
        <v>780</v>
      </c>
      <c r="E276" t="s">
        <v>1270</v>
      </c>
      <c r="F276" t="s">
        <v>1271</v>
      </c>
      <c r="G276" t="s">
        <v>412</v>
      </c>
      <c r="H276" t="s">
        <v>413</v>
      </c>
    </row>
    <row r="277" spans="1:16" x14ac:dyDescent="0.35">
      <c r="A277" t="s">
        <v>1267</v>
      </c>
      <c r="B277">
        <v>38000</v>
      </c>
      <c r="C277" t="s">
        <v>779</v>
      </c>
      <c r="D277" t="s">
        <v>780</v>
      </c>
      <c r="E277" t="s">
        <v>410</v>
      </c>
      <c r="F277" t="s">
        <v>411</v>
      </c>
      <c r="G277" t="s">
        <v>412</v>
      </c>
      <c r="H277" t="s">
        <v>413</v>
      </c>
    </row>
    <row r="278" spans="1:16" x14ac:dyDescent="0.35">
      <c r="A278" t="s">
        <v>1267</v>
      </c>
      <c r="B278">
        <v>-38000</v>
      </c>
      <c r="C278" t="s">
        <v>1268</v>
      </c>
      <c r="D278" t="s">
        <v>1269</v>
      </c>
      <c r="E278" t="s">
        <v>410</v>
      </c>
      <c r="F278" t="s">
        <v>411</v>
      </c>
      <c r="G278" t="s">
        <v>412</v>
      </c>
      <c r="H278" t="s">
        <v>413</v>
      </c>
    </row>
    <row r="279" spans="1:16" x14ac:dyDescent="0.35">
      <c r="A279" t="s">
        <v>802</v>
      </c>
      <c r="B279">
        <v>200</v>
      </c>
      <c r="C279" t="s">
        <v>161</v>
      </c>
      <c r="D279" t="s">
        <v>162</v>
      </c>
      <c r="E279" t="s">
        <v>410</v>
      </c>
      <c r="F279" t="s">
        <v>411</v>
      </c>
      <c r="G279" t="s">
        <v>771</v>
      </c>
      <c r="H279" t="s">
        <v>772</v>
      </c>
    </row>
    <row r="280" spans="1:16" x14ac:dyDescent="0.35">
      <c r="A280" t="s">
        <v>815</v>
      </c>
      <c r="B280">
        <v>5968</v>
      </c>
      <c r="C280" t="s">
        <v>774</v>
      </c>
      <c r="D280" t="s">
        <v>775</v>
      </c>
      <c r="E280" t="s">
        <v>410</v>
      </c>
      <c r="F280" t="s">
        <v>411</v>
      </c>
      <c r="G280" t="s">
        <v>771</v>
      </c>
      <c r="H280" t="s">
        <v>772</v>
      </c>
    </row>
    <row r="281" spans="1:16" x14ac:dyDescent="0.35">
      <c r="A281" t="s">
        <v>900</v>
      </c>
      <c r="B281">
        <v>521</v>
      </c>
      <c r="C281" t="s">
        <v>899</v>
      </c>
      <c r="D281" t="s">
        <v>900</v>
      </c>
      <c r="E281" t="s">
        <v>158</v>
      </c>
      <c r="F281" t="s">
        <v>159</v>
      </c>
      <c r="G281" t="s">
        <v>117</v>
      </c>
      <c r="H281" t="s">
        <v>118</v>
      </c>
    </row>
    <row r="282" spans="1:16" x14ac:dyDescent="0.35">
      <c r="A282" t="s">
        <v>76</v>
      </c>
      <c r="B282">
        <v>521</v>
      </c>
      <c r="C282" t="s">
        <v>75</v>
      </c>
      <c r="D282" t="s">
        <v>76</v>
      </c>
      <c r="E282" t="s">
        <v>158</v>
      </c>
      <c r="F282" t="s">
        <v>159</v>
      </c>
      <c r="G282" t="s">
        <v>117</v>
      </c>
      <c r="H282" t="s">
        <v>118</v>
      </c>
    </row>
    <row r="283" spans="1:16" x14ac:dyDescent="0.35">
      <c r="A283" t="s">
        <v>375</v>
      </c>
      <c r="B283">
        <v>-435</v>
      </c>
      <c r="C283" t="s">
        <v>376</v>
      </c>
      <c r="D283" t="s">
        <v>375</v>
      </c>
      <c r="E283" t="s">
        <v>428</v>
      </c>
      <c r="F283" t="s">
        <v>429</v>
      </c>
      <c r="G283" t="s">
        <v>307</v>
      </c>
      <c r="H283" t="s">
        <v>308</v>
      </c>
      <c r="I283" t="s">
        <v>586</v>
      </c>
      <c r="J283" t="s">
        <v>587</v>
      </c>
    </row>
    <row r="284" spans="1:16" x14ac:dyDescent="0.35">
      <c r="A284" t="s">
        <v>507</v>
      </c>
      <c r="B284">
        <v>443</v>
      </c>
      <c r="C284" t="s">
        <v>506</v>
      </c>
      <c r="D284" t="s">
        <v>507</v>
      </c>
      <c r="E284" t="s">
        <v>158</v>
      </c>
      <c r="F284" t="s">
        <v>159</v>
      </c>
      <c r="G284" t="s">
        <v>117</v>
      </c>
      <c r="H284" t="s">
        <v>118</v>
      </c>
    </row>
    <row r="285" spans="1:16" x14ac:dyDescent="0.35">
      <c r="A285" t="s">
        <v>354</v>
      </c>
      <c r="B285">
        <v>-1502</v>
      </c>
      <c r="C285" t="s">
        <v>377</v>
      </c>
      <c r="D285" t="s">
        <v>354</v>
      </c>
      <c r="E285" t="s">
        <v>428</v>
      </c>
      <c r="F285" t="s">
        <v>429</v>
      </c>
      <c r="G285" t="s">
        <v>307</v>
      </c>
      <c r="H285" t="s">
        <v>308</v>
      </c>
      <c r="I285" t="s">
        <v>586</v>
      </c>
      <c r="J285" t="s">
        <v>587</v>
      </c>
    </row>
    <row r="286" spans="1:16" x14ac:dyDescent="0.35">
      <c r="A286" t="s">
        <v>388</v>
      </c>
      <c r="B286">
        <v>-2727</v>
      </c>
      <c r="C286" t="s">
        <v>389</v>
      </c>
      <c r="D286" t="s">
        <v>388</v>
      </c>
      <c r="E286" t="s">
        <v>428</v>
      </c>
      <c r="F286" t="s">
        <v>429</v>
      </c>
      <c r="G286" t="s">
        <v>307</v>
      </c>
      <c r="H286" t="s">
        <v>308</v>
      </c>
      <c r="I286" t="s">
        <v>586</v>
      </c>
      <c r="J286" t="s">
        <v>587</v>
      </c>
    </row>
    <row r="287" spans="1:16" x14ac:dyDescent="0.35">
      <c r="A287" t="s">
        <v>209</v>
      </c>
      <c r="B287">
        <v>5000</v>
      </c>
      <c r="C287" t="s">
        <v>208</v>
      </c>
      <c r="D287" t="s">
        <v>209</v>
      </c>
      <c r="E287" t="s">
        <v>158</v>
      </c>
      <c r="F287" t="s">
        <v>159</v>
      </c>
      <c r="G287" t="s">
        <v>117</v>
      </c>
      <c r="H287" t="s">
        <v>118</v>
      </c>
    </row>
    <row r="288" spans="1:16" x14ac:dyDescent="0.35">
      <c r="A288" t="s">
        <v>1272</v>
      </c>
      <c r="B288">
        <v>-400</v>
      </c>
      <c r="C288" t="s">
        <v>115</v>
      </c>
      <c r="D288" t="s">
        <v>116</v>
      </c>
      <c r="E288" t="s">
        <v>19</v>
      </c>
      <c r="F288" t="s">
        <v>20</v>
      </c>
      <c r="G288" t="s">
        <v>117</v>
      </c>
      <c r="H288" t="s">
        <v>118</v>
      </c>
      <c r="I288" t="s">
        <v>119</v>
      </c>
      <c r="J288" t="s">
        <v>120</v>
      </c>
      <c r="O288" t="s">
        <v>119</v>
      </c>
      <c r="P288" t="s">
        <v>120</v>
      </c>
    </row>
    <row r="289" spans="1:16" x14ac:dyDescent="0.35">
      <c r="A289" t="s">
        <v>1273</v>
      </c>
      <c r="B289">
        <v>2515</v>
      </c>
      <c r="C289" t="s">
        <v>193</v>
      </c>
      <c r="D289" t="s">
        <v>194</v>
      </c>
      <c r="E289" t="s">
        <v>158</v>
      </c>
      <c r="F289" t="s">
        <v>159</v>
      </c>
      <c r="G289" t="s">
        <v>117</v>
      </c>
      <c r="H289" t="s">
        <v>118</v>
      </c>
    </row>
    <row r="290" spans="1:16" x14ac:dyDescent="0.35">
      <c r="A290" t="s">
        <v>1274</v>
      </c>
      <c r="B290">
        <v>400</v>
      </c>
      <c r="C290" t="s">
        <v>990</v>
      </c>
      <c r="D290" t="s">
        <v>989</v>
      </c>
      <c r="E290" t="s">
        <v>221</v>
      </c>
      <c r="F290" t="s">
        <v>222</v>
      </c>
      <c r="G290" t="s">
        <v>223</v>
      </c>
      <c r="H290" t="s">
        <v>224</v>
      </c>
      <c r="I290" t="s">
        <v>119</v>
      </c>
      <c r="J290" t="s">
        <v>120</v>
      </c>
      <c r="O290" t="s">
        <v>119</v>
      </c>
      <c r="P290" t="s">
        <v>120</v>
      </c>
    </row>
    <row r="291" spans="1:16" x14ac:dyDescent="0.35">
      <c r="A291" t="s">
        <v>1275</v>
      </c>
      <c r="B291">
        <v>1160</v>
      </c>
      <c r="C291" t="s">
        <v>148</v>
      </c>
      <c r="D291" t="s">
        <v>149</v>
      </c>
      <c r="E291" t="s">
        <v>410</v>
      </c>
      <c r="F291" t="s">
        <v>411</v>
      </c>
      <c r="G291" t="s">
        <v>412</v>
      </c>
      <c r="H291" t="s">
        <v>413</v>
      </c>
    </row>
    <row r="292" spans="1:16" x14ac:dyDescent="0.35">
      <c r="A292" t="s">
        <v>1275</v>
      </c>
      <c r="B292">
        <v>-1160</v>
      </c>
      <c r="C292" t="s">
        <v>298</v>
      </c>
      <c r="D292" t="s">
        <v>297</v>
      </c>
      <c r="E292" t="s">
        <v>410</v>
      </c>
      <c r="F292" t="s">
        <v>411</v>
      </c>
      <c r="G292" t="s">
        <v>412</v>
      </c>
      <c r="H292" t="s">
        <v>413</v>
      </c>
    </row>
    <row r="293" spans="1:16" x14ac:dyDescent="0.35">
      <c r="A293" t="s">
        <v>1276</v>
      </c>
      <c r="B293">
        <v>-225</v>
      </c>
      <c r="C293" t="s">
        <v>168</v>
      </c>
      <c r="D293" t="s">
        <v>169</v>
      </c>
      <c r="E293" t="s">
        <v>410</v>
      </c>
      <c r="F293" t="s">
        <v>411</v>
      </c>
      <c r="G293" t="s">
        <v>412</v>
      </c>
      <c r="H293" t="s">
        <v>413</v>
      </c>
    </row>
    <row r="294" spans="1:16" x14ac:dyDescent="0.35">
      <c r="A294" t="s">
        <v>1276</v>
      </c>
      <c r="B294">
        <v>225</v>
      </c>
      <c r="C294" t="s">
        <v>1277</v>
      </c>
      <c r="D294" t="s">
        <v>1278</v>
      </c>
      <c r="E294" t="s">
        <v>410</v>
      </c>
      <c r="F294" t="s">
        <v>411</v>
      </c>
      <c r="G294" t="s">
        <v>412</v>
      </c>
      <c r="H294" t="s">
        <v>413</v>
      </c>
    </row>
    <row r="295" spans="1:16" x14ac:dyDescent="0.35">
      <c r="A295" t="s">
        <v>1279</v>
      </c>
      <c r="B295">
        <v>132</v>
      </c>
      <c r="C295" t="s">
        <v>27</v>
      </c>
      <c r="D295" t="s">
        <v>28</v>
      </c>
      <c r="E295" t="s">
        <v>490</v>
      </c>
      <c r="F295" t="s">
        <v>491</v>
      </c>
      <c r="G295" t="s">
        <v>492</v>
      </c>
      <c r="H295" t="s">
        <v>493</v>
      </c>
    </row>
    <row r="296" spans="1:16" x14ac:dyDescent="0.35">
      <c r="A296" t="s">
        <v>1280</v>
      </c>
      <c r="B296">
        <v>-132</v>
      </c>
      <c r="C296" t="s">
        <v>27</v>
      </c>
      <c r="D296" t="s">
        <v>28</v>
      </c>
      <c r="E296" t="s">
        <v>410</v>
      </c>
      <c r="F296" t="s">
        <v>411</v>
      </c>
      <c r="G296" t="s">
        <v>412</v>
      </c>
      <c r="H296" t="s">
        <v>413</v>
      </c>
    </row>
    <row r="297" spans="1:16" x14ac:dyDescent="0.35">
      <c r="A297" t="s">
        <v>1281</v>
      </c>
      <c r="B297">
        <v>-3787</v>
      </c>
      <c r="C297" t="s">
        <v>401</v>
      </c>
      <c r="D297" t="s">
        <v>400</v>
      </c>
      <c r="E297" t="s">
        <v>531</v>
      </c>
      <c r="F297" t="s">
        <v>532</v>
      </c>
      <c r="G297" t="s">
        <v>533</v>
      </c>
      <c r="H297" t="s">
        <v>534</v>
      </c>
      <c r="I297" t="s">
        <v>535</v>
      </c>
      <c r="J297" t="s">
        <v>536</v>
      </c>
    </row>
    <row r="298" spans="1:16" x14ac:dyDescent="0.35">
      <c r="A298" t="s">
        <v>1184</v>
      </c>
      <c r="B298">
        <v>20</v>
      </c>
      <c r="C298" t="s">
        <v>871</v>
      </c>
      <c r="D298" t="s">
        <v>870</v>
      </c>
      <c r="E298" t="s">
        <v>490</v>
      </c>
      <c r="F298" t="s">
        <v>491</v>
      </c>
      <c r="G298" t="s">
        <v>492</v>
      </c>
      <c r="H298" t="s">
        <v>493</v>
      </c>
    </row>
    <row r="299" spans="1:16" x14ac:dyDescent="0.35">
      <c r="A299" t="s">
        <v>1184</v>
      </c>
      <c r="B299">
        <v>462</v>
      </c>
      <c r="C299" t="s">
        <v>968</v>
      </c>
      <c r="D299" t="s">
        <v>967</v>
      </c>
      <c r="E299" t="s">
        <v>490</v>
      </c>
      <c r="F299" t="s">
        <v>491</v>
      </c>
      <c r="G299" t="s">
        <v>492</v>
      </c>
      <c r="H299" t="s">
        <v>493</v>
      </c>
    </row>
    <row r="300" spans="1:16" x14ac:dyDescent="0.35">
      <c r="A300" t="s">
        <v>1184</v>
      </c>
      <c r="B300">
        <v>311</v>
      </c>
      <c r="C300" t="s">
        <v>1282</v>
      </c>
      <c r="D300" t="s">
        <v>1283</v>
      </c>
      <c r="E300" t="s">
        <v>490</v>
      </c>
      <c r="F300" t="s">
        <v>491</v>
      </c>
      <c r="G300" t="s">
        <v>492</v>
      </c>
      <c r="H300" t="s">
        <v>493</v>
      </c>
    </row>
    <row r="301" spans="1:16" x14ac:dyDescent="0.35">
      <c r="A301" t="s">
        <v>1284</v>
      </c>
      <c r="B301">
        <v>-240</v>
      </c>
      <c r="C301" t="s">
        <v>630</v>
      </c>
      <c r="D301" t="s">
        <v>440</v>
      </c>
      <c r="E301" t="s">
        <v>410</v>
      </c>
      <c r="F301" t="s">
        <v>411</v>
      </c>
      <c r="G301" t="s">
        <v>412</v>
      </c>
      <c r="H301" t="s">
        <v>413</v>
      </c>
    </row>
    <row r="302" spans="1:16" x14ac:dyDescent="0.35">
      <c r="A302" t="s">
        <v>1285</v>
      </c>
      <c r="B302">
        <v>240</v>
      </c>
      <c r="C302" t="s">
        <v>189</v>
      </c>
      <c r="D302" t="s">
        <v>188</v>
      </c>
      <c r="E302" t="s">
        <v>490</v>
      </c>
      <c r="F302" t="s">
        <v>491</v>
      </c>
      <c r="G302" t="s">
        <v>492</v>
      </c>
      <c r="H302" t="s">
        <v>493</v>
      </c>
    </row>
    <row r="303" spans="1:16" x14ac:dyDescent="0.35">
      <c r="A303" t="s">
        <v>1286</v>
      </c>
      <c r="B303">
        <v>540</v>
      </c>
      <c r="C303" t="s">
        <v>229</v>
      </c>
      <c r="D303" t="s">
        <v>230</v>
      </c>
      <c r="E303" t="s">
        <v>490</v>
      </c>
      <c r="F303" t="s">
        <v>491</v>
      </c>
      <c r="G303" t="s">
        <v>492</v>
      </c>
      <c r="H303" t="s">
        <v>493</v>
      </c>
    </row>
    <row r="304" spans="1:16" x14ac:dyDescent="0.35">
      <c r="A304" t="s">
        <v>1287</v>
      </c>
      <c r="B304">
        <v>-540</v>
      </c>
      <c r="C304" t="s">
        <v>168</v>
      </c>
      <c r="D304" t="s">
        <v>169</v>
      </c>
      <c r="E304" t="s">
        <v>490</v>
      </c>
      <c r="F304" t="s">
        <v>491</v>
      </c>
      <c r="G304" t="s">
        <v>492</v>
      </c>
      <c r="H304" t="s">
        <v>493</v>
      </c>
    </row>
    <row r="305" spans="1:8" x14ac:dyDescent="0.35">
      <c r="A305" t="s">
        <v>1184</v>
      </c>
      <c r="B305">
        <v>150</v>
      </c>
      <c r="C305" t="s">
        <v>256</v>
      </c>
      <c r="D305" t="s">
        <v>257</v>
      </c>
      <c r="E305" t="s">
        <v>490</v>
      </c>
      <c r="F305" t="s">
        <v>491</v>
      </c>
      <c r="G305" t="s">
        <v>492</v>
      </c>
      <c r="H305" t="s">
        <v>493</v>
      </c>
    </row>
    <row r="306" spans="1:8" x14ac:dyDescent="0.35">
      <c r="A306" t="s">
        <v>1288</v>
      </c>
      <c r="B306">
        <v>-1323</v>
      </c>
      <c r="C306" t="s">
        <v>298</v>
      </c>
      <c r="D306" t="s">
        <v>297</v>
      </c>
      <c r="E306" t="s">
        <v>490</v>
      </c>
      <c r="F306" t="s">
        <v>491</v>
      </c>
      <c r="G306" t="s">
        <v>492</v>
      </c>
      <c r="H306" t="s">
        <v>493</v>
      </c>
    </row>
    <row r="307" spans="1:8" x14ac:dyDescent="0.35">
      <c r="A307" t="s">
        <v>1184</v>
      </c>
      <c r="B307">
        <v>380</v>
      </c>
      <c r="C307" t="s">
        <v>885</v>
      </c>
      <c r="D307" t="s">
        <v>488</v>
      </c>
      <c r="E307" t="s">
        <v>490</v>
      </c>
      <c r="F307" t="s">
        <v>491</v>
      </c>
      <c r="G307" t="s">
        <v>492</v>
      </c>
      <c r="H307" t="s">
        <v>493</v>
      </c>
    </row>
    <row r="308" spans="1:8" x14ac:dyDescent="0.35">
      <c r="A308" t="s">
        <v>1289</v>
      </c>
      <c r="B308">
        <v>130</v>
      </c>
      <c r="C308" t="s">
        <v>273</v>
      </c>
      <c r="D308" t="s">
        <v>274</v>
      </c>
      <c r="E308" t="s">
        <v>490</v>
      </c>
      <c r="F308" t="s">
        <v>491</v>
      </c>
      <c r="G308" t="s">
        <v>492</v>
      </c>
      <c r="H308" t="s">
        <v>493</v>
      </c>
    </row>
    <row r="309" spans="1:8" x14ac:dyDescent="0.35">
      <c r="A309" t="s">
        <v>1289</v>
      </c>
      <c r="B309">
        <v>67</v>
      </c>
      <c r="C309" t="s">
        <v>266</v>
      </c>
      <c r="D309" t="s">
        <v>138</v>
      </c>
      <c r="E309" t="s">
        <v>490</v>
      </c>
      <c r="F309" t="s">
        <v>491</v>
      </c>
      <c r="G309" t="s">
        <v>492</v>
      </c>
      <c r="H309" t="s">
        <v>493</v>
      </c>
    </row>
    <row r="310" spans="1:8" x14ac:dyDescent="0.35">
      <c r="A310" t="s">
        <v>1290</v>
      </c>
      <c r="B310">
        <v>270</v>
      </c>
      <c r="C310" t="s">
        <v>666</v>
      </c>
      <c r="D310" t="s">
        <v>667</v>
      </c>
      <c r="E310" t="s">
        <v>490</v>
      </c>
      <c r="F310" t="s">
        <v>491</v>
      </c>
      <c r="G310" t="s">
        <v>492</v>
      </c>
      <c r="H310" t="s">
        <v>493</v>
      </c>
    </row>
    <row r="311" spans="1:8" x14ac:dyDescent="0.35">
      <c r="A311" t="s">
        <v>1290</v>
      </c>
      <c r="B311">
        <v>33</v>
      </c>
      <c r="C311" t="s">
        <v>514</v>
      </c>
      <c r="D311" t="s">
        <v>274</v>
      </c>
      <c r="E311" t="s">
        <v>490</v>
      </c>
      <c r="F311" t="s">
        <v>491</v>
      </c>
      <c r="G311" t="s">
        <v>492</v>
      </c>
      <c r="H311" t="s">
        <v>493</v>
      </c>
    </row>
    <row r="312" spans="1:8" x14ac:dyDescent="0.35">
      <c r="A312" t="s">
        <v>1291</v>
      </c>
      <c r="B312">
        <v>-890</v>
      </c>
      <c r="C312" t="s">
        <v>514</v>
      </c>
      <c r="D312" t="s">
        <v>274</v>
      </c>
      <c r="E312" t="s">
        <v>490</v>
      </c>
      <c r="F312" t="s">
        <v>491</v>
      </c>
      <c r="G312" t="s">
        <v>492</v>
      </c>
      <c r="H312" t="s">
        <v>493</v>
      </c>
    </row>
    <row r="313" spans="1:8" x14ac:dyDescent="0.35">
      <c r="A313" t="s">
        <v>1292</v>
      </c>
      <c r="B313">
        <v>390</v>
      </c>
      <c r="C313" t="s">
        <v>823</v>
      </c>
      <c r="D313" t="s">
        <v>276</v>
      </c>
      <c r="E313" t="s">
        <v>490</v>
      </c>
      <c r="F313" t="s">
        <v>491</v>
      </c>
      <c r="G313" t="s">
        <v>492</v>
      </c>
      <c r="H313" t="s">
        <v>493</v>
      </c>
    </row>
    <row r="314" spans="1:8" x14ac:dyDescent="0.35">
      <c r="A314" t="s">
        <v>1293</v>
      </c>
      <c r="B314">
        <v>-100</v>
      </c>
      <c r="C314" t="s">
        <v>260</v>
      </c>
      <c r="D314" t="s">
        <v>261</v>
      </c>
      <c r="E314" t="s">
        <v>490</v>
      </c>
      <c r="F314" t="s">
        <v>491</v>
      </c>
      <c r="G314" t="s">
        <v>492</v>
      </c>
      <c r="H314" t="s">
        <v>493</v>
      </c>
    </row>
    <row r="315" spans="1:8" x14ac:dyDescent="0.35">
      <c r="A315" t="s">
        <v>1293</v>
      </c>
      <c r="B315">
        <v>100</v>
      </c>
      <c r="C315" t="s">
        <v>191</v>
      </c>
      <c r="D315" t="s">
        <v>190</v>
      </c>
      <c r="E315" t="s">
        <v>490</v>
      </c>
      <c r="F315" t="s">
        <v>491</v>
      </c>
      <c r="G315" t="s">
        <v>492</v>
      </c>
      <c r="H315" t="s">
        <v>493</v>
      </c>
    </row>
    <row r="316" spans="1:8" x14ac:dyDescent="0.35">
      <c r="A316" t="s">
        <v>1184</v>
      </c>
      <c r="B316">
        <v>2478</v>
      </c>
      <c r="C316" t="s">
        <v>205</v>
      </c>
      <c r="D316" t="s">
        <v>206</v>
      </c>
      <c r="E316" t="s">
        <v>490</v>
      </c>
      <c r="F316" t="s">
        <v>491</v>
      </c>
      <c r="G316" t="s">
        <v>492</v>
      </c>
      <c r="H316" t="s">
        <v>493</v>
      </c>
    </row>
    <row r="317" spans="1:8" x14ac:dyDescent="0.35">
      <c r="A317" t="s">
        <v>1294</v>
      </c>
      <c r="B317">
        <v>-3316</v>
      </c>
      <c r="C317" t="s">
        <v>298</v>
      </c>
      <c r="D317" t="s">
        <v>297</v>
      </c>
      <c r="E317" t="s">
        <v>490</v>
      </c>
      <c r="F317" t="s">
        <v>491</v>
      </c>
      <c r="G317" t="s">
        <v>492</v>
      </c>
      <c r="H317" t="s">
        <v>493</v>
      </c>
    </row>
    <row r="318" spans="1:8" x14ac:dyDescent="0.35">
      <c r="A318" t="s">
        <v>1295</v>
      </c>
      <c r="B318">
        <v>7</v>
      </c>
      <c r="C318" t="s">
        <v>17</v>
      </c>
      <c r="D318" t="s">
        <v>18</v>
      </c>
      <c r="E318" t="s">
        <v>490</v>
      </c>
      <c r="F318" t="s">
        <v>491</v>
      </c>
      <c r="G318" t="s">
        <v>492</v>
      </c>
      <c r="H318" t="s">
        <v>493</v>
      </c>
    </row>
    <row r="319" spans="1:8" x14ac:dyDescent="0.35">
      <c r="A319" t="s">
        <v>1296</v>
      </c>
      <c r="B319">
        <v>264</v>
      </c>
      <c r="C319" t="s">
        <v>27</v>
      </c>
      <c r="D319" t="s">
        <v>28</v>
      </c>
      <c r="E319" t="s">
        <v>490</v>
      </c>
      <c r="F319" t="s">
        <v>491</v>
      </c>
      <c r="G319" t="s">
        <v>492</v>
      </c>
      <c r="H319" t="s">
        <v>493</v>
      </c>
    </row>
    <row r="320" spans="1:8" x14ac:dyDescent="0.35">
      <c r="A320" t="s">
        <v>1297</v>
      </c>
      <c r="B320">
        <v>-1071</v>
      </c>
      <c r="C320" t="s">
        <v>298</v>
      </c>
      <c r="D320" t="s">
        <v>297</v>
      </c>
      <c r="E320" t="s">
        <v>410</v>
      </c>
      <c r="F320" t="s">
        <v>411</v>
      </c>
      <c r="G320" t="s">
        <v>771</v>
      </c>
      <c r="H320" t="s">
        <v>772</v>
      </c>
    </row>
    <row r="321" spans="1:14" x14ac:dyDescent="0.35">
      <c r="A321" t="s">
        <v>1298</v>
      </c>
      <c r="B321">
        <v>800</v>
      </c>
      <c r="C321" t="s">
        <v>205</v>
      </c>
      <c r="D321" t="s">
        <v>206</v>
      </c>
      <c r="E321" t="s">
        <v>490</v>
      </c>
      <c r="F321" t="s">
        <v>491</v>
      </c>
      <c r="G321" t="s">
        <v>492</v>
      </c>
      <c r="H321" t="s">
        <v>493</v>
      </c>
    </row>
    <row r="322" spans="1:14" x14ac:dyDescent="0.35">
      <c r="A322" t="s">
        <v>1299</v>
      </c>
      <c r="B322">
        <v>-400</v>
      </c>
      <c r="C322" t="s">
        <v>96</v>
      </c>
      <c r="D322" t="s">
        <v>97</v>
      </c>
      <c r="E322" t="s">
        <v>410</v>
      </c>
      <c r="F322" t="s">
        <v>411</v>
      </c>
      <c r="G322" t="s">
        <v>412</v>
      </c>
      <c r="H322" t="s">
        <v>413</v>
      </c>
    </row>
    <row r="323" spans="1:14" x14ac:dyDescent="0.35">
      <c r="A323" t="s">
        <v>1300</v>
      </c>
      <c r="B323">
        <v>400</v>
      </c>
      <c r="C323" t="s">
        <v>996</v>
      </c>
      <c r="D323" t="s">
        <v>995</v>
      </c>
      <c r="E323" t="s">
        <v>490</v>
      </c>
      <c r="F323" t="s">
        <v>491</v>
      </c>
      <c r="G323" t="s">
        <v>492</v>
      </c>
      <c r="H323" t="s">
        <v>493</v>
      </c>
    </row>
    <row r="324" spans="1:14" x14ac:dyDescent="0.35">
      <c r="A324" t="s">
        <v>1301</v>
      </c>
      <c r="B324">
        <v>-5746</v>
      </c>
      <c r="C324" t="s">
        <v>27</v>
      </c>
      <c r="D324" t="s">
        <v>28</v>
      </c>
      <c r="E324" t="s">
        <v>139</v>
      </c>
      <c r="F324" t="s">
        <v>140</v>
      </c>
      <c r="G324" t="s">
        <v>117</v>
      </c>
      <c r="H324" t="s">
        <v>118</v>
      </c>
      <c r="K324" t="s">
        <v>286</v>
      </c>
      <c r="L324" t="s">
        <v>287</v>
      </c>
      <c r="M324" t="s">
        <v>143</v>
      </c>
      <c r="N324" t="s">
        <v>144</v>
      </c>
    </row>
    <row r="325" spans="1:14" x14ac:dyDescent="0.35">
      <c r="A325" t="s">
        <v>1302</v>
      </c>
      <c r="B325">
        <v>-139</v>
      </c>
      <c r="C325" t="s">
        <v>17</v>
      </c>
      <c r="D325" t="s">
        <v>18</v>
      </c>
      <c r="E325" t="s">
        <v>139</v>
      </c>
      <c r="F325" t="s">
        <v>140</v>
      </c>
      <c r="G325" t="s">
        <v>117</v>
      </c>
      <c r="H325" t="s">
        <v>118</v>
      </c>
      <c r="K325" t="s">
        <v>286</v>
      </c>
      <c r="L325" t="s">
        <v>287</v>
      </c>
      <c r="M325" t="s">
        <v>143</v>
      </c>
      <c r="N325" t="s">
        <v>144</v>
      </c>
    </row>
    <row r="326" spans="1:14" x14ac:dyDescent="0.35">
      <c r="A326" t="s">
        <v>1303</v>
      </c>
      <c r="B326">
        <v>-17412</v>
      </c>
      <c r="C326" t="s">
        <v>156</v>
      </c>
      <c r="D326" t="s">
        <v>157</v>
      </c>
      <c r="E326" t="s">
        <v>139</v>
      </c>
      <c r="F326" t="s">
        <v>140</v>
      </c>
      <c r="G326" t="s">
        <v>117</v>
      </c>
      <c r="H326" t="s">
        <v>118</v>
      </c>
      <c r="K326" t="s">
        <v>286</v>
      </c>
      <c r="L326" t="s">
        <v>287</v>
      </c>
      <c r="M326" t="s">
        <v>143</v>
      </c>
      <c r="N326" t="s">
        <v>144</v>
      </c>
    </row>
    <row r="327" spans="1:14" x14ac:dyDescent="0.35">
      <c r="A327" t="s">
        <v>1304</v>
      </c>
      <c r="B327">
        <v>-1190</v>
      </c>
      <c r="C327" t="s">
        <v>298</v>
      </c>
      <c r="D327" t="s">
        <v>297</v>
      </c>
      <c r="E327" t="s">
        <v>139</v>
      </c>
      <c r="F327" t="s">
        <v>140</v>
      </c>
      <c r="G327" t="s">
        <v>839</v>
      </c>
      <c r="H327" t="s">
        <v>840</v>
      </c>
      <c r="M327" t="s">
        <v>841</v>
      </c>
      <c r="N327" t="s">
        <v>842</v>
      </c>
    </row>
    <row r="328" spans="1:14" x14ac:dyDescent="0.35">
      <c r="A328" t="s">
        <v>1305</v>
      </c>
      <c r="B328">
        <v>-210</v>
      </c>
      <c r="C328" t="s">
        <v>298</v>
      </c>
      <c r="D328" t="s">
        <v>297</v>
      </c>
      <c r="E328" t="s">
        <v>139</v>
      </c>
      <c r="F328" t="s">
        <v>140</v>
      </c>
      <c r="G328" t="s">
        <v>839</v>
      </c>
      <c r="H328" t="s">
        <v>840</v>
      </c>
      <c r="M328" t="s">
        <v>841</v>
      </c>
      <c r="N328" t="s">
        <v>842</v>
      </c>
    </row>
    <row r="329" spans="1:14" x14ac:dyDescent="0.35">
      <c r="A329" t="s">
        <v>1306</v>
      </c>
      <c r="B329">
        <v>-476</v>
      </c>
      <c r="C329" t="s">
        <v>298</v>
      </c>
      <c r="D329" t="s">
        <v>297</v>
      </c>
      <c r="E329" t="s">
        <v>139</v>
      </c>
      <c r="F329" t="s">
        <v>140</v>
      </c>
      <c r="G329" t="s">
        <v>839</v>
      </c>
      <c r="H329" t="s">
        <v>840</v>
      </c>
      <c r="M329" t="s">
        <v>841</v>
      </c>
      <c r="N329" t="s">
        <v>842</v>
      </c>
    </row>
    <row r="330" spans="1:14" x14ac:dyDescent="0.35">
      <c r="A330" t="s">
        <v>1307</v>
      </c>
      <c r="B330">
        <v>-1666</v>
      </c>
      <c r="C330" t="s">
        <v>298</v>
      </c>
      <c r="D330" t="s">
        <v>297</v>
      </c>
      <c r="E330" t="s">
        <v>139</v>
      </c>
      <c r="F330" t="s">
        <v>140</v>
      </c>
      <c r="G330" t="s">
        <v>839</v>
      </c>
      <c r="H330" t="s">
        <v>840</v>
      </c>
      <c r="M330" t="s">
        <v>841</v>
      </c>
      <c r="N330" t="s">
        <v>842</v>
      </c>
    </row>
    <row r="331" spans="1:14" x14ac:dyDescent="0.35">
      <c r="A331" t="s">
        <v>1308</v>
      </c>
      <c r="B331">
        <v>-1008</v>
      </c>
      <c r="C331" t="s">
        <v>298</v>
      </c>
      <c r="D331" t="s">
        <v>297</v>
      </c>
      <c r="E331" t="s">
        <v>139</v>
      </c>
      <c r="F331" t="s">
        <v>140</v>
      </c>
      <c r="G331" t="s">
        <v>839</v>
      </c>
      <c r="H331" t="s">
        <v>840</v>
      </c>
      <c r="M331" t="s">
        <v>841</v>
      </c>
      <c r="N331" t="s">
        <v>842</v>
      </c>
    </row>
    <row r="332" spans="1:14" x14ac:dyDescent="0.35">
      <c r="A332" t="s">
        <v>1309</v>
      </c>
      <c r="B332">
        <v>11060</v>
      </c>
      <c r="C332" t="s">
        <v>1310</v>
      </c>
      <c r="D332" t="s">
        <v>1309</v>
      </c>
      <c r="E332" t="s">
        <v>139</v>
      </c>
      <c r="F332" t="s">
        <v>140</v>
      </c>
      <c r="G332" t="s">
        <v>839</v>
      </c>
      <c r="H332" t="s">
        <v>840</v>
      </c>
      <c r="M332" t="s">
        <v>841</v>
      </c>
      <c r="N332" t="s">
        <v>842</v>
      </c>
    </row>
    <row r="333" spans="1:14" x14ac:dyDescent="0.35">
      <c r="A333" t="s">
        <v>1311</v>
      </c>
      <c r="B333">
        <v>-5000</v>
      </c>
      <c r="C333" t="s">
        <v>243</v>
      </c>
      <c r="D333" t="s">
        <v>244</v>
      </c>
      <c r="E333" t="s">
        <v>139</v>
      </c>
      <c r="F333" t="s">
        <v>140</v>
      </c>
      <c r="G333" t="s">
        <v>307</v>
      </c>
      <c r="H333" t="s">
        <v>308</v>
      </c>
      <c r="M333" t="s">
        <v>1006</v>
      </c>
      <c r="N333" t="s">
        <v>1007</v>
      </c>
    </row>
    <row r="334" spans="1:14" x14ac:dyDescent="0.35">
      <c r="A334" t="s">
        <v>1312</v>
      </c>
      <c r="B334">
        <v>9400</v>
      </c>
      <c r="C334" t="s">
        <v>298</v>
      </c>
      <c r="D334" t="s">
        <v>297</v>
      </c>
      <c r="E334" t="s">
        <v>490</v>
      </c>
      <c r="F334" t="s">
        <v>491</v>
      </c>
      <c r="G334" t="s">
        <v>492</v>
      </c>
      <c r="H334" t="s">
        <v>493</v>
      </c>
    </row>
    <row r="335" spans="1:14" x14ac:dyDescent="0.35">
      <c r="A335" t="s">
        <v>1313</v>
      </c>
      <c r="B335">
        <v>9400</v>
      </c>
      <c r="C335" t="s">
        <v>690</v>
      </c>
      <c r="D335" t="s">
        <v>691</v>
      </c>
      <c r="E335" t="s">
        <v>490</v>
      </c>
      <c r="F335" t="s">
        <v>491</v>
      </c>
      <c r="G335" t="s">
        <v>492</v>
      </c>
      <c r="H335" t="s">
        <v>493</v>
      </c>
    </row>
    <row r="336" spans="1:14" x14ac:dyDescent="0.35">
      <c r="A336" t="s">
        <v>1314</v>
      </c>
      <c r="B336">
        <v>15</v>
      </c>
      <c r="C336" t="s">
        <v>17</v>
      </c>
      <c r="D336" t="s">
        <v>18</v>
      </c>
      <c r="E336" t="s">
        <v>613</v>
      </c>
      <c r="F336" t="s">
        <v>614</v>
      </c>
      <c r="G336" t="s">
        <v>615</v>
      </c>
      <c r="H336" t="s">
        <v>616</v>
      </c>
    </row>
    <row r="337" spans="1:8" x14ac:dyDescent="0.35">
      <c r="A337" t="s">
        <v>1315</v>
      </c>
      <c r="B337">
        <v>94</v>
      </c>
      <c r="C337" t="s">
        <v>17</v>
      </c>
      <c r="D337" t="s">
        <v>18</v>
      </c>
      <c r="E337" t="s">
        <v>490</v>
      </c>
      <c r="F337" t="s">
        <v>491</v>
      </c>
      <c r="G337" t="s">
        <v>492</v>
      </c>
      <c r="H337" t="s">
        <v>493</v>
      </c>
    </row>
    <row r="338" spans="1:8" x14ac:dyDescent="0.35">
      <c r="A338" t="s">
        <v>1314</v>
      </c>
      <c r="B338">
        <v>-15</v>
      </c>
      <c r="C338" t="s">
        <v>17</v>
      </c>
      <c r="D338" t="s">
        <v>18</v>
      </c>
      <c r="E338" t="s">
        <v>410</v>
      </c>
      <c r="F338" t="s">
        <v>411</v>
      </c>
      <c r="G338" t="s">
        <v>412</v>
      </c>
      <c r="H338" t="s">
        <v>413</v>
      </c>
    </row>
    <row r="339" spans="1:8" x14ac:dyDescent="0.35">
      <c r="A339" t="s">
        <v>1315</v>
      </c>
      <c r="B339">
        <v>-94</v>
      </c>
      <c r="C339" t="s">
        <v>17</v>
      </c>
      <c r="D339" t="s">
        <v>18</v>
      </c>
      <c r="E339" t="s">
        <v>410</v>
      </c>
      <c r="F339" t="s">
        <v>411</v>
      </c>
      <c r="G339" t="s">
        <v>412</v>
      </c>
      <c r="H339" t="s">
        <v>413</v>
      </c>
    </row>
    <row r="340" spans="1:8" x14ac:dyDescent="0.35">
      <c r="A340" t="s">
        <v>1279</v>
      </c>
      <c r="B340">
        <v>622</v>
      </c>
      <c r="C340" t="s">
        <v>27</v>
      </c>
      <c r="D340" t="s">
        <v>28</v>
      </c>
      <c r="E340" t="s">
        <v>490</v>
      </c>
      <c r="F340" t="s">
        <v>491</v>
      </c>
      <c r="G340" t="s">
        <v>492</v>
      </c>
      <c r="H340" t="s">
        <v>493</v>
      </c>
    </row>
    <row r="341" spans="1:8" x14ac:dyDescent="0.35">
      <c r="A341" t="s">
        <v>1279</v>
      </c>
      <c r="B341">
        <v>-622</v>
      </c>
      <c r="C341" t="s">
        <v>27</v>
      </c>
      <c r="D341" t="s">
        <v>28</v>
      </c>
      <c r="E341" t="s">
        <v>410</v>
      </c>
      <c r="F341" t="s">
        <v>411</v>
      </c>
      <c r="G341" t="s">
        <v>412</v>
      </c>
      <c r="H341" t="s">
        <v>413</v>
      </c>
    </row>
    <row r="342" spans="1:8" x14ac:dyDescent="0.35">
      <c r="A342" t="s">
        <v>1316</v>
      </c>
      <c r="B342">
        <v>3857</v>
      </c>
      <c r="C342" t="s">
        <v>27</v>
      </c>
      <c r="D342" t="s">
        <v>28</v>
      </c>
      <c r="E342" t="s">
        <v>613</v>
      </c>
      <c r="F342" t="s">
        <v>614</v>
      </c>
      <c r="G342" t="s">
        <v>615</v>
      </c>
      <c r="H342" t="s">
        <v>616</v>
      </c>
    </row>
    <row r="343" spans="1:8" x14ac:dyDescent="0.35">
      <c r="A343" t="s">
        <v>1316</v>
      </c>
      <c r="B343">
        <v>-3857</v>
      </c>
      <c r="C343" t="s">
        <v>27</v>
      </c>
      <c r="D343" t="s">
        <v>28</v>
      </c>
      <c r="E343" t="s">
        <v>410</v>
      </c>
      <c r="F343" t="s">
        <v>411</v>
      </c>
      <c r="G343" t="s">
        <v>412</v>
      </c>
      <c r="H343" t="s">
        <v>413</v>
      </c>
    </row>
    <row r="344" spans="1:8" x14ac:dyDescent="0.35">
      <c r="A344" t="s">
        <v>1317</v>
      </c>
      <c r="B344">
        <v>8928</v>
      </c>
      <c r="C344" t="s">
        <v>101</v>
      </c>
      <c r="D344" t="s">
        <v>102</v>
      </c>
      <c r="E344" t="s">
        <v>613</v>
      </c>
      <c r="F344" t="s">
        <v>614</v>
      </c>
      <c r="G344" t="s">
        <v>615</v>
      </c>
      <c r="H344" t="s">
        <v>616</v>
      </c>
    </row>
    <row r="345" spans="1:8" x14ac:dyDescent="0.35">
      <c r="A345" t="s">
        <v>1318</v>
      </c>
      <c r="B345">
        <v>2760</v>
      </c>
      <c r="C345" t="s">
        <v>219</v>
      </c>
      <c r="D345" t="s">
        <v>220</v>
      </c>
      <c r="E345" t="s">
        <v>613</v>
      </c>
      <c r="F345" t="s">
        <v>614</v>
      </c>
      <c r="G345" t="s">
        <v>615</v>
      </c>
      <c r="H345" t="s">
        <v>616</v>
      </c>
    </row>
    <row r="346" spans="1:8" x14ac:dyDescent="0.35">
      <c r="A346" t="s">
        <v>1319</v>
      </c>
      <c r="B346">
        <v>27</v>
      </c>
      <c r="C346" t="s">
        <v>205</v>
      </c>
      <c r="D346" t="s">
        <v>206</v>
      </c>
      <c r="E346" t="s">
        <v>490</v>
      </c>
      <c r="F346" t="s">
        <v>491</v>
      </c>
      <c r="G346" t="s">
        <v>492</v>
      </c>
      <c r="H346" t="s">
        <v>493</v>
      </c>
    </row>
    <row r="347" spans="1:8" x14ac:dyDescent="0.35">
      <c r="A347" t="s">
        <v>1320</v>
      </c>
      <c r="B347">
        <v>657</v>
      </c>
      <c r="C347" t="s">
        <v>782</v>
      </c>
      <c r="D347" t="s">
        <v>783</v>
      </c>
      <c r="E347" t="s">
        <v>490</v>
      </c>
      <c r="F347" t="s">
        <v>491</v>
      </c>
      <c r="G347" t="s">
        <v>492</v>
      </c>
      <c r="H347" t="s">
        <v>493</v>
      </c>
    </row>
    <row r="348" spans="1:8" x14ac:dyDescent="0.35">
      <c r="A348" t="s">
        <v>1321</v>
      </c>
      <c r="B348">
        <v>1200</v>
      </c>
      <c r="C348" t="s">
        <v>219</v>
      </c>
      <c r="D348" t="s">
        <v>220</v>
      </c>
      <c r="E348" t="s">
        <v>490</v>
      </c>
      <c r="F348" t="s">
        <v>491</v>
      </c>
      <c r="G348" t="s">
        <v>492</v>
      </c>
      <c r="H348" t="s">
        <v>493</v>
      </c>
    </row>
    <row r="349" spans="1:8" x14ac:dyDescent="0.35">
      <c r="A349" t="s">
        <v>1322</v>
      </c>
      <c r="B349">
        <v>5976</v>
      </c>
      <c r="C349" t="s">
        <v>101</v>
      </c>
      <c r="D349" t="s">
        <v>102</v>
      </c>
      <c r="E349" t="s">
        <v>410</v>
      </c>
      <c r="F349" t="s">
        <v>411</v>
      </c>
      <c r="G349" t="s">
        <v>412</v>
      </c>
      <c r="H349" t="s">
        <v>413</v>
      </c>
    </row>
    <row r="350" spans="1:8" x14ac:dyDescent="0.35">
      <c r="A350" t="s">
        <v>1323</v>
      </c>
      <c r="B350">
        <v>2040</v>
      </c>
      <c r="C350" t="s">
        <v>782</v>
      </c>
      <c r="D350" t="s">
        <v>783</v>
      </c>
      <c r="E350" t="s">
        <v>410</v>
      </c>
      <c r="F350" t="s">
        <v>411</v>
      </c>
      <c r="G350" t="s">
        <v>412</v>
      </c>
      <c r="H350" t="s">
        <v>413</v>
      </c>
    </row>
    <row r="351" spans="1:8" x14ac:dyDescent="0.35">
      <c r="A351" t="s">
        <v>1324</v>
      </c>
      <c r="B351">
        <v>930</v>
      </c>
      <c r="C351" t="s">
        <v>205</v>
      </c>
      <c r="D351" t="s">
        <v>206</v>
      </c>
      <c r="E351" t="s">
        <v>410</v>
      </c>
      <c r="F351" t="s">
        <v>411</v>
      </c>
      <c r="G351" t="s">
        <v>412</v>
      </c>
      <c r="H351" t="s">
        <v>413</v>
      </c>
    </row>
    <row r="352" spans="1:8" x14ac:dyDescent="0.35">
      <c r="A352" t="s">
        <v>1322</v>
      </c>
      <c r="B352">
        <v>-5976</v>
      </c>
      <c r="C352" t="s">
        <v>96</v>
      </c>
      <c r="D352" t="s">
        <v>97</v>
      </c>
      <c r="E352" t="s">
        <v>410</v>
      </c>
      <c r="F352" t="s">
        <v>411</v>
      </c>
      <c r="G352" t="s">
        <v>412</v>
      </c>
      <c r="H352" t="s">
        <v>413</v>
      </c>
    </row>
    <row r="353" spans="1:16" x14ac:dyDescent="0.35">
      <c r="A353" t="s">
        <v>1323</v>
      </c>
      <c r="B353">
        <v>-2040</v>
      </c>
      <c r="C353" t="s">
        <v>96</v>
      </c>
      <c r="D353" t="s">
        <v>97</v>
      </c>
      <c r="E353" t="s">
        <v>410</v>
      </c>
      <c r="F353" t="s">
        <v>411</v>
      </c>
      <c r="G353" t="s">
        <v>412</v>
      </c>
      <c r="H353" t="s">
        <v>413</v>
      </c>
    </row>
    <row r="354" spans="1:16" x14ac:dyDescent="0.35">
      <c r="A354" t="s">
        <v>1324</v>
      </c>
      <c r="B354">
        <v>-930</v>
      </c>
      <c r="C354" t="s">
        <v>96</v>
      </c>
      <c r="D354" t="s">
        <v>97</v>
      </c>
      <c r="E354" t="s">
        <v>410</v>
      </c>
      <c r="F354" t="s">
        <v>411</v>
      </c>
      <c r="G354" t="s">
        <v>412</v>
      </c>
      <c r="H354" t="s">
        <v>413</v>
      </c>
    </row>
    <row r="355" spans="1:16" x14ac:dyDescent="0.35">
      <c r="A355" t="s">
        <v>1317</v>
      </c>
      <c r="B355">
        <v>-8928</v>
      </c>
      <c r="C355" t="s">
        <v>96</v>
      </c>
      <c r="D355" t="s">
        <v>97</v>
      </c>
      <c r="E355" t="s">
        <v>410</v>
      </c>
      <c r="F355" t="s">
        <v>411</v>
      </c>
      <c r="G355" t="s">
        <v>412</v>
      </c>
      <c r="H355" t="s">
        <v>413</v>
      </c>
    </row>
    <row r="356" spans="1:16" x14ac:dyDescent="0.35">
      <c r="A356" t="s">
        <v>1318</v>
      </c>
      <c r="B356">
        <v>-2760</v>
      </c>
      <c r="C356" t="s">
        <v>96</v>
      </c>
      <c r="D356" t="s">
        <v>97</v>
      </c>
      <c r="E356" t="s">
        <v>410</v>
      </c>
      <c r="F356" t="s">
        <v>411</v>
      </c>
      <c r="G356" t="s">
        <v>412</v>
      </c>
      <c r="H356" t="s">
        <v>413</v>
      </c>
    </row>
    <row r="357" spans="1:16" x14ac:dyDescent="0.35">
      <c r="A357" t="s">
        <v>1319</v>
      </c>
      <c r="B357">
        <v>-27</v>
      </c>
      <c r="C357" t="s">
        <v>96</v>
      </c>
      <c r="D357" t="s">
        <v>97</v>
      </c>
      <c r="E357" t="s">
        <v>410</v>
      </c>
      <c r="F357" t="s">
        <v>411</v>
      </c>
      <c r="G357" t="s">
        <v>412</v>
      </c>
      <c r="H357" t="s">
        <v>413</v>
      </c>
    </row>
    <row r="358" spans="1:16" x14ac:dyDescent="0.35">
      <c r="A358" t="s">
        <v>1320</v>
      </c>
      <c r="B358">
        <v>-657</v>
      </c>
      <c r="C358" t="s">
        <v>96</v>
      </c>
      <c r="D358" t="s">
        <v>97</v>
      </c>
      <c r="E358" t="s">
        <v>410</v>
      </c>
      <c r="F358" t="s">
        <v>411</v>
      </c>
      <c r="G358" t="s">
        <v>412</v>
      </c>
      <c r="H358" t="s">
        <v>413</v>
      </c>
    </row>
    <row r="359" spans="1:16" x14ac:dyDescent="0.35">
      <c r="A359" t="s">
        <v>1321</v>
      </c>
      <c r="B359">
        <v>-1200</v>
      </c>
      <c r="C359" t="s">
        <v>96</v>
      </c>
      <c r="D359" t="s">
        <v>97</v>
      </c>
      <c r="E359" t="s">
        <v>410</v>
      </c>
      <c r="F359" t="s">
        <v>411</v>
      </c>
      <c r="G359" t="s">
        <v>412</v>
      </c>
      <c r="H359" t="s">
        <v>413</v>
      </c>
    </row>
    <row r="360" spans="1:16" x14ac:dyDescent="0.35">
      <c r="A360" t="s">
        <v>1325</v>
      </c>
      <c r="B360">
        <v>-850</v>
      </c>
      <c r="C360" t="s">
        <v>115</v>
      </c>
      <c r="D360" t="s">
        <v>116</v>
      </c>
      <c r="E360" t="s">
        <v>19</v>
      </c>
      <c r="F360" t="s">
        <v>20</v>
      </c>
      <c r="G360" t="s">
        <v>117</v>
      </c>
      <c r="H360" t="s">
        <v>118</v>
      </c>
      <c r="I360" t="s">
        <v>119</v>
      </c>
      <c r="J360" t="s">
        <v>120</v>
      </c>
      <c r="O360" t="s">
        <v>119</v>
      </c>
      <c r="P360" t="s">
        <v>120</v>
      </c>
    </row>
    <row r="361" spans="1:16" x14ac:dyDescent="0.35">
      <c r="A361" t="s">
        <v>1326</v>
      </c>
      <c r="B361">
        <v>850</v>
      </c>
      <c r="C361" t="s">
        <v>115</v>
      </c>
      <c r="D361" t="s">
        <v>116</v>
      </c>
      <c r="E361" t="s">
        <v>19</v>
      </c>
      <c r="F361" t="s">
        <v>20</v>
      </c>
      <c r="G361" t="s">
        <v>568</v>
      </c>
      <c r="H361" t="s">
        <v>569</v>
      </c>
      <c r="I361" t="s">
        <v>119</v>
      </c>
      <c r="J361" t="s">
        <v>120</v>
      </c>
      <c r="O361" t="s">
        <v>119</v>
      </c>
      <c r="P361" t="s">
        <v>120</v>
      </c>
    </row>
    <row r="362" spans="1:16" x14ac:dyDescent="0.35">
      <c r="A362" t="s">
        <v>1327</v>
      </c>
      <c r="B362">
        <v>-2928</v>
      </c>
      <c r="C362" t="s">
        <v>1328</v>
      </c>
      <c r="D362" t="s">
        <v>1329</v>
      </c>
      <c r="E362" t="s">
        <v>19</v>
      </c>
      <c r="F362" t="s">
        <v>20</v>
      </c>
      <c r="G362" t="s">
        <v>568</v>
      </c>
      <c r="H362" t="s">
        <v>569</v>
      </c>
      <c r="I362" t="s">
        <v>119</v>
      </c>
      <c r="J362" t="s">
        <v>120</v>
      </c>
      <c r="O362" t="s">
        <v>119</v>
      </c>
      <c r="P362" t="s">
        <v>120</v>
      </c>
    </row>
    <row r="363" spans="1:16" x14ac:dyDescent="0.35">
      <c r="A363" t="s">
        <v>1330</v>
      </c>
      <c r="B363">
        <v>2928</v>
      </c>
      <c r="C363" t="s">
        <v>1331</v>
      </c>
      <c r="D363" t="s">
        <v>182</v>
      </c>
      <c r="E363" t="s">
        <v>19</v>
      </c>
      <c r="F363" t="s">
        <v>20</v>
      </c>
      <c r="G363" t="s">
        <v>568</v>
      </c>
      <c r="H363" t="s">
        <v>569</v>
      </c>
      <c r="I363" t="s">
        <v>119</v>
      </c>
      <c r="J363" t="s">
        <v>120</v>
      </c>
      <c r="O363" t="s">
        <v>119</v>
      </c>
      <c r="P363" t="s">
        <v>120</v>
      </c>
    </row>
    <row r="364" spans="1:16" x14ac:dyDescent="0.35">
      <c r="A364" t="s">
        <v>1332</v>
      </c>
      <c r="B364">
        <v>-1000</v>
      </c>
      <c r="C364" t="s">
        <v>115</v>
      </c>
      <c r="D364" t="s">
        <v>116</v>
      </c>
      <c r="E364" t="s">
        <v>19</v>
      </c>
      <c r="F364" t="s">
        <v>20</v>
      </c>
      <c r="G364" t="s">
        <v>117</v>
      </c>
      <c r="H364" t="s">
        <v>118</v>
      </c>
      <c r="I364" t="s">
        <v>119</v>
      </c>
      <c r="J364" t="s">
        <v>120</v>
      </c>
      <c r="O364" t="s">
        <v>119</v>
      </c>
      <c r="P364" t="s">
        <v>120</v>
      </c>
    </row>
    <row r="365" spans="1:16" x14ac:dyDescent="0.35">
      <c r="A365" t="s">
        <v>1333</v>
      </c>
      <c r="B365">
        <v>1000</v>
      </c>
      <c r="C365" t="s">
        <v>516</v>
      </c>
      <c r="D365" t="s">
        <v>517</v>
      </c>
      <c r="E365" t="s">
        <v>563</v>
      </c>
      <c r="F365" t="s">
        <v>564</v>
      </c>
      <c r="G365" t="s">
        <v>568</v>
      </c>
      <c r="H365" t="s">
        <v>569</v>
      </c>
      <c r="I365" t="s">
        <v>119</v>
      </c>
      <c r="J365" t="s">
        <v>120</v>
      </c>
      <c r="O365" t="s">
        <v>119</v>
      </c>
      <c r="P365" t="s">
        <v>120</v>
      </c>
    </row>
    <row r="366" spans="1:16" x14ac:dyDescent="0.35">
      <c r="A366" t="s">
        <v>1334</v>
      </c>
      <c r="B366">
        <v>-615</v>
      </c>
      <c r="C366" t="s">
        <v>1331</v>
      </c>
      <c r="D366" t="s">
        <v>182</v>
      </c>
      <c r="E366" t="s">
        <v>548</v>
      </c>
      <c r="F366" t="s">
        <v>549</v>
      </c>
      <c r="G366" t="s">
        <v>550</v>
      </c>
      <c r="H366" t="s">
        <v>551</v>
      </c>
      <c r="I366" t="s">
        <v>119</v>
      </c>
      <c r="J366" t="s">
        <v>120</v>
      </c>
      <c r="O366" t="s">
        <v>119</v>
      </c>
      <c r="P366" t="s">
        <v>120</v>
      </c>
    </row>
    <row r="367" spans="1:16" x14ac:dyDescent="0.35">
      <c r="A367" t="s">
        <v>1335</v>
      </c>
      <c r="B367">
        <v>615</v>
      </c>
      <c r="C367" t="s">
        <v>516</v>
      </c>
      <c r="D367" t="s">
        <v>517</v>
      </c>
      <c r="E367" t="s">
        <v>548</v>
      </c>
      <c r="F367" t="s">
        <v>549</v>
      </c>
      <c r="G367" t="s">
        <v>550</v>
      </c>
      <c r="H367" t="s">
        <v>551</v>
      </c>
      <c r="I367" t="s">
        <v>119</v>
      </c>
      <c r="J367" t="s">
        <v>120</v>
      </c>
      <c r="O367" t="s">
        <v>119</v>
      </c>
      <c r="P367" t="s">
        <v>120</v>
      </c>
    </row>
    <row r="368" spans="1:16" x14ac:dyDescent="0.35">
      <c r="A368" t="s">
        <v>1336</v>
      </c>
      <c r="B368">
        <v>-650</v>
      </c>
      <c r="C368" t="s">
        <v>115</v>
      </c>
      <c r="D368" t="s">
        <v>116</v>
      </c>
      <c r="E368" t="s">
        <v>19</v>
      </c>
      <c r="F368" t="s">
        <v>20</v>
      </c>
      <c r="G368" t="s">
        <v>307</v>
      </c>
      <c r="H368" t="s">
        <v>308</v>
      </c>
      <c r="I368" t="s">
        <v>119</v>
      </c>
      <c r="J368" t="s">
        <v>120</v>
      </c>
      <c r="O368" t="s">
        <v>119</v>
      </c>
      <c r="P368" t="s">
        <v>120</v>
      </c>
    </row>
    <row r="369" spans="1:16" x14ac:dyDescent="0.35">
      <c r="A369" t="s">
        <v>1337</v>
      </c>
      <c r="B369">
        <v>650</v>
      </c>
      <c r="C369" t="s">
        <v>516</v>
      </c>
      <c r="D369" t="s">
        <v>517</v>
      </c>
      <c r="E369" t="s">
        <v>305</v>
      </c>
      <c r="F369" t="s">
        <v>306</v>
      </c>
      <c r="G369" t="s">
        <v>307</v>
      </c>
      <c r="H369" t="s">
        <v>308</v>
      </c>
      <c r="I369" t="s">
        <v>119</v>
      </c>
      <c r="J369" t="s">
        <v>120</v>
      </c>
      <c r="O369" t="s">
        <v>119</v>
      </c>
      <c r="P369" t="s">
        <v>120</v>
      </c>
    </row>
    <row r="370" spans="1:16" x14ac:dyDescent="0.35">
      <c r="A370" t="s">
        <v>1338</v>
      </c>
      <c r="B370">
        <v>-1140</v>
      </c>
      <c r="C370" t="s">
        <v>115</v>
      </c>
      <c r="D370" t="s">
        <v>116</v>
      </c>
      <c r="E370" t="s">
        <v>19</v>
      </c>
      <c r="F370" t="s">
        <v>20</v>
      </c>
      <c r="G370" t="s">
        <v>307</v>
      </c>
      <c r="H370" t="s">
        <v>308</v>
      </c>
      <c r="I370" t="s">
        <v>119</v>
      </c>
      <c r="J370" t="s">
        <v>120</v>
      </c>
      <c r="O370" t="s">
        <v>119</v>
      </c>
      <c r="P370" t="s">
        <v>120</v>
      </c>
    </row>
    <row r="371" spans="1:16" x14ac:dyDescent="0.35">
      <c r="A371" t="s">
        <v>1339</v>
      </c>
      <c r="B371">
        <v>1140</v>
      </c>
      <c r="C371" t="s">
        <v>516</v>
      </c>
      <c r="D371" t="s">
        <v>517</v>
      </c>
      <c r="E371" t="s">
        <v>428</v>
      </c>
      <c r="F371" t="s">
        <v>429</v>
      </c>
      <c r="G371" t="s">
        <v>307</v>
      </c>
      <c r="H371" t="s">
        <v>308</v>
      </c>
      <c r="I371" t="s">
        <v>119</v>
      </c>
      <c r="J371" t="s">
        <v>120</v>
      </c>
      <c r="O371" t="s">
        <v>119</v>
      </c>
      <c r="P371" t="s">
        <v>120</v>
      </c>
    </row>
    <row r="372" spans="1:16" x14ac:dyDescent="0.35">
      <c r="A372" t="s">
        <v>1340</v>
      </c>
      <c r="B372">
        <v>76304</v>
      </c>
      <c r="C372" t="s">
        <v>1341</v>
      </c>
      <c r="D372" t="s">
        <v>1342</v>
      </c>
      <c r="E372" t="s">
        <v>221</v>
      </c>
      <c r="F372" t="s">
        <v>222</v>
      </c>
      <c r="G372" t="s">
        <v>223</v>
      </c>
      <c r="H372" t="s">
        <v>224</v>
      </c>
      <c r="K372" t="s">
        <v>1343</v>
      </c>
      <c r="L372" t="s">
        <v>1344</v>
      </c>
    </row>
    <row r="373" spans="1:16" x14ac:dyDescent="0.35">
      <c r="A373" t="s">
        <v>76</v>
      </c>
      <c r="B373">
        <v>200</v>
      </c>
      <c r="C373" t="s">
        <v>75</v>
      </c>
      <c r="D373" t="s">
        <v>76</v>
      </c>
      <c r="E373" t="s">
        <v>380</v>
      </c>
      <c r="F373" t="s">
        <v>381</v>
      </c>
      <c r="G373" t="s">
        <v>250</v>
      </c>
      <c r="H373" t="s">
        <v>251</v>
      </c>
    </row>
    <row r="374" spans="1:16" x14ac:dyDescent="0.35">
      <c r="A374" t="s">
        <v>297</v>
      </c>
      <c r="B374">
        <v>-200</v>
      </c>
      <c r="C374" t="s">
        <v>298</v>
      </c>
      <c r="D374" t="s">
        <v>297</v>
      </c>
      <c r="E374" t="s">
        <v>380</v>
      </c>
      <c r="F374" t="s">
        <v>381</v>
      </c>
      <c r="G374" t="s">
        <v>250</v>
      </c>
      <c r="H374" t="s">
        <v>251</v>
      </c>
    </row>
    <row r="375" spans="1:16" x14ac:dyDescent="0.35">
      <c r="A375" t="s">
        <v>184</v>
      </c>
      <c r="B375">
        <v>500</v>
      </c>
      <c r="C375" t="s">
        <v>185</v>
      </c>
      <c r="D375" t="s">
        <v>184</v>
      </c>
      <c r="E375" t="s">
        <v>380</v>
      </c>
      <c r="F375" t="s">
        <v>381</v>
      </c>
      <c r="G375" t="s">
        <v>250</v>
      </c>
      <c r="H375" t="s">
        <v>251</v>
      </c>
    </row>
    <row r="376" spans="1:16" x14ac:dyDescent="0.35">
      <c r="A376" t="s">
        <v>297</v>
      </c>
      <c r="B376">
        <v>-500</v>
      </c>
      <c r="C376" t="s">
        <v>298</v>
      </c>
      <c r="D376" t="s">
        <v>297</v>
      </c>
      <c r="E376" t="s">
        <v>380</v>
      </c>
      <c r="F376" t="s">
        <v>381</v>
      </c>
      <c r="G376" t="s">
        <v>250</v>
      </c>
      <c r="H376" t="s">
        <v>251</v>
      </c>
    </row>
    <row r="377" spans="1:16" x14ac:dyDescent="0.35">
      <c r="A377" t="s">
        <v>631</v>
      </c>
      <c r="B377">
        <v>400</v>
      </c>
      <c r="C377" t="s">
        <v>632</v>
      </c>
      <c r="D377" t="s">
        <v>631</v>
      </c>
      <c r="E377" t="s">
        <v>548</v>
      </c>
      <c r="F377" t="s">
        <v>549</v>
      </c>
      <c r="G377" t="s">
        <v>645</v>
      </c>
      <c r="H377" t="s">
        <v>646</v>
      </c>
    </row>
    <row r="378" spans="1:16" x14ac:dyDescent="0.35">
      <c r="A378" t="s">
        <v>507</v>
      </c>
      <c r="B378">
        <v>450</v>
      </c>
      <c r="C378" t="s">
        <v>506</v>
      </c>
      <c r="D378" t="s">
        <v>507</v>
      </c>
      <c r="E378" t="s">
        <v>548</v>
      </c>
      <c r="F378" t="s">
        <v>549</v>
      </c>
      <c r="G378" t="s">
        <v>550</v>
      </c>
      <c r="H378" t="s">
        <v>551</v>
      </c>
    </row>
    <row r="379" spans="1:16" x14ac:dyDescent="0.35">
      <c r="A379" t="s">
        <v>76</v>
      </c>
      <c r="B379">
        <v>2000</v>
      </c>
      <c r="C379" t="s">
        <v>75</v>
      </c>
      <c r="D379" t="s">
        <v>76</v>
      </c>
      <c r="E379" t="s">
        <v>458</v>
      </c>
      <c r="F379" t="s">
        <v>459</v>
      </c>
      <c r="G379" t="s">
        <v>348</v>
      </c>
      <c r="H379" t="s">
        <v>349</v>
      </c>
    </row>
    <row r="380" spans="1:16" x14ac:dyDescent="0.35">
      <c r="A380" t="s">
        <v>900</v>
      </c>
      <c r="B380">
        <v>1000</v>
      </c>
      <c r="C380" t="s">
        <v>899</v>
      </c>
      <c r="D380" t="s">
        <v>900</v>
      </c>
      <c r="E380" t="s">
        <v>458</v>
      </c>
      <c r="F380" t="s">
        <v>459</v>
      </c>
      <c r="G380" t="s">
        <v>348</v>
      </c>
      <c r="H380" t="s">
        <v>349</v>
      </c>
    </row>
    <row r="381" spans="1:16" x14ac:dyDescent="0.35">
      <c r="A381" t="s">
        <v>478</v>
      </c>
      <c r="B381">
        <v>4000</v>
      </c>
      <c r="C381" t="s">
        <v>500</v>
      </c>
      <c r="D381" t="s">
        <v>478</v>
      </c>
      <c r="E381" t="s">
        <v>458</v>
      </c>
      <c r="F381" t="s">
        <v>459</v>
      </c>
      <c r="G381" t="s">
        <v>348</v>
      </c>
      <c r="H381" t="s">
        <v>349</v>
      </c>
    </row>
    <row r="382" spans="1:16" x14ac:dyDescent="0.35">
      <c r="A382" t="s">
        <v>888</v>
      </c>
      <c r="B382">
        <v>-4000</v>
      </c>
      <c r="C382" t="s">
        <v>889</v>
      </c>
      <c r="D382" t="s">
        <v>888</v>
      </c>
      <c r="E382" t="s">
        <v>458</v>
      </c>
      <c r="F382" t="s">
        <v>459</v>
      </c>
      <c r="G382" t="s">
        <v>348</v>
      </c>
      <c r="H382" t="s">
        <v>349</v>
      </c>
    </row>
    <row r="383" spans="1:16" x14ac:dyDescent="0.35">
      <c r="A383" t="s">
        <v>86</v>
      </c>
      <c r="B383">
        <v>1000</v>
      </c>
      <c r="C383" t="s">
        <v>85</v>
      </c>
      <c r="D383" t="s">
        <v>86</v>
      </c>
      <c r="E383" t="s">
        <v>458</v>
      </c>
      <c r="F383" t="s">
        <v>459</v>
      </c>
      <c r="G383" t="s">
        <v>348</v>
      </c>
      <c r="H383" t="s">
        <v>349</v>
      </c>
    </row>
    <row r="384" spans="1:16" x14ac:dyDescent="0.35">
      <c r="A384" t="s">
        <v>1345</v>
      </c>
      <c r="B384">
        <v>1647</v>
      </c>
      <c r="C384" t="s">
        <v>298</v>
      </c>
      <c r="D384" t="s">
        <v>297</v>
      </c>
      <c r="E384" t="s">
        <v>221</v>
      </c>
      <c r="F384" t="s">
        <v>222</v>
      </c>
      <c r="G384" t="s">
        <v>223</v>
      </c>
      <c r="H384" t="s">
        <v>224</v>
      </c>
      <c r="K384" t="s">
        <v>1343</v>
      </c>
      <c r="L384" t="s">
        <v>1344</v>
      </c>
    </row>
    <row r="385" spans="1:12" x14ac:dyDescent="0.35">
      <c r="A385" t="s">
        <v>1346</v>
      </c>
      <c r="B385">
        <v>20</v>
      </c>
      <c r="C385" t="s">
        <v>17</v>
      </c>
      <c r="D385" t="s">
        <v>18</v>
      </c>
      <c r="E385" t="s">
        <v>221</v>
      </c>
      <c r="F385" t="s">
        <v>222</v>
      </c>
      <c r="G385" t="s">
        <v>223</v>
      </c>
      <c r="H385" t="s">
        <v>224</v>
      </c>
      <c r="K385" t="s">
        <v>1343</v>
      </c>
      <c r="L385" t="s">
        <v>1344</v>
      </c>
    </row>
    <row r="386" spans="1:12" x14ac:dyDescent="0.35">
      <c r="A386" t="s">
        <v>1346</v>
      </c>
      <c r="B386">
        <v>825</v>
      </c>
      <c r="C386" t="s">
        <v>27</v>
      </c>
      <c r="D386" t="s">
        <v>28</v>
      </c>
      <c r="E386" t="s">
        <v>221</v>
      </c>
      <c r="F386" t="s">
        <v>222</v>
      </c>
      <c r="G386" t="s">
        <v>223</v>
      </c>
      <c r="H386" t="s">
        <v>224</v>
      </c>
      <c r="K386" t="s">
        <v>1343</v>
      </c>
      <c r="L386" t="s">
        <v>1344</v>
      </c>
    </row>
    <row r="387" spans="1:12" x14ac:dyDescent="0.35">
      <c r="A387" t="s">
        <v>1346</v>
      </c>
      <c r="B387">
        <v>2500</v>
      </c>
      <c r="C387" t="s">
        <v>219</v>
      </c>
      <c r="D387" t="s">
        <v>220</v>
      </c>
      <c r="E387" t="s">
        <v>221</v>
      </c>
      <c r="F387" t="s">
        <v>222</v>
      </c>
      <c r="G387" t="s">
        <v>223</v>
      </c>
      <c r="H387" t="s">
        <v>224</v>
      </c>
      <c r="K387" t="s">
        <v>1343</v>
      </c>
      <c r="L387" t="s">
        <v>1344</v>
      </c>
    </row>
    <row r="388" spans="1:12" x14ac:dyDescent="0.35">
      <c r="A388" t="s">
        <v>1347</v>
      </c>
      <c r="B388">
        <v>6</v>
      </c>
      <c r="C388" t="s">
        <v>17</v>
      </c>
      <c r="D388" t="s">
        <v>18</v>
      </c>
      <c r="E388" t="s">
        <v>221</v>
      </c>
      <c r="F388" t="s">
        <v>222</v>
      </c>
      <c r="G388" t="s">
        <v>223</v>
      </c>
      <c r="H388" t="s">
        <v>224</v>
      </c>
      <c r="K388" t="s">
        <v>1343</v>
      </c>
      <c r="L388" t="s">
        <v>1344</v>
      </c>
    </row>
    <row r="389" spans="1:12" x14ac:dyDescent="0.35">
      <c r="A389" t="s">
        <v>1347</v>
      </c>
      <c r="B389">
        <v>237</v>
      </c>
      <c r="C389" t="s">
        <v>27</v>
      </c>
      <c r="D389" t="s">
        <v>28</v>
      </c>
      <c r="E389" t="s">
        <v>221</v>
      </c>
      <c r="F389" t="s">
        <v>222</v>
      </c>
      <c r="G389" t="s">
        <v>223</v>
      </c>
      <c r="H389" t="s">
        <v>224</v>
      </c>
      <c r="K389" t="s">
        <v>1343</v>
      </c>
      <c r="L389" t="s">
        <v>1344</v>
      </c>
    </row>
    <row r="390" spans="1:12" x14ac:dyDescent="0.35">
      <c r="A390" t="s">
        <v>1347</v>
      </c>
      <c r="B390">
        <v>720</v>
      </c>
      <c r="C390" t="s">
        <v>96</v>
      </c>
      <c r="D390" t="s">
        <v>97</v>
      </c>
      <c r="E390" t="s">
        <v>221</v>
      </c>
      <c r="F390" t="s">
        <v>222</v>
      </c>
      <c r="G390" t="s">
        <v>223</v>
      </c>
      <c r="H390" t="s">
        <v>224</v>
      </c>
      <c r="K390" t="s">
        <v>1343</v>
      </c>
      <c r="L390" t="s">
        <v>1344</v>
      </c>
    </row>
    <row r="391" spans="1:12" x14ac:dyDescent="0.35">
      <c r="A391" t="s">
        <v>1348</v>
      </c>
      <c r="B391">
        <v>34136</v>
      </c>
      <c r="C391" t="s">
        <v>243</v>
      </c>
      <c r="D391" t="s">
        <v>244</v>
      </c>
      <c r="E391" t="s">
        <v>221</v>
      </c>
      <c r="F391" t="s">
        <v>222</v>
      </c>
      <c r="G391" t="s">
        <v>223</v>
      </c>
      <c r="H391" t="s">
        <v>224</v>
      </c>
      <c r="K391" t="s">
        <v>1343</v>
      </c>
      <c r="L391" t="s">
        <v>1344</v>
      </c>
    </row>
    <row r="392" spans="1:12" x14ac:dyDescent="0.35">
      <c r="A392" t="s">
        <v>1349</v>
      </c>
      <c r="B392">
        <v>217</v>
      </c>
      <c r="C392" t="s">
        <v>17</v>
      </c>
      <c r="D392" t="s">
        <v>18</v>
      </c>
      <c r="E392" t="s">
        <v>221</v>
      </c>
      <c r="F392" t="s">
        <v>222</v>
      </c>
      <c r="G392" t="s">
        <v>223</v>
      </c>
      <c r="H392" t="s">
        <v>224</v>
      </c>
      <c r="K392" t="s">
        <v>1343</v>
      </c>
      <c r="L392" t="s">
        <v>1344</v>
      </c>
    </row>
    <row r="393" spans="1:12" x14ac:dyDescent="0.35">
      <c r="A393" t="s">
        <v>1350</v>
      </c>
      <c r="B393">
        <v>8931</v>
      </c>
      <c r="C393" t="s">
        <v>27</v>
      </c>
      <c r="D393" t="s">
        <v>28</v>
      </c>
      <c r="E393" t="s">
        <v>221</v>
      </c>
      <c r="F393" t="s">
        <v>222</v>
      </c>
      <c r="G393" t="s">
        <v>223</v>
      </c>
      <c r="H393" t="s">
        <v>224</v>
      </c>
      <c r="K393" t="s">
        <v>1343</v>
      </c>
      <c r="L393" t="s">
        <v>1344</v>
      </c>
    </row>
    <row r="394" spans="1:12" x14ac:dyDescent="0.35">
      <c r="A394" t="s">
        <v>1351</v>
      </c>
      <c r="B394">
        <v>27065</v>
      </c>
      <c r="C394" t="s">
        <v>101</v>
      </c>
      <c r="D394" t="s">
        <v>102</v>
      </c>
      <c r="E394" t="s">
        <v>221</v>
      </c>
      <c r="F394" t="s">
        <v>222</v>
      </c>
      <c r="G394" t="s">
        <v>223</v>
      </c>
      <c r="H394" t="s">
        <v>224</v>
      </c>
      <c r="K394" t="s">
        <v>1343</v>
      </c>
      <c r="L394" t="s">
        <v>1344</v>
      </c>
    </row>
    <row r="395" spans="1:12" x14ac:dyDescent="0.35">
      <c r="A395" t="s">
        <v>18</v>
      </c>
      <c r="B395">
        <v>1</v>
      </c>
      <c r="C395" t="s">
        <v>17</v>
      </c>
      <c r="D395" t="s">
        <v>18</v>
      </c>
      <c r="E395" t="s">
        <v>609</v>
      </c>
      <c r="F395" t="s">
        <v>610</v>
      </c>
      <c r="G395" t="s">
        <v>250</v>
      </c>
      <c r="H395" t="s">
        <v>251</v>
      </c>
    </row>
    <row r="396" spans="1:12" x14ac:dyDescent="0.35">
      <c r="A396" t="s">
        <v>28</v>
      </c>
      <c r="B396">
        <v>60</v>
      </c>
      <c r="C396" t="s">
        <v>27</v>
      </c>
      <c r="D396" t="s">
        <v>28</v>
      </c>
      <c r="E396" t="s">
        <v>609</v>
      </c>
      <c r="F396" t="s">
        <v>610</v>
      </c>
      <c r="G396" t="s">
        <v>250</v>
      </c>
      <c r="H396" t="s">
        <v>251</v>
      </c>
    </row>
    <row r="397" spans="1:12" x14ac:dyDescent="0.35">
      <c r="A397" t="s">
        <v>184</v>
      </c>
      <c r="B397">
        <v>542</v>
      </c>
      <c r="C397" t="s">
        <v>185</v>
      </c>
      <c r="D397" t="s">
        <v>184</v>
      </c>
      <c r="E397" t="s">
        <v>154</v>
      </c>
      <c r="F397" t="s">
        <v>155</v>
      </c>
      <c r="G397" t="s">
        <v>117</v>
      </c>
      <c r="H397" t="s">
        <v>118</v>
      </c>
    </row>
    <row r="398" spans="1:12" x14ac:dyDescent="0.35">
      <c r="A398" t="s">
        <v>244</v>
      </c>
      <c r="B398">
        <v>93</v>
      </c>
      <c r="C398" t="s">
        <v>243</v>
      </c>
      <c r="D398" t="s">
        <v>244</v>
      </c>
      <c r="E398" t="s">
        <v>154</v>
      </c>
      <c r="F398" t="s">
        <v>155</v>
      </c>
      <c r="G398" t="s">
        <v>117</v>
      </c>
      <c r="H398" t="s">
        <v>118</v>
      </c>
      <c r="K398" t="s">
        <v>141</v>
      </c>
      <c r="L398" t="s">
        <v>142</v>
      </c>
    </row>
    <row r="399" spans="1:12" x14ac:dyDescent="0.35">
      <c r="A399" t="s">
        <v>1352</v>
      </c>
      <c r="B399">
        <v>-170</v>
      </c>
      <c r="C399" t="s">
        <v>137</v>
      </c>
      <c r="D399" t="s">
        <v>138</v>
      </c>
      <c r="E399" t="s">
        <v>154</v>
      </c>
      <c r="F399" t="s">
        <v>155</v>
      </c>
      <c r="G399" t="s">
        <v>117</v>
      </c>
      <c r="H399" t="s">
        <v>118</v>
      </c>
      <c r="K399" t="s">
        <v>141</v>
      </c>
      <c r="L399" t="s">
        <v>142</v>
      </c>
    </row>
    <row r="400" spans="1:12" x14ac:dyDescent="0.35">
      <c r="A400" t="s">
        <v>188</v>
      </c>
      <c r="B400">
        <v>-200</v>
      </c>
      <c r="C400" t="s">
        <v>189</v>
      </c>
      <c r="D400" t="s">
        <v>188</v>
      </c>
      <c r="E400" t="s">
        <v>154</v>
      </c>
      <c r="F400" t="s">
        <v>155</v>
      </c>
      <c r="G400" t="s">
        <v>117</v>
      </c>
      <c r="H400" t="s">
        <v>118</v>
      </c>
    </row>
    <row r="401" spans="1:8" x14ac:dyDescent="0.35">
      <c r="A401" t="s">
        <v>475</v>
      </c>
      <c r="B401">
        <v>-100</v>
      </c>
      <c r="C401" t="s">
        <v>474</v>
      </c>
      <c r="D401" t="s">
        <v>475</v>
      </c>
      <c r="E401" t="s">
        <v>154</v>
      </c>
      <c r="F401" t="s">
        <v>155</v>
      </c>
      <c r="G401" t="s">
        <v>117</v>
      </c>
      <c r="H401" t="s">
        <v>118</v>
      </c>
    </row>
    <row r="402" spans="1:8" x14ac:dyDescent="0.35">
      <c r="A402" t="s">
        <v>182</v>
      </c>
      <c r="B402">
        <v>-250</v>
      </c>
      <c r="C402" t="s">
        <v>183</v>
      </c>
      <c r="D402" t="s">
        <v>182</v>
      </c>
      <c r="E402" t="s">
        <v>154</v>
      </c>
      <c r="F402" t="s">
        <v>155</v>
      </c>
      <c r="G402" t="s">
        <v>117</v>
      </c>
      <c r="H402" t="s">
        <v>118</v>
      </c>
    </row>
    <row r="403" spans="1:8" x14ac:dyDescent="0.35">
      <c r="A403" t="s">
        <v>76</v>
      </c>
      <c r="B403">
        <v>130</v>
      </c>
      <c r="C403" t="s">
        <v>75</v>
      </c>
      <c r="D403" t="s">
        <v>76</v>
      </c>
      <c r="E403" t="s">
        <v>154</v>
      </c>
      <c r="F403" t="s">
        <v>155</v>
      </c>
      <c r="G403" t="s">
        <v>117</v>
      </c>
      <c r="H403" t="s">
        <v>118</v>
      </c>
    </row>
    <row r="404" spans="1:8" x14ac:dyDescent="0.35">
      <c r="A404" t="s">
        <v>274</v>
      </c>
      <c r="B404">
        <v>78</v>
      </c>
      <c r="C404" t="s">
        <v>514</v>
      </c>
      <c r="D404" t="s">
        <v>274</v>
      </c>
      <c r="E404" t="s">
        <v>154</v>
      </c>
      <c r="F404" t="s">
        <v>155</v>
      </c>
      <c r="G404" t="s">
        <v>117</v>
      </c>
      <c r="H404" t="s">
        <v>118</v>
      </c>
    </row>
    <row r="405" spans="1:8" x14ac:dyDescent="0.35">
      <c r="A405" t="s">
        <v>194</v>
      </c>
      <c r="B405">
        <v>-200</v>
      </c>
      <c r="C405" t="s">
        <v>193</v>
      </c>
      <c r="D405" t="s">
        <v>194</v>
      </c>
      <c r="E405" t="s">
        <v>154</v>
      </c>
      <c r="F405" t="s">
        <v>155</v>
      </c>
      <c r="G405" t="s">
        <v>117</v>
      </c>
      <c r="H405" t="s">
        <v>118</v>
      </c>
    </row>
    <row r="406" spans="1:8" x14ac:dyDescent="0.35">
      <c r="A406" t="s">
        <v>1238</v>
      </c>
      <c r="B406">
        <v>6000</v>
      </c>
      <c r="C406" t="s">
        <v>1353</v>
      </c>
      <c r="D406" t="s">
        <v>1354</v>
      </c>
      <c r="E406" t="s">
        <v>384</v>
      </c>
      <c r="F406" t="s">
        <v>385</v>
      </c>
      <c r="G406" t="s">
        <v>339</v>
      </c>
      <c r="H406" t="s">
        <v>340</v>
      </c>
    </row>
    <row r="407" spans="1:8" x14ac:dyDescent="0.35">
      <c r="A407" t="s">
        <v>1238</v>
      </c>
      <c r="B407">
        <v>-6000</v>
      </c>
      <c r="C407" t="s">
        <v>80</v>
      </c>
      <c r="D407" t="s">
        <v>81</v>
      </c>
      <c r="E407" t="s">
        <v>384</v>
      </c>
      <c r="F407" t="s">
        <v>385</v>
      </c>
      <c r="G407" t="s">
        <v>339</v>
      </c>
      <c r="H407" t="s">
        <v>340</v>
      </c>
    </row>
    <row r="408" spans="1:8" x14ac:dyDescent="0.35">
      <c r="A408" t="s">
        <v>1355</v>
      </c>
      <c r="B408">
        <v>3074</v>
      </c>
      <c r="C408" t="s">
        <v>433</v>
      </c>
      <c r="D408" t="s">
        <v>434</v>
      </c>
      <c r="E408" t="s">
        <v>384</v>
      </c>
      <c r="F408" t="s">
        <v>385</v>
      </c>
      <c r="G408" t="s">
        <v>339</v>
      </c>
      <c r="H408" t="s">
        <v>340</v>
      </c>
    </row>
    <row r="409" spans="1:8" x14ac:dyDescent="0.35">
      <c r="A409" t="s">
        <v>653</v>
      </c>
      <c r="B409">
        <v>-3074</v>
      </c>
      <c r="C409" t="s">
        <v>652</v>
      </c>
      <c r="D409" t="s">
        <v>653</v>
      </c>
      <c r="E409" t="s">
        <v>384</v>
      </c>
      <c r="F409" t="s">
        <v>385</v>
      </c>
      <c r="G409" t="s">
        <v>339</v>
      </c>
      <c r="H409" t="s">
        <v>340</v>
      </c>
    </row>
    <row r="410" spans="1:8" x14ac:dyDescent="0.35">
      <c r="A410" t="s">
        <v>891</v>
      </c>
      <c r="B410">
        <v>200</v>
      </c>
      <c r="C410" t="s">
        <v>892</v>
      </c>
      <c r="D410" t="s">
        <v>891</v>
      </c>
      <c r="E410" t="s">
        <v>548</v>
      </c>
      <c r="F410" t="s">
        <v>549</v>
      </c>
      <c r="G410" t="s">
        <v>645</v>
      </c>
      <c r="H410" t="s">
        <v>646</v>
      </c>
    </row>
    <row r="411" spans="1:8" x14ac:dyDescent="0.35">
      <c r="A411" t="s">
        <v>230</v>
      </c>
      <c r="B411">
        <v>150</v>
      </c>
      <c r="C411" t="s">
        <v>229</v>
      </c>
      <c r="D411" t="s">
        <v>230</v>
      </c>
      <c r="E411" t="s">
        <v>548</v>
      </c>
      <c r="F411" t="s">
        <v>549</v>
      </c>
      <c r="G411" t="s">
        <v>645</v>
      </c>
      <c r="H411" t="s">
        <v>646</v>
      </c>
    </row>
    <row r="412" spans="1:8" x14ac:dyDescent="0.35">
      <c r="A412" t="s">
        <v>18</v>
      </c>
      <c r="B412">
        <v>12</v>
      </c>
      <c r="C412" t="s">
        <v>17</v>
      </c>
      <c r="D412" t="s">
        <v>18</v>
      </c>
      <c r="E412" t="s">
        <v>548</v>
      </c>
      <c r="F412" t="s">
        <v>549</v>
      </c>
      <c r="G412" t="s">
        <v>645</v>
      </c>
      <c r="H412" t="s">
        <v>646</v>
      </c>
    </row>
    <row r="413" spans="1:8" x14ac:dyDescent="0.35">
      <c r="A413" t="s">
        <v>72</v>
      </c>
      <c r="B413">
        <v>-2053</v>
      </c>
      <c r="C413" t="s">
        <v>71</v>
      </c>
      <c r="D413" t="s">
        <v>72</v>
      </c>
      <c r="E413" t="s">
        <v>548</v>
      </c>
      <c r="F413" t="s">
        <v>549</v>
      </c>
      <c r="G413" t="s">
        <v>645</v>
      </c>
      <c r="H413" t="s">
        <v>646</v>
      </c>
    </row>
    <row r="414" spans="1:8" x14ac:dyDescent="0.35">
      <c r="A414" t="s">
        <v>28</v>
      </c>
      <c r="B414">
        <v>495</v>
      </c>
      <c r="C414" t="s">
        <v>27</v>
      </c>
      <c r="D414" t="s">
        <v>28</v>
      </c>
      <c r="E414" t="s">
        <v>548</v>
      </c>
      <c r="F414" t="s">
        <v>549</v>
      </c>
      <c r="G414" t="s">
        <v>645</v>
      </c>
      <c r="H414" t="s">
        <v>646</v>
      </c>
    </row>
    <row r="415" spans="1:8" x14ac:dyDescent="0.35">
      <c r="A415" t="s">
        <v>227</v>
      </c>
      <c r="B415">
        <v>1500</v>
      </c>
      <c r="C415" t="s">
        <v>226</v>
      </c>
      <c r="D415" t="s">
        <v>227</v>
      </c>
      <c r="E415" t="s">
        <v>548</v>
      </c>
      <c r="F415" t="s">
        <v>549</v>
      </c>
      <c r="G415" t="s">
        <v>645</v>
      </c>
      <c r="H415" t="s">
        <v>646</v>
      </c>
    </row>
    <row r="416" spans="1:8" x14ac:dyDescent="0.35">
      <c r="A416" t="s">
        <v>891</v>
      </c>
      <c r="B416">
        <v>300</v>
      </c>
      <c r="C416" t="s">
        <v>892</v>
      </c>
      <c r="D416" t="s">
        <v>891</v>
      </c>
      <c r="E416" t="s">
        <v>548</v>
      </c>
      <c r="F416" t="s">
        <v>549</v>
      </c>
      <c r="G416" t="s">
        <v>550</v>
      </c>
      <c r="H416" t="s">
        <v>551</v>
      </c>
    </row>
    <row r="417" spans="1:8" x14ac:dyDescent="0.35">
      <c r="A417" t="s">
        <v>297</v>
      </c>
      <c r="B417">
        <v>500</v>
      </c>
      <c r="C417" t="s">
        <v>298</v>
      </c>
      <c r="D417" t="s">
        <v>297</v>
      </c>
      <c r="E417" t="s">
        <v>548</v>
      </c>
      <c r="F417" t="s">
        <v>549</v>
      </c>
      <c r="G417" t="s">
        <v>550</v>
      </c>
      <c r="H417" t="s">
        <v>551</v>
      </c>
    </row>
    <row r="418" spans="1:8" x14ac:dyDescent="0.35">
      <c r="A418" t="s">
        <v>475</v>
      </c>
      <c r="B418">
        <v>-700</v>
      </c>
      <c r="C418" t="s">
        <v>474</v>
      </c>
      <c r="D418" t="s">
        <v>475</v>
      </c>
      <c r="E418" t="s">
        <v>548</v>
      </c>
      <c r="F418" t="s">
        <v>549</v>
      </c>
      <c r="G418" t="s">
        <v>550</v>
      </c>
      <c r="H418" t="s">
        <v>551</v>
      </c>
    </row>
    <row r="419" spans="1:8" x14ac:dyDescent="0.35">
      <c r="A419" t="s">
        <v>169</v>
      </c>
      <c r="B419">
        <v>-500</v>
      </c>
      <c r="C419" t="s">
        <v>168</v>
      </c>
      <c r="D419" t="s">
        <v>169</v>
      </c>
      <c r="E419" t="s">
        <v>548</v>
      </c>
      <c r="F419" t="s">
        <v>549</v>
      </c>
      <c r="G419" t="s">
        <v>550</v>
      </c>
      <c r="H419" t="s">
        <v>551</v>
      </c>
    </row>
    <row r="420" spans="1:8" x14ac:dyDescent="0.35">
      <c r="A420" t="s">
        <v>184</v>
      </c>
      <c r="B420">
        <v>784</v>
      </c>
      <c r="C420" t="s">
        <v>185</v>
      </c>
      <c r="D420" t="s">
        <v>184</v>
      </c>
      <c r="E420" t="s">
        <v>548</v>
      </c>
      <c r="F420" t="s">
        <v>549</v>
      </c>
      <c r="G420" t="s">
        <v>550</v>
      </c>
      <c r="H420" t="s">
        <v>551</v>
      </c>
    </row>
    <row r="421" spans="1:8" x14ac:dyDescent="0.35">
      <c r="A421" t="s">
        <v>478</v>
      </c>
      <c r="B421">
        <v>1000</v>
      </c>
      <c r="C421" t="s">
        <v>500</v>
      </c>
      <c r="D421" t="s">
        <v>478</v>
      </c>
      <c r="E421" t="s">
        <v>548</v>
      </c>
      <c r="F421" t="s">
        <v>549</v>
      </c>
      <c r="G421" t="s">
        <v>550</v>
      </c>
      <c r="H421" t="s">
        <v>551</v>
      </c>
    </row>
    <row r="422" spans="1:8" x14ac:dyDescent="0.35">
      <c r="A422" t="s">
        <v>488</v>
      </c>
      <c r="B422">
        <v>150</v>
      </c>
      <c r="C422" t="s">
        <v>885</v>
      </c>
      <c r="D422" t="s">
        <v>488</v>
      </c>
      <c r="E422" t="s">
        <v>548</v>
      </c>
      <c r="F422" t="s">
        <v>549</v>
      </c>
      <c r="G422" t="s">
        <v>550</v>
      </c>
      <c r="H422" t="s">
        <v>551</v>
      </c>
    </row>
    <row r="423" spans="1:8" x14ac:dyDescent="0.35">
      <c r="A423" t="s">
        <v>138</v>
      </c>
      <c r="B423">
        <v>-500</v>
      </c>
      <c r="C423" t="s">
        <v>266</v>
      </c>
      <c r="D423" t="s">
        <v>138</v>
      </c>
      <c r="E423" t="s">
        <v>548</v>
      </c>
      <c r="F423" t="s">
        <v>549</v>
      </c>
      <c r="G423" t="s">
        <v>550</v>
      </c>
      <c r="H423" t="s">
        <v>551</v>
      </c>
    </row>
    <row r="424" spans="1:8" x14ac:dyDescent="0.35">
      <c r="A424" t="s">
        <v>86</v>
      </c>
      <c r="B424">
        <v>-1000</v>
      </c>
      <c r="C424" t="s">
        <v>85</v>
      </c>
      <c r="D424" t="s">
        <v>86</v>
      </c>
      <c r="E424" t="s">
        <v>548</v>
      </c>
      <c r="F424" t="s">
        <v>549</v>
      </c>
      <c r="G424" t="s">
        <v>550</v>
      </c>
      <c r="H424" t="s">
        <v>551</v>
      </c>
    </row>
    <row r="425" spans="1:8" x14ac:dyDescent="0.35">
      <c r="A425" t="s">
        <v>76</v>
      </c>
      <c r="B425">
        <v>1000</v>
      </c>
      <c r="C425" t="s">
        <v>75</v>
      </c>
      <c r="D425" t="s">
        <v>76</v>
      </c>
      <c r="E425" t="s">
        <v>548</v>
      </c>
      <c r="F425" t="s">
        <v>549</v>
      </c>
      <c r="G425" t="s">
        <v>550</v>
      </c>
      <c r="H425" t="s">
        <v>551</v>
      </c>
    </row>
    <row r="426" spans="1:8" x14ac:dyDescent="0.35">
      <c r="A426" t="s">
        <v>643</v>
      </c>
      <c r="B426">
        <v>230</v>
      </c>
      <c r="C426" t="s">
        <v>644</v>
      </c>
      <c r="D426" t="s">
        <v>643</v>
      </c>
      <c r="E426" t="s">
        <v>548</v>
      </c>
      <c r="F426" t="s">
        <v>549</v>
      </c>
      <c r="G426" t="s">
        <v>550</v>
      </c>
      <c r="H426" t="s">
        <v>551</v>
      </c>
    </row>
    <row r="427" spans="1:8" x14ac:dyDescent="0.35">
      <c r="A427" t="s">
        <v>18</v>
      </c>
      <c r="B427">
        <v>34</v>
      </c>
      <c r="C427" t="s">
        <v>17</v>
      </c>
      <c r="D427" t="s">
        <v>18</v>
      </c>
      <c r="E427" t="s">
        <v>548</v>
      </c>
      <c r="F427" t="s">
        <v>549</v>
      </c>
      <c r="G427" t="s">
        <v>550</v>
      </c>
      <c r="H427" t="s">
        <v>551</v>
      </c>
    </row>
    <row r="428" spans="1:8" x14ac:dyDescent="0.35">
      <c r="A428" t="s">
        <v>28</v>
      </c>
      <c r="B428">
        <v>1419</v>
      </c>
      <c r="C428" t="s">
        <v>27</v>
      </c>
      <c r="D428" t="s">
        <v>28</v>
      </c>
      <c r="E428" t="s">
        <v>548</v>
      </c>
      <c r="F428" t="s">
        <v>549</v>
      </c>
      <c r="G428" t="s">
        <v>550</v>
      </c>
      <c r="H428" t="s">
        <v>551</v>
      </c>
    </row>
    <row r="429" spans="1:8" x14ac:dyDescent="0.35">
      <c r="A429" t="s">
        <v>97</v>
      </c>
      <c r="B429">
        <v>1300</v>
      </c>
      <c r="C429" t="s">
        <v>96</v>
      </c>
      <c r="D429" t="s">
        <v>97</v>
      </c>
      <c r="E429" t="s">
        <v>548</v>
      </c>
      <c r="F429" t="s">
        <v>549</v>
      </c>
      <c r="G429" t="s">
        <v>550</v>
      </c>
      <c r="H429" t="s">
        <v>551</v>
      </c>
    </row>
    <row r="430" spans="1:8" x14ac:dyDescent="0.35">
      <c r="A430" t="s">
        <v>227</v>
      </c>
      <c r="B430">
        <v>3000</v>
      </c>
      <c r="C430" t="s">
        <v>226</v>
      </c>
      <c r="D430" t="s">
        <v>227</v>
      </c>
      <c r="E430" t="s">
        <v>548</v>
      </c>
      <c r="F430" t="s">
        <v>549</v>
      </c>
      <c r="G430" t="s">
        <v>550</v>
      </c>
      <c r="H430" t="s">
        <v>551</v>
      </c>
    </row>
    <row r="431" spans="1:8" x14ac:dyDescent="0.35">
      <c r="A431" t="s">
        <v>891</v>
      </c>
      <c r="B431">
        <v>2000</v>
      </c>
      <c r="C431" t="s">
        <v>892</v>
      </c>
      <c r="D431" t="s">
        <v>891</v>
      </c>
      <c r="E431" t="s">
        <v>548</v>
      </c>
      <c r="F431" t="s">
        <v>549</v>
      </c>
      <c r="G431" t="s">
        <v>633</v>
      </c>
      <c r="H431" t="s">
        <v>634</v>
      </c>
    </row>
    <row r="432" spans="1:8" x14ac:dyDescent="0.35">
      <c r="A432" t="s">
        <v>149</v>
      </c>
      <c r="B432">
        <v>100</v>
      </c>
      <c r="C432" t="s">
        <v>148</v>
      </c>
      <c r="D432" t="s">
        <v>149</v>
      </c>
      <c r="E432" t="s">
        <v>548</v>
      </c>
      <c r="F432" t="s">
        <v>549</v>
      </c>
      <c r="G432" t="s">
        <v>633</v>
      </c>
      <c r="H432" t="s">
        <v>634</v>
      </c>
    </row>
    <row r="433" spans="1:8" x14ac:dyDescent="0.35">
      <c r="A433" t="s">
        <v>188</v>
      </c>
      <c r="B433">
        <v>300</v>
      </c>
      <c r="C433" t="s">
        <v>189</v>
      </c>
      <c r="D433" t="s">
        <v>188</v>
      </c>
      <c r="E433" t="s">
        <v>548</v>
      </c>
      <c r="F433" t="s">
        <v>549</v>
      </c>
      <c r="G433" t="s">
        <v>633</v>
      </c>
      <c r="H433" t="s">
        <v>634</v>
      </c>
    </row>
    <row r="434" spans="1:8" x14ac:dyDescent="0.35">
      <c r="A434" t="s">
        <v>475</v>
      </c>
      <c r="B434">
        <v>300</v>
      </c>
      <c r="C434" t="s">
        <v>474</v>
      </c>
      <c r="D434" t="s">
        <v>475</v>
      </c>
      <c r="E434" t="s">
        <v>548</v>
      </c>
      <c r="F434" t="s">
        <v>549</v>
      </c>
      <c r="G434" t="s">
        <v>633</v>
      </c>
      <c r="H434" t="s">
        <v>634</v>
      </c>
    </row>
    <row r="435" spans="1:8" x14ac:dyDescent="0.35">
      <c r="A435" t="s">
        <v>304</v>
      </c>
      <c r="B435">
        <v>120</v>
      </c>
      <c r="C435" t="s">
        <v>303</v>
      </c>
      <c r="D435" t="s">
        <v>304</v>
      </c>
      <c r="E435" t="s">
        <v>548</v>
      </c>
      <c r="F435" t="s">
        <v>549</v>
      </c>
      <c r="G435" t="s">
        <v>633</v>
      </c>
      <c r="H435" t="s">
        <v>634</v>
      </c>
    </row>
    <row r="436" spans="1:8" x14ac:dyDescent="0.35">
      <c r="A436" t="s">
        <v>169</v>
      </c>
      <c r="B436">
        <v>200</v>
      </c>
      <c r="C436" t="s">
        <v>168</v>
      </c>
      <c r="D436" t="s">
        <v>169</v>
      </c>
      <c r="E436" t="s">
        <v>548</v>
      </c>
      <c r="F436" t="s">
        <v>549</v>
      </c>
      <c r="G436" t="s">
        <v>633</v>
      </c>
      <c r="H436" t="s">
        <v>634</v>
      </c>
    </row>
    <row r="437" spans="1:8" x14ac:dyDescent="0.35">
      <c r="A437" t="s">
        <v>504</v>
      </c>
      <c r="B437">
        <v>100</v>
      </c>
      <c r="C437" t="s">
        <v>503</v>
      </c>
      <c r="D437" t="s">
        <v>504</v>
      </c>
      <c r="E437" t="s">
        <v>548</v>
      </c>
      <c r="F437" t="s">
        <v>549</v>
      </c>
      <c r="G437" t="s">
        <v>633</v>
      </c>
      <c r="H437" t="s">
        <v>634</v>
      </c>
    </row>
    <row r="438" spans="1:8" x14ac:dyDescent="0.35">
      <c r="A438" t="s">
        <v>184</v>
      </c>
      <c r="B438">
        <v>600</v>
      </c>
      <c r="C438" t="s">
        <v>185</v>
      </c>
      <c r="D438" t="s">
        <v>184</v>
      </c>
      <c r="E438" t="s">
        <v>548</v>
      </c>
      <c r="F438" t="s">
        <v>549</v>
      </c>
      <c r="G438" t="s">
        <v>633</v>
      </c>
      <c r="H438" t="s">
        <v>634</v>
      </c>
    </row>
    <row r="439" spans="1:8" x14ac:dyDescent="0.35">
      <c r="A439" t="s">
        <v>478</v>
      </c>
      <c r="B439">
        <v>600</v>
      </c>
      <c r="C439" t="s">
        <v>500</v>
      </c>
      <c r="D439" t="s">
        <v>478</v>
      </c>
      <c r="E439" t="s">
        <v>548</v>
      </c>
      <c r="F439" t="s">
        <v>549</v>
      </c>
      <c r="G439" t="s">
        <v>633</v>
      </c>
      <c r="H439" t="s">
        <v>634</v>
      </c>
    </row>
    <row r="440" spans="1:8" x14ac:dyDescent="0.35">
      <c r="A440" t="s">
        <v>488</v>
      </c>
      <c r="B440">
        <v>100</v>
      </c>
      <c r="C440" t="s">
        <v>487</v>
      </c>
      <c r="D440" t="s">
        <v>488</v>
      </c>
      <c r="E440" t="s">
        <v>548</v>
      </c>
      <c r="F440" t="s">
        <v>549</v>
      </c>
      <c r="G440" t="s">
        <v>633</v>
      </c>
      <c r="H440" t="s">
        <v>634</v>
      </c>
    </row>
    <row r="441" spans="1:8" x14ac:dyDescent="0.35">
      <c r="A441" t="s">
        <v>440</v>
      </c>
      <c r="B441">
        <v>300</v>
      </c>
      <c r="C441" t="s">
        <v>630</v>
      </c>
      <c r="D441" t="s">
        <v>440</v>
      </c>
      <c r="E441" t="s">
        <v>548</v>
      </c>
      <c r="F441" t="s">
        <v>549</v>
      </c>
      <c r="G441" t="s">
        <v>633</v>
      </c>
      <c r="H441" t="s">
        <v>634</v>
      </c>
    </row>
    <row r="442" spans="1:8" x14ac:dyDescent="0.35">
      <c r="A442" t="s">
        <v>900</v>
      </c>
      <c r="B442">
        <v>500</v>
      </c>
      <c r="C442" t="s">
        <v>899</v>
      </c>
      <c r="D442" t="s">
        <v>900</v>
      </c>
      <c r="E442" t="s">
        <v>548</v>
      </c>
      <c r="F442" t="s">
        <v>549</v>
      </c>
      <c r="G442" t="s">
        <v>633</v>
      </c>
      <c r="H442" t="s">
        <v>634</v>
      </c>
    </row>
    <row r="443" spans="1:8" x14ac:dyDescent="0.35">
      <c r="A443" t="s">
        <v>76</v>
      </c>
      <c r="B443">
        <v>150</v>
      </c>
      <c r="C443" t="s">
        <v>75</v>
      </c>
      <c r="D443" t="s">
        <v>76</v>
      </c>
      <c r="E443" t="s">
        <v>548</v>
      </c>
      <c r="F443" t="s">
        <v>549</v>
      </c>
      <c r="G443" t="s">
        <v>633</v>
      </c>
      <c r="H443" t="s">
        <v>634</v>
      </c>
    </row>
    <row r="444" spans="1:8" x14ac:dyDescent="0.35">
      <c r="A444" t="s">
        <v>631</v>
      </c>
      <c r="B444">
        <v>400</v>
      </c>
      <c r="C444" t="s">
        <v>632</v>
      </c>
      <c r="D444" t="s">
        <v>631</v>
      </c>
      <c r="E444" t="s">
        <v>548</v>
      </c>
      <c r="F444" t="s">
        <v>549</v>
      </c>
      <c r="G444" t="s">
        <v>633</v>
      </c>
      <c r="H444" t="s">
        <v>634</v>
      </c>
    </row>
    <row r="445" spans="1:8" x14ac:dyDescent="0.35">
      <c r="A445" t="s">
        <v>227</v>
      </c>
      <c r="B445">
        <v>4000</v>
      </c>
      <c r="C445" t="s">
        <v>226</v>
      </c>
      <c r="D445" t="s">
        <v>227</v>
      </c>
      <c r="E445" t="s">
        <v>548</v>
      </c>
      <c r="F445" t="s">
        <v>549</v>
      </c>
      <c r="G445" t="s">
        <v>633</v>
      </c>
      <c r="H445" t="s">
        <v>634</v>
      </c>
    </row>
    <row r="446" spans="1:8" x14ac:dyDescent="0.35">
      <c r="A446" t="s">
        <v>220</v>
      </c>
      <c r="B446">
        <v>4000</v>
      </c>
      <c r="C446" t="s">
        <v>219</v>
      </c>
      <c r="D446" t="s">
        <v>220</v>
      </c>
      <c r="E446" t="s">
        <v>548</v>
      </c>
      <c r="F446" t="s">
        <v>549</v>
      </c>
      <c r="G446" t="s">
        <v>633</v>
      </c>
      <c r="H446" t="s">
        <v>634</v>
      </c>
    </row>
    <row r="447" spans="1:8" x14ac:dyDescent="0.35">
      <c r="A447" t="s">
        <v>18</v>
      </c>
      <c r="B447">
        <v>-83</v>
      </c>
      <c r="C447" t="s">
        <v>17</v>
      </c>
      <c r="D447" t="s">
        <v>18</v>
      </c>
      <c r="E447" t="s">
        <v>548</v>
      </c>
      <c r="F447" t="s">
        <v>549</v>
      </c>
      <c r="G447" t="s">
        <v>633</v>
      </c>
      <c r="H447" t="s">
        <v>634</v>
      </c>
    </row>
    <row r="448" spans="1:8" x14ac:dyDescent="0.35">
      <c r="A448" t="s">
        <v>28</v>
      </c>
      <c r="B448">
        <v>-3438</v>
      </c>
      <c r="C448" t="s">
        <v>27</v>
      </c>
      <c r="D448" t="s">
        <v>28</v>
      </c>
      <c r="E448" t="s">
        <v>548</v>
      </c>
      <c r="F448" t="s">
        <v>549</v>
      </c>
      <c r="G448" t="s">
        <v>633</v>
      </c>
      <c r="H448" t="s">
        <v>634</v>
      </c>
    </row>
    <row r="449" spans="1:14" x14ac:dyDescent="0.35">
      <c r="A449" t="s">
        <v>97</v>
      </c>
      <c r="B449">
        <v>-18420</v>
      </c>
      <c r="C449" t="s">
        <v>96</v>
      </c>
      <c r="D449" t="s">
        <v>97</v>
      </c>
      <c r="E449" t="s">
        <v>548</v>
      </c>
      <c r="F449" t="s">
        <v>549</v>
      </c>
      <c r="G449" t="s">
        <v>633</v>
      </c>
      <c r="H449" t="s">
        <v>634</v>
      </c>
    </row>
    <row r="450" spans="1:14" x14ac:dyDescent="0.35">
      <c r="A450" t="s">
        <v>76</v>
      </c>
      <c r="B450">
        <v>650</v>
      </c>
      <c r="C450" t="s">
        <v>75</v>
      </c>
      <c r="D450" t="s">
        <v>76</v>
      </c>
      <c r="E450" t="s">
        <v>305</v>
      </c>
      <c r="F450" t="s">
        <v>306</v>
      </c>
      <c r="G450" t="s">
        <v>307</v>
      </c>
      <c r="H450" t="s">
        <v>308</v>
      </c>
    </row>
    <row r="451" spans="1:14" x14ac:dyDescent="0.35">
      <c r="A451" t="s">
        <v>169</v>
      </c>
      <c r="B451">
        <v>-650</v>
      </c>
      <c r="C451" t="s">
        <v>168</v>
      </c>
      <c r="D451" t="s">
        <v>169</v>
      </c>
      <c r="E451" t="s">
        <v>305</v>
      </c>
      <c r="F451" t="s">
        <v>306</v>
      </c>
      <c r="G451" t="s">
        <v>307</v>
      </c>
      <c r="H451" t="s">
        <v>308</v>
      </c>
    </row>
    <row r="452" spans="1:14" x14ac:dyDescent="0.35">
      <c r="A452" t="s">
        <v>1356</v>
      </c>
      <c r="B452">
        <v>1000</v>
      </c>
      <c r="C452" t="s">
        <v>75</v>
      </c>
      <c r="D452" t="s">
        <v>76</v>
      </c>
      <c r="E452" t="s">
        <v>134</v>
      </c>
      <c r="F452" t="s">
        <v>135</v>
      </c>
      <c r="G452" t="s">
        <v>117</v>
      </c>
      <c r="H452" t="s">
        <v>118</v>
      </c>
    </row>
    <row r="453" spans="1:14" x14ac:dyDescent="0.35">
      <c r="A453" t="s">
        <v>190</v>
      </c>
      <c r="B453">
        <v>200</v>
      </c>
      <c r="C453" t="s">
        <v>191</v>
      </c>
      <c r="D453" t="s">
        <v>190</v>
      </c>
      <c r="E453" t="s">
        <v>305</v>
      </c>
      <c r="F453" t="s">
        <v>306</v>
      </c>
      <c r="G453" t="s">
        <v>307</v>
      </c>
      <c r="H453" t="s">
        <v>308</v>
      </c>
    </row>
    <row r="454" spans="1:14" x14ac:dyDescent="0.35">
      <c r="A454" t="s">
        <v>169</v>
      </c>
      <c r="B454">
        <v>-200</v>
      </c>
      <c r="C454" t="s">
        <v>168</v>
      </c>
      <c r="D454" t="s">
        <v>169</v>
      </c>
      <c r="E454" t="s">
        <v>305</v>
      </c>
      <c r="F454" t="s">
        <v>306</v>
      </c>
      <c r="G454" t="s">
        <v>307</v>
      </c>
      <c r="H454" t="s">
        <v>308</v>
      </c>
    </row>
    <row r="455" spans="1:14" x14ac:dyDescent="0.35">
      <c r="A455" t="s">
        <v>1357</v>
      </c>
      <c r="B455">
        <v>-1000</v>
      </c>
      <c r="C455" t="s">
        <v>992</v>
      </c>
      <c r="D455" t="s">
        <v>991</v>
      </c>
      <c r="E455" t="s">
        <v>134</v>
      </c>
      <c r="F455" t="s">
        <v>135</v>
      </c>
      <c r="G455" t="s">
        <v>117</v>
      </c>
      <c r="H455" t="s">
        <v>118</v>
      </c>
    </row>
    <row r="456" spans="1:14" x14ac:dyDescent="0.35">
      <c r="A456" t="s">
        <v>1358</v>
      </c>
      <c r="B456">
        <v>5000</v>
      </c>
      <c r="C456" t="s">
        <v>196</v>
      </c>
      <c r="D456" t="s">
        <v>197</v>
      </c>
      <c r="E456" t="s">
        <v>134</v>
      </c>
      <c r="F456" t="s">
        <v>135</v>
      </c>
      <c r="G456" t="s">
        <v>117</v>
      </c>
      <c r="H456" t="s">
        <v>118</v>
      </c>
    </row>
    <row r="457" spans="1:14" x14ac:dyDescent="0.35">
      <c r="A457" t="s">
        <v>1359</v>
      </c>
      <c r="B457">
        <v>5000</v>
      </c>
      <c r="C457" t="s">
        <v>208</v>
      </c>
      <c r="D457" t="s">
        <v>209</v>
      </c>
      <c r="E457" t="s">
        <v>134</v>
      </c>
      <c r="F457" t="s">
        <v>135</v>
      </c>
      <c r="G457" t="s">
        <v>117</v>
      </c>
      <c r="H457" t="s">
        <v>118</v>
      </c>
    </row>
    <row r="458" spans="1:14" x14ac:dyDescent="0.35">
      <c r="A458" t="s">
        <v>1360</v>
      </c>
      <c r="B458">
        <v>-8</v>
      </c>
      <c r="C458" t="s">
        <v>17</v>
      </c>
      <c r="D458" t="s">
        <v>18</v>
      </c>
      <c r="E458" t="s">
        <v>19</v>
      </c>
      <c r="F458" t="s">
        <v>20</v>
      </c>
      <c r="G458" t="s">
        <v>21</v>
      </c>
      <c r="H458" t="s">
        <v>22</v>
      </c>
      <c r="M458" t="s">
        <v>23</v>
      </c>
      <c r="N458" t="s">
        <v>24</v>
      </c>
    </row>
    <row r="459" spans="1:14" x14ac:dyDescent="0.35">
      <c r="A459" t="s">
        <v>1361</v>
      </c>
      <c r="B459">
        <v>8</v>
      </c>
      <c r="C459" t="s">
        <v>17</v>
      </c>
      <c r="D459" t="s">
        <v>18</v>
      </c>
      <c r="E459" t="s">
        <v>19</v>
      </c>
      <c r="F459" t="s">
        <v>20</v>
      </c>
      <c r="G459" t="s">
        <v>21</v>
      </c>
      <c r="H459" t="s">
        <v>22</v>
      </c>
      <c r="M459" t="s">
        <v>98</v>
      </c>
      <c r="N459" t="s">
        <v>99</v>
      </c>
    </row>
    <row r="460" spans="1:14" x14ac:dyDescent="0.35">
      <c r="A460" t="s">
        <v>1362</v>
      </c>
      <c r="B460">
        <v>-330</v>
      </c>
      <c r="C460" t="s">
        <v>27</v>
      </c>
      <c r="D460" t="s">
        <v>28</v>
      </c>
      <c r="E460" t="s">
        <v>19</v>
      </c>
      <c r="F460" t="s">
        <v>20</v>
      </c>
      <c r="G460" t="s">
        <v>21</v>
      </c>
      <c r="H460" t="s">
        <v>22</v>
      </c>
      <c r="M460" t="s">
        <v>23</v>
      </c>
      <c r="N460" t="s">
        <v>24</v>
      </c>
    </row>
    <row r="461" spans="1:14" x14ac:dyDescent="0.35">
      <c r="A461" t="s">
        <v>1363</v>
      </c>
      <c r="B461">
        <v>330</v>
      </c>
      <c r="C461" t="s">
        <v>27</v>
      </c>
      <c r="D461" t="s">
        <v>28</v>
      </c>
      <c r="E461" t="s">
        <v>19</v>
      </c>
      <c r="F461" t="s">
        <v>20</v>
      </c>
      <c r="G461" t="s">
        <v>21</v>
      </c>
      <c r="H461" t="s">
        <v>22</v>
      </c>
      <c r="M461" t="s">
        <v>98</v>
      </c>
      <c r="N461" t="s">
        <v>99</v>
      </c>
    </row>
    <row r="462" spans="1:14" x14ac:dyDescent="0.35">
      <c r="A462" t="s">
        <v>1364</v>
      </c>
      <c r="B462">
        <v>-1000</v>
      </c>
      <c r="C462" t="s">
        <v>101</v>
      </c>
      <c r="D462" t="s">
        <v>102</v>
      </c>
      <c r="E462" t="s">
        <v>19</v>
      </c>
      <c r="F462" t="s">
        <v>20</v>
      </c>
      <c r="G462" t="s">
        <v>21</v>
      </c>
      <c r="H462" t="s">
        <v>22</v>
      </c>
      <c r="M462" t="s">
        <v>23</v>
      </c>
      <c r="N462" t="s">
        <v>24</v>
      </c>
    </row>
    <row r="463" spans="1:14" x14ac:dyDescent="0.35">
      <c r="A463" t="s">
        <v>1365</v>
      </c>
      <c r="B463">
        <v>1000</v>
      </c>
      <c r="C463" t="s">
        <v>101</v>
      </c>
      <c r="D463" t="s">
        <v>102</v>
      </c>
      <c r="E463" t="s">
        <v>19</v>
      </c>
      <c r="F463" t="s">
        <v>20</v>
      </c>
      <c r="G463" t="s">
        <v>21</v>
      </c>
      <c r="H463" t="s">
        <v>22</v>
      </c>
      <c r="M463" t="s">
        <v>98</v>
      </c>
      <c r="N463" t="s">
        <v>99</v>
      </c>
    </row>
    <row r="464" spans="1:14" x14ac:dyDescent="0.35">
      <c r="A464" t="s">
        <v>138</v>
      </c>
      <c r="B464">
        <v>960</v>
      </c>
      <c r="C464" t="s">
        <v>266</v>
      </c>
      <c r="D464" t="s">
        <v>138</v>
      </c>
      <c r="E464" t="s">
        <v>154</v>
      </c>
      <c r="F464" t="s">
        <v>155</v>
      </c>
      <c r="G464" t="s">
        <v>117</v>
      </c>
      <c r="H464" t="s">
        <v>118</v>
      </c>
      <c r="K464" t="s">
        <v>1366</v>
      </c>
      <c r="L464" t="s">
        <v>1367</v>
      </c>
    </row>
    <row r="465" spans="1:14" x14ac:dyDescent="0.35">
      <c r="A465" t="s">
        <v>667</v>
      </c>
      <c r="B465">
        <v>700</v>
      </c>
      <c r="C465" t="s">
        <v>666</v>
      </c>
      <c r="D465" t="s">
        <v>667</v>
      </c>
      <c r="E465" t="s">
        <v>154</v>
      </c>
      <c r="F465" t="s">
        <v>155</v>
      </c>
      <c r="G465" t="s">
        <v>117</v>
      </c>
      <c r="H465" t="s">
        <v>118</v>
      </c>
      <c r="K465" t="s">
        <v>1366</v>
      </c>
      <c r="L465" t="s">
        <v>1367</v>
      </c>
    </row>
    <row r="466" spans="1:14" x14ac:dyDescent="0.35">
      <c r="A466" t="s">
        <v>872</v>
      </c>
      <c r="B466">
        <v>130</v>
      </c>
      <c r="C466" t="s">
        <v>873</v>
      </c>
      <c r="D466" t="s">
        <v>872</v>
      </c>
      <c r="E466" t="s">
        <v>154</v>
      </c>
      <c r="F466" t="s">
        <v>155</v>
      </c>
      <c r="G466" t="s">
        <v>117</v>
      </c>
      <c r="H466" t="s">
        <v>118</v>
      </c>
      <c r="K466" t="s">
        <v>1366</v>
      </c>
      <c r="L466" t="s">
        <v>1367</v>
      </c>
    </row>
    <row r="467" spans="1:14" x14ac:dyDescent="0.35">
      <c r="A467" t="s">
        <v>276</v>
      </c>
      <c r="B467">
        <v>2700</v>
      </c>
      <c r="C467" t="s">
        <v>823</v>
      </c>
      <c r="D467" t="s">
        <v>276</v>
      </c>
      <c r="E467" t="s">
        <v>154</v>
      </c>
      <c r="F467" t="s">
        <v>155</v>
      </c>
      <c r="G467" t="s">
        <v>117</v>
      </c>
      <c r="H467" t="s">
        <v>118</v>
      </c>
      <c r="K467" t="s">
        <v>1366</v>
      </c>
      <c r="L467" t="s">
        <v>1367</v>
      </c>
    </row>
    <row r="468" spans="1:14" x14ac:dyDescent="0.35">
      <c r="A468" t="s">
        <v>274</v>
      </c>
      <c r="B468">
        <v>3000</v>
      </c>
      <c r="C468" t="s">
        <v>514</v>
      </c>
      <c r="D468" t="s">
        <v>274</v>
      </c>
      <c r="E468" t="s">
        <v>154</v>
      </c>
      <c r="F468" t="s">
        <v>155</v>
      </c>
      <c r="G468" t="s">
        <v>117</v>
      </c>
      <c r="H468" t="s">
        <v>118</v>
      </c>
      <c r="K468" t="s">
        <v>1366</v>
      </c>
      <c r="L468" t="s">
        <v>1367</v>
      </c>
    </row>
    <row r="469" spans="1:14" x14ac:dyDescent="0.35">
      <c r="A469" t="s">
        <v>133</v>
      </c>
      <c r="B469">
        <v>200</v>
      </c>
      <c r="C469" t="s">
        <v>132</v>
      </c>
      <c r="D469" t="s">
        <v>133</v>
      </c>
      <c r="E469" t="s">
        <v>154</v>
      </c>
      <c r="F469" t="s">
        <v>155</v>
      </c>
      <c r="G469" t="s">
        <v>117</v>
      </c>
      <c r="H469" t="s">
        <v>118</v>
      </c>
      <c r="K469" t="s">
        <v>1366</v>
      </c>
      <c r="L469" t="s">
        <v>1367</v>
      </c>
    </row>
    <row r="470" spans="1:14" x14ac:dyDescent="0.35">
      <c r="A470" t="s">
        <v>1368</v>
      </c>
      <c r="B470">
        <v>1482</v>
      </c>
      <c r="C470" t="s">
        <v>148</v>
      </c>
      <c r="D470" t="s">
        <v>149</v>
      </c>
      <c r="E470" t="s">
        <v>154</v>
      </c>
      <c r="F470" t="s">
        <v>155</v>
      </c>
      <c r="G470" t="s">
        <v>117</v>
      </c>
      <c r="H470" t="s">
        <v>118</v>
      </c>
    </row>
    <row r="471" spans="1:14" x14ac:dyDescent="0.35">
      <c r="A471" t="s">
        <v>1369</v>
      </c>
      <c r="B471">
        <v>1482</v>
      </c>
      <c r="C471" t="s">
        <v>196</v>
      </c>
      <c r="D471" t="s">
        <v>197</v>
      </c>
      <c r="E471" t="s">
        <v>154</v>
      </c>
      <c r="F471" t="s">
        <v>155</v>
      </c>
      <c r="G471" t="s">
        <v>117</v>
      </c>
      <c r="H471" t="s">
        <v>118</v>
      </c>
    </row>
    <row r="472" spans="1:14" x14ac:dyDescent="0.35">
      <c r="A472" t="s">
        <v>1370</v>
      </c>
      <c r="B472">
        <v>3115</v>
      </c>
      <c r="C472" t="s">
        <v>148</v>
      </c>
      <c r="D472" t="s">
        <v>149</v>
      </c>
      <c r="E472" t="s">
        <v>613</v>
      </c>
      <c r="F472" t="s">
        <v>614</v>
      </c>
      <c r="G472" t="s">
        <v>615</v>
      </c>
      <c r="H472" t="s">
        <v>616</v>
      </c>
      <c r="K472" t="s">
        <v>1371</v>
      </c>
      <c r="L472" t="s">
        <v>1372</v>
      </c>
    </row>
    <row r="473" spans="1:14" x14ac:dyDescent="0.35">
      <c r="A473" t="s">
        <v>1373</v>
      </c>
      <c r="B473">
        <v>321</v>
      </c>
      <c r="C473" t="s">
        <v>196</v>
      </c>
      <c r="D473" t="s">
        <v>197</v>
      </c>
      <c r="E473" t="s">
        <v>154</v>
      </c>
      <c r="F473" t="s">
        <v>155</v>
      </c>
      <c r="G473" t="s">
        <v>117</v>
      </c>
      <c r="H473" t="s">
        <v>118</v>
      </c>
    </row>
    <row r="474" spans="1:14" x14ac:dyDescent="0.35">
      <c r="A474" t="s">
        <v>1374</v>
      </c>
      <c r="B474">
        <v>2</v>
      </c>
      <c r="C474" t="s">
        <v>17</v>
      </c>
      <c r="D474" t="s">
        <v>18</v>
      </c>
      <c r="E474" t="s">
        <v>154</v>
      </c>
      <c r="F474" t="s">
        <v>155</v>
      </c>
      <c r="G474" t="s">
        <v>117</v>
      </c>
      <c r="H474" t="s">
        <v>118</v>
      </c>
    </row>
    <row r="475" spans="1:14" x14ac:dyDescent="0.35">
      <c r="A475" t="s">
        <v>1374</v>
      </c>
      <c r="B475">
        <v>79</v>
      </c>
      <c r="C475" t="s">
        <v>27</v>
      </c>
      <c r="D475" t="s">
        <v>28</v>
      </c>
      <c r="E475" t="s">
        <v>154</v>
      </c>
      <c r="F475" t="s">
        <v>155</v>
      </c>
      <c r="G475" t="s">
        <v>117</v>
      </c>
      <c r="H475" t="s">
        <v>118</v>
      </c>
    </row>
    <row r="476" spans="1:14" x14ac:dyDescent="0.35">
      <c r="A476" t="s">
        <v>1374</v>
      </c>
      <c r="B476">
        <v>240</v>
      </c>
      <c r="C476" t="s">
        <v>156</v>
      </c>
      <c r="D476" t="s">
        <v>157</v>
      </c>
      <c r="E476" t="s">
        <v>154</v>
      </c>
      <c r="F476" t="s">
        <v>155</v>
      </c>
      <c r="G476" t="s">
        <v>117</v>
      </c>
      <c r="H476" t="s">
        <v>118</v>
      </c>
    </row>
    <row r="477" spans="1:14" x14ac:dyDescent="0.35">
      <c r="A477" t="s">
        <v>1375</v>
      </c>
      <c r="B477">
        <v>-192</v>
      </c>
      <c r="C477" t="s">
        <v>148</v>
      </c>
      <c r="D477" t="s">
        <v>149</v>
      </c>
      <c r="E477" t="s">
        <v>19</v>
      </c>
      <c r="F477" t="s">
        <v>20</v>
      </c>
      <c r="G477" t="s">
        <v>87</v>
      </c>
      <c r="H477" t="s">
        <v>88</v>
      </c>
      <c r="M477" t="s">
        <v>324</v>
      </c>
      <c r="N477" t="s">
        <v>325</v>
      </c>
    </row>
    <row r="478" spans="1:14" x14ac:dyDescent="0.35">
      <c r="A478" t="s">
        <v>1370</v>
      </c>
      <c r="B478">
        <v>1300</v>
      </c>
      <c r="C478" t="s">
        <v>96</v>
      </c>
      <c r="D478" t="s">
        <v>97</v>
      </c>
      <c r="E478" t="s">
        <v>613</v>
      </c>
      <c r="F478" t="s">
        <v>614</v>
      </c>
      <c r="G478" t="s">
        <v>615</v>
      </c>
      <c r="H478" t="s">
        <v>616</v>
      </c>
      <c r="K478" t="s">
        <v>1371</v>
      </c>
      <c r="L478" t="s">
        <v>1372</v>
      </c>
    </row>
    <row r="479" spans="1:14" x14ac:dyDescent="0.35">
      <c r="A479" t="s">
        <v>1370</v>
      </c>
      <c r="B479">
        <v>27</v>
      </c>
      <c r="C479" t="s">
        <v>148</v>
      </c>
      <c r="D479" t="s">
        <v>149</v>
      </c>
      <c r="E479" t="s">
        <v>613</v>
      </c>
      <c r="F479" t="s">
        <v>614</v>
      </c>
      <c r="G479" t="s">
        <v>615</v>
      </c>
      <c r="H479" t="s">
        <v>616</v>
      </c>
      <c r="K479" t="s">
        <v>1371</v>
      </c>
      <c r="L479" t="s">
        <v>1372</v>
      </c>
    </row>
    <row r="480" spans="1:14" x14ac:dyDescent="0.35">
      <c r="A480" t="s">
        <v>1370</v>
      </c>
      <c r="B480">
        <v>159</v>
      </c>
      <c r="C480" t="s">
        <v>17</v>
      </c>
      <c r="D480" t="s">
        <v>18</v>
      </c>
      <c r="E480" t="s">
        <v>613</v>
      </c>
      <c r="F480" t="s">
        <v>614</v>
      </c>
      <c r="G480" t="s">
        <v>615</v>
      </c>
      <c r="H480" t="s">
        <v>616</v>
      </c>
      <c r="K480" t="s">
        <v>1371</v>
      </c>
      <c r="L480" t="s">
        <v>1372</v>
      </c>
    </row>
    <row r="481" spans="1:14" x14ac:dyDescent="0.35">
      <c r="A481" t="s">
        <v>1370</v>
      </c>
      <c r="B481">
        <v>6580</v>
      </c>
      <c r="C481" t="s">
        <v>27</v>
      </c>
      <c r="D481" t="s">
        <v>28</v>
      </c>
      <c r="E481" t="s">
        <v>613</v>
      </c>
      <c r="F481" t="s">
        <v>614</v>
      </c>
      <c r="G481" t="s">
        <v>615</v>
      </c>
      <c r="H481" t="s">
        <v>616</v>
      </c>
      <c r="K481" t="s">
        <v>1371</v>
      </c>
      <c r="L481" t="s">
        <v>1372</v>
      </c>
    </row>
    <row r="482" spans="1:14" x14ac:dyDescent="0.35">
      <c r="A482" t="s">
        <v>1370</v>
      </c>
      <c r="B482">
        <v>19163</v>
      </c>
      <c r="C482" t="s">
        <v>226</v>
      </c>
      <c r="D482" t="s">
        <v>227</v>
      </c>
      <c r="E482" t="s">
        <v>613</v>
      </c>
      <c r="F482" t="s">
        <v>614</v>
      </c>
      <c r="G482" t="s">
        <v>615</v>
      </c>
      <c r="H482" t="s">
        <v>616</v>
      </c>
      <c r="K482" t="s">
        <v>1371</v>
      </c>
      <c r="L482" t="s">
        <v>1372</v>
      </c>
    </row>
    <row r="483" spans="1:14" x14ac:dyDescent="0.35">
      <c r="A483" t="s">
        <v>1376</v>
      </c>
      <c r="B483">
        <v>8652</v>
      </c>
      <c r="C483" t="s">
        <v>161</v>
      </c>
      <c r="D483" t="s">
        <v>162</v>
      </c>
      <c r="E483" t="s">
        <v>613</v>
      </c>
      <c r="F483" t="s">
        <v>614</v>
      </c>
      <c r="G483" t="s">
        <v>615</v>
      </c>
      <c r="H483" t="s">
        <v>616</v>
      </c>
      <c r="K483" t="s">
        <v>1371</v>
      </c>
      <c r="L483" t="s">
        <v>1372</v>
      </c>
    </row>
    <row r="484" spans="1:14" x14ac:dyDescent="0.35">
      <c r="A484" t="s">
        <v>1377</v>
      </c>
      <c r="B484">
        <v>21692</v>
      </c>
      <c r="C484" t="s">
        <v>779</v>
      </c>
      <c r="D484" t="s">
        <v>780</v>
      </c>
      <c r="E484" t="s">
        <v>613</v>
      </c>
      <c r="F484" t="s">
        <v>614</v>
      </c>
      <c r="G484" t="s">
        <v>615</v>
      </c>
      <c r="H484" t="s">
        <v>616</v>
      </c>
      <c r="K484" t="s">
        <v>1371</v>
      </c>
      <c r="L484" t="s">
        <v>1372</v>
      </c>
    </row>
    <row r="485" spans="1:14" x14ac:dyDescent="0.35">
      <c r="A485" t="s">
        <v>1378</v>
      </c>
      <c r="B485">
        <v>59</v>
      </c>
      <c r="C485" t="s">
        <v>298</v>
      </c>
      <c r="D485" t="s">
        <v>297</v>
      </c>
      <c r="E485" t="s">
        <v>613</v>
      </c>
      <c r="F485" t="s">
        <v>614</v>
      </c>
      <c r="G485" t="s">
        <v>615</v>
      </c>
      <c r="H485" t="s">
        <v>616</v>
      </c>
    </row>
    <row r="486" spans="1:14" x14ac:dyDescent="0.35">
      <c r="A486" t="s">
        <v>1378</v>
      </c>
      <c r="B486">
        <v>33</v>
      </c>
      <c r="C486" t="s">
        <v>27</v>
      </c>
      <c r="D486" t="s">
        <v>28</v>
      </c>
      <c r="E486" t="s">
        <v>613</v>
      </c>
      <c r="F486" t="s">
        <v>614</v>
      </c>
      <c r="G486" t="s">
        <v>615</v>
      </c>
      <c r="H486" t="s">
        <v>616</v>
      </c>
    </row>
    <row r="487" spans="1:14" x14ac:dyDescent="0.35">
      <c r="A487" t="s">
        <v>1378</v>
      </c>
      <c r="B487">
        <v>100</v>
      </c>
      <c r="C487" t="s">
        <v>96</v>
      </c>
      <c r="D487" t="s">
        <v>97</v>
      </c>
      <c r="E487" t="s">
        <v>613</v>
      </c>
      <c r="F487" t="s">
        <v>614</v>
      </c>
      <c r="G487" t="s">
        <v>615</v>
      </c>
      <c r="H487" t="s">
        <v>616</v>
      </c>
    </row>
    <row r="488" spans="1:14" x14ac:dyDescent="0.35">
      <c r="A488" t="s">
        <v>1379</v>
      </c>
      <c r="B488">
        <v>-243</v>
      </c>
      <c r="C488" t="s">
        <v>298</v>
      </c>
      <c r="D488" t="s">
        <v>297</v>
      </c>
      <c r="E488" t="s">
        <v>410</v>
      </c>
      <c r="F488" t="s">
        <v>411</v>
      </c>
      <c r="G488" t="s">
        <v>771</v>
      </c>
      <c r="H488" t="s">
        <v>772</v>
      </c>
    </row>
    <row r="489" spans="1:14" x14ac:dyDescent="0.35">
      <c r="A489" t="s">
        <v>528</v>
      </c>
      <c r="B489">
        <v>7690</v>
      </c>
      <c r="C489" t="s">
        <v>527</v>
      </c>
      <c r="D489" t="s">
        <v>528</v>
      </c>
      <c r="E489" t="s">
        <v>154</v>
      </c>
      <c r="F489" t="s">
        <v>155</v>
      </c>
      <c r="G489" t="s">
        <v>117</v>
      </c>
      <c r="H489" t="s">
        <v>118</v>
      </c>
      <c r="K489" t="s">
        <v>1366</v>
      </c>
      <c r="L489" t="s">
        <v>1367</v>
      </c>
    </row>
    <row r="490" spans="1:14" x14ac:dyDescent="0.35">
      <c r="A490" t="s">
        <v>172</v>
      </c>
      <c r="B490">
        <v>1000</v>
      </c>
      <c r="C490" t="s">
        <v>171</v>
      </c>
      <c r="D490" t="s">
        <v>172</v>
      </c>
      <c r="E490" t="s">
        <v>458</v>
      </c>
      <c r="F490" t="s">
        <v>459</v>
      </c>
      <c r="G490" t="s">
        <v>49</v>
      </c>
      <c r="H490" t="s">
        <v>50</v>
      </c>
    </row>
    <row r="491" spans="1:14" x14ac:dyDescent="0.35">
      <c r="A491" t="s">
        <v>467</v>
      </c>
      <c r="B491">
        <v>1000</v>
      </c>
      <c r="C491" t="s">
        <v>468</v>
      </c>
      <c r="D491" t="s">
        <v>467</v>
      </c>
      <c r="E491" t="s">
        <v>458</v>
      </c>
      <c r="F491" t="s">
        <v>459</v>
      </c>
      <c r="G491" t="s">
        <v>49</v>
      </c>
      <c r="H491" t="s">
        <v>50</v>
      </c>
    </row>
    <row r="492" spans="1:14" x14ac:dyDescent="0.35">
      <c r="A492" t="s">
        <v>172</v>
      </c>
      <c r="B492">
        <v>-2000</v>
      </c>
      <c r="C492" t="s">
        <v>171</v>
      </c>
      <c r="D492" t="s">
        <v>172</v>
      </c>
      <c r="E492" t="s">
        <v>458</v>
      </c>
      <c r="F492" t="s">
        <v>459</v>
      </c>
      <c r="G492" t="s">
        <v>348</v>
      </c>
      <c r="H492" t="s">
        <v>349</v>
      </c>
    </row>
    <row r="493" spans="1:14" x14ac:dyDescent="0.35">
      <c r="A493" t="s">
        <v>76</v>
      </c>
      <c r="B493">
        <v>520</v>
      </c>
      <c r="C493" t="s">
        <v>75</v>
      </c>
      <c r="D493" t="s">
        <v>76</v>
      </c>
      <c r="E493" t="s">
        <v>19</v>
      </c>
      <c r="F493" t="s">
        <v>20</v>
      </c>
      <c r="G493" t="s">
        <v>21</v>
      </c>
      <c r="H493" t="s">
        <v>22</v>
      </c>
      <c r="M493" t="s">
        <v>165</v>
      </c>
      <c r="N493" t="s">
        <v>166</v>
      </c>
    </row>
    <row r="494" spans="1:14" x14ac:dyDescent="0.35">
      <c r="A494" t="s">
        <v>76</v>
      </c>
      <c r="B494">
        <v>2000</v>
      </c>
      <c r="C494" t="s">
        <v>75</v>
      </c>
      <c r="D494" t="s">
        <v>76</v>
      </c>
      <c r="E494" t="s">
        <v>19</v>
      </c>
      <c r="F494" t="s">
        <v>20</v>
      </c>
      <c r="G494" t="s">
        <v>21</v>
      </c>
      <c r="H494" t="s">
        <v>22</v>
      </c>
      <c r="M494" t="s">
        <v>977</v>
      </c>
      <c r="N494" t="s">
        <v>978</v>
      </c>
    </row>
    <row r="495" spans="1:14" x14ac:dyDescent="0.35">
      <c r="A495" t="s">
        <v>190</v>
      </c>
      <c r="B495">
        <v>-2000</v>
      </c>
      <c r="C495" t="s">
        <v>191</v>
      </c>
      <c r="D495" t="s">
        <v>190</v>
      </c>
      <c r="E495" t="s">
        <v>19</v>
      </c>
      <c r="F495" t="s">
        <v>20</v>
      </c>
      <c r="G495" t="s">
        <v>21</v>
      </c>
      <c r="H495" t="s">
        <v>22</v>
      </c>
      <c r="M495" t="s">
        <v>977</v>
      </c>
      <c r="N495" t="s">
        <v>978</v>
      </c>
    </row>
    <row r="496" spans="1:14" x14ac:dyDescent="0.35">
      <c r="A496" t="s">
        <v>86</v>
      </c>
      <c r="B496">
        <v>400</v>
      </c>
      <c r="C496" t="s">
        <v>85</v>
      </c>
      <c r="D496" t="s">
        <v>86</v>
      </c>
      <c r="E496" t="s">
        <v>19</v>
      </c>
      <c r="F496" t="s">
        <v>20</v>
      </c>
      <c r="G496" t="s">
        <v>87</v>
      </c>
      <c r="H496" t="s">
        <v>88</v>
      </c>
      <c r="M496" t="s">
        <v>165</v>
      </c>
      <c r="N496" t="s">
        <v>166</v>
      </c>
    </row>
    <row r="497" spans="1:14" x14ac:dyDescent="0.35">
      <c r="A497" t="s">
        <v>76</v>
      </c>
      <c r="B497">
        <v>1250</v>
      </c>
      <c r="C497" t="s">
        <v>75</v>
      </c>
      <c r="D497" t="s">
        <v>76</v>
      </c>
      <c r="E497" t="s">
        <v>19</v>
      </c>
      <c r="F497" t="s">
        <v>20</v>
      </c>
      <c r="G497" t="s">
        <v>87</v>
      </c>
      <c r="H497" t="s">
        <v>88</v>
      </c>
      <c r="M497" t="s">
        <v>165</v>
      </c>
      <c r="N497" t="s">
        <v>166</v>
      </c>
    </row>
    <row r="498" spans="1:14" x14ac:dyDescent="0.35">
      <c r="A498" t="s">
        <v>524</v>
      </c>
      <c r="B498">
        <v>2000</v>
      </c>
      <c r="C498" t="s">
        <v>523</v>
      </c>
      <c r="D498" t="s">
        <v>524</v>
      </c>
      <c r="E498" t="s">
        <v>19</v>
      </c>
      <c r="F498" t="s">
        <v>20</v>
      </c>
      <c r="G498" t="s">
        <v>87</v>
      </c>
      <c r="H498" t="s">
        <v>88</v>
      </c>
      <c r="M498" t="s">
        <v>165</v>
      </c>
      <c r="N498" t="s">
        <v>166</v>
      </c>
    </row>
    <row r="499" spans="1:14" x14ac:dyDescent="0.35">
      <c r="A499" t="s">
        <v>76</v>
      </c>
      <c r="B499">
        <v>3500</v>
      </c>
      <c r="C499" t="s">
        <v>75</v>
      </c>
      <c r="D499" t="s">
        <v>76</v>
      </c>
      <c r="E499" t="s">
        <v>19</v>
      </c>
      <c r="F499" t="s">
        <v>20</v>
      </c>
      <c r="G499" t="s">
        <v>87</v>
      </c>
      <c r="H499" t="s">
        <v>88</v>
      </c>
      <c r="M499" t="s">
        <v>324</v>
      </c>
      <c r="N499" t="s">
        <v>325</v>
      </c>
    </row>
    <row r="500" spans="1:14" x14ac:dyDescent="0.35">
      <c r="A500" t="s">
        <v>64</v>
      </c>
      <c r="B500">
        <v>-2000</v>
      </c>
      <c r="C500" t="s">
        <v>63</v>
      </c>
      <c r="D500" t="s">
        <v>64</v>
      </c>
      <c r="E500" t="s">
        <v>19</v>
      </c>
      <c r="F500" t="s">
        <v>20</v>
      </c>
      <c r="G500" t="s">
        <v>87</v>
      </c>
      <c r="H500" t="s">
        <v>88</v>
      </c>
      <c r="M500" t="s">
        <v>324</v>
      </c>
      <c r="N500" t="s">
        <v>325</v>
      </c>
    </row>
    <row r="501" spans="1:14" x14ac:dyDescent="0.35">
      <c r="A501" t="s">
        <v>76</v>
      </c>
      <c r="B501">
        <v>1480</v>
      </c>
      <c r="C501" t="s">
        <v>75</v>
      </c>
      <c r="D501" t="s">
        <v>76</v>
      </c>
      <c r="E501" t="s">
        <v>19</v>
      </c>
      <c r="F501" t="s">
        <v>20</v>
      </c>
      <c r="G501" t="s">
        <v>21</v>
      </c>
      <c r="H501" t="s">
        <v>22</v>
      </c>
      <c r="M501" t="s">
        <v>324</v>
      </c>
      <c r="N501" t="s">
        <v>325</v>
      </c>
    </row>
    <row r="502" spans="1:14" x14ac:dyDescent="0.35">
      <c r="A502" t="s">
        <v>86</v>
      </c>
      <c r="B502">
        <v>-2000</v>
      </c>
      <c r="C502" t="s">
        <v>85</v>
      </c>
      <c r="D502" t="s">
        <v>86</v>
      </c>
      <c r="E502" t="s">
        <v>19</v>
      </c>
      <c r="F502" t="s">
        <v>20</v>
      </c>
      <c r="G502" t="s">
        <v>21</v>
      </c>
      <c r="H502" t="s">
        <v>22</v>
      </c>
      <c r="M502" t="s">
        <v>163</v>
      </c>
      <c r="N502" t="s">
        <v>164</v>
      </c>
    </row>
    <row r="503" spans="1:14" x14ac:dyDescent="0.35">
      <c r="A503" t="s">
        <v>76</v>
      </c>
      <c r="B503">
        <v>500</v>
      </c>
      <c r="C503" t="s">
        <v>75</v>
      </c>
      <c r="D503" t="s">
        <v>76</v>
      </c>
      <c r="E503" t="s">
        <v>19</v>
      </c>
      <c r="F503" t="s">
        <v>20</v>
      </c>
      <c r="G503" t="s">
        <v>87</v>
      </c>
      <c r="H503" t="s">
        <v>88</v>
      </c>
      <c r="M503" t="s">
        <v>163</v>
      </c>
      <c r="N503" t="s">
        <v>164</v>
      </c>
    </row>
    <row r="504" spans="1:14" x14ac:dyDescent="0.35">
      <c r="A504" t="s">
        <v>76</v>
      </c>
      <c r="B504">
        <v>100</v>
      </c>
      <c r="C504" t="s">
        <v>75</v>
      </c>
      <c r="D504" t="s">
        <v>76</v>
      </c>
      <c r="E504" t="s">
        <v>19</v>
      </c>
      <c r="F504" t="s">
        <v>20</v>
      </c>
      <c r="G504" t="s">
        <v>87</v>
      </c>
      <c r="H504" t="s">
        <v>88</v>
      </c>
      <c r="M504" t="s">
        <v>969</v>
      </c>
      <c r="N504" t="s">
        <v>970</v>
      </c>
    </row>
    <row r="505" spans="1:14" x14ac:dyDescent="0.35">
      <c r="A505" t="s">
        <v>18</v>
      </c>
      <c r="B505">
        <v>10</v>
      </c>
      <c r="C505" t="s">
        <v>17</v>
      </c>
      <c r="D505" t="s">
        <v>18</v>
      </c>
      <c r="E505" t="s">
        <v>19</v>
      </c>
      <c r="F505" t="s">
        <v>20</v>
      </c>
      <c r="G505" t="s">
        <v>87</v>
      </c>
      <c r="H505" t="s">
        <v>88</v>
      </c>
      <c r="M505" t="s">
        <v>969</v>
      </c>
      <c r="N505" t="s">
        <v>970</v>
      </c>
    </row>
    <row r="506" spans="1:14" x14ac:dyDescent="0.35">
      <c r="A506" t="s">
        <v>28</v>
      </c>
      <c r="B506">
        <v>200</v>
      </c>
      <c r="C506" t="s">
        <v>27</v>
      </c>
      <c r="D506" t="s">
        <v>28</v>
      </c>
      <c r="E506" t="s">
        <v>19</v>
      </c>
      <c r="F506" t="s">
        <v>20</v>
      </c>
      <c r="G506" t="s">
        <v>87</v>
      </c>
      <c r="H506" t="s">
        <v>88</v>
      </c>
      <c r="M506" t="s">
        <v>969</v>
      </c>
      <c r="N506" t="s">
        <v>970</v>
      </c>
    </row>
    <row r="507" spans="1:14" x14ac:dyDescent="0.35">
      <c r="A507" t="s">
        <v>97</v>
      </c>
      <c r="B507">
        <v>1000</v>
      </c>
      <c r="C507" t="s">
        <v>96</v>
      </c>
      <c r="D507" t="s">
        <v>97</v>
      </c>
      <c r="E507" t="s">
        <v>19</v>
      </c>
      <c r="F507" t="s">
        <v>20</v>
      </c>
      <c r="G507" t="s">
        <v>87</v>
      </c>
      <c r="H507" t="s">
        <v>88</v>
      </c>
      <c r="M507" t="s">
        <v>969</v>
      </c>
      <c r="N507" t="s">
        <v>970</v>
      </c>
    </row>
    <row r="508" spans="1:14" x14ac:dyDescent="0.35">
      <c r="A508" t="s">
        <v>86</v>
      </c>
      <c r="B508">
        <v>-1310</v>
      </c>
      <c r="C508" t="s">
        <v>85</v>
      </c>
      <c r="D508" t="s">
        <v>86</v>
      </c>
      <c r="E508" t="s">
        <v>19</v>
      </c>
      <c r="F508" t="s">
        <v>20</v>
      </c>
      <c r="G508" t="s">
        <v>87</v>
      </c>
      <c r="H508" t="s">
        <v>88</v>
      </c>
      <c r="M508" t="s">
        <v>969</v>
      </c>
      <c r="N508" t="s">
        <v>970</v>
      </c>
    </row>
    <row r="509" spans="1:14" x14ac:dyDescent="0.35">
      <c r="A509" t="s">
        <v>667</v>
      </c>
      <c r="B509">
        <v>384</v>
      </c>
      <c r="C509" t="s">
        <v>666</v>
      </c>
      <c r="D509" t="s">
        <v>667</v>
      </c>
      <c r="E509" t="s">
        <v>19</v>
      </c>
      <c r="F509" t="s">
        <v>20</v>
      </c>
      <c r="G509" t="s">
        <v>87</v>
      </c>
      <c r="H509" t="s">
        <v>88</v>
      </c>
      <c r="M509" t="s">
        <v>971</v>
      </c>
      <c r="N509" t="s">
        <v>972</v>
      </c>
    </row>
    <row r="510" spans="1:14" x14ac:dyDescent="0.35">
      <c r="A510" t="s">
        <v>86</v>
      </c>
      <c r="B510">
        <v>5657</v>
      </c>
      <c r="C510" t="s">
        <v>85</v>
      </c>
      <c r="D510" t="s">
        <v>86</v>
      </c>
      <c r="E510" t="s">
        <v>19</v>
      </c>
      <c r="F510" t="s">
        <v>20</v>
      </c>
      <c r="G510" t="s">
        <v>87</v>
      </c>
      <c r="H510" t="s">
        <v>88</v>
      </c>
      <c r="M510" t="s">
        <v>971</v>
      </c>
      <c r="N510" t="s">
        <v>972</v>
      </c>
    </row>
    <row r="511" spans="1:14" x14ac:dyDescent="0.35">
      <c r="A511" t="s">
        <v>76</v>
      </c>
      <c r="B511">
        <v>-6041</v>
      </c>
      <c r="C511" t="s">
        <v>75</v>
      </c>
      <c r="D511" t="s">
        <v>76</v>
      </c>
      <c r="E511" t="s">
        <v>19</v>
      </c>
      <c r="F511" t="s">
        <v>20</v>
      </c>
      <c r="G511" t="s">
        <v>87</v>
      </c>
      <c r="H511" t="s">
        <v>88</v>
      </c>
      <c r="M511" t="s">
        <v>971</v>
      </c>
      <c r="N511" t="s">
        <v>972</v>
      </c>
    </row>
    <row r="512" spans="1:14" x14ac:dyDescent="0.35">
      <c r="A512" t="s">
        <v>1380</v>
      </c>
      <c r="B512">
        <v>1533</v>
      </c>
      <c r="C512" t="s">
        <v>148</v>
      </c>
      <c r="D512" t="s">
        <v>149</v>
      </c>
      <c r="E512" t="s">
        <v>134</v>
      </c>
      <c r="F512" t="s">
        <v>135</v>
      </c>
      <c r="G512" t="s">
        <v>117</v>
      </c>
      <c r="H512" t="s">
        <v>118</v>
      </c>
    </row>
    <row r="513" spans="1:14" x14ac:dyDescent="0.35">
      <c r="A513" t="s">
        <v>1380</v>
      </c>
      <c r="B513">
        <v>1533</v>
      </c>
      <c r="C513" t="s">
        <v>161</v>
      </c>
      <c r="D513" t="s">
        <v>162</v>
      </c>
      <c r="E513" t="s">
        <v>134</v>
      </c>
      <c r="F513" t="s">
        <v>135</v>
      </c>
      <c r="G513" t="s">
        <v>117</v>
      </c>
      <c r="H513" t="s">
        <v>118</v>
      </c>
    </row>
    <row r="514" spans="1:14" x14ac:dyDescent="0.35">
      <c r="A514" t="s">
        <v>149</v>
      </c>
      <c r="B514">
        <v>-3250</v>
      </c>
      <c r="C514" t="s">
        <v>148</v>
      </c>
      <c r="D514" t="s">
        <v>149</v>
      </c>
      <c r="E514" t="s">
        <v>19</v>
      </c>
      <c r="F514" t="s">
        <v>20</v>
      </c>
      <c r="G514" t="s">
        <v>87</v>
      </c>
      <c r="H514" t="s">
        <v>88</v>
      </c>
      <c r="M514" t="s">
        <v>324</v>
      </c>
      <c r="N514" t="s">
        <v>325</v>
      </c>
    </row>
    <row r="515" spans="1:14" x14ac:dyDescent="0.35">
      <c r="A515" t="s">
        <v>1381</v>
      </c>
      <c r="B515">
        <v>737</v>
      </c>
      <c r="C515" t="s">
        <v>755</v>
      </c>
      <c r="D515" t="s">
        <v>756</v>
      </c>
      <c r="E515" t="s">
        <v>19</v>
      </c>
      <c r="F515" t="s">
        <v>20</v>
      </c>
      <c r="G515" t="s">
        <v>87</v>
      </c>
      <c r="H515" t="s">
        <v>88</v>
      </c>
    </row>
    <row r="516" spans="1:14" x14ac:dyDescent="0.35">
      <c r="A516" t="s">
        <v>76</v>
      </c>
      <c r="B516">
        <v>956</v>
      </c>
      <c r="C516" t="s">
        <v>75</v>
      </c>
      <c r="D516" t="s">
        <v>76</v>
      </c>
      <c r="E516" t="s">
        <v>19</v>
      </c>
      <c r="F516" t="s">
        <v>20</v>
      </c>
      <c r="G516" t="s">
        <v>87</v>
      </c>
      <c r="H516" t="s">
        <v>88</v>
      </c>
      <c r="M516" t="s">
        <v>91</v>
      </c>
      <c r="N516" t="s">
        <v>92</v>
      </c>
    </row>
    <row r="517" spans="1:14" x14ac:dyDescent="0.35">
      <c r="A517" t="s">
        <v>76</v>
      </c>
      <c r="B517">
        <v>-956</v>
      </c>
      <c r="C517" t="s">
        <v>75</v>
      </c>
      <c r="D517" t="s">
        <v>76</v>
      </c>
      <c r="E517" t="s">
        <v>19</v>
      </c>
      <c r="F517" t="s">
        <v>20</v>
      </c>
      <c r="G517" t="s">
        <v>87</v>
      </c>
      <c r="H517" t="s">
        <v>88</v>
      </c>
      <c r="M517" t="s">
        <v>971</v>
      </c>
      <c r="N517" t="s">
        <v>972</v>
      </c>
    </row>
    <row r="518" spans="1:14" x14ac:dyDescent="0.35">
      <c r="A518" t="s">
        <v>64</v>
      </c>
      <c r="B518">
        <v>-1500</v>
      </c>
      <c r="C518" t="s">
        <v>63</v>
      </c>
      <c r="D518" t="s">
        <v>64</v>
      </c>
      <c r="E518" t="s">
        <v>19</v>
      </c>
      <c r="F518" t="s">
        <v>20</v>
      </c>
      <c r="G518" t="s">
        <v>87</v>
      </c>
      <c r="H518" t="s">
        <v>88</v>
      </c>
      <c r="M518" t="s">
        <v>973</v>
      </c>
      <c r="N518" t="s">
        <v>974</v>
      </c>
    </row>
    <row r="519" spans="1:14" x14ac:dyDescent="0.35">
      <c r="A519" t="s">
        <v>194</v>
      </c>
      <c r="B519">
        <v>2837</v>
      </c>
      <c r="C519" t="s">
        <v>193</v>
      </c>
      <c r="D519" t="s">
        <v>194</v>
      </c>
      <c r="E519" t="s">
        <v>19</v>
      </c>
      <c r="F519" t="s">
        <v>20</v>
      </c>
      <c r="G519" t="s">
        <v>87</v>
      </c>
      <c r="H519" t="s">
        <v>88</v>
      </c>
      <c r="M519" t="s">
        <v>165</v>
      </c>
      <c r="N519" t="s">
        <v>166</v>
      </c>
    </row>
    <row r="520" spans="1:14" x14ac:dyDescent="0.35">
      <c r="A520" t="s">
        <v>64</v>
      </c>
      <c r="B520">
        <v>-3000</v>
      </c>
      <c r="C520" t="s">
        <v>63</v>
      </c>
      <c r="D520" t="s">
        <v>64</v>
      </c>
      <c r="E520" t="s">
        <v>19</v>
      </c>
      <c r="F520" t="s">
        <v>20</v>
      </c>
      <c r="G520" t="s">
        <v>87</v>
      </c>
      <c r="H520" t="s">
        <v>88</v>
      </c>
      <c r="M520" t="s">
        <v>963</v>
      </c>
      <c r="N520" t="s">
        <v>964</v>
      </c>
    </row>
    <row r="521" spans="1:14" x14ac:dyDescent="0.35">
      <c r="A521" t="s">
        <v>97</v>
      </c>
      <c r="B521">
        <v>2500</v>
      </c>
      <c r="C521" t="s">
        <v>96</v>
      </c>
      <c r="D521" t="s">
        <v>97</v>
      </c>
      <c r="E521" t="s">
        <v>482</v>
      </c>
      <c r="F521" t="s">
        <v>483</v>
      </c>
      <c r="G521" t="s">
        <v>250</v>
      </c>
      <c r="H521" t="s">
        <v>251</v>
      </c>
    </row>
    <row r="522" spans="1:14" x14ac:dyDescent="0.35">
      <c r="A522" t="s">
        <v>157</v>
      </c>
      <c r="B522">
        <v>-2500</v>
      </c>
      <c r="C522" t="s">
        <v>156</v>
      </c>
      <c r="D522" t="s">
        <v>157</v>
      </c>
      <c r="E522" t="s">
        <v>482</v>
      </c>
      <c r="F522" t="s">
        <v>483</v>
      </c>
      <c r="G522" t="s">
        <v>250</v>
      </c>
      <c r="H522" t="s">
        <v>251</v>
      </c>
    </row>
    <row r="523" spans="1:14" x14ac:dyDescent="0.35">
      <c r="A523" t="s">
        <v>1382</v>
      </c>
      <c r="B523">
        <v>31664</v>
      </c>
      <c r="C523" t="s">
        <v>1383</v>
      </c>
      <c r="D523" t="s">
        <v>1384</v>
      </c>
      <c r="E523" t="s">
        <v>221</v>
      </c>
      <c r="F523" t="s">
        <v>222</v>
      </c>
      <c r="G523" t="s">
        <v>223</v>
      </c>
      <c r="H523" t="s">
        <v>224</v>
      </c>
    </row>
    <row r="524" spans="1:14" x14ac:dyDescent="0.35">
      <c r="A524" t="s">
        <v>1385</v>
      </c>
      <c r="B524">
        <v>750</v>
      </c>
      <c r="C524" t="s">
        <v>196</v>
      </c>
      <c r="D524" t="s">
        <v>197</v>
      </c>
      <c r="E524" t="s">
        <v>134</v>
      </c>
      <c r="F524" t="s">
        <v>135</v>
      </c>
      <c r="G524" t="s">
        <v>117</v>
      </c>
      <c r="H524" t="s">
        <v>118</v>
      </c>
    </row>
    <row r="525" spans="1:14" x14ac:dyDescent="0.35">
      <c r="A525" t="s">
        <v>1385</v>
      </c>
      <c r="B525">
        <v>750</v>
      </c>
      <c r="C525" t="s">
        <v>208</v>
      </c>
      <c r="D525" t="s">
        <v>209</v>
      </c>
      <c r="E525" t="s">
        <v>134</v>
      </c>
      <c r="F525" t="s">
        <v>135</v>
      </c>
      <c r="G525" t="s">
        <v>117</v>
      </c>
      <c r="H525" t="s">
        <v>118</v>
      </c>
    </row>
    <row r="526" spans="1:14" x14ac:dyDescent="0.35">
      <c r="A526" t="s">
        <v>149</v>
      </c>
      <c r="B526">
        <v>64</v>
      </c>
      <c r="C526" t="s">
        <v>148</v>
      </c>
      <c r="D526" t="s">
        <v>149</v>
      </c>
      <c r="E526" t="s">
        <v>482</v>
      </c>
      <c r="F526" t="s">
        <v>483</v>
      </c>
      <c r="G526" t="s">
        <v>250</v>
      </c>
      <c r="H526" t="s">
        <v>251</v>
      </c>
    </row>
    <row r="527" spans="1:14" x14ac:dyDescent="0.35">
      <c r="A527" t="s">
        <v>297</v>
      </c>
      <c r="B527">
        <v>-64</v>
      </c>
      <c r="C527" t="s">
        <v>298</v>
      </c>
      <c r="D527" t="s">
        <v>297</v>
      </c>
      <c r="E527" t="s">
        <v>482</v>
      </c>
      <c r="F527" t="s">
        <v>483</v>
      </c>
      <c r="G527" t="s">
        <v>250</v>
      </c>
      <c r="H527" t="s">
        <v>251</v>
      </c>
    </row>
    <row r="528" spans="1:14" x14ac:dyDescent="0.35">
      <c r="A528" t="s">
        <v>182</v>
      </c>
      <c r="B528">
        <v>-1000</v>
      </c>
      <c r="C528" t="s">
        <v>890</v>
      </c>
      <c r="D528" t="s">
        <v>182</v>
      </c>
      <c r="E528" t="s">
        <v>458</v>
      </c>
      <c r="F528" t="s">
        <v>459</v>
      </c>
      <c r="G528" t="s">
        <v>348</v>
      </c>
      <c r="H528" t="s">
        <v>349</v>
      </c>
    </row>
    <row r="529" spans="1:8" x14ac:dyDescent="0.35">
      <c r="A529" t="s">
        <v>891</v>
      </c>
      <c r="B529">
        <v>3000</v>
      </c>
      <c r="C529" t="s">
        <v>892</v>
      </c>
      <c r="D529" t="s">
        <v>891</v>
      </c>
      <c r="E529" t="s">
        <v>458</v>
      </c>
      <c r="F529" t="s">
        <v>459</v>
      </c>
      <c r="G529" t="s">
        <v>348</v>
      </c>
      <c r="H529" t="s">
        <v>349</v>
      </c>
    </row>
    <row r="530" spans="1:8" x14ac:dyDescent="0.35">
      <c r="A530" t="s">
        <v>440</v>
      </c>
      <c r="B530">
        <v>-6000</v>
      </c>
      <c r="C530" t="s">
        <v>630</v>
      </c>
      <c r="D530" t="s">
        <v>440</v>
      </c>
      <c r="E530" t="s">
        <v>458</v>
      </c>
      <c r="F530" t="s">
        <v>459</v>
      </c>
      <c r="G530" t="s">
        <v>348</v>
      </c>
      <c r="H530" t="s">
        <v>349</v>
      </c>
    </row>
    <row r="531" spans="1:8" x14ac:dyDescent="0.35">
      <c r="A531" t="s">
        <v>478</v>
      </c>
      <c r="B531">
        <v>7000</v>
      </c>
      <c r="C531" t="s">
        <v>500</v>
      </c>
      <c r="D531" t="s">
        <v>478</v>
      </c>
      <c r="E531" t="s">
        <v>458</v>
      </c>
      <c r="F531" t="s">
        <v>459</v>
      </c>
      <c r="G531" t="s">
        <v>348</v>
      </c>
      <c r="H531" t="s">
        <v>349</v>
      </c>
    </row>
    <row r="532" spans="1:8" x14ac:dyDescent="0.35">
      <c r="A532" t="s">
        <v>172</v>
      </c>
      <c r="B532">
        <v>-7000</v>
      </c>
      <c r="C532" t="s">
        <v>171</v>
      </c>
      <c r="D532" t="s">
        <v>172</v>
      </c>
      <c r="E532" t="s">
        <v>458</v>
      </c>
      <c r="F532" t="s">
        <v>459</v>
      </c>
      <c r="G532" t="s">
        <v>348</v>
      </c>
      <c r="H532" t="s">
        <v>349</v>
      </c>
    </row>
    <row r="533" spans="1:8" x14ac:dyDescent="0.35">
      <c r="A533" t="s">
        <v>478</v>
      </c>
      <c r="B533">
        <v>15000</v>
      </c>
      <c r="C533" t="s">
        <v>500</v>
      </c>
      <c r="D533" t="s">
        <v>478</v>
      </c>
      <c r="E533" t="s">
        <v>458</v>
      </c>
      <c r="F533" t="s">
        <v>459</v>
      </c>
      <c r="G533" t="s">
        <v>348</v>
      </c>
      <c r="H533" t="s">
        <v>349</v>
      </c>
    </row>
    <row r="534" spans="1:8" x14ac:dyDescent="0.35">
      <c r="A534" t="s">
        <v>488</v>
      </c>
      <c r="B534">
        <v>-15000</v>
      </c>
      <c r="C534" t="s">
        <v>487</v>
      </c>
      <c r="D534" t="s">
        <v>488</v>
      </c>
      <c r="E534" t="s">
        <v>458</v>
      </c>
      <c r="F534" t="s">
        <v>459</v>
      </c>
      <c r="G534" t="s">
        <v>348</v>
      </c>
      <c r="H534" t="s">
        <v>349</v>
      </c>
    </row>
    <row r="535" spans="1:8" x14ac:dyDescent="0.35">
      <c r="A535" t="s">
        <v>367</v>
      </c>
      <c r="B535">
        <v>1000</v>
      </c>
      <c r="C535" t="s">
        <v>368</v>
      </c>
      <c r="D535" t="s">
        <v>367</v>
      </c>
      <c r="E535" t="s">
        <v>458</v>
      </c>
      <c r="F535" t="s">
        <v>459</v>
      </c>
      <c r="G535" t="s">
        <v>348</v>
      </c>
      <c r="H535" t="s">
        <v>349</v>
      </c>
    </row>
    <row r="536" spans="1:8" x14ac:dyDescent="0.35">
      <c r="A536" t="s">
        <v>172</v>
      </c>
      <c r="B536">
        <v>-1000</v>
      </c>
      <c r="C536" t="s">
        <v>171</v>
      </c>
      <c r="D536" t="s">
        <v>172</v>
      </c>
      <c r="E536" t="s">
        <v>458</v>
      </c>
      <c r="F536" t="s">
        <v>459</v>
      </c>
      <c r="G536" t="s">
        <v>348</v>
      </c>
      <c r="H536" t="s">
        <v>349</v>
      </c>
    </row>
    <row r="537" spans="1:8" x14ac:dyDescent="0.35">
      <c r="A537" t="s">
        <v>138</v>
      </c>
      <c r="B537">
        <v>3000</v>
      </c>
      <c r="C537" t="s">
        <v>266</v>
      </c>
      <c r="D537" t="s">
        <v>138</v>
      </c>
      <c r="E537" t="s">
        <v>458</v>
      </c>
      <c r="F537" t="s">
        <v>459</v>
      </c>
      <c r="G537" t="s">
        <v>348</v>
      </c>
      <c r="H537" t="s">
        <v>349</v>
      </c>
    </row>
    <row r="538" spans="1:8" x14ac:dyDescent="0.35">
      <c r="A538" t="s">
        <v>172</v>
      </c>
      <c r="B538">
        <v>-3000</v>
      </c>
      <c r="C538" t="s">
        <v>171</v>
      </c>
      <c r="D538" t="s">
        <v>172</v>
      </c>
      <c r="E538" t="s">
        <v>458</v>
      </c>
      <c r="F538" t="s">
        <v>459</v>
      </c>
      <c r="G538" t="s">
        <v>348</v>
      </c>
      <c r="H538" t="s">
        <v>349</v>
      </c>
    </row>
    <row r="539" spans="1:8" x14ac:dyDescent="0.35">
      <c r="A539" t="s">
        <v>157</v>
      </c>
      <c r="B539">
        <v>182</v>
      </c>
      <c r="C539" t="s">
        <v>156</v>
      </c>
      <c r="D539" t="s">
        <v>157</v>
      </c>
      <c r="E539" t="s">
        <v>609</v>
      </c>
      <c r="F539" t="s">
        <v>610</v>
      </c>
      <c r="G539" t="s">
        <v>250</v>
      </c>
      <c r="H539" t="s">
        <v>251</v>
      </c>
    </row>
    <row r="540" spans="1:8" x14ac:dyDescent="0.35">
      <c r="A540" t="s">
        <v>1386</v>
      </c>
      <c r="B540">
        <v>52872</v>
      </c>
      <c r="C540" t="s">
        <v>980</v>
      </c>
      <c r="D540" t="s">
        <v>979</v>
      </c>
      <c r="E540" t="s">
        <v>221</v>
      </c>
      <c r="F540" t="s">
        <v>222</v>
      </c>
      <c r="G540" t="s">
        <v>223</v>
      </c>
      <c r="H540" t="s">
        <v>224</v>
      </c>
    </row>
    <row r="541" spans="1:8" x14ac:dyDescent="0.35">
      <c r="A541" t="s">
        <v>1387</v>
      </c>
      <c r="B541">
        <v>2852</v>
      </c>
      <c r="C541" t="s">
        <v>264</v>
      </c>
      <c r="D541" t="s">
        <v>265</v>
      </c>
      <c r="E541" t="s">
        <v>221</v>
      </c>
      <c r="F541" t="s">
        <v>222</v>
      </c>
      <c r="G541" t="s">
        <v>223</v>
      </c>
      <c r="H541" t="s">
        <v>224</v>
      </c>
    </row>
    <row r="542" spans="1:8" x14ac:dyDescent="0.35">
      <c r="A542" t="s">
        <v>1388</v>
      </c>
      <c r="B542">
        <v>1333</v>
      </c>
      <c r="C542" t="s">
        <v>266</v>
      </c>
      <c r="D542" t="s">
        <v>138</v>
      </c>
      <c r="E542" t="s">
        <v>221</v>
      </c>
      <c r="F542" t="s">
        <v>222</v>
      </c>
      <c r="G542" t="s">
        <v>223</v>
      </c>
      <c r="H542" t="s">
        <v>224</v>
      </c>
    </row>
    <row r="543" spans="1:8" x14ac:dyDescent="0.35">
      <c r="A543" t="s">
        <v>1389</v>
      </c>
      <c r="B543">
        <v>1240</v>
      </c>
      <c r="C543" t="s">
        <v>264</v>
      </c>
      <c r="D543" t="s">
        <v>265</v>
      </c>
      <c r="E543" t="s">
        <v>221</v>
      </c>
      <c r="F543" t="s">
        <v>222</v>
      </c>
      <c r="G543" t="s">
        <v>223</v>
      </c>
      <c r="H543" t="s">
        <v>224</v>
      </c>
    </row>
    <row r="544" spans="1:8" x14ac:dyDescent="0.35">
      <c r="A544" t="s">
        <v>1389</v>
      </c>
      <c r="B544">
        <v>1240</v>
      </c>
      <c r="C544" t="s">
        <v>911</v>
      </c>
      <c r="D544" t="s">
        <v>912</v>
      </c>
      <c r="E544" t="s">
        <v>221</v>
      </c>
      <c r="F544" t="s">
        <v>222</v>
      </c>
      <c r="G544" t="s">
        <v>223</v>
      </c>
      <c r="H544" t="s">
        <v>224</v>
      </c>
    </row>
    <row r="545" spans="1:8" x14ac:dyDescent="0.35">
      <c r="A545" t="s">
        <v>1390</v>
      </c>
      <c r="B545">
        <v>1000</v>
      </c>
      <c r="C545" t="s">
        <v>298</v>
      </c>
      <c r="D545" t="s">
        <v>297</v>
      </c>
      <c r="E545" t="s">
        <v>221</v>
      </c>
      <c r="F545" t="s">
        <v>222</v>
      </c>
      <c r="G545" t="s">
        <v>223</v>
      </c>
      <c r="H545" t="s">
        <v>224</v>
      </c>
    </row>
    <row r="546" spans="1:8" x14ac:dyDescent="0.35">
      <c r="A546" t="s">
        <v>1390</v>
      </c>
      <c r="B546">
        <v>1000</v>
      </c>
      <c r="C546" t="s">
        <v>816</v>
      </c>
      <c r="D546" t="s">
        <v>817</v>
      </c>
      <c r="E546" t="s">
        <v>221</v>
      </c>
      <c r="F546" t="s">
        <v>222</v>
      </c>
      <c r="G546" t="s">
        <v>223</v>
      </c>
      <c r="H546" t="s">
        <v>224</v>
      </c>
    </row>
    <row r="547" spans="1:8" x14ac:dyDescent="0.35">
      <c r="A547" t="s">
        <v>1391</v>
      </c>
      <c r="B547">
        <v>500</v>
      </c>
      <c r="C547" t="s">
        <v>96</v>
      </c>
      <c r="D547" t="s">
        <v>97</v>
      </c>
      <c r="E547" t="s">
        <v>221</v>
      </c>
      <c r="F547" t="s">
        <v>222</v>
      </c>
      <c r="G547" t="s">
        <v>223</v>
      </c>
      <c r="H547" t="s">
        <v>224</v>
      </c>
    </row>
    <row r="548" spans="1:8" x14ac:dyDescent="0.35">
      <c r="A548" t="s">
        <v>1391</v>
      </c>
      <c r="B548">
        <v>500</v>
      </c>
      <c r="C548" t="s">
        <v>161</v>
      </c>
      <c r="D548" t="s">
        <v>162</v>
      </c>
      <c r="E548" t="s">
        <v>221</v>
      </c>
      <c r="F548" t="s">
        <v>222</v>
      </c>
      <c r="G548" t="s">
        <v>223</v>
      </c>
      <c r="H548" t="s">
        <v>224</v>
      </c>
    </row>
    <row r="549" spans="1:8" x14ac:dyDescent="0.35">
      <c r="A549" t="s">
        <v>1392</v>
      </c>
      <c r="B549">
        <v>250</v>
      </c>
      <c r="C549" t="s">
        <v>298</v>
      </c>
      <c r="D549" t="s">
        <v>297</v>
      </c>
      <c r="E549" t="s">
        <v>221</v>
      </c>
      <c r="F549" t="s">
        <v>222</v>
      </c>
      <c r="G549" t="s">
        <v>223</v>
      </c>
      <c r="H549" t="s">
        <v>224</v>
      </c>
    </row>
    <row r="550" spans="1:8" x14ac:dyDescent="0.35">
      <c r="A550" t="s">
        <v>1392</v>
      </c>
      <c r="B550">
        <v>250</v>
      </c>
      <c r="C550" t="s">
        <v>161</v>
      </c>
      <c r="D550" t="s">
        <v>162</v>
      </c>
      <c r="E550" t="s">
        <v>221</v>
      </c>
      <c r="F550" t="s">
        <v>222</v>
      </c>
      <c r="G550" t="s">
        <v>223</v>
      </c>
      <c r="H550" t="s">
        <v>224</v>
      </c>
    </row>
    <row r="551" spans="1:8" x14ac:dyDescent="0.35">
      <c r="A551" t="s">
        <v>1393</v>
      </c>
      <c r="B551">
        <v>930</v>
      </c>
      <c r="C551" t="s">
        <v>63</v>
      </c>
      <c r="D551" t="s">
        <v>64</v>
      </c>
      <c r="E551" t="s">
        <v>221</v>
      </c>
      <c r="F551" t="s">
        <v>222</v>
      </c>
      <c r="G551" t="s">
        <v>223</v>
      </c>
      <c r="H551" t="s">
        <v>224</v>
      </c>
    </row>
    <row r="552" spans="1:8" x14ac:dyDescent="0.35">
      <c r="A552" t="s">
        <v>1393</v>
      </c>
      <c r="B552">
        <v>930</v>
      </c>
      <c r="C552" t="s">
        <v>911</v>
      </c>
      <c r="D552" t="s">
        <v>912</v>
      </c>
      <c r="E552" t="s">
        <v>221</v>
      </c>
      <c r="F552" t="s">
        <v>222</v>
      </c>
      <c r="G552" t="s">
        <v>223</v>
      </c>
      <c r="H552" t="s">
        <v>224</v>
      </c>
    </row>
    <row r="553" spans="1:8" x14ac:dyDescent="0.35">
      <c r="A553" t="s">
        <v>1394</v>
      </c>
      <c r="B553">
        <v>1755</v>
      </c>
      <c r="C553" t="s">
        <v>266</v>
      </c>
      <c r="D553" t="s">
        <v>138</v>
      </c>
      <c r="E553" t="s">
        <v>221</v>
      </c>
      <c r="F553" t="s">
        <v>222</v>
      </c>
      <c r="G553" t="s">
        <v>223</v>
      </c>
      <c r="H553" t="s">
        <v>224</v>
      </c>
    </row>
    <row r="554" spans="1:8" x14ac:dyDescent="0.35">
      <c r="A554" t="s">
        <v>1394</v>
      </c>
      <c r="B554">
        <v>1755</v>
      </c>
      <c r="C554" t="s">
        <v>911</v>
      </c>
      <c r="D554" t="s">
        <v>912</v>
      </c>
      <c r="E554" t="s">
        <v>221</v>
      </c>
      <c r="F554" t="s">
        <v>222</v>
      </c>
      <c r="G554" t="s">
        <v>223</v>
      </c>
      <c r="H554" t="s">
        <v>224</v>
      </c>
    </row>
    <row r="555" spans="1:8" x14ac:dyDescent="0.35">
      <c r="A555" t="s">
        <v>1395</v>
      </c>
      <c r="B555">
        <v>130</v>
      </c>
      <c r="C555" t="s">
        <v>298</v>
      </c>
      <c r="D555" t="s">
        <v>297</v>
      </c>
      <c r="E555" t="s">
        <v>221</v>
      </c>
      <c r="F555" t="s">
        <v>222</v>
      </c>
      <c r="G555" t="s">
        <v>223</v>
      </c>
      <c r="H555" t="s">
        <v>224</v>
      </c>
    </row>
    <row r="556" spans="1:8" x14ac:dyDescent="0.35">
      <c r="A556" t="s">
        <v>1395</v>
      </c>
      <c r="B556">
        <v>130</v>
      </c>
      <c r="C556" t="s">
        <v>911</v>
      </c>
      <c r="D556" t="s">
        <v>912</v>
      </c>
      <c r="E556" t="s">
        <v>221</v>
      </c>
      <c r="F556" t="s">
        <v>222</v>
      </c>
      <c r="G556" t="s">
        <v>223</v>
      </c>
      <c r="H556" t="s">
        <v>224</v>
      </c>
    </row>
    <row r="557" spans="1:8" x14ac:dyDescent="0.35">
      <c r="A557" t="s">
        <v>1396</v>
      </c>
      <c r="B557">
        <v>410</v>
      </c>
      <c r="C557" t="s">
        <v>298</v>
      </c>
      <c r="D557" t="s">
        <v>297</v>
      </c>
      <c r="E557" t="s">
        <v>221</v>
      </c>
      <c r="F557" t="s">
        <v>222</v>
      </c>
      <c r="G557" t="s">
        <v>223</v>
      </c>
      <c r="H557" t="s">
        <v>224</v>
      </c>
    </row>
    <row r="558" spans="1:8" x14ac:dyDescent="0.35">
      <c r="A558" t="s">
        <v>1396</v>
      </c>
      <c r="B558">
        <v>410</v>
      </c>
      <c r="C558" t="s">
        <v>911</v>
      </c>
      <c r="D558" t="s">
        <v>912</v>
      </c>
      <c r="E558" t="s">
        <v>221</v>
      </c>
      <c r="F558" t="s">
        <v>222</v>
      </c>
      <c r="G558" t="s">
        <v>223</v>
      </c>
      <c r="H558" t="s">
        <v>224</v>
      </c>
    </row>
    <row r="559" spans="1:8" x14ac:dyDescent="0.35">
      <c r="A559" t="s">
        <v>1397</v>
      </c>
      <c r="B559">
        <v>700</v>
      </c>
      <c r="C559" t="s">
        <v>298</v>
      </c>
      <c r="D559" t="s">
        <v>297</v>
      </c>
      <c r="E559" t="s">
        <v>221</v>
      </c>
      <c r="F559" t="s">
        <v>222</v>
      </c>
      <c r="G559" t="s">
        <v>223</v>
      </c>
      <c r="H559" t="s">
        <v>224</v>
      </c>
    </row>
    <row r="560" spans="1:8" x14ac:dyDescent="0.35">
      <c r="A560" t="s">
        <v>1397</v>
      </c>
      <c r="B560">
        <v>700</v>
      </c>
      <c r="C560" t="s">
        <v>911</v>
      </c>
      <c r="D560" t="s">
        <v>912</v>
      </c>
      <c r="E560" t="s">
        <v>221</v>
      </c>
      <c r="F560" t="s">
        <v>222</v>
      </c>
      <c r="G560" t="s">
        <v>223</v>
      </c>
      <c r="H560" t="s">
        <v>224</v>
      </c>
    </row>
    <row r="561" spans="1:8" x14ac:dyDescent="0.35">
      <c r="A561" t="s">
        <v>1388</v>
      </c>
      <c r="B561">
        <v>1333</v>
      </c>
      <c r="C561" t="s">
        <v>161</v>
      </c>
      <c r="D561" t="s">
        <v>162</v>
      </c>
      <c r="E561" t="s">
        <v>221</v>
      </c>
      <c r="F561" t="s">
        <v>222</v>
      </c>
      <c r="G561" t="s">
        <v>223</v>
      </c>
      <c r="H561" t="s">
        <v>224</v>
      </c>
    </row>
    <row r="562" spans="1:8" x14ac:dyDescent="0.35">
      <c r="A562" t="s">
        <v>1387</v>
      </c>
      <c r="B562">
        <v>2852</v>
      </c>
      <c r="C562" t="s">
        <v>161</v>
      </c>
      <c r="D562" t="s">
        <v>162</v>
      </c>
      <c r="E562" t="s">
        <v>221</v>
      </c>
      <c r="F562" t="s">
        <v>222</v>
      </c>
      <c r="G562" t="s">
        <v>223</v>
      </c>
      <c r="H562" t="s">
        <v>224</v>
      </c>
    </row>
    <row r="563" spans="1:8" x14ac:dyDescent="0.35">
      <c r="A563" t="s">
        <v>1398</v>
      </c>
      <c r="B563">
        <v>84536</v>
      </c>
      <c r="C563" t="s">
        <v>161</v>
      </c>
      <c r="D563" t="s">
        <v>162</v>
      </c>
      <c r="E563" t="s">
        <v>221</v>
      </c>
      <c r="F563" t="s">
        <v>222</v>
      </c>
      <c r="G563" t="s">
        <v>223</v>
      </c>
      <c r="H563" t="s">
        <v>224</v>
      </c>
    </row>
    <row r="564" spans="1:8" x14ac:dyDescent="0.35">
      <c r="A564" t="s">
        <v>149</v>
      </c>
      <c r="B564">
        <v>-182</v>
      </c>
      <c r="C564" t="s">
        <v>148</v>
      </c>
      <c r="D564" t="s">
        <v>149</v>
      </c>
      <c r="E564" t="s">
        <v>609</v>
      </c>
      <c r="F564" t="s">
        <v>610</v>
      </c>
      <c r="G564" t="s">
        <v>250</v>
      </c>
      <c r="H564" t="s">
        <v>251</v>
      </c>
    </row>
    <row r="565" spans="1:8" x14ac:dyDescent="0.35">
      <c r="A565" t="s">
        <v>691</v>
      </c>
      <c r="B565">
        <v>-182</v>
      </c>
      <c r="C565" t="s">
        <v>690</v>
      </c>
      <c r="D565" t="s">
        <v>691</v>
      </c>
      <c r="E565" t="s">
        <v>609</v>
      </c>
      <c r="F565" t="s">
        <v>610</v>
      </c>
      <c r="G565" t="s">
        <v>250</v>
      </c>
      <c r="H565" t="s">
        <v>251</v>
      </c>
    </row>
    <row r="566" spans="1:8" x14ac:dyDescent="0.35">
      <c r="A566" t="s">
        <v>297</v>
      </c>
      <c r="B566">
        <v>3998</v>
      </c>
      <c r="C566" t="s">
        <v>298</v>
      </c>
      <c r="D566" t="s">
        <v>297</v>
      </c>
      <c r="E566" t="s">
        <v>609</v>
      </c>
      <c r="F566" t="s">
        <v>610</v>
      </c>
      <c r="G566" t="s">
        <v>250</v>
      </c>
      <c r="H566" t="s">
        <v>251</v>
      </c>
    </row>
    <row r="567" spans="1:8" x14ac:dyDescent="0.35">
      <c r="A567" t="s">
        <v>68</v>
      </c>
      <c r="B567">
        <v>248</v>
      </c>
      <c r="C567" t="s">
        <v>67</v>
      </c>
      <c r="D567" t="s">
        <v>68</v>
      </c>
      <c r="E567" t="s">
        <v>609</v>
      </c>
      <c r="F567" t="s">
        <v>610</v>
      </c>
      <c r="G567" t="s">
        <v>250</v>
      </c>
      <c r="H567" t="s">
        <v>251</v>
      </c>
    </row>
    <row r="568" spans="1:8" x14ac:dyDescent="0.35">
      <c r="A568" t="s">
        <v>18</v>
      </c>
      <c r="B568">
        <v>50</v>
      </c>
      <c r="C568" t="s">
        <v>17</v>
      </c>
      <c r="D568" t="s">
        <v>18</v>
      </c>
      <c r="E568" t="s">
        <v>609</v>
      </c>
      <c r="F568" t="s">
        <v>610</v>
      </c>
      <c r="G568" t="s">
        <v>250</v>
      </c>
      <c r="H568" t="s">
        <v>251</v>
      </c>
    </row>
    <row r="569" spans="1:8" x14ac:dyDescent="0.35">
      <c r="A569" t="s">
        <v>28</v>
      </c>
      <c r="B569">
        <v>1980</v>
      </c>
      <c r="C569" t="s">
        <v>27</v>
      </c>
      <c r="D569" t="s">
        <v>28</v>
      </c>
      <c r="E569" t="s">
        <v>609</v>
      </c>
      <c r="F569" t="s">
        <v>610</v>
      </c>
      <c r="G569" t="s">
        <v>250</v>
      </c>
      <c r="H569" t="s">
        <v>251</v>
      </c>
    </row>
    <row r="570" spans="1:8" x14ac:dyDescent="0.35">
      <c r="A570" t="s">
        <v>157</v>
      </c>
      <c r="B570">
        <v>4500</v>
      </c>
      <c r="C570" t="s">
        <v>156</v>
      </c>
      <c r="D570" t="s">
        <v>157</v>
      </c>
      <c r="E570" t="s">
        <v>609</v>
      </c>
      <c r="F570" t="s">
        <v>610</v>
      </c>
      <c r="G570" t="s">
        <v>250</v>
      </c>
      <c r="H570" t="s">
        <v>251</v>
      </c>
    </row>
    <row r="571" spans="1:8" x14ac:dyDescent="0.35">
      <c r="A571" t="s">
        <v>162</v>
      </c>
      <c r="B571">
        <v>5400</v>
      </c>
      <c r="C571" t="s">
        <v>161</v>
      </c>
      <c r="D571" t="s">
        <v>162</v>
      </c>
      <c r="E571" t="s">
        <v>609</v>
      </c>
      <c r="F571" t="s">
        <v>610</v>
      </c>
      <c r="G571" t="s">
        <v>250</v>
      </c>
      <c r="H571" t="s">
        <v>251</v>
      </c>
    </row>
    <row r="572" spans="1:8" x14ac:dyDescent="0.35">
      <c r="A572" t="s">
        <v>197</v>
      </c>
      <c r="B572">
        <v>6876</v>
      </c>
      <c r="C572" t="s">
        <v>196</v>
      </c>
      <c r="D572" t="s">
        <v>197</v>
      </c>
      <c r="E572" t="s">
        <v>609</v>
      </c>
      <c r="F572" t="s">
        <v>610</v>
      </c>
      <c r="G572" t="s">
        <v>250</v>
      </c>
      <c r="H572" t="s">
        <v>251</v>
      </c>
    </row>
    <row r="573" spans="1:8" x14ac:dyDescent="0.35">
      <c r="A573" t="s">
        <v>1399</v>
      </c>
      <c r="B573">
        <v>1000</v>
      </c>
      <c r="C573" t="s">
        <v>1400</v>
      </c>
      <c r="D573" t="s">
        <v>1399</v>
      </c>
      <c r="E573" t="s">
        <v>609</v>
      </c>
      <c r="F573" t="s">
        <v>610</v>
      </c>
      <c r="G573" t="s">
        <v>250</v>
      </c>
      <c r="H573" t="s">
        <v>251</v>
      </c>
    </row>
    <row r="574" spans="1:8" x14ac:dyDescent="0.35">
      <c r="A574" t="s">
        <v>184</v>
      </c>
      <c r="B574">
        <v>-1000</v>
      </c>
      <c r="C574" t="s">
        <v>185</v>
      </c>
      <c r="D574" t="s">
        <v>184</v>
      </c>
      <c r="E574" t="s">
        <v>609</v>
      </c>
      <c r="F574" t="s">
        <v>610</v>
      </c>
      <c r="G574" t="s">
        <v>250</v>
      </c>
      <c r="H574" t="s">
        <v>251</v>
      </c>
    </row>
    <row r="575" spans="1:8" x14ac:dyDescent="0.35">
      <c r="A575" t="s">
        <v>1401</v>
      </c>
      <c r="B575">
        <v>127</v>
      </c>
      <c r="C575" t="s">
        <v>1402</v>
      </c>
      <c r="D575" t="s">
        <v>1401</v>
      </c>
      <c r="E575" t="s">
        <v>609</v>
      </c>
      <c r="F575" t="s">
        <v>610</v>
      </c>
      <c r="G575" t="s">
        <v>250</v>
      </c>
      <c r="H575" t="s">
        <v>251</v>
      </c>
    </row>
    <row r="576" spans="1:8" x14ac:dyDescent="0.35">
      <c r="A576" t="s">
        <v>157</v>
      </c>
      <c r="B576">
        <v>-127</v>
      </c>
      <c r="C576" t="s">
        <v>156</v>
      </c>
      <c r="D576" t="s">
        <v>157</v>
      </c>
      <c r="E576" t="s">
        <v>609</v>
      </c>
      <c r="F576" t="s">
        <v>610</v>
      </c>
      <c r="G576" t="s">
        <v>250</v>
      </c>
      <c r="H576" t="s">
        <v>251</v>
      </c>
    </row>
    <row r="577" spans="1:8" x14ac:dyDescent="0.35">
      <c r="A577" t="s">
        <v>97</v>
      </c>
      <c r="B577">
        <v>1500</v>
      </c>
      <c r="C577" t="s">
        <v>96</v>
      </c>
      <c r="D577" t="s">
        <v>97</v>
      </c>
      <c r="E577" t="s">
        <v>609</v>
      </c>
      <c r="F577" t="s">
        <v>610</v>
      </c>
      <c r="G577" t="s">
        <v>250</v>
      </c>
      <c r="H577" t="s">
        <v>251</v>
      </c>
    </row>
    <row r="578" spans="1:8" x14ac:dyDescent="0.35">
      <c r="A578" t="s">
        <v>1403</v>
      </c>
      <c r="B578">
        <v>173</v>
      </c>
      <c r="C578" t="s">
        <v>1404</v>
      </c>
      <c r="D578" t="s">
        <v>1403</v>
      </c>
      <c r="E578" t="s">
        <v>609</v>
      </c>
      <c r="F578" t="s">
        <v>610</v>
      </c>
      <c r="G578" t="s">
        <v>250</v>
      </c>
      <c r="H578" t="s">
        <v>251</v>
      </c>
    </row>
    <row r="579" spans="1:8" x14ac:dyDescent="0.35">
      <c r="A579" t="s">
        <v>102</v>
      </c>
      <c r="B579">
        <v>-173</v>
      </c>
      <c r="C579" t="s">
        <v>101</v>
      </c>
      <c r="D579" t="s">
        <v>102</v>
      </c>
      <c r="E579" t="s">
        <v>609</v>
      </c>
      <c r="F579" t="s">
        <v>610</v>
      </c>
      <c r="G579" t="s">
        <v>250</v>
      </c>
      <c r="H579" t="s">
        <v>251</v>
      </c>
    </row>
    <row r="580" spans="1:8" x14ac:dyDescent="0.35">
      <c r="A580" t="s">
        <v>149</v>
      </c>
      <c r="B580">
        <v>2500</v>
      </c>
      <c r="C580" t="s">
        <v>148</v>
      </c>
      <c r="D580" t="s">
        <v>149</v>
      </c>
      <c r="E580" t="s">
        <v>609</v>
      </c>
      <c r="F580" t="s">
        <v>610</v>
      </c>
      <c r="G580" t="s">
        <v>250</v>
      </c>
      <c r="H580" t="s">
        <v>251</v>
      </c>
    </row>
    <row r="581" spans="1:8" x14ac:dyDescent="0.35">
      <c r="A581" t="s">
        <v>319</v>
      </c>
      <c r="B581">
        <v>-1000</v>
      </c>
      <c r="C581" t="s">
        <v>318</v>
      </c>
      <c r="D581" t="s">
        <v>319</v>
      </c>
      <c r="E581" t="s">
        <v>609</v>
      </c>
      <c r="F581" t="s">
        <v>610</v>
      </c>
      <c r="G581" t="s">
        <v>250</v>
      </c>
      <c r="H581" t="s">
        <v>251</v>
      </c>
    </row>
    <row r="582" spans="1:8" x14ac:dyDescent="0.35">
      <c r="A582" t="s">
        <v>209</v>
      </c>
      <c r="B582">
        <v>-1500</v>
      </c>
      <c r="C582" t="s">
        <v>208</v>
      </c>
      <c r="D582" t="s">
        <v>209</v>
      </c>
      <c r="E582" t="s">
        <v>609</v>
      </c>
      <c r="F582" t="s">
        <v>610</v>
      </c>
      <c r="G582" t="s">
        <v>250</v>
      </c>
      <c r="H582" t="s">
        <v>251</v>
      </c>
    </row>
    <row r="583" spans="1:8" x14ac:dyDescent="0.35">
      <c r="A583" t="s">
        <v>297</v>
      </c>
      <c r="B583">
        <v>-523</v>
      </c>
      <c r="C583" t="s">
        <v>298</v>
      </c>
      <c r="D583" t="s">
        <v>297</v>
      </c>
      <c r="E583" t="s">
        <v>482</v>
      </c>
      <c r="F583" t="s">
        <v>483</v>
      </c>
      <c r="G583" t="s">
        <v>250</v>
      </c>
      <c r="H583" t="s">
        <v>251</v>
      </c>
    </row>
    <row r="584" spans="1:8" x14ac:dyDescent="0.35">
      <c r="A584" t="s">
        <v>76</v>
      </c>
      <c r="B584">
        <v>523</v>
      </c>
      <c r="C584" t="s">
        <v>75</v>
      </c>
      <c r="D584" t="s">
        <v>76</v>
      </c>
      <c r="E584" t="s">
        <v>482</v>
      </c>
      <c r="F584" t="s">
        <v>483</v>
      </c>
      <c r="G584" t="s">
        <v>250</v>
      </c>
      <c r="H584" t="s">
        <v>251</v>
      </c>
    </row>
    <row r="585" spans="1:8" x14ac:dyDescent="0.35">
      <c r="A585" t="s">
        <v>1405</v>
      </c>
      <c r="B585">
        <v>-203</v>
      </c>
      <c r="C585" t="s">
        <v>298</v>
      </c>
      <c r="D585" t="s">
        <v>297</v>
      </c>
      <c r="E585" t="s">
        <v>422</v>
      </c>
      <c r="F585" t="s">
        <v>423</v>
      </c>
      <c r="G585" t="s">
        <v>307</v>
      </c>
      <c r="H585" t="s">
        <v>308</v>
      </c>
    </row>
    <row r="586" spans="1:8" x14ac:dyDescent="0.35">
      <c r="A586" t="s">
        <v>1406</v>
      </c>
      <c r="B586">
        <v>-220</v>
      </c>
      <c r="C586" t="s">
        <v>185</v>
      </c>
      <c r="D586" t="s">
        <v>184</v>
      </c>
      <c r="E586" t="s">
        <v>422</v>
      </c>
      <c r="F586" t="s">
        <v>423</v>
      </c>
      <c r="G586" t="s">
        <v>307</v>
      </c>
      <c r="H586" t="s">
        <v>308</v>
      </c>
    </row>
    <row r="587" spans="1:8" x14ac:dyDescent="0.35">
      <c r="A587" t="s">
        <v>1405</v>
      </c>
      <c r="B587">
        <v>-397</v>
      </c>
      <c r="C587" t="s">
        <v>273</v>
      </c>
      <c r="D587" t="s">
        <v>274</v>
      </c>
      <c r="E587" t="s">
        <v>422</v>
      </c>
      <c r="F587" t="s">
        <v>423</v>
      </c>
      <c r="G587" t="s">
        <v>307</v>
      </c>
      <c r="H587" t="s">
        <v>308</v>
      </c>
    </row>
    <row r="588" spans="1:8" x14ac:dyDescent="0.35">
      <c r="A588" t="s">
        <v>1407</v>
      </c>
      <c r="B588">
        <v>820</v>
      </c>
      <c r="C588" t="s">
        <v>266</v>
      </c>
      <c r="D588" t="s">
        <v>138</v>
      </c>
      <c r="E588" t="s">
        <v>422</v>
      </c>
      <c r="F588" t="s">
        <v>423</v>
      </c>
      <c r="G588" t="s">
        <v>307</v>
      </c>
      <c r="H588" t="s">
        <v>308</v>
      </c>
    </row>
    <row r="589" spans="1:8" x14ac:dyDescent="0.35">
      <c r="A589" t="s">
        <v>18</v>
      </c>
      <c r="B589">
        <v>3</v>
      </c>
      <c r="C589" t="s">
        <v>17</v>
      </c>
      <c r="D589" t="s">
        <v>18</v>
      </c>
      <c r="E589" t="s">
        <v>422</v>
      </c>
      <c r="F589" t="s">
        <v>423</v>
      </c>
      <c r="G589" t="s">
        <v>307</v>
      </c>
      <c r="H589" t="s">
        <v>308</v>
      </c>
    </row>
    <row r="590" spans="1:8" x14ac:dyDescent="0.35">
      <c r="A590" t="s">
        <v>28</v>
      </c>
      <c r="B590">
        <v>155</v>
      </c>
      <c r="C590" t="s">
        <v>27</v>
      </c>
      <c r="D590" t="s">
        <v>28</v>
      </c>
      <c r="E590" t="s">
        <v>422</v>
      </c>
      <c r="F590" t="s">
        <v>423</v>
      </c>
      <c r="G590" t="s">
        <v>307</v>
      </c>
      <c r="H590" t="s">
        <v>308</v>
      </c>
    </row>
    <row r="591" spans="1:8" x14ac:dyDescent="0.35">
      <c r="A591" t="s">
        <v>1408</v>
      </c>
      <c r="B591">
        <v>312</v>
      </c>
      <c r="C591" t="s">
        <v>156</v>
      </c>
      <c r="D591" t="s">
        <v>157</v>
      </c>
      <c r="E591" t="s">
        <v>422</v>
      </c>
      <c r="F591" t="s">
        <v>423</v>
      </c>
      <c r="G591" t="s">
        <v>307</v>
      </c>
      <c r="H591" t="s">
        <v>308</v>
      </c>
    </row>
    <row r="592" spans="1:8" x14ac:dyDescent="0.35">
      <c r="A592" t="s">
        <v>1409</v>
      </c>
      <c r="B592">
        <v>470</v>
      </c>
      <c r="C592" t="s">
        <v>196</v>
      </c>
      <c r="D592" t="s">
        <v>197</v>
      </c>
      <c r="E592" t="s">
        <v>422</v>
      </c>
      <c r="F592" t="s">
        <v>423</v>
      </c>
      <c r="G592" t="s">
        <v>307</v>
      </c>
      <c r="H592" t="s">
        <v>308</v>
      </c>
    </row>
    <row r="593" spans="1:14" x14ac:dyDescent="0.35">
      <c r="A593" t="s">
        <v>1410</v>
      </c>
      <c r="B593">
        <v>-1283</v>
      </c>
      <c r="C593" t="s">
        <v>1089</v>
      </c>
      <c r="D593" t="s">
        <v>1090</v>
      </c>
      <c r="E593" t="s">
        <v>1016</v>
      </c>
      <c r="F593" t="s">
        <v>1017</v>
      </c>
      <c r="G593" t="s">
        <v>1411</v>
      </c>
      <c r="H593" t="s">
        <v>1412</v>
      </c>
      <c r="M593" t="s">
        <v>1413</v>
      </c>
      <c r="N593" t="s">
        <v>1414</v>
      </c>
    </row>
    <row r="594" spans="1:14" x14ac:dyDescent="0.35">
      <c r="A594" t="s">
        <v>1415</v>
      </c>
      <c r="B594">
        <v>-1800</v>
      </c>
      <c r="C594" t="s">
        <v>40</v>
      </c>
      <c r="D594" t="s">
        <v>41</v>
      </c>
      <c r="E594" t="s">
        <v>1016</v>
      </c>
      <c r="F594" t="s">
        <v>1017</v>
      </c>
      <c r="G594" t="s">
        <v>1416</v>
      </c>
      <c r="H594" t="s">
        <v>1417</v>
      </c>
      <c r="M594" t="s">
        <v>1418</v>
      </c>
      <c r="N594" t="s">
        <v>1419</v>
      </c>
    </row>
    <row r="595" spans="1:14" x14ac:dyDescent="0.35">
      <c r="A595" t="s">
        <v>1415</v>
      </c>
      <c r="B595">
        <v>-2000</v>
      </c>
      <c r="C595" t="s">
        <v>1420</v>
      </c>
      <c r="D595" t="s">
        <v>1421</v>
      </c>
      <c r="E595" t="s">
        <v>1016</v>
      </c>
      <c r="F595" t="s">
        <v>1017</v>
      </c>
      <c r="G595" t="s">
        <v>1422</v>
      </c>
      <c r="H595" t="s">
        <v>1423</v>
      </c>
      <c r="M595" t="s">
        <v>1424</v>
      </c>
      <c r="N595" t="s">
        <v>1425</v>
      </c>
    </row>
    <row r="596" spans="1:14" x14ac:dyDescent="0.35">
      <c r="A596" t="s">
        <v>1415</v>
      </c>
      <c r="B596">
        <v>-3000</v>
      </c>
      <c r="C596" t="s">
        <v>1056</v>
      </c>
      <c r="D596" t="s">
        <v>1057</v>
      </c>
      <c r="E596" t="s">
        <v>1016</v>
      </c>
      <c r="F596" t="s">
        <v>1017</v>
      </c>
      <c r="G596" t="s">
        <v>1051</v>
      </c>
      <c r="H596" t="s">
        <v>1052</v>
      </c>
      <c r="M596" t="s">
        <v>1053</v>
      </c>
      <c r="N596" t="s">
        <v>1054</v>
      </c>
    </row>
    <row r="597" spans="1:14" x14ac:dyDescent="0.35">
      <c r="A597" t="s">
        <v>1426</v>
      </c>
      <c r="B597">
        <v>7000</v>
      </c>
      <c r="C597" t="s">
        <v>1089</v>
      </c>
      <c r="D597" t="s">
        <v>1090</v>
      </c>
      <c r="E597" t="s">
        <v>1016</v>
      </c>
      <c r="F597" t="s">
        <v>1017</v>
      </c>
      <c r="G597" t="s">
        <v>1427</v>
      </c>
      <c r="H597" t="s">
        <v>1428</v>
      </c>
      <c r="M597" t="s">
        <v>1429</v>
      </c>
      <c r="N597" t="s">
        <v>1430</v>
      </c>
    </row>
    <row r="598" spans="1:14" x14ac:dyDescent="0.35">
      <c r="A598" t="s">
        <v>1415</v>
      </c>
      <c r="B598">
        <v>-5000</v>
      </c>
      <c r="C598" t="s">
        <v>1431</v>
      </c>
      <c r="D598" t="s">
        <v>1432</v>
      </c>
      <c r="E598" t="s">
        <v>1016</v>
      </c>
      <c r="F598" t="s">
        <v>1017</v>
      </c>
      <c r="G598" t="s">
        <v>565</v>
      </c>
      <c r="H598" t="s">
        <v>566</v>
      </c>
      <c r="M598" t="s">
        <v>1433</v>
      </c>
      <c r="N598" t="s">
        <v>1434</v>
      </c>
    </row>
    <row r="599" spans="1:14" x14ac:dyDescent="0.35">
      <c r="A599" t="s">
        <v>1435</v>
      </c>
      <c r="B599">
        <v>-7000</v>
      </c>
      <c r="C599" t="s">
        <v>1089</v>
      </c>
      <c r="D599" t="s">
        <v>1090</v>
      </c>
      <c r="E599" t="s">
        <v>1016</v>
      </c>
      <c r="F599" t="s">
        <v>1017</v>
      </c>
      <c r="G599" t="s">
        <v>1436</v>
      </c>
      <c r="H599" t="s">
        <v>1437</v>
      </c>
      <c r="M599" t="s">
        <v>1438</v>
      </c>
      <c r="N599" t="s">
        <v>1439</v>
      </c>
    </row>
    <row r="600" spans="1:14" x14ac:dyDescent="0.35">
      <c r="A600" t="s">
        <v>1415</v>
      </c>
      <c r="B600">
        <v>-8000</v>
      </c>
      <c r="C600" t="s">
        <v>1440</v>
      </c>
      <c r="D600" t="s">
        <v>1441</v>
      </c>
      <c r="E600" t="s">
        <v>1016</v>
      </c>
      <c r="F600" t="s">
        <v>1017</v>
      </c>
      <c r="G600" t="s">
        <v>565</v>
      </c>
      <c r="H600" t="s">
        <v>566</v>
      </c>
      <c r="M600" t="s">
        <v>1442</v>
      </c>
      <c r="N600" t="s">
        <v>1441</v>
      </c>
    </row>
    <row r="601" spans="1:14" x14ac:dyDescent="0.35">
      <c r="A601" t="s">
        <v>1415</v>
      </c>
      <c r="B601">
        <v>-6000</v>
      </c>
      <c r="C601" t="s">
        <v>1089</v>
      </c>
      <c r="D601" t="s">
        <v>1090</v>
      </c>
      <c r="E601" t="s">
        <v>1016</v>
      </c>
      <c r="F601" t="s">
        <v>1017</v>
      </c>
      <c r="G601" t="s">
        <v>1443</v>
      </c>
      <c r="H601" t="s">
        <v>1444</v>
      </c>
      <c r="M601" t="s">
        <v>1445</v>
      </c>
      <c r="N601" t="s">
        <v>1446</v>
      </c>
    </row>
    <row r="602" spans="1:14" x14ac:dyDescent="0.35">
      <c r="A602" t="s">
        <v>1415</v>
      </c>
      <c r="B602">
        <v>-12</v>
      </c>
      <c r="C602" t="s">
        <v>17</v>
      </c>
      <c r="D602" t="s">
        <v>18</v>
      </c>
      <c r="E602" t="s">
        <v>1016</v>
      </c>
      <c r="F602" t="s">
        <v>1017</v>
      </c>
      <c r="G602" t="s">
        <v>1447</v>
      </c>
      <c r="H602" t="s">
        <v>1448</v>
      </c>
      <c r="M602" t="s">
        <v>1449</v>
      </c>
      <c r="N602" t="s">
        <v>1450</v>
      </c>
    </row>
    <row r="603" spans="1:14" x14ac:dyDescent="0.35">
      <c r="A603" t="s">
        <v>1415</v>
      </c>
      <c r="B603">
        <v>-493</v>
      </c>
      <c r="C603" t="s">
        <v>27</v>
      </c>
      <c r="D603" t="s">
        <v>28</v>
      </c>
      <c r="E603" t="s">
        <v>1016</v>
      </c>
      <c r="F603" t="s">
        <v>1017</v>
      </c>
      <c r="G603" t="s">
        <v>1447</v>
      </c>
      <c r="H603" t="s">
        <v>1448</v>
      </c>
      <c r="M603" t="s">
        <v>1449</v>
      </c>
      <c r="N603" t="s">
        <v>1450</v>
      </c>
    </row>
    <row r="604" spans="1:14" x14ac:dyDescent="0.35">
      <c r="A604" t="s">
        <v>1415</v>
      </c>
      <c r="B604">
        <v>-1494</v>
      </c>
      <c r="C604" t="s">
        <v>96</v>
      </c>
      <c r="D604" t="s">
        <v>97</v>
      </c>
      <c r="E604" t="s">
        <v>1016</v>
      </c>
      <c r="F604" t="s">
        <v>1017</v>
      </c>
      <c r="G604" t="s">
        <v>1447</v>
      </c>
      <c r="H604" t="s">
        <v>1448</v>
      </c>
      <c r="M604" t="s">
        <v>1449</v>
      </c>
      <c r="N604" t="s">
        <v>1450</v>
      </c>
    </row>
    <row r="605" spans="1:14" x14ac:dyDescent="0.35">
      <c r="A605" t="s">
        <v>1415</v>
      </c>
      <c r="B605">
        <v>-7000</v>
      </c>
      <c r="C605" t="s">
        <v>1056</v>
      </c>
      <c r="D605" t="s">
        <v>1057</v>
      </c>
      <c r="E605" t="s">
        <v>1016</v>
      </c>
      <c r="F605" t="s">
        <v>1017</v>
      </c>
      <c r="G605" t="s">
        <v>1109</v>
      </c>
      <c r="H605" t="s">
        <v>1110</v>
      </c>
      <c r="M605" t="s">
        <v>1451</v>
      </c>
      <c r="N605" t="s">
        <v>1452</v>
      </c>
    </row>
    <row r="606" spans="1:14" x14ac:dyDescent="0.35">
      <c r="A606" t="s">
        <v>1238</v>
      </c>
      <c r="B606">
        <v>1000</v>
      </c>
      <c r="C606" t="s">
        <v>893</v>
      </c>
      <c r="D606" t="s">
        <v>488</v>
      </c>
      <c r="E606" t="s">
        <v>384</v>
      </c>
      <c r="F606" t="s">
        <v>385</v>
      </c>
      <c r="G606" t="s">
        <v>339</v>
      </c>
      <c r="H606" t="s">
        <v>340</v>
      </c>
    </row>
    <row r="607" spans="1:14" x14ac:dyDescent="0.35">
      <c r="A607" t="s">
        <v>1238</v>
      </c>
      <c r="B607">
        <v>-1000</v>
      </c>
      <c r="C607" t="s">
        <v>171</v>
      </c>
      <c r="D607" t="s">
        <v>172</v>
      </c>
      <c r="E607" t="s">
        <v>384</v>
      </c>
      <c r="F607" t="s">
        <v>385</v>
      </c>
      <c r="G607" t="s">
        <v>339</v>
      </c>
      <c r="H607" t="s">
        <v>340</v>
      </c>
    </row>
    <row r="608" spans="1:14" x14ac:dyDescent="0.35">
      <c r="A608" t="s">
        <v>1453</v>
      </c>
      <c r="B608">
        <v>494</v>
      </c>
      <c r="C608" t="s">
        <v>187</v>
      </c>
      <c r="D608" t="s">
        <v>186</v>
      </c>
      <c r="E608" t="s">
        <v>384</v>
      </c>
      <c r="F608" t="s">
        <v>385</v>
      </c>
      <c r="G608" t="s">
        <v>339</v>
      </c>
      <c r="H608" t="s">
        <v>340</v>
      </c>
    </row>
    <row r="609" spans="1:12" x14ac:dyDescent="0.35">
      <c r="A609" t="s">
        <v>1453</v>
      </c>
      <c r="B609">
        <v>675</v>
      </c>
      <c r="C609" t="s">
        <v>968</v>
      </c>
      <c r="D609" t="s">
        <v>967</v>
      </c>
      <c r="E609" t="s">
        <v>384</v>
      </c>
      <c r="F609" t="s">
        <v>385</v>
      </c>
      <c r="G609" t="s">
        <v>339</v>
      </c>
      <c r="H609" t="s">
        <v>340</v>
      </c>
    </row>
    <row r="610" spans="1:12" x14ac:dyDescent="0.35">
      <c r="A610" t="s">
        <v>1453</v>
      </c>
      <c r="B610">
        <v>150</v>
      </c>
      <c r="C610" t="s">
        <v>1454</v>
      </c>
      <c r="D610" t="s">
        <v>1455</v>
      </c>
      <c r="E610" t="s">
        <v>384</v>
      </c>
      <c r="F610" t="s">
        <v>385</v>
      </c>
      <c r="G610" t="s">
        <v>339</v>
      </c>
      <c r="H610" t="s">
        <v>340</v>
      </c>
    </row>
    <row r="611" spans="1:12" x14ac:dyDescent="0.35">
      <c r="A611" t="s">
        <v>1456</v>
      </c>
      <c r="B611">
        <v>7000</v>
      </c>
      <c r="C611" t="s">
        <v>148</v>
      </c>
      <c r="D611" t="s">
        <v>149</v>
      </c>
      <c r="E611" t="s">
        <v>384</v>
      </c>
      <c r="F611" t="s">
        <v>385</v>
      </c>
      <c r="G611" t="s">
        <v>339</v>
      </c>
      <c r="H611" t="s">
        <v>340</v>
      </c>
    </row>
    <row r="612" spans="1:12" x14ac:dyDescent="0.35">
      <c r="A612" t="s">
        <v>1457</v>
      </c>
      <c r="B612">
        <v>-7000</v>
      </c>
      <c r="C612" t="s">
        <v>298</v>
      </c>
      <c r="D612" t="s">
        <v>297</v>
      </c>
      <c r="E612" t="s">
        <v>384</v>
      </c>
      <c r="F612" t="s">
        <v>385</v>
      </c>
      <c r="G612" t="s">
        <v>339</v>
      </c>
      <c r="H612" t="s">
        <v>340</v>
      </c>
      <c r="K612" t="s">
        <v>1458</v>
      </c>
      <c r="L612" t="s">
        <v>1459</v>
      </c>
    </row>
    <row r="613" spans="1:12" x14ac:dyDescent="0.35">
      <c r="A613" t="s">
        <v>1460</v>
      </c>
      <c r="B613">
        <v>42681</v>
      </c>
      <c r="C613" t="s">
        <v>148</v>
      </c>
      <c r="D613" t="s">
        <v>149</v>
      </c>
      <c r="E613" t="s">
        <v>384</v>
      </c>
      <c r="F613" t="s">
        <v>385</v>
      </c>
      <c r="G613" t="s">
        <v>339</v>
      </c>
      <c r="H613" t="s">
        <v>340</v>
      </c>
    </row>
    <row r="614" spans="1:12" x14ac:dyDescent="0.35">
      <c r="A614" t="s">
        <v>1460</v>
      </c>
      <c r="B614">
        <v>-44000</v>
      </c>
      <c r="C614" t="s">
        <v>298</v>
      </c>
      <c r="D614" t="s">
        <v>297</v>
      </c>
      <c r="E614" t="s">
        <v>384</v>
      </c>
      <c r="F614" t="s">
        <v>385</v>
      </c>
      <c r="G614" t="s">
        <v>339</v>
      </c>
      <c r="H614" t="s">
        <v>340</v>
      </c>
    </row>
    <row r="615" spans="1:12" x14ac:dyDescent="0.35">
      <c r="A615" t="s">
        <v>1238</v>
      </c>
      <c r="B615">
        <v>-1500</v>
      </c>
      <c r="C615" t="s">
        <v>346</v>
      </c>
      <c r="D615" t="s">
        <v>347</v>
      </c>
      <c r="E615" t="s">
        <v>384</v>
      </c>
      <c r="F615" t="s">
        <v>385</v>
      </c>
      <c r="G615" t="s">
        <v>339</v>
      </c>
      <c r="H615" t="s">
        <v>340</v>
      </c>
    </row>
    <row r="616" spans="1:12" x14ac:dyDescent="0.35">
      <c r="A616" t="s">
        <v>1238</v>
      </c>
      <c r="B616">
        <v>-3000</v>
      </c>
      <c r="C616" t="s">
        <v>1077</v>
      </c>
      <c r="D616" t="s">
        <v>400</v>
      </c>
      <c r="E616" t="s">
        <v>384</v>
      </c>
      <c r="F616" t="s">
        <v>385</v>
      </c>
      <c r="G616" t="s">
        <v>339</v>
      </c>
      <c r="H616" t="s">
        <v>340</v>
      </c>
    </row>
    <row r="617" spans="1:12" x14ac:dyDescent="0.35">
      <c r="A617" t="s">
        <v>1238</v>
      </c>
      <c r="B617">
        <v>5500</v>
      </c>
      <c r="C617" t="s">
        <v>148</v>
      </c>
      <c r="D617" t="s">
        <v>149</v>
      </c>
      <c r="E617" t="s">
        <v>384</v>
      </c>
      <c r="F617" t="s">
        <v>385</v>
      </c>
      <c r="G617" t="s">
        <v>339</v>
      </c>
      <c r="H617" t="s">
        <v>340</v>
      </c>
    </row>
    <row r="618" spans="1:12" x14ac:dyDescent="0.35">
      <c r="A618" t="s">
        <v>1238</v>
      </c>
      <c r="B618">
        <v>-1000</v>
      </c>
      <c r="C618" t="s">
        <v>630</v>
      </c>
      <c r="D618" t="s">
        <v>440</v>
      </c>
      <c r="E618" t="s">
        <v>384</v>
      </c>
      <c r="F618" t="s">
        <v>385</v>
      </c>
      <c r="G618" t="s">
        <v>339</v>
      </c>
      <c r="H618" t="s">
        <v>340</v>
      </c>
    </row>
    <row r="619" spans="1:12" x14ac:dyDescent="0.35">
      <c r="A619" t="s">
        <v>1461</v>
      </c>
      <c r="B619">
        <v>155</v>
      </c>
      <c r="C619" t="s">
        <v>1353</v>
      </c>
      <c r="D619" t="s">
        <v>1354</v>
      </c>
      <c r="E619" t="s">
        <v>384</v>
      </c>
      <c r="F619" t="s">
        <v>385</v>
      </c>
      <c r="G619" t="s">
        <v>339</v>
      </c>
      <c r="H619" t="s">
        <v>340</v>
      </c>
    </row>
    <row r="620" spans="1:12" x14ac:dyDescent="0.35">
      <c r="A620" t="s">
        <v>1462</v>
      </c>
      <c r="B620">
        <v>-155</v>
      </c>
      <c r="C620" t="s">
        <v>226</v>
      </c>
      <c r="D620" t="s">
        <v>227</v>
      </c>
      <c r="E620" t="s">
        <v>384</v>
      </c>
      <c r="F620" t="s">
        <v>385</v>
      </c>
      <c r="G620" t="s">
        <v>339</v>
      </c>
      <c r="H620" t="s">
        <v>340</v>
      </c>
    </row>
    <row r="621" spans="1:12" x14ac:dyDescent="0.35">
      <c r="A621" t="s">
        <v>1463</v>
      </c>
      <c r="B621">
        <v>9000</v>
      </c>
      <c r="C621" t="s">
        <v>196</v>
      </c>
      <c r="D621" t="s">
        <v>197</v>
      </c>
      <c r="E621" t="s">
        <v>158</v>
      </c>
      <c r="F621" t="s">
        <v>159</v>
      </c>
      <c r="G621" t="s">
        <v>117</v>
      </c>
      <c r="H621" t="s">
        <v>118</v>
      </c>
    </row>
    <row r="622" spans="1:12" x14ac:dyDescent="0.35">
      <c r="A622" t="s">
        <v>1464</v>
      </c>
      <c r="B622">
        <v>500</v>
      </c>
      <c r="C622" t="s">
        <v>196</v>
      </c>
      <c r="D622" t="s">
        <v>197</v>
      </c>
      <c r="E622" t="s">
        <v>158</v>
      </c>
      <c r="F622" t="s">
        <v>159</v>
      </c>
      <c r="G622" t="s">
        <v>117</v>
      </c>
      <c r="H622" t="s">
        <v>118</v>
      </c>
    </row>
    <row r="623" spans="1:12" x14ac:dyDescent="0.35">
      <c r="A623" t="s">
        <v>1465</v>
      </c>
      <c r="B623">
        <v>-500</v>
      </c>
      <c r="C623" t="s">
        <v>1466</v>
      </c>
      <c r="D623" t="s">
        <v>1467</v>
      </c>
      <c r="E623" t="s">
        <v>158</v>
      </c>
      <c r="F623" t="s">
        <v>159</v>
      </c>
      <c r="G623" t="s">
        <v>117</v>
      </c>
      <c r="H623" t="s">
        <v>118</v>
      </c>
    </row>
    <row r="624" spans="1:12" x14ac:dyDescent="0.35">
      <c r="A624" t="s">
        <v>1468</v>
      </c>
      <c r="B624">
        <v>3347451</v>
      </c>
      <c r="C624" t="s">
        <v>961</v>
      </c>
      <c r="D624" t="s">
        <v>962</v>
      </c>
      <c r="E624" t="s">
        <v>1116</v>
      </c>
      <c r="F624" t="s">
        <v>1117</v>
      </c>
      <c r="G624" t="s">
        <v>955</v>
      </c>
      <c r="H624" t="s">
        <v>956</v>
      </c>
    </row>
    <row r="625" spans="1:12" x14ac:dyDescent="0.35">
      <c r="A625" t="s">
        <v>1468</v>
      </c>
      <c r="B625">
        <v>-2701776</v>
      </c>
      <c r="C625" t="s">
        <v>958</v>
      </c>
      <c r="D625" t="s">
        <v>959</v>
      </c>
      <c r="E625" t="s">
        <v>1116</v>
      </c>
      <c r="F625" t="s">
        <v>1117</v>
      </c>
      <c r="G625" t="s">
        <v>955</v>
      </c>
      <c r="H625" t="s">
        <v>956</v>
      </c>
    </row>
    <row r="626" spans="1:12" x14ac:dyDescent="0.35">
      <c r="A626" t="s">
        <v>1469</v>
      </c>
      <c r="B626">
        <v>2701776</v>
      </c>
      <c r="C626" t="s">
        <v>958</v>
      </c>
      <c r="D626" t="s">
        <v>959</v>
      </c>
      <c r="E626" t="s">
        <v>1116</v>
      </c>
      <c r="F626" t="s">
        <v>1117</v>
      </c>
      <c r="G626" t="s">
        <v>21</v>
      </c>
      <c r="H626" t="s">
        <v>22</v>
      </c>
    </row>
    <row r="627" spans="1:12" x14ac:dyDescent="0.35">
      <c r="A627" t="s">
        <v>1469</v>
      </c>
      <c r="B627">
        <v>-3347451</v>
      </c>
      <c r="C627" t="s">
        <v>961</v>
      </c>
      <c r="D627" t="s">
        <v>962</v>
      </c>
      <c r="E627" t="s">
        <v>1116</v>
      </c>
      <c r="F627" t="s">
        <v>1117</v>
      </c>
      <c r="G627" t="s">
        <v>21</v>
      </c>
      <c r="H627" t="s">
        <v>22</v>
      </c>
    </row>
    <row r="628" spans="1:12" x14ac:dyDescent="0.35">
      <c r="A628" t="s">
        <v>1150</v>
      </c>
      <c r="B628">
        <v>-580000</v>
      </c>
      <c r="C628" t="s">
        <v>1151</v>
      </c>
      <c r="D628" t="s">
        <v>1150</v>
      </c>
      <c r="E628" t="s">
        <v>1116</v>
      </c>
      <c r="F628" t="s">
        <v>1117</v>
      </c>
      <c r="G628" t="s">
        <v>21</v>
      </c>
      <c r="H628" t="s">
        <v>22</v>
      </c>
    </row>
    <row r="629" spans="1:12" x14ac:dyDescent="0.35">
      <c r="A629" t="s">
        <v>1470</v>
      </c>
      <c r="B629">
        <v>-580000</v>
      </c>
      <c r="C629" t="s">
        <v>961</v>
      </c>
      <c r="D629" t="s">
        <v>962</v>
      </c>
      <c r="E629" t="s">
        <v>1116</v>
      </c>
      <c r="F629" t="s">
        <v>1117</v>
      </c>
      <c r="G629" t="s">
        <v>955</v>
      </c>
      <c r="H629" t="s">
        <v>956</v>
      </c>
    </row>
    <row r="630" spans="1:12" x14ac:dyDescent="0.35">
      <c r="A630" t="s">
        <v>1471</v>
      </c>
      <c r="B630">
        <v>-268449</v>
      </c>
      <c r="C630" t="s">
        <v>1472</v>
      </c>
      <c r="D630" t="s">
        <v>162</v>
      </c>
      <c r="E630" t="s">
        <v>258</v>
      </c>
      <c r="F630" t="s">
        <v>259</v>
      </c>
      <c r="G630" t="s">
        <v>280</v>
      </c>
      <c r="H630" t="s">
        <v>281</v>
      </c>
      <c r="K630" t="s">
        <v>282</v>
      </c>
      <c r="L630" t="s">
        <v>283</v>
      </c>
    </row>
    <row r="631" spans="1:12" x14ac:dyDescent="0.35">
      <c r="A631" t="s">
        <v>1473</v>
      </c>
      <c r="B631">
        <v>268449</v>
      </c>
      <c r="C631" t="s">
        <v>1472</v>
      </c>
      <c r="D631" t="s">
        <v>162</v>
      </c>
      <c r="E631" t="s">
        <v>139</v>
      </c>
      <c r="F631" t="s">
        <v>140</v>
      </c>
      <c r="G631" t="s">
        <v>245</v>
      </c>
      <c r="H631" t="s">
        <v>246</v>
      </c>
      <c r="K631" t="s">
        <v>282</v>
      </c>
      <c r="L631" t="s">
        <v>283</v>
      </c>
    </row>
    <row r="632" spans="1:12" x14ac:dyDescent="0.35">
      <c r="A632" t="s">
        <v>1473</v>
      </c>
      <c r="B632">
        <v>29171</v>
      </c>
      <c r="C632" t="s">
        <v>1472</v>
      </c>
      <c r="D632" t="s">
        <v>162</v>
      </c>
      <c r="E632" t="s">
        <v>139</v>
      </c>
      <c r="F632" t="s">
        <v>140</v>
      </c>
      <c r="G632" t="s">
        <v>245</v>
      </c>
      <c r="H632" t="s">
        <v>246</v>
      </c>
      <c r="K632" t="s">
        <v>286</v>
      </c>
      <c r="L632" t="s">
        <v>287</v>
      </c>
    </row>
    <row r="633" spans="1:12" x14ac:dyDescent="0.35">
      <c r="A633" t="s">
        <v>1473</v>
      </c>
      <c r="B633">
        <v>13555</v>
      </c>
      <c r="C633" t="s">
        <v>1472</v>
      </c>
      <c r="D633" t="s">
        <v>162</v>
      </c>
      <c r="E633" t="s">
        <v>139</v>
      </c>
      <c r="F633" t="s">
        <v>140</v>
      </c>
      <c r="G633" t="s">
        <v>245</v>
      </c>
      <c r="H633" t="s">
        <v>246</v>
      </c>
      <c r="K633" t="s">
        <v>1474</v>
      </c>
      <c r="L633" t="s">
        <v>1475</v>
      </c>
    </row>
    <row r="634" spans="1:12" x14ac:dyDescent="0.35">
      <c r="A634" t="s">
        <v>1473</v>
      </c>
      <c r="B634">
        <v>1768</v>
      </c>
      <c r="C634" t="s">
        <v>1472</v>
      </c>
      <c r="D634" t="s">
        <v>162</v>
      </c>
      <c r="E634" t="s">
        <v>139</v>
      </c>
      <c r="F634" t="s">
        <v>140</v>
      </c>
      <c r="G634" t="s">
        <v>245</v>
      </c>
      <c r="H634" t="s">
        <v>246</v>
      </c>
      <c r="K634" t="s">
        <v>267</v>
      </c>
      <c r="L634" t="s">
        <v>268</v>
      </c>
    </row>
    <row r="635" spans="1:12" x14ac:dyDescent="0.35">
      <c r="A635" t="s">
        <v>1473</v>
      </c>
      <c r="B635">
        <v>8305</v>
      </c>
      <c r="C635" t="s">
        <v>1472</v>
      </c>
      <c r="D635" t="s">
        <v>162</v>
      </c>
      <c r="E635" t="s">
        <v>139</v>
      </c>
      <c r="F635" t="s">
        <v>140</v>
      </c>
      <c r="G635" t="s">
        <v>245</v>
      </c>
      <c r="H635" t="s">
        <v>246</v>
      </c>
      <c r="K635" t="s">
        <v>1134</v>
      </c>
      <c r="L635" t="s">
        <v>1135</v>
      </c>
    </row>
    <row r="636" spans="1:12" x14ac:dyDescent="0.35">
      <c r="A636" t="s">
        <v>1473</v>
      </c>
      <c r="B636">
        <v>4055</v>
      </c>
      <c r="C636" t="s">
        <v>1472</v>
      </c>
      <c r="D636" t="s">
        <v>162</v>
      </c>
      <c r="E636" t="s">
        <v>139</v>
      </c>
      <c r="F636" t="s">
        <v>140</v>
      </c>
      <c r="G636" t="s">
        <v>245</v>
      </c>
      <c r="H636" t="s">
        <v>246</v>
      </c>
      <c r="K636" t="s">
        <v>141</v>
      </c>
      <c r="L636" t="s">
        <v>142</v>
      </c>
    </row>
    <row r="637" spans="1:12" x14ac:dyDescent="0.35">
      <c r="A637" t="s">
        <v>1476</v>
      </c>
      <c r="B637">
        <v>-29171</v>
      </c>
      <c r="C637" t="s">
        <v>1472</v>
      </c>
      <c r="D637" t="s">
        <v>162</v>
      </c>
      <c r="E637" t="s">
        <v>258</v>
      </c>
      <c r="F637" t="s">
        <v>259</v>
      </c>
      <c r="G637" t="s">
        <v>117</v>
      </c>
      <c r="H637" t="s">
        <v>118</v>
      </c>
      <c r="K637" t="s">
        <v>286</v>
      </c>
      <c r="L637" t="s">
        <v>287</v>
      </c>
    </row>
    <row r="638" spans="1:12" x14ac:dyDescent="0.35">
      <c r="A638" t="s">
        <v>1476</v>
      </c>
      <c r="B638">
        <v>-13555</v>
      </c>
      <c r="C638" t="s">
        <v>1472</v>
      </c>
      <c r="D638" t="s">
        <v>162</v>
      </c>
      <c r="E638" t="s">
        <v>258</v>
      </c>
      <c r="F638" t="s">
        <v>259</v>
      </c>
      <c r="G638" t="s">
        <v>117</v>
      </c>
      <c r="H638" t="s">
        <v>118</v>
      </c>
      <c r="K638" t="s">
        <v>1474</v>
      </c>
      <c r="L638" t="s">
        <v>1475</v>
      </c>
    </row>
    <row r="639" spans="1:12" x14ac:dyDescent="0.35">
      <c r="A639" t="s">
        <v>1476</v>
      </c>
      <c r="B639">
        <v>-1768</v>
      </c>
      <c r="C639" t="s">
        <v>1472</v>
      </c>
      <c r="D639" t="s">
        <v>162</v>
      </c>
      <c r="E639" t="s">
        <v>258</v>
      </c>
      <c r="F639" t="s">
        <v>259</v>
      </c>
      <c r="G639" t="s">
        <v>117</v>
      </c>
      <c r="H639" t="s">
        <v>118</v>
      </c>
      <c r="K639" t="s">
        <v>267</v>
      </c>
      <c r="L639" t="s">
        <v>268</v>
      </c>
    </row>
    <row r="640" spans="1:12" x14ac:dyDescent="0.35">
      <c r="A640" t="s">
        <v>1476</v>
      </c>
      <c r="B640">
        <v>-8305</v>
      </c>
      <c r="C640" t="s">
        <v>1472</v>
      </c>
      <c r="D640" t="s">
        <v>162</v>
      </c>
      <c r="E640" t="s">
        <v>258</v>
      </c>
      <c r="F640" t="s">
        <v>259</v>
      </c>
      <c r="G640" t="s">
        <v>117</v>
      </c>
      <c r="H640" t="s">
        <v>118</v>
      </c>
      <c r="K640" t="s">
        <v>1134</v>
      </c>
      <c r="L640" t="s">
        <v>1135</v>
      </c>
    </row>
    <row r="641" spans="1:14" x14ac:dyDescent="0.35">
      <c r="A641" t="s">
        <v>1476</v>
      </c>
      <c r="B641">
        <v>-4055</v>
      </c>
      <c r="C641" t="s">
        <v>1472</v>
      </c>
      <c r="D641" t="s">
        <v>162</v>
      </c>
      <c r="E641" t="s">
        <v>258</v>
      </c>
      <c r="F641" t="s">
        <v>259</v>
      </c>
      <c r="G641" t="s">
        <v>117</v>
      </c>
      <c r="H641" t="s">
        <v>118</v>
      </c>
      <c r="K641" t="s">
        <v>141</v>
      </c>
      <c r="L641" t="s">
        <v>142</v>
      </c>
    </row>
    <row r="642" spans="1:14" x14ac:dyDescent="0.35">
      <c r="A642" t="s">
        <v>1477</v>
      </c>
      <c r="B642">
        <v>-156814</v>
      </c>
      <c r="C642" t="s">
        <v>200</v>
      </c>
      <c r="D642" t="s">
        <v>201</v>
      </c>
      <c r="E642" t="s">
        <v>47</v>
      </c>
      <c r="F642" t="s">
        <v>48</v>
      </c>
      <c r="G642" t="s">
        <v>32</v>
      </c>
      <c r="H642" t="s">
        <v>33</v>
      </c>
      <c r="K642" t="s">
        <v>1478</v>
      </c>
      <c r="L642" t="s">
        <v>1479</v>
      </c>
    </row>
    <row r="643" spans="1:14" x14ac:dyDescent="0.35">
      <c r="A643" t="s">
        <v>1480</v>
      </c>
      <c r="B643">
        <v>-156814</v>
      </c>
      <c r="C643" t="s">
        <v>176</v>
      </c>
      <c r="D643" t="s">
        <v>177</v>
      </c>
      <c r="E643" t="s">
        <v>47</v>
      </c>
      <c r="F643" t="s">
        <v>48</v>
      </c>
      <c r="G643" t="s">
        <v>32</v>
      </c>
      <c r="H643" t="s">
        <v>33</v>
      </c>
      <c r="K643" t="s">
        <v>1478</v>
      </c>
      <c r="L643" t="s">
        <v>1479</v>
      </c>
      <c r="M643" t="s">
        <v>1481</v>
      </c>
      <c r="N643" t="s">
        <v>1482</v>
      </c>
    </row>
    <row r="644" spans="1:14" x14ac:dyDescent="0.35">
      <c r="A644" t="s">
        <v>1483</v>
      </c>
      <c r="B644">
        <v>1224</v>
      </c>
      <c r="C644" t="s">
        <v>35</v>
      </c>
      <c r="D644" t="s">
        <v>36</v>
      </c>
      <c r="E644" t="s">
        <v>19</v>
      </c>
      <c r="F644" t="s">
        <v>20</v>
      </c>
      <c r="G644" t="s">
        <v>37</v>
      </c>
      <c r="H644" t="s">
        <v>38</v>
      </c>
    </row>
    <row r="645" spans="1:14" x14ac:dyDescent="0.35">
      <c r="A645" t="s">
        <v>1150</v>
      </c>
      <c r="B645">
        <v>480408</v>
      </c>
      <c r="C645" t="s">
        <v>1151</v>
      </c>
      <c r="D645" t="s">
        <v>1150</v>
      </c>
      <c r="E645" t="s">
        <v>1116</v>
      </c>
      <c r="F645" t="s">
        <v>1117</v>
      </c>
      <c r="G645" t="s">
        <v>21</v>
      </c>
      <c r="H645" t="s">
        <v>22</v>
      </c>
    </row>
    <row r="646" spans="1:14" x14ac:dyDescent="0.35">
      <c r="A646" t="s">
        <v>1484</v>
      </c>
      <c r="B646">
        <v>-200000</v>
      </c>
      <c r="C646" t="s">
        <v>758</v>
      </c>
      <c r="D646" t="s">
        <v>759</v>
      </c>
      <c r="E646" t="s">
        <v>47</v>
      </c>
      <c r="F646" t="s">
        <v>48</v>
      </c>
      <c r="G646" t="s">
        <v>178</v>
      </c>
      <c r="H646" t="s">
        <v>179</v>
      </c>
      <c r="K646" t="s">
        <v>180</v>
      </c>
      <c r="L646" t="s">
        <v>181</v>
      </c>
    </row>
    <row r="647" spans="1:14" x14ac:dyDescent="0.35">
      <c r="A647" t="s">
        <v>1484</v>
      </c>
      <c r="B647">
        <v>200000</v>
      </c>
      <c r="C647" t="s">
        <v>200</v>
      </c>
      <c r="D647" t="s">
        <v>201</v>
      </c>
      <c r="E647" t="s">
        <v>47</v>
      </c>
      <c r="F647" t="s">
        <v>48</v>
      </c>
      <c r="G647" t="s">
        <v>178</v>
      </c>
      <c r="H647" t="s">
        <v>179</v>
      </c>
      <c r="K647" t="s">
        <v>180</v>
      </c>
      <c r="L647" t="s">
        <v>181</v>
      </c>
    </row>
    <row r="648" spans="1:14" x14ac:dyDescent="0.35">
      <c r="A648" t="s">
        <v>1485</v>
      </c>
      <c r="B648">
        <v>-400000</v>
      </c>
      <c r="C648" t="s">
        <v>1153</v>
      </c>
      <c r="D648" t="s">
        <v>1154</v>
      </c>
      <c r="E648" t="s">
        <v>1116</v>
      </c>
      <c r="F648" t="s">
        <v>1117</v>
      </c>
      <c r="G648" t="s">
        <v>955</v>
      </c>
      <c r="H648" t="s">
        <v>956</v>
      </c>
    </row>
    <row r="649" spans="1:14" x14ac:dyDescent="0.35">
      <c r="A649" t="s">
        <v>1468</v>
      </c>
      <c r="B649">
        <v>876763</v>
      </c>
      <c r="C649" t="s">
        <v>1153</v>
      </c>
      <c r="D649" t="s">
        <v>1154</v>
      </c>
      <c r="E649" t="s">
        <v>1116</v>
      </c>
      <c r="F649" t="s">
        <v>1117</v>
      </c>
      <c r="G649" t="s">
        <v>955</v>
      </c>
      <c r="H649" t="s">
        <v>956</v>
      </c>
    </row>
    <row r="650" spans="1:14" x14ac:dyDescent="0.35">
      <c r="A650" t="s">
        <v>1486</v>
      </c>
      <c r="B650">
        <v>-20000</v>
      </c>
      <c r="C650" t="s">
        <v>1487</v>
      </c>
      <c r="D650" t="s">
        <v>1488</v>
      </c>
      <c r="E650" t="s">
        <v>1116</v>
      </c>
      <c r="F650" t="s">
        <v>1117</v>
      </c>
      <c r="G650" t="s">
        <v>21</v>
      </c>
      <c r="H650" t="s">
        <v>22</v>
      </c>
    </row>
    <row r="651" spans="1:14" x14ac:dyDescent="0.35">
      <c r="A651" t="s">
        <v>1469</v>
      </c>
      <c r="B651">
        <v>-876763</v>
      </c>
      <c r="C651" t="s">
        <v>1153</v>
      </c>
      <c r="D651" t="s">
        <v>1154</v>
      </c>
      <c r="E651" t="s">
        <v>1116</v>
      </c>
      <c r="F651" t="s">
        <v>1117</v>
      </c>
      <c r="G651" t="s">
        <v>21</v>
      </c>
      <c r="H651" t="s">
        <v>22</v>
      </c>
    </row>
    <row r="652" spans="1:14" x14ac:dyDescent="0.35">
      <c r="A652" t="s">
        <v>1489</v>
      </c>
      <c r="B652">
        <v>-6000</v>
      </c>
      <c r="C652" t="s">
        <v>958</v>
      </c>
      <c r="D652" t="s">
        <v>959</v>
      </c>
      <c r="E652" t="s">
        <v>531</v>
      </c>
      <c r="F652" t="s">
        <v>532</v>
      </c>
      <c r="G652" t="s">
        <v>955</v>
      </c>
      <c r="H652" t="s">
        <v>956</v>
      </c>
    </row>
    <row r="653" spans="1:14" x14ac:dyDescent="0.35">
      <c r="A653" t="s">
        <v>1489</v>
      </c>
      <c r="B653">
        <v>6000</v>
      </c>
      <c r="C653" t="s">
        <v>1490</v>
      </c>
      <c r="D653" t="s">
        <v>1491</v>
      </c>
      <c r="E653" t="s">
        <v>531</v>
      </c>
      <c r="F653" t="s">
        <v>532</v>
      </c>
      <c r="G653" t="s">
        <v>955</v>
      </c>
      <c r="H653" t="s">
        <v>956</v>
      </c>
    </row>
    <row r="654" spans="1:14" x14ac:dyDescent="0.35">
      <c r="A654" t="s">
        <v>1492</v>
      </c>
      <c r="B654">
        <v>105000</v>
      </c>
      <c r="C654" t="s">
        <v>129</v>
      </c>
      <c r="D654" t="s">
        <v>130</v>
      </c>
      <c r="E654" t="s">
        <v>126</v>
      </c>
      <c r="F654" t="s">
        <v>127</v>
      </c>
      <c r="G654" t="s">
        <v>21</v>
      </c>
      <c r="H654" t="s">
        <v>22</v>
      </c>
    </row>
    <row r="655" spans="1:14" x14ac:dyDescent="0.35">
      <c r="A655" t="s">
        <v>1493</v>
      </c>
      <c r="B655">
        <v>6000</v>
      </c>
      <c r="C655" t="s">
        <v>401</v>
      </c>
      <c r="D655" t="s">
        <v>400</v>
      </c>
      <c r="E655" t="s">
        <v>384</v>
      </c>
      <c r="F655" t="s">
        <v>385</v>
      </c>
      <c r="G655" t="s">
        <v>339</v>
      </c>
      <c r="H655" t="s">
        <v>340</v>
      </c>
      <c r="I655" t="s">
        <v>455</v>
      </c>
      <c r="J655" t="s">
        <v>456</v>
      </c>
    </row>
    <row r="656" spans="1:14" x14ac:dyDescent="0.35">
      <c r="A656" t="s">
        <v>1494</v>
      </c>
      <c r="B656">
        <v>-6000</v>
      </c>
      <c r="C656" t="s">
        <v>346</v>
      </c>
      <c r="D656" t="s">
        <v>347</v>
      </c>
      <c r="E656" t="s">
        <v>47</v>
      </c>
      <c r="F656" t="s">
        <v>48</v>
      </c>
      <c r="G656" t="s">
        <v>292</v>
      </c>
      <c r="H656" t="s">
        <v>293</v>
      </c>
      <c r="I656" t="s">
        <v>669</v>
      </c>
      <c r="J656" t="s">
        <v>670</v>
      </c>
      <c r="M656" t="s">
        <v>671</v>
      </c>
      <c r="N656" t="s">
        <v>672</v>
      </c>
    </row>
    <row r="657" spans="1:14" x14ac:dyDescent="0.35">
      <c r="A657" t="s">
        <v>1495</v>
      </c>
      <c r="B657">
        <v>50000</v>
      </c>
      <c r="C657" t="s">
        <v>196</v>
      </c>
      <c r="D657" t="s">
        <v>197</v>
      </c>
      <c r="E657" t="s">
        <v>139</v>
      </c>
      <c r="F657" t="s">
        <v>140</v>
      </c>
      <c r="G657" t="s">
        <v>250</v>
      </c>
      <c r="H657" t="s">
        <v>251</v>
      </c>
      <c r="M657" t="s">
        <v>1496</v>
      </c>
      <c r="N657" t="s">
        <v>1497</v>
      </c>
    </row>
    <row r="658" spans="1:14" x14ac:dyDescent="0.35">
      <c r="A658" t="s">
        <v>1495</v>
      </c>
      <c r="B658">
        <v>-50000</v>
      </c>
      <c r="C658" t="s">
        <v>1498</v>
      </c>
      <c r="D658" t="s">
        <v>1499</v>
      </c>
      <c r="E658" t="s">
        <v>139</v>
      </c>
      <c r="F658" t="s">
        <v>140</v>
      </c>
      <c r="G658" t="s">
        <v>250</v>
      </c>
      <c r="H658" t="s">
        <v>251</v>
      </c>
      <c r="M658" t="s">
        <v>1496</v>
      </c>
      <c r="N658" t="s">
        <v>1497</v>
      </c>
    </row>
    <row r="659" spans="1:14" x14ac:dyDescent="0.35">
      <c r="A659" t="s">
        <v>1495</v>
      </c>
      <c r="B659">
        <v>175000</v>
      </c>
      <c r="C659" t="s">
        <v>196</v>
      </c>
      <c r="D659" t="s">
        <v>197</v>
      </c>
      <c r="E659" t="s">
        <v>139</v>
      </c>
      <c r="F659" t="s">
        <v>140</v>
      </c>
      <c r="G659" t="s">
        <v>250</v>
      </c>
      <c r="H659" t="s">
        <v>251</v>
      </c>
      <c r="M659" t="s">
        <v>1500</v>
      </c>
      <c r="N659" t="s">
        <v>1501</v>
      </c>
    </row>
    <row r="660" spans="1:14" x14ac:dyDescent="0.35">
      <c r="A660" t="s">
        <v>1495</v>
      </c>
      <c r="B660">
        <v>-175000</v>
      </c>
      <c r="C660" t="s">
        <v>1498</v>
      </c>
      <c r="D660" t="s">
        <v>1499</v>
      </c>
      <c r="E660" t="s">
        <v>139</v>
      </c>
      <c r="F660" t="s">
        <v>140</v>
      </c>
      <c r="G660" t="s">
        <v>250</v>
      </c>
      <c r="H660" t="s">
        <v>251</v>
      </c>
      <c r="M660" t="s">
        <v>1500</v>
      </c>
      <c r="N660" t="s">
        <v>1501</v>
      </c>
    </row>
    <row r="661" spans="1:14" x14ac:dyDescent="0.35">
      <c r="A661" t="s">
        <v>1495</v>
      </c>
      <c r="B661">
        <v>40000</v>
      </c>
      <c r="C661" t="s">
        <v>196</v>
      </c>
      <c r="D661" t="s">
        <v>197</v>
      </c>
      <c r="E661" t="s">
        <v>139</v>
      </c>
      <c r="F661" t="s">
        <v>140</v>
      </c>
      <c r="G661" t="s">
        <v>250</v>
      </c>
      <c r="H661" t="s">
        <v>251</v>
      </c>
      <c r="M661" t="s">
        <v>1502</v>
      </c>
      <c r="N661" t="s">
        <v>1503</v>
      </c>
    </row>
    <row r="662" spans="1:14" x14ac:dyDescent="0.35">
      <c r="A662" t="s">
        <v>1495</v>
      </c>
      <c r="B662">
        <v>-40000</v>
      </c>
      <c r="C662" t="s">
        <v>1498</v>
      </c>
      <c r="D662" t="s">
        <v>1499</v>
      </c>
      <c r="E662" t="s">
        <v>139</v>
      </c>
      <c r="F662" t="s">
        <v>140</v>
      </c>
      <c r="G662" t="s">
        <v>250</v>
      </c>
      <c r="H662" t="s">
        <v>251</v>
      </c>
      <c r="M662" t="s">
        <v>1502</v>
      </c>
      <c r="N662" t="s">
        <v>1503</v>
      </c>
    </row>
    <row r="663" spans="1:14" x14ac:dyDescent="0.35">
      <c r="A663" t="s">
        <v>1504</v>
      </c>
      <c r="B663">
        <v>19000</v>
      </c>
      <c r="C663" t="s">
        <v>196</v>
      </c>
      <c r="D663" t="s">
        <v>197</v>
      </c>
      <c r="E663" t="s">
        <v>139</v>
      </c>
      <c r="F663" t="s">
        <v>140</v>
      </c>
      <c r="G663" t="s">
        <v>250</v>
      </c>
      <c r="H663" t="s">
        <v>251</v>
      </c>
      <c r="M663" t="s">
        <v>1496</v>
      </c>
      <c r="N663" t="s">
        <v>1497</v>
      </c>
    </row>
    <row r="664" spans="1:14" x14ac:dyDescent="0.35">
      <c r="A664" t="s">
        <v>1504</v>
      </c>
      <c r="B664">
        <v>38000</v>
      </c>
      <c r="C664" t="s">
        <v>196</v>
      </c>
      <c r="D664" t="s">
        <v>197</v>
      </c>
      <c r="E664" t="s">
        <v>139</v>
      </c>
      <c r="F664" t="s">
        <v>140</v>
      </c>
      <c r="G664" t="s">
        <v>250</v>
      </c>
      <c r="H664" t="s">
        <v>251</v>
      </c>
      <c r="M664" t="s">
        <v>1500</v>
      </c>
      <c r="N664" t="s">
        <v>1501</v>
      </c>
    </row>
    <row r="665" spans="1:14" x14ac:dyDescent="0.35">
      <c r="A665" t="s">
        <v>1505</v>
      </c>
      <c r="B665">
        <v>-7700</v>
      </c>
      <c r="C665" t="s">
        <v>196</v>
      </c>
      <c r="D665" t="s">
        <v>197</v>
      </c>
      <c r="E665" t="s">
        <v>139</v>
      </c>
      <c r="F665" t="s">
        <v>140</v>
      </c>
      <c r="G665" t="s">
        <v>250</v>
      </c>
      <c r="H665" t="s">
        <v>251</v>
      </c>
      <c r="M665" t="s">
        <v>1502</v>
      </c>
      <c r="N665" t="s">
        <v>1503</v>
      </c>
    </row>
    <row r="666" spans="1:14" x14ac:dyDescent="0.35">
      <c r="A666" t="s">
        <v>1506</v>
      </c>
      <c r="B666">
        <v>-76000</v>
      </c>
      <c r="C666" t="s">
        <v>684</v>
      </c>
      <c r="D666" t="s">
        <v>685</v>
      </c>
      <c r="E666" t="s">
        <v>139</v>
      </c>
      <c r="F666" t="s">
        <v>140</v>
      </c>
      <c r="G666" t="s">
        <v>339</v>
      </c>
      <c r="H666" t="s">
        <v>340</v>
      </c>
      <c r="M666" t="s">
        <v>1507</v>
      </c>
      <c r="N666" t="s">
        <v>1508</v>
      </c>
    </row>
    <row r="667" spans="1:14" x14ac:dyDescent="0.35">
      <c r="A667" t="s">
        <v>685</v>
      </c>
      <c r="B667">
        <v>290000</v>
      </c>
      <c r="C667" t="s">
        <v>684</v>
      </c>
      <c r="D667" t="s">
        <v>685</v>
      </c>
      <c r="E667" t="s">
        <v>139</v>
      </c>
      <c r="F667" t="s">
        <v>140</v>
      </c>
      <c r="G667" t="s">
        <v>339</v>
      </c>
      <c r="H667" t="s">
        <v>340</v>
      </c>
      <c r="M667" t="s">
        <v>1507</v>
      </c>
      <c r="N667" t="s">
        <v>1508</v>
      </c>
    </row>
    <row r="668" spans="1:14" x14ac:dyDescent="0.35">
      <c r="A668" t="s">
        <v>1499</v>
      </c>
      <c r="B668">
        <v>-290000</v>
      </c>
      <c r="C668" t="s">
        <v>1498</v>
      </c>
      <c r="D668" t="s">
        <v>1499</v>
      </c>
      <c r="E668" t="s">
        <v>139</v>
      </c>
      <c r="F668" t="s">
        <v>140</v>
      </c>
      <c r="G668" t="s">
        <v>339</v>
      </c>
      <c r="H668" t="s">
        <v>340</v>
      </c>
      <c r="M668" t="s">
        <v>1507</v>
      </c>
      <c r="N668" t="s">
        <v>1508</v>
      </c>
    </row>
    <row r="669" spans="1:14" x14ac:dyDescent="0.35">
      <c r="A669" t="s">
        <v>1489</v>
      </c>
      <c r="B669">
        <v>-3884</v>
      </c>
      <c r="C669" t="s">
        <v>958</v>
      </c>
      <c r="D669" t="s">
        <v>959</v>
      </c>
      <c r="E669" t="s">
        <v>337</v>
      </c>
      <c r="F669" t="s">
        <v>338</v>
      </c>
      <c r="G669" t="s">
        <v>955</v>
      </c>
      <c r="H669" t="s">
        <v>956</v>
      </c>
    </row>
    <row r="670" spans="1:14" x14ac:dyDescent="0.35">
      <c r="A670" t="s">
        <v>1489</v>
      </c>
      <c r="B670">
        <v>3884</v>
      </c>
      <c r="C670" t="s">
        <v>1490</v>
      </c>
      <c r="D670" t="s">
        <v>1491</v>
      </c>
      <c r="E670" t="s">
        <v>337</v>
      </c>
      <c r="F670" t="s">
        <v>338</v>
      </c>
      <c r="G670" t="s">
        <v>955</v>
      </c>
      <c r="H670" t="s">
        <v>956</v>
      </c>
    </row>
    <row r="671" spans="1:14" x14ac:dyDescent="0.35">
      <c r="A671" t="s">
        <v>1489</v>
      </c>
      <c r="B671">
        <v>-11215</v>
      </c>
      <c r="C671" t="s">
        <v>958</v>
      </c>
      <c r="D671" t="s">
        <v>959</v>
      </c>
      <c r="E671" t="s">
        <v>458</v>
      </c>
      <c r="F671" t="s">
        <v>459</v>
      </c>
      <c r="G671" t="s">
        <v>955</v>
      </c>
      <c r="H671" t="s">
        <v>956</v>
      </c>
    </row>
    <row r="672" spans="1:14" x14ac:dyDescent="0.35">
      <c r="A672" t="s">
        <v>1489</v>
      </c>
      <c r="B672">
        <v>11215</v>
      </c>
      <c r="C672" t="s">
        <v>1490</v>
      </c>
      <c r="D672" t="s">
        <v>1491</v>
      </c>
      <c r="E672" t="s">
        <v>458</v>
      </c>
      <c r="F672" t="s">
        <v>459</v>
      </c>
      <c r="G672" t="s">
        <v>955</v>
      </c>
      <c r="H672" t="s">
        <v>956</v>
      </c>
    </row>
    <row r="673" spans="1:14" x14ac:dyDescent="0.35">
      <c r="A673" t="s">
        <v>1509</v>
      </c>
      <c r="B673">
        <v>19</v>
      </c>
      <c r="C673" t="s">
        <v>17</v>
      </c>
      <c r="D673" t="s">
        <v>18</v>
      </c>
      <c r="E673" t="s">
        <v>613</v>
      </c>
      <c r="F673" t="s">
        <v>614</v>
      </c>
      <c r="G673" t="s">
        <v>615</v>
      </c>
      <c r="H673" t="s">
        <v>616</v>
      </c>
      <c r="K673" t="s">
        <v>1371</v>
      </c>
      <c r="L673" t="s">
        <v>1372</v>
      </c>
    </row>
    <row r="674" spans="1:14" x14ac:dyDescent="0.35">
      <c r="A674" t="s">
        <v>1509</v>
      </c>
      <c r="B674">
        <v>768</v>
      </c>
      <c r="C674" t="s">
        <v>27</v>
      </c>
      <c r="D674" t="s">
        <v>28</v>
      </c>
      <c r="E674" t="s">
        <v>613</v>
      </c>
      <c r="F674" t="s">
        <v>614</v>
      </c>
      <c r="G674" t="s">
        <v>615</v>
      </c>
      <c r="H674" t="s">
        <v>616</v>
      </c>
      <c r="K674" t="s">
        <v>1371</v>
      </c>
      <c r="L674" t="s">
        <v>1372</v>
      </c>
    </row>
    <row r="675" spans="1:14" x14ac:dyDescent="0.35">
      <c r="A675" t="s">
        <v>1509</v>
      </c>
      <c r="B675">
        <v>2325</v>
      </c>
      <c r="C675" t="s">
        <v>226</v>
      </c>
      <c r="D675" t="s">
        <v>227</v>
      </c>
      <c r="E675" t="s">
        <v>613</v>
      </c>
      <c r="F675" t="s">
        <v>614</v>
      </c>
      <c r="G675" t="s">
        <v>615</v>
      </c>
      <c r="H675" t="s">
        <v>616</v>
      </c>
      <c r="K675" t="s">
        <v>1371</v>
      </c>
      <c r="L675" t="s">
        <v>1372</v>
      </c>
    </row>
    <row r="676" spans="1:14" x14ac:dyDescent="0.35">
      <c r="A676" t="s">
        <v>354</v>
      </c>
      <c r="B676">
        <v>-3005</v>
      </c>
      <c r="C676" t="s">
        <v>353</v>
      </c>
      <c r="D676" t="s">
        <v>354</v>
      </c>
      <c r="E676" t="s">
        <v>1270</v>
      </c>
      <c r="F676" t="s">
        <v>1271</v>
      </c>
      <c r="G676" t="s">
        <v>412</v>
      </c>
      <c r="H676" t="s">
        <v>413</v>
      </c>
      <c r="I676" t="s">
        <v>1510</v>
      </c>
      <c r="J676" t="s">
        <v>1511</v>
      </c>
    </row>
    <row r="677" spans="1:14" x14ac:dyDescent="0.35">
      <c r="A677" t="s">
        <v>1512</v>
      </c>
      <c r="B677">
        <v>12000</v>
      </c>
      <c r="C677" t="s">
        <v>161</v>
      </c>
      <c r="D677" t="s">
        <v>162</v>
      </c>
      <c r="E677" t="s">
        <v>47</v>
      </c>
      <c r="F677" t="s">
        <v>48</v>
      </c>
      <c r="G677" t="s">
        <v>1513</v>
      </c>
      <c r="H677" t="s">
        <v>1514</v>
      </c>
      <c r="K677" t="s">
        <v>1515</v>
      </c>
      <c r="L677" t="s">
        <v>1516</v>
      </c>
      <c r="M677" t="s">
        <v>1517</v>
      </c>
      <c r="N677" t="s">
        <v>1518</v>
      </c>
    </row>
    <row r="678" spans="1:14" x14ac:dyDescent="0.35">
      <c r="A678" t="s">
        <v>1512</v>
      </c>
      <c r="B678">
        <v>-12000</v>
      </c>
      <c r="C678" t="s">
        <v>161</v>
      </c>
      <c r="D678" t="s">
        <v>162</v>
      </c>
      <c r="E678" t="s">
        <v>47</v>
      </c>
      <c r="F678" t="s">
        <v>48</v>
      </c>
      <c r="G678" t="s">
        <v>1513</v>
      </c>
      <c r="H678" t="s">
        <v>1514</v>
      </c>
      <c r="M678" t="s">
        <v>1517</v>
      </c>
      <c r="N678" t="s">
        <v>1518</v>
      </c>
    </row>
    <row r="679" spans="1:14" x14ac:dyDescent="0.35">
      <c r="A679" t="s">
        <v>1519</v>
      </c>
      <c r="B679">
        <v>6000</v>
      </c>
      <c r="C679" t="s">
        <v>500</v>
      </c>
      <c r="D679" t="s">
        <v>478</v>
      </c>
      <c r="E679" t="s">
        <v>47</v>
      </c>
      <c r="F679" t="s">
        <v>48</v>
      </c>
      <c r="G679" t="s">
        <v>21</v>
      </c>
      <c r="H679" t="s">
        <v>22</v>
      </c>
    </row>
    <row r="680" spans="1:14" x14ac:dyDescent="0.35">
      <c r="A680" t="s">
        <v>1520</v>
      </c>
      <c r="B680">
        <v>-6000</v>
      </c>
      <c r="C680" t="s">
        <v>477</v>
      </c>
      <c r="D680" t="s">
        <v>478</v>
      </c>
      <c r="E680" t="s">
        <v>47</v>
      </c>
      <c r="F680" t="s">
        <v>48</v>
      </c>
      <c r="G680" t="s">
        <v>21</v>
      </c>
      <c r="H680" t="s">
        <v>22</v>
      </c>
    </row>
    <row r="681" spans="1:14" x14ac:dyDescent="0.35">
      <c r="A681" t="s">
        <v>1521</v>
      </c>
      <c r="B681">
        <v>8123</v>
      </c>
      <c r="C681" t="s">
        <v>630</v>
      </c>
      <c r="D681" t="s">
        <v>440</v>
      </c>
      <c r="E681" t="s">
        <v>47</v>
      </c>
      <c r="F681" t="s">
        <v>48</v>
      </c>
      <c r="G681" t="s">
        <v>21</v>
      </c>
      <c r="H681" t="s">
        <v>22</v>
      </c>
    </row>
    <row r="682" spans="1:14" x14ac:dyDescent="0.35">
      <c r="A682" t="s">
        <v>1521</v>
      </c>
      <c r="B682">
        <v>-8123</v>
      </c>
      <c r="C682" t="s">
        <v>1522</v>
      </c>
      <c r="D682" t="s">
        <v>440</v>
      </c>
      <c r="E682" t="s">
        <v>47</v>
      </c>
      <c r="F682" t="s">
        <v>48</v>
      </c>
      <c r="G682" t="s">
        <v>21</v>
      </c>
      <c r="H682" t="s">
        <v>22</v>
      </c>
    </row>
    <row r="683" spans="1:14" x14ac:dyDescent="0.35">
      <c r="A683" t="s">
        <v>1523</v>
      </c>
      <c r="B683">
        <v>3</v>
      </c>
      <c r="C683" t="s">
        <v>17</v>
      </c>
      <c r="D683" t="s">
        <v>18</v>
      </c>
      <c r="E683" t="s">
        <v>154</v>
      </c>
      <c r="F683" t="s">
        <v>155</v>
      </c>
      <c r="G683" t="s">
        <v>117</v>
      </c>
      <c r="H683" t="s">
        <v>118</v>
      </c>
      <c r="K683" t="s">
        <v>286</v>
      </c>
      <c r="L683" t="s">
        <v>287</v>
      </c>
    </row>
    <row r="684" spans="1:14" x14ac:dyDescent="0.35">
      <c r="A684" t="s">
        <v>1523</v>
      </c>
      <c r="B684">
        <v>132</v>
      </c>
      <c r="C684" t="s">
        <v>27</v>
      </c>
      <c r="D684" t="s">
        <v>28</v>
      </c>
      <c r="E684" t="s">
        <v>154</v>
      </c>
      <c r="F684" t="s">
        <v>155</v>
      </c>
      <c r="G684" t="s">
        <v>117</v>
      </c>
      <c r="H684" t="s">
        <v>118</v>
      </c>
      <c r="K684" t="s">
        <v>286</v>
      </c>
      <c r="L684" t="s">
        <v>287</v>
      </c>
    </row>
    <row r="685" spans="1:14" x14ac:dyDescent="0.35">
      <c r="A685" t="s">
        <v>1524</v>
      </c>
      <c r="B685">
        <v>400</v>
      </c>
      <c r="C685" t="s">
        <v>156</v>
      </c>
      <c r="D685" t="s">
        <v>157</v>
      </c>
      <c r="E685" t="s">
        <v>154</v>
      </c>
      <c r="F685" t="s">
        <v>155</v>
      </c>
      <c r="G685" t="s">
        <v>117</v>
      </c>
      <c r="H685" t="s">
        <v>118</v>
      </c>
      <c r="K685" t="s">
        <v>286</v>
      </c>
      <c r="L685" t="s">
        <v>287</v>
      </c>
    </row>
    <row r="686" spans="1:14" x14ac:dyDescent="0.35">
      <c r="A686" t="s">
        <v>1525</v>
      </c>
      <c r="B686">
        <v>22000</v>
      </c>
      <c r="C686" t="s">
        <v>766</v>
      </c>
      <c r="D686" t="s">
        <v>767</v>
      </c>
      <c r="E686" t="s">
        <v>332</v>
      </c>
      <c r="F686" t="s">
        <v>333</v>
      </c>
      <c r="G686" t="s">
        <v>49</v>
      </c>
      <c r="H686" t="s">
        <v>50</v>
      </c>
      <c r="M686" t="s">
        <v>763</v>
      </c>
      <c r="N686" t="s">
        <v>764</v>
      </c>
    </row>
    <row r="687" spans="1:14" x14ac:dyDescent="0.35">
      <c r="A687" t="s">
        <v>663</v>
      </c>
      <c r="B687">
        <v>-22000</v>
      </c>
      <c r="C687" t="s">
        <v>662</v>
      </c>
      <c r="D687" t="s">
        <v>663</v>
      </c>
      <c r="E687" t="s">
        <v>332</v>
      </c>
      <c r="F687" t="s">
        <v>333</v>
      </c>
      <c r="G687" t="s">
        <v>178</v>
      </c>
      <c r="H687" t="s">
        <v>179</v>
      </c>
      <c r="K687" t="s">
        <v>658</v>
      </c>
      <c r="L687" t="s">
        <v>659</v>
      </c>
    </row>
    <row r="688" spans="1:14" x14ac:dyDescent="0.35">
      <c r="A688" t="s">
        <v>1526</v>
      </c>
      <c r="B688">
        <v>19</v>
      </c>
      <c r="C688" t="s">
        <v>17</v>
      </c>
      <c r="D688" t="s">
        <v>18</v>
      </c>
      <c r="E688" t="s">
        <v>613</v>
      </c>
      <c r="F688" t="s">
        <v>614</v>
      </c>
      <c r="G688" t="s">
        <v>615</v>
      </c>
      <c r="H688" t="s">
        <v>616</v>
      </c>
      <c r="K688" t="s">
        <v>1371</v>
      </c>
      <c r="L688" t="s">
        <v>1372</v>
      </c>
    </row>
    <row r="689" spans="1:14" x14ac:dyDescent="0.35">
      <c r="A689" t="s">
        <v>1526</v>
      </c>
      <c r="B689">
        <v>768</v>
      </c>
      <c r="C689" t="s">
        <v>27</v>
      </c>
      <c r="D689" t="s">
        <v>28</v>
      </c>
      <c r="E689" t="s">
        <v>613</v>
      </c>
      <c r="F689" t="s">
        <v>614</v>
      </c>
      <c r="G689" t="s">
        <v>615</v>
      </c>
      <c r="H689" t="s">
        <v>616</v>
      </c>
      <c r="K689" t="s">
        <v>1371</v>
      </c>
      <c r="L689" t="s">
        <v>1372</v>
      </c>
    </row>
    <row r="690" spans="1:14" x14ac:dyDescent="0.35">
      <c r="A690" t="s">
        <v>1527</v>
      </c>
      <c r="B690">
        <v>2325</v>
      </c>
      <c r="C690" t="s">
        <v>226</v>
      </c>
      <c r="D690" t="s">
        <v>227</v>
      </c>
      <c r="E690" t="s">
        <v>613</v>
      </c>
      <c r="F690" t="s">
        <v>614</v>
      </c>
      <c r="G690" t="s">
        <v>615</v>
      </c>
      <c r="H690" t="s">
        <v>616</v>
      </c>
      <c r="K690" t="s">
        <v>1371</v>
      </c>
      <c r="L690" t="s">
        <v>1372</v>
      </c>
    </row>
    <row r="691" spans="1:14" x14ac:dyDescent="0.35">
      <c r="A691" t="s">
        <v>1528</v>
      </c>
      <c r="B691">
        <v>2</v>
      </c>
      <c r="C691" t="s">
        <v>17</v>
      </c>
      <c r="D691" t="s">
        <v>18</v>
      </c>
      <c r="E691" t="s">
        <v>134</v>
      </c>
      <c r="F691" t="s">
        <v>135</v>
      </c>
      <c r="G691" t="s">
        <v>117</v>
      </c>
      <c r="H691" t="s">
        <v>118</v>
      </c>
    </row>
    <row r="692" spans="1:14" x14ac:dyDescent="0.35">
      <c r="A692" t="s">
        <v>1528</v>
      </c>
      <c r="B692">
        <v>99</v>
      </c>
      <c r="C692" t="s">
        <v>27</v>
      </c>
      <c r="D692" t="s">
        <v>28</v>
      </c>
      <c r="E692" t="s">
        <v>134</v>
      </c>
      <c r="F692" t="s">
        <v>135</v>
      </c>
      <c r="G692" t="s">
        <v>117</v>
      </c>
      <c r="H692" t="s">
        <v>118</v>
      </c>
    </row>
    <row r="693" spans="1:14" x14ac:dyDescent="0.35">
      <c r="A693" t="s">
        <v>1529</v>
      </c>
      <c r="B693">
        <v>300</v>
      </c>
      <c r="C693" t="s">
        <v>219</v>
      </c>
      <c r="D693" t="s">
        <v>220</v>
      </c>
      <c r="E693" t="s">
        <v>134</v>
      </c>
      <c r="F693" t="s">
        <v>135</v>
      </c>
      <c r="G693" t="s">
        <v>117</v>
      </c>
      <c r="H693" t="s">
        <v>118</v>
      </c>
    </row>
    <row r="694" spans="1:14" x14ac:dyDescent="0.35">
      <c r="A694" t="s">
        <v>1530</v>
      </c>
      <c r="B694">
        <v>2852</v>
      </c>
      <c r="C694" t="s">
        <v>168</v>
      </c>
      <c r="D694" t="s">
        <v>169</v>
      </c>
      <c r="E694" t="s">
        <v>221</v>
      </c>
      <c r="F694" t="s">
        <v>222</v>
      </c>
      <c r="G694" t="s">
        <v>223</v>
      </c>
      <c r="H694" t="s">
        <v>224</v>
      </c>
    </row>
    <row r="695" spans="1:14" x14ac:dyDescent="0.35">
      <c r="A695" t="s">
        <v>1531</v>
      </c>
      <c r="B695">
        <v>-2600</v>
      </c>
      <c r="C695" t="s">
        <v>40</v>
      </c>
      <c r="D695" t="s">
        <v>41</v>
      </c>
      <c r="E695" t="s">
        <v>19</v>
      </c>
      <c r="F695" t="s">
        <v>20</v>
      </c>
      <c r="G695" t="s">
        <v>21</v>
      </c>
      <c r="H695" t="s">
        <v>22</v>
      </c>
    </row>
    <row r="696" spans="1:14" x14ac:dyDescent="0.35">
      <c r="A696" t="s">
        <v>1532</v>
      </c>
      <c r="B696">
        <v>2600</v>
      </c>
      <c r="C696" t="s">
        <v>35</v>
      </c>
      <c r="D696" t="s">
        <v>36</v>
      </c>
      <c r="E696" t="s">
        <v>19</v>
      </c>
      <c r="F696" t="s">
        <v>20</v>
      </c>
      <c r="G696" t="s">
        <v>37</v>
      </c>
      <c r="H696" t="s">
        <v>38</v>
      </c>
    </row>
    <row r="697" spans="1:14" x14ac:dyDescent="0.35">
      <c r="A697" t="s">
        <v>1533</v>
      </c>
      <c r="B697">
        <v>-52</v>
      </c>
      <c r="C697" t="s">
        <v>85</v>
      </c>
      <c r="D697" t="s">
        <v>86</v>
      </c>
      <c r="E697" t="s">
        <v>58</v>
      </c>
      <c r="F697" t="s">
        <v>59</v>
      </c>
      <c r="G697" t="s">
        <v>60</v>
      </c>
      <c r="H697" t="s">
        <v>59</v>
      </c>
      <c r="M697" t="s">
        <v>1534</v>
      </c>
      <c r="N697" t="s">
        <v>1535</v>
      </c>
    </row>
    <row r="698" spans="1:14" x14ac:dyDescent="0.35">
      <c r="A698" t="s">
        <v>1536</v>
      </c>
      <c r="B698">
        <v>52</v>
      </c>
      <c r="C698" t="s">
        <v>298</v>
      </c>
      <c r="D698" t="s">
        <v>297</v>
      </c>
      <c r="E698" t="s">
        <v>410</v>
      </c>
      <c r="F698" t="s">
        <v>411</v>
      </c>
      <c r="G698" t="s">
        <v>412</v>
      </c>
      <c r="H698" t="s">
        <v>413</v>
      </c>
    </row>
    <row r="699" spans="1:14" x14ac:dyDescent="0.35">
      <c r="A699" t="s">
        <v>1537</v>
      </c>
      <c r="B699">
        <v>9493</v>
      </c>
      <c r="C699" t="s">
        <v>1538</v>
      </c>
      <c r="D699" t="s">
        <v>1539</v>
      </c>
      <c r="E699" t="s">
        <v>19</v>
      </c>
      <c r="F699" t="s">
        <v>20</v>
      </c>
      <c r="G699" t="s">
        <v>720</v>
      </c>
      <c r="H699" t="s">
        <v>721</v>
      </c>
      <c r="K699" t="s">
        <v>1540</v>
      </c>
      <c r="L699" t="s">
        <v>1541</v>
      </c>
    </row>
    <row r="700" spans="1:14" x14ac:dyDescent="0.35">
      <c r="A700" t="s">
        <v>1542</v>
      </c>
      <c r="B700">
        <v>2400</v>
      </c>
      <c r="C700" t="s">
        <v>208</v>
      </c>
      <c r="D700" t="s">
        <v>209</v>
      </c>
      <c r="E700" t="s">
        <v>158</v>
      </c>
      <c r="F700" t="s">
        <v>159</v>
      </c>
      <c r="G700" t="s">
        <v>117</v>
      </c>
      <c r="H700" t="s">
        <v>118</v>
      </c>
    </row>
    <row r="701" spans="1:14" x14ac:dyDescent="0.35">
      <c r="A701" t="s">
        <v>1543</v>
      </c>
      <c r="B701">
        <v>4000</v>
      </c>
      <c r="C701" t="s">
        <v>168</v>
      </c>
      <c r="D701" t="s">
        <v>169</v>
      </c>
      <c r="E701" t="s">
        <v>158</v>
      </c>
      <c r="F701" t="s">
        <v>159</v>
      </c>
      <c r="G701" t="s">
        <v>117</v>
      </c>
      <c r="H701" t="s">
        <v>118</v>
      </c>
    </row>
    <row r="702" spans="1:14" x14ac:dyDescent="0.35">
      <c r="A702" t="s">
        <v>149</v>
      </c>
      <c r="B702">
        <v>900</v>
      </c>
      <c r="C702" t="s">
        <v>148</v>
      </c>
      <c r="D702" t="s">
        <v>149</v>
      </c>
      <c r="E702" t="s">
        <v>158</v>
      </c>
      <c r="F702" t="s">
        <v>159</v>
      </c>
      <c r="G702" t="s">
        <v>117</v>
      </c>
      <c r="H702" t="s">
        <v>118</v>
      </c>
    </row>
    <row r="703" spans="1:14" x14ac:dyDescent="0.35">
      <c r="A703" t="s">
        <v>1544</v>
      </c>
      <c r="B703">
        <v>900</v>
      </c>
      <c r="C703" t="s">
        <v>161</v>
      </c>
      <c r="D703" t="s">
        <v>162</v>
      </c>
      <c r="E703" t="s">
        <v>158</v>
      </c>
      <c r="F703" t="s">
        <v>159</v>
      </c>
      <c r="G703" t="s">
        <v>117</v>
      </c>
      <c r="H703" t="s">
        <v>118</v>
      </c>
    </row>
    <row r="704" spans="1:14" x14ac:dyDescent="0.35">
      <c r="A704" t="s">
        <v>1545</v>
      </c>
      <c r="B704">
        <v>63</v>
      </c>
      <c r="C704" t="s">
        <v>17</v>
      </c>
      <c r="D704" t="s">
        <v>18</v>
      </c>
      <c r="E704" t="s">
        <v>158</v>
      </c>
      <c r="F704" t="s">
        <v>159</v>
      </c>
      <c r="G704" t="s">
        <v>117</v>
      </c>
      <c r="H704" t="s">
        <v>118</v>
      </c>
      <c r="K704" t="s">
        <v>286</v>
      </c>
      <c r="L704" t="s">
        <v>287</v>
      </c>
    </row>
    <row r="705" spans="1:14" x14ac:dyDescent="0.35">
      <c r="A705" t="s">
        <v>1545</v>
      </c>
      <c r="B705">
        <v>2586</v>
      </c>
      <c r="C705" t="s">
        <v>27</v>
      </c>
      <c r="D705" t="s">
        <v>28</v>
      </c>
      <c r="E705" t="s">
        <v>158</v>
      </c>
      <c r="F705" t="s">
        <v>159</v>
      </c>
      <c r="G705" t="s">
        <v>117</v>
      </c>
      <c r="H705" t="s">
        <v>118</v>
      </c>
      <c r="K705" t="s">
        <v>286</v>
      </c>
      <c r="L705" t="s">
        <v>287</v>
      </c>
    </row>
    <row r="706" spans="1:14" x14ac:dyDescent="0.35">
      <c r="A706" t="s">
        <v>1546</v>
      </c>
      <c r="B706">
        <v>7836</v>
      </c>
      <c r="C706" t="s">
        <v>156</v>
      </c>
      <c r="D706" t="s">
        <v>157</v>
      </c>
      <c r="E706" t="s">
        <v>158</v>
      </c>
      <c r="F706" t="s">
        <v>159</v>
      </c>
      <c r="G706" t="s">
        <v>117</v>
      </c>
      <c r="H706" t="s">
        <v>118</v>
      </c>
      <c r="K706" t="s">
        <v>286</v>
      </c>
      <c r="L706" t="s">
        <v>287</v>
      </c>
    </row>
    <row r="707" spans="1:14" x14ac:dyDescent="0.35">
      <c r="A707" t="s">
        <v>149</v>
      </c>
      <c r="B707">
        <v>152</v>
      </c>
      <c r="C707" t="s">
        <v>148</v>
      </c>
      <c r="D707" t="s">
        <v>149</v>
      </c>
      <c r="E707" t="s">
        <v>154</v>
      </c>
      <c r="F707" t="s">
        <v>155</v>
      </c>
      <c r="G707" t="s">
        <v>117</v>
      </c>
      <c r="H707" t="s">
        <v>118</v>
      </c>
    </row>
    <row r="708" spans="1:14" x14ac:dyDescent="0.35">
      <c r="A708" t="s">
        <v>197</v>
      </c>
      <c r="B708">
        <v>72</v>
      </c>
      <c r="C708" t="s">
        <v>196</v>
      </c>
      <c r="D708" t="s">
        <v>197</v>
      </c>
      <c r="E708" t="s">
        <v>154</v>
      </c>
      <c r="F708" t="s">
        <v>155</v>
      </c>
      <c r="G708" t="s">
        <v>117</v>
      </c>
      <c r="H708" t="s">
        <v>118</v>
      </c>
    </row>
    <row r="709" spans="1:14" x14ac:dyDescent="0.35">
      <c r="A709" t="s">
        <v>1309</v>
      </c>
      <c r="B709">
        <v>80</v>
      </c>
      <c r="C709" t="s">
        <v>1310</v>
      </c>
      <c r="D709" t="s">
        <v>1309</v>
      </c>
      <c r="E709" t="s">
        <v>154</v>
      </c>
      <c r="F709" t="s">
        <v>155</v>
      </c>
      <c r="G709" t="s">
        <v>117</v>
      </c>
      <c r="H709" t="s">
        <v>118</v>
      </c>
    </row>
    <row r="710" spans="1:14" x14ac:dyDescent="0.35">
      <c r="A710" t="s">
        <v>18</v>
      </c>
      <c r="B710">
        <v>14</v>
      </c>
      <c r="C710" t="s">
        <v>17</v>
      </c>
      <c r="D710" t="s">
        <v>18</v>
      </c>
      <c r="E710" t="s">
        <v>154</v>
      </c>
      <c r="F710" t="s">
        <v>155</v>
      </c>
      <c r="G710" t="s">
        <v>117</v>
      </c>
      <c r="H710" t="s">
        <v>118</v>
      </c>
      <c r="K710" t="s">
        <v>210</v>
      </c>
      <c r="L710" t="s">
        <v>211</v>
      </c>
    </row>
    <row r="711" spans="1:14" x14ac:dyDescent="0.35">
      <c r="A711" t="s">
        <v>28</v>
      </c>
      <c r="B711">
        <v>570</v>
      </c>
      <c r="C711" t="s">
        <v>27</v>
      </c>
      <c r="D711" t="s">
        <v>28</v>
      </c>
      <c r="E711" t="s">
        <v>154</v>
      </c>
      <c r="F711" t="s">
        <v>155</v>
      </c>
      <c r="G711" t="s">
        <v>117</v>
      </c>
      <c r="H711" t="s">
        <v>118</v>
      </c>
      <c r="K711" t="s">
        <v>210</v>
      </c>
      <c r="L711" t="s">
        <v>211</v>
      </c>
    </row>
    <row r="712" spans="1:14" x14ac:dyDescent="0.35">
      <c r="A712" t="s">
        <v>206</v>
      </c>
      <c r="B712">
        <v>1728</v>
      </c>
      <c r="C712" t="s">
        <v>205</v>
      </c>
      <c r="D712" t="s">
        <v>206</v>
      </c>
      <c r="E712" t="s">
        <v>154</v>
      </c>
      <c r="F712" t="s">
        <v>155</v>
      </c>
      <c r="G712" t="s">
        <v>117</v>
      </c>
      <c r="H712" t="s">
        <v>118</v>
      </c>
      <c r="K712" t="s">
        <v>210</v>
      </c>
      <c r="L712" t="s">
        <v>211</v>
      </c>
    </row>
    <row r="713" spans="1:14" x14ac:dyDescent="0.35">
      <c r="A713" t="s">
        <v>209</v>
      </c>
      <c r="B713">
        <v>470</v>
      </c>
      <c r="C713" t="s">
        <v>208</v>
      </c>
      <c r="D713" t="s">
        <v>209</v>
      </c>
      <c r="E713" t="s">
        <v>154</v>
      </c>
      <c r="F713" t="s">
        <v>155</v>
      </c>
      <c r="G713" t="s">
        <v>117</v>
      </c>
      <c r="H713" t="s">
        <v>118</v>
      </c>
      <c r="K713" t="s">
        <v>210</v>
      </c>
      <c r="L713" t="s">
        <v>211</v>
      </c>
    </row>
    <row r="714" spans="1:14" x14ac:dyDescent="0.35">
      <c r="A714" t="s">
        <v>197</v>
      </c>
      <c r="B714">
        <v>2782</v>
      </c>
      <c r="C714" t="s">
        <v>196</v>
      </c>
      <c r="D714" t="s">
        <v>197</v>
      </c>
      <c r="E714" t="s">
        <v>154</v>
      </c>
      <c r="F714" t="s">
        <v>155</v>
      </c>
      <c r="G714" t="s">
        <v>117</v>
      </c>
      <c r="H714" t="s">
        <v>118</v>
      </c>
      <c r="K714" t="s">
        <v>210</v>
      </c>
      <c r="L714" t="s">
        <v>211</v>
      </c>
    </row>
    <row r="715" spans="1:14" x14ac:dyDescent="0.35">
      <c r="A715" t="s">
        <v>1547</v>
      </c>
      <c r="B715">
        <v>-173</v>
      </c>
      <c r="C715" t="s">
        <v>243</v>
      </c>
      <c r="D715" t="s">
        <v>244</v>
      </c>
      <c r="E715" t="s">
        <v>154</v>
      </c>
      <c r="F715" t="s">
        <v>155</v>
      </c>
      <c r="G715" t="s">
        <v>117</v>
      </c>
      <c r="H715" t="s">
        <v>118</v>
      </c>
    </row>
    <row r="716" spans="1:14" x14ac:dyDescent="0.35">
      <c r="A716" t="s">
        <v>1548</v>
      </c>
      <c r="B716">
        <v>-5000</v>
      </c>
      <c r="C716" t="s">
        <v>346</v>
      </c>
      <c r="D716" t="s">
        <v>347</v>
      </c>
      <c r="E716" t="s">
        <v>47</v>
      </c>
      <c r="F716" t="s">
        <v>48</v>
      </c>
      <c r="G716" t="s">
        <v>292</v>
      </c>
      <c r="H716" t="s">
        <v>293</v>
      </c>
      <c r="I716" t="s">
        <v>669</v>
      </c>
      <c r="J716" t="s">
        <v>670</v>
      </c>
      <c r="M716" t="s">
        <v>671</v>
      </c>
      <c r="N716" t="s">
        <v>672</v>
      </c>
    </row>
    <row r="717" spans="1:14" x14ac:dyDescent="0.35">
      <c r="A717" t="s">
        <v>1549</v>
      </c>
      <c r="B717">
        <v>60</v>
      </c>
      <c r="C717" t="s">
        <v>885</v>
      </c>
      <c r="D717" t="s">
        <v>488</v>
      </c>
      <c r="E717" t="s">
        <v>410</v>
      </c>
      <c r="F717" t="s">
        <v>411</v>
      </c>
      <c r="G717" t="s">
        <v>412</v>
      </c>
      <c r="H717" t="s">
        <v>413</v>
      </c>
    </row>
    <row r="718" spans="1:14" x14ac:dyDescent="0.35">
      <c r="A718" t="s">
        <v>1550</v>
      </c>
      <c r="B718">
        <v>100</v>
      </c>
      <c r="C718" t="s">
        <v>537</v>
      </c>
      <c r="D718" t="s">
        <v>172</v>
      </c>
      <c r="E718" t="s">
        <v>410</v>
      </c>
      <c r="F718" t="s">
        <v>411</v>
      </c>
      <c r="G718" t="s">
        <v>412</v>
      </c>
      <c r="H718" t="s">
        <v>413</v>
      </c>
    </row>
    <row r="719" spans="1:14" x14ac:dyDescent="0.35">
      <c r="A719" t="s">
        <v>1549</v>
      </c>
      <c r="B719">
        <v>-60</v>
      </c>
      <c r="C719" t="s">
        <v>298</v>
      </c>
      <c r="D719" t="s">
        <v>297</v>
      </c>
      <c r="E719" t="s">
        <v>410</v>
      </c>
      <c r="F719" t="s">
        <v>411</v>
      </c>
      <c r="G719" t="s">
        <v>412</v>
      </c>
      <c r="H719" t="s">
        <v>413</v>
      </c>
    </row>
    <row r="720" spans="1:14" x14ac:dyDescent="0.35">
      <c r="A720" t="s">
        <v>1550</v>
      </c>
      <c r="B720">
        <v>-100</v>
      </c>
      <c r="C720" t="s">
        <v>298</v>
      </c>
      <c r="D720" t="s">
        <v>297</v>
      </c>
      <c r="E720" t="s">
        <v>410</v>
      </c>
      <c r="F720" t="s">
        <v>411</v>
      </c>
      <c r="G720" t="s">
        <v>412</v>
      </c>
      <c r="H720" t="s">
        <v>413</v>
      </c>
    </row>
    <row r="721" spans="1:12" x14ac:dyDescent="0.35">
      <c r="A721" t="s">
        <v>1551</v>
      </c>
      <c r="B721">
        <v>-515</v>
      </c>
      <c r="C721" t="s">
        <v>487</v>
      </c>
      <c r="D721" t="s">
        <v>488</v>
      </c>
      <c r="E721" t="s">
        <v>410</v>
      </c>
      <c r="F721" t="s">
        <v>411</v>
      </c>
      <c r="G721" t="s">
        <v>412</v>
      </c>
      <c r="H721" t="s">
        <v>413</v>
      </c>
    </row>
    <row r="722" spans="1:12" x14ac:dyDescent="0.35">
      <c r="A722" t="s">
        <v>1551</v>
      </c>
      <c r="B722">
        <v>515</v>
      </c>
      <c r="C722" t="s">
        <v>500</v>
      </c>
      <c r="D722" t="s">
        <v>478</v>
      </c>
      <c r="E722" t="s">
        <v>410</v>
      </c>
      <c r="F722" t="s">
        <v>411</v>
      </c>
      <c r="G722" t="s">
        <v>412</v>
      </c>
      <c r="H722" t="s">
        <v>413</v>
      </c>
    </row>
    <row r="723" spans="1:12" x14ac:dyDescent="0.35">
      <c r="A723" t="s">
        <v>1552</v>
      </c>
      <c r="B723">
        <v>225</v>
      </c>
      <c r="C723" t="s">
        <v>1277</v>
      </c>
      <c r="D723" t="s">
        <v>1278</v>
      </c>
      <c r="E723" t="s">
        <v>410</v>
      </c>
      <c r="F723" t="s">
        <v>411</v>
      </c>
      <c r="G723" t="s">
        <v>412</v>
      </c>
      <c r="H723" t="s">
        <v>413</v>
      </c>
    </row>
    <row r="724" spans="1:12" x14ac:dyDescent="0.35">
      <c r="A724" t="s">
        <v>1552</v>
      </c>
      <c r="B724">
        <v>-225</v>
      </c>
      <c r="C724" t="s">
        <v>298</v>
      </c>
      <c r="D724" t="s">
        <v>297</v>
      </c>
      <c r="E724" t="s">
        <v>410</v>
      </c>
      <c r="F724" t="s">
        <v>411</v>
      </c>
      <c r="G724" t="s">
        <v>412</v>
      </c>
      <c r="H724" t="s">
        <v>413</v>
      </c>
    </row>
    <row r="725" spans="1:12" x14ac:dyDescent="0.35">
      <c r="A725" t="s">
        <v>1553</v>
      </c>
      <c r="B725">
        <v>-1000</v>
      </c>
      <c r="C725" t="s">
        <v>168</v>
      </c>
      <c r="D725" t="s">
        <v>169</v>
      </c>
      <c r="E725" t="s">
        <v>410</v>
      </c>
      <c r="F725" t="s">
        <v>411</v>
      </c>
      <c r="G725" t="s">
        <v>412</v>
      </c>
      <c r="H725" t="s">
        <v>413</v>
      </c>
    </row>
    <row r="726" spans="1:12" x14ac:dyDescent="0.35">
      <c r="A726" t="s">
        <v>1553</v>
      </c>
      <c r="B726">
        <v>1000</v>
      </c>
      <c r="C726" t="s">
        <v>992</v>
      </c>
      <c r="D726" t="s">
        <v>991</v>
      </c>
      <c r="E726" t="s">
        <v>410</v>
      </c>
      <c r="F726" t="s">
        <v>411</v>
      </c>
      <c r="G726" t="s">
        <v>412</v>
      </c>
      <c r="H726" t="s">
        <v>413</v>
      </c>
    </row>
    <row r="727" spans="1:12" x14ac:dyDescent="0.35">
      <c r="A727" t="s">
        <v>1554</v>
      </c>
      <c r="B727">
        <v>220</v>
      </c>
      <c r="C727" t="s">
        <v>948</v>
      </c>
      <c r="D727" t="s">
        <v>949</v>
      </c>
      <c r="E727" t="s">
        <v>410</v>
      </c>
      <c r="F727" t="s">
        <v>411</v>
      </c>
      <c r="G727" t="s">
        <v>412</v>
      </c>
      <c r="H727" t="s">
        <v>413</v>
      </c>
    </row>
    <row r="728" spans="1:12" x14ac:dyDescent="0.35">
      <c r="A728" t="s">
        <v>1553</v>
      </c>
      <c r="B728">
        <v>-220</v>
      </c>
      <c r="C728" t="s">
        <v>298</v>
      </c>
      <c r="D728" t="s">
        <v>297</v>
      </c>
      <c r="E728" t="s">
        <v>410</v>
      </c>
      <c r="F728" t="s">
        <v>411</v>
      </c>
      <c r="G728" t="s">
        <v>412</v>
      </c>
      <c r="H728" t="s">
        <v>413</v>
      </c>
    </row>
    <row r="729" spans="1:12" x14ac:dyDescent="0.35">
      <c r="A729" t="s">
        <v>1555</v>
      </c>
      <c r="B729">
        <v>-650</v>
      </c>
      <c r="C729" t="s">
        <v>298</v>
      </c>
      <c r="D729" t="s">
        <v>297</v>
      </c>
      <c r="E729" t="s">
        <v>410</v>
      </c>
      <c r="F729" t="s">
        <v>411</v>
      </c>
      <c r="G729" t="s">
        <v>412</v>
      </c>
      <c r="H729" t="s">
        <v>413</v>
      </c>
    </row>
    <row r="730" spans="1:12" x14ac:dyDescent="0.35">
      <c r="A730" t="s">
        <v>1553</v>
      </c>
      <c r="B730">
        <v>650</v>
      </c>
      <c r="C730" t="s">
        <v>871</v>
      </c>
      <c r="D730" t="s">
        <v>870</v>
      </c>
      <c r="E730" t="s">
        <v>410</v>
      </c>
      <c r="F730" t="s">
        <v>411</v>
      </c>
      <c r="G730" t="s">
        <v>412</v>
      </c>
      <c r="H730" t="s">
        <v>413</v>
      </c>
    </row>
    <row r="731" spans="1:12" x14ac:dyDescent="0.35">
      <c r="A731" t="s">
        <v>1556</v>
      </c>
      <c r="B731">
        <v>-420</v>
      </c>
      <c r="C731" t="s">
        <v>298</v>
      </c>
      <c r="D731" t="s">
        <v>297</v>
      </c>
      <c r="E731" t="s">
        <v>410</v>
      </c>
      <c r="F731" t="s">
        <v>411</v>
      </c>
      <c r="G731" t="s">
        <v>412</v>
      </c>
      <c r="H731" t="s">
        <v>413</v>
      </c>
    </row>
    <row r="732" spans="1:12" x14ac:dyDescent="0.35">
      <c r="A732" t="s">
        <v>1556</v>
      </c>
      <c r="B732">
        <v>420</v>
      </c>
      <c r="C732" t="s">
        <v>968</v>
      </c>
      <c r="D732" t="s">
        <v>967</v>
      </c>
      <c r="E732" t="s">
        <v>410</v>
      </c>
      <c r="F732" t="s">
        <v>411</v>
      </c>
      <c r="G732" t="s">
        <v>412</v>
      </c>
      <c r="H732" t="s">
        <v>413</v>
      </c>
    </row>
    <row r="733" spans="1:12" x14ac:dyDescent="0.35">
      <c r="A733" t="s">
        <v>18</v>
      </c>
      <c r="B733">
        <v>6</v>
      </c>
      <c r="C733" t="s">
        <v>17</v>
      </c>
      <c r="D733" t="s">
        <v>18</v>
      </c>
      <c r="E733" t="s">
        <v>154</v>
      </c>
      <c r="F733" t="s">
        <v>155</v>
      </c>
      <c r="G733" t="s">
        <v>117</v>
      </c>
      <c r="H733" t="s">
        <v>118</v>
      </c>
      <c r="K733" t="s">
        <v>446</v>
      </c>
      <c r="L733" t="s">
        <v>447</v>
      </c>
    </row>
    <row r="734" spans="1:12" x14ac:dyDescent="0.35">
      <c r="A734" t="s">
        <v>28</v>
      </c>
      <c r="B734">
        <v>270</v>
      </c>
      <c r="C734" t="s">
        <v>27</v>
      </c>
      <c r="D734" t="s">
        <v>28</v>
      </c>
      <c r="E734" t="s">
        <v>154</v>
      </c>
      <c r="F734" t="s">
        <v>155</v>
      </c>
      <c r="G734" t="s">
        <v>117</v>
      </c>
      <c r="H734" t="s">
        <v>118</v>
      </c>
      <c r="K734" t="s">
        <v>446</v>
      </c>
      <c r="L734" t="s">
        <v>447</v>
      </c>
    </row>
    <row r="735" spans="1:12" x14ac:dyDescent="0.35">
      <c r="A735" t="s">
        <v>206</v>
      </c>
      <c r="B735">
        <v>646</v>
      </c>
      <c r="C735" t="s">
        <v>205</v>
      </c>
      <c r="D735" t="s">
        <v>206</v>
      </c>
      <c r="E735" t="s">
        <v>154</v>
      </c>
      <c r="F735" t="s">
        <v>155</v>
      </c>
      <c r="G735" t="s">
        <v>117</v>
      </c>
      <c r="H735" t="s">
        <v>118</v>
      </c>
      <c r="K735" t="s">
        <v>446</v>
      </c>
      <c r="L735" t="s">
        <v>447</v>
      </c>
    </row>
    <row r="736" spans="1:12" x14ac:dyDescent="0.35">
      <c r="A736" t="s">
        <v>162</v>
      </c>
      <c r="B736">
        <v>922</v>
      </c>
      <c r="C736" t="s">
        <v>161</v>
      </c>
      <c r="D736" t="s">
        <v>162</v>
      </c>
      <c r="E736" t="s">
        <v>154</v>
      </c>
      <c r="F736" t="s">
        <v>155</v>
      </c>
      <c r="G736" t="s">
        <v>117</v>
      </c>
      <c r="H736" t="s">
        <v>118</v>
      </c>
      <c r="K736" t="s">
        <v>446</v>
      </c>
      <c r="L736" t="s">
        <v>447</v>
      </c>
    </row>
    <row r="737" spans="1:14" x14ac:dyDescent="0.35">
      <c r="A737" t="s">
        <v>817</v>
      </c>
      <c r="B737">
        <v>9348</v>
      </c>
      <c r="C737" t="s">
        <v>816</v>
      </c>
      <c r="D737" t="s">
        <v>817</v>
      </c>
      <c r="E737" t="s">
        <v>154</v>
      </c>
      <c r="F737" t="s">
        <v>155</v>
      </c>
      <c r="G737" t="s">
        <v>117</v>
      </c>
      <c r="H737" t="s">
        <v>118</v>
      </c>
      <c r="K737" t="s">
        <v>580</v>
      </c>
      <c r="L737" t="s">
        <v>581</v>
      </c>
    </row>
    <row r="738" spans="1:14" x14ac:dyDescent="0.35">
      <c r="A738" t="s">
        <v>667</v>
      </c>
      <c r="B738">
        <v>2100</v>
      </c>
      <c r="C738" t="s">
        <v>666</v>
      </c>
      <c r="D738" t="s">
        <v>667</v>
      </c>
      <c r="E738" t="s">
        <v>154</v>
      </c>
      <c r="F738" t="s">
        <v>155</v>
      </c>
      <c r="G738" t="s">
        <v>117</v>
      </c>
      <c r="H738" t="s">
        <v>118</v>
      </c>
      <c r="K738" t="s">
        <v>580</v>
      </c>
      <c r="L738" t="s">
        <v>581</v>
      </c>
    </row>
    <row r="739" spans="1:14" x14ac:dyDescent="0.35">
      <c r="A739" t="s">
        <v>872</v>
      </c>
      <c r="B739">
        <v>412</v>
      </c>
      <c r="C739" t="s">
        <v>873</v>
      </c>
      <c r="D739" t="s">
        <v>872</v>
      </c>
      <c r="E739" t="s">
        <v>154</v>
      </c>
      <c r="F739" t="s">
        <v>155</v>
      </c>
      <c r="G739" t="s">
        <v>117</v>
      </c>
      <c r="H739" t="s">
        <v>118</v>
      </c>
      <c r="K739" t="s">
        <v>580</v>
      </c>
      <c r="L739" t="s">
        <v>581</v>
      </c>
    </row>
    <row r="740" spans="1:14" x14ac:dyDescent="0.35">
      <c r="A740" t="s">
        <v>276</v>
      </c>
      <c r="B740">
        <v>2717</v>
      </c>
      <c r="C740" t="s">
        <v>823</v>
      </c>
      <c r="D740" t="s">
        <v>276</v>
      </c>
      <c r="E740" t="s">
        <v>154</v>
      </c>
      <c r="F740" t="s">
        <v>155</v>
      </c>
      <c r="G740" t="s">
        <v>117</v>
      </c>
      <c r="H740" t="s">
        <v>118</v>
      </c>
      <c r="K740" t="s">
        <v>580</v>
      </c>
      <c r="L740" t="s">
        <v>581</v>
      </c>
    </row>
    <row r="741" spans="1:14" x14ac:dyDescent="0.35">
      <c r="A741" t="s">
        <v>274</v>
      </c>
      <c r="B741">
        <v>4119</v>
      </c>
      <c r="C741" t="s">
        <v>514</v>
      </c>
      <c r="D741" t="s">
        <v>274</v>
      </c>
      <c r="E741" t="s">
        <v>154</v>
      </c>
      <c r="F741" t="s">
        <v>155</v>
      </c>
      <c r="G741" t="s">
        <v>117</v>
      </c>
      <c r="H741" t="s">
        <v>118</v>
      </c>
      <c r="K741" t="s">
        <v>572</v>
      </c>
      <c r="L741" t="s">
        <v>573</v>
      </c>
    </row>
    <row r="742" spans="1:14" x14ac:dyDescent="0.35">
      <c r="A742" t="s">
        <v>1557</v>
      </c>
      <c r="B742">
        <v>80</v>
      </c>
      <c r="C742" t="s">
        <v>148</v>
      </c>
      <c r="D742" t="s">
        <v>149</v>
      </c>
      <c r="E742" t="s">
        <v>609</v>
      </c>
      <c r="F742" t="s">
        <v>610</v>
      </c>
      <c r="G742" t="s">
        <v>250</v>
      </c>
      <c r="H742" t="s">
        <v>251</v>
      </c>
    </row>
    <row r="743" spans="1:14" x14ac:dyDescent="0.35">
      <c r="A743" t="s">
        <v>1558</v>
      </c>
      <c r="B743">
        <v>6</v>
      </c>
      <c r="C743" t="s">
        <v>17</v>
      </c>
      <c r="D743" t="s">
        <v>18</v>
      </c>
      <c r="E743" t="s">
        <v>19</v>
      </c>
      <c r="F743" t="s">
        <v>20</v>
      </c>
      <c r="G743" t="s">
        <v>21</v>
      </c>
      <c r="H743" t="s">
        <v>22</v>
      </c>
      <c r="M743" t="s">
        <v>98</v>
      </c>
      <c r="N743" t="s">
        <v>99</v>
      </c>
    </row>
    <row r="744" spans="1:14" x14ac:dyDescent="0.35">
      <c r="A744" t="s">
        <v>1559</v>
      </c>
      <c r="B744">
        <v>-6</v>
      </c>
      <c r="C744" t="s">
        <v>17</v>
      </c>
      <c r="D744" t="s">
        <v>18</v>
      </c>
      <c r="E744" t="s">
        <v>19</v>
      </c>
      <c r="F744" t="s">
        <v>20</v>
      </c>
      <c r="G744" t="s">
        <v>21</v>
      </c>
      <c r="H744" t="s">
        <v>22</v>
      </c>
      <c r="M744" t="s">
        <v>23</v>
      </c>
      <c r="N744" t="s">
        <v>24</v>
      </c>
    </row>
    <row r="745" spans="1:14" x14ac:dyDescent="0.35">
      <c r="A745" t="s">
        <v>1560</v>
      </c>
      <c r="B745">
        <v>231</v>
      </c>
      <c r="C745" t="s">
        <v>27</v>
      </c>
      <c r="D745" t="s">
        <v>28</v>
      </c>
      <c r="E745" t="s">
        <v>19</v>
      </c>
      <c r="F745" t="s">
        <v>20</v>
      </c>
      <c r="G745" t="s">
        <v>21</v>
      </c>
      <c r="H745" t="s">
        <v>22</v>
      </c>
      <c r="M745" t="s">
        <v>98</v>
      </c>
      <c r="N745" t="s">
        <v>99</v>
      </c>
    </row>
    <row r="746" spans="1:14" x14ac:dyDescent="0.35">
      <c r="A746" t="s">
        <v>1561</v>
      </c>
      <c r="B746">
        <v>-231</v>
      </c>
      <c r="C746" t="s">
        <v>27</v>
      </c>
      <c r="D746" t="s">
        <v>28</v>
      </c>
      <c r="E746" t="s">
        <v>19</v>
      </c>
      <c r="F746" t="s">
        <v>20</v>
      </c>
      <c r="G746" t="s">
        <v>21</v>
      </c>
      <c r="H746" t="s">
        <v>22</v>
      </c>
      <c r="M746" t="s">
        <v>23</v>
      </c>
      <c r="N746" t="s">
        <v>24</v>
      </c>
    </row>
    <row r="747" spans="1:14" x14ac:dyDescent="0.35">
      <c r="A747" t="s">
        <v>1562</v>
      </c>
      <c r="B747">
        <v>700</v>
      </c>
      <c r="C747" t="s">
        <v>101</v>
      </c>
      <c r="D747" t="s">
        <v>102</v>
      </c>
      <c r="E747" t="s">
        <v>19</v>
      </c>
      <c r="F747" t="s">
        <v>20</v>
      </c>
      <c r="G747" t="s">
        <v>21</v>
      </c>
      <c r="H747" t="s">
        <v>22</v>
      </c>
      <c r="M747" t="s">
        <v>98</v>
      </c>
      <c r="N747" t="s">
        <v>99</v>
      </c>
    </row>
    <row r="748" spans="1:14" x14ac:dyDescent="0.35">
      <c r="A748" t="s">
        <v>1563</v>
      </c>
      <c r="B748">
        <v>-700</v>
      </c>
      <c r="C748" t="s">
        <v>101</v>
      </c>
      <c r="D748" t="s">
        <v>102</v>
      </c>
      <c r="E748" t="s">
        <v>19</v>
      </c>
      <c r="F748" t="s">
        <v>20</v>
      </c>
      <c r="G748" t="s">
        <v>21</v>
      </c>
      <c r="H748" t="s">
        <v>22</v>
      </c>
      <c r="M748" t="s">
        <v>23</v>
      </c>
      <c r="N748" t="s">
        <v>24</v>
      </c>
    </row>
    <row r="749" spans="1:14" x14ac:dyDescent="0.35">
      <c r="A749" t="s">
        <v>1564</v>
      </c>
      <c r="B749">
        <v>173</v>
      </c>
      <c r="C749" t="s">
        <v>148</v>
      </c>
      <c r="D749" t="s">
        <v>149</v>
      </c>
      <c r="E749" t="s">
        <v>221</v>
      </c>
      <c r="F749" t="s">
        <v>222</v>
      </c>
      <c r="G749" t="s">
        <v>223</v>
      </c>
      <c r="H749" t="s">
        <v>224</v>
      </c>
    </row>
    <row r="750" spans="1:14" x14ac:dyDescent="0.35">
      <c r="A750" t="s">
        <v>687</v>
      </c>
      <c r="B750">
        <v>1540</v>
      </c>
      <c r="C750" t="s">
        <v>1191</v>
      </c>
      <c r="D750" t="s">
        <v>687</v>
      </c>
      <c r="E750" t="s">
        <v>384</v>
      </c>
      <c r="F750" t="s">
        <v>385</v>
      </c>
      <c r="G750" t="s">
        <v>339</v>
      </c>
      <c r="H750" t="s">
        <v>340</v>
      </c>
    </row>
    <row r="751" spans="1:14" x14ac:dyDescent="0.35">
      <c r="A751" t="s">
        <v>227</v>
      </c>
      <c r="B751">
        <v>-1540</v>
      </c>
      <c r="C751" t="s">
        <v>226</v>
      </c>
      <c r="D751" t="s">
        <v>227</v>
      </c>
      <c r="E751" t="s">
        <v>384</v>
      </c>
      <c r="F751" t="s">
        <v>385</v>
      </c>
      <c r="G751" t="s">
        <v>339</v>
      </c>
      <c r="H751" t="s">
        <v>340</v>
      </c>
    </row>
    <row r="752" spans="1:14" x14ac:dyDescent="0.35">
      <c r="A752" t="s">
        <v>1565</v>
      </c>
      <c r="B752">
        <v>50</v>
      </c>
      <c r="C752" t="s">
        <v>630</v>
      </c>
      <c r="D752" t="s">
        <v>440</v>
      </c>
      <c r="E752" t="s">
        <v>288</v>
      </c>
      <c r="F752" t="s">
        <v>289</v>
      </c>
      <c r="G752" t="s">
        <v>117</v>
      </c>
      <c r="H752" t="s">
        <v>118</v>
      </c>
    </row>
    <row r="753" spans="1:14" x14ac:dyDescent="0.35">
      <c r="A753" t="s">
        <v>1566</v>
      </c>
      <c r="B753">
        <v>115</v>
      </c>
      <c r="C753" t="s">
        <v>17</v>
      </c>
      <c r="D753" t="s">
        <v>18</v>
      </c>
      <c r="E753" t="s">
        <v>19</v>
      </c>
      <c r="F753" t="s">
        <v>20</v>
      </c>
      <c r="G753" t="s">
        <v>720</v>
      </c>
      <c r="H753" t="s">
        <v>721</v>
      </c>
      <c r="M753" t="s">
        <v>23</v>
      </c>
      <c r="N753" t="s">
        <v>24</v>
      </c>
    </row>
    <row r="754" spans="1:14" x14ac:dyDescent="0.35">
      <c r="A754" t="s">
        <v>1567</v>
      </c>
      <c r="B754">
        <v>4735</v>
      </c>
      <c r="C754" t="s">
        <v>27</v>
      </c>
      <c r="D754" t="s">
        <v>28</v>
      </c>
      <c r="E754" t="s">
        <v>19</v>
      </c>
      <c r="F754" t="s">
        <v>20</v>
      </c>
      <c r="G754" t="s">
        <v>720</v>
      </c>
      <c r="H754" t="s">
        <v>721</v>
      </c>
      <c r="M754" t="s">
        <v>23</v>
      </c>
      <c r="N754" t="s">
        <v>24</v>
      </c>
    </row>
    <row r="755" spans="1:14" x14ac:dyDescent="0.35">
      <c r="A755" t="s">
        <v>1568</v>
      </c>
      <c r="B755">
        <v>14350</v>
      </c>
      <c r="C755" t="s">
        <v>101</v>
      </c>
      <c r="D755" t="s">
        <v>102</v>
      </c>
      <c r="E755" t="s">
        <v>19</v>
      </c>
      <c r="F755" t="s">
        <v>20</v>
      </c>
      <c r="G755" t="s">
        <v>720</v>
      </c>
      <c r="H755" t="s">
        <v>721</v>
      </c>
      <c r="M755" t="s">
        <v>23</v>
      </c>
      <c r="N755" t="s">
        <v>24</v>
      </c>
    </row>
    <row r="756" spans="1:14" x14ac:dyDescent="0.35">
      <c r="A756" t="s">
        <v>1569</v>
      </c>
      <c r="B756">
        <v>4055</v>
      </c>
      <c r="C756" t="s">
        <v>1472</v>
      </c>
      <c r="D756" t="s">
        <v>162</v>
      </c>
      <c r="E756" t="s">
        <v>258</v>
      </c>
      <c r="F756" t="s">
        <v>259</v>
      </c>
      <c r="G756" t="s">
        <v>117</v>
      </c>
      <c r="H756" t="s">
        <v>118</v>
      </c>
      <c r="K756" t="s">
        <v>141</v>
      </c>
      <c r="L756" t="s">
        <v>142</v>
      </c>
    </row>
    <row r="757" spans="1:14" x14ac:dyDescent="0.35">
      <c r="A757" t="s">
        <v>1569</v>
      </c>
      <c r="B757">
        <v>8305</v>
      </c>
      <c r="C757" t="s">
        <v>1472</v>
      </c>
      <c r="D757" t="s">
        <v>162</v>
      </c>
      <c r="E757" t="s">
        <v>258</v>
      </c>
      <c r="F757" t="s">
        <v>259</v>
      </c>
      <c r="G757" t="s">
        <v>117</v>
      </c>
      <c r="H757" t="s">
        <v>118</v>
      </c>
      <c r="K757" t="s">
        <v>1134</v>
      </c>
      <c r="L757" t="s">
        <v>1135</v>
      </c>
    </row>
    <row r="758" spans="1:14" x14ac:dyDescent="0.35">
      <c r="A758" t="s">
        <v>1569</v>
      </c>
      <c r="B758">
        <v>1768</v>
      </c>
      <c r="C758" t="s">
        <v>1472</v>
      </c>
      <c r="D758" t="s">
        <v>162</v>
      </c>
      <c r="E758" t="s">
        <v>258</v>
      </c>
      <c r="F758" t="s">
        <v>259</v>
      </c>
      <c r="G758" t="s">
        <v>117</v>
      </c>
      <c r="H758" t="s">
        <v>118</v>
      </c>
      <c r="K758" t="s">
        <v>267</v>
      </c>
      <c r="L758" t="s">
        <v>268</v>
      </c>
    </row>
    <row r="759" spans="1:14" x14ac:dyDescent="0.35">
      <c r="A759" t="s">
        <v>1569</v>
      </c>
      <c r="B759">
        <v>13555</v>
      </c>
      <c r="C759" t="s">
        <v>1472</v>
      </c>
      <c r="D759" t="s">
        <v>162</v>
      </c>
      <c r="E759" t="s">
        <v>258</v>
      </c>
      <c r="F759" t="s">
        <v>259</v>
      </c>
      <c r="G759" t="s">
        <v>117</v>
      </c>
      <c r="H759" t="s">
        <v>118</v>
      </c>
      <c r="K759" t="s">
        <v>1474</v>
      </c>
      <c r="L759" t="s">
        <v>1475</v>
      </c>
    </row>
    <row r="760" spans="1:14" x14ac:dyDescent="0.35">
      <c r="A760" t="s">
        <v>1569</v>
      </c>
      <c r="B760">
        <v>29171</v>
      </c>
      <c r="C760" t="s">
        <v>1472</v>
      </c>
      <c r="D760" t="s">
        <v>162</v>
      </c>
      <c r="E760" t="s">
        <v>258</v>
      </c>
      <c r="F760" t="s">
        <v>259</v>
      </c>
      <c r="G760" t="s">
        <v>117</v>
      </c>
      <c r="H760" t="s">
        <v>118</v>
      </c>
      <c r="K760" t="s">
        <v>286</v>
      </c>
      <c r="L760" t="s">
        <v>287</v>
      </c>
    </row>
    <row r="761" spans="1:14" x14ac:dyDescent="0.35">
      <c r="A761" t="s">
        <v>1570</v>
      </c>
      <c r="B761">
        <v>268449</v>
      </c>
      <c r="C761" t="s">
        <v>1472</v>
      </c>
      <c r="D761" t="s">
        <v>162</v>
      </c>
      <c r="E761" t="s">
        <v>258</v>
      </c>
      <c r="F761" t="s">
        <v>259</v>
      </c>
      <c r="G761" t="s">
        <v>280</v>
      </c>
      <c r="H761" t="s">
        <v>281</v>
      </c>
      <c r="K761" t="s">
        <v>282</v>
      </c>
      <c r="L761" t="s">
        <v>283</v>
      </c>
    </row>
    <row r="762" spans="1:14" x14ac:dyDescent="0.35">
      <c r="A762" t="s">
        <v>1571</v>
      </c>
      <c r="B762">
        <v>-1605</v>
      </c>
      <c r="C762" t="s">
        <v>17</v>
      </c>
      <c r="D762" t="s">
        <v>18</v>
      </c>
      <c r="E762" t="s">
        <v>258</v>
      </c>
      <c r="F762" t="s">
        <v>259</v>
      </c>
      <c r="G762" t="s">
        <v>280</v>
      </c>
      <c r="H762" t="s">
        <v>281</v>
      </c>
      <c r="K762" t="s">
        <v>282</v>
      </c>
      <c r="L762" t="s">
        <v>283</v>
      </c>
    </row>
    <row r="763" spans="1:14" x14ac:dyDescent="0.35">
      <c r="A763" t="s">
        <v>1571</v>
      </c>
      <c r="B763">
        <v>-66209</v>
      </c>
      <c r="C763" t="s">
        <v>27</v>
      </c>
      <c r="D763" t="s">
        <v>28</v>
      </c>
      <c r="E763" t="s">
        <v>258</v>
      </c>
      <c r="F763" t="s">
        <v>259</v>
      </c>
      <c r="G763" t="s">
        <v>280</v>
      </c>
      <c r="H763" t="s">
        <v>281</v>
      </c>
      <c r="K763" t="s">
        <v>282</v>
      </c>
      <c r="L763" t="s">
        <v>283</v>
      </c>
    </row>
    <row r="764" spans="1:14" x14ac:dyDescent="0.35">
      <c r="A764" t="s">
        <v>1571</v>
      </c>
      <c r="B764">
        <v>-200635</v>
      </c>
      <c r="C764" t="s">
        <v>156</v>
      </c>
      <c r="D764" t="s">
        <v>157</v>
      </c>
      <c r="E764" t="s">
        <v>258</v>
      </c>
      <c r="F764" t="s">
        <v>259</v>
      </c>
      <c r="G764" t="s">
        <v>280</v>
      </c>
      <c r="H764" t="s">
        <v>281</v>
      </c>
      <c r="K764" t="s">
        <v>282</v>
      </c>
      <c r="L764" t="s">
        <v>283</v>
      </c>
    </row>
    <row r="765" spans="1:14" x14ac:dyDescent="0.35">
      <c r="A765" t="s">
        <v>1569</v>
      </c>
      <c r="B765">
        <v>-4055</v>
      </c>
      <c r="C765" t="s">
        <v>137</v>
      </c>
      <c r="D765" t="s">
        <v>138</v>
      </c>
      <c r="E765" t="s">
        <v>258</v>
      </c>
      <c r="F765" t="s">
        <v>259</v>
      </c>
      <c r="G765" t="s">
        <v>117</v>
      </c>
      <c r="H765" t="s">
        <v>118</v>
      </c>
      <c r="K765" t="s">
        <v>141</v>
      </c>
      <c r="L765" t="s">
        <v>142</v>
      </c>
    </row>
    <row r="766" spans="1:14" x14ac:dyDescent="0.35">
      <c r="A766" t="s">
        <v>1569</v>
      </c>
      <c r="B766">
        <v>-8305</v>
      </c>
      <c r="C766" t="s">
        <v>318</v>
      </c>
      <c r="D766" t="s">
        <v>319</v>
      </c>
      <c r="E766" t="s">
        <v>258</v>
      </c>
      <c r="F766" t="s">
        <v>259</v>
      </c>
      <c r="G766" t="s">
        <v>117</v>
      </c>
      <c r="H766" t="s">
        <v>118</v>
      </c>
      <c r="K766" t="s">
        <v>1134</v>
      </c>
      <c r="L766" t="s">
        <v>1135</v>
      </c>
    </row>
    <row r="767" spans="1:14" x14ac:dyDescent="0.35">
      <c r="A767" t="s">
        <v>1569</v>
      </c>
      <c r="B767">
        <v>-1768</v>
      </c>
      <c r="C767" t="s">
        <v>266</v>
      </c>
      <c r="D767" t="s">
        <v>138</v>
      </c>
      <c r="E767" t="s">
        <v>258</v>
      </c>
      <c r="F767" t="s">
        <v>259</v>
      </c>
      <c r="G767" t="s">
        <v>117</v>
      </c>
      <c r="H767" t="s">
        <v>118</v>
      </c>
      <c r="K767" t="s">
        <v>267</v>
      </c>
      <c r="L767" t="s">
        <v>268</v>
      </c>
    </row>
    <row r="768" spans="1:14" x14ac:dyDescent="0.35">
      <c r="A768" t="s">
        <v>1569</v>
      </c>
      <c r="B768">
        <v>-81</v>
      </c>
      <c r="C768" t="s">
        <v>17</v>
      </c>
      <c r="D768" t="s">
        <v>18</v>
      </c>
      <c r="E768" t="s">
        <v>258</v>
      </c>
      <c r="F768" t="s">
        <v>259</v>
      </c>
      <c r="G768" t="s">
        <v>117</v>
      </c>
      <c r="H768" t="s">
        <v>118</v>
      </c>
      <c r="K768" t="s">
        <v>1474</v>
      </c>
      <c r="L768" t="s">
        <v>1475</v>
      </c>
    </row>
    <row r="769" spans="1:14" x14ac:dyDescent="0.35">
      <c r="A769" t="s">
        <v>1569</v>
      </c>
      <c r="B769">
        <v>-3343</v>
      </c>
      <c r="C769" t="s">
        <v>27</v>
      </c>
      <c r="D769" t="s">
        <v>28</v>
      </c>
      <c r="E769" t="s">
        <v>258</v>
      </c>
      <c r="F769" t="s">
        <v>259</v>
      </c>
      <c r="G769" t="s">
        <v>117</v>
      </c>
      <c r="H769" t="s">
        <v>118</v>
      </c>
      <c r="K769" t="s">
        <v>1474</v>
      </c>
      <c r="L769" t="s">
        <v>1475</v>
      </c>
    </row>
    <row r="770" spans="1:14" x14ac:dyDescent="0.35">
      <c r="A770" t="s">
        <v>1569</v>
      </c>
      <c r="B770">
        <v>-10131</v>
      </c>
      <c r="C770" t="s">
        <v>219</v>
      </c>
      <c r="D770" t="s">
        <v>220</v>
      </c>
      <c r="E770" t="s">
        <v>258</v>
      </c>
      <c r="F770" t="s">
        <v>259</v>
      </c>
      <c r="G770" t="s">
        <v>117</v>
      </c>
      <c r="H770" t="s">
        <v>118</v>
      </c>
      <c r="K770" t="s">
        <v>1474</v>
      </c>
      <c r="L770" t="s">
        <v>1475</v>
      </c>
    </row>
    <row r="771" spans="1:14" x14ac:dyDescent="0.35">
      <c r="A771" t="s">
        <v>1569</v>
      </c>
      <c r="B771">
        <v>-174</v>
      </c>
      <c r="C771" t="s">
        <v>17</v>
      </c>
      <c r="D771" t="s">
        <v>18</v>
      </c>
      <c r="E771" t="s">
        <v>258</v>
      </c>
      <c r="F771" t="s">
        <v>259</v>
      </c>
      <c r="G771" t="s">
        <v>117</v>
      </c>
      <c r="H771" t="s">
        <v>118</v>
      </c>
      <c r="K771" t="s">
        <v>286</v>
      </c>
      <c r="L771" t="s">
        <v>287</v>
      </c>
    </row>
    <row r="772" spans="1:14" x14ac:dyDescent="0.35">
      <c r="A772" t="s">
        <v>1569</v>
      </c>
      <c r="B772">
        <v>-7195</v>
      </c>
      <c r="C772" t="s">
        <v>27</v>
      </c>
      <c r="D772" t="s">
        <v>28</v>
      </c>
      <c r="E772" t="s">
        <v>258</v>
      </c>
      <c r="F772" t="s">
        <v>259</v>
      </c>
      <c r="G772" t="s">
        <v>117</v>
      </c>
      <c r="H772" t="s">
        <v>118</v>
      </c>
      <c r="K772" t="s">
        <v>286</v>
      </c>
      <c r="L772" t="s">
        <v>287</v>
      </c>
    </row>
    <row r="773" spans="1:14" x14ac:dyDescent="0.35">
      <c r="A773" t="s">
        <v>1569</v>
      </c>
      <c r="B773">
        <v>-21802</v>
      </c>
      <c r="C773" t="s">
        <v>156</v>
      </c>
      <c r="D773" t="s">
        <v>157</v>
      </c>
      <c r="E773" t="s">
        <v>258</v>
      </c>
      <c r="F773" t="s">
        <v>259</v>
      </c>
      <c r="G773" t="s">
        <v>117</v>
      </c>
      <c r="H773" t="s">
        <v>118</v>
      </c>
      <c r="K773" t="s">
        <v>286</v>
      </c>
      <c r="L773" t="s">
        <v>287</v>
      </c>
    </row>
    <row r="774" spans="1:14" x14ac:dyDescent="0.35">
      <c r="A774" t="s">
        <v>367</v>
      </c>
      <c r="B774">
        <v>2500</v>
      </c>
      <c r="C774" t="s">
        <v>368</v>
      </c>
      <c r="D774" t="s">
        <v>367</v>
      </c>
      <c r="E774" t="s">
        <v>47</v>
      </c>
      <c r="F774" t="s">
        <v>48</v>
      </c>
      <c r="G774" t="s">
        <v>49</v>
      </c>
      <c r="H774" t="s">
        <v>50</v>
      </c>
      <c r="I774" t="s">
        <v>402</v>
      </c>
      <c r="J774" t="s">
        <v>403</v>
      </c>
    </row>
    <row r="775" spans="1:14" x14ac:dyDescent="0.35">
      <c r="A775" t="s">
        <v>172</v>
      </c>
      <c r="B775">
        <v>2500</v>
      </c>
      <c r="C775" t="s">
        <v>537</v>
      </c>
      <c r="D775" t="s">
        <v>172</v>
      </c>
      <c r="E775" t="s">
        <v>47</v>
      </c>
      <c r="F775" t="s">
        <v>48</v>
      </c>
      <c r="G775" t="s">
        <v>49</v>
      </c>
      <c r="H775" t="s">
        <v>50</v>
      </c>
      <c r="I775" t="s">
        <v>402</v>
      </c>
      <c r="J775" t="s">
        <v>403</v>
      </c>
    </row>
    <row r="776" spans="1:14" x14ac:dyDescent="0.35">
      <c r="A776" t="s">
        <v>1572</v>
      </c>
      <c r="B776">
        <v>112</v>
      </c>
      <c r="C776" t="s">
        <v>17</v>
      </c>
      <c r="D776" t="s">
        <v>18</v>
      </c>
      <c r="E776" t="s">
        <v>139</v>
      </c>
      <c r="F776" t="s">
        <v>140</v>
      </c>
      <c r="G776" t="s">
        <v>245</v>
      </c>
      <c r="H776" t="s">
        <v>246</v>
      </c>
      <c r="M776" t="s">
        <v>23</v>
      </c>
      <c r="N776" t="s">
        <v>24</v>
      </c>
    </row>
    <row r="777" spans="1:14" x14ac:dyDescent="0.35">
      <c r="A777" t="s">
        <v>1573</v>
      </c>
      <c r="B777">
        <v>4594</v>
      </c>
      <c r="C777" t="s">
        <v>27</v>
      </c>
      <c r="D777" t="s">
        <v>28</v>
      </c>
      <c r="E777" t="s">
        <v>139</v>
      </c>
      <c r="F777" t="s">
        <v>140</v>
      </c>
      <c r="G777" t="s">
        <v>245</v>
      </c>
      <c r="H777" t="s">
        <v>246</v>
      </c>
      <c r="M777" t="s">
        <v>23</v>
      </c>
      <c r="N777" t="s">
        <v>24</v>
      </c>
    </row>
    <row r="778" spans="1:14" x14ac:dyDescent="0.35">
      <c r="A778" t="s">
        <v>1574</v>
      </c>
      <c r="B778">
        <v>13920</v>
      </c>
      <c r="C778" t="s">
        <v>101</v>
      </c>
      <c r="D778" t="s">
        <v>102</v>
      </c>
      <c r="E778" t="s">
        <v>139</v>
      </c>
      <c r="F778" t="s">
        <v>140</v>
      </c>
      <c r="G778" t="s">
        <v>245</v>
      </c>
      <c r="H778" t="s">
        <v>246</v>
      </c>
      <c r="M778" t="s">
        <v>23</v>
      </c>
      <c r="N778" t="s">
        <v>24</v>
      </c>
    </row>
    <row r="779" spans="1:14" x14ac:dyDescent="0.35">
      <c r="A779" t="s">
        <v>1575</v>
      </c>
      <c r="B779">
        <v>1503</v>
      </c>
      <c r="C779" t="s">
        <v>298</v>
      </c>
      <c r="D779" t="s">
        <v>297</v>
      </c>
      <c r="E779" t="s">
        <v>613</v>
      </c>
      <c r="F779" t="s">
        <v>614</v>
      </c>
      <c r="G779" t="s">
        <v>615</v>
      </c>
      <c r="H779" t="s">
        <v>616</v>
      </c>
    </row>
    <row r="780" spans="1:14" x14ac:dyDescent="0.35">
      <c r="A780" t="s">
        <v>1576</v>
      </c>
      <c r="B780">
        <v>18</v>
      </c>
      <c r="C780" t="s">
        <v>17</v>
      </c>
      <c r="D780" t="s">
        <v>18</v>
      </c>
      <c r="E780" t="s">
        <v>613</v>
      </c>
      <c r="F780" t="s">
        <v>614</v>
      </c>
      <c r="G780" t="s">
        <v>615</v>
      </c>
      <c r="H780" t="s">
        <v>616</v>
      </c>
    </row>
    <row r="781" spans="1:14" x14ac:dyDescent="0.35">
      <c r="A781" t="s">
        <v>1577</v>
      </c>
      <c r="B781">
        <v>739</v>
      </c>
      <c r="C781" t="s">
        <v>27</v>
      </c>
      <c r="D781" t="s">
        <v>28</v>
      </c>
      <c r="E781" t="s">
        <v>613</v>
      </c>
      <c r="F781" t="s">
        <v>614</v>
      </c>
      <c r="G781" t="s">
        <v>615</v>
      </c>
      <c r="H781" t="s">
        <v>616</v>
      </c>
    </row>
    <row r="782" spans="1:14" x14ac:dyDescent="0.35">
      <c r="A782" t="s">
        <v>1578</v>
      </c>
      <c r="B782">
        <v>2240</v>
      </c>
      <c r="C782" t="s">
        <v>101</v>
      </c>
      <c r="D782" t="s">
        <v>102</v>
      </c>
      <c r="E782" t="s">
        <v>613</v>
      </c>
      <c r="F782" t="s">
        <v>614</v>
      </c>
      <c r="G782" t="s">
        <v>615</v>
      </c>
      <c r="H782" t="s">
        <v>616</v>
      </c>
    </row>
    <row r="783" spans="1:14" x14ac:dyDescent="0.35">
      <c r="A783" t="s">
        <v>1579</v>
      </c>
      <c r="B783">
        <v>-12000</v>
      </c>
      <c r="C783" t="s">
        <v>346</v>
      </c>
      <c r="D783" t="s">
        <v>347</v>
      </c>
      <c r="E783" t="s">
        <v>47</v>
      </c>
      <c r="F783" t="s">
        <v>48</v>
      </c>
      <c r="G783" t="s">
        <v>292</v>
      </c>
      <c r="H783" t="s">
        <v>293</v>
      </c>
      <c r="I783" t="s">
        <v>669</v>
      </c>
      <c r="J783" t="s">
        <v>670</v>
      </c>
      <c r="M783" t="s">
        <v>671</v>
      </c>
      <c r="N783" t="s">
        <v>672</v>
      </c>
    </row>
    <row r="784" spans="1:14" x14ac:dyDescent="0.35">
      <c r="A784" t="s">
        <v>1580</v>
      </c>
      <c r="B784">
        <v>-12000</v>
      </c>
      <c r="C784" t="s">
        <v>346</v>
      </c>
      <c r="D784" t="s">
        <v>347</v>
      </c>
      <c r="E784" t="s">
        <v>47</v>
      </c>
      <c r="F784" t="s">
        <v>48</v>
      </c>
      <c r="G784" t="s">
        <v>292</v>
      </c>
      <c r="H784" t="s">
        <v>293</v>
      </c>
      <c r="I784" t="s">
        <v>669</v>
      </c>
      <c r="J784" t="s">
        <v>670</v>
      </c>
      <c r="M784" t="s">
        <v>671</v>
      </c>
      <c r="N784" t="s">
        <v>672</v>
      </c>
    </row>
    <row r="785" spans="1:14" x14ac:dyDescent="0.35">
      <c r="A785" t="s">
        <v>1580</v>
      </c>
      <c r="B785">
        <v>12000</v>
      </c>
      <c r="C785" t="s">
        <v>346</v>
      </c>
      <c r="D785" t="s">
        <v>347</v>
      </c>
      <c r="E785" t="s">
        <v>47</v>
      </c>
      <c r="F785" t="s">
        <v>48</v>
      </c>
      <c r="G785" t="s">
        <v>49</v>
      </c>
      <c r="H785" t="s">
        <v>50</v>
      </c>
      <c r="M785" t="s">
        <v>173</v>
      </c>
      <c r="N785" t="s">
        <v>174</v>
      </c>
    </row>
    <row r="786" spans="1:14" x14ac:dyDescent="0.35">
      <c r="A786" t="s">
        <v>1579</v>
      </c>
      <c r="B786">
        <v>12000</v>
      </c>
      <c r="C786" t="s">
        <v>346</v>
      </c>
      <c r="D786" t="s">
        <v>347</v>
      </c>
      <c r="E786" t="s">
        <v>47</v>
      </c>
      <c r="F786" t="s">
        <v>48</v>
      </c>
      <c r="G786" t="s">
        <v>49</v>
      </c>
      <c r="H786" t="s">
        <v>50</v>
      </c>
      <c r="M786" t="s">
        <v>173</v>
      </c>
      <c r="N786" t="s">
        <v>174</v>
      </c>
    </row>
    <row r="787" spans="1:14" x14ac:dyDescent="0.35">
      <c r="A787" t="s">
        <v>1581</v>
      </c>
      <c r="B787">
        <v>-112</v>
      </c>
      <c r="C787" t="s">
        <v>17</v>
      </c>
      <c r="D787" t="s">
        <v>18</v>
      </c>
      <c r="E787" t="s">
        <v>19</v>
      </c>
      <c r="F787" t="s">
        <v>20</v>
      </c>
      <c r="G787" t="s">
        <v>21</v>
      </c>
      <c r="H787" t="s">
        <v>22</v>
      </c>
      <c r="M787" t="s">
        <v>23</v>
      </c>
      <c r="N787" t="s">
        <v>24</v>
      </c>
    </row>
    <row r="788" spans="1:14" x14ac:dyDescent="0.35">
      <c r="A788" t="s">
        <v>1582</v>
      </c>
      <c r="B788">
        <v>-4594</v>
      </c>
      <c r="C788" t="s">
        <v>27</v>
      </c>
      <c r="D788" t="s">
        <v>28</v>
      </c>
      <c r="E788" t="s">
        <v>19</v>
      </c>
      <c r="F788" t="s">
        <v>20</v>
      </c>
      <c r="G788" t="s">
        <v>21</v>
      </c>
      <c r="H788" t="s">
        <v>22</v>
      </c>
      <c r="M788" t="s">
        <v>23</v>
      </c>
      <c r="N788" t="s">
        <v>24</v>
      </c>
    </row>
    <row r="789" spans="1:14" x14ac:dyDescent="0.35">
      <c r="A789" t="s">
        <v>1583</v>
      </c>
      <c r="B789">
        <v>-13920</v>
      </c>
      <c r="C789" t="s">
        <v>101</v>
      </c>
      <c r="D789" t="s">
        <v>102</v>
      </c>
      <c r="E789" t="s">
        <v>19</v>
      </c>
      <c r="F789" t="s">
        <v>20</v>
      </c>
      <c r="G789" t="s">
        <v>21</v>
      </c>
      <c r="H789" t="s">
        <v>22</v>
      </c>
      <c r="M789" t="s">
        <v>23</v>
      </c>
      <c r="N789" t="s">
        <v>24</v>
      </c>
    </row>
    <row r="790" spans="1:14" x14ac:dyDescent="0.35">
      <c r="A790" t="s">
        <v>1584</v>
      </c>
      <c r="B790">
        <v>5040</v>
      </c>
      <c r="C790" t="s">
        <v>980</v>
      </c>
      <c r="D790" t="s">
        <v>979</v>
      </c>
      <c r="E790" t="s">
        <v>139</v>
      </c>
      <c r="F790" t="s">
        <v>140</v>
      </c>
      <c r="G790" t="s">
        <v>245</v>
      </c>
      <c r="H790" t="s">
        <v>246</v>
      </c>
      <c r="K790" t="s">
        <v>1097</v>
      </c>
      <c r="L790" t="s">
        <v>1098</v>
      </c>
    </row>
    <row r="791" spans="1:14" x14ac:dyDescent="0.35">
      <c r="A791" t="s">
        <v>18</v>
      </c>
      <c r="B791">
        <v>-126</v>
      </c>
      <c r="C791" t="s">
        <v>17</v>
      </c>
      <c r="D791" t="s">
        <v>18</v>
      </c>
      <c r="E791" t="s">
        <v>548</v>
      </c>
      <c r="F791" t="s">
        <v>549</v>
      </c>
      <c r="G791" t="s">
        <v>1104</v>
      </c>
      <c r="H791" t="s">
        <v>1105</v>
      </c>
    </row>
    <row r="792" spans="1:14" x14ac:dyDescent="0.35">
      <c r="A792" t="s">
        <v>28</v>
      </c>
      <c r="B792">
        <v>-5185</v>
      </c>
      <c r="C792" t="s">
        <v>27</v>
      </c>
      <c r="D792" t="s">
        <v>28</v>
      </c>
      <c r="E792" t="s">
        <v>548</v>
      </c>
      <c r="F792" t="s">
        <v>549</v>
      </c>
      <c r="G792" t="s">
        <v>1104</v>
      </c>
      <c r="H792" t="s">
        <v>1105</v>
      </c>
    </row>
    <row r="793" spans="1:14" x14ac:dyDescent="0.35">
      <c r="A793" t="s">
        <v>97</v>
      </c>
      <c r="B793">
        <v>-15714</v>
      </c>
      <c r="C793" t="s">
        <v>96</v>
      </c>
      <c r="D793" t="s">
        <v>97</v>
      </c>
      <c r="E793" t="s">
        <v>548</v>
      </c>
      <c r="F793" t="s">
        <v>549</v>
      </c>
      <c r="G793" t="s">
        <v>1104</v>
      </c>
      <c r="H793" t="s">
        <v>1105</v>
      </c>
    </row>
    <row r="794" spans="1:14" x14ac:dyDescent="0.35">
      <c r="A794" t="s">
        <v>297</v>
      </c>
      <c r="B794">
        <v>100</v>
      </c>
      <c r="C794" t="s">
        <v>298</v>
      </c>
      <c r="D794" t="s">
        <v>297</v>
      </c>
      <c r="E794" t="s">
        <v>482</v>
      </c>
      <c r="F794" t="s">
        <v>483</v>
      </c>
      <c r="G794" t="s">
        <v>250</v>
      </c>
      <c r="H794" t="s">
        <v>251</v>
      </c>
    </row>
    <row r="795" spans="1:14" x14ac:dyDescent="0.35">
      <c r="A795" t="s">
        <v>297</v>
      </c>
      <c r="B795">
        <v>100</v>
      </c>
      <c r="C795" t="s">
        <v>298</v>
      </c>
      <c r="D795" t="s">
        <v>297</v>
      </c>
      <c r="E795" t="s">
        <v>482</v>
      </c>
      <c r="F795" t="s">
        <v>483</v>
      </c>
      <c r="G795" t="s">
        <v>250</v>
      </c>
      <c r="H795" t="s">
        <v>251</v>
      </c>
    </row>
    <row r="796" spans="1:14" x14ac:dyDescent="0.35">
      <c r="A796" t="s">
        <v>297</v>
      </c>
      <c r="B796">
        <v>-80</v>
      </c>
      <c r="C796" t="s">
        <v>298</v>
      </c>
      <c r="D796" t="s">
        <v>297</v>
      </c>
      <c r="E796" t="s">
        <v>482</v>
      </c>
      <c r="F796" t="s">
        <v>483</v>
      </c>
      <c r="G796" t="s">
        <v>250</v>
      </c>
      <c r="H796" t="s">
        <v>251</v>
      </c>
    </row>
    <row r="797" spans="1:14" x14ac:dyDescent="0.35">
      <c r="A797" t="s">
        <v>1585</v>
      </c>
      <c r="B797">
        <v>24720</v>
      </c>
      <c r="C797" t="s">
        <v>401</v>
      </c>
      <c r="D797" t="s">
        <v>400</v>
      </c>
      <c r="E797" t="s">
        <v>158</v>
      </c>
      <c r="F797" t="s">
        <v>159</v>
      </c>
      <c r="G797" t="s">
        <v>117</v>
      </c>
      <c r="H797" t="s">
        <v>118</v>
      </c>
      <c r="I797" t="s">
        <v>596</v>
      </c>
      <c r="J797" t="s">
        <v>597</v>
      </c>
    </row>
    <row r="798" spans="1:14" x14ac:dyDescent="0.35">
      <c r="A798" t="s">
        <v>1586</v>
      </c>
      <c r="B798">
        <v>-25000</v>
      </c>
      <c r="C798" t="s">
        <v>1176</v>
      </c>
      <c r="D798" t="s">
        <v>201</v>
      </c>
      <c r="E798" t="s">
        <v>47</v>
      </c>
      <c r="F798" t="s">
        <v>48</v>
      </c>
      <c r="G798" t="s">
        <v>1587</v>
      </c>
      <c r="H798" t="s">
        <v>1588</v>
      </c>
      <c r="M798" t="s">
        <v>1589</v>
      </c>
      <c r="N798" t="s">
        <v>1590</v>
      </c>
    </row>
    <row r="799" spans="1:14" x14ac:dyDescent="0.35">
      <c r="A799" t="s">
        <v>1591</v>
      </c>
      <c r="B799">
        <v>25000</v>
      </c>
      <c r="C799" t="s">
        <v>176</v>
      </c>
      <c r="D799" t="s">
        <v>177</v>
      </c>
      <c r="E799" t="s">
        <v>47</v>
      </c>
      <c r="F799" t="s">
        <v>48</v>
      </c>
      <c r="G799" t="s">
        <v>32</v>
      </c>
      <c r="H799" t="s">
        <v>33</v>
      </c>
      <c r="M799" t="s">
        <v>725</v>
      </c>
      <c r="N799" t="s">
        <v>726</v>
      </c>
    </row>
    <row r="800" spans="1:14" x14ac:dyDescent="0.35">
      <c r="A800" t="s">
        <v>1592</v>
      </c>
      <c r="B800">
        <v>57</v>
      </c>
      <c r="C800" t="s">
        <v>17</v>
      </c>
      <c r="D800" t="s">
        <v>18</v>
      </c>
      <c r="E800" t="s">
        <v>19</v>
      </c>
      <c r="F800" t="s">
        <v>20</v>
      </c>
      <c r="G800" t="s">
        <v>720</v>
      </c>
      <c r="H800" t="s">
        <v>721</v>
      </c>
      <c r="M800" t="s">
        <v>23</v>
      </c>
      <c r="N800" t="s">
        <v>24</v>
      </c>
    </row>
    <row r="801" spans="1:14" x14ac:dyDescent="0.35">
      <c r="A801" t="s">
        <v>1593</v>
      </c>
      <c r="B801">
        <v>-5000</v>
      </c>
      <c r="C801" t="s">
        <v>346</v>
      </c>
      <c r="D801" t="s">
        <v>347</v>
      </c>
      <c r="E801" t="s">
        <v>47</v>
      </c>
      <c r="F801" t="s">
        <v>48</v>
      </c>
      <c r="G801" t="s">
        <v>292</v>
      </c>
      <c r="H801" t="s">
        <v>293</v>
      </c>
      <c r="I801" t="s">
        <v>669</v>
      </c>
      <c r="J801" t="s">
        <v>670</v>
      </c>
      <c r="M801" t="s">
        <v>671</v>
      </c>
      <c r="N801" t="s">
        <v>672</v>
      </c>
    </row>
    <row r="802" spans="1:14" x14ac:dyDescent="0.35">
      <c r="A802" t="s">
        <v>1594</v>
      </c>
      <c r="B802">
        <v>-2000</v>
      </c>
      <c r="C802" t="s">
        <v>346</v>
      </c>
      <c r="D802" t="s">
        <v>347</v>
      </c>
      <c r="E802" t="s">
        <v>47</v>
      </c>
      <c r="F802" t="s">
        <v>48</v>
      </c>
      <c r="G802" t="s">
        <v>292</v>
      </c>
      <c r="H802" t="s">
        <v>293</v>
      </c>
      <c r="I802" t="s">
        <v>669</v>
      </c>
      <c r="J802" t="s">
        <v>670</v>
      </c>
      <c r="M802" t="s">
        <v>671</v>
      </c>
      <c r="N802" t="s">
        <v>672</v>
      </c>
    </row>
    <row r="803" spans="1:14" x14ac:dyDescent="0.35">
      <c r="A803" t="s">
        <v>1595</v>
      </c>
      <c r="B803">
        <v>2000</v>
      </c>
      <c r="C803" t="s">
        <v>537</v>
      </c>
      <c r="D803" t="s">
        <v>172</v>
      </c>
      <c r="E803" t="s">
        <v>305</v>
      </c>
      <c r="F803" t="s">
        <v>306</v>
      </c>
      <c r="G803" t="s">
        <v>307</v>
      </c>
      <c r="H803" t="s">
        <v>308</v>
      </c>
      <c r="I803" t="s">
        <v>558</v>
      </c>
      <c r="J803" t="s">
        <v>559</v>
      </c>
    </row>
    <row r="804" spans="1:14" x14ac:dyDescent="0.35">
      <c r="A804" t="s">
        <v>1596</v>
      </c>
      <c r="B804">
        <v>2341</v>
      </c>
      <c r="C804" t="s">
        <v>27</v>
      </c>
      <c r="D804" t="s">
        <v>28</v>
      </c>
      <c r="E804" t="s">
        <v>19</v>
      </c>
      <c r="F804" t="s">
        <v>20</v>
      </c>
      <c r="G804" t="s">
        <v>720</v>
      </c>
      <c r="H804" t="s">
        <v>721</v>
      </c>
      <c r="M804" t="s">
        <v>23</v>
      </c>
      <c r="N804" t="s">
        <v>24</v>
      </c>
    </row>
    <row r="805" spans="1:14" x14ac:dyDescent="0.35">
      <c r="A805" t="s">
        <v>400</v>
      </c>
      <c r="B805">
        <v>47425</v>
      </c>
      <c r="C805" t="s">
        <v>401</v>
      </c>
      <c r="D805" t="s">
        <v>400</v>
      </c>
      <c r="E805" t="s">
        <v>154</v>
      </c>
      <c r="F805" t="s">
        <v>155</v>
      </c>
      <c r="G805" t="s">
        <v>117</v>
      </c>
      <c r="H805" t="s">
        <v>118</v>
      </c>
      <c r="I805" t="s">
        <v>560</v>
      </c>
      <c r="J805" t="s">
        <v>561</v>
      </c>
    </row>
    <row r="806" spans="1:14" x14ac:dyDescent="0.35">
      <c r="A806" t="s">
        <v>1597</v>
      </c>
      <c r="B806">
        <v>7095</v>
      </c>
      <c r="C806" t="s">
        <v>101</v>
      </c>
      <c r="D806" t="s">
        <v>102</v>
      </c>
      <c r="E806" t="s">
        <v>19</v>
      </c>
      <c r="F806" t="s">
        <v>20</v>
      </c>
      <c r="G806" t="s">
        <v>720</v>
      </c>
      <c r="H806" t="s">
        <v>721</v>
      </c>
      <c r="M806" t="s">
        <v>23</v>
      </c>
      <c r="N806" t="s">
        <v>24</v>
      </c>
    </row>
    <row r="807" spans="1:14" x14ac:dyDescent="0.35">
      <c r="A807" t="s">
        <v>388</v>
      </c>
      <c r="B807">
        <v>-4610</v>
      </c>
      <c r="C807" t="s">
        <v>389</v>
      </c>
      <c r="D807" t="s">
        <v>388</v>
      </c>
      <c r="E807" t="s">
        <v>384</v>
      </c>
      <c r="F807" t="s">
        <v>385</v>
      </c>
      <c r="G807" t="s">
        <v>339</v>
      </c>
      <c r="H807" t="s">
        <v>340</v>
      </c>
      <c r="I807" t="s">
        <v>418</v>
      </c>
      <c r="J807" t="s">
        <v>419</v>
      </c>
    </row>
    <row r="808" spans="1:14" x14ac:dyDescent="0.35">
      <c r="A808" t="s">
        <v>388</v>
      </c>
      <c r="B808">
        <v>-2673</v>
      </c>
      <c r="C808" t="s">
        <v>389</v>
      </c>
      <c r="D808" t="s">
        <v>388</v>
      </c>
      <c r="E808" t="s">
        <v>531</v>
      </c>
      <c r="F808" t="s">
        <v>532</v>
      </c>
      <c r="G808" t="s">
        <v>533</v>
      </c>
      <c r="H808" t="s">
        <v>534</v>
      </c>
      <c r="I808" t="s">
        <v>535</v>
      </c>
      <c r="J808" t="s">
        <v>536</v>
      </c>
    </row>
    <row r="809" spans="1:14" x14ac:dyDescent="0.35">
      <c r="A809" t="s">
        <v>354</v>
      </c>
      <c r="B809">
        <v>3950</v>
      </c>
      <c r="C809" t="s">
        <v>377</v>
      </c>
      <c r="D809" t="s">
        <v>354</v>
      </c>
      <c r="E809" t="s">
        <v>490</v>
      </c>
      <c r="F809" t="s">
        <v>491</v>
      </c>
      <c r="G809" t="s">
        <v>492</v>
      </c>
      <c r="H809" t="s">
        <v>493</v>
      </c>
      <c r="I809" t="s">
        <v>494</v>
      </c>
      <c r="J809" t="s">
        <v>495</v>
      </c>
    </row>
    <row r="810" spans="1:14" x14ac:dyDescent="0.35">
      <c r="A810" t="s">
        <v>354</v>
      </c>
      <c r="B810">
        <v>-693</v>
      </c>
      <c r="C810" t="s">
        <v>377</v>
      </c>
      <c r="D810" t="s">
        <v>354</v>
      </c>
      <c r="E810" t="s">
        <v>404</v>
      </c>
      <c r="F810" t="s">
        <v>405</v>
      </c>
      <c r="G810" t="s">
        <v>307</v>
      </c>
      <c r="H810" t="s">
        <v>308</v>
      </c>
      <c r="I810" t="s">
        <v>406</v>
      </c>
      <c r="J810" t="s">
        <v>407</v>
      </c>
    </row>
    <row r="811" spans="1:14" x14ac:dyDescent="0.35">
      <c r="A811" t="s">
        <v>388</v>
      </c>
      <c r="B811">
        <v>-7521</v>
      </c>
      <c r="C811" t="s">
        <v>389</v>
      </c>
      <c r="D811" t="s">
        <v>388</v>
      </c>
      <c r="E811" t="s">
        <v>404</v>
      </c>
      <c r="F811" t="s">
        <v>405</v>
      </c>
      <c r="G811" t="s">
        <v>307</v>
      </c>
      <c r="H811" t="s">
        <v>308</v>
      </c>
      <c r="I811" t="s">
        <v>406</v>
      </c>
      <c r="J811" t="s">
        <v>407</v>
      </c>
    </row>
    <row r="812" spans="1:14" x14ac:dyDescent="0.35">
      <c r="A812" t="s">
        <v>354</v>
      </c>
      <c r="B812">
        <v>-2207</v>
      </c>
      <c r="C812" t="s">
        <v>377</v>
      </c>
      <c r="D812" t="s">
        <v>354</v>
      </c>
      <c r="E812" t="s">
        <v>221</v>
      </c>
      <c r="F812" t="s">
        <v>222</v>
      </c>
      <c r="G812" t="s">
        <v>223</v>
      </c>
      <c r="H812" t="s">
        <v>224</v>
      </c>
      <c r="I812" t="s">
        <v>408</v>
      </c>
      <c r="J812" t="s">
        <v>409</v>
      </c>
    </row>
    <row r="813" spans="1:14" x14ac:dyDescent="0.35">
      <c r="A813" t="s">
        <v>388</v>
      </c>
      <c r="B813">
        <v>-3891</v>
      </c>
      <c r="C813" t="s">
        <v>389</v>
      </c>
      <c r="D813" t="s">
        <v>388</v>
      </c>
      <c r="E813" t="s">
        <v>221</v>
      </c>
      <c r="F813" t="s">
        <v>222</v>
      </c>
      <c r="G813" t="s">
        <v>223</v>
      </c>
      <c r="H813" t="s">
        <v>224</v>
      </c>
      <c r="I813" t="s">
        <v>408</v>
      </c>
      <c r="J813" t="s">
        <v>409</v>
      </c>
    </row>
    <row r="814" spans="1:14" x14ac:dyDescent="0.35">
      <c r="A814" t="s">
        <v>354</v>
      </c>
      <c r="B814">
        <v>-2250</v>
      </c>
      <c r="C814" t="s">
        <v>377</v>
      </c>
      <c r="D814" t="s">
        <v>354</v>
      </c>
      <c r="E814" t="s">
        <v>410</v>
      </c>
      <c r="F814" t="s">
        <v>411</v>
      </c>
      <c r="G814" t="s">
        <v>412</v>
      </c>
      <c r="H814" t="s">
        <v>413</v>
      </c>
      <c r="I814" t="s">
        <v>414</v>
      </c>
      <c r="J814" t="s">
        <v>415</v>
      </c>
    </row>
    <row r="815" spans="1:14" x14ac:dyDescent="0.35">
      <c r="A815" t="s">
        <v>354</v>
      </c>
      <c r="B815">
        <v>-1753</v>
      </c>
      <c r="C815" t="s">
        <v>377</v>
      </c>
      <c r="D815" t="s">
        <v>354</v>
      </c>
      <c r="E815" t="s">
        <v>47</v>
      </c>
      <c r="F815" t="s">
        <v>48</v>
      </c>
      <c r="G815" t="s">
        <v>21</v>
      </c>
      <c r="H815" t="s">
        <v>22</v>
      </c>
      <c r="I815" t="s">
        <v>544</v>
      </c>
      <c r="J815" t="s">
        <v>545</v>
      </c>
    </row>
    <row r="816" spans="1:14" x14ac:dyDescent="0.35">
      <c r="A816" t="s">
        <v>388</v>
      </c>
      <c r="B816">
        <v>-1511</v>
      </c>
      <c r="C816" t="s">
        <v>389</v>
      </c>
      <c r="D816" t="s">
        <v>388</v>
      </c>
      <c r="E816" t="s">
        <v>47</v>
      </c>
      <c r="F816" t="s">
        <v>48</v>
      </c>
      <c r="G816" t="s">
        <v>21</v>
      </c>
      <c r="H816" t="s">
        <v>22</v>
      </c>
      <c r="I816" t="s">
        <v>544</v>
      </c>
      <c r="J816" t="s">
        <v>545</v>
      </c>
    </row>
    <row r="817" spans="1:10" x14ac:dyDescent="0.35">
      <c r="A817" t="s">
        <v>354</v>
      </c>
      <c r="B817">
        <v>-1006</v>
      </c>
      <c r="C817" t="s">
        <v>377</v>
      </c>
      <c r="D817" t="s">
        <v>354</v>
      </c>
      <c r="E817" t="s">
        <v>47</v>
      </c>
      <c r="F817" t="s">
        <v>48</v>
      </c>
      <c r="G817" t="s">
        <v>21</v>
      </c>
      <c r="H817" t="s">
        <v>22</v>
      </c>
      <c r="I817" t="s">
        <v>53</v>
      </c>
      <c r="J817" t="s">
        <v>54</v>
      </c>
    </row>
    <row r="818" spans="1:10" x14ac:dyDescent="0.35">
      <c r="A818" t="s">
        <v>434</v>
      </c>
      <c r="B818">
        <v>8000</v>
      </c>
      <c r="C818" t="s">
        <v>433</v>
      </c>
      <c r="D818" t="s">
        <v>434</v>
      </c>
      <c r="E818" t="s">
        <v>337</v>
      </c>
      <c r="F818" t="s">
        <v>338</v>
      </c>
      <c r="G818" t="s">
        <v>339</v>
      </c>
      <c r="H818" t="s">
        <v>340</v>
      </c>
    </row>
    <row r="819" spans="1:10" x14ac:dyDescent="0.35">
      <c r="A819" t="s">
        <v>18</v>
      </c>
      <c r="B819">
        <v>1</v>
      </c>
      <c r="C819" t="s">
        <v>17</v>
      </c>
      <c r="D819" t="s">
        <v>18</v>
      </c>
      <c r="E819" t="s">
        <v>305</v>
      </c>
      <c r="F819" t="s">
        <v>306</v>
      </c>
      <c r="G819" t="s">
        <v>307</v>
      </c>
      <c r="H819" t="s">
        <v>308</v>
      </c>
    </row>
    <row r="820" spans="1:10" x14ac:dyDescent="0.35">
      <c r="A820" t="s">
        <v>28</v>
      </c>
      <c r="B820">
        <v>42</v>
      </c>
      <c r="C820" t="s">
        <v>27</v>
      </c>
      <c r="D820" t="s">
        <v>28</v>
      </c>
      <c r="E820" t="s">
        <v>305</v>
      </c>
      <c r="F820" t="s">
        <v>306</v>
      </c>
      <c r="G820" t="s">
        <v>307</v>
      </c>
      <c r="H820" t="s">
        <v>308</v>
      </c>
    </row>
    <row r="821" spans="1:10" x14ac:dyDescent="0.35">
      <c r="A821" t="s">
        <v>157</v>
      </c>
      <c r="B821">
        <v>128</v>
      </c>
      <c r="C821" t="s">
        <v>156</v>
      </c>
      <c r="D821" t="s">
        <v>157</v>
      </c>
      <c r="E821" t="s">
        <v>305</v>
      </c>
      <c r="F821" t="s">
        <v>306</v>
      </c>
      <c r="G821" t="s">
        <v>307</v>
      </c>
      <c r="H821" t="s">
        <v>308</v>
      </c>
    </row>
    <row r="822" spans="1:10" x14ac:dyDescent="0.35">
      <c r="A822" t="s">
        <v>1598</v>
      </c>
      <c r="B822">
        <v>171</v>
      </c>
      <c r="C822" t="s">
        <v>196</v>
      </c>
      <c r="D822" t="s">
        <v>197</v>
      </c>
      <c r="E822" t="s">
        <v>305</v>
      </c>
      <c r="F822" t="s">
        <v>306</v>
      </c>
      <c r="G822" t="s">
        <v>307</v>
      </c>
      <c r="H822" t="s">
        <v>308</v>
      </c>
    </row>
    <row r="823" spans="1:10" x14ac:dyDescent="0.35">
      <c r="A823" t="s">
        <v>1599</v>
      </c>
      <c r="B823">
        <v>9</v>
      </c>
      <c r="C823" t="s">
        <v>17</v>
      </c>
      <c r="D823" t="s">
        <v>18</v>
      </c>
      <c r="E823" t="s">
        <v>563</v>
      </c>
      <c r="F823" t="s">
        <v>564</v>
      </c>
      <c r="G823" t="s">
        <v>1104</v>
      </c>
      <c r="H823" t="s">
        <v>1105</v>
      </c>
    </row>
    <row r="824" spans="1:10" x14ac:dyDescent="0.35">
      <c r="A824" t="s">
        <v>1600</v>
      </c>
      <c r="B824">
        <v>376</v>
      </c>
      <c r="C824" t="s">
        <v>27</v>
      </c>
      <c r="D824" t="s">
        <v>28</v>
      </c>
      <c r="E824" t="s">
        <v>563</v>
      </c>
      <c r="F824" t="s">
        <v>564</v>
      </c>
      <c r="G824" t="s">
        <v>1104</v>
      </c>
      <c r="H824" t="s">
        <v>1105</v>
      </c>
    </row>
    <row r="825" spans="1:10" x14ac:dyDescent="0.35">
      <c r="A825" t="s">
        <v>1601</v>
      </c>
      <c r="B825">
        <v>1140</v>
      </c>
      <c r="C825" t="s">
        <v>205</v>
      </c>
      <c r="D825" t="s">
        <v>206</v>
      </c>
      <c r="E825" t="s">
        <v>563</v>
      </c>
      <c r="F825" t="s">
        <v>564</v>
      </c>
      <c r="G825" t="s">
        <v>1104</v>
      </c>
      <c r="H825" t="s">
        <v>1105</v>
      </c>
    </row>
    <row r="826" spans="1:10" x14ac:dyDescent="0.35">
      <c r="A826" t="s">
        <v>1602</v>
      </c>
      <c r="B826">
        <v>30000</v>
      </c>
      <c r="C826" t="s">
        <v>624</v>
      </c>
      <c r="D826" t="s">
        <v>625</v>
      </c>
      <c r="E826" t="s">
        <v>19</v>
      </c>
      <c r="F826" t="s">
        <v>20</v>
      </c>
      <c r="G826" t="s">
        <v>21</v>
      </c>
      <c r="H826" t="s">
        <v>22</v>
      </c>
    </row>
    <row r="827" spans="1:10" x14ac:dyDescent="0.35">
      <c r="A827" t="s">
        <v>1603</v>
      </c>
      <c r="B827">
        <v>7000</v>
      </c>
      <c r="C827" t="s">
        <v>63</v>
      </c>
      <c r="D827" t="s">
        <v>64</v>
      </c>
      <c r="E827" t="s">
        <v>19</v>
      </c>
      <c r="F827" t="s">
        <v>20</v>
      </c>
      <c r="G827" t="s">
        <v>21</v>
      </c>
      <c r="H827" t="s">
        <v>22</v>
      </c>
    </row>
    <row r="828" spans="1:10" x14ac:dyDescent="0.35">
      <c r="A828" t="s">
        <v>1604</v>
      </c>
      <c r="B828">
        <v>7000</v>
      </c>
      <c r="C828" t="s">
        <v>1605</v>
      </c>
      <c r="D828" t="s">
        <v>1606</v>
      </c>
      <c r="E828" t="s">
        <v>19</v>
      </c>
      <c r="F828" t="s">
        <v>20</v>
      </c>
      <c r="G828" t="s">
        <v>21</v>
      </c>
      <c r="H828" t="s">
        <v>22</v>
      </c>
    </row>
    <row r="829" spans="1:10" x14ac:dyDescent="0.35">
      <c r="A829" t="s">
        <v>354</v>
      </c>
      <c r="B829">
        <v>-4287</v>
      </c>
      <c r="C829" t="s">
        <v>377</v>
      </c>
      <c r="D829" t="s">
        <v>354</v>
      </c>
      <c r="E829" t="s">
        <v>305</v>
      </c>
      <c r="F829" t="s">
        <v>306</v>
      </c>
      <c r="G829" t="s">
        <v>307</v>
      </c>
      <c r="H829" t="s">
        <v>308</v>
      </c>
      <c r="I829" t="s">
        <v>558</v>
      </c>
      <c r="J829" t="s">
        <v>559</v>
      </c>
    </row>
    <row r="830" spans="1:10" x14ac:dyDescent="0.35">
      <c r="A830" t="s">
        <v>388</v>
      </c>
      <c r="B830">
        <v>-3834</v>
      </c>
      <c r="C830" t="s">
        <v>389</v>
      </c>
      <c r="D830" t="s">
        <v>388</v>
      </c>
      <c r="E830" t="s">
        <v>305</v>
      </c>
      <c r="F830" t="s">
        <v>306</v>
      </c>
      <c r="G830" t="s">
        <v>307</v>
      </c>
      <c r="H830" t="s">
        <v>308</v>
      </c>
      <c r="I830" t="s">
        <v>558</v>
      </c>
      <c r="J830" t="s">
        <v>559</v>
      </c>
    </row>
    <row r="831" spans="1:10" x14ac:dyDescent="0.35">
      <c r="A831" t="s">
        <v>354</v>
      </c>
      <c r="B831">
        <v>-1197</v>
      </c>
      <c r="C831" t="s">
        <v>377</v>
      </c>
      <c r="D831" t="s">
        <v>354</v>
      </c>
      <c r="E831" t="s">
        <v>428</v>
      </c>
      <c r="F831" t="s">
        <v>429</v>
      </c>
      <c r="G831" t="s">
        <v>307</v>
      </c>
      <c r="H831" t="s">
        <v>308</v>
      </c>
      <c r="I831" t="s">
        <v>586</v>
      </c>
      <c r="J831" t="s">
        <v>587</v>
      </c>
    </row>
    <row r="832" spans="1:10" x14ac:dyDescent="0.35">
      <c r="A832" t="s">
        <v>354</v>
      </c>
      <c r="B832">
        <v>-150</v>
      </c>
      <c r="C832" t="s">
        <v>377</v>
      </c>
      <c r="D832" t="s">
        <v>354</v>
      </c>
      <c r="E832" t="s">
        <v>158</v>
      </c>
      <c r="F832" t="s">
        <v>159</v>
      </c>
      <c r="G832" t="s">
        <v>117</v>
      </c>
      <c r="H832" t="s">
        <v>118</v>
      </c>
      <c r="I832" t="s">
        <v>592</v>
      </c>
      <c r="J832" t="s">
        <v>593</v>
      </c>
    </row>
    <row r="833" spans="1:16" x14ac:dyDescent="0.35">
      <c r="A833" t="s">
        <v>354</v>
      </c>
      <c r="B833">
        <v>-6537</v>
      </c>
      <c r="C833" t="s">
        <v>377</v>
      </c>
      <c r="D833" t="s">
        <v>354</v>
      </c>
      <c r="E833" t="s">
        <v>380</v>
      </c>
      <c r="F833" t="s">
        <v>381</v>
      </c>
      <c r="G833" t="s">
        <v>250</v>
      </c>
      <c r="H833" t="s">
        <v>251</v>
      </c>
      <c r="I833" t="s">
        <v>594</v>
      </c>
      <c r="J833" t="s">
        <v>595</v>
      </c>
    </row>
    <row r="834" spans="1:16" x14ac:dyDescent="0.35">
      <c r="A834" t="s">
        <v>354</v>
      </c>
      <c r="B834">
        <v>-300</v>
      </c>
      <c r="C834" t="s">
        <v>377</v>
      </c>
      <c r="D834" t="s">
        <v>354</v>
      </c>
      <c r="E834" t="s">
        <v>47</v>
      </c>
      <c r="F834" t="s">
        <v>48</v>
      </c>
      <c r="G834" t="s">
        <v>292</v>
      </c>
      <c r="H834" t="s">
        <v>293</v>
      </c>
      <c r="I834" t="s">
        <v>1607</v>
      </c>
      <c r="J834" t="s">
        <v>1608</v>
      </c>
    </row>
    <row r="835" spans="1:16" x14ac:dyDescent="0.35">
      <c r="A835" t="s">
        <v>1609</v>
      </c>
      <c r="B835">
        <v>117</v>
      </c>
      <c r="C835" t="s">
        <v>17</v>
      </c>
      <c r="D835" t="s">
        <v>18</v>
      </c>
      <c r="E835" t="s">
        <v>332</v>
      </c>
      <c r="F835" t="s">
        <v>333</v>
      </c>
      <c r="G835" t="s">
        <v>178</v>
      </c>
      <c r="H835" t="s">
        <v>179</v>
      </c>
      <c r="M835" t="s">
        <v>23</v>
      </c>
      <c r="N835" t="s">
        <v>24</v>
      </c>
    </row>
    <row r="836" spans="1:16" x14ac:dyDescent="0.35">
      <c r="A836" t="s">
        <v>1610</v>
      </c>
      <c r="B836">
        <v>4808</v>
      </c>
      <c r="C836" t="s">
        <v>27</v>
      </c>
      <c r="D836" t="s">
        <v>28</v>
      </c>
      <c r="E836" t="s">
        <v>332</v>
      </c>
      <c r="F836" t="s">
        <v>333</v>
      </c>
      <c r="G836" t="s">
        <v>178</v>
      </c>
      <c r="H836" t="s">
        <v>179</v>
      </c>
      <c r="M836" t="s">
        <v>23</v>
      </c>
      <c r="N836" t="s">
        <v>24</v>
      </c>
    </row>
    <row r="837" spans="1:16" x14ac:dyDescent="0.35">
      <c r="A837" t="s">
        <v>1610</v>
      </c>
      <c r="B837">
        <v>14570</v>
      </c>
      <c r="C837" t="s">
        <v>107</v>
      </c>
      <c r="D837" t="s">
        <v>108</v>
      </c>
      <c r="E837" t="s">
        <v>332</v>
      </c>
      <c r="F837" t="s">
        <v>333</v>
      </c>
      <c r="G837" t="s">
        <v>178</v>
      </c>
      <c r="H837" t="s">
        <v>179</v>
      </c>
      <c r="M837" t="s">
        <v>23</v>
      </c>
      <c r="N837" t="s">
        <v>24</v>
      </c>
    </row>
    <row r="838" spans="1:16" x14ac:dyDescent="0.35">
      <c r="A838" t="s">
        <v>1611</v>
      </c>
      <c r="B838">
        <v>-700</v>
      </c>
      <c r="C838" t="s">
        <v>1328</v>
      </c>
      <c r="D838" t="s">
        <v>1329</v>
      </c>
      <c r="E838" t="s">
        <v>19</v>
      </c>
      <c r="F838" t="s">
        <v>20</v>
      </c>
      <c r="G838" t="s">
        <v>87</v>
      </c>
      <c r="H838" t="s">
        <v>88</v>
      </c>
      <c r="I838" t="s">
        <v>119</v>
      </c>
      <c r="J838" t="s">
        <v>120</v>
      </c>
      <c r="O838" t="s">
        <v>119</v>
      </c>
      <c r="P838" t="s">
        <v>120</v>
      </c>
    </row>
    <row r="839" spans="1:16" x14ac:dyDescent="0.35">
      <c r="A839" t="s">
        <v>1612</v>
      </c>
      <c r="B839">
        <v>700</v>
      </c>
      <c r="C839" t="s">
        <v>516</v>
      </c>
      <c r="D839" t="s">
        <v>517</v>
      </c>
      <c r="E839" t="s">
        <v>19</v>
      </c>
      <c r="F839" t="s">
        <v>20</v>
      </c>
      <c r="G839" t="s">
        <v>87</v>
      </c>
      <c r="H839" t="s">
        <v>88</v>
      </c>
      <c r="I839" t="s">
        <v>119</v>
      </c>
      <c r="J839" t="s">
        <v>120</v>
      </c>
      <c r="O839" t="s">
        <v>119</v>
      </c>
      <c r="P839" t="s">
        <v>120</v>
      </c>
    </row>
    <row r="840" spans="1:16" x14ac:dyDescent="0.35">
      <c r="A840" t="s">
        <v>1613</v>
      </c>
      <c r="B840">
        <v>-14450</v>
      </c>
      <c r="C840" t="s">
        <v>1328</v>
      </c>
      <c r="D840" t="s">
        <v>1329</v>
      </c>
      <c r="E840" t="s">
        <v>19</v>
      </c>
      <c r="F840" t="s">
        <v>20</v>
      </c>
      <c r="G840" t="s">
        <v>21</v>
      </c>
      <c r="H840" t="s">
        <v>22</v>
      </c>
      <c r="I840" t="s">
        <v>119</v>
      </c>
      <c r="J840" t="s">
        <v>120</v>
      </c>
      <c r="O840" t="s">
        <v>119</v>
      </c>
      <c r="P840" t="s">
        <v>120</v>
      </c>
    </row>
    <row r="841" spans="1:16" x14ac:dyDescent="0.35">
      <c r="A841" t="s">
        <v>1614</v>
      </c>
      <c r="B841">
        <v>14450</v>
      </c>
      <c r="C841" t="s">
        <v>516</v>
      </c>
      <c r="D841" t="s">
        <v>517</v>
      </c>
      <c r="E841" t="s">
        <v>19</v>
      </c>
      <c r="F841" t="s">
        <v>20</v>
      </c>
      <c r="G841" t="s">
        <v>21</v>
      </c>
      <c r="H841" t="s">
        <v>22</v>
      </c>
      <c r="I841" t="s">
        <v>119</v>
      </c>
      <c r="J841" t="s">
        <v>120</v>
      </c>
      <c r="O841" t="s">
        <v>119</v>
      </c>
      <c r="P841" t="s">
        <v>120</v>
      </c>
    </row>
    <row r="842" spans="1:16" x14ac:dyDescent="0.35">
      <c r="A842" t="s">
        <v>1615</v>
      </c>
      <c r="B842">
        <v>-1204</v>
      </c>
      <c r="C842" t="s">
        <v>1328</v>
      </c>
      <c r="D842" t="s">
        <v>1329</v>
      </c>
      <c r="E842" t="s">
        <v>458</v>
      </c>
      <c r="F842" t="s">
        <v>459</v>
      </c>
      <c r="G842" t="s">
        <v>348</v>
      </c>
      <c r="H842" t="s">
        <v>349</v>
      </c>
      <c r="I842" t="s">
        <v>119</v>
      </c>
      <c r="J842" t="s">
        <v>120</v>
      </c>
      <c r="O842" t="s">
        <v>119</v>
      </c>
      <c r="P842" t="s">
        <v>120</v>
      </c>
    </row>
    <row r="843" spans="1:16" x14ac:dyDescent="0.35">
      <c r="A843" t="s">
        <v>1616</v>
      </c>
      <c r="B843">
        <v>1204</v>
      </c>
      <c r="C843" t="s">
        <v>516</v>
      </c>
      <c r="D843" t="s">
        <v>517</v>
      </c>
      <c r="E843" t="s">
        <v>458</v>
      </c>
      <c r="F843" t="s">
        <v>459</v>
      </c>
      <c r="G843" t="s">
        <v>348</v>
      </c>
      <c r="H843" t="s">
        <v>349</v>
      </c>
      <c r="I843" t="s">
        <v>119</v>
      </c>
      <c r="J843" t="s">
        <v>120</v>
      </c>
      <c r="O843" t="s">
        <v>119</v>
      </c>
      <c r="P843" t="s">
        <v>120</v>
      </c>
    </row>
    <row r="844" spans="1:16" x14ac:dyDescent="0.35">
      <c r="A844" t="s">
        <v>1617</v>
      </c>
      <c r="B844">
        <v>-1000</v>
      </c>
      <c r="C844" t="s">
        <v>1328</v>
      </c>
      <c r="D844" t="s">
        <v>1329</v>
      </c>
      <c r="E844" t="s">
        <v>384</v>
      </c>
      <c r="F844" t="s">
        <v>385</v>
      </c>
      <c r="G844" t="s">
        <v>339</v>
      </c>
      <c r="H844" t="s">
        <v>340</v>
      </c>
      <c r="I844" t="s">
        <v>119</v>
      </c>
      <c r="J844" t="s">
        <v>120</v>
      </c>
      <c r="O844" t="s">
        <v>119</v>
      </c>
      <c r="P844" t="s">
        <v>120</v>
      </c>
    </row>
    <row r="845" spans="1:16" x14ac:dyDescent="0.35">
      <c r="A845" t="s">
        <v>1618</v>
      </c>
      <c r="B845">
        <v>1000</v>
      </c>
      <c r="C845" t="s">
        <v>516</v>
      </c>
      <c r="D845" t="s">
        <v>517</v>
      </c>
      <c r="E845" t="s">
        <v>384</v>
      </c>
      <c r="F845" t="s">
        <v>385</v>
      </c>
      <c r="G845" t="s">
        <v>339</v>
      </c>
      <c r="H845" t="s">
        <v>340</v>
      </c>
      <c r="I845" t="s">
        <v>119</v>
      </c>
      <c r="J845" t="s">
        <v>120</v>
      </c>
      <c r="O845" t="s">
        <v>119</v>
      </c>
      <c r="P845" t="s">
        <v>120</v>
      </c>
    </row>
    <row r="846" spans="1:16" x14ac:dyDescent="0.35">
      <c r="A846" t="s">
        <v>1619</v>
      </c>
      <c r="B846">
        <v>-773</v>
      </c>
      <c r="C846" t="s">
        <v>1328</v>
      </c>
      <c r="D846" t="s">
        <v>1329</v>
      </c>
      <c r="E846" t="s">
        <v>221</v>
      </c>
      <c r="F846" t="s">
        <v>222</v>
      </c>
      <c r="G846" t="s">
        <v>223</v>
      </c>
      <c r="H846" t="s">
        <v>224</v>
      </c>
      <c r="I846" t="s">
        <v>119</v>
      </c>
      <c r="J846" t="s">
        <v>120</v>
      </c>
      <c r="O846" t="s">
        <v>119</v>
      </c>
      <c r="P846" t="s">
        <v>120</v>
      </c>
    </row>
    <row r="847" spans="1:16" x14ac:dyDescent="0.35">
      <c r="A847" t="s">
        <v>1620</v>
      </c>
      <c r="B847">
        <v>773</v>
      </c>
      <c r="C847" t="s">
        <v>516</v>
      </c>
      <c r="D847" t="s">
        <v>517</v>
      </c>
      <c r="E847" t="s">
        <v>221</v>
      </c>
      <c r="F847" t="s">
        <v>222</v>
      </c>
      <c r="G847" t="s">
        <v>223</v>
      </c>
      <c r="H847" t="s">
        <v>224</v>
      </c>
      <c r="I847" t="s">
        <v>119</v>
      </c>
      <c r="J847" t="s">
        <v>120</v>
      </c>
      <c r="O847" t="s">
        <v>119</v>
      </c>
      <c r="P847" t="s">
        <v>120</v>
      </c>
    </row>
    <row r="848" spans="1:16" x14ac:dyDescent="0.35">
      <c r="A848" t="s">
        <v>1621</v>
      </c>
      <c r="B848">
        <v>-914</v>
      </c>
      <c r="C848" t="s">
        <v>1328</v>
      </c>
      <c r="D848" t="s">
        <v>1329</v>
      </c>
      <c r="E848" t="s">
        <v>288</v>
      </c>
      <c r="F848" t="s">
        <v>289</v>
      </c>
      <c r="G848" t="s">
        <v>117</v>
      </c>
      <c r="H848" t="s">
        <v>118</v>
      </c>
      <c r="I848" t="s">
        <v>119</v>
      </c>
      <c r="J848" t="s">
        <v>120</v>
      </c>
      <c r="O848" t="s">
        <v>119</v>
      </c>
      <c r="P848" t="s">
        <v>120</v>
      </c>
    </row>
    <row r="849" spans="1:16" x14ac:dyDescent="0.35">
      <c r="A849" t="s">
        <v>1622</v>
      </c>
      <c r="B849">
        <v>914</v>
      </c>
      <c r="C849" t="s">
        <v>516</v>
      </c>
      <c r="D849" t="s">
        <v>517</v>
      </c>
      <c r="E849" t="s">
        <v>288</v>
      </c>
      <c r="F849" t="s">
        <v>289</v>
      </c>
      <c r="G849" t="s">
        <v>117</v>
      </c>
      <c r="H849" t="s">
        <v>118</v>
      </c>
      <c r="I849" t="s">
        <v>119</v>
      </c>
      <c r="J849" t="s">
        <v>120</v>
      </c>
      <c r="O849" t="s">
        <v>119</v>
      </c>
      <c r="P849" t="s">
        <v>120</v>
      </c>
    </row>
    <row r="850" spans="1:16" x14ac:dyDescent="0.35">
      <c r="A850" t="s">
        <v>1623</v>
      </c>
      <c r="B850">
        <v>-773</v>
      </c>
      <c r="C850" t="s">
        <v>1328</v>
      </c>
      <c r="D850" t="s">
        <v>1329</v>
      </c>
      <c r="E850" t="s">
        <v>134</v>
      </c>
      <c r="F850" t="s">
        <v>135</v>
      </c>
      <c r="G850" t="s">
        <v>117</v>
      </c>
      <c r="H850" t="s">
        <v>118</v>
      </c>
      <c r="I850" t="s">
        <v>119</v>
      </c>
      <c r="J850" t="s">
        <v>120</v>
      </c>
      <c r="O850" t="s">
        <v>119</v>
      </c>
      <c r="P850" t="s">
        <v>120</v>
      </c>
    </row>
    <row r="851" spans="1:16" x14ac:dyDescent="0.35">
      <c r="A851" t="s">
        <v>1624</v>
      </c>
      <c r="B851">
        <v>773</v>
      </c>
      <c r="C851" t="s">
        <v>516</v>
      </c>
      <c r="D851" t="s">
        <v>517</v>
      </c>
      <c r="E851" t="s">
        <v>134</v>
      </c>
      <c r="F851" t="s">
        <v>135</v>
      </c>
      <c r="G851" t="s">
        <v>117</v>
      </c>
      <c r="H851" t="s">
        <v>118</v>
      </c>
      <c r="I851" t="s">
        <v>119</v>
      </c>
      <c r="J851" t="s">
        <v>120</v>
      </c>
      <c r="O851" t="s">
        <v>119</v>
      </c>
      <c r="P851" t="s">
        <v>120</v>
      </c>
    </row>
    <row r="852" spans="1:16" x14ac:dyDescent="0.35">
      <c r="A852" t="s">
        <v>1625</v>
      </c>
      <c r="B852">
        <v>-146</v>
      </c>
      <c r="C852" t="s">
        <v>1328</v>
      </c>
      <c r="D852" t="s">
        <v>1329</v>
      </c>
      <c r="E852" t="s">
        <v>563</v>
      </c>
      <c r="F852" t="s">
        <v>564</v>
      </c>
      <c r="G852" t="s">
        <v>568</v>
      </c>
      <c r="H852" t="s">
        <v>569</v>
      </c>
      <c r="I852" t="s">
        <v>119</v>
      </c>
      <c r="J852" t="s">
        <v>120</v>
      </c>
      <c r="O852" t="s">
        <v>119</v>
      </c>
      <c r="P852" t="s">
        <v>120</v>
      </c>
    </row>
    <row r="853" spans="1:16" x14ac:dyDescent="0.35">
      <c r="A853" t="s">
        <v>1626</v>
      </c>
      <c r="B853">
        <v>146</v>
      </c>
      <c r="C853" t="s">
        <v>516</v>
      </c>
      <c r="D853" t="s">
        <v>517</v>
      </c>
      <c r="E853" t="s">
        <v>563</v>
      </c>
      <c r="F853" t="s">
        <v>564</v>
      </c>
      <c r="G853" t="s">
        <v>568</v>
      </c>
      <c r="H853" t="s">
        <v>569</v>
      </c>
      <c r="I853" t="s">
        <v>119</v>
      </c>
      <c r="J853" t="s">
        <v>120</v>
      </c>
      <c r="O853" t="s">
        <v>119</v>
      </c>
      <c r="P853" t="s">
        <v>120</v>
      </c>
    </row>
    <row r="854" spans="1:16" x14ac:dyDescent="0.35">
      <c r="A854" t="s">
        <v>1627</v>
      </c>
      <c r="B854">
        <v>-228</v>
      </c>
      <c r="C854" t="s">
        <v>1328</v>
      </c>
      <c r="D854" t="s">
        <v>1329</v>
      </c>
      <c r="E854" t="s">
        <v>548</v>
      </c>
      <c r="F854" t="s">
        <v>549</v>
      </c>
      <c r="G854" t="s">
        <v>1104</v>
      </c>
      <c r="H854" t="s">
        <v>1105</v>
      </c>
      <c r="I854" t="s">
        <v>119</v>
      </c>
      <c r="J854" t="s">
        <v>120</v>
      </c>
      <c r="O854" t="s">
        <v>119</v>
      </c>
      <c r="P854" t="s">
        <v>120</v>
      </c>
    </row>
    <row r="855" spans="1:16" x14ac:dyDescent="0.35">
      <c r="A855" t="s">
        <v>1628</v>
      </c>
      <c r="B855">
        <v>228</v>
      </c>
      <c r="C855" t="s">
        <v>516</v>
      </c>
      <c r="D855" t="s">
        <v>517</v>
      </c>
      <c r="E855" t="s">
        <v>548</v>
      </c>
      <c r="F855" t="s">
        <v>549</v>
      </c>
      <c r="G855" t="s">
        <v>1104</v>
      </c>
      <c r="H855" t="s">
        <v>1105</v>
      </c>
      <c r="I855" t="s">
        <v>119</v>
      </c>
      <c r="J855" t="s">
        <v>120</v>
      </c>
      <c r="O855" t="s">
        <v>119</v>
      </c>
      <c r="P855" t="s">
        <v>120</v>
      </c>
    </row>
    <row r="856" spans="1:16" x14ac:dyDescent="0.35">
      <c r="A856" t="s">
        <v>1629</v>
      </c>
      <c r="B856">
        <v>-589</v>
      </c>
      <c r="C856" t="s">
        <v>1328</v>
      </c>
      <c r="D856" t="s">
        <v>1329</v>
      </c>
      <c r="E856" t="s">
        <v>548</v>
      </c>
      <c r="F856" t="s">
        <v>549</v>
      </c>
      <c r="G856" t="s">
        <v>550</v>
      </c>
      <c r="H856" t="s">
        <v>551</v>
      </c>
      <c r="I856" t="s">
        <v>119</v>
      </c>
      <c r="J856" t="s">
        <v>120</v>
      </c>
      <c r="O856" t="s">
        <v>119</v>
      </c>
      <c r="P856" t="s">
        <v>120</v>
      </c>
    </row>
    <row r="857" spans="1:16" x14ac:dyDescent="0.35">
      <c r="A857" t="s">
        <v>1630</v>
      </c>
      <c r="B857">
        <v>589</v>
      </c>
      <c r="C857" t="s">
        <v>516</v>
      </c>
      <c r="D857" t="s">
        <v>517</v>
      </c>
      <c r="E857" t="s">
        <v>548</v>
      </c>
      <c r="F857" t="s">
        <v>549</v>
      </c>
      <c r="G857" t="s">
        <v>550</v>
      </c>
      <c r="H857" t="s">
        <v>551</v>
      </c>
      <c r="I857" t="s">
        <v>119</v>
      </c>
      <c r="J857" t="s">
        <v>120</v>
      </c>
      <c r="O857" t="s">
        <v>119</v>
      </c>
      <c r="P857" t="s">
        <v>120</v>
      </c>
    </row>
    <row r="858" spans="1:16" x14ac:dyDescent="0.35">
      <c r="A858" t="s">
        <v>1631</v>
      </c>
      <c r="B858">
        <v>-654</v>
      </c>
      <c r="C858" t="s">
        <v>1328</v>
      </c>
      <c r="D858" t="s">
        <v>1329</v>
      </c>
      <c r="E858" t="s">
        <v>538</v>
      </c>
      <c r="F858" t="s">
        <v>539</v>
      </c>
      <c r="G858" t="s">
        <v>540</v>
      </c>
      <c r="H858" t="s">
        <v>541</v>
      </c>
      <c r="I858" t="s">
        <v>119</v>
      </c>
      <c r="J858" t="s">
        <v>120</v>
      </c>
      <c r="O858" t="s">
        <v>119</v>
      </c>
      <c r="P858" t="s">
        <v>120</v>
      </c>
    </row>
    <row r="859" spans="1:16" x14ac:dyDescent="0.35">
      <c r="A859" t="s">
        <v>1632</v>
      </c>
      <c r="B859">
        <v>654</v>
      </c>
      <c r="C859" t="s">
        <v>516</v>
      </c>
      <c r="D859" t="s">
        <v>517</v>
      </c>
      <c r="E859" t="s">
        <v>538</v>
      </c>
      <c r="F859" t="s">
        <v>539</v>
      </c>
      <c r="G859" t="s">
        <v>540</v>
      </c>
      <c r="H859" t="s">
        <v>541</v>
      </c>
      <c r="I859" t="s">
        <v>119</v>
      </c>
      <c r="J859" t="s">
        <v>120</v>
      </c>
      <c r="O859" t="s">
        <v>119</v>
      </c>
      <c r="P859" t="s">
        <v>120</v>
      </c>
    </row>
    <row r="860" spans="1:16" x14ac:dyDescent="0.35">
      <c r="A860" t="s">
        <v>1633</v>
      </c>
      <c r="B860">
        <v>-75</v>
      </c>
      <c r="C860" t="s">
        <v>1328</v>
      </c>
      <c r="D860" t="s">
        <v>1329</v>
      </c>
      <c r="E860" t="s">
        <v>258</v>
      </c>
      <c r="F860" t="s">
        <v>259</v>
      </c>
      <c r="G860" t="s">
        <v>117</v>
      </c>
      <c r="H860" t="s">
        <v>118</v>
      </c>
      <c r="I860" t="s">
        <v>119</v>
      </c>
      <c r="J860" t="s">
        <v>120</v>
      </c>
      <c r="O860" t="s">
        <v>119</v>
      </c>
      <c r="P860" t="s">
        <v>120</v>
      </c>
    </row>
    <row r="861" spans="1:16" x14ac:dyDescent="0.35">
      <c r="A861" t="s">
        <v>1634</v>
      </c>
      <c r="B861">
        <v>75</v>
      </c>
      <c r="C861" t="s">
        <v>516</v>
      </c>
      <c r="D861" t="s">
        <v>517</v>
      </c>
      <c r="E861" t="s">
        <v>258</v>
      </c>
      <c r="F861" t="s">
        <v>259</v>
      </c>
      <c r="G861" t="s">
        <v>117</v>
      </c>
      <c r="H861" t="s">
        <v>118</v>
      </c>
      <c r="I861" t="s">
        <v>119</v>
      </c>
      <c r="J861" t="s">
        <v>120</v>
      </c>
      <c r="O861" t="s">
        <v>119</v>
      </c>
      <c r="P861" t="s">
        <v>120</v>
      </c>
    </row>
    <row r="862" spans="1:16" x14ac:dyDescent="0.35">
      <c r="A862" t="s">
        <v>1635</v>
      </c>
      <c r="B862">
        <v>-383</v>
      </c>
      <c r="C862" t="s">
        <v>1328</v>
      </c>
      <c r="D862" t="s">
        <v>1329</v>
      </c>
      <c r="E862" t="s">
        <v>380</v>
      </c>
      <c r="F862" t="s">
        <v>381</v>
      </c>
      <c r="G862" t="s">
        <v>250</v>
      </c>
      <c r="H862" t="s">
        <v>251</v>
      </c>
      <c r="I862" t="s">
        <v>119</v>
      </c>
      <c r="J862" t="s">
        <v>120</v>
      </c>
      <c r="O862" t="s">
        <v>119</v>
      </c>
      <c r="P862" t="s">
        <v>120</v>
      </c>
    </row>
    <row r="863" spans="1:16" x14ac:dyDescent="0.35">
      <c r="A863" t="s">
        <v>1636</v>
      </c>
      <c r="B863">
        <v>383</v>
      </c>
      <c r="C863" t="s">
        <v>516</v>
      </c>
      <c r="D863" t="s">
        <v>517</v>
      </c>
      <c r="E863" t="s">
        <v>380</v>
      </c>
      <c r="F863" t="s">
        <v>381</v>
      </c>
      <c r="G863" t="s">
        <v>250</v>
      </c>
      <c r="H863" t="s">
        <v>251</v>
      </c>
      <c r="I863" t="s">
        <v>119</v>
      </c>
      <c r="J863" t="s">
        <v>120</v>
      </c>
      <c r="O863" t="s">
        <v>119</v>
      </c>
      <c r="P863" t="s">
        <v>120</v>
      </c>
    </row>
    <row r="864" spans="1:16" x14ac:dyDescent="0.35">
      <c r="A864" t="s">
        <v>1637</v>
      </c>
      <c r="B864">
        <v>-70</v>
      </c>
      <c r="C864" t="s">
        <v>1328</v>
      </c>
      <c r="D864" t="s">
        <v>1329</v>
      </c>
      <c r="E864" t="s">
        <v>609</v>
      </c>
      <c r="F864" t="s">
        <v>610</v>
      </c>
      <c r="G864" t="s">
        <v>250</v>
      </c>
      <c r="H864" t="s">
        <v>251</v>
      </c>
      <c r="I864" t="s">
        <v>119</v>
      </c>
      <c r="J864" t="s">
        <v>120</v>
      </c>
      <c r="O864" t="s">
        <v>119</v>
      </c>
      <c r="P864" t="s">
        <v>120</v>
      </c>
    </row>
    <row r="865" spans="1:16" x14ac:dyDescent="0.35">
      <c r="A865" t="s">
        <v>1638</v>
      </c>
      <c r="B865">
        <v>70</v>
      </c>
      <c r="C865" t="s">
        <v>516</v>
      </c>
      <c r="D865" t="s">
        <v>517</v>
      </c>
      <c r="E865" t="s">
        <v>609</v>
      </c>
      <c r="F865" t="s">
        <v>610</v>
      </c>
      <c r="G865" t="s">
        <v>250</v>
      </c>
      <c r="H865" t="s">
        <v>251</v>
      </c>
      <c r="I865" t="s">
        <v>119</v>
      </c>
      <c r="J865" t="s">
        <v>120</v>
      </c>
      <c r="O865" t="s">
        <v>119</v>
      </c>
      <c r="P865" t="s">
        <v>120</v>
      </c>
    </row>
    <row r="866" spans="1:16" x14ac:dyDescent="0.35">
      <c r="A866" t="s">
        <v>1639</v>
      </c>
      <c r="B866">
        <v>-481</v>
      </c>
      <c r="C866" t="s">
        <v>1328</v>
      </c>
      <c r="D866" t="s">
        <v>1329</v>
      </c>
      <c r="E866" t="s">
        <v>482</v>
      </c>
      <c r="F866" t="s">
        <v>483</v>
      </c>
      <c r="G866" t="s">
        <v>250</v>
      </c>
      <c r="H866" t="s">
        <v>251</v>
      </c>
      <c r="I866" t="s">
        <v>119</v>
      </c>
      <c r="J866" t="s">
        <v>120</v>
      </c>
      <c r="O866" t="s">
        <v>119</v>
      </c>
      <c r="P866" t="s">
        <v>120</v>
      </c>
    </row>
    <row r="867" spans="1:16" x14ac:dyDescent="0.35">
      <c r="A867" t="s">
        <v>1640</v>
      </c>
      <c r="B867">
        <v>481</v>
      </c>
      <c r="C867" t="s">
        <v>516</v>
      </c>
      <c r="D867" t="s">
        <v>517</v>
      </c>
      <c r="E867" t="s">
        <v>482</v>
      </c>
      <c r="F867" t="s">
        <v>483</v>
      </c>
      <c r="G867" t="s">
        <v>250</v>
      </c>
      <c r="H867" t="s">
        <v>251</v>
      </c>
      <c r="I867" t="s">
        <v>119</v>
      </c>
      <c r="J867" t="s">
        <v>120</v>
      </c>
      <c r="O867" t="s">
        <v>119</v>
      </c>
      <c r="P867" t="s">
        <v>120</v>
      </c>
    </row>
    <row r="868" spans="1:16" x14ac:dyDescent="0.35">
      <c r="A868" t="s">
        <v>1641</v>
      </c>
      <c r="B868">
        <v>-800</v>
      </c>
      <c r="C868" t="s">
        <v>1328</v>
      </c>
      <c r="D868" t="s">
        <v>1329</v>
      </c>
      <c r="E868" t="s">
        <v>337</v>
      </c>
      <c r="F868" t="s">
        <v>338</v>
      </c>
      <c r="G868" t="s">
        <v>339</v>
      </c>
      <c r="H868" t="s">
        <v>340</v>
      </c>
      <c r="I868" t="s">
        <v>119</v>
      </c>
      <c r="J868" t="s">
        <v>120</v>
      </c>
      <c r="O868" t="s">
        <v>119</v>
      </c>
      <c r="P868" t="s">
        <v>120</v>
      </c>
    </row>
    <row r="869" spans="1:16" x14ac:dyDescent="0.35">
      <c r="A869" t="s">
        <v>1642</v>
      </c>
      <c r="B869">
        <v>800</v>
      </c>
      <c r="C869" t="s">
        <v>516</v>
      </c>
      <c r="D869" t="s">
        <v>517</v>
      </c>
      <c r="E869" t="s">
        <v>337</v>
      </c>
      <c r="F869" t="s">
        <v>338</v>
      </c>
      <c r="G869" t="s">
        <v>339</v>
      </c>
      <c r="H869" t="s">
        <v>340</v>
      </c>
      <c r="I869" t="s">
        <v>119</v>
      </c>
      <c r="J869" t="s">
        <v>120</v>
      </c>
      <c r="O869" t="s">
        <v>119</v>
      </c>
      <c r="P869" t="s">
        <v>120</v>
      </c>
    </row>
    <row r="870" spans="1:16" x14ac:dyDescent="0.35">
      <c r="A870" t="s">
        <v>1643</v>
      </c>
      <c r="B870">
        <v>-290</v>
      </c>
      <c r="C870" t="s">
        <v>1328</v>
      </c>
      <c r="D870" t="s">
        <v>1329</v>
      </c>
      <c r="E870" t="s">
        <v>154</v>
      </c>
      <c r="F870" t="s">
        <v>155</v>
      </c>
      <c r="G870" t="s">
        <v>117</v>
      </c>
      <c r="H870" t="s">
        <v>118</v>
      </c>
      <c r="I870" t="s">
        <v>119</v>
      </c>
      <c r="J870" t="s">
        <v>120</v>
      </c>
      <c r="O870" t="s">
        <v>119</v>
      </c>
      <c r="P870" t="s">
        <v>120</v>
      </c>
    </row>
    <row r="871" spans="1:16" x14ac:dyDescent="0.35">
      <c r="A871" t="s">
        <v>1644</v>
      </c>
      <c r="B871">
        <v>290</v>
      </c>
      <c r="C871" t="s">
        <v>516</v>
      </c>
      <c r="D871" t="s">
        <v>517</v>
      </c>
      <c r="E871" t="s">
        <v>154</v>
      </c>
      <c r="F871" t="s">
        <v>155</v>
      </c>
      <c r="G871" t="s">
        <v>117</v>
      </c>
      <c r="H871" t="s">
        <v>118</v>
      </c>
      <c r="I871" t="s">
        <v>119</v>
      </c>
      <c r="J871" t="s">
        <v>120</v>
      </c>
      <c r="O871" t="s">
        <v>119</v>
      </c>
      <c r="P871" t="s">
        <v>120</v>
      </c>
    </row>
    <row r="872" spans="1:16" x14ac:dyDescent="0.35">
      <c r="A872" t="s">
        <v>1645</v>
      </c>
      <c r="B872">
        <v>-1806</v>
      </c>
      <c r="C872" t="s">
        <v>1328</v>
      </c>
      <c r="D872" t="s">
        <v>1329</v>
      </c>
      <c r="E872" t="s">
        <v>404</v>
      </c>
      <c r="F872" t="s">
        <v>405</v>
      </c>
      <c r="G872" t="s">
        <v>307</v>
      </c>
      <c r="H872" t="s">
        <v>308</v>
      </c>
      <c r="I872" t="s">
        <v>119</v>
      </c>
      <c r="J872" t="s">
        <v>120</v>
      </c>
      <c r="O872" t="s">
        <v>119</v>
      </c>
      <c r="P872" t="s">
        <v>120</v>
      </c>
    </row>
    <row r="873" spans="1:16" x14ac:dyDescent="0.35">
      <c r="A873" t="s">
        <v>1646</v>
      </c>
      <c r="B873">
        <v>1806</v>
      </c>
      <c r="C873" t="s">
        <v>516</v>
      </c>
      <c r="D873" t="s">
        <v>517</v>
      </c>
      <c r="E873" t="s">
        <v>404</v>
      </c>
      <c r="F873" t="s">
        <v>405</v>
      </c>
      <c r="G873" t="s">
        <v>307</v>
      </c>
      <c r="H873" t="s">
        <v>308</v>
      </c>
      <c r="I873" t="s">
        <v>119</v>
      </c>
      <c r="J873" t="s">
        <v>120</v>
      </c>
      <c r="O873" t="s">
        <v>119</v>
      </c>
      <c r="P873" t="s">
        <v>120</v>
      </c>
    </row>
    <row r="874" spans="1:16" x14ac:dyDescent="0.35">
      <c r="A874" t="s">
        <v>1647</v>
      </c>
      <c r="B874">
        <v>-868</v>
      </c>
      <c r="C874" t="s">
        <v>1328</v>
      </c>
      <c r="D874" t="s">
        <v>1329</v>
      </c>
      <c r="E874" t="s">
        <v>422</v>
      </c>
      <c r="F874" t="s">
        <v>423</v>
      </c>
      <c r="G874" t="s">
        <v>307</v>
      </c>
      <c r="H874" t="s">
        <v>308</v>
      </c>
      <c r="I874" t="s">
        <v>119</v>
      </c>
      <c r="J874" t="s">
        <v>120</v>
      </c>
      <c r="O874" t="s">
        <v>119</v>
      </c>
      <c r="P874" t="s">
        <v>120</v>
      </c>
    </row>
    <row r="875" spans="1:16" x14ac:dyDescent="0.35">
      <c r="A875" t="s">
        <v>1648</v>
      </c>
      <c r="B875">
        <v>868</v>
      </c>
      <c r="C875" t="s">
        <v>516</v>
      </c>
      <c r="D875" t="s">
        <v>517</v>
      </c>
      <c r="E875" t="s">
        <v>422</v>
      </c>
      <c r="F875" t="s">
        <v>423</v>
      </c>
      <c r="G875" t="s">
        <v>307</v>
      </c>
      <c r="H875" t="s">
        <v>308</v>
      </c>
      <c r="I875" t="s">
        <v>119</v>
      </c>
      <c r="J875" t="s">
        <v>120</v>
      </c>
      <c r="O875" t="s">
        <v>119</v>
      </c>
      <c r="P875" t="s">
        <v>120</v>
      </c>
    </row>
    <row r="876" spans="1:16" x14ac:dyDescent="0.35">
      <c r="A876" t="s">
        <v>1649</v>
      </c>
      <c r="B876">
        <v>-897</v>
      </c>
      <c r="C876" t="s">
        <v>1328</v>
      </c>
      <c r="D876" t="s">
        <v>1329</v>
      </c>
      <c r="E876" t="s">
        <v>305</v>
      </c>
      <c r="F876" t="s">
        <v>306</v>
      </c>
      <c r="G876" t="s">
        <v>307</v>
      </c>
      <c r="H876" t="s">
        <v>308</v>
      </c>
      <c r="I876" t="s">
        <v>119</v>
      </c>
      <c r="J876" t="s">
        <v>120</v>
      </c>
      <c r="O876" t="s">
        <v>119</v>
      </c>
      <c r="P876" t="s">
        <v>120</v>
      </c>
    </row>
    <row r="877" spans="1:16" x14ac:dyDescent="0.35">
      <c r="A877" t="s">
        <v>1650</v>
      </c>
      <c r="B877">
        <v>897</v>
      </c>
      <c r="C877" t="s">
        <v>516</v>
      </c>
      <c r="D877" t="s">
        <v>517</v>
      </c>
      <c r="E877" t="s">
        <v>305</v>
      </c>
      <c r="F877" t="s">
        <v>306</v>
      </c>
      <c r="G877" t="s">
        <v>307</v>
      </c>
      <c r="H877" t="s">
        <v>308</v>
      </c>
      <c r="I877" t="s">
        <v>119</v>
      </c>
      <c r="J877" t="s">
        <v>120</v>
      </c>
      <c r="O877" t="s">
        <v>119</v>
      </c>
      <c r="P877" t="s">
        <v>120</v>
      </c>
    </row>
    <row r="878" spans="1:16" x14ac:dyDescent="0.35">
      <c r="A878" t="s">
        <v>1651</v>
      </c>
      <c r="B878">
        <v>-1490</v>
      </c>
      <c r="C878" t="s">
        <v>1328</v>
      </c>
      <c r="D878" t="s">
        <v>1329</v>
      </c>
      <c r="E878" t="s">
        <v>428</v>
      </c>
      <c r="F878" t="s">
        <v>429</v>
      </c>
      <c r="G878" t="s">
        <v>307</v>
      </c>
      <c r="H878" t="s">
        <v>308</v>
      </c>
      <c r="I878" t="s">
        <v>119</v>
      </c>
      <c r="J878" t="s">
        <v>120</v>
      </c>
      <c r="O878" t="s">
        <v>119</v>
      </c>
      <c r="P878" t="s">
        <v>120</v>
      </c>
    </row>
    <row r="879" spans="1:16" x14ac:dyDescent="0.35">
      <c r="A879" t="s">
        <v>1652</v>
      </c>
      <c r="B879">
        <v>1490</v>
      </c>
      <c r="C879" t="s">
        <v>516</v>
      </c>
      <c r="D879" t="s">
        <v>517</v>
      </c>
      <c r="E879" t="s">
        <v>428</v>
      </c>
      <c r="F879" t="s">
        <v>429</v>
      </c>
      <c r="G879" t="s">
        <v>307</v>
      </c>
      <c r="H879" t="s">
        <v>308</v>
      </c>
      <c r="I879" t="s">
        <v>119</v>
      </c>
      <c r="J879" t="s">
        <v>120</v>
      </c>
      <c r="O879" t="s">
        <v>119</v>
      </c>
      <c r="P879" t="s">
        <v>120</v>
      </c>
    </row>
    <row r="880" spans="1:16" x14ac:dyDescent="0.35">
      <c r="A880" t="s">
        <v>1653</v>
      </c>
      <c r="B880">
        <v>-268</v>
      </c>
      <c r="C880" t="s">
        <v>243</v>
      </c>
      <c r="D880" t="s">
        <v>244</v>
      </c>
      <c r="E880" t="s">
        <v>139</v>
      </c>
      <c r="F880" t="s">
        <v>140</v>
      </c>
      <c r="G880" t="s">
        <v>307</v>
      </c>
      <c r="H880" t="s">
        <v>308</v>
      </c>
      <c r="M880" t="s">
        <v>1006</v>
      </c>
      <c r="N880" t="s">
        <v>1007</v>
      </c>
    </row>
    <row r="881" spans="1:14" x14ac:dyDescent="0.35">
      <c r="A881" t="s">
        <v>28</v>
      </c>
      <c r="B881">
        <v>66</v>
      </c>
      <c r="C881" t="s">
        <v>27</v>
      </c>
      <c r="D881" t="s">
        <v>28</v>
      </c>
      <c r="E881" t="s">
        <v>139</v>
      </c>
      <c r="F881" t="s">
        <v>140</v>
      </c>
      <c r="G881" t="s">
        <v>245</v>
      </c>
      <c r="H881" t="s">
        <v>246</v>
      </c>
      <c r="M881" t="s">
        <v>23</v>
      </c>
      <c r="N881" t="s">
        <v>24</v>
      </c>
    </row>
    <row r="882" spans="1:14" x14ac:dyDescent="0.35">
      <c r="A882" t="s">
        <v>18</v>
      </c>
      <c r="B882">
        <v>2</v>
      </c>
      <c r="C882" t="s">
        <v>17</v>
      </c>
      <c r="D882" t="s">
        <v>18</v>
      </c>
      <c r="E882" t="s">
        <v>139</v>
      </c>
      <c r="F882" t="s">
        <v>140</v>
      </c>
      <c r="G882" t="s">
        <v>245</v>
      </c>
      <c r="H882" t="s">
        <v>246</v>
      </c>
      <c r="M882" t="s">
        <v>23</v>
      </c>
      <c r="N882" t="s">
        <v>24</v>
      </c>
    </row>
    <row r="883" spans="1:14" x14ac:dyDescent="0.35">
      <c r="A883" t="s">
        <v>1654</v>
      </c>
      <c r="B883">
        <v>200</v>
      </c>
      <c r="C883" t="s">
        <v>107</v>
      </c>
      <c r="D883" t="s">
        <v>108</v>
      </c>
      <c r="E883" t="s">
        <v>139</v>
      </c>
      <c r="F883" t="s">
        <v>140</v>
      </c>
      <c r="G883" t="s">
        <v>245</v>
      </c>
      <c r="H883" t="s">
        <v>246</v>
      </c>
      <c r="M883" t="s">
        <v>23</v>
      </c>
      <c r="N883" t="s">
        <v>24</v>
      </c>
    </row>
    <row r="884" spans="1:14" x14ac:dyDescent="0.35">
      <c r="A884" t="s">
        <v>1655</v>
      </c>
      <c r="B884">
        <v>140402</v>
      </c>
      <c r="C884" t="s">
        <v>168</v>
      </c>
      <c r="D884" t="s">
        <v>169</v>
      </c>
      <c r="E884" t="s">
        <v>139</v>
      </c>
      <c r="F884" t="s">
        <v>140</v>
      </c>
      <c r="G884" t="s">
        <v>245</v>
      </c>
      <c r="H884" t="s">
        <v>246</v>
      </c>
      <c r="K884" t="s">
        <v>1097</v>
      </c>
      <c r="L884" t="s">
        <v>1098</v>
      </c>
    </row>
    <row r="885" spans="1:14" x14ac:dyDescent="0.35">
      <c r="A885" t="s">
        <v>1656</v>
      </c>
      <c r="B885">
        <v>145442</v>
      </c>
      <c r="C885" t="s">
        <v>161</v>
      </c>
      <c r="D885" t="s">
        <v>162</v>
      </c>
      <c r="E885" t="s">
        <v>139</v>
      </c>
      <c r="F885" t="s">
        <v>140</v>
      </c>
      <c r="G885" t="s">
        <v>245</v>
      </c>
      <c r="H885" t="s">
        <v>246</v>
      </c>
      <c r="K885" t="s">
        <v>1097</v>
      </c>
      <c r="L885" t="s">
        <v>1098</v>
      </c>
    </row>
    <row r="886" spans="1:14" x14ac:dyDescent="0.35">
      <c r="A886" t="s">
        <v>753</v>
      </c>
      <c r="B886">
        <v>150000</v>
      </c>
      <c r="C886" t="s">
        <v>752</v>
      </c>
      <c r="D886" t="s">
        <v>753</v>
      </c>
      <c r="E886" t="s">
        <v>139</v>
      </c>
      <c r="F886" t="s">
        <v>140</v>
      </c>
      <c r="G886" t="s">
        <v>307</v>
      </c>
      <c r="H886" t="s">
        <v>308</v>
      </c>
      <c r="M886" t="s">
        <v>749</v>
      </c>
      <c r="N886" t="s">
        <v>750</v>
      </c>
    </row>
    <row r="887" spans="1:14" x14ac:dyDescent="0.35">
      <c r="A887" t="s">
        <v>194</v>
      </c>
      <c r="B887">
        <v>500</v>
      </c>
      <c r="C887" t="s">
        <v>193</v>
      </c>
      <c r="D887" t="s">
        <v>194</v>
      </c>
      <c r="E887" t="s">
        <v>384</v>
      </c>
      <c r="F887" t="s">
        <v>385</v>
      </c>
      <c r="G887" t="s">
        <v>339</v>
      </c>
      <c r="H887" t="s">
        <v>340</v>
      </c>
    </row>
    <row r="888" spans="1:14" x14ac:dyDescent="0.35">
      <c r="A888" t="s">
        <v>230</v>
      </c>
      <c r="B888">
        <v>-500</v>
      </c>
      <c r="C888" t="s">
        <v>229</v>
      </c>
      <c r="D888" t="s">
        <v>230</v>
      </c>
      <c r="E888" t="s">
        <v>384</v>
      </c>
      <c r="F888" t="s">
        <v>385</v>
      </c>
      <c r="G888" t="s">
        <v>339</v>
      </c>
      <c r="H888" t="s">
        <v>340</v>
      </c>
    </row>
    <row r="889" spans="1:14" x14ac:dyDescent="0.35">
      <c r="A889" t="s">
        <v>467</v>
      </c>
      <c r="B889">
        <v>-5000</v>
      </c>
      <c r="C889" t="s">
        <v>468</v>
      </c>
      <c r="D889" t="s">
        <v>467</v>
      </c>
      <c r="E889" t="s">
        <v>384</v>
      </c>
      <c r="F889" t="s">
        <v>385</v>
      </c>
      <c r="G889" t="s">
        <v>339</v>
      </c>
      <c r="H889" t="s">
        <v>340</v>
      </c>
      <c r="I889" t="s">
        <v>390</v>
      </c>
      <c r="J889" t="s">
        <v>391</v>
      </c>
    </row>
    <row r="890" spans="1:14" x14ac:dyDescent="0.35">
      <c r="A890" t="s">
        <v>467</v>
      </c>
      <c r="B890">
        <v>-700</v>
      </c>
      <c r="C890" t="s">
        <v>468</v>
      </c>
      <c r="D890" t="s">
        <v>467</v>
      </c>
      <c r="E890" t="s">
        <v>384</v>
      </c>
      <c r="F890" t="s">
        <v>385</v>
      </c>
      <c r="G890" t="s">
        <v>339</v>
      </c>
      <c r="H890" t="s">
        <v>340</v>
      </c>
      <c r="I890" t="s">
        <v>396</v>
      </c>
      <c r="J890" t="s">
        <v>397</v>
      </c>
    </row>
    <row r="891" spans="1:14" x14ac:dyDescent="0.35">
      <c r="A891" t="s">
        <v>467</v>
      </c>
      <c r="B891">
        <v>-1100</v>
      </c>
      <c r="C891" t="s">
        <v>468</v>
      </c>
      <c r="D891" t="s">
        <v>467</v>
      </c>
      <c r="E891" t="s">
        <v>384</v>
      </c>
      <c r="F891" t="s">
        <v>385</v>
      </c>
      <c r="G891" t="s">
        <v>339</v>
      </c>
      <c r="H891" t="s">
        <v>340</v>
      </c>
      <c r="I891" t="s">
        <v>416</v>
      </c>
      <c r="J891" t="s">
        <v>417</v>
      </c>
    </row>
    <row r="892" spans="1:14" x14ac:dyDescent="0.35">
      <c r="A892" t="s">
        <v>172</v>
      </c>
      <c r="B892">
        <v>-3500</v>
      </c>
      <c r="C892" t="s">
        <v>537</v>
      </c>
      <c r="D892" t="s">
        <v>172</v>
      </c>
      <c r="E892" t="s">
        <v>384</v>
      </c>
      <c r="F892" t="s">
        <v>385</v>
      </c>
      <c r="G892" t="s">
        <v>339</v>
      </c>
      <c r="H892" t="s">
        <v>340</v>
      </c>
      <c r="I892" t="s">
        <v>416</v>
      </c>
      <c r="J892" t="s">
        <v>417</v>
      </c>
    </row>
    <row r="893" spans="1:14" x14ac:dyDescent="0.35">
      <c r="A893" t="s">
        <v>172</v>
      </c>
      <c r="B893">
        <v>-300</v>
      </c>
      <c r="C893" t="s">
        <v>537</v>
      </c>
      <c r="D893" t="s">
        <v>172</v>
      </c>
      <c r="E893" t="s">
        <v>384</v>
      </c>
      <c r="F893" t="s">
        <v>385</v>
      </c>
      <c r="G893" t="s">
        <v>339</v>
      </c>
      <c r="H893" t="s">
        <v>340</v>
      </c>
      <c r="I893" t="s">
        <v>455</v>
      </c>
      <c r="J893" t="s">
        <v>456</v>
      </c>
    </row>
    <row r="894" spans="1:14" x14ac:dyDescent="0.35">
      <c r="A894" t="s">
        <v>467</v>
      </c>
      <c r="B894">
        <v>-500</v>
      </c>
      <c r="C894" t="s">
        <v>468</v>
      </c>
      <c r="D894" t="s">
        <v>467</v>
      </c>
      <c r="E894" t="s">
        <v>384</v>
      </c>
      <c r="F894" t="s">
        <v>385</v>
      </c>
      <c r="G894" t="s">
        <v>339</v>
      </c>
      <c r="H894" t="s">
        <v>340</v>
      </c>
      <c r="I894" t="s">
        <v>462</v>
      </c>
      <c r="J894" t="s">
        <v>463</v>
      </c>
    </row>
    <row r="895" spans="1:14" x14ac:dyDescent="0.35">
      <c r="A895" t="s">
        <v>172</v>
      </c>
      <c r="B895">
        <v>-500</v>
      </c>
      <c r="C895" t="s">
        <v>537</v>
      </c>
      <c r="D895" t="s">
        <v>172</v>
      </c>
      <c r="E895" t="s">
        <v>384</v>
      </c>
      <c r="F895" t="s">
        <v>385</v>
      </c>
      <c r="G895" t="s">
        <v>339</v>
      </c>
      <c r="H895" t="s">
        <v>340</v>
      </c>
      <c r="I895" t="s">
        <v>462</v>
      </c>
      <c r="J895" t="s">
        <v>463</v>
      </c>
    </row>
    <row r="896" spans="1:14" x14ac:dyDescent="0.35">
      <c r="A896" t="s">
        <v>467</v>
      </c>
      <c r="B896">
        <v>-2000</v>
      </c>
      <c r="C896" t="s">
        <v>468</v>
      </c>
      <c r="D896" t="s">
        <v>467</v>
      </c>
      <c r="E896" t="s">
        <v>384</v>
      </c>
      <c r="F896" t="s">
        <v>385</v>
      </c>
      <c r="G896" t="s">
        <v>339</v>
      </c>
      <c r="H896" t="s">
        <v>340</v>
      </c>
      <c r="I896" t="s">
        <v>465</v>
      </c>
      <c r="J896" t="s">
        <v>466</v>
      </c>
    </row>
    <row r="897" spans="1:10" x14ac:dyDescent="0.35">
      <c r="A897" t="s">
        <v>172</v>
      </c>
      <c r="B897">
        <v>-1200</v>
      </c>
      <c r="C897" t="s">
        <v>537</v>
      </c>
      <c r="D897" t="s">
        <v>172</v>
      </c>
      <c r="E897" t="s">
        <v>384</v>
      </c>
      <c r="F897" t="s">
        <v>385</v>
      </c>
      <c r="G897" t="s">
        <v>339</v>
      </c>
      <c r="H897" t="s">
        <v>340</v>
      </c>
      <c r="I897" t="s">
        <v>465</v>
      </c>
      <c r="J897" t="s">
        <v>466</v>
      </c>
    </row>
    <row r="898" spans="1:10" x14ac:dyDescent="0.35">
      <c r="A898" t="s">
        <v>467</v>
      </c>
      <c r="B898">
        <v>-4000</v>
      </c>
      <c r="C898" t="s">
        <v>468</v>
      </c>
      <c r="D898" t="s">
        <v>467</v>
      </c>
      <c r="E898" t="s">
        <v>384</v>
      </c>
      <c r="F898" t="s">
        <v>385</v>
      </c>
      <c r="G898" t="s">
        <v>339</v>
      </c>
      <c r="H898" t="s">
        <v>340</v>
      </c>
      <c r="I898" t="s">
        <v>418</v>
      </c>
      <c r="J898" t="s">
        <v>419</v>
      </c>
    </row>
    <row r="899" spans="1:10" x14ac:dyDescent="0.35">
      <c r="A899" t="s">
        <v>172</v>
      </c>
      <c r="B899">
        <v>1600</v>
      </c>
      <c r="C899" t="s">
        <v>537</v>
      </c>
      <c r="D899" t="s">
        <v>172</v>
      </c>
      <c r="E899" t="s">
        <v>384</v>
      </c>
      <c r="F899" t="s">
        <v>385</v>
      </c>
      <c r="G899" t="s">
        <v>339</v>
      </c>
      <c r="H899" t="s">
        <v>340</v>
      </c>
      <c r="I899" t="s">
        <v>418</v>
      </c>
      <c r="J899" t="s">
        <v>419</v>
      </c>
    </row>
    <row r="900" spans="1:10" x14ac:dyDescent="0.35">
      <c r="A900" t="s">
        <v>467</v>
      </c>
      <c r="B900">
        <v>1400</v>
      </c>
      <c r="C900" t="s">
        <v>468</v>
      </c>
      <c r="D900" t="s">
        <v>467</v>
      </c>
      <c r="E900" t="s">
        <v>384</v>
      </c>
      <c r="F900" t="s">
        <v>385</v>
      </c>
      <c r="G900" t="s">
        <v>339</v>
      </c>
      <c r="H900" t="s">
        <v>340</v>
      </c>
      <c r="I900" t="s">
        <v>420</v>
      </c>
      <c r="J900" t="s">
        <v>421</v>
      </c>
    </row>
    <row r="901" spans="1:10" x14ac:dyDescent="0.35">
      <c r="A901" t="s">
        <v>687</v>
      </c>
      <c r="B901">
        <v>470</v>
      </c>
      <c r="C901" t="s">
        <v>688</v>
      </c>
      <c r="D901" t="s">
        <v>687</v>
      </c>
      <c r="E901" t="s">
        <v>548</v>
      </c>
      <c r="F901" t="s">
        <v>549</v>
      </c>
      <c r="G901" t="s">
        <v>550</v>
      </c>
      <c r="H901" t="s">
        <v>551</v>
      </c>
      <c r="I901" t="s">
        <v>552</v>
      </c>
      <c r="J901" t="s">
        <v>553</v>
      </c>
    </row>
    <row r="902" spans="1:10" x14ac:dyDescent="0.35">
      <c r="A902" t="s">
        <v>467</v>
      </c>
      <c r="B902">
        <v>-500</v>
      </c>
      <c r="C902" t="s">
        <v>468</v>
      </c>
      <c r="D902" t="s">
        <v>467</v>
      </c>
      <c r="E902" t="s">
        <v>548</v>
      </c>
      <c r="F902" t="s">
        <v>549</v>
      </c>
      <c r="G902" t="s">
        <v>550</v>
      </c>
      <c r="H902" t="s">
        <v>551</v>
      </c>
      <c r="I902" t="s">
        <v>588</v>
      </c>
      <c r="J902" t="s">
        <v>589</v>
      </c>
    </row>
    <row r="903" spans="1:10" x14ac:dyDescent="0.35">
      <c r="A903" t="s">
        <v>687</v>
      </c>
      <c r="B903">
        <v>-40</v>
      </c>
      <c r="C903" t="s">
        <v>688</v>
      </c>
      <c r="D903" t="s">
        <v>687</v>
      </c>
      <c r="E903" t="s">
        <v>288</v>
      </c>
      <c r="F903" t="s">
        <v>289</v>
      </c>
      <c r="G903" t="s">
        <v>117</v>
      </c>
      <c r="H903" t="s">
        <v>118</v>
      </c>
      <c r="I903" t="s">
        <v>511</v>
      </c>
      <c r="J903" t="s">
        <v>512</v>
      </c>
    </row>
    <row r="904" spans="1:10" x14ac:dyDescent="0.35">
      <c r="A904" t="s">
        <v>172</v>
      </c>
      <c r="B904">
        <v>-1000</v>
      </c>
      <c r="C904" t="s">
        <v>537</v>
      </c>
      <c r="D904" t="s">
        <v>172</v>
      </c>
      <c r="E904" t="s">
        <v>422</v>
      </c>
      <c r="F904" t="s">
        <v>423</v>
      </c>
      <c r="G904" t="s">
        <v>307</v>
      </c>
      <c r="H904" t="s">
        <v>308</v>
      </c>
      <c r="I904" t="s">
        <v>424</v>
      </c>
      <c r="J904" t="s">
        <v>425</v>
      </c>
    </row>
    <row r="905" spans="1:10" x14ac:dyDescent="0.35">
      <c r="A905" t="s">
        <v>467</v>
      </c>
      <c r="B905">
        <v>-1500</v>
      </c>
      <c r="C905" t="s">
        <v>468</v>
      </c>
      <c r="D905" t="s">
        <v>467</v>
      </c>
      <c r="E905" t="s">
        <v>428</v>
      </c>
      <c r="F905" t="s">
        <v>429</v>
      </c>
      <c r="G905" t="s">
        <v>307</v>
      </c>
      <c r="H905" t="s">
        <v>308</v>
      </c>
      <c r="I905" t="s">
        <v>430</v>
      </c>
      <c r="J905" t="s">
        <v>431</v>
      </c>
    </row>
    <row r="906" spans="1:10" x14ac:dyDescent="0.35">
      <c r="A906" t="s">
        <v>467</v>
      </c>
      <c r="B906">
        <v>-500</v>
      </c>
      <c r="C906" t="s">
        <v>468</v>
      </c>
      <c r="D906" t="s">
        <v>467</v>
      </c>
      <c r="E906" t="s">
        <v>428</v>
      </c>
      <c r="F906" t="s">
        <v>429</v>
      </c>
      <c r="G906" t="s">
        <v>307</v>
      </c>
      <c r="H906" t="s">
        <v>308</v>
      </c>
      <c r="I906" t="s">
        <v>586</v>
      </c>
      <c r="J906" t="s">
        <v>587</v>
      </c>
    </row>
    <row r="907" spans="1:10" x14ac:dyDescent="0.35">
      <c r="A907" t="s">
        <v>467</v>
      </c>
      <c r="B907">
        <v>-2000</v>
      </c>
      <c r="C907" t="s">
        <v>468</v>
      </c>
      <c r="D907" t="s">
        <v>467</v>
      </c>
      <c r="E907" t="s">
        <v>305</v>
      </c>
      <c r="F907" t="s">
        <v>306</v>
      </c>
      <c r="G907" t="s">
        <v>307</v>
      </c>
      <c r="H907" t="s">
        <v>308</v>
      </c>
      <c r="I907" t="s">
        <v>558</v>
      </c>
      <c r="J907" t="s">
        <v>559</v>
      </c>
    </row>
    <row r="908" spans="1:10" x14ac:dyDescent="0.35">
      <c r="A908" t="s">
        <v>687</v>
      </c>
      <c r="B908">
        <v>-30</v>
      </c>
      <c r="C908" t="s">
        <v>688</v>
      </c>
      <c r="D908" t="s">
        <v>687</v>
      </c>
      <c r="E908" t="s">
        <v>482</v>
      </c>
      <c r="F908" t="s">
        <v>483</v>
      </c>
      <c r="G908" t="s">
        <v>250</v>
      </c>
      <c r="H908" t="s">
        <v>251</v>
      </c>
      <c r="I908" t="s">
        <v>484</v>
      </c>
      <c r="J908" t="s">
        <v>485</v>
      </c>
    </row>
    <row r="909" spans="1:10" x14ac:dyDescent="0.35">
      <c r="A909" t="s">
        <v>467</v>
      </c>
      <c r="B909">
        <v>-1000</v>
      </c>
      <c r="C909" t="s">
        <v>468</v>
      </c>
      <c r="D909" t="s">
        <v>467</v>
      </c>
      <c r="E909" t="s">
        <v>404</v>
      </c>
      <c r="F909" t="s">
        <v>405</v>
      </c>
      <c r="G909" t="s">
        <v>307</v>
      </c>
      <c r="H909" t="s">
        <v>308</v>
      </c>
      <c r="I909" t="s">
        <v>471</v>
      </c>
      <c r="J909" t="s">
        <v>472</v>
      </c>
    </row>
    <row r="910" spans="1:10" x14ac:dyDescent="0.35">
      <c r="A910" t="s">
        <v>687</v>
      </c>
      <c r="B910">
        <v>-150</v>
      </c>
      <c r="C910" t="s">
        <v>688</v>
      </c>
      <c r="D910" t="s">
        <v>687</v>
      </c>
      <c r="E910" t="s">
        <v>158</v>
      </c>
      <c r="F910" t="s">
        <v>159</v>
      </c>
      <c r="G910" t="s">
        <v>117</v>
      </c>
      <c r="H910" t="s">
        <v>118</v>
      </c>
      <c r="I910" t="s">
        <v>392</v>
      </c>
      <c r="J910" t="s">
        <v>393</v>
      </c>
    </row>
    <row r="911" spans="1:10" x14ac:dyDescent="0.35">
      <c r="A911" t="s">
        <v>687</v>
      </c>
      <c r="B911">
        <v>-30</v>
      </c>
      <c r="C911" t="s">
        <v>688</v>
      </c>
      <c r="D911" t="s">
        <v>687</v>
      </c>
      <c r="E911" t="s">
        <v>158</v>
      </c>
      <c r="F911" t="s">
        <v>159</v>
      </c>
      <c r="G911" t="s">
        <v>117</v>
      </c>
      <c r="H911" t="s">
        <v>118</v>
      </c>
      <c r="I911" t="s">
        <v>398</v>
      </c>
      <c r="J911" t="s">
        <v>399</v>
      </c>
    </row>
    <row r="912" spans="1:10" x14ac:dyDescent="0.35">
      <c r="A912" t="s">
        <v>172</v>
      </c>
      <c r="B912">
        <v>-1500</v>
      </c>
      <c r="C912" t="s">
        <v>537</v>
      </c>
      <c r="D912" t="s">
        <v>172</v>
      </c>
      <c r="E912" t="s">
        <v>158</v>
      </c>
      <c r="F912" t="s">
        <v>159</v>
      </c>
      <c r="G912" t="s">
        <v>117</v>
      </c>
      <c r="H912" t="s">
        <v>118</v>
      </c>
      <c r="I912" t="s">
        <v>592</v>
      </c>
      <c r="J912" t="s">
        <v>593</v>
      </c>
    </row>
    <row r="913" spans="1:10" x14ac:dyDescent="0.35">
      <c r="A913" t="s">
        <v>172</v>
      </c>
      <c r="B913">
        <v>-1500</v>
      </c>
      <c r="C913" t="s">
        <v>537</v>
      </c>
      <c r="D913" t="s">
        <v>172</v>
      </c>
      <c r="E913" t="s">
        <v>158</v>
      </c>
      <c r="F913" t="s">
        <v>159</v>
      </c>
      <c r="G913" t="s">
        <v>117</v>
      </c>
      <c r="H913" t="s">
        <v>118</v>
      </c>
      <c r="I913" t="s">
        <v>596</v>
      </c>
      <c r="J913" t="s">
        <v>597</v>
      </c>
    </row>
    <row r="914" spans="1:10" x14ac:dyDescent="0.35">
      <c r="A914" t="s">
        <v>172</v>
      </c>
      <c r="B914">
        <v>-2000</v>
      </c>
      <c r="C914" t="s">
        <v>537</v>
      </c>
      <c r="D914" t="s">
        <v>172</v>
      </c>
      <c r="E914" t="s">
        <v>154</v>
      </c>
      <c r="F914" t="s">
        <v>155</v>
      </c>
      <c r="G914" t="s">
        <v>117</v>
      </c>
      <c r="H914" t="s">
        <v>118</v>
      </c>
      <c r="I914" t="s">
        <v>560</v>
      </c>
      <c r="J914" t="s">
        <v>561</v>
      </c>
    </row>
    <row r="915" spans="1:10" x14ac:dyDescent="0.35">
      <c r="A915" t="s">
        <v>687</v>
      </c>
      <c r="B915">
        <v>-30</v>
      </c>
      <c r="C915" t="s">
        <v>688</v>
      </c>
      <c r="D915" t="s">
        <v>687</v>
      </c>
      <c r="E915" t="s">
        <v>134</v>
      </c>
      <c r="F915" t="s">
        <v>135</v>
      </c>
      <c r="G915" t="s">
        <v>117</v>
      </c>
      <c r="H915" t="s">
        <v>118</v>
      </c>
      <c r="I915" t="s">
        <v>426</v>
      </c>
      <c r="J915" t="s">
        <v>427</v>
      </c>
    </row>
    <row r="916" spans="1:10" x14ac:dyDescent="0.35">
      <c r="A916" t="s">
        <v>467</v>
      </c>
      <c r="B916">
        <v>-900</v>
      </c>
      <c r="C916" t="s">
        <v>468</v>
      </c>
      <c r="D916" t="s">
        <v>467</v>
      </c>
      <c r="E916" t="s">
        <v>380</v>
      </c>
      <c r="F916" t="s">
        <v>381</v>
      </c>
      <c r="G916" t="s">
        <v>250</v>
      </c>
      <c r="H916" t="s">
        <v>251</v>
      </c>
      <c r="I916" t="s">
        <v>594</v>
      </c>
      <c r="J916" t="s">
        <v>595</v>
      </c>
    </row>
    <row r="917" spans="1:10" x14ac:dyDescent="0.35">
      <c r="A917" t="s">
        <v>687</v>
      </c>
      <c r="B917">
        <v>-40</v>
      </c>
      <c r="C917" t="s">
        <v>688</v>
      </c>
      <c r="D917" t="s">
        <v>687</v>
      </c>
      <c r="E917" t="s">
        <v>531</v>
      </c>
      <c r="F917" t="s">
        <v>532</v>
      </c>
      <c r="G917" t="s">
        <v>533</v>
      </c>
      <c r="H917" t="s">
        <v>534</v>
      </c>
      <c r="I917" t="s">
        <v>535</v>
      </c>
      <c r="J917" t="s">
        <v>536</v>
      </c>
    </row>
    <row r="918" spans="1:10" x14ac:dyDescent="0.35">
      <c r="A918" t="s">
        <v>467</v>
      </c>
      <c r="B918">
        <v>6500</v>
      </c>
      <c r="C918" t="s">
        <v>468</v>
      </c>
      <c r="D918" t="s">
        <v>467</v>
      </c>
      <c r="E918" t="s">
        <v>531</v>
      </c>
      <c r="F918" t="s">
        <v>532</v>
      </c>
      <c r="G918" t="s">
        <v>533</v>
      </c>
      <c r="H918" t="s">
        <v>534</v>
      </c>
      <c r="I918" t="s">
        <v>535</v>
      </c>
      <c r="J918" t="s">
        <v>536</v>
      </c>
    </row>
    <row r="919" spans="1:10" x14ac:dyDescent="0.35">
      <c r="A919" t="s">
        <v>172</v>
      </c>
      <c r="B919">
        <v>-500</v>
      </c>
      <c r="C919" t="s">
        <v>537</v>
      </c>
      <c r="D919" t="s">
        <v>172</v>
      </c>
      <c r="E919" t="s">
        <v>554</v>
      </c>
      <c r="F919" t="s">
        <v>555</v>
      </c>
      <c r="G919" t="s">
        <v>492</v>
      </c>
      <c r="H919" t="s">
        <v>493</v>
      </c>
      <c r="I919" t="s">
        <v>556</v>
      </c>
      <c r="J919" t="s">
        <v>557</v>
      </c>
    </row>
    <row r="920" spans="1:10" x14ac:dyDescent="0.35">
      <c r="A920" t="s">
        <v>172</v>
      </c>
      <c r="B920">
        <v>-1000</v>
      </c>
      <c r="C920" t="s">
        <v>537</v>
      </c>
      <c r="D920" t="s">
        <v>172</v>
      </c>
      <c r="E920" t="s">
        <v>613</v>
      </c>
      <c r="F920" t="s">
        <v>614</v>
      </c>
      <c r="G920" t="s">
        <v>615</v>
      </c>
      <c r="H920" t="s">
        <v>616</v>
      </c>
      <c r="I920" t="s">
        <v>617</v>
      </c>
      <c r="J920" t="s">
        <v>618</v>
      </c>
    </row>
    <row r="921" spans="1:10" x14ac:dyDescent="0.35">
      <c r="A921" t="s">
        <v>172</v>
      </c>
      <c r="B921">
        <v>-1000</v>
      </c>
      <c r="C921" t="s">
        <v>537</v>
      </c>
      <c r="D921" t="s">
        <v>172</v>
      </c>
      <c r="E921" t="s">
        <v>410</v>
      </c>
      <c r="F921" t="s">
        <v>411</v>
      </c>
      <c r="G921" t="s">
        <v>412</v>
      </c>
      <c r="H921" t="s">
        <v>413</v>
      </c>
      <c r="I921" t="s">
        <v>414</v>
      </c>
      <c r="J921" t="s">
        <v>415</v>
      </c>
    </row>
    <row r="922" spans="1:10" x14ac:dyDescent="0.35">
      <c r="A922" t="s">
        <v>687</v>
      </c>
      <c r="B922">
        <v>-700</v>
      </c>
      <c r="C922" t="s">
        <v>688</v>
      </c>
      <c r="D922" t="s">
        <v>687</v>
      </c>
      <c r="E922" t="s">
        <v>47</v>
      </c>
      <c r="F922" t="s">
        <v>48</v>
      </c>
      <c r="G922" t="s">
        <v>21</v>
      </c>
      <c r="H922" t="s">
        <v>22</v>
      </c>
      <c r="I922" t="s">
        <v>544</v>
      </c>
      <c r="J922" t="s">
        <v>545</v>
      </c>
    </row>
    <row r="923" spans="1:10" x14ac:dyDescent="0.35">
      <c r="A923" t="s">
        <v>687</v>
      </c>
      <c r="B923">
        <v>30</v>
      </c>
      <c r="C923" t="s">
        <v>688</v>
      </c>
      <c r="D923" t="s">
        <v>687</v>
      </c>
      <c r="E923" t="s">
        <v>47</v>
      </c>
      <c r="F923" t="s">
        <v>48</v>
      </c>
      <c r="G923" t="s">
        <v>21</v>
      </c>
      <c r="H923" t="s">
        <v>22</v>
      </c>
      <c r="I923" t="s">
        <v>53</v>
      </c>
      <c r="J923" t="s">
        <v>54</v>
      </c>
    </row>
    <row r="924" spans="1:10" x14ac:dyDescent="0.35">
      <c r="A924" t="s">
        <v>97</v>
      </c>
      <c r="B924">
        <v>-11974</v>
      </c>
      <c r="C924" t="s">
        <v>96</v>
      </c>
      <c r="D924" t="s">
        <v>97</v>
      </c>
      <c r="E924" t="s">
        <v>482</v>
      </c>
      <c r="F924" t="s">
        <v>483</v>
      </c>
      <c r="G924" t="s">
        <v>250</v>
      </c>
      <c r="H924" t="s">
        <v>251</v>
      </c>
    </row>
    <row r="925" spans="1:10" x14ac:dyDescent="0.35">
      <c r="A925" t="s">
        <v>157</v>
      </c>
      <c r="B925">
        <v>13839</v>
      </c>
      <c r="C925" t="s">
        <v>156</v>
      </c>
      <c r="D925" t="s">
        <v>157</v>
      </c>
      <c r="E925" t="s">
        <v>482</v>
      </c>
      <c r="F925" t="s">
        <v>483</v>
      </c>
      <c r="G925" t="s">
        <v>250</v>
      </c>
      <c r="H925" t="s">
        <v>251</v>
      </c>
    </row>
    <row r="926" spans="1:10" x14ac:dyDescent="0.35">
      <c r="A926" t="s">
        <v>879</v>
      </c>
      <c r="B926">
        <v>-13839</v>
      </c>
      <c r="C926" t="s">
        <v>880</v>
      </c>
      <c r="D926" t="s">
        <v>879</v>
      </c>
      <c r="E926" t="s">
        <v>482</v>
      </c>
      <c r="F926" t="s">
        <v>483</v>
      </c>
      <c r="G926" t="s">
        <v>250</v>
      </c>
      <c r="H926" t="s">
        <v>251</v>
      </c>
    </row>
    <row r="927" spans="1:10" x14ac:dyDescent="0.35">
      <c r="A927" t="s">
        <v>157</v>
      </c>
      <c r="B927">
        <v>11974</v>
      </c>
      <c r="C927" t="s">
        <v>156</v>
      </c>
      <c r="D927" t="s">
        <v>157</v>
      </c>
      <c r="E927" t="s">
        <v>482</v>
      </c>
      <c r="F927" t="s">
        <v>483</v>
      </c>
      <c r="G927" t="s">
        <v>250</v>
      </c>
      <c r="H927" t="s">
        <v>251</v>
      </c>
    </row>
    <row r="928" spans="1:10" x14ac:dyDescent="0.35">
      <c r="A928" t="s">
        <v>1401</v>
      </c>
      <c r="B928">
        <v>62</v>
      </c>
      <c r="C928" t="s">
        <v>1402</v>
      </c>
      <c r="D928" t="s">
        <v>1401</v>
      </c>
      <c r="E928" t="s">
        <v>482</v>
      </c>
      <c r="F928" t="s">
        <v>483</v>
      </c>
      <c r="G928" t="s">
        <v>250</v>
      </c>
      <c r="H928" t="s">
        <v>251</v>
      </c>
    </row>
    <row r="929" spans="1:14" x14ac:dyDescent="0.35">
      <c r="A929" t="s">
        <v>97</v>
      </c>
      <c r="B929">
        <v>-62</v>
      </c>
      <c r="C929" t="s">
        <v>96</v>
      </c>
      <c r="D929" t="s">
        <v>97</v>
      </c>
      <c r="E929" t="s">
        <v>482</v>
      </c>
      <c r="F929" t="s">
        <v>483</v>
      </c>
      <c r="G929" t="s">
        <v>250</v>
      </c>
      <c r="H929" t="s">
        <v>251</v>
      </c>
    </row>
    <row r="930" spans="1:14" x14ac:dyDescent="0.35">
      <c r="A930" t="s">
        <v>297</v>
      </c>
      <c r="B930">
        <v>2650</v>
      </c>
      <c r="C930" t="s">
        <v>298</v>
      </c>
      <c r="D930" t="s">
        <v>297</v>
      </c>
      <c r="E930" t="s">
        <v>380</v>
      </c>
      <c r="F930" t="s">
        <v>381</v>
      </c>
      <c r="G930" t="s">
        <v>250</v>
      </c>
      <c r="H930" t="s">
        <v>251</v>
      </c>
      <c r="K930" t="s">
        <v>1657</v>
      </c>
      <c r="L930" t="s">
        <v>1658</v>
      </c>
    </row>
    <row r="931" spans="1:14" x14ac:dyDescent="0.35">
      <c r="A931" t="s">
        <v>169</v>
      </c>
      <c r="B931">
        <v>3235</v>
      </c>
      <c r="C931" t="s">
        <v>168</v>
      </c>
      <c r="D931" t="s">
        <v>169</v>
      </c>
      <c r="E931" t="s">
        <v>380</v>
      </c>
      <c r="F931" t="s">
        <v>381</v>
      </c>
      <c r="G931" t="s">
        <v>250</v>
      </c>
      <c r="H931" t="s">
        <v>251</v>
      </c>
      <c r="K931" t="s">
        <v>1657</v>
      </c>
      <c r="L931" t="s">
        <v>1658</v>
      </c>
    </row>
    <row r="932" spans="1:14" x14ac:dyDescent="0.35">
      <c r="A932" t="s">
        <v>138</v>
      </c>
      <c r="B932">
        <v>5094</v>
      </c>
      <c r="C932" t="s">
        <v>266</v>
      </c>
      <c r="D932" t="s">
        <v>138</v>
      </c>
      <c r="E932" t="s">
        <v>380</v>
      </c>
      <c r="F932" t="s">
        <v>381</v>
      </c>
      <c r="G932" t="s">
        <v>250</v>
      </c>
      <c r="H932" t="s">
        <v>251</v>
      </c>
      <c r="K932" t="s">
        <v>1657</v>
      </c>
      <c r="L932" t="s">
        <v>1658</v>
      </c>
    </row>
    <row r="933" spans="1:14" x14ac:dyDescent="0.35">
      <c r="A933" t="s">
        <v>162</v>
      </c>
      <c r="B933">
        <v>10979</v>
      </c>
      <c r="C933" t="s">
        <v>161</v>
      </c>
      <c r="D933" t="s">
        <v>162</v>
      </c>
      <c r="E933" t="s">
        <v>380</v>
      </c>
      <c r="F933" t="s">
        <v>381</v>
      </c>
      <c r="G933" t="s">
        <v>250</v>
      </c>
      <c r="H933" t="s">
        <v>251</v>
      </c>
      <c r="K933" t="s">
        <v>1657</v>
      </c>
      <c r="L933" t="s">
        <v>1658</v>
      </c>
    </row>
    <row r="934" spans="1:14" x14ac:dyDescent="0.35">
      <c r="A934" t="s">
        <v>206</v>
      </c>
      <c r="B934">
        <v>14220</v>
      </c>
      <c r="C934" t="s">
        <v>205</v>
      </c>
      <c r="D934" t="s">
        <v>206</v>
      </c>
      <c r="E934" t="s">
        <v>482</v>
      </c>
      <c r="F934" t="s">
        <v>483</v>
      </c>
      <c r="G934" t="s">
        <v>250</v>
      </c>
      <c r="H934" t="s">
        <v>251</v>
      </c>
    </row>
    <row r="935" spans="1:14" x14ac:dyDescent="0.35">
      <c r="A935" t="s">
        <v>220</v>
      </c>
      <c r="B935">
        <v>-14220</v>
      </c>
      <c r="C935" t="s">
        <v>219</v>
      </c>
      <c r="D935" t="s">
        <v>220</v>
      </c>
      <c r="E935" t="s">
        <v>482</v>
      </c>
      <c r="F935" t="s">
        <v>483</v>
      </c>
      <c r="G935" t="s">
        <v>250</v>
      </c>
      <c r="H935" t="s">
        <v>251</v>
      </c>
    </row>
    <row r="936" spans="1:14" x14ac:dyDescent="0.35">
      <c r="A936" t="s">
        <v>297</v>
      </c>
      <c r="B936">
        <v>-345</v>
      </c>
      <c r="C936" t="s">
        <v>298</v>
      </c>
      <c r="D936" t="s">
        <v>297</v>
      </c>
      <c r="E936" t="s">
        <v>482</v>
      </c>
      <c r="F936" t="s">
        <v>483</v>
      </c>
      <c r="G936" t="s">
        <v>250</v>
      </c>
      <c r="H936" t="s">
        <v>251</v>
      </c>
    </row>
    <row r="937" spans="1:14" x14ac:dyDescent="0.35">
      <c r="A937" t="s">
        <v>1659</v>
      </c>
      <c r="B937">
        <v>-59084</v>
      </c>
      <c r="C937" t="s">
        <v>1660</v>
      </c>
      <c r="D937" t="s">
        <v>1659</v>
      </c>
      <c r="E937" t="s">
        <v>482</v>
      </c>
      <c r="F937" t="s">
        <v>483</v>
      </c>
      <c r="G937" t="s">
        <v>250</v>
      </c>
      <c r="H937" t="s">
        <v>251</v>
      </c>
    </row>
    <row r="938" spans="1:14" x14ac:dyDescent="0.35">
      <c r="A938" t="s">
        <v>748</v>
      </c>
      <c r="B938">
        <v>59084</v>
      </c>
      <c r="C938" t="s">
        <v>747</v>
      </c>
      <c r="D938" t="s">
        <v>748</v>
      </c>
      <c r="E938" t="s">
        <v>482</v>
      </c>
      <c r="F938" t="s">
        <v>483</v>
      </c>
      <c r="G938" t="s">
        <v>250</v>
      </c>
      <c r="H938" t="s">
        <v>251</v>
      </c>
    </row>
    <row r="939" spans="1:14" x14ac:dyDescent="0.35">
      <c r="A939" t="s">
        <v>1661</v>
      </c>
      <c r="B939">
        <v>2560</v>
      </c>
      <c r="C939" t="s">
        <v>1221</v>
      </c>
      <c r="D939" t="s">
        <v>1220</v>
      </c>
      <c r="E939" t="s">
        <v>1016</v>
      </c>
      <c r="F939" t="s">
        <v>1017</v>
      </c>
      <c r="G939" t="s">
        <v>37</v>
      </c>
      <c r="H939" t="s">
        <v>38</v>
      </c>
      <c r="M939" t="s">
        <v>1222</v>
      </c>
      <c r="N939" t="s">
        <v>1223</v>
      </c>
    </row>
    <row r="940" spans="1:14" x14ac:dyDescent="0.35">
      <c r="A940" t="s">
        <v>1662</v>
      </c>
      <c r="B940">
        <v>-1200</v>
      </c>
      <c r="C940" t="s">
        <v>1663</v>
      </c>
      <c r="D940" t="s">
        <v>1664</v>
      </c>
      <c r="E940" t="s">
        <v>1016</v>
      </c>
      <c r="F940" t="s">
        <v>1017</v>
      </c>
      <c r="G940" t="s">
        <v>565</v>
      </c>
      <c r="H940" t="s">
        <v>566</v>
      </c>
      <c r="M940" t="s">
        <v>1665</v>
      </c>
      <c r="N940" t="s">
        <v>1666</v>
      </c>
    </row>
    <row r="941" spans="1:14" x14ac:dyDescent="0.35">
      <c r="A941" t="s">
        <v>1667</v>
      </c>
      <c r="B941">
        <v>-1500</v>
      </c>
      <c r="C941" t="s">
        <v>1089</v>
      </c>
      <c r="D941" t="s">
        <v>1090</v>
      </c>
      <c r="E941" t="s">
        <v>1016</v>
      </c>
      <c r="F941" t="s">
        <v>1017</v>
      </c>
      <c r="G941" t="s">
        <v>1104</v>
      </c>
      <c r="H941" t="s">
        <v>1105</v>
      </c>
      <c r="M941" t="s">
        <v>1106</v>
      </c>
      <c r="N941" t="s">
        <v>1107</v>
      </c>
    </row>
    <row r="942" spans="1:14" x14ac:dyDescent="0.35">
      <c r="A942" t="s">
        <v>1668</v>
      </c>
      <c r="B942">
        <v>-1000</v>
      </c>
      <c r="C942" t="s">
        <v>1089</v>
      </c>
      <c r="D942" t="s">
        <v>1090</v>
      </c>
      <c r="E942" t="s">
        <v>1016</v>
      </c>
      <c r="F942" t="s">
        <v>1017</v>
      </c>
      <c r="G942" t="s">
        <v>1669</v>
      </c>
      <c r="H942" t="s">
        <v>1670</v>
      </c>
      <c r="M942" t="s">
        <v>1671</v>
      </c>
      <c r="N942" t="s">
        <v>1672</v>
      </c>
    </row>
    <row r="943" spans="1:14" x14ac:dyDescent="0.35">
      <c r="A943" t="s">
        <v>1668</v>
      </c>
      <c r="B943">
        <v>-500</v>
      </c>
      <c r="C943" t="s">
        <v>1420</v>
      </c>
      <c r="D943" t="s">
        <v>1421</v>
      </c>
      <c r="E943" t="s">
        <v>1016</v>
      </c>
      <c r="F943" t="s">
        <v>1017</v>
      </c>
      <c r="G943" t="s">
        <v>37</v>
      </c>
      <c r="H943" t="s">
        <v>38</v>
      </c>
      <c r="M943" t="s">
        <v>1671</v>
      </c>
      <c r="N943" t="s">
        <v>1672</v>
      </c>
    </row>
    <row r="944" spans="1:14" x14ac:dyDescent="0.35">
      <c r="A944" t="s">
        <v>1673</v>
      </c>
      <c r="B944">
        <v>5500</v>
      </c>
      <c r="C944" t="s">
        <v>779</v>
      </c>
      <c r="D944" t="s">
        <v>780</v>
      </c>
      <c r="E944" t="s">
        <v>613</v>
      </c>
      <c r="F944" t="s">
        <v>614</v>
      </c>
      <c r="G944" t="s">
        <v>615</v>
      </c>
      <c r="H944" t="s">
        <v>616</v>
      </c>
    </row>
    <row r="945" spans="1:14" x14ac:dyDescent="0.35">
      <c r="A945" t="s">
        <v>1674</v>
      </c>
      <c r="B945">
        <v>-5500</v>
      </c>
      <c r="C945" t="s">
        <v>774</v>
      </c>
      <c r="D945" t="s">
        <v>775</v>
      </c>
      <c r="E945" t="s">
        <v>613</v>
      </c>
      <c r="F945" t="s">
        <v>614</v>
      </c>
      <c r="G945" t="s">
        <v>615</v>
      </c>
      <c r="H945" t="s">
        <v>616</v>
      </c>
    </row>
    <row r="946" spans="1:14" x14ac:dyDescent="0.35">
      <c r="A946" t="s">
        <v>1675</v>
      </c>
      <c r="B946">
        <v>29</v>
      </c>
      <c r="C946" t="s">
        <v>17</v>
      </c>
      <c r="D946" t="s">
        <v>18</v>
      </c>
      <c r="E946" t="s">
        <v>563</v>
      </c>
      <c r="F946" t="s">
        <v>564</v>
      </c>
      <c r="G946" t="s">
        <v>568</v>
      </c>
      <c r="H946" t="s">
        <v>569</v>
      </c>
    </row>
    <row r="947" spans="1:14" x14ac:dyDescent="0.35">
      <c r="A947" t="s">
        <v>1676</v>
      </c>
      <c r="B947">
        <v>1201</v>
      </c>
      <c r="C947" t="s">
        <v>27</v>
      </c>
      <c r="D947" t="s">
        <v>28</v>
      </c>
      <c r="E947" t="s">
        <v>563</v>
      </c>
      <c r="F947" t="s">
        <v>564</v>
      </c>
      <c r="G947" t="s">
        <v>568</v>
      </c>
      <c r="H947" t="s">
        <v>569</v>
      </c>
    </row>
    <row r="948" spans="1:14" x14ac:dyDescent="0.35">
      <c r="A948" t="s">
        <v>1677</v>
      </c>
      <c r="B948">
        <v>3640</v>
      </c>
      <c r="C948" t="s">
        <v>205</v>
      </c>
      <c r="D948" t="s">
        <v>206</v>
      </c>
      <c r="E948" t="s">
        <v>563</v>
      </c>
      <c r="F948" t="s">
        <v>564</v>
      </c>
      <c r="G948" t="s">
        <v>568</v>
      </c>
      <c r="H948" t="s">
        <v>569</v>
      </c>
    </row>
    <row r="949" spans="1:14" x14ac:dyDescent="0.35">
      <c r="A949" t="s">
        <v>1678</v>
      </c>
      <c r="B949">
        <v>38.86</v>
      </c>
      <c r="C949" t="s">
        <v>17</v>
      </c>
      <c r="D949" t="s">
        <v>18</v>
      </c>
      <c r="E949" t="s">
        <v>563</v>
      </c>
      <c r="F949" t="s">
        <v>564</v>
      </c>
      <c r="G949" t="s">
        <v>565</v>
      </c>
      <c r="H949" t="s">
        <v>566</v>
      </c>
    </row>
    <row r="950" spans="1:14" x14ac:dyDescent="0.35">
      <c r="A950" t="s">
        <v>1679</v>
      </c>
      <c r="B950">
        <v>1603.14</v>
      </c>
      <c r="C950" t="s">
        <v>27</v>
      </c>
      <c r="D950" t="s">
        <v>28</v>
      </c>
      <c r="E950" t="s">
        <v>563</v>
      </c>
      <c r="F950" t="s">
        <v>564</v>
      </c>
      <c r="G950" t="s">
        <v>565</v>
      </c>
      <c r="H950" t="s">
        <v>566</v>
      </c>
    </row>
    <row r="951" spans="1:14" x14ac:dyDescent="0.35">
      <c r="A951" t="s">
        <v>1680</v>
      </c>
      <c r="B951">
        <v>4858</v>
      </c>
      <c r="C951" t="s">
        <v>205</v>
      </c>
      <c r="D951" t="s">
        <v>206</v>
      </c>
      <c r="E951" t="s">
        <v>563</v>
      </c>
      <c r="F951" t="s">
        <v>564</v>
      </c>
      <c r="G951" t="s">
        <v>565</v>
      </c>
      <c r="H951" t="s">
        <v>566</v>
      </c>
    </row>
    <row r="952" spans="1:14" x14ac:dyDescent="0.35">
      <c r="A952" t="s">
        <v>1681</v>
      </c>
      <c r="B952">
        <v>2196</v>
      </c>
      <c r="C952" t="s">
        <v>168</v>
      </c>
      <c r="D952" t="s">
        <v>169</v>
      </c>
      <c r="E952" t="s">
        <v>563</v>
      </c>
      <c r="F952" t="s">
        <v>564</v>
      </c>
      <c r="G952" t="s">
        <v>1104</v>
      </c>
      <c r="H952" t="s">
        <v>1105</v>
      </c>
    </row>
    <row r="953" spans="1:14" x14ac:dyDescent="0.35">
      <c r="A953" t="s">
        <v>1682</v>
      </c>
      <c r="B953">
        <v>300</v>
      </c>
      <c r="C953" t="s">
        <v>208</v>
      </c>
      <c r="D953" t="s">
        <v>209</v>
      </c>
      <c r="E953" t="s">
        <v>563</v>
      </c>
      <c r="F953" t="s">
        <v>564</v>
      </c>
      <c r="G953" t="s">
        <v>1104</v>
      </c>
      <c r="H953" t="s">
        <v>1105</v>
      </c>
    </row>
    <row r="954" spans="1:14" x14ac:dyDescent="0.35">
      <c r="A954" t="s">
        <v>1683</v>
      </c>
      <c r="B954">
        <v>300</v>
      </c>
      <c r="C954" t="s">
        <v>191</v>
      </c>
      <c r="D954" t="s">
        <v>190</v>
      </c>
      <c r="E954" t="s">
        <v>563</v>
      </c>
      <c r="F954" t="s">
        <v>564</v>
      </c>
      <c r="G954" t="s">
        <v>1104</v>
      </c>
      <c r="H954" t="s">
        <v>1105</v>
      </c>
    </row>
    <row r="955" spans="1:14" x14ac:dyDescent="0.35">
      <c r="A955" t="s">
        <v>1684</v>
      </c>
      <c r="B955">
        <v>1500</v>
      </c>
      <c r="C955" t="s">
        <v>1251</v>
      </c>
      <c r="D955" t="s">
        <v>1250</v>
      </c>
      <c r="E955" t="s">
        <v>563</v>
      </c>
      <c r="F955" t="s">
        <v>564</v>
      </c>
      <c r="G955" t="s">
        <v>1104</v>
      </c>
      <c r="H955" t="s">
        <v>1105</v>
      </c>
    </row>
    <row r="956" spans="1:14" x14ac:dyDescent="0.35">
      <c r="A956" t="s">
        <v>1685</v>
      </c>
      <c r="B956">
        <v>64</v>
      </c>
      <c r="C956" t="s">
        <v>17</v>
      </c>
      <c r="D956" t="s">
        <v>18</v>
      </c>
      <c r="E956" t="s">
        <v>563</v>
      </c>
      <c r="F956" t="s">
        <v>564</v>
      </c>
      <c r="G956" t="s">
        <v>1104</v>
      </c>
      <c r="H956" t="s">
        <v>1105</v>
      </c>
    </row>
    <row r="957" spans="1:14" x14ac:dyDescent="0.35">
      <c r="A957" t="s">
        <v>1686</v>
      </c>
      <c r="B957">
        <v>2640</v>
      </c>
      <c r="C957" t="s">
        <v>27</v>
      </c>
      <c r="D957" t="s">
        <v>28</v>
      </c>
      <c r="E957" t="s">
        <v>563</v>
      </c>
      <c r="F957" t="s">
        <v>564</v>
      </c>
      <c r="G957" t="s">
        <v>1104</v>
      </c>
      <c r="H957" t="s">
        <v>1105</v>
      </c>
    </row>
    <row r="958" spans="1:14" x14ac:dyDescent="0.35">
      <c r="A958" t="s">
        <v>1687</v>
      </c>
      <c r="B958">
        <v>8000</v>
      </c>
      <c r="C958" t="s">
        <v>205</v>
      </c>
      <c r="D958" t="s">
        <v>206</v>
      </c>
      <c r="E958" t="s">
        <v>563</v>
      </c>
      <c r="F958" t="s">
        <v>564</v>
      </c>
      <c r="G958" t="s">
        <v>1104</v>
      </c>
      <c r="H958" t="s">
        <v>1105</v>
      </c>
    </row>
    <row r="959" spans="1:14" x14ac:dyDescent="0.35">
      <c r="A959" t="s">
        <v>1688</v>
      </c>
      <c r="B959">
        <v>-401</v>
      </c>
      <c r="C959" t="s">
        <v>243</v>
      </c>
      <c r="D959" t="s">
        <v>244</v>
      </c>
      <c r="E959" t="s">
        <v>139</v>
      </c>
      <c r="F959" t="s">
        <v>140</v>
      </c>
      <c r="G959" t="s">
        <v>245</v>
      </c>
      <c r="H959" t="s">
        <v>246</v>
      </c>
      <c r="M959" t="s">
        <v>247</v>
      </c>
      <c r="N959" t="s">
        <v>248</v>
      </c>
    </row>
    <row r="960" spans="1:14" x14ac:dyDescent="0.35">
      <c r="A960" t="s">
        <v>1689</v>
      </c>
      <c r="B960">
        <v>-320</v>
      </c>
      <c r="C960" t="s">
        <v>80</v>
      </c>
      <c r="D960" t="s">
        <v>81</v>
      </c>
      <c r="E960" t="s">
        <v>139</v>
      </c>
      <c r="F960" t="s">
        <v>140</v>
      </c>
      <c r="G960" t="s">
        <v>839</v>
      </c>
      <c r="H960" t="s">
        <v>840</v>
      </c>
      <c r="M960" t="s">
        <v>1690</v>
      </c>
      <c r="N960" t="s">
        <v>1691</v>
      </c>
    </row>
    <row r="961" spans="1:14" x14ac:dyDescent="0.35">
      <c r="A961" t="s">
        <v>1692</v>
      </c>
      <c r="B961">
        <v>320</v>
      </c>
      <c r="C961" t="s">
        <v>80</v>
      </c>
      <c r="D961" t="s">
        <v>81</v>
      </c>
      <c r="E961" t="s">
        <v>139</v>
      </c>
      <c r="F961" t="s">
        <v>140</v>
      </c>
      <c r="G961" t="s">
        <v>839</v>
      </c>
      <c r="H961" t="s">
        <v>840</v>
      </c>
      <c r="M961" t="s">
        <v>1693</v>
      </c>
      <c r="N961" t="s">
        <v>1694</v>
      </c>
    </row>
    <row r="962" spans="1:14" x14ac:dyDescent="0.35">
      <c r="A962" t="s">
        <v>1695</v>
      </c>
      <c r="B962">
        <v>-48</v>
      </c>
      <c r="C962" t="s">
        <v>80</v>
      </c>
      <c r="D962" t="s">
        <v>81</v>
      </c>
      <c r="E962" t="s">
        <v>139</v>
      </c>
      <c r="F962" t="s">
        <v>140</v>
      </c>
      <c r="G962" t="s">
        <v>839</v>
      </c>
      <c r="H962" t="s">
        <v>840</v>
      </c>
      <c r="M962" t="s">
        <v>1696</v>
      </c>
      <c r="N962" t="s">
        <v>1697</v>
      </c>
    </row>
    <row r="963" spans="1:14" x14ac:dyDescent="0.35">
      <c r="A963" t="s">
        <v>1698</v>
      </c>
      <c r="B963">
        <v>48</v>
      </c>
      <c r="C963" t="s">
        <v>80</v>
      </c>
      <c r="D963" t="s">
        <v>81</v>
      </c>
      <c r="E963" t="s">
        <v>139</v>
      </c>
      <c r="F963" t="s">
        <v>140</v>
      </c>
      <c r="G963" t="s">
        <v>839</v>
      </c>
      <c r="H963" t="s">
        <v>840</v>
      </c>
      <c r="M963" t="s">
        <v>1699</v>
      </c>
      <c r="N963" t="s">
        <v>1700</v>
      </c>
    </row>
    <row r="964" spans="1:14" x14ac:dyDescent="0.35">
      <c r="A964" t="s">
        <v>1701</v>
      </c>
      <c r="B964">
        <v>80</v>
      </c>
      <c r="C964" t="s">
        <v>80</v>
      </c>
      <c r="D964" t="s">
        <v>81</v>
      </c>
      <c r="E964" t="s">
        <v>139</v>
      </c>
      <c r="F964" t="s">
        <v>140</v>
      </c>
      <c r="G964" t="s">
        <v>839</v>
      </c>
      <c r="H964" t="s">
        <v>840</v>
      </c>
      <c r="M964" t="s">
        <v>1702</v>
      </c>
      <c r="N964" t="s">
        <v>1703</v>
      </c>
    </row>
    <row r="965" spans="1:14" x14ac:dyDescent="0.35">
      <c r="A965" t="s">
        <v>1704</v>
      </c>
      <c r="B965">
        <v>-80</v>
      </c>
      <c r="C965" t="s">
        <v>80</v>
      </c>
      <c r="D965" t="s">
        <v>81</v>
      </c>
      <c r="E965" t="s">
        <v>139</v>
      </c>
      <c r="F965" t="s">
        <v>140</v>
      </c>
      <c r="G965" t="s">
        <v>839</v>
      </c>
      <c r="H965" t="s">
        <v>840</v>
      </c>
      <c r="M965" t="s">
        <v>1696</v>
      </c>
      <c r="N965" t="s">
        <v>1697</v>
      </c>
    </row>
    <row r="966" spans="1:14" x14ac:dyDescent="0.35">
      <c r="A966" t="s">
        <v>1705</v>
      </c>
      <c r="B966">
        <v>25</v>
      </c>
      <c r="C966" t="s">
        <v>96</v>
      </c>
      <c r="D966" t="s">
        <v>97</v>
      </c>
      <c r="E966" t="s">
        <v>139</v>
      </c>
      <c r="F966" t="s">
        <v>140</v>
      </c>
      <c r="G966" t="s">
        <v>245</v>
      </c>
      <c r="H966" t="s">
        <v>246</v>
      </c>
      <c r="M966" t="s">
        <v>1706</v>
      </c>
      <c r="N966" t="s">
        <v>1707</v>
      </c>
    </row>
    <row r="967" spans="1:14" x14ac:dyDescent="0.35">
      <c r="A967" t="s">
        <v>1708</v>
      </c>
      <c r="B967">
        <v>-25</v>
      </c>
      <c r="C967" t="s">
        <v>243</v>
      </c>
      <c r="D967" t="s">
        <v>244</v>
      </c>
      <c r="E967" t="s">
        <v>139</v>
      </c>
      <c r="F967" t="s">
        <v>140</v>
      </c>
      <c r="G967" t="s">
        <v>245</v>
      </c>
      <c r="H967" t="s">
        <v>246</v>
      </c>
      <c r="M967" t="s">
        <v>1706</v>
      </c>
      <c r="N967" t="s">
        <v>1707</v>
      </c>
    </row>
    <row r="968" spans="1:14" x14ac:dyDescent="0.35">
      <c r="A968" t="s">
        <v>1709</v>
      </c>
      <c r="B968">
        <v>-100</v>
      </c>
      <c r="C968" t="s">
        <v>298</v>
      </c>
      <c r="D968" t="s">
        <v>297</v>
      </c>
      <c r="E968" t="s">
        <v>410</v>
      </c>
      <c r="F968" t="s">
        <v>411</v>
      </c>
      <c r="G968" t="s">
        <v>771</v>
      </c>
      <c r="H968" t="s">
        <v>772</v>
      </c>
    </row>
    <row r="969" spans="1:14" x14ac:dyDescent="0.35">
      <c r="A969" t="s">
        <v>1710</v>
      </c>
      <c r="B969">
        <v>87000</v>
      </c>
      <c r="C969" t="s">
        <v>1089</v>
      </c>
      <c r="D969" t="s">
        <v>1090</v>
      </c>
      <c r="E969" t="s">
        <v>1016</v>
      </c>
      <c r="F969" t="s">
        <v>1017</v>
      </c>
      <c r="G969" t="s">
        <v>1711</v>
      </c>
      <c r="H969" t="s">
        <v>1712</v>
      </c>
      <c r="M969" t="s">
        <v>1713</v>
      </c>
      <c r="N969" t="s">
        <v>1714</v>
      </c>
    </row>
    <row r="970" spans="1:14" x14ac:dyDescent="0.35">
      <c r="A970" t="s">
        <v>1715</v>
      </c>
      <c r="B970">
        <v>-87000</v>
      </c>
      <c r="C970" t="s">
        <v>1221</v>
      </c>
      <c r="D970" t="s">
        <v>1220</v>
      </c>
      <c r="E970" t="s">
        <v>1016</v>
      </c>
      <c r="F970" t="s">
        <v>1017</v>
      </c>
      <c r="G970" t="s">
        <v>1711</v>
      </c>
      <c r="H970" t="s">
        <v>1712</v>
      </c>
      <c r="M970" t="s">
        <v>1713</v>
      </c>
      <c r="N970" t="s">
        <v>1714</v>
      </c>
    </row>
    <row r="971" spans="1:14" x14ac:dyDescent="0.35">
      <c r="A971" t="s">
        <v>1716</v>
      </c>
      <c r="B971">
        <v>38000</v>
      </c>
      <c r="C971" t="s">
        <v>636</v>
      </c>
      <c r="D971" t="s">
        <v>637</v>
      </c>
      <c r="E971" t="s">
        <v>1016</v>
      </c>
      <c r="F971" t="s">
        <v>1017</v>
      </c>
      <c r="G971" t="s">
        <v>37</v>
      </c>
      <c r="H971" t="s">
        <v>38</v>
      </c>
      <c r="M971" t="s">
        <v>1717</v>
      </c>
      <c r="N971" t="s">
        <v>1718</v>
      </c>
    </row>
    <row r="972" spans="1:14" x14ac:dyDescent="0.35">
      <c r="A972" t="s">
        <v>1719</v>
      </c>
      <c r="B972">
        <v>-38000</v>
      </c>
      <c r="C972" t="s">
        <v>1472</v>
      </c>
      <c r="D972" t="s">
        <v>162</v>
      </c>
      <c r="E972" t="s">
        <v>1016</v>
      </c>
      <c r="F972" t="s">
        <v>1017</v>
      </c>
      <c r="G972" t="s">
        <v>37</v>
      </c>
      <c r="H972" t="s">
        <v>38</v>
      </c>
      <c r="M972" t="s">
        <v>1717</v>
      </c>
      <c r="N972" t="s">
        <v>1718</v>
      </c>
    </row>
    <row r="973" spans="1:14" x14ac:dyDescent="0.35">
      <c r="A973" t="s">
        <v>1716</v>
      </c>
      <c r="B973">
        <v>8100</v>
      </c>
      <c r="C973" t="s">
        <v>636</v>
      </c>
      <c r="D973" t="s">
        <v>637</v>
      </c>
      <c r="E973" t="s">
        <v>1016</v>
      </c>
      <c r="F973" t="s">
        <v>1017</v>
      </c>
      <c r="G973" t="s">
        <v>37</v>
      </c>
      <c r="H973" t="s">
        <v>38</v>
      </c>
      <c r="M973" t="s">
        <v>1720</v>
      </c>
      <c r="N973" t="s">
        <v>1721</v>
      </c>
    </row>
    <row r="974" spans="1:14" x14ac:dyDescent="0.35">
      <c r="A974" t="s">
        <v>1719</v>
      </c>
      <c r="B974">
        <v>-8100</v>
      </c>
      <c r="C974" t="s">
        <v>1472</v>
      </c>
      <c r="D974" t="s">
        <v>162</v>
      </c>
      <c r="E974" t="s">
        <v>1016</v>
      </c>
      <c r="F974" t="s">
        <v>1017</v>
      </c>
      <c r="G974" t="s">
        <v>37</v>
      </c>
      <c r="H974" t="s">
        <v>38</v>
      </c>
      <c r="M974" t="s">
        <v>1720</v>
      </c>
      <c r="N974" t="s">
        <v>1721</v>
      </c>
    </row>
    <row r="975" spans="1:14" x14ac:dyDescent="0.35">
      <c r="A975" t="s">
        <v>1722</v>
      </c>
      <c r="B975">
        <v>-19495</v>
      </c>
      <c r="C975" t="s">
        <v>346</v>
      </c>
      <c r="D975" t="s">
        <v>347</v>
      </c>
      <c r="E975" t="s">
        <v>47</v>
      </c>
      <c r="F975" t="s">
        <v>48</v>
      </c>
      <c r="G975" t="s">
        <v>292</v>
      </c>
      <c r="H975" t="s">
        <v>293</v>
      </c>
      <c r="I975" t="s">
        <v>669</v>
      </c>
      <c r="J975" t="s">
        <v>670</v>
      </c>
      <c r="M975" t="s">
        <v>671</v>
      </c>
      <c r="N975" t="s">
        <v>672</v>
      </c>
    </row>
    <row r="976" spans="1:14" x14ac:dyDescent="0.35">
      <c r="A976" t="s">
        <v>1723</v>
      </c>
      <c r="B976">
        <v>-80000</v>
      </c>
      <c r="C976" t="s">
        <v>176</v>
      </c>
      <c r="D976" t="s">
        <v>177</v>
      </c>
      <c r="E976" t="s">
        <v>47</v>
      </c>
      <c r="F976" t="s">
        <v>48</v>
      </c>
      <c r="G976" t="s">
        <v>32</v>
      </c>
      <c r="H976" t="s">
        <v>33</v>
      </c>
      <c r="K976" t="s">
        <v>1478</v>
      </c>
      <c r="L976" t="s">
        <v>1479</v>
      </c>
      <c r="M976" t="s">
        <v>1481</v>
      </c>
      <c r="N976" t="s">
        <v>1482</v>
      </c>
    </row>
    <row r="977" spans="1:14" x14ac:dyDescent="0.35">
      <c r="A977" t="s">
        <v>1724</v>
      </c>
      <c r="B977">
        <v>4223</v>
      </c>
      <c r="C977" t="s">
        <v>161</v>
      </c>
      <c r="D977" t="s">
        <v>162</v>
      </c>
      <c r="E977" t="s">
        <v>1016</v>
      </c>
      <c r="F977" t="s">
        <v>1017</v>
      </c>
      <c r="G977" t="s">
        <v>1051</v>
      </c>
      <c r="H977" t="s">
        <v>1052</v>
      </c>
      <c r="M977" t="s">
        <v>1413</v>
      </c>
      <c r="N977" t="s">
        <v>1414</v>
      </c>
    </row>
    <row r="978" spans="1:14" x14ac:dyDescent="0.35">
      <c r="A978" t="s">
        <v>1725</v>
      </c>
      <c r="B978">
        <v>-60000</v>
      </c>
      <c r="C978" t="s">
        <v>176</v>
      </c>
      <c r="D978" t="s">
        <v>177</v>
      </c>
      <c r="E978" t="s">
        <v>47</v>
      </c>
      <c r="F978" t="s">
        <v>48</v>
      </c>
      <c r="G978" t="s">
        <v>32</v>
      </c>
      <c r="H978" t="s">
        <v>33</v>
      </c>
      <c r="M978" t="s">
        <v>725</v>
      </c>
      <c r="N978" t="s">
        <v>726</v>
      </c>
    </row>
    <row r="979" spans="1:14" x14ac:dyDescent="0.35">
      <c r="A979" t="s">
        <v>1726</v>
      </c>
      <c r="B979">
        <v>80000</v>
      </c>
      <c r="C979" t="s">
        <v>715</v>
      </c>
      <c r="D979" t="s">
        <v>716</v>
      </c>
      <c r="E979" t="s">
        <v>47</v>
      </c>
      <c r="F979" t="s">
        <v>48</v>
      </c>
      <c r="G979" t="s">
        <v>32</v>
      </c>
      <c r="H979" t="s">
        <v>33</v>
      </c>
      <c r="M979" t="s">
        <v>717</v>
      </c>
      <c r="N979" t="s">
        <v>718</v>
      </c>
    </row>
    <row r="980" spans="1:14" x14ac:dyDescent="0.35">
      <c r="A980" t="s">
        <v>1727</v>
      </c>
      <c r="B980">
        <v>60000</v>
      </c>
      <c r="C980" t="s">
        <v>715</v>
      </c>
      <c r="D980" t="s">
        <v>716</v>
      </c>
      <c r="E980" t="s">
        <v>47</v>
      </c>
      <c r="F980" t="s">
        <v>48</v>
      </c>
      <c r="G980" t="s">
        <v>32</v>
      </c>
      <c r="H980" t="s">
        <v>33</v>
      </c>
      <c r="M980" t="s">
        <v>717</v>
      </c>
      <c r="N980" t="s">
        <v>718</v>
      </c>
    </row>
    <row r="981" spans="1:14" x14ac:dyDescent="0.35">
      <c r="A981" t="s">
        <v>1728</v>
      </c>
      <c r="B981">
        <v>40000</v>
      </c>
      <c r="C981" t="s">
        <v>715</v>
      </c>
      <c r="D981" t="s">
        <v>716</v>
      </c>
      <c r="E981" t="s">
        <v>47</v>
      </c>
      <c r="F981" t="s">
        <v>48</v>
      </c>
      <c r="G981" t="s">
        <v>32</v>
      </c>
      <c r="H981" t="s">
        <v>33</v>
      </c>
      <c r="M981" t="s">
        <v>717</v>
      </c>
      <c r="N981" t="s">
        <v>718</v>
      </c>
    </row>
    <row r="982" spans="1:14" x14ac:dyDescent="0.35">
      <c r="A982" t="s">
        <v>1729</v>
      </c>
      <c r="B982">
        <v>-40000</v>
      </c>
      <c r="C982" t="s">
        <v>176</v>
      </c>
      <c r="D982" t="s">
        <v>177</v>
      </c>
      <c r="E982" t="s">
        <v>47</v>
      </c>
      <c r="F982" t="s">
        <v>48</v>
      </c>
      <c r="G982" t="s">
        <v>32</v>
      </c>
      <c r="H982" t="s">
        <v>33</v>
      </c>
      <c r="M982" t="s">
        <v>1236</v>
      </c>
      <c r="N982" t="s">
        <v>1237</v>
      </c>
    </row>
    <row r="983" spans="1:14" x14ac:dyDescent="0.35">
      <c r="A983" t="s">
        <v>297</v>
      </c>
      <c r="B983">
        <v>-276</v>
      </c>
      <c r="C983" t="s">
        <v>298</v>
      </c>
      <c r="D983" t="s">
        <v>297</v>
      </c>
      <c r="E983" t="s">
        <v>221</v>
      </c>
      <c r="F983" t="s">
        <v>222</v>
      </c>
      <c r="G983" t="s">
        <v>223</v>
      </c>
      <c r="H983" t="s">
        <v>224</v>
      </c>
    </row>
    <row r="984" spans="1:14" x14ac:dyDescent="0.35">
      <c r="A984" t="s">
        <v>149</v>
      </c>
      <c r="B984">
        <v>276</v>
      </c>
      <c r="C984" t="s">
        <v>148</v>
      </c>
      <c r="D984" t="s">
        <v>149</v>
      </c>
      <c r="E984" t="s">
        <v>221</v>
      </c>
      <c r="F984" t="s">
        <v>222</v>
      </c>
      <c r="G984" t="s">
        <v>223</v>
      </c>
      <c r="H984" t="s">
        <v>224</v>
      </c>
    </row>
    <row r="985" spans="1:14" x14ac:dyDescent="0.35">
      <c r="A985" t="s">
        <v>1730</v>
      </c>
      <c r="B985">
        <v>10000</v>
      </c>
      <c r="C985" t="s">
        <v>137</v>
      </c>
      <c r="D985" t="s">
        <v>138</v>
      </c>
      <c r="E985" t="s">
        <v>563</v>
      </c>
      <c r="F985" t="s">
        <v>564</v>
      </c>
      <c r="G985" t="s">
        <v>565</v>
      </c>
      <c r="H985" t="s">
        <v>566</v>
      </c>
    </row>
    <row r="986" spans="1:14" x14ac:dyDescent="0.35">
      <c r="A986" t="s">
        <v>1731</v>
      </c>
      <c r="B986">
        <v>10000</v>
      </c>
      <c r="C986" t="s">
        <v>161</v>
      </c>
      <c r="D986" t="s">
        <v>162</v>
      </c>
      <c r="E986" t="s">
        <v>563</v>
      </c>
      <c r="F986" t="s">
        <v>564</v>
      </c>
      <c r="G986" t="s">
        <v>565</v>
      </c>
      <c r="H986" t="s">
        <v>566</v>
      </c>
    </row>
    <row r="987" spans="1:14" x14ac:dyDescent="0.35">
      <c r="A987" t="s">
        <v>1732</v>
      </c>
      <c r="B987">
        <v>4830</v>
      </c>
      <c r="C987" t="s">
        <v>1420</v>
      </c>
      <c r="D987" t="s">
        <v>1421</v>
      </c>
      <c r="E987" t="s">
        <v>563</v>
      </c>
      <c r="F987" t="s">
        <v>564</v>
      </c>
      <c r="G987" t="s">
        <v>565</v>
      </c>
      <c r="H987" t="s">
        <v>566</v>
      </c>
      <c r="K987" t="s">
        <v>1733</v>
      </c>
      <c r="L987" t="s">
        <v>1734</v>
      </c>
    </row>
    <row r="988" spans="1:14" x14ac:dyDescent="0.35">
      <c r="A988" t="s">
        <v>1735</v>
      </c>
      <c r="B988">
        <v>120</v>
      </c>
      <c r="C988" t="s">
        <v>17</v>
      </c>
      <c r="D988" t="s">
        <v>18</v>
      </c>
      <c r="E988" t="s">
        <v>563</v>
      </c>
      <c r="F988" t="s">
        <v>564</v>
      </c>
      <c r="G988" t="s">
        <v>565</v>
      </c>
      <c r="H988" t="s">
        <v>566</v>
      </c>
      <c r="K988" t="s">
        <v>1733</v>
      </c>
      <c r="L988" t="s">
        <v>1734</v>
      </c>
    </row>
    <row r="989" spans="1:14" x14ac:dyDescent="0.35">
      <c r="A989" t="s">
        <v>1736</v>
      </c>
      <c r="B989">
        <v>4950</v>
      </c>
      <c r="C989" t="s">
        <v>27</v>
      </c>
      <c r="D989" t="s">
        <v>28</v>
      </c>
      <c r="E989" t="s">
        <v>563</v>
      </c>
      <c r="F989" t="s">
        <v>564</v>
      </c>
      <c r="G989" t="s">
        <v>565</v>
      </c>
      <c r="H989" t="s">
        <v>566</v>
      </c>
      <c r="K989" t="s">
        <v>1733</v>
      </c>
      <c r="L989" t="s">
        <v>1734</v>
      </c>
    </row>
    <row r="990" spans="1:14" x14ac:dyDescent="0.35">
      <c r="A990" t="s">
        <v>1737</v>
      </c>
      <c r="B990">
        <v>15000</v>
      </c>
      <c r="C990" t="s">
        <v>205</v>
      </c>
      <c r="D990" t="s">
        <v>206</v>
      </c>
      <c r="E990" t="s">
        <v>563</v>
      </c>
      <c r="F990" t="s">
        <v>564</v>
      </c>
      <c r="G990" t="s">
        <v>565</v>
      </c>
      <c r="H990" t="s">
        <v>566</v>
      </c>
      <c r="K990" t="s">
        <v>1733</v>
      </c>
      <c r="L990" t="s">
        <v>1734</v>
      </c>
    </row>
    <row r="991" spans="1:14" x14ac:dyDescent="0.35">
      <c r="A991" t="s">
        <v>643</v>
      </c>
      <c r="B991">
        <v>60</v>
      </c>
      <c r="C991" t="s">
        <v>644</v>
      </c>
      <c r="D991" t="s">
        <v>643</v>
      </c>
      <c r="E991" t="s">
        <v>221</v>
      </c>
      <c r="F991" t="s">
        <v>222</v>
      </c>
      <c r="G991" t="s">
        <v>223</v>
      </c>
      <c r="H991" t="s">
        <v>224</v>
      </c>
    </row>
    <row r="992" spans="1:14" x14ac:dyDescent="0.35">
      <c r="A992" t="s">
        <v>86</v>
      </c>
      <c r="B992">
        <v>-60</v>
      </c>
      <c r="C992" t="s">
        <v>85</v>
      </c>
      <c r="D992" t="s">
        <v>86</v>
      </c>
      <c r="E992" t="s">
        <v>221</v>
      </c>
      <c r="F992" t="s">
        <v>222</v>
      </c>
      <c r="G992" t="s">
        <v>223</v>
      </c>
      <c r="H992" t="s">
        <v>224</v>
      </c>
    </row>
    <row r="993" spans="1:14" x14ac:dyDescent="0.35">
      <c r="A993" t="s">
        <v>1738</v>
      </c>
      <c r="B993">
        <v>7</v>
      </c>
      <c r="C993" t="s">
        <v>17</v>
      </c>
      <c r="D993" t="s">
        <v>18</v>
      </c>
      <c r="E993" t="s">
        <v>221</v>
      </c>
      <c r="F993" t="s">
        <v>222</v>
      </c>
      <c r="G993" t="s">
        <v>223</v>
      </c>
      <c r="H993" t="s">
        <v>224</v>
      </c>
    </row>
    <row r="994" spans="1:14" x14ac:dyDescent="0.35">
      <c r="A994" t="s">
        <v>1739</v>
      </c>
      <c r="B994">
        <v>303</v>
      </c>
      <c r="C994" t="s">
        <v>27</v>
      </c>
      <c r="D994" t="s">
        <v>28</v>
      </c>
      <c r="E994" t="s">
        <v>221</v>
      </c>
      <c r="F994" t="s">
        <v>222</v>
      </c>
      <c r="G994" t="s">
        <v>223</v>
      </c>
      <c r="H994" t="s">
        <v>224</v>
      </c>
    </row>
    <row r="995" spans="1:14" x14ac:dyDescent="0.35">
      <c r="A995" t="s">
        <v>1740</v>
      </c>
      <c r="B995">
        <v>919</v>
      </c>
      <c r="C995" t="s">
        <v>96</v>
      </c>
      <c r="D995" t="s">
        <v>97</v>
      </c>
      <c r="E995" t="s">
        <v>221</v>
      </c>
      <c r="F995" t="s">
        <v>222</v>
      </c>
      <c r="G995" t="s">
        <v>223</v>
      </c>
      <c r="H995" t="s">
        <v>224</v>
      </c>
    </row>
    <row r="996" spans="1:14" x14ac:dyDescent="0.35">
      <c r="A996" t="s">
        <v>1741</v>
      </c>
      <c r="B996">
        <v>1229</v>
      </c>
      <c r="C996" t="s">
        <v>911</v>
      </c>
      <c r="D996" t="s">
        <v>912</v>
      </c>
      <c r="E996" t="s">
        <v>221</v>
      </c>
      <c r="F996" t="s">
        <v>222</v>
      </c>
      <c r="G996" t="s">
        <v>223</v>
      </c>
      <c r="H996" t="s">
        <v>224</v>
      </c>
    </row>
    <row r="997" spans="1:14" x14ac:dyDescent="0.35">
      <c r="A997" t="s">
        <v>1742</v>
      </c>
      <c r="B997">
        <v>24900</v>
      </c>
      <c r="C997" t="s">
        <v>1743</v>
      </c>
      <c r="D997" t="s">
        <v>1744</v>
      </c>
      <c r="E997" t="s">
        <v>563</v>
      </c>
      <c r="F997" t="s">
        <v>564</v>
      </c>
      <c r="G997" t="s">
        <v>565</v>
      </c>
      <c r="H997" t="s">
        <v>566</v>
      </c>
      <c r="K997" t="s">
        <v>1733</v>
      </c>
      <c r="L997" t="s">
        <v>1734</v>
      </c>
    </row>
    <row r="998" spans="1:14" x14ac:dyDescent="0.35">
      <c r="A998" t="s">
        <v>1745</v>
      </c>
      <c r="B998">
        <v>27175</v>
      </c>
      <c r="C998" t="s">
        <v>436</v>
      </c>
      <c r="D998" t="s">
        <v>437</v>
      </c>
      <c r="E998" t="s">
        <v>1016</v>
      </c>
      <c r="F998" t="s">
        <v>1017</v>
      </c>
      <c r="G998" t="s">
        <v>565</v>
      </c>
      <c r="H998" t="s">
        <v>566</v>
      </c>
      <c r="K998" t="s">
        <v>1746</v>
      </c>
      <c r="L998" t="s">
        <v>1747</v>
      </c>
      <c r="M998" t="s">
        <v>1748</v>
      </c>
      <c r="N998" t="s">
        <v>1749</v>
      </c>
    </row>
    <row r="999" spans="1:14" x14ac:dyDescent="0.35">
      <c r="A999" t="s">
        <v>1750</v>
      </c>
      <c r="B999">
        <v>-27175</v>
      </c>
      <c r="C999" t="s">
        <v>1751</v>
      </c>
      <c r="D999" t="s">
        <v>1752</v>
      </c>
      <c r="E999" t="s">
        <v>1016</v>
      </c>
      <c r="F999" t="s">
        <v>1017</v>
      </c>
      <c r="G999" t="s">
        <v>565</v>
      </c>
      <c r="H999" t="s">
        <v>566</v>
      </c>
      <c r="K999" t="s">
        <v>1746</v>
      </c>
      <c r="L999" t="s">
        <v>1747</v>
      </c>
      <c r="M999" t="s">
        <v>1748</v>
      </c>
      <c r="N999" t="s">
        <v>1749</v>
      </c>
    </row>
    <row r="1000" spans="1:14" x14ac:dyDescent="0.35">
      <c r="A1000" t="s">
        <v>1753</v>
      </c>
      <c r="B1000">
        <v>-7</v>
      </c>
      <c r="C1000" t="s">
        <v>243</v>
      </c>
      <c r="D1000" t="s">
        <v>244</v>
      </c>
      <c r="E1000" t="s">
        <v>139</v>
      </c>
      <c r="F1000" t="s">
        <v>140</v>
      </c>
      <c r="G1000" t="s">
        <v>245</v>
      </c>
      <c r="H1000" t="s">
        <v>246</v>
      </c>
      <c r="M1000" t="s">
        <v>1706</v>
      </c>
      <c r="N1000" t="s">
        <v>1707</v>
      </c>
    </row>
    <row r="1001" spans="1:14" x14ac:dyDescent="0.35">
      <c r="A1001" t="s">
        <v>1754</v>
      </c>
      <c r="B1001">
        <v>7</v>
      </c>
      <c r="C1001" t="s">
        <v>17</v>
      </c>
      <c r="D1001" t="s">
        <v>18</v>
      </c>
      <c r="E1001" t="s">
        <v>139</v>
      </c>
      <c r="F1001" t="s">
        <v>140</v>
      </c>
      <c r="G1001" t="s">
        <v>245</v>
      </c>
      <c r="H1001" t="s">
        <v>246</v>
      </c>
      <c r="M1001" t="s">
        <v>1706</v>
      </c>
      <c r="N1001" t="s">
        <v>1707</v>
      </c>
    </row>
    <row r="1002" spans="1:14" x14ac:dyDescent="0.35">
      <c r="A1002" t="s">
        <v>1755</v>
      </c>
      <c r="B1002">
        <v>44466</v>
      </c>
      <c r="C1002" t="s">
        <v>176</v>
      </c>
      <c r="D1002" t="s">
        <v>177</v>
      </c>
      <c r="E1002" t="s">
        <v>47</v>
      </c>
      <c r="F1002" t="s">
        <v>48</v>
      </c>
      <c r="G1002" t="s">
        <v>32</v>
      </c>
      <c r="H1002" t="s">
        <v>33</v>
      </c>
      <c r="K1002" t="s">
        <v>1756</v>
      </c>
      <c r="L1002" t="s">
        <v>1757</v>
      </c>
    </row>
    <row r="1003" spans="1:14" x14ac:dyDescent="0.35">
      <c r="A1003" t="s">
        <v>1758</v>
      </c>
      <c r="B1003">
        <v>-44466</v>
      </c>
      <c r="C1003" t="s">
        <v>176</v>
      </c>
      <c r="D1003" t="s">
        <v>177</v>
      </c>
      <c r="E1003" t="s">
        <v>47</v>
      </c>
      <c r="F1003" t="s">
        <v>48</v>
      </c>
      <c r="G1003" t="s">
        <v>178</v>
      </c>
      <c r="H1003" t="s">
        <v>179</v>
      </c>
      <c r="M1003" t="s">
        <v>1167</v>
      </c>
      <c r="N1003" t="s">
        <v>1168</v>
      </c>
    </row>
    <row r="1004" spans="1:14" x14ac:dyDescent="0.35">
      <c r="A1004" t="s">
        <v>1759</v>
      </c>
      <c r="B1004">
        <v>-240</v>
      </c>
      <c r="C1004" t="s">
        <v>243</v>
      </c>
      <c r="D1004" t="s">
        <v>244</v>
      </c>
      <c r="E1004" t="s">
        <v>139</v>
      </c>
      <c r="F1004" t="s">
        <v>140</v>
      </c>
      <c r="G1004" t="s">
        <v>245</v>
      </c>
      <c r="H1004" t="s">
        <v>246</v>
      </c>
      <c r="M1004" t="s">
        <v>1706</v>
      </c>
      <c r="N1004" t="s">
        <v>1707</v>
      </c>
    </row>
    <row r="1005" spans="1:14" x14ac:dyDescent="0.35">
      <c r="A1005" t="s">
        <v>1759</v>
      </c>
      <c r="B1005">
        <v>240</v>
      </c>
      <c r="C1005" t="s">
        <v>27</v>
      </c>
      <c r="D1005" t="s">
        <v>28</v>
      </c>
      <c r="E1005" t="s">
        <v>139</v>
      </c>
      <c r="F1005" t="s">
        <v>140</v>
      </c>
      <c r="G1005" t="s">
        <v>245</v>
      </c>
      <c r="H1005" t="s">
        <v>246</v>
      </c>
      <c r="M1005" t="s">
        <v>1706</v>
      </c>
      <c r="N1005" t="s">
        <v>1707</v>
      </c>
    </row>
    <row r="1006" spans="1:14" x14ac:dyDescent="0.35">
      <c r="A1006" t="s">
        <v>1760</v>
      </c>
      <c r="B1006">
        <v>-150000</v>
      </c>
      <c r="C1006" t="s">
        <v>752</v>
      </c>
      <c r="D1006" t="s">
        <v>753</v>
      </c>
      <c r="E1006" t="s">
        <v>139</v>
      </c>
      <c r="F1006" t="s">
        <v>140</v>
      </c>
      <c r="G1006" t="s">
        <v>307</v>
      </c>
      <c r="H1006" t="s">
        <v>308</v>
      </c>
      <c r="M1006" t="s">
        <v>827</v>
      </c>
      <c r="N1006" t="s">
        <v>828</v>
      </c>
    </row>
    <row r="1007" spans="1:14" x14ac:dyDescent="0.35">
      <c r="A1007" t="s">
        <v>138</v>
      </c>
      <c r="B1007">
        <v>7000</v>
      </c>
      <c r="C1007" t="s">
        <v>137</v>
      </c>
      <c r="D1007" t="s">
        <v>138</v>
      </c>
      <c r="E1007" t="s">
        <v>139</v>
      </c>
      <c r="F1007" t="s">
        <v>140</v>
      </c>
      <c r="G1007" t="s">
        <v>250</v>
      </c>
      <c r="H1007" t="s">
        <v>251</v>
      </c>
      <c r="M1007" t="s">
        <v>252</v>
      </c>
      <c r="N1007" t="s">
        <v>253</v>
      </c>
    </row>
    <row r="1008" spans="1:14" x14ac:dyDescent="0.35">
      <c r="A1008" t="s">
        <v>1761</v>
      </c>
      <c r="B1008">
        <v>-7000</v>
      </c>
      <c r="C1008" t="s">
        <v>148</v>
      </c>
      <c r="D1008" t="s">
        <v>149</v>
      </c>
      <c r="E1008" t="s">
        <v>139</v>
      </c>
      <c r="F1008" t="s">
        <v>140</v>
      </c>
      <c r="G1008" t="s">
        <v>250</v>
      </c>
      <c r="H1008" t="s">
        <v>251</v>
      </c>
      <c r="M1008" t="s">
        <v>252</v>
      </c>
      <c r="N1008" t="s">
        <v>253</v>
      </c>
    </row>
    <row r="1009" spans="1:14" x14ac:dyDescent="0.35">
      <c r="A1009" t="s">
        <v>1762</v>
      </c>
      <c r="B1009">
        <v>-3112</v>
      </c>
      <c r="C1009" t="s">
        <v>298</v>
      </c>
      <c r="D1009" t="s">
        <v>297</v>
      </c>
      <c r="E1009" t="s">
        <v>139</v>
      </c>
      <c r="F1009" t="s">
        <v>140</v>
      </c>
      <c r="G1009" t="s">
        <v>771</v>
      </c>
      <c r="H1009" t="s">
        <v>772</v>
      </c>
      <c r="M1009" t="s">
        <v>836</v>
      </c>
      <c r="N1009" t="s">
        <v>837</v>
      </c>
    </row>
    <row r="1010" spans="1:14" x14ac:dyDescent="0.35">
      <c r="A1010" t="s">
        <v>1763</v>
      </c>
      <c r="B1010">
        <v>-5128</v>
      </c>
      <c r="C1010" t="s">
        <v>298</v>
      </c>
      <c r="D1010" t="s">
        <v>297</v>
      </c>
      <c r="E1010" t="s">
        <v>139</v>
      </c>
      <c r="F1010" t="s">
        <v>140</v>
      </c>
      <c r="G1010" t="s">
        <v>771</v>
      </c>
      <c r="H1010" t="s">
        <v>772</v>
      </c>
      <c r="M1010" t="s">
        <v>836</v>
      </c>
      <c r="N1010" t="s">
        <v>837</v>
      </c>
    </row>
    <row r="1011" spans="1:14" x14ac:dyDescent="0.35">
      <c r="A1011" t="s">
        <v>1764</v>
      </c>
      <c r="B1011">
        <v>5128</v>
      </c>
      <c r="C1011" t="s">
        <v>80</v>
      </c>
      <c r="D1011" t="s">
        <v>81</v>
      </c>
      <c r="E1011" t="s">
        <v>139</v>
      </c>
      <c r="F1011" t="s">
        <v>140</v>
      </c>
      <c r="G1011" t="s">
        <v>339</v>
      </c>
      <c r="H1011" t="s">
        <v>340</v>
      </c>
      <c r="M1011" t="s">
        <v>1696</v>
      </c>
      <c r="N1011" t="s">
        <v>1697</v>
      </c>
    </row>
    <row r="1012" spans="1:14" x14ac:dyDescent="0.35">
      <c r="A1012" t="s">
        <v>1765</v>
      </c>
      <c r="B1012">
        <v>-6</v>
      </c>
      <c r="C1012" t="s">
        <v>17</v>
      </c>
      <c r="D1012" t="s">
        <v>18</v>
      </c>
      <c r="E1012" t="s">
        <v>139</v>
      </c>
      <c r="F1012" t="s">
        <v>140</v>
      </c>
      <c r="G1012" t="s">
        <v>117</v>
      </c>
      <c r="H1012" t="s">
        <v>118</v>
      </c>
      <c r="K1012" t="s">
        <v>286</v>
      </c>
      <c r="L1012" t="s">
        <v>287</v>
      </c>
      <c r="M1012" t="s">
        <v>143</v>
      </c>
      <c r="N1012" t="s">
        <v>144</v>
      </c>
    </row>
    <row r="1013" spans="1:14" x14ac:dyDescent="0.35">
      <c r="A1013" t="s">
        <v>1766</v>
      </c>
      <c r="B1013">
        <v>-132</v>
      </c>
      <c r="C1013" t="s">
        <v>27</v>
      </c>
      <c r="D1013" t="s">
        <v>28</v>
      </c>
      <c r="E1013" t="s">
        <v>139</v>
      </c>
      <c r="F1013" t="s">
        <v>140</v>
      </c>
      <c r="G1013" t="s">
        <v>117</v>
      </c>
      <c r="H1013" t="s">
        <v>118</v>
      </c>
      <c r="K1013" t="s">
        <v>286</v>
      </c>
      <c r="L1013" t="s">
        <v>287</v>
      </c>
      <c r="M1013" t="s">
        <v>143</v>
      </c>
      <c r="N1013" t="s">
        <v>144</v>
      </c>
    </row>
    <row r="1014" spans="1:14" x14ac:dyDescent="0.35">
      <c r="A1014" t="s">
        <v>1767</v>
      </c>
      <c r="B1014">
        <v>-400</v>
      </c>
      <c r="C1014" t="s">
        <v>156</v>
      </c>
      <c r="D1014" t="s">
        <v>157</v>
      </c>
      <c r="E1014" t="s">
        <v>139</v>
      </c>
      <c r="F1014" t="s">
        <v>140</v>
      </c>
      <c r="G1014" t="s">
        <v>117</v>
      </c>
      <c r="H1014" t="s">
        <v>118</v>
      </c>
      <c r="K1014" t="s">
        <v>286</v>
      </c>
      <c r="L1014" t="s">
        <v>287</v>
      </c>
      <c r="M1014" t="s">
        <v>143</v>
      </c>
      <c r="N1014" t="s">
        <v>144</v>
      </c>
    </row>
    <row r="1015" spans="1:14" x14ac:dyDescent="0.35">
      <c r="A1015" t="s">
        <v>1768</v>
      </c>
      <c r="B1015">
        <v>-2852</v>
      </c>
      <c r="C1015" t="s">
        <v>298</v>
      </c>
      <c r="D1015" t="s">
        <v>297</v>
      </c>
      <c r="E1015" t="s">
        <v>139</v>
      </c>
      <c r="F1015" t="s">
        <v>140</v>
      </c>
      <c r="G1015" t="s">
        <v>771</v>
      </c>
      <c r="H1015" t="s">
        <v>772</v>
      </c>
      <c r="M1015" t="s">
        <v>836</v>
      </c>
      <c r="N1015" t="s">
        <v>837</v>
      </c>
    </row>
    <row r="1016" spans="1:14" x14ac:dyDescent="0.35">
      <c r="A1016" t="s">
        <v>1769</v>
      </c>
      <c r="B1016">
        <v>-4870</v>
      </c>
      <c r="C1016" t="s">
        <v>243</v>
      </c>
      <c r="D1016" t="s">
        <v>244</v>
      </c>
      <c r="E1016" t="s">
        <v>139</v>
      </c>
      <c r="F1016" t="s">
        <v>140</v>
      </c>
      <c r="G1016" t="s">
        <v>307</v>
      </c>
      <c r="H1016" t="s">
        <v>308</v>
      </c>
      <c r="M1016" t="s">
        <v>1006</v>
      </c>
      <c r="N1016" t="s">
        <v>1007</v>
      </c>
    </row>
    <row r="1017" spans="1:14" x14ac:dyDescent="0.35">
      <c r="A1017" t="s">
        <v>18</v>
      </c>
      <c r="B1017">
        <v>-125</v>
      </c>
      <c r="C1017" t="s">
        <v>17</v>
      </c>
      <c r="D1017" t="s">
        <v>18</v>
      </c>
      <c r="E1017" t="s">
        <v>139</v>
      </c>
      <c r="F1017" t="s">
        <v>140</v>
      </c>
      <c r="G1017" t="s">
        <v>117</v>
      </c>
      <c r="H1017" t="s">
        <v>118</v>
      </c>
      <c r="K1017" t="s">
        <v>286</v>
      </c>
      <c r="L1017" t="s">
        <v>287</v>
      </c>
      <c r="M1017" t="s">
        <v>143</v>
      </c>
      <c r="N1017" t="s">
        <v>144</v>
      </c>
    </row>
    <row r="1018" spans="1:14" x14ac:dyDescent="0.35">
      <c r="A1018" t="s">
        <v>1770</v>
      </c>
      <c r="B1018">
        <v>-2586</v>
      </c>
      <c r="C1018" t="s">
        <v>27</v>
      </c>
      <c r="D1018" t="s">
        <v>28</v>
      </c>
      <c r="E1018" t="s">
        <v>139</v>
      </c>
      <c r="F1018" t="s">
        <v>140</v>
      </c>
      <c r="G1018" t="s">
        <v>117</v>
      </c>
      <c r="H1018" t="s">
        <v>118</v>
      </c>
      <c r="K1018" t="s">
        <v>286</v>
      </c>
      <c r="L1018" t="s">
        <v>287</v>
      </c>
      <c r="M1018" t="s">
        <v>143</v>
      </c>
      <c r="N1018" t="s">
        <v>144</v>
      </c>
    </row>
    <row r="1019" spans="1:14" x14ac:dyDescent="0.35">
      <c r="A1019" t="s">
        <v>1771</v>
      </c>
      <c r="B1019">
        <v>-7836</v>
      </c>
      <c r="C1019" t="s">
        <v>156</v>
      </c>
      <c r="D1019" t="s">
        <v>157</v>
      </c>
      <c r="E1019" t="s">
        <v>139</v>
      </c>
      <c r="F1019" t="s">
        <v>140</v>
      </c>
      <c r="G1019" t="s">
        <v>117</v>
      </c>
      <c r="H1019" t="s">
        <v>118</v>
      </c>
      <c r="K1019" t="s">
        <v>286</v>
      </c>
      <c r="L1019" t="s">
        <v>287</v>
      </c>
      <c r="M1019" t="s">
        <v>143</v>
      </c>
      <c r="N1019" t="s">
        <v>144</v>
      </c>
    </row>
    <row r="1020" spans="1:14" x14ac:dyDescent="0.35">
      <c r="A1020" t="s">
        <v>1772</v>
      </c>
      <c r="B1020">
        <v>113347</v>
      </c>
      <c r="C1020" t="s">
        <v>1743</v>
      </c>
      <c r="D1020" t="s">
        <v>1744</v>
      </c>
      <c r="E1020" t="s">
        <v>1016</v>
      </c>
      <c r="F1020" t="s">
        <v>1017</v>
      </c>
      <c r="G1020" t="s">
        <v>1109</v>
      </c>
      <c r="H1020" t="s">
        <v>1110</v>
      </c>
      <c r="K1020" t="s">
        <v>1111</v>
      </c>
      <c r="L1020" t="s">
        <v>1112</v>
      </c>
      <c r="M1020" t="s">
        <v>1113</v>
      </c>
      <c r="N1020" t="s">
        <v>1114</v>
      </c>
    </row>
    <row r="1021" spans="1:14" x14ac:dyDescent="0.35">
      <c r="A1021" t="s">
        <v>1773</v>
      </c>
      <c r="B1021">
        <v>-185947</v>
      </c>
      <c r="C1021" t="s">
        <v>1743</v>
      </c>
      <c r="D1021" t="s">
        <v>1744</v>
      </c>
      <c r="E1021" t="s">
        <v>1016</v>
      </c>
      <c r="F1021" t="s">
        <v>1017</v>
      </c>
      <c r="G1021" t="s">
        <v>1109</v>
      </c>
      <c r="H1021" t="s">
        <v>1110</v>
      </c>
      <c r="K1021" t="s">
        <v>1111</v>
      </c>
      <c r="L1021" t="s">
        <v>1112</v>
      </c>
    </row>
    <row r="1022" spans="1:14" x14ac:dyDescent="0.35">
      <c r="A1022" t="s">
        <v>1774</v>
      </c>
      <c r="B1022">
        <v>-4000</v>
      </c>
      <c r="C1022" t="s">
        <v>243</v>
      </c>
      <c r="D1022" t="s">
        <v>244</v>
      </c>
      <c r="E1022" t="s">
        <v>139</v>
      </c>
      <c r="F1022" t="s">
        <v>140</v>
      </c>
      <c r="G1022" t="s">
        <v>245</v>
      </c>
      <c r="H1022" t="s">
        <v>246</v>
      </c>
      <c r="M1022" t="s">
        <v>247</v>
      </c>
      <c r="N1022" t="s">
        <v>248</v>
      </c>
    </row>
    <row r="1023" spans="1:14" x14ac:dyDescent="0.35">
      <c r="A1023" t="s">
        <v>1775</v>
      </c>
      <c r="B1023">
        <v>-2400</v>
      </c>
      <c r="C1023" t="s">
        <v>243</v>
      </c>
      <c r="D1023" t="s">
        <v>244</v>
      </c>
      <c r="E1023" t="s">
        <v>139</v>
      </c>
      <c r="F1023" t="s">
        <v>140</v>
      </c>
      <c r="G1023" t="s">
        <v>245</v>
      </c>
      <c r="H1023" t="s">
        <v>246</v>
      </c>
      <c r="M1023" t="s">
        <v>247</v>
      </c>
      <c r="N1023" t="s">
        <v>248</v>
      </c>
    </row>
    <row r="1024" spans="1:14" x14ac:dyDescent="0.35">
      <c r="A1024" t="s">
        <v>1776</v>
      </c>
      <c r="B1024">
        <v>-10000</v>
      </c>
      <c r="C1024" t="s">
        <v>1538</v>
      </c>
      <c r="D1024" t="s">
        <v>1539</v>
      </c>
      <c r="E1024" t="s">
        <v>1016</v>
      </c>
      <c r="F1024" t="s">
        <v>1017</v>
      </c>
      <c r="G1024" t="s">
        <v>1051</v>
      </c>
      <c r="H1024" t="s">
        <v>1052</v>
      </c>
      <c r="K1024" t="s">
        <v>1777</v>
      </c>
      <c r="L1024" t="s">
        <v>1778</v>
      </c>
      <c r="M1024" t="s">
        <v>1779</v>
      </c>
      <c r="N1024" t="s">
        <v>1780</v>
      </c>
    </row>
    <row r="1025" spans="1:14" x14ac:dyDescent="0.35">
      <c r="A1025" t="s">
        <v>1781</v>
      </c>
      <c r="B1025">
        <v>-75000</v>
      </c>
      <c r="C1025" t="s">
        <v>1056</v>
      </c>
      <c r="D1025" t="s">
        <v>1057</v>
      </c>
      <c r="E1025" t="s">
        <v>1016</v>
      </c>
      <c r="F1025" t="s">
        <v>1017</v>
      </c>
      <c r="G1025" t="s">
        <v>1109</v>
      </c>
      <c r="H1025" t="s">
        <v>1110</v>
      </c>
      <c r="K1025" t="s">
        <v>1111</v>
      </c>
      <c r="L1025" t="s">
        <v>1112</v>
      </c>
      <c r="M1025" t="s">
        <v>1113</v>
      </c>
      <c r="N1025" t="s">
        <v>1114</v>
      </c>
    </row>
    <row r="1026" spans="1:14" x14ac:dyDescent="0.35">
      <c r="A1026" t="s">
        <v>367</v>
      </c>
      <c r="B1026">
        <v>400</v>
      </c>
      <c r="C1026" t="s">
        <v>368</v>
      </c>
      <c r="D1026" t="s">
        <v>367</v>
      </c>
      <c r="E1026" t="s">
        <v>47</v>
      </c>
      <c r="F1026" t="s">
        <v>48</v>
      </c>
      <c r="G1026" t="s">
        <v>369</v>
      </c>
      <c r="H1026" t="s">
        <v>370</v>
      </c>
      <c r="I1026" t="s">
        <v>590</v>
      </c>
      <c r="J1026" t="s">
        <v>591</v>
      </c>
      <c r="M1026" t="s">
        <v>373</v>
      </c>
      <c r="N1026" t="s">
        <v>374</v>
      </c>
    </row>
    <row r="1027" spans="1:14" x14ac:dyDescent="0.35">
      <c r="A1027" t="s">
        <v>1782</v>
      </c>
      <c r="B1027">
        <v>-400</v>
      </c>
      <c r="C1027" t="s">
        <v>368</v>
      </c>
      <c r="D1027" t="s">
        <v>367</v>
      </c>
      <c r="E1027" t="s">
        <v>47</v>
      </c>
      <c r="F1027" t="s">
        <v>48</v>
      </c>
      <c r="G1027" t="s">
        <v>369</v>
      </c>
      <c r="H1027" t="s">
        <v>370</v>
      </c>
      <c r="I1027" t="s">
        <v>590</v>
      </c>
      <c r="J1027" t="s">
        <v>591</v>
      </c>
    </row>
    <row r="1028" spans="1:14" x14ac:dyDescent="0.35">
      <c r="A1028" t="s">
        <v>467</v>
      </c>
      <c r="B1028">
        <v>5356</v>
      </c>
      <c r="C1028" t="s">
        <v>468</v>
      </c>
      <c r="D1028" t="s">
        <v>467</v>
      </c>
      <c r="E1028" t="s">
        <v>47</v>
      </c>
      <c r="F1028" t="s">
        <v>48</v>
      </c>
      <c r="G1028" t="s">
        <v>369</v>
      </c>
      <c r="H1028" t="s">
        <v>370</v>
      </c>
      <c r="I1028" t="s">
        <v>590</v>
      </c>
      <c r="J1028" t="s">
        <v>591</v>
      </c>
      <c r="M1028" t="s">
        <v>373</v>
      </c>
      <c r="N1028" t="s">
        <v>374</v>
      </c>
    </row>
    <row r="1029" spans="1:14" x14ac:dyDescent="0.35">
      <c r="A1029" t="s">
        <v>1783</v>
      </c>
      <c r="B1029">
        <v>-5356</v>
      </c>
      <c r="C1029" t="s">
        <v>468</v>
      </c>
      <c r="D1029" t="s">
        <v>467</v>
      </c>
      <c r="E1029" t="s">
        <v>47</v>
      </c>
      <c r="F1029" t="s">
        <v>48</v>
      </c>
      <c r="G1029" t="s">
        <v>369</v>
      </c>
      <c r="H1029" t="s">
        <v>370</v>
      </c>
      <c r="I1029" t="s">
        <v>590</v>
      </c>
      <c r="J1029" t="s">
        <v>591</v>
      </c>
    </row>
    <row r="1030" spans="1:14" x14ac:dyDescent="0.35">
      <c r="A1030" t="s">
        <v>297</v>
      </c>
      <c r="B1030">
        <v>-1400</v>
      </c>
      <c r="C1030" t="s">
        <v>298</v>
      </c>
      <c r="D1030" t="s">
        <v>297</v>
      </c>
      <c r="E1030" t="s">
        <v>531</v>
      </c>
      <c r="F1030" t="s">
        <v>532</v>
      </c>
      <c r="G1030" t="s">
        <v>533</v>
      </c>
      <c r="H1030" t="s">
        <v>534</v>
      </c>
    </row>
    <row r="1031" spans="1:14" x14ac:dyDescent="0.35">
      <c r="A1031" t="s">
        <v>481</v>
      </c>
      <c r="B1031">
        <v>1400</v>
      </c>
      <c r="C1031" t="s">
        <v>480</v>
      </c>
      <c r="D1031" t="s">
        <v>481</v>
      </c>
      <c r="E1031" t="s">
        <v>531</v>
      </c>
      <c r="F1031" t="s">
        <v>532</v>
      </c>
      <c r="G1031" t="s">
        <v>533</v>
      </c>
      <c r="H1031" t="s">
        <v>534</v>
      </c>
    </row>
    <row r="1032" spans="1:14" x14ac:dyDescent="0.35">
      <c r="A1032" t="s">
        <v>297</v>
      </c>
      <c r="B1032">
        <v>-1750</v>
      </c>
      <c r="C1032" t="s">
        <v>298</v>
      </c>
      <c r="D1032" t="s">
        <v>297</v>
      </c>
      <c r="E1032" t="s">
        <v>531</v>
      </c>
      <c r="F1032" t="s">
        <v>532</v>
      </c>
      <c r="G1032" t="s">
        <v>533</v>
      </c>
      <c r="H1032" t="s">
        <v>534</v>
      </c>
    </row>
    <row r="1033" spans="1:14" x14ac:dyDescent="0.35">
      <c r="A1033" t="s">
        <v>64</v>
      </c>
      <c r="B1033">
        <v>-1000</v>
      </c>
      <c r="C1033" t="s">
        <v>63</v>
      </c>
      <c r="D1033" t="s">
        <v>64</v>
      </c>
      <c r="E1033" t="s">
        <v>531</v>
      </c>
      <c r="F1033" t="s">
        <v>532</v>
      </c>
      <c r="G1033" t="s">
        <v>533</v>
      </c>
      <c r="H1033" t="s">
        <v>534</v>
      </c>
    </row>
    <row r="1034" spans="1:14" x14ac:dyDescent="0.35">
      <c r="A1034" t="s">
        <v>504</v>
      </c>
      <c r="B1034">
        <v>2750</v>
      </c>
      <c r="C1034" t="s">
        <v>503</v>
      </c>
      <c r="D1034" t="s">
        <v>504</v>
      </c>
      <c r="E1034" t="s">
        <v>531</v>
      </c>
      <c r="F1034" t="s">
        <v>532</v>
      </c>
      <c r="G1034" t="s">
        <v>533</v>
      </c>
      <c r="H1034" t="s">
        <v>534</v>
      </c>
    </row>
    <row r="1035" spans="1:14" x14ac:dyDescent="0.35">
      <c r="A1035" t="s">
        <v>1784</v>
      </c>
      <c r="B1035">
        <v>-3112</v>
      </c>
      <c r="C1035" t="s">
        <v>346</v>
      </c>
      <c r="D1035" t="s">
        <v>347</v>
      </c>
      <c r="E1035" t="s">
        <v>47</v>
      </c>
      <c r="F1035" t="s">
        <v>48</v>
      </c>
      <c r="G1035" t="s">
        <v>292</v>
      </c>
      <c r="H1035" t="s">
        <v>293</v>
      </c>
      <c r="I1035" t="s">
        <v>669</v>
      </c>
      <c r="J1035" t="s">
        <v>670</v>
      </c>
      <c r="M1035" t="s">
        <v>671</v>
      </c>
      <c r="N1035" t="s">
        <v>672</v>
      </c>
    </row>
    <row r="1036" spans="1:14" x14ac:dyDescent="0.35">
      <c r="A1036" t="s">
        <v>1785</v>
      </c>
      <c r="B1036">
        <v>-19200</v>
      </c>
      <c r="C1036" t="s">
        <v>346</v>
      </c>
      <c r="D1036" t="s">
        <v>347</v>
      </c>
      <c r="E1036" t="s">
        <v>47</v>
      </c>
      <c r="F1036" t="s">
        <v>48</v>
      </c>
      <c r="G1036" t="s">
        <v>292</v>
      </c>
      <c r="H1036" t="s">
        <v>293</v>
      </c>
      <c r="I1036" t="s">
        <v>669</v>
      </c>
      <c r="J1036" t="s">
        <v>670</v>
      </c>
      <c r="M1036" t="s">
        <v>671</v>
      </c>
      <c r="N1036" t="s">
        <v>672</v>
      </c>
    </row>
    <row r="1037" spans="1:14" x14ac:dyDescent="0.35">
      <c r="A1037" t="s">
        <v>1786</v>
      </c>
      <c r="B1037">
        <v>3000</v>
      </c>
      <c r="C1037" t="s">
        <v>368</v>
      </c>
      <c r="D1037" t="s">
        <v>367</v>
      </c>
      <c r="E1037" t="s">
        <v>47</v>
      </c>
      <c r="F1037" t="s">
        <v>48</v>
      </c>
      <c r="G1037" t="s">
        <v>369</v>
      </c>
      <c r="H1037" t="s">
        <v>370</v>
      </c>
      <c r="I1037" t="s">
        <v>371</v>
      </c>
      <c r="J1037" t="s">
        <v>372</v>
      </c>
      <c r="M1037" t="s">
        <v>373</v>
      </c>
      <c r="N1037" t="s">
        <v>374</v>
      </c>
    </row>
    <row r="1038" spans="1:14" x14ac:dyDescent="0.35">
      <c r="A1038" t="s">
        <v>1787</v>
      </c>
      <c r="B1038">
        <v>6449</v>
      </c>
      <c r="C1038" t="s">
        <v>208</v>
      </c>
      <c r="D1038" t="s">
        <v>209</v>
      </c>
      <c r="E1038" t="s">
        <v>134</v>
      </c>
      <c r="F1038" t="s">
        <v>135</v>
      </c>
      <c r="G1038" t="s">
        <v>117</v>
      </c>
      <c r="H1038" t="s">
        <v>118</v>
      </c>
    </row>
    <row r="1039" spans="1:14" x14ac:dyDescent="0.35">
      <c r="A1039" t="s">
        <v>1788</v>
      </c>
      <c r="B1039">
        <v>3000</v>
      </c>
      <c r="C1039" t="s">
        <v>168</v>
      </c>
      <c r="D1039" t="s">
        <v>169</v>
      </c>
      <c r="E1039" t="s">
        <v>134</v>
      </c>
      <c r="F1039" t="s">
        <v>135</v>
      </c>
      <c r="G1039" t="s">
        <v>117</v>
      </c>
      <c r="H1039" t="s">
        <v>118</v>
      </c>
    </row>
    <row r="1040" spans="1:14" x14ac:dyDescent="0.35">
      <c r="A1040" t="s">
        <v>1789</v>
      </c>
      <c r="B1040">
        <v>9449</v>
      </c>
      <c r="C1040" t="s">
        <v>161</v>
      </c>
      <c r="D1040" t="s">
        <v>162</v>
      </c>
      <c r="E1040" t="s">
        <v>134</v>
      </c>
      <c r="F1040" t="s">
        <v>135</v>
      </c>
      <c r="G1040" t="s">
        <v>117</v>
      </c>
      <c r="H1040" t="s">
        <v>118</v>
      </c>
    </row>
    <row r="1041" spans="1:14" x14ac:dyDescent="0.35">
      <c r="A1041" t="s">
        <v>1790</v>
      </c>
      <c r="B1041">
        <v>34000</v>
      </c>
      <c r="C1041" t="s">
        <v>176</v>
      </c>
      <c r="D1041" t="s">
        <v>177</v>
      </c>
      <c r="E1041" t="s">
        <v>47</v>
      </c>
      <c r="F1041" t="s">
        <v>48</v>
      </c>
      <c r="G1041" t="s">
        <v>32</v>
      </c>
      <c r="H1041" t="s">
        <v>33</v>
      </c>
      <c r="M1041" t="s">
        <v>725</v>
      </c>
      <c r="N1041" t="s">
        <v>726</v>
      </c>
    </row>
    <row r="1042" spans="1:14" x14ac:dyDescent="0.35">
      <c r="A1042" t="s">
        <v>1791</v>
      </c>
      <c r="B1042">
        <v>-34000</v>
      </c>
      <c r="C1042" t="s">
        <v>176</v>
      </c>
      <c r="D1042" t="s">
        <v>177</v>
      </c>
      <c r="E1042" t="s">
        <v>47</v>
      </c>
      <c r="F1042" t="s">
        <v>48</v>
      </c>
      <c r="G1042" t="s">
        <v>178</v>
      </c>
      <c r="H1042" t="s">
        <v>179</v>
      </c>
      <c r="M1042" t="s">
        <v>1167</v>
      </c>
      <c r="N1042" t="s">
        <v>1168</v>
      </c>
    </row>
    <row r="1043" spans="1:14" x14ac:dyDescent="0.35">
      <c r="A1043" t="s">
        <v>1792</v>
      </c>
      <c r="B1043">
        <v>-17000</v>
      </c>
      <c r="C1043" t="s">
        <v>176</v>
      </c>
      <c r="D1043" t="s">
        <v>177</v>
      </c>
      <c r="E1043" t="s">
        <v>47</v>
      </c>
      <c r="F1043" t="s">
        <v>48</v>
      </c>
      <c r="G1043" t="s">
        <v>178</v>
      </c>
      <c r="H1043" t="s">
        <v>179</v>
      </c>
      <c r="M1043" t="s">
        <v>1167</v>
      </c>
      <c r="N1043" t="s">
        <v>1168</v>
      </c>
    </row>
    <row r="1044" spans="1:14" x14ac:dyDescent="0.35">
      <c r="A1044" t="s">
        <v>1793</v>
      </c>
      <c r="B1044">
        <v>17000</v>
      </c>
      <c r="C1044" t="s">
        <v>662</v>
      </c>
      <c r="D1044" t="s">
        <v>663</v>
      </c>
      <c r="E1044" t="s">
        <v>47</v>
      </c>
      <c r="F1044" t="s">
        <v>48</v>
      </c>
      <c r="G1044" t="s">
        <v>21</v>
      </c>
      <c r="H1044" t="s">
        <v>22</v>
      </c>
      <c r="I1044" t="s">
        <v>544</v>
      </c>
      <c r="J1044" t="s">
        <v>545</v>
      </c>
      <c r="M1044" t="s">
        <v>1167</v>
      </c>
      <c r="N1044" t="s">
        <v>1168</v>
      </c>
    </row>
    <row r="1045" spans="1:14" x14ac:dyDescent="0.35">
      <c r="A1045" t="s">
        <v>1794</v>
      </c>
      <c r="B1045">
        <v>1533</v>
      </c>
      <c r="C1045" t="s">
        <v>148</v>
      </c>
      <c r="D1045" t="s">
        <v>149</v>
      </c>
      <c r="E1045" t="s">
        <v>134</v>
      </c>
      <c r="F1045" t="s">
        <v>135</v>
      </c>
      <c r="G1045" t="s">
        <v>117</v>
      </c>
      <c r="H1045" t="s">
        <v>118</v>
      </c>
    </row>
    <row r="1046" spans="1:14" x14ac:dyDescent="0.35">
      <c r="A1046" t="s">
        <v>1794</v>
      </c>
      <c r="B1046">
        <v>1533</v>
      </c>
      <c r="C1046" t="s">
        <v>161</v>
      </c>
      <c r="D1046" t="s">
        <v>162</v>
      </c>
      <c r="E1046" t="s">
        <v>134</v>
      </c>
      <c r="F1046" t="s">
        <v>135</v>
      </c>
      <c r="G1046" t="s">
        <v>117</v>
      </c>
      <c r="H1046" t="s">
        <v>118</v>
      </c>
    </row>
    <row r="1047" spans="1:14" x14ac:dyDescent="0.35">
      <c r="A1047" t="s">
        <v>1795</v>
      </c>
      <c r="B1047">
        <v>250</v>
      </c>
      <c r="C1047" t="s">
        <v>148</v>
      </c>
      <c r="D1047" t="s">
        <v>149</v>
      </c>
      <c r="E1047" t="s">
        <v>134</v>
      </c>
      <c r="F1047" t="s">
        <v>135</v>
      </c>
      <c r="G1047" t="s">
        <v>117</v>
      </c>
      <c r="H1047" t="s">
        <v>118</v>
      </c>
    </row>
    <row r="1048" spans="1:14" x14ac:dyDescent="0.35">
      <c r="A1048" t="s">
        <v>1795</v>
      </c>
      <c r="B1048">
        <v>250</v>
      </c>
      <c r="C1048" t="s">
        <v>690</v>
      </c>
      <c r="D1048" t="s">
        <v>691</v>
      </c>
      <c r="E1048" t="s">
        <v>134</v>
      </c>
      <c r="F1048" t="s">
        <v>135</v>
      </c>
      <c r="G1048" t="s">
        <v>117</v>
      </c>
      <c r="H1048" t="s">
        <v>118</v>
      </c>
    </row>
    <row r="1049" spans="1:14" x14ac:dyDescent="0.35">
      <c r="A1049" t="s">
        <v>1796</v>
      </c>
      <c r="B1049">
        <v>16</v>
      </c>
      <c r="C1049" t="s">
        <v>17</v>
      </c>
      <c r="D1049" t="s">
        <v>18</v>
      </c>
      <c r="E1049" t="s">
        <v>134</v>
      </c>
      <c r="F1049" t="s">
        <v>135</v>
      </c>
      <c r="G1049" t="s">
        <v>117</v>
      </c>
      <c r="H1049" t="s">
        <v>118</v>
      </c>
    </row>
    <row r="1050" spans="1:14" x14ac:dyDescent="0.35">
      <c r="A1050" t="s">
        <v>1797</v>
      </c>
      <c r="B1050">
        <v>676</v>
      </c>
      <c r="C1050" t="s">
        <v>27</v>
      </c>
      <c r="D1050" t="s">
        <v>28</v>
      </c>
      <c r="E1050" t="s">
        <v>134</v>
      </c>
      <c r="F1050" t="s">
        <v>135</v>
      </c>
      <c r="G1050" t="s">
        <v>117</v>
      </c>
      <c r="H1050" t="s">
        <v>118</v>
      </c>
    </row>
    <row r="1051" spans="1:14" x14ac:dyDescent="0.35">
      <c r="A1051" t="s">
        <v>1798</v>
      </c>
      <c r="B1051">
        <v>2048</v>
      </c>
      <c r="C1051" t="s">
        <v>205</v>
      </c>
      <c r="D1051" t="s">
        <v>206</v>
      </c>
      <c r="E1051" t="s">
        <v>134</v>
      </c>
      <c r="F1051" t="s">
        <v>135</v>
      </c>
      <c r="G1051" t="s">
        <v>117</v>
      </c>
      <c r="H1051" t="s">
        <v>118</v>
      </c>
    </row>
    <row r="1052" spans="1:14" x14ac:dyDescent="0.35">
      <c r="A1052" t="s">
        <v>1799</v>
      </c>
      <c r="B1052">
        <v>2740</v>
      </c>
      <c r="C1052" t="s">
        <v>690</v>
      </c>
      <c r="D1052" t="s">
        <v>691</v>
      </c>
      <c r="E1052" t="s">
        <v>134</v>
      </c>
      <c r="F1052" t="s">
        <v>135</v>
      </c>
      <c r="G1052" t="s">
        <v>117</v>
      </c>
      <c r="H1052" t="s">
        <v>118</v>
      </c>
    </row>
    <row r="1053" spans="1:14" x14ac:dyDescent="0.35">
      <c r="A1053" t="s">
        <v>1800</v>
      </c>
      <c r="B1053">
        <v>120</v>
      </c>
      <c r="C1053" t="s">
        <v>148</v>
      </c>
      <c r="D1053" t="s">
        <v>149</v>
      </c>
      <c r="E1053" t="s">
        <v>134</v>
      </c>
      <c r="F1053" t="s">
        <v>135</v>
      </c>
      <c r="G1053" t="s">
        <v>117</v>
      </c>
      <c r="H1053" t="s">
        <v>118</v>
      </c>
    </row>
    <row r="1054" spans="1:14" x14ac:dyDescent="0.35">
      <c r="A1054" t="s">
        <v>1801</v>
      </c>
      <c r="B1054">
        <v>120</v>
      </c>
      <c r="C1054" t="s">
        <v>161</v>
      </c>
      <c r="D1054" t="s">
        <v>162</v>
      </c>
      <c r="E1054" t="s">
        <v>134</v>
      </c>
      <c r="F1054" t="s">
        <v>135</v>
      </c>
      <c r="G1054" t="s">
        <v>117</v>
      </c>
      <c r="H1054" t="s">
        <v>118</v>
      </c>
    </row>
    <row r="1055" spans="1:14" x14ac:dyDescent="0.35">
      <c r="A1055" t="s">
        <v>1802</v>
      </c>
      <c r="B1055">
        <v>-10000</v>
      </c>
      <c r="C1055" t="s">
        <v>1089</v>
      </c>
      <c r="D1055" t="s">
        <v>1090</v>
      </c>
      <c r="E1055" t="s">
        <v>1016</v>
      </c>
      <c r="F1055" t="s">
        <v>1017</v>
      </c>
      <c r="G1055" t="s">
        <v>1411</v>
      </c>
      <c r="H1055" t="s">
        <v>1412</v>
      </c>
      <c r="M1055" t="s">
        <v>1413</v>
      </c>
      <c r="N1055" t="s">
        <v>1414</v>
      </c>
    </row>
    <row r="1056" spans="1:14" x14ac:dyDescent="0.35">
      <c r="A1056" t="s">
        <v>1803</v>
      </c>
      <c r="B1056">
        <v>-8000</v>
      </c>
      <c r="C1056" t="s">
        <v>1431</v>
      </c>
      <c r="D1056" t="s">
        <v>1432</v>
      </c>
      <c r="E1056" t="s">
        <v>1016</v>
      </c>
      <c r="F1056" t="s">
        <v>1017</v>
      </c>
      <c r="G1056" t="s">
        <v>565</v>
      </c>
      <c r="H1056" t="s">
        <v>566</v>
      </c>
      <c r="M1056" t="s">
        <v>1433</v>
      </c>
      <c r="N1056" t="s">
        <v>1434</v>
      </c>
    </row>
    <row r="1057" spans="1:14" x14ac:dyDescent="0.35">
      <c r="A1057" t="s">
        <v>244</v>
      </c>
      <c r="B1057">
        <v>45</v>
      </c>
      <c r="C1057" t="s">
        <v>243</v>
      </c>
      <c r="D1057" t="s">
        <v>244</v>
      </c>
      <c r="E1057" t="s">
        <v>482</v>
      </c>
      <c r="F1057" t="s">
        <v>483</v>
      </c>
      <c r="G1057" t="s">
        <v>250</v>
      </c>
      <c r="H1057" t="s">
        <v>251</v>
      </c>
    </row>
    <row r="1058" spans="1:14" x14ac:dyDescent="0.35">
      <c r="A1058" t="s">
        <v>667</v>
      </c>
      <c r="B1058">
        <v>300</v>
      </c>
      <c r="C1058" t="s">
        <v>666</v>
      </c>
      <c r="D1058" t="s">
        <v>667</v>
      </c>
      <c r="E1058" t="s">
        <v>482</v>
      </c>
      <c r="F1058" t="s">
        <v>483</v>
      </c>
      <c r="G1058" t="s">
        <v>250</v>
      </c>
      <c r="H1058" t="s">
        <v>251</v>
      </c>
    </row>
    <row r="1059" spans="1:14" x14ac:dyDescent="0.35">
      <c r="A1059" t="s">
        <v>86</v>
      </c>
      <c r="B1059">
        <v>64</v>
      </c>
      <c r="C1059" t="s">
        <v>85</v>
      </c>
      <c r="D1059" t="s">
        <v>86</v>
      </c>
      <c r="E1059" t="s">
        <v>482</v>
      </c>
      <c r="F1059" t="s">
        <v>483</v>
      </c>
      <c r="G1059" t="s">
        <v>250</v>
      </c>
      <c r="H1059" t="s">
        <v>251</v>
      </c>
    </row>
    <row r="1060" spans="1:14" x14ac:dyDescent="0.35">
      <c r="A1060" t="s">
        <v>64</v>
      </c>
      <c r="B1060">
        <v>-64</v>
      </c>
      <c r="C1060" t="s">
        <v>63</v>
      </c>
      <c r="D1060" t="s">
        <v>64</v>
      </c>
      <c r="E1060" t="s">
        <v>482</v>
      </c>
      <c r="F1060" t="s">
        <v>483</v>
      </c>
      <c r="G1060" t="s">
        <v>250</v>
      </c>
      <c r="H1060" t="s">
        <v>251</v>
      </c>
    </row>
    <row r="1061" spans="1:14" x14ac:dyDescent="0.35">
      <c r="A1061" t="s">
        <v>76</v>
      </c>
      <c r="B1061">
        <v>300</v>
      </c>
      <c r="C1061" t="s">
        <v>75</v>
      </c>
      <c r="D1061" t="s">
        <v>76</v>
      </c>
      <c r="E1061" t="s">
        <v>305</v>
      </c>
      <c r="F1061" t="s">
        <v>306</v>
      </c>
      <c r="G1061" t="s">
        <v>307</v>
      </c>
      <c r="H1061" t="s">
        <v>308</v>
      </c>
    </row>
    <row r="1062" spans="1:14" x14ac:dyDescent="0.35">
      <c r="A1062" t="s">
        <v>169</v>
      </c>
      <c r="B1062">
        <v>-300</v>
      </c>
      <c r="C1062" t="s">
        <v>168</v>
      </c>
      <c r="D1062" t="s">
        <v>169</v>
      </c>
      <c r="E1062" t="s">
        <v>305</v>
      </c>
      <c r="F1062" t="s">
        <v>306</v>
      </c>
      <c r="G1062" t="s">
        <v>307</v>
      </c>
      <c r="H1062" t="s">
        <v>308</v>
      </c>
    </row>
    <row r="1063" spans="1:14" x14ac:dyDescent="0.35">
      <c r="A1063" t="s">
        <v>1804</v>
      </c>
      <c r="B1063">
        <v>991</v>
      </c>
      <c r="C1063" t="s">
        <v>168</v>
      </c>
      <c r="D1063" t="s">
        <v>169</v>
      </c>
      <c r="E1063" t="s">
        <v>305</v>
      </c>
      <c r="F1063" t="s">
        <v>306</v>
      </c>
      <c r="G1063" t="s">
        <v>307</v>
      </c>
      <c r="H1063" t="s">
        <v>308</v>
      </c>
    </row>
    <row r="1064" spans="1:14" x14ac:dyDescent="0.35">
      <c r="A1064" t="s">
        <v>1804</v>
      </c>
      <c r="B1064">
        <v>150</v>
      </c>
      <c r="C1064" t="s">
        <v>298</v>
      </c>
      <c r="D1064" t="s">
        <v>297</v>
      </c>
      <c r="E1064" t="s">
        <v>305</v>
      </c>
      <c r="F1064" t="s">
        <v>306</v>
      </c>
      <c r="G1064" t="s">
        <v>307</v>
      </c>
      <c r="H1064" t="s">
        <v>308</v>
      </c>
    </row>
    <row r="1065" spans="1:14" x14ac:dyDescent="0.35">
      <c r="A1065" t="s">
        <v>1805</v>
      </c>
      <c r="B1065">
        <v>1141</v>
      </c>
      <c r="C1065" t="s">
        <v>161</v>
      </c>
      <c r="D1065" t="s">
        <v>162</v>
      </c>
      <c r="E1065" t="s">
        <v>305</v>
      </c>
      <c r="F1065" t="s">
        <v>306</v>
      </c>
      <c r="G1065" t="s">
        <v>307</v>
      </c>
      <c r="H1065" t="s">
        <v>308</v>
      </c>
    </row>
    <row r="1066" spans="1:14" x14ac:dyDescent="0.35">
      <c r="A1066" t="s">
        <v>1806</v>
      </c>
      <c r="B1066">
        <v>-9000</v>
      </c>
      <c r="C1066" t="s">
        <v>1089</v>
      </c>
      <c r="D1066" t="s">
        <v>1090</v>
      </c>
      <c r="E1066" t="s">
        <v>1016</v>
      </c>
      <c r="F1066" t="s">
        <v>1017</v>
      </c>
      <c r="G1066" t="s">
        <v>1411</v>
      </c>
      <c r="H1066" t="s">
        <v>1412</v>
      </c>
      <c r="M1066" t="s">
        <v>1053</v>
      </c>
      <c r="N1066" t="s">
        <v>1054</v>
      </c>
    </row>
    <row r="1067" spans="1:14" x14ac:dyDescent="0.35">
      <c r="A1067" t="s">
        <v>1807</v>
      </c>
      <c r="B1067">
        <v>-9853</v>
      </c>
      <c r="C1067" t="s">
        <v>603</v>
      </c>
      <c r="D1067" t="s">
        <v>604</v>
      </c>
      <c r="E1067" t="s">
        <v>1016</v>
      </c>
      <c r="F1067" t="s">
        <v>1017</v>
      </c>
      <c r="G1067" t="s">
        <v>1018</v>
      </c>
      <c r="H1067" t="s">
        <v>1019</v>
      </c>
      <c r="M1067" t="s">
        <v>1808</v>
      </c>
      <c r="N1067" t="s">
        <v>1809</v>
      </c>
    </row>
    <row r="1068" spans="1:14" x14ac:dyDescent="0.35">
      <c r="A1068" t="s">
        <v>1810</v>
      </c>
      <c r="B1068">
        <v>35500</v>
      </c>
      <c r="C1068" t="s">
        <v>1056</v>
      </c>
      <c r="D1068" t="s">
        <v>1057</v>
      </c>
      <c r="E1068" t="s">
        <v>1016</v>
      </c>
      <c r="F1068" t="s">
        <v>1017</v>
      </c>
      <c r="G1068" t="s">
        <v>1109</v>
      </c>
      <c r="H1068" t="s">
        <v>1110</v>
      </c>
      <c r="M1068" t="s">
        <v>1451</v>
      </c>
      <c r="N1068" t="s">
        <v>1452</v>
      </c>
    </row>
    <row r="1069" spans="1:14" x14ac:dyDescent="0.35">
      <c r="A1069" t="s">
        <v>1810</v>
      </c>
      <c r="B1069">
        <v>-35500</v>
      </c>
      <c r="C1069" t="s">
        <v>1089</v>
      </c>
      <c r="D1069" t="s">
        <v>1090</v>
      </c>
      <c r="E1069" t="s">
        <v>1016</v>
      </c>
      <c r="F1069" t="s">
        <v>1017</v>
      </c>
      <c r="G1069" t="s">
        <v>1109</v>
      </c>
      <c r="H1069" t="s">
        <v>1110</v>
      </c>
      <c r="M1069" t="s">
        <v>1451</v>
      </c>
      <c r="N1069" t="s">
        <v>1452</v>
      </c>
    </row>
    <row r="1070" spans="1:14" x14ac:dyDescent="0.35">
      <c r="A1070" t="s">
        <v>1811</v>
      </c>
      <c r="B1070">
        <v>-6500</v>
      </c>
      <c r="C1070" t="s">
        <v>1089</v>
      </c>
      <c r="D1070" t="s">
        <v>1090</v>
      </c>
      <c r="E1070" t="s">
        <v>1016</v>
      </c>
      <c r="F1070" t="s">
        <v>1017</v>
      </c>
      <c r="G1070" t="s">
        <v>1109</v>
      </c>
      <c r="H1070" t="s">
        <v>1110</v>
      </c>
      <c r="M1070" t="s">
        <v>1451</v>
      </c>
      <c r="N1070" t="s">
        <v>1452</v>
      </c>
    </row>
    <row r="1071" spans="1:14" x14ac:dyDescent="0.35">
      <c r="A1071" t="s">
        <v>481</v>
      </c>
      <c r="B1071">
        <v>1600</v>
      </c>
      <c r="C1071" t="s">
        <v>480</v>
      </c>
      <c r="D1071" t="s">
        <v>481</v>
      </c>
      <c r="E1071" t="s">
        <v>458</v>
      </c>
      <c r="F1071" t="s">
        <v>459</v>
      </c>
      <c r="G1071" t="s">
        <v>348</v>
      </c>
      <c r="H1071" t="s">
        <v>349</v>
      </c>
    </row>
    <row r="1072" spans="1:14" x14ac:dyDescent="0.35">
      <c r="A1072" t="s">
        <v>172</v>
      </c>
      <c r="B1072">
        <v>-1600</v>
      </c>
      <c r="C1072" t="s">
        <v>171</v>
      </c>
      <c r="D1072" t="s">
        <v>172</v>
      </c>
      <c r="E1072" t="s">
        <v>458</v>
      </c>
      <c r="F1072" t="s">
        <v>459</v>
      </c>
      <c r="G1072" t="s">
        <v>348</v>
      </c>
      <c r="H1072" t="s">
        <v>349</v>
      </c>
    </row>
    <row r="1073" spans="1:8" x14ac:dyDescent="0.35">
      <c r="A1073" t="s">
        <v>169</v>
      </c>
      <c r="B1073">
        <v>1000</v>
      </c>
      <c r="C1073" t="s">
        <v>168</v>
      </c>
      <c r="D1073" t="s">
        <v>169</v>
      </c>
      <c r="E1073" t="s">
        <v>458</v>
      </c>
      <c r="F1073" t="s">
        <v>459</v>
      </c>
      <c r="G1073" t="s">
        <v>348</v>
      </c>
      <c r="H1073" t="s">
        <v>349</v>
      </c>
    </row>
    <row r="1074" spans="1:8" x14ac:dyDescent="0.35">
      <c r="A1074" t="s">
        <v>230</v>
      </c>
      <c r="B1074">
        <v>-1000</v>
      </c>
      <c r="C1074" t="s">
        <v>229</v>
      </c>
      <c r="D1074" t="s">
        <v>230</v>
      </c>
      <c r="E1074" t="s">
        <v>458</v>
      </c>
      <c r="F1074" t="s">
        <v>459</v>
      </c>
      <c r="G1074" t="s">
        <v>348</v>
      </c>
      <c r="H1074" t="s">
        <v>349</v>
      </c>
    </row>
    <row r="1075" spans="1:8" x14ac:dyDescent="0.35">
      <c r="A1075" t="s">
        <v>1812</v>
      </c>
      <c r="B1075">
        <v>-50</v>
      </c>
      <c r="C1075" t="s">
        <v>243</v>
      </c>
      <c r="D1075" t="s">
        <v>244</v>
      </c>
      <c r="E1075" t="s">
        <v>134</v>
      </c>
      <c r="F1075" t="s">
        <v>135</v>
      </c>
      <c r="G1075" t="s">
        <v>117</v>
      </c>
      <c r="H1075" t="s">
        <v>118</v>
      </c>
    </row>
    <row r="1076" spans="1:8" x14ac:dyDescent="0.35">
      <c r="A1076" t="s">
        <v>230</v>
      </c>
      <c r="B1076">
        <v>1000</v>
      </c>
      <c r="C1076" t="s">
        <v>229</v>
      </c>
      <c r="D1076" t="s">
        <v>230</v>
      </c>
      <c r="E1076" t="s">
        <v>458</v>
      </c>
      <c r="F1076" t="s">
        <v>459</v>
      </c>
      <c r="G1076" t="s">
        <v>348</v>
      </c>
      <c r="H1076" t="s">
        <v>349</v>
      </c>
    </row>
    <row r="1077" spans="1:8" x14ac:dyDescent="0.35">
      <c r="A1077" t="s">
        <v>182</v>
      </c>
      <c r="B1077">
        <v>-1000</v>
      </c>
      <c r="C1077" t="s">
        <v>183</v>
      </c>
      <c r="D1077" t="s">
        <v>182</v>
      </c>
      <c r="E1077" t="s">
        <v>458</v>
      </c>
      <c r="F1077" t="s">
        <v>459</v>
      </c>
      <c r="G1077" t="s">
        <v>348</v>
      </c>
      <c r="H1077" t="s">
        <v>349</v>
      </c>
    </row>
    <row r="1078" spans="1:8" x14ac:dyDescent="0.35">
      <c r="A1078" t="s">
        <v>478</v>
      </c>
      <c r="B1078">
        <v>14000</v>
      </c>
      <c r="C1078" t="s">
        <v>500</v>
      </c>
      <c r="D1078" t="s">
        <v>478</v>
      </c>
      <c r="E1078" t="s">
        <v>458</v>
      </c>
      <c r="F1078" t="s">
        <v>459</v>
      </c>
      <c r="G1078" t="s">
        <v>348</v>
      </c>
      <c r="H1078" t="s">
        <v>349</v>
      </c>
    </row>
    <row r="1079" spans="1:8" x14ac:dyDescent="0.35">
      <c r="A1079" t="s">
        <v>172</v>
      </c>
      <c r="B1079">
        <v>-14000</v>
      </c>
      <c r="C1079" t="s">
        <v>171</v>
      </c>
      <c r="D1079" t="s">
        <v>172</v>
      </c>
      <c r="E1079" t="s">
        <v>458</v>
      </c>
      <c r="F1079" t="s">
        <v>459</v>
      </c>
      <c r="G1079" t="s">
        <v>348</v>
      </c>
      <c r="H1079" t="s">
        <v>349</v>
      </c>
    </row>
    <row r="1080" spans="1:8" x14ac:dyDescent="0.35">
      <c r="A1080" t="s">
        <v>138</v>
      </c>
      <c r="B1080">
        <v>450</v>
      </c>
      <c r="C1080" t="s">
        <v>266</v>
      </c>
      <c r="D1080" t="s">
        <v>138</v>
      </c>
      <c r="E1080" t="s">
        <v>458</v>
      </c>
      <c r="F1080" t="s">
        <v>459</v>
      </c>
      <c r="G1080" t="s">
        <v>348</v>
      </c>
      <c r="H1080" t="s">
        <v>349</v>
      </c>
    </row>
    <row r="1081" spans="1:8" x14ac:dyDescent="0.35">
      <c r="A1081" t="s">
        <v>297</v>
      </c>
      <c r="B1081">
        <v>-4750</v>
      </c>
      <c r="C1081" t="s">
        <v>298</v>
      </c>
      <c r="D1081" t="s">
        <v>297</v>
      </c>
      <c r="E1081" t="s">
        <v>531</v>
      </c>
      <c r="F1081" t="s">
        <v>532</v>
      </c>
      <c r="G1081" t="s">
        <v>533</v>
      </c>
      <c r="H1081" t="s">
        <v>534</v>
      </c>
    </row>
    <row r="1082" spans="1:8" x14ac:dyDescent="0.35">
      <c r="A1082" t="s">
        <v>138</v>
      </c>
      <c r="B1082">
        <v>-3000</v>
      </c>
      <c r="C1082" t="s">
        <v>266</v>
      </c>
      <c r="D1082" t="s">
        <v>138</v>
      </c>
      <c r="E1082" t="s">
        <v>531</v>
      </c>
      <c r="F1082" t="s">
        <v>532</v>
      </c>
      <c r="G1082" t="s">
        <v>533</v>
      </c>
      <c r="H1082" t="s">
        <v>534</v>
      </c>
    </row>
    <row r="1083" spans="1:8" x14ac:dyDescent="0.35">
      <c r="A1083" t="s">
        <v>900</v>
      </c>
      <c r="B1083">
        <v>500</v>
      </c>
      <c r="C1083" t="s">
        <v>899</v>
      </c>
      <c r="D1083" t="s">
        <v>900</v>
      </c>
      <c r="E1083" t="s">
        <v>531</v>
      </c>
      <c r="F1083" t="s">
        <v>532</v>
      </c>
      <c r="G1083" t="s">
        <v>533</v>
      </c>
      <c r="H1083" t="s">
        <v>534</v>
      </c>
    </row>
    <row r="1084" spans="1:8" x14ac:dyDescent="0.35">
      <c r="A1084" t="s">
        <v>18</v>
      </c>
      <c r="B1084">
        <v>100</v>
      </c>
      <c r="C1084" t="s">
        <v>17</v>
      </c>
      <c r="D1084" t="s">
        <v>18</v>
      </c>
      <c r="E1084" t="s">
        <v>531</v>
      </c>
      <c r="F1084" t="s">
        <v>532</v>
      </c>
      <c r="G1084" t="s">
        <v>533</v>
      </c>
      <c r="H1084" t="s">
        <v>534</v>
      </c>
    </row>
    <row r="1085" spans="1:8" x14ac:dyDescent="0.35">
      <c r="A1085" t="s">
        <v>28</v>
      </c>
      <c r="B1085">
        <v>1800</v>
      </c>
      <c r="C1085" t="s">
        <v>27</v>
      </c>
      <c r="D1085" t="s">
        <v>28</v>
      </c>
      <c r="E1085" t="s">
        <v>531</v>
      </c>
      <c r="F1085" t="s">
        <v>532</v>
      </c>
      <c r="G1085" t="s">
        <v>533</v>
      </c>
      <c r="H1085" t="s">
        <v>534</v>
      </c>
    </row>
    <row r="1086" spans="1:8" x14ac:dyDescent="0.35">
      <c r="A1086" t="s">
        <v>631</v>
      </c>
      <c r="B1086">
        <v>2350</v>
      </c>
      <c r="C1086" t="s">
        <v>632</v>
      </c>
      <c r="D1086" t="s">
        <v>631</v>
      </c>
      <c r="E1086" t="s">
        <v>531</v>
      </c>
      <c r="F1086" t="s">
        <v>532</v>
      </c>
      <c r="G1086" t="s">
        <v>533</v>
      </c>
      <c r="H1086" t="s">
        <v>534</v>
      </c>
    </row>
    <row r="1087" spans="1:8" x14ac:dyDescent="0.35">
      <c r="A1087" t="s">
        <v>227</v>
      </c>
      <c r="B1087">
        <v>3000</v>
      </c>
      <c r="C1087" t="s">
        <v>226</v>
      </c>
      <c r="D1087" t="s">
        <v>227</v>
      </c>
      <c r="E1087" t="s">
        <v>531</v>
      </c>
      <c r="F1087" t="s">
        <v>532</v>
      </c>
      <c r="G1087" t="s">
        <v>533</v>
      </c>
      <c r="H1087" t="s">
        <v>534</v>
      </c>
    </row>
    <row r="1088" spans="1:8" x14ac:dyDescent="0.35">
      <c r="A1088" t="s">
        <v>1813</v>
      </c>
      <c r="B1088">
        <v>3500</v>
      </c>
      <c r="C1088" t="s">
        <v>630</v>
      </c>
      <c r="D1088" t="s">
        <v>440</v>
      </c>
      <c r="E1088" t="s">
        <v>458</v>
      </c>
      <c r="F1088" t="s">
        <v>459</v>
      </c>
      <c r="G1088" t="s">
        <v>348</v>
      </c>
      <c r="H1088" t="s">
        <v>349</v>
      </c>
    </row>
    <row r="1089" spans="1:14" x14ac:dyDescent="0.35">
      <c r="A1089" t="s">
        <v>172</v>
      </c>
      <c r="B1089">
        <v>-3500</v>
      </c>
      <c r="C1089" t="s">
        <v>171</v>
      </c>
      <c r="D1089" t="s">
        <v>172</v>
      </c>
      <c r="E1089" t="s">
        <v>384</v>
      </c>
      <c r="F1089" t="s">
        <v>385</v>
      </c>
      <c r="G1089" t="s">
        <v>339</v>
      </c>
      <c r="H1089" t="s">
        <v>340</v>
      </c>
    </row>
    <row r="1090" spans="1:14" x14ac:dyDescent="0.35">
      <c r="A1090" t="s">
        <v>97</v>
      </c>
      <c r="B1090">
        <v>-7145</v>
      </c>
      <c r="C1090" t="s">
        <v>96</v>
      </c>
      <c r="D1090" t="s">
        <v>97</v>
      </c>
      <c r="E1090" t="s">
        <v>221</v>
      </c>
      <c r="F1090" t="s">
        <v>222</v>
      </c>
      <c r="G1090" t="s">
        <v>223</v>
      </c>
      <c r="H1090" t="s">
        <v>224</v>
      </c>
    </row>
    <row r="1091" spans="1:14" x14ac:dyDescent="0.35">
      <c r="A1091" t="s">
        <v>206</v>
      </c>
      <c r="B1091">
        <v>-3240</v>
      </c>
      <c r="C1091" t="s">
        <v>205</v>
      </c>
      <c r="D1091" t="s">
        <v>206</v>
      </c>
      <c r="E1091" t="s">
        <v>221</v>
      </c>
      <c r="F1091" t="s">
        <v>222</v>
      </c>
      <c r="G1091" t="s">
        <v>223</v>
      </c>
      <c r="H1091" t="s">
        <v>224</v>
      </c>
    </row>
    <row r="1092" spans="1:14" x14ac:dyDescent="0.35">
      <c r="A1092" t="s">
        <v>220</v>
      </c>
      <c r="B1092">
        <v>1361</v>
      </c>
      <c r="C1092" t="s">
        <v>219</v>
      </c>
      <c r="D1092" t="s">
        <v>220</v>
      </c>
      <c r="E1092" t="s">
        <v>221</v>
      </c>
      <c r="F1092" t="s">
        <v>222</v>
      </c>
      <c r="G1092" t="s">
        <v>223</v>
      </c>
      <c r="H1092" t="s">
        <v>224</v>
      </c>
    </row>
    <row r="1093" spans="1:14" x14ac:dyDescent="0.35">
      <c r="A1093" t="s">
        <v>783</v>
      </c>
      <c r="B1093">
        <v>8772</v>
      </c>
      <c r="C1093" t="s">
        <v>782</v>
      </c>
      <c r="D1093" t="s">
        <v>783</v>
      </c>
      <c r="E1093" t="s">
        <v>221</v>
      </c>
      <c r="F1093" t="s">
        <v>222</v>
      </c>
      <c r="G1093" t="s">
        <v>223</v>
      </c>
      <c r="H1093" t="s">
        <v>224</v>
      </c>
    </row>
    <row r="1094" spans="1:14" x14ac:dyDescent="0.35">
      <c r="A1094" t="s">
        <v>102</v>
      </c>
      <c r="B1094">
        <v>252</v>
      </c>
      <c r="C1094" t="s">
        <v>101</v>
      </c>
      <c r="D1094" t="s">
        <v>102</v>
      </c>
      <c r="E1094" t="s">
        <v>221</v>
      </c>
      <c r="F1094" t="s">
        <v>222</v>
      </c>
      <c r="G1094" t="s">
        <v>223</v>
      </c>
      <c r="H1094" t="s">
        <v>224</v>
      </c>
    </row>
    <row r="1095" spans="1:14" x14ac:dyDescent="0.35">
      <c r="A1095" t="s">
        <v>888</v>
      </c>
      <c r="B1095">
        <v>7000</v>
      </c>
      <c r="C1095" t="s">
        <v>889</v>
      </c>
      <c r="D1095" t="s">
        <v>888</v>
      </c>
      <c r="E1095" t="s">
        <v>458</v>
      </c>
      <c r="F1095" t="s">
        <v>459</v>
      </c>
      <c r="G1095" t="s">
        <v>348</v>
      </c>
      <c r="H1095" t="s">
        <v>349</v>
      </c>
    </row>
    <row r="1096" spans="1:14" x14ac:dyDescent="0.35">
      <c r="A1096" t="s">
        <v>182</v>
      </c>
      <c r="B1096">
        <v>-7000</v>
      </c>
      <c r="C1096" t="s">
        <v>890</v>
      </c>
      <c r="D1096" t="s">
        <v>182</v>
      </c>
      <c r="E1096" t="s">
        <v>458</v>
      </c>
      <c r="F1096" t="s">
        <v>459</v>
      </c>
      <c r="G1096" t="s">
        <v>348</v>
      </c>
      <c r="H1096" t="s">
        <v>349</v>
      </c>
    </row>
    <row r="1097" spans="1:14" x14ac:dyDescent="0.35">
      <c r="A1097" t="s">
        <v>478</v>
      </c>
      <c r="B1097">
        <v>5000</v>
      </c>
      <c r="C1097" t="s">
        <v>500</v>
      </c>
      <c r="D1097" t="s">
        <v>478</v>
      </c>
      <c r="E1097" t="s">
        <v>458</v>
      </c>
      <c r="F1097" t="s">
        <v>459</v>
      </c>
      <c r="G1097" t="s">
        <v>348</v>
      </c>
      <c r="H1097" t="s">
        <v>349</v>
      </c>
    </row>
    <row r="1098" spans="1:14" x14ac:dyDescent="0.35">
      <c r="A1098" t="s">
        <v>18</v>
      </c>
      <c r="B1098">
        <v>-161</v>
      </c>
      <c r="C1098" t="s">
        <v>17</v>
      </c>
      <c r="D1098" t="s">
        <v>18</v>
      </c>
      <c r="E1098" t="s">
        <v>19</v>
      </c>
      <c r="F1098" t="s">
        <v>20</v>
      </c>
      <c r="G1098" t="s">
        <v>21</v>
      </c>
      <c r="H1098" t="s">
        <v>22</v>
      </c>
      <c r="M1098" t="s">
        <v>23</v>
      </c>
      <c r="N1098" t="s">
        <v>24</v>
      </c>
    </row>
    <row r="1099" spans="1:14" x14ac:dyDescent="0.35">
      <c r="A1099" t="s">
        <v>28</v>
      </c>
      <c r="B1099">
        <v>-6670</v>
      </c>
      <c r="C1099" t="s">
        <v>27</v>
      </c>
      <c r="D1099" t="s">
        <v>28</v>
      </c>
      <c r="E1099" t="s">
        <v>19</v>
      </c>
      <c r="F1099" t="s">
        <v>20</v>
      </c>
      <c r="G1099" t="s">
        <v>21</v>
      </c>
      <c r="H1099" t="s">
        <v>22</v>
      </c>
      <c r="M1099" t="s">
        <v>23</v>
      </c>
      <c r="N1099" t="s">
        <v>24</v>
      </c>
    </row>
    <row r="1100" spans="1:14" x14ac:dyDescent="0.35">
      <c r="A1100" t="s">
        <v>108</v>
      </c>
      <c r="B1100">
        <v>-20212</v>
      </c>
      <c r="C1100" t="s">
        <v>107</v>
      </c>
      <c r="D1100" t="s">
        <v>108</v>
      </c>
      <c r="E1100" t="s">
        <v>19</v>
      </c>
      <c r="F1100" t="s">
        <v>20</v>
      </c>
      <c r="G1100" t="s">
        <v>21</v>
      </c>
      <c r="H1100" t="s">
        <v>22</v>
      </c>
      <c r="M1100" t="s">
        <v>23</v>
      </c>
      <c r="N1100" t="s">
        <v>24</v>
      </c>
    </row>
    <row r="1101" spans="1:14" x14ac:dyDescent="0.35">
      <c r="A1101" t="s">
        <v>18</v>
      </c>
      <c r="B1101">
        <v>161</v>
      </c>
      <c r="C1101" t="s">
        <v>17</v>
      </c>
      <c r="D1101" t="s">
        <v>18</v>
      </c>
      <c r="E1101" t="s">
        <v>19</v>
      </c>
      <c r="F1101" t="s">
        <v>20</v>
      </c>
      <c r="G1101" t="s">
        <v>21</v>
      </c>
      <c r="H1101" t="s">
        <v>22</v>
      </c>
      <c r="K1101" t="s">
        <v>42</v>
      </c>
      <c r="L1101" t="s">
        <v>43</v>
      </c>
      <c r="M1101" t="s">
        <v>23</v>
      </c>
      <c r="N1101" t="s">
        <v>24</v>
      </c>
    </row>
    <row r="1102" spans="1:14" x14ac:dyDescent="0.35">
      <c r="A1102" t="s">
        <v>28</v>
      </c>
      <c r="B1102">
        <v>6670</v>
      </c>
      <c r="C1102" t="s">
        <v>27</v>
      </c>
      <c r="D1102" t="s">
        <v>28</v>
      </c>
      <c r="E1102" t="s">
        <v>19</v>
      </c>
      <c r="F1102" t="s">
        <v>20</v>
      </c>
      <c r="G1102" t="s">
        <v>21</v>
      </c>
      <c r="H1102" t="s">
        <v>22</v>
      </c>
      <c r="K1102" t="s">
        <v>42</v>
      </c>
      <c r="L1102" t="s">
        <v>43</v>
      </c>
      <c r="M1102" t="s">
        <v>23</v>
      </c>
      <c r="N1102" t="s">
        <v>24</v>
      </c>
    </row>
    <row r="1103" spans="1:14" x14ac:dyDescent="0.35">
      <c r="A1103" t="s">
        <v>108</v>
      </c>
      <c r="B1103">
        <v>20212</v>
      </c>
      <c r="C1103" t="s">
        <v>107</v>
      </c>
      <c r="D1103" t="s">
        <v>108</v>
      </c>
      <c r="E1103" t="s">
        <v>19</v>
      </c>
      <c r="F1103" t="s">
        <v>20</v>
      </c>
      <c r="G1103" t="s">
        <v>21</v>
      </c>
      <c r="H1103" t="s">
        <v>22</v>
      </c>
      <c r="K1103" t="s">
        <v>42</v>
      </c>
      <c r="L1103" t="s">
        <v>43</v>
      </c>
      <c r="M1103" t="s">
        <v>23</v>
      </c>
      <c r="N1103" t="s">
        <v>24</v>
      </c>
    </row>
    <row r="1104" spans="1:14" x14ac:dyDescent="0.35">
      <c r="A1104" t="s">
        <v>806</v>
      </c>
      <c r="B1104">
        <v>27043</v>
      </c>
      <c r="C1104" t="s">
        <v>805</v>
      </c>
      <c r="D1104" t="s">
        <v>806</v>
      </c>
      <c r="E1104" t="s">
        <v>19</v>
      </c>
      <c r="F1104" t="s">
        <v>20</v>
      </c>
      <c r="G1104" t="s">
        <v>1065</v>
      </c>
      <c r="H1104" t="s">
        <v>1066</v>
      </c>
      <c r="K1104" t="s">
        <v>42</v>
      </c>
      <c r="L1104" t="s">
        <v>43</v>
      </c>
    </row>
    <row r="1105" spans="1:14" x14ac:dyDescent="0.35">
      <c r="A1105" t="s">
        <v>1814</v>
      </c>
      <c r="B1105">
        <v>4229</v>
      </c>
      <c r="C1105" t="s">
        <v>1228</v>
      </c>
      <c r="D1105" t="s">
        <v>1229</v>
      </c>
      <c r="E1105" t="s">
        <v>1016</v>
      </c>
      <c r="F1105" t="s">
        <v>1017</v>
      </c>
      <c r="G1105" t="s">
        <v>1230</v>
      </c>
      <c r="H1105" t="s">
        <v>1231</v>
      </c>
      <c r="K1105" t="s">
        <v>1232</v>
      </c>
      <c r="L1105" t="s">
        <v>1233</v>
      </c>
      <c r="M1105" t="s">
        <v>1234</v>
      </c>
      <c r="N1105" t="s">
        <v>1229</v>
      </c>
    </row>
    <row r="1106" spans="1:14" x14ac:dyDescent="0.35">
      <c r="A1106" t="s">
        <v>1814</v>
      </c>
      <c r="B1106">
        <v>4229</v>
      </c>
      <c r="C1106" t="s">
        <v>805</v>
      </c>
      <c r="D1106" t="s">
        <v>806</v>
      </c>
      <c r="E1106" t="s">
        <v>1016</v>
      </c>
      <c r="F1106" t="s">
        <v>1017</v>
      </c>
      <c r="G1106" t="s">
        <v>1230</v>
      </c>
      <c r="H1106" t="s">
        <v>1231</v>
      </c>
      <c r="K1106" t="s">
        <v>1232</v>
      </c>
      <c r="L1106" t="s">
        <v>1233</v>
      </c>
    </row>
    <row r="1107" spans="1:14" x14ac:dyDescent="0.35">
      <c r="A1107" t="s">
        <v>172</v>
      </c>
      <c r="B1107">
        <v>1872</v>
      </c>
      <c r="C1107" t="s">
        <v>171</v>
      </c>
      <c r="D1107" t="s">
        <v>172</v>
      </c>
      <c r="E1107" t="s">
        <v>458</v>
      </c>
      <c r="F1107" t="s">
        <v>459</v>
      </c>
      <c r="G1107" t="s">
        <v>348</v>
      </c>
      <c r="H1107" t="s">
        <v>349</v>
      </c>
      <c r="K1107" t="s">
        <v>1815</v>
      </c>
      <c r="L1107" t="s">
        <v>1816</v>
      </c>
      <c r="M1107" t="s">
        <v>1817</v>
      </c>
      <c r="N1107" t="s">
        <v>1818</v>
      </c>
    </row>
    <row r="1108" spans="1:14" x14ac:dyDescent="0.35">
      <c r="A1108" t="s">
        <v>1814</v>
      </c>
      <c r="B1108">
        <v>1872</v>
      </c>
      <c r="C1108" t="s">
        <v>805</v>
      </c>
      <c r="D1108" t="s">
        <v>806</v>
      </c>
      <c r="E1108" t="s">
        <v>47</v>
      </c>
      <c r="F1108" t="s">
        <v>48</v>
      </c>
      <c r="G1108" t="s">
        <v>32</v>
      </c>
      <c r="H1108" t="s">
        <v>33</v>
      </c>
      <c r="K1108" t="s">
        <v>1815</v>
      </c>
      <c r="L1108" t="s">
        <v>1816</v>
      </c>
    </row>
    <row r="1109" spans="1:14" x14ac:dyDescent="0.35">
      <c r="A1109" t="s">
        <v>1819</v>
      </c>
      <c r="B1109">
        <v>-2924</v>
      </c>
      <c r="C1109" t="s">
        <v>148</v>
      </c>
      <c r="D1109" t="s">
        <v>149</v>
      </c>
      <c r="E1109" t="s">
        <v>139</v>
      </c>
      <c r="F1109" t="s">
        <v>140</v>
      </c>
      <c r="G1109" t="s">
        <v>250</v>
      </c>
      <c r="H1109" t="s">
        <v>251</v>
      </c>
      <c r="K1109" t="s">
        <v>797</v>
      </c>
      <c r="L1109" t="s">
        <v>798</v>
      </c>
      <c r="M1109" t="s">
        <v>799</v>
      </c>
      <c r="N1109" t="s">
        <v>800</v>
      </c>
    </row>
    <row r="1110" spans="1:14" x14ac:dyDescent="0.35">
      <c r="A1110" t="s">
        <v>1819</v>
      </c>
      <c r="B1110">
        <v>-2924</v>
      </c>
      <c r="C1110" t="s">
        <v>805</v>
      </c>
      <c r="D1110" t="s">
        <v>806</v>
      </c>
      <c r="E1110" t="s">
        <v>139</v>
      </c>
      <c r="F1110" t="s">
        <v>140</v>
      </c>
      <c r="G1110" t="s">
        <v>250</v>
      </c>
      <c r="H1110" t="s">
        <v>251</v>
      </c>
      <c r="K1110" t="s">
        <v>797</v>
      </c>
      <c r="L1110" t="s">
        <v>798</v>
      </c>
    </row>
    <row r="1111" spans="1:14" x14ac:dyDescent="0.35">
      <c r="A1111" t="s">
        <v>1820</v>
      </c>
      <c r="B1111">
        <v>-3634</v>
      </c>
      <c r="C1111" t="s">
        <v>1821</v>
      </c>
      <c r="D1111" t="s">
        <v>1822</v>
      </c>
      <c r="E1111" t="s">
        <v>126</v>
      </c>
      <c r="F1111" t="s">
        <v>127</v>
      </c>
      <c r="G1111" t="s">
        <v>1065</v>
      </c>
      <c r="H1111" t="s">
        <v>1066</v>
      </c>
    </row>
    <row r="1112" spans="1:14" x14ac:dyDescent="0.35">
      <c r="A1112" t="s">
        <v>157</v>
      </c>
      <c r="B1112">
        <v>19117</v>
      </c>
      <c r="C1112" t="s">
        <v>156</v>
      </c>
      <c r="D1112" t="s">
        <v>157</v>
      </c>
      <c r="E1112" t="s">
        <v>380</v>
      </c>
      <c r="F1112" t="s">
        <v>381</v>
      </c>
      <c r="G1112" t="s">
        <v>250</v>
      </c>
      <c r="H1112" t="s">
        <v>251</v>
      </c>
    </row>
    <row r="1113" spans="1:14" x14ac:dyDescent="0.35">
      <c r="A1113" t="s">
        <v>206</v>
      </c>
      <c r="B1113">
        <v>18000</v>
      </c>
      <c r="C1113" t="s">
        <v>205</v>
      </c>
      <c r="D1113" t="s">
        <v>206</v>
      </c>
      <c r="E1113" t="s">
        <v>380</v>
      </c>
      <c r="F1113" t="s">
        <v>381</v>
      </c>
      <c r="G1113" t="s">
        <v>250</v>
      </c>
      <c r="H1113" t="s">
        <v>251</v>
      </c>
    </row>
    <row r="1114" spans="1:14" x14ac:dyDescent="0.35">
      <c r="A1114" t="s">
        <v>1823</v>
      </c>
      <c r="B1114">
        <v>-21500</v>
      </c>
      <c r="C1114" t="s">
        <v>1056</v>
      </c>
      <c r="D1114" t="s">
        <v>1057</v>
      </c>
      <c r="E1114" t="s">
        <v>1016</v>
      </c>
      <c r="F1114" t="s">
        <v>1017</v>
      </c>
      <c r="G1114" t="s">
        <v>1051</v>
      </c>
      <c r="H1114" t="s">
        <v>1052</v>
      </c>
      <c r="K1114" t="s">
        <v>1777</v>
      </c>
      <c r="L1114" t="s">
        <v>1778</v>
      </c>
      <c r="M1114" t="s">
        <v>1779</v>
      </c>
      <c r="N1114" t="s">
        <v>1780</v>
      </c>
    </row>
    <row r="1115" spans="1:14" x14ac:dyDescent="0.35">
      <c r="A1115" t="s">
        <v>157</v>
      </c>
      <c r="B1115">
        <v>43836</v>
      </c>
      <c r="C1115" t="s">
        <v>156</v>
      </c>
      <c r="D1115" t="s">
        <v>157</v>
      </c>
      <c r="E1115" t="s">
        <v>609</v>
      </c>
      <c r="F1115" t="s">
        <v>610</v>
      </c>
      <c r="G1115" t="s">
        <v>250</v>
      </c>
      <c r="H1115" t="s">
        <v>251</v>
      </c>
    </row>
    <row r="1116" spans="1:14" x14ac:dyDescent="0.35">
      <c r="A1116" t="s">
        <v>97</v>
      </c>
      <c r="B1116">
        <v>-43836</v>
      </c>
      <c r="C1116" t="s">
        <v>96</v>
      </c>
      <c r="D1116" t="s">
        <v>97</v>
      </c>
      <c r="E1116" t="s">
        <v>609</v>
      </c>
      <c r="F1116" t="s">
        <v>610</v>
      </c>
      <c r="G1116" t="s">
        <v>250</v>
      </c>
      <c r="H1116" t="s">
        <v>251</v>
      </c>
    </row>
    <row r="1117" spans="1:14" x14ac:dyDescent="0.35">
      <c r="A1117" t="s">
        <v>220</v>
      </c>
      <c r="B1117">
        <v>1926</v>
      </c>
      <c r="C1117" t="s">
        <v>219</v>
      </c>
      <c r="D1117" t="s">
        <v>220</v>
      </c>
      <c r="E1117" t="s">
        <v>609</v>
      </c>
      <c r="F1117" t="s">
        <v>610</v>
      </c>
      <c r="G1117" t="s">
        <v>250</v>
      </c>
      <c r="H1117" t="s">
        <v>251</v>
      </c>
    </row>
    <row r="1118" spans="1:14" x14ac:dyDescent="0.35">
      <c r="A1118" t="s">
        <v>97</v>
      </c>
      <c r="B1118">
        <v>-1926</v>
      </c>
      <c r="C1118" t="s">
        <v>96</v>
      </c>
      <c r="D1118" t="s">
        <v>97</v>
      </c>
      <c r="E1118" t="s">
        <v>609</v>
      </c>
      <c r="F1118" t="s">
        <v>610</v>
      </c>
      <c r="G1118" t="s">
        <v>250</v>
      </c>
      <c r="H1118" t="s">
        <v>251</v>
      </c>
    </row>
    <row r="1119" spans="1:14" x14ac:dyDescent="0.35">
      <c r="A1119" t="s">
        <v>102</v>
      </c>
      <c r="B1119">
        <v>4232</v>
      </c>
      <c r="C1119" t="s">
        <v>101</v>
      </c>
      <c r="D1119" t="s">
        <v>102</v>
      </c>
      <c r="E1119" t="s">
        <v>609</v>
      </c>
      <c r="F1119" t="s">
        <v>610</v>
      </c>
      <c r="G1119" t="s">
        <v>250</v>
      </c>
      <c r="H1119" t="s">
        <v>251</v>
      </c>
    </row>
    <row r="1120" spans="1:14" x14ac:dyDescent="0.35">
      <c r="A1120" t="s">
        <v>97</v>
      </c>
      <c r="B1120">
        <v>-4232</v>
      </c>
      <c r="C1120" t="s">
        <v>96</v>
      </c>
      <c r="D1120" t="s">
        <v>97</v>
      </c>
      <c r="E1120" t="s">
        <v>609</v>
      </c>
      <c r="F1120" t="s">
        <v>610</v>
      </c>
      <c r="G1120" t="s">
        <v>250</v>
      </c>
      <c r="H1120" t="s">
        <v>251</v>
      </c>
    </row>
    <row r="1121" spans="1:8" x14ac:dyDescent="0.35">
      <c r="A1121" t="s">
        <v>76</v>
      </c>
      <c r="B1121">
        <v>500</v>
      </c>
      <c r="C1121" t="s">
        <v>75</v>
      </c>
      <c r="D1121" t="s">
        <v>76</v>
      </c>
      <c r="E1121" t="s">
        <v>258</v>
      </c>
      <c r="F1121" t="s">
        <v>259</v>
      </c>
      <c r="G1121" t="s">
        <v>117</v>
      </c>
      <c r="H1121" t="s">
        <v>118</v>
      </c>
    </row>
    <row r="1122" spans="1:8" x14ac:dyDescent="0.35">
      <c r="A1122" t="s">
        <v>64</v>
      </c>
      <c r="B1122">
        <v>-500</v>
      </c>
      <c r="C1122" t="s">
        <v>63</v>
      </c>
      <c r="D1122" t="s">
        <v>64</v>
      </c>
      <c r="E1122" t="s">
        <v>258</v>
      </c>
      <c r="F1122" t="s">
        <v>259</v>
      </c>
      <c r="G1122" t="s">
        <v>117</v>
      </c>
      <c r="H1122" t="s">
        <v>118</v>
      </c>
    </row>
    <row r="1123" spans="1:8" x14ac:dyDescent="0.35">
      <c r="A1123" t="s">
        <v>149</v>
      </c>
      <c r="B1123">
        <v>154</v>
      </c>
      <c r="C1123" t="s">
        <v>148</v>
      </c>
      <c r="D1123" t="s">
        <v>149</v>
      </c>
      <c r="E1123" t="s">
        <v>258</v>
      </c>
      <c r="F1123" t="s">
        <v>259</v>
      </c>
      <c r="G1123" t="s">
        <v>117</v>
      </c>
      <c r="H1123" t="s">
        <v>118</v>
      </c>
    </row>
    <row r="1124" spans="1:8" x14ac:dyDescent="0.35">
      <c r="A1124" t="s">
        <v>182</v>
      </c>
      <c r="B1124">
        <v>-154</v>
      </c>
      <c r="C1124" t="s">
        <v>890</v>
      </c>
      <c r="D1124" t="s">
        <v>182</v>
      </c>
      <c r="E1124" t="s">
        <v>258</v>
      </c>
      <c r="F1124" t="s">
        <v>259</v>
      </c>
      <c r="G1124" t="s">
        <v>117</v>
      </c>
      <c r="H1124" t="s">
        <v>118</v>
      </c>
    </row>
    <row r="1125" spans="1:8" x14ac:dyDescent="0.35">
      <c r="A1125" t="s">
        <v>18</v>
      </c>
      <c r="B1125">
        <v>10</v>
      </c>
      <c r="C1125" t="s">
        <v>17</v>
      </c>
      <c r="D1125" t="s">
        <v>18</v>
      </c>
      <c r="E1125" t="s">
        <v>422</v>
      </c>
      <c r="F1125" t="s">
        <v>423</v>
      </c>
      <c r="G1125" t="s">
        <v>307</v>
      </c>
      <c r="H1125" t="s">
        <v>308</v>
      </c>
    </row>
    <row r="1126" spans="1:8" x14ac:dyDescent="0.35">
      <c r="A1126" t="s">
        <v>28</v>
      </c>
      <c r="B1126">
        <v>218</v>
      </c>
      <c r="C1126" t="s">
        <v>27</v>
      </c>
      <c r="D1126" t="s">
        <v>28</v>
      </c>
      <c r="E1126" t="s">
        <v>422</v>
      </c>
      <c r="F1126" t="s">
        <v>423</v>
      </c>
      <c r="G1126" t="s">
        <v>307</v>
      </c>
      <c r="H1126" t="s">
        <v>308</v>
      </c>
    </row>
    <row r="1127" spans="1:8" x14ac:dyDescent="0.35">
      <c r="A1127" t="s">
        <v>157</v>
      </c>
      <c r="B1127">
        <v>430</v>
      </c>
      <c r="C1127" t="s">
        <v>156</v>
      </c>
      <c r="D1127" t="s">
        <v>157</v>
      </c>
      <c r="E1127" t="s">
        <v>422</v>
      </c>
      <c r="F1127" t="s">
        <v>423</v>
      </c>
      <c r="G1127" t="s">
        <v>307</v>
      </c>
      <c r="H1127" t="s">
        <v>308</v>
      </c>
    </row>
    <row r="1128" spans="1:8" x14ac:dyDescent="0.35">
      <c r="A1128" t="s">
        <v>1824</v>
      </c>
      <c r="B1128">
        <v>658</v>
      </c>
      <c r="C1128" t="s">
        <v>196</v>
      </c>
      <c r="D1128" t="s">
        <v>197</v>
      </c>
      <c r="E1128" t="s">
        <v>422</v>
      </c>
      <c r="F1128" t="s">
        <v>423</v>
      </c>
      <c r="G1128" t="s">
        <v>307</v>
      </c>
      <c r="H1128" t="s">
        <v>308</v>
      </c>
    </row>
    <row r="1129" spans="1:8" x14ac:dyDescent="0.35">
      <c r="A1129" t="s">
        <v>1825</v>
      </c>
      <c r="B1129">
        <v>96119</v>
      </c>
      <c r="C1129" t="s">
        <v>303</v>
      </c>
      <c r="D1129" t="s">
        <v>304</v>
      </c>
      <c r="E1129" t="s">
        <v>422</v>
      </c>
      <c r="F1129" t="s">
        <v>423</v>
      </c>
      <c r="G1129" t="s">
        <v>307</v>
      </c>
      <c r="H1129" t="s">
        <v>308</v>
      </c>
    </row>
    <row r="1130" spans="1:8" x14ac:dyDescent="0.35">
      <c r="A1130" t="s">
        <v>1826</v>
      </c>
      <c r="B1130">
        <v>-96119</v>
      </c>
      <c r="C1130" t="s">
        <v>1251</v>
      </c>
      <c r="D1130" t="s">
        <v>1250</v>
      </c>
      <c r="E1130" t="s">
        <v>422</v>
      </c>
      <c r="F1130" t="s">
        <v>423</v>
      </c>
      <c r="G1130" t="s">
        <v>307</v>
      </c>
      <c r="H1130" t="s">
        <v>308</v>
      </c>
    </row>
    <row r="1131" spans="1:8" x14ac:dyDescent="0.35">
      <c r="A1131" t="s">
        <v>1827</v>
      </c>
      <c r="B1131">
        <v>-193800</v>
      </c>
      <c r="C1131" t="s">
        <v>237</v>
      </c>
      <c r="D1131" t="s">
        <v>238</v>
      </c>
      <c r="E1131" t="s">
        <v>422</v>
      </c>
      <c r="F1131" t="s">
        <v>423</v>
      </c>
      <c r="G1131" t="s">
        <v>307</v>
      </c>
      <c r="H1131" t="s">
        <v>308</v>
      </c>
    </row>
    <row r="1132" spans="1:8" x14ac:dyDescent="0.35">
      <c r="A1132" t="s">
        <v>1828</v>
      </c>
      <c r="B1132">
        <v>193800</v>
      </c>
      <c r="C1132" t="s">
        <v>101</v>
      </c>
      <c r="D1132" t="s">
        <v>102</v>
      </c>
      <c r="E1132" t="s">
        <v>422</v>
      </c>
      <c r="F1132" t="s">
        <v>423</v>
      </c>
      <c r="G1132" t="s">
        <v>307</v>
      </c>
      <c r="H1132" t="s">
        <v>308</v>
      </c>
    </row>
    <row r="1133" spans="1:8" x14ac:dyDescent="0.35">
      <c r="A1133" t="s">
        <v>230</v>
      </c>
      <c r="B1133">
        <v>100</v>
      </c>
      <c r="C1133" t="s">
        <v>229</v>
      </c>
      <c r="D1133" t="s">
        <v>230</v>
      </c>
      <c r="E1133" t="s">
        <v>609</v>
      </c>
      <c r="F1133" t="s">
        <v>610</v>
      </c>
      <c r="G1133" t="s">
        <v>250</v>
      </c>
      <c r="H1133" t="s">
        <v>251</v>
      </c>
    </row>
    <row r="1134" spans="1:8" x14ac:dyDescent="0.35">
      <c r="A1134" t="s">
        <v>274</v>
      </c>
      <c r="B1134">
        <v>25</v>
      </c>
      <c r="C1134" t="s">
        <v>273</v>
      </c>
      <c r="D1134" t="s">
        <v>274</v>
      </c>
      <c r="E1134" t="s">
        <v>609</v>
      </c>
      <c r="F1134" t="s">
        <v>610</v>
      </c>
      <c r="G1134" t="s">
        <v>250</v>
      </c>
      <c r="H1134" t="s">
        <v>251</v>
      </c>
    </row>
    <row r="1135" spans="1:8" x14ac:dyDescent="0.35">
      <c r="A1135" t="s">
        <v>276</v>
      </c>
      <c r="B1135">
        <v>25</v>
      </c>
      <c r="C1135" t="s">
        <v>275</v>
      </c>
      <c r="D1135" t="s">
        <v>276</v>
      </c>
      <c r="E1135" t="s">
        <v>609</v>
      </c>
      <c r="F1135" t="s">
        <v>610</v>
      </c>
      <c r="G1135" t="s">
        <v>250</v>
      </c>
      <c r="H1135" t="s">
        <v>251</v>
      </c>
    </row>
    <row r="1136" spans="1:8" x14ac:dyDescent="0.35">
      <c r="A1136" t="s">
        <v>64</v>
      </c>
      <c r="B1136">
        <v>25</v>
      </c>
      <c r="C1136" t="s">
        <v>63</v>
      </c>
      <c r="D1136" t="s">
        <v>64</v>
      </c>
      <c r="E1136" t="s">
        <v>609</v>
      </c>
      <c r="F1136" t="s">
        <v>610</v>
      </c>
      <c r="G1136" t="s">
        <v>250</v>
      </c>
      <c r="H1136" t="s">
        <v>251</v>
      </c>
    </row>
    <row r="1137" spans="1:12" x14ac:dyDescent="0.35">
      <c r="A1137" t="s">
        <v>68</v>
      </c>
      <c r="B1137">
        <v>100</v>
      </c>
      <c r="C1137" t="s">
        <v>67</v>
      </c>
      <c r="D1137" t="s">
        <v>68</v>
      </c>
      <c r="E1137" t="s">
        <v>609</v>
      </c>
      <c r="F1137" t="s">
        <v>610</v>
      </c>
      <c r="G1137" t="s">
        <v>250</v>
      </c>
      <c r="H1137" t="s">
        <v>251</v>
      </c>
    </row>
    <row r="1138" spans="1:12" x14ac:dyDescent="0.35">
      <c r="A1138" t="s">
        <v>1399</v>
      </c>
      <c r="B1138">
        <v>728</v>
      </c>
      <c r="C1138" t="s">
        <v>1400</v>
      </c>
      <c r="D1138" t="s">
        <v>1399</v>
      </c>
      <c r="E1138" t="s">
        <v>609</v>
      </c>
      <c r="F1138" t="s">
        <v>610</v>
      </c>
      <c r="G1138" t="s">
        <v>250</v>
      </c>
      <c r="H1138" t="s">
        <v>251</v>
      </c>
    </row>
    <row r="1139" spans="1:12" x14ac:dyDescent="0.35">
      <c r="A1139" t="s">
        <v>184</v>
      </c>
      <c r="B1139">
        <v>-475</v>
      </c>
      <c r="C1139" t="s">
        <v>185</v>
      </c>
      <c r="D1139" t="s">
        <v>184</v>
      </c>
      <c r="E1139" t="s">
        <v>609</v>
      </c>
      <c r="F1139" t="s">
        <v>610</v>
      </c>
      <c r="G1139" t="s">
        <v>250</v>
      </c>
      <c r="H1139" t="s">
        <v>251</v>
      </c>
    </row>
    <row r="1140" spans="1:12" x14ac:dyDescent="0.35">
      <c r="A1140" t="s">
        <v>1399</v>
      </c>
      <c r="B1140">
        <v>250</v>
      </c>
      <c r="C1140" t="s">
        <v>1400</v>
      </c>
      <c r="D1140" t="s">
        <v>1399</v>
      </c>
      <c r="E1140" t="s">
        <v>609</v>
      </c>
      <c r="F1140" t="s">
        <v>610</v>
      </c>
      <c r="G1140" t="s">
        <v>250</v>
      </c>
      <c r="H1140" t="s">
        <v>251</v>
      </c>
    </row>
    <row r="1141" spans="1:12" x14ac:dyDescent="0.35">
      <c r="A1141" t="s">
        <v>759</v>
      </c>
      <c r="B1141">
        <v>250</v>
      </c>
      <c r="C1141" t="s">
        <v>758</v>
      </c>
      <c r="D1141" t="s">
        <v>759</v>
      </c>
      <c r="E1141" t="s">
        <v>609</v>
      </c>
      <c r="F1141" t="s">
        <v>610</v>
      </c>
      <c r="G1141" t="s">
        <v>250</v>
      </c>
      <c r="H1141" t="s">
        <v>251</v>
      </c>
    </row>
    <row r="1142" spans="1:12" x14ac:dyDescent="0.35">
      <c r="A1142" t="s">
        <v>297</v>
      </c>
      <c r="B1142">
        <v>2400</v>
      </c>
      <c r="C1142" t="s">
        <v>298</v>
      </c>
      <c r="D1142" t="s">
        <v>297</v>
      </c>
      <c r="E1142" t="s">
        <v>609</v>
      </c>
      <c r="F1142" t="s">
        <v>610</v>
      </c>
      <c r="G1142" t="s">
        <v>250</v>
      </c>
      <c r="H1142" t="s">
        <v>251</v>
      </c>
    </row>
    <row r="1143" spans="1:12" x14ac:dyDescent="0.35">
      <c r="A1143" t="s">
        <v>691</v>
      </c>
      <c r="B1143">
        <v>2400</v>
      </c>
      <c r="C1143" t="s">
        <v>690</v>
      </c>
      <c r="D1143" t="s">
        <v>691</v>
      </c>
      <c r="E1143" t="s">
        <v>609</v>
      </c>
      <c r="F1143" t="s">
        <v>610</v>
      </c>
      <c r="G1143" t="s">
        <v>250</v>
      </c>
      <c r="H1143" t="s">
        <v>251</v>
      </c>
    </row>
    <row r="1144" spans="1:12" x14ac:dyDescent="0.35">
      <c r="A1144" t="s">
        <v>18</v>
      </c>
      <c r="B1144">
        <v>17</v>
      </c>
      <c r="C1144" t="s">
        <v>17</v>
      </c>
      <c r="D1144" t="s">
        <v>18</v>
      </c>
      <c r="E1144" t="s">
        <v>609</v>
      </c>
      <c r="F1144" t="s">
        <v>610</v>
      </c>
      <c r="G1144" t="s">
        <v>250</v>
      </c>
      <c r="H1144" t="s">
        <v>251</v>
      </c>
    </row>
    <row r="1145" spans="1:12" x14ac:dyDescent="0.35">
      <c r="A1145" t="s">
        <v>28</v>
      </c>
      <c r="B1145">
        <v>665</v>
      </c>
      <c r="C1145" t="s">
        <v>27</v>
      </c>
      <c r="D1145" t="s">
        <v>28</v>
      </c>
      <c r="E1145" t="s">
        <v>609</v>
      </c>
      <c r="F1145" t="s">
        <v>610</v>
      </c>
      <c r="G1145" t="s">
        <v>250</v>
      </c>
      <c r="H1145" t="s">
        <v>251</v>
      </c>
    </row>
    <row r="1146" spans="1:12" x14ac:dyDescent="0.35">
      <c r="A1146" t="s">
        <v>157</v>
      </c>
      <c r="B1146">
        <v>2017</v>
      </c>
      <c r="C1146" t="s">
        <v>156</v>
      </c>
      <c r="D1146" t="s">
        <v>157</v>
      </c>
      <c r="E1146" t="s">
        <v>609</v>
      </c>
      <c r="F1146" t="s">
        <v>610</v>
      </c>
      <c r="G1146" t="s">
        <v>250</v>
      </c>
      <c r="H1146" t="s">
        <v>251</v>
      </c>
    </row>
    <row r="1147" spans="1:12" x14ac:dyDescent="0.35">
      <c r="A1147" t="s">
        <v>162</v>
      </c>
      <c r="B1147">
        <v>2699</v>
      </c>
      <c r="C1147" t="s">
        <v>161</v>
      </c>
      <c r="D1147" t="s">
        <v>162</v>
      </c>
      <c r="E1147" t="s">
        <v>609</v>
      </c>
      <c r="F1147" t="s">
        <v>610</v>
      </c>
      <c r="G1147" t="s">
        <v>250</v>
      </c>
      <c r="H1147" t="s">
        <v>251</v>
      </c>
    </row>
    <row r="1148" spans="1:12" x14ac:dyDescent="0.35">
      <c r="A1148" t="s">
        <v>297</v>
      </c>
      <c r="B1148">
        <v>850</v>
      </c>
      <c r="C1148" t="s">
        <v>298</v>
      </c>
      <c r="D1148" t="s">
        <v>297</v>
      </c>
      <c r="E1148" t="s">
        <v>609</v>
      </c>
      <c r="F1148" t="s">
        <v>610</v>
      </c>
      <c r="G1148" t="s">
        <v>250</v>
      </c>
      <c r="H1148" t="s">
        <v>251</v>
      </c>
    </row>
    <row r="1149" spans="1:12" x14ac:dyDescent="0.35">
      <c r="A1149" t="s">
        <v>756</v>
      </c>
      <c r="B1149">
        <v>850</v>
      </c>
      <c r="C1149" t="s">
        <v>755</v>
      </c>
      <c r="D1149" t="s">
        <v>756</v>
      </c>
      <c r="E1149" t="s">
        <v>609</v>
      </c>
      <c r="F1149" t="s">
        <v>610</v>
      </c>
      <c r="G1149" t="s">
        <v>250</v>
      </c>
      <c r="H1149" t="s">
        <v>251</v>
      </c>
    </row>
    <row r="1150" spans="1:12" x14ac:dyDescent="0.35">
      <c r="A1150" t="s">
        <v>297</v>
      </c>
      <c r="B1150">
        <v>4913</v>
      </c>
      <c r="C1150" t="s">
        <v>298</v>
      </c>
      <c r="D1150" t="s">
        <v>297</v>
      </c>
      <c r="E1150" t="s">
        <v>609</v>
      </c>
      <c r="F1150" t="s">
        <v>610</v>
      </c>
      <c r="G1150" t="s">
        <v>250</v>
      </c>
      <c r="H1150" t="s">
        <v>251</v>
      </c>
    </row>
    <row r="1151" spans="1:12" x14ac:dyDescent="0.35">
      <c r="A1151" t="s">
        <v>197</v>
      </c>
      <c r="B1151">
        <v>5441</v>
      </c>
      <c r="C1151" t="s">
        <v>196</v>
      </c>
      <c r="D1151" t="s">
        <v>197</v>
      </c>
      <c r="E1151" t="s">
        <v>609</v>
      </c>
      <c r="F1151" t="s">
        <v>610</v>
      </c>
      <c r="G1151" t="s">
        <v>250</v>
      </c>
      <c r="H1151" t="s">
        <v>251</v>
      </c>
    </row>
    <row r="1152" spans="1:12" x14ac:dyDescent="0.35">
      <c r="A1152" t="s">
        <v>274</v>
      </c>
      <c r="B1152">
        <v>5787</v>
      </c>
      <c r="C1152" t="s">
        <v>514</v>
      </c>
      <c r="D1152" t="s">
        <v>274</v>
      </c>
      <c r="E1152" t="s">
        <v>154</v>
      </c>
      <c r="F1152" t="s">
        <v>155</v>
      </c>
      <c r="G1152" t="s">
        <v>117</v>
      </c>
      <c r="H1152" t="s">
        <v>118</v>
      </c>
      <c r="K1152" t="s">
        <v>572</v>
      </c>
      <c r="L1152" t="s">
        <v>573</v>
      </c>
    </row>
    <row r="1153" spans="1:12" x14ac:dyDescent="0.35">
      <c r="A1153" t="s">
        <v>667</v>
      </c>
      <c r="B1153">
        <v>1050</v>
      </c>
      <c r="C1153" t="s">
        <v>666</v>
      </c>
      <c r="D1153" t="s">
        <v>667</v>
      </c>
      <c r="E1153" t="s">
        <v>154</v>
      </c>
      <c r="F1153" t="s">
        <v>155</v>
      </c>
      <c r="G1153" t="s">
        <v>117</v>
      </c>
      <c r="H1153" t="s">
        <v>118</v>
      </c>
      <c r="K1153" t="s">
        <v>572</v>
      </c>
      <c r="L1153" t="s">
        <v>573</v>
      </c>
    </row>
    <row r="1154" spans="1:12" x14ac:dyDescent="0.35">
      <c r="A1154" t="s">
        <v>872</v>
      </c>
      <c r="B1154">
        <v>330</v>
      </c>
      <c r="C1154" t="s">
        <v>873</v>
      </c>
      <c r="D1154" t="s">
        <v>872</v>
      </c>
      <c r="E1154" t="s">
        <v>154</v>
      </c>
      <c r="F1154" t="s">
        <v>155</v>
      </c>
      <c r="G1154" t="s">
        <v>117</v>
      </c>
      <c r="H1154" t="s">
        <v>118</v>
      </c>
      <c r="K1154" t="s">
        <v>572</v>
      </c>
      <c r="L1154" t="s">
        <v>573</v>
      </c>
    </row>
    <row r="1155" spans="1:12" x14ac:dyDescent="0.35">
      <c r="A1155" t="s">
        <v>276</v>
      </c>
      <c r="B1155">
        <v>3370</v>
      </c>
      <c r="C1155" t="s">
        <v>823</v>
      </c>
      <c r="D1155" t="s">
        <v>276</v>
      </c>
      <c r="E1155" t="s">
        <v>154</v>
      </c>
      <c r="F1155" t="s">
        <v>155</v>
      </c>
      <c r="G1155" t="s">
        <v>117</v>
      </c>
      <c r="H1155" t="s">
        <v>118</v>
      </c>
      <c r="K1155" t="s">
        <v>572</v>
      </c>
      <c r="L1155" t="s">
        <v>573</v>
      </c>
    </row>
    <row r="1156" spans="1:12" x14ac:dyDescent="0.35">
      <c r="A1156" t="s">
        <v>76</v>
      </c>
      <c r="B1156">
        <v>1463</v>
      </c>
      <c r="C1156" t="s">
        <v>75</v>
      </c>
      <c r="D1156" t="s">
        <v>76</v>
      </c>
      <c r="E1156" t="s">
        <v>154</v>
      </c>
      <c r="F1156" t="s">
        <v>155</v>
      </c>
      <c r="G1156" t="s">
        <v>117</v>
      </c>
      <c r="H1156" t="s">
        <v>118</v>
      </c>
      <c r="K1156" t="s">
        <v>572</v>
      </c>
      <c r="L1156" t="s">
        <v>573</v>
      </c>
    </row>
    <row r="1157" spans="1:12" x14ac:dyDescent="0.35">
      <c r="A1157" t="s">
        <v>1829</v>
      </c>
      <c r="B1157">
        <v>80</v>
      </c>
      <c r="C1157" t="s">
        <v>148</v>
      </c>
      <c r="D1157" t="s">
        <v>149</v>
      </c>
      <c r="E1157" t="s">
        <v>609</v>
      </c>
      <c r="F1157" t="s">
        <v>610</v>
      </c>
      <c r="G1157" t="s">
        <v>250</v>
      </c>
      <c r="H1157" t="s">
        <v>251</v>
      </c>
    </row>
    <row r="1158" spans="1:12" x14ac:dyDescent="0.35">
      <c r="A1158" t="s">
        <v>488</v>
      </c>
      <c r="B1158">
        <v>3700</v>
      </c>
      <c r="C1158" t="s">
        <v>893</v>
      </c>
      <c r="D1158" t="s">
        <v>488</v>
      </c>
      <c r="E1158" t="s">
        <v>458</v>
      </c>
      <c r="F1158" t="s">
        <v>459</v>
      </c>
      <c r="G1158" t="s">
        <v>1171</v>
      </c>
      <c r="H1158" t="s">
        <v>1172</v>
      </c>
    </row>
    <row r="1159" spans="1:12" x14ac:dyDescent="0.35">
      <c r="A1159" t="s">
        <v>64</v>
      </c>
      <c r="B1159">
        <v>-259</v>
      </c>
      <c r="C1159" t="s">
        <v>63</v>
      </c>
      <c r="D1159" t="s">
        <v>64</v>
      </c>
      <c r="E1159" t="s">
        <v>154</v>
      </c>
      <c r="F1159" t="s">
        <v>155</v>
      </c>
      <c r="G1159" t="s">
        <v>117</v>
      </c>
      <c r="H1159" t="s">
        <v>118</v>
      </c>
    </row>
    <row r="1160" spans="1:12" x14ac:dyDescent="0.35">
      <c r="A1160" t="s">
        <v>169</v>
      </c>
      <c r="B1160">
        <v>-3700</v>
      </c>
      <c r="C1160" t="s">
        <v>168</v>
      </c>
      <c r="D1160" t="s">
        <v>169</v>
      </c>
      <c r="E1160" t="s">
        <v>458</v>
      </c>
      <c r="F1160" t="s">
        <v>459</v>
      </c>
      <c r="G1160" t="s">
        <v>348</v>
      </c>
      <c r="H1160" t="s">
        <v>349</v>
      </c>
    </row>
    <row r="1161" spans="1:12" x14ac:dyDescent="0.35">
      <c r="A1161" t="s">
        <v>1266</v>
      </c>
      <c r="B1161">
        <v>750</v>
      </c>
      <c r="C1161" t="s">
        <v>1265</v>
      </c>
      <c r="D1161" t="s">
        <v>1266</v>
      </c>
      <c r="E1161" t="s">
        <v>458</v>
      </c>
      <c r="F1161" t="s">
        <v>459</v>
      </c>
      <c r="G1161" t="s">
        <v>348</v>
      </c>
      <c r="H1161" t="s">
        <v>349</v>
      </c>
      <c r="I1161" t="s">
        <v>119</v>
      </c>
      <c r="J1161" t="s">
        <v>120</v>
      </c>
    </row>
    <row r="1162" spans="1:12" x14ac:dyDescent="0.35">
      <c r="A1162" t="s">
        <v>186</v>
      </c>
      <c r="B1162">
        <v>259</v>
      </c>
      <c r="C1162" t="s">
        <v>187</v>
      </c>
      <c r="D1162" t="s">
        <v>186</v>
      </c>
      <c r="E1162" t="s">
        <v>154</v>
      </c>
      <c r="F1162" t="s">
        <v>155</v>
      </c>
      <c r="G1162" t="s">
        <v>117</v>
      </c>
      <c r="H1162" t="s">
        <v>118</v>
      </c>
    </row>
    <row r="1163" spans="1:12" x14ac:dyDescent="0.35">
      <c r="A1163" t="s">
        <v>274</v>
      </c>
      <c r="B1163">
        <v>-161</v>
      </c>
      <c r="C1163" t="s">
        <v>514</v>
      </c>
      <c r="D1163" t="s">
        <v>274</v>
      </c>
      <c r="E1163" t="s">
        <v>154</v>
      </c>
      <c r="F1163" t="s">
        <v>155</v>
      </c>
      <c r="G1163" t="s">
        <v>117</v>
      </c>
      <c r="H1163" t="s">
        <v>118</v>
      </c>
    </row>
    <row r="1164" spans="1:12" x14ac:dyDescent="0.35">
      <c r="A1164" t="s">
        <v>184</v>
      </c>
      <c r="B1164">
        <v>161</v>
      </c>
      <c r="C1164" t="s">
        <v>185</v>
      </c>
      <c r="D1164" t="s">
        <v>184</v>
      </c>
      <c r="E1164" t="s">
        <v>154</v>
      </c>
      <c r="F1164" t="s">
        <v>155</v>
      </c>
      <c r="G1164" t="s">
        <v>117</v>
      </c>
      <c r="H1164" t="s">
        <v>118</v>
      </c>
    </row>
    <row r="1165" spans="1:12" x14ac:dyDescent="0.35">
      <c r="A1165" t="s">
        <v>209</v>
      </c>
      <c r="B1165">
        <v>-200</v>
      </c>
      <c r="C1165" t="s">
        <v>208</v>
      </c>
      <c r="D1165" t="s">
        <v>209</v>
      </c>
      <c r="E1165" t="s">
        <v>154</v>
      </c>
      <c r="F1165" t="s">
        <v>155</v>
      </c>
      <c r="G1165" t="s">
        <v>117</v>
      </c>
      <c r="H1165" t="s">
        <v>118</v>
      </c>
    </row>
    <row r="1166" spans="1:12" x14ac:dyDescent="0.35">
      <c r="A1166" t="s">
        <v>1086</v>
      </c>
      <c r="B1166">
        <v>200</v>
      </c>
      <c r="C1166" t="s">
        <v>1087</v>
      </c>
      <c r="D1166" t="s">
        <v>1086</v>
      </c>
      <c r="E1166" t="s">
        <v>154</v>
      </c>
      <c r="F1166" t="s">
        <v>155</v>
      </c>
      <c r="G1166" t="s">
        <v>117</v>
      </c>
      <c r="H1166" t="s">
        <v>118</v>
      </c>
    </row>
    <row r="1167" spans="1:12" x14ac:dyDescent="0.35">
      <c r="A1167" t="s">
        <v>517</v>
      </c>
      <c r="B1167">
        <v>-665</v>
      </c>
      <c r="C1167" t="s">
        <v>516</v>
      </c>
      <c r="D1167" t="s">
        <v>517</v>
      </c>
      <c r="E1167" t="s">
        <v>458</v>
      </c>
      <c r="F1167" t="s">
        <v>459</v>
      </c>
      <c r="G1167" t="s">
        <v>348</v>
      </c>
      <c r="H1167" t="s">
        <v>349</v>
      </c>
    </row>
    <row r="1168" spans="1:12" x14ac:dyDescent="0.35">
      <c r="A1168" t="s">
        <v>133</v>
      </c>
      <c r="B1168">
        <v>400</v>
      </c>
      <c r="C1168" t="s">
        <v>132</v>
      </c>
      <c r="D1168" t="s">
        <v>133</v>
      </c>
      <c r="E1168" t="s">
        <v>458</v>
      </c>
      <c r="F1168" t="s">
        <v>459</v>
      </c>
      <c r="G1168" t="s">
        <v>348</v>
      </c>
      <c r="H1168" t="s">
        <v>349</v>
      </c>
    </row>
    <row r="1169" spans="1:8" x14ac:dyDescent="0.35">
      <c r="A1169" t="s">
        <v>681</v>
      </c>
      <c r="B1169">
        <v>200</v>
      </c>
      <c r="C1169" t="s">
        <v>680</v>
      </c>
      <c r="D1169" t="s">
        <v>681</v>
      </c>
      <c r="E1169" t="s">
        <v>458</v>
      </c>
      <c r="F1169" t="s">
        <v>459</v>
      </c>
      <c r="G1169" t="s">
        <v>348</v>
      </c>
      <c r="H1169" t="s">
        <v>349</v>
      </c>
    </row>
    <row r="1170" spans="1:8" x14ac:dyDescent="0.35">
      <c r="A1170" t="s">
        <v>481</v>
      </c>
      <c r="B1170">
        <v>-2375</v>
      </c>
      <c r="C1170" t="s">
        <v>1830</v>
      </c>
      <c r="D1170" t="s">
        <v>481</v>
      </c>
      <c r="E1170" t="s">
        <v>458</v>
      </c>
      <c r="F1170" t="s">
        <v>459</v>
      </c>
      <c r="G1170" t="s">
        <v>348</v>
      </c>
      <c r="H1170" t="s">
        <v>349</v>
      </c>
    </row>
    <row r="1171" spans="1:8" x14ac:dyDescent="0.35">
      <c r="A1171" t="s">
        <v>481</v>
      </c>
      <c r="B1171">
        <v>2375</v>
      </c>
      <c r="C1171" t="s">
        <v>480</v>
      </c>
      <c r="D1171" t="s">
        <v>481</v>
      </c>
      <c r="E1171" t="s">
        <v>458</v>
      </c>
      <c r="F1171" t="s">
        <v>459</v>
      </c>
      <c r="G1171" t="s">
        <v>348</v>
      </c>
      <c r="H1171" t="s">
        <v>349</v>
      </c>
    </row>
    <row r="1172" spans="1:8" x14ac:dyDescent="0.35">
      <c r="A1172" t="s">
        <v>488</v>
      </c>
      <c r="B1172">
        <v>19000</v>
      </c>
      <c r="C1172" t="s">
        <v>487</v>
      </c>
      <c r="D1172" t="s">
        <v>488</v>
      </c>
      <c r="E1172" t="s">
        <v>458</v>
      </c>
      <c r="F1172" t="s">
        <v>459</v>
      </c>
      <c r="G1172" t="s">
        <v>348</v>
      </c>
      <c r="H1172" t="s">
        <v>349</v>
      </c>
    </row>
    <row r="1173" spans="1:8" x14ac:dyDescent="0.35">
      <c r="A1173" t="s">
        <v>488</v>
      </c>
      <c r="B1173">
        <v>-19000</v>
      </c>
      <c r="C1173" t="s">
        <v>1831</v>
      </c>
      <c r="D1173" t="s">
        <v>488</v>
      </c>
      <c r="E1173" t="s">
        <v>458</v>
      </c>
      <c r="F1173" t="s">
        <v>459</v>
      </c>
      <c r="G1173" t="s">
        <v>348</v>
      </c>
      <c r="H1173" t="s">
        <v>349</v>
      </c>
    </row>
    <row r="1174" spans="1:8" x14ac:dyDescent="0.35">
      <c r="A1174" t="s">
        <v>440</v>
      </c>
      <c r="B1174">
        <v>43028</v>
      </c>
      <c r="C1174" t="s">
        <v>630</v>
      </c>
      <c r="D1174" t="s">
        <v>440</v>
      </c>
      <c r="E1174" t="s">
        <v>458</v>
      </c>
      <c r="F1174" t="s">
        <v>459</v>
      </c>
      <c r="G1174" t="s">
        <v>348</v>
      </c>
      <c r="H1174" t="s">
        <v>349</v>
      </c>
    </row>
    <row r="1175" spans="1:8" x14ac:dyDescent="0.35">
      <c r="A1175" t="s">
        <v>440</v>
      </c>
      <c r="B1175">
        <v>-51150</v>
      </c>
      <c r="C1175" t="s">
        <v>1522</v>
      </c>
      <c r="D1175" t="s">
        <v>440</v>
      </c>
      <c r="E1175" t="s">
        <v>458</v>
      </c>
      <c r="F1175" t="s">
        <v>459</v>
      </c>
      <c r="G1175" t="s">
        <v>348</v>
      </c>
      <c r="H1175" t="s">
        <v>349</v>
      </c>
    </row>
    <row r="1176" spans="1:8" x14ac:dyDescent="0.35">
      <c r="A1176" t="s">
        <v>891</v>
      </c>
      <c r="B1176">
        <v>2804</v>
      </c>
      <c r="C1176" t="s">
        <v>892</v>
      </c>
      <c r="D1176" t="s">
        <v>891</v>
      </c>
      <c r="E1176" t="s">
        <v>458</v>
      </c>
      <c r="F1176" t="s">
        <v>459</v>
      </c>
      <c r="G1176" t="s">
        <v>348</v>
      </c>
      <c r="H1176" t="s">
        <v>349</v>
      </c>
    </row>
    <row r="1177" spans="1:8" x14ac:dyDescent="0.35">
      <c r="A1177" t="s">
        <v>1832</v>
      </c>
      <c r="B1177">
        <v>-2489</v>
      </c>
      <c r="C1177" t="s">
        <v>1833</v>
      </c>
      <c r="D1177" t="s">
        <v>1832</v>
      </c>
      <c r="E1177" t="s">
        <v>458</v>
      </c>
      <c r="F1177" t="s">
        <v>459</v>
      </c>
      <c r="G1177" t="s">
        <v>348</v>
      </c>
      <c r="H1177" t="s">
        <v>349</v>
      </c>
    </row>
    <row r="1178" spans="1:8" x14ac:dyDescent="0.35">
      <c r="A1178" t="s">
        <v>891</v>
      </c>
      <c r="B1178">
        <v>300</v>
      </c>
      <c r="C1178" t="s">
        <v>892</v>
      </c>
      <c r="D1178" t="s">
        <v>891</v>
      </c>
      <c r="E1178" t="s">
        <v>458</v>
      </c>
      <c r="F1178" t="s">
        <v>459</v>
      </c>
      <c r="G1178" t="s">
        <v>348</v>
      </c>
      <c r="H1178" t="s">
        <v>349</v>
      </c>
    </row>
    <row r="1179" spans="1:8" x14ac:dyDescent="0.35">
      <c r="A1179" t="s">
        <v>261</v>
      </c>
      <c r="B1179">
        <v>-300</v>
      </c>
      <c r="C1179" t="s">
        <v>260</v>
      </c>
      <c r="D1179" t="s">
        <v>261</v>
      </c>
      <c r="E1179" t="s">
        <v>458</v>
      </c>
      <c r="F1179" t="s">
        <v>459</v>
      </c>
      <c r="G1179" t="s">
        <v>348</v>
      </c>
      <c r="H1179" t="s">
        <v>349</v>
      </c>
    </row>
    <row r="1180" spans="1:8" x14ac:dyDescent="0.35">
      <c r="A1180" t="s">
        <v>891</v>
      </c>
      <c r="B1180">
        <v>1215</v>
      </c>
      <c r="C1180" t="s">
        <v>892</v>
      </c>
      <c r="D1180" t="s">
        <v>891</v>
      </c>
      <c r="E1180" t="s">
        <v>458</v>
      </c>
      <c r="F1180" t="s">
        <v>459</v>
      </c>
      <c r="G1180" t="s">
        <v>348</v>
      </c>
      <c r="H1180" t="s">
        <v>349</v>
      </c>
    </row>
    <row r="1181" spans="1:8" x14ac:dyDescent="0.35">
      <c r="A1181" t="s">
        <v>184</v>
      </c>
      <c r="B1181">
        <v>-1215</v>
      </c>
      <c r="C1181" t="s">
        <v>185</v>
      </c>
      <c r="D1181" t="s">
        <v>184</v>
      </c>
      <c r="E1181" t="s">
        <v>458</v>
      </c>
      <c r="F1181" t="s">
        <v>459</v>
      </c>
      <c r="G1181" t="s">
        <v>348</v>
      </c>
      <c r="H1181" t="s">
        <v>349</v>
      </c>
    </row>
    <row r="1182" spans="1:8" x14ac:dyDescent="0.35">
      <c r="A1182" t="s">
        <v>1834</v>
      </c>
      <c r="B1182">
        <v>800</v>
      </c>
      <c r="C1182" t="s">
        <v>666</v>
      </c>
      <c r="D1182" t="s">
        <v>667</v>
      </c>
      <c r="E1182" t="s">
        <v>134</v>
      </c>
      <c r="F1182" t="s">
        <v>135</v>
      </c>
      <c r="G1182" t="s">
        <v>117</v>
      </c>
      <c r="H1182" t="s">
        <v>118</v>
      </c>
    </row>
    <row r="1183" spans="1:8" x14ac:dyDescent="0.35">
      <c r="A1183" t="s">
        <v>1834</v>
      </c>
      <c r="B1183">
        <v>-800</v>
      </c>
      <c r="C1183" t="s">
        <v>243</v>
      </c>
      <c r="D1183" t="s">
        <v>244</v>
      </c>
      <c r="E1183" t="s">
        <v>134</v>
      </c>
      <c r="F1183" t="s">
        <v>135</v>
      </c>
      <c r="G1183" t="s">
        <v>117</v>
      </c>
      <c r="H1183" t="s">
        <v>118</v>
      </c>
    </row>
    <row r="1184" spans="1:8" x14ac:dyDescent="0.35">
      <c r="A1184" t="s">
        <v>1835</v>
      </c>
      <c r="B1184">
        <v>1000</v>
      </c>
      <c r="C1184" t="s">
        <v>273</v>
      </c>
      <c r="D1184" t="s">
        <v>274</v>
      </c>
      <c r="E1184" t="s">
        <v>134</v>
      </c>
      <c r="F1184" t="s">
        <v>135</v>
      </c>
      <c r="G1184" t="s">
        <v>117</v>
      </c>
      <c r="H1184" t="s">
        <v>118</v>
      </c>
    </row>
    <row r="1185" spans="1:12" x14ac:dyDescent="0.35">
      <c r="A1185" t="s">
        <v>1835</v>
      </c>
      <c r="B1185">
        <v>-1000</v>
      </c>
      <c r="C1185" t="s">
        <v>266</v>
      </c>
      <c r="D1185" t="s">
        <v>138</v>
      </c>
      <c r="E1185" t="s">
        <v>134</v>
      </c>
      <c r="F1185" t="s">
        <v>135</v>
      </c>
      <c r="G1185" t="s">
        <v>117</v>
      </c>
      <c r="H1185" t="s">
        <v>118</v>
      </c>
    </row>
    <row r="1186" spans="1:12" x14ac:dyDescent="0.35">
      <c r="A1186" t="s">
        <v>162</v>
      </c>
      <c r="B1186">
        <v>12000</v>
      </c>
      <c r="C1186" t="s">
        <v>161</v>
      </c>
      <c r="D1186" t="s">
        <v>162</v>
      </c>
      <c r="E1186" t="s">
        <v>154</v>
      </c>
      <c r="F1186" t="s">
        <v>155</v>
      </c>
      <c r="G1186" t="s">
        <v>117</v>
      </c>
      <c r="H1186" t="s">
        <v>118</v>
      </c>
      <c r="K1186" t="s">
        <v>572</v>
      </c>
      <c r="L1186" t="s">
        <v>573</v>
      </c>
    </row>
    <row r="1187" spans="1:12" x14ac:dyDescent="0.35">
      <c r="A1187" t="s">
        <v>149</v>
      </c>
      <c r="B1187">
        <v>-109</v>
      </c>
      <c r="C1187" t="s">
        <v>148</v>
      </c>
      <c r="D1187" t="s">
        <v>149</v>
      </c>
      <c r="E1187" t="s">
        <v>288</v>
      </c>
      <c r="F1187" t="s">
        <v>289</v>
      </c>
      <c r="G1187" t="s">
        <v>117</v>
      </c>
      <c r="H1187" t="s">
        <v>118</v>
      </c>
    </row>
    <row r="1188" spans="1:12" x14ac:dyDescent="0.35">
      <c r="A1188" t="s">
        <v>1086</v>
      </c>
      <c r="B1188">
        <v>64</v>
      </c>
      <c r="C1188" t="s">
        <v>1087</v>
      </c>
      <c r="D1188" t="s">
        <v>1086</v>
      </c>
      <c r="E1188" t="s">
        <v>288</v>
      </c>
      <c r="F1188" t="s">
        <v>289</v>
      </c>
      <c r="G1188" t="s">
        <v>117</v>
      </c>
      <c r="H1188" t="s">
        <v>118</v>
      </c>
    </row>
    <row r="1189" spans="1:12" x14ac:dyDescent="0.35">
      <c r="A1189" t="s">
        <v>72</v>
      </c>
      <c r="B1189">
        <v>27</v>
      </c>
      <c r="C1189" t="s">
        <v>71</v>
      </c>
      <c r="D1189" t="s">
        <v>72</v>
      </c>
      <c r="E1189" t="s">
        <v>288</v>
      </c>
      <c r="F1189" t="s">
        <v>289</v>
      </c>
      <c r="G1189" t="s">
        <v>117</v>
      </c>
      <c r="H1189" t="s">
        <v>118</v>
      </c>
    </row>
    <row r="1190" spans="1:12" x14ac:dyDescent="0.35">
      <c r="A1190" t="s">
        <v>68</v>
      </c>
      <c r="B1190">
        <v>18</v>
      </c>
      <c r="C1190" t="s">
        <v>67</v>
      </c>
      <c r="D1190" t="s">
        <v>68</v>
      </c>
      <c r="E1190" t="s">
        <v>288</v>
      </c>
      <c r="F1190" t="s">
        <v>289</v>
      </c>
      <c r="G1190" t="s">
        <v>117</v>
      </c>
      <c r="H1190" t="s">
        <v>118</v>
      </c>
    </row>
    <row r="1191" spans="1:12" x14ac:dyDescent="0.35">
      <c r="A1191" t="s">
        <v>97</v>
      </c>
      <c r="B1191">
        <v>-1600</v>
      </c>
      <c r="C1191" t="s">
        <v>96</v>
      </c>
      <c r="D1191" t="s">
        <v>97</v>
      </c>
      <c r="E1191" t="s">
        <v>288</v>
      </c>
      <c r="F1191" t="s">
        <v>289</v>
      </c>
      <c r="G1191" t="s">
        <v>117</v>
      </c>
      <c r="H1191" t="s">
        <v>118</v>
      </c>
    </row>
    <row r="1192" spans="1:12" x14ac:dyDescent="0.35">
      <c r="A1192" t="s">
        <v>102</v>
      </c>
      <c r="B1192">
        <v>398</v>
      </c>
      <c r="C1192" t="s">
        <v>101</v>
      </c>
      <c r="D1192" t="s">
        <v>102</v>
      </c>
      <c r="E1192" t="s">
        <v>288</v>
      </c>
      <c r="F1192" t="s">
        <v>289</v>
      </c>
      <c r="G1192" t="s">
        <v>117</v>
      </c>
      <c r="H1192" t="s">
        <v>118</v>
      </c>
    </row>
    <row r="1193" spans="1:12" x14ac:dyDescent="0.35">
      <c r="A1193" t="s">
        <v>206</v>
      </c>
      <c r="B1193">
        <v>254</v>
      </c>
      <c r="C1193" t="s">
        <v>205</v>
      </c>
      <c r="D1193" t="s">
        <v>206</v>
      </c>
      <c r="E1193" t="s">
        <v>288</v>
      </c>
      <c r="F1193" t="s">
        <v>289</v>
      </c>
      <c r="G1193" t="s">
        <v>117</v>
      </c>
      <c r="H1193" t="s">
        <v>118</v>
      </c>
    </row>
    <row r="1194" spans="1:12" x14ac:dyDescent="0.35">
      <c r="A1194" t="s">
        <v>220</v>
      </c>
      <c r="B1194">
        <v>948</v>
      </c>
      <c r="C1194" t="s">
        <v>219</v>
      </c>
      <c r="D1194" t="s">
        <v>220</v>
      </c>
      <c r="E1194" t="s">
        <v>288</v>
      </c>
      <c r="F1194" t="s">
        <v>289</v>
      </c>
      <c r="G1194" t="s">
        <v>117</v>
      </c>
      <c r="H1194" t="s">
        <v>118</v>
      </c>
    </row>
    <row r="1195" spans="1:12" x14ac:dyDescent="0.35">
      <c r="A1195" t="s">
        <v>1836</v>
      </c>
      <c r="B1195">
        <v>-80</v>
      </c>
      <c r="C1195" t="s">
        <v>75</v>
      </c>
      <c r="D1195" t="s">
        <v>76</v>
      </c>
      <c r="E1195" t="s">
        <v>428</v>
      </c>
      <c r="F1195" t="s">
        <v>429</v>
      </c>
      <c r="G1195" t="s">
        <v>307</v>
      </c>
      <c r="H1195" t="s">
        <v>308</v>
      </c>
    </row>
    <row r="1196" spans="1:12" x14ac:dyDescent="0.35">
      <c r="A1196" t="s">
        <v>297</v>
      </c>
      <c r="B1196">
        <v>710</v>
      </c>
      <c r="C1196" t="s">
        <v>298</v>
      </c>
      <c r="D1196" t="s">
        <v>297</v>
      </c>
      <c r="E1196" t="s">
        <v>380</v>
      </c>
      <c r="F1196" t="s">
        <v>381</v>
      </c>
      <c r="G1196" t="s">
        <v>250</v>
      </c>
      <c r="H1196" t="s">
        <v>251</v>
      </c>
      <c r="K1196" t="s">
        <v>1837</v>
      </c>
      <c r="L1196" t="s">
        <v>1838</v>
      </c>
    </row>
    <row r="1197" spans="1:12" x14ac:dyDescent="0.35">
      <c r="A1197" t="s">
        <v>691</v>
      </c>
      <c r="B1197">
        <v>710</v>
      </c>
      <c r="C1197" t="s">
        <v>690</v>
      </c>
      <c r="D1197" t="s">
        <v>691</v>
      </c>
      <c r="E1197" t="s">
        <v>380</v>
      </c>
      <c r="F1197" t="s">
        <v>381</v>
      </c>
      <c r="G1197" t="s">
        <v>250</v>
      </c>
      <c r="H1197" t="s">
        <v>251</v>
      </c>
      <c r="K1197" t="s">
        <v>1837</v>
      </c>
      <c r="L1197" t="s">
        <v>1838</v>
      </c>
    </row>
    <row r="1198" spans="1:12" x14ac:dyDescent="0.35">
      <c r="A1198" t="s">
        <v>182</v>
      </c>
      <c r="B1198">
        <v>19</v>
      </c>
      <c r="C1198" t="s">
        <v>183</v>
      </c>
      <c r="D1198" t="s">
        <v>182</v>
      </c>
      <c r="E1198" t="s">
        <v>482</v>
      </c>
      <c r="F1198" t="s">
        <v>483</v>
      </c>
      <c r="G1198" t="s">
        <v>250</v>
      </c>
      <c r="H1198" t="s">
        <v>251</v>
      </c>
    </row>
    <row r="1199" spans="1:12" x14ac:dyDescent="0.35">
      <c r="A1199" t="s">
        <v>488</v>
      </c>
      <c r="B1199">
        <v>-19</v>
      </c>
      <c r="C1199" t="s">
        <v>885</v>
      </c>
      <c r="D1199" t="s">
        <v>488</v>
      </c>
      <c r="E1199" t="s">
        <v>482</v>
      </c>
      <c r="F1199" t="s">
        <v>483</v>
      </c>
      <c r="G1199" t="s">
        <v>250</v>
      </c>
      <c r="H1199" t="s">
        <v>251</v>
      </c>
    </row>
    <row r="1200" spans="1:12" x14ac:dyDescent="0.35">
      <c r="A1200" t="s">
        <v>102</v>
      </c>
      <c r="B1200">
        <v>264180</v>
      </c>
      <c r="C1200" t="s">
        <v>101</v>
      </c>
      <c r="D1200" t="s">
        <v>102</v>
      </c>
      <c r="E1200" t="s">
        <v>404</v>
      </c>
      <c r="F1200" t="s">
        <v>405</v>
      </c>
      <c r="G1200" t="s">
        <v>307</v>
      </c>
      <c r="H1200" t="s">
        <v>308</v>
      </c>
    </row>
    <row r="1201" spans="1:8" x14ac:dyDescent="0.35">
      <c r="A1201" t="s">
        <v>238</v>
      </c>
      <c r="B1201">
        <v>-264180</v>
      </c>
      <c r="C1201" t="s">
        <v>237</v>
      </c>
      <c r="D1201" t="s">
        <v>238</v>
      </c>
      <c r="E1201" t="s">
        <v>404</v>
      </c>
      <c r="F1201" t="s">
        <v>405</v>
      </c>
      <c r="G1201" t="s">
        <v>307</v>
      </c>
      <c r="H1201" t="s">
        <v>308</v>
      </c>
    </row>
    <row r="1202" spans="1:8" x14ac:dyDescent="0.35">
      <c r="A1202" t="s">
        <v>274</v>
      </c>
      <c r="B1202">
        <v>200</v>
      </c>
      <c r="C1202" t="s">
        <v>273</v>
      </c>
      <c r="D1202" t="s">
        <v>274</v>
      </c>
      <c r="E1202" t="s">
        <v>380</v>
      </c>
      <c r="F1202" t="s">
        <v>381</v>
      </c>
      <c r="G1202" t="s">
        <v>250</v>
      </c>
      <c r="H1202" t="s">
        <v>251</v>
      </c>
    </row>
    <row r="1203" spans="1:8" x14ac:dyDescent="0.35">
      <c r="A1203" t="s">
        <v>138</v>
      </c>
      <c r="B1203">
        <v>1900</v>
      </c>
      <c r="C1203" t="s">
        <v>266</v>
      </c>
      <c r="D1203" t="s">
        <v>138</v>
      </c>
      <c r="E1203" t="s">
        <v>380</v>
      </c>
      <c r="F1203" t="s">
        <v>381</v>
      </c>
      <c r="G1203" t="s">
        <v>250</v>
      </c>
      <c r="H1203" t="s">
        <v>251</v>
      </c>
    </row>
    <row r="1204" spans="1:8" x14ac:dyDescent="0.35">
      <c r="A1204" t="s">
        <v>57</v>
      </c>
      <c r="B1204">
        <v>-2100</v>
      </c>
      <c r="C1204" t="s">
        <v>56</v>
      </c>
      <c r="D1204" t="s">
        <v>57</v>
      </c>
      <c r="E1204" t="s">
        <v>380</v>
      </c>
      <c r="F1204" t="s">
        <v>381</v>
      </c>
      <c r="G1204" t="s">
        <v>250</v>
      </c>
      <c r="H1204" t="s">
        <v>251</v>
      </c>
    </row>
    <row r="1205" spans="1:8" x14ac:dyDescent="0.35">
      <c r="A1205" t="s">
        <v>1266</v>
      </c>
      <c r="B1205">
        <v>699</v>
      </c>
      <c r="C1205" t="s">
        <v>1265</v>
      </c>
      <c r="D1205" t="s">
        <v>1266</v>
      </c>
      <c r="E1205" t="s">
        <v>380</v>
      </c>
      <c r="F1205" t="s">
        <v>381</v>
      </c>
      <c r="G1205" t="s">
        <v>250</v>
      </c>
      <c r="H1205" t="s">
        <v>251</v>
      </c>
    </row>
    <row r="1206" spans="1:8" x14ac:dyDescent="0.35">
      <c r="A1206" t="s">
        <v>297</v>
      </c>
      <c r="B1206">
        <v>-699</v>
      </c>
      <c r="C1206" t="s">
        <v>298</v>
      </c>
      <c r="D1206" t="s">
        <v>297</v>
      </c>
      <c r="E1206" t="s">
        <v>380</v>
      </c>
      <c r="F1206" t="s">
        <v>381</v>
      </c>
      <c r="G1206" t="s">
        <v>250</v>
      </c>
      <c r="H1206" t="s">
        <v>251</v>
      </c>
    </row>
    <row r="1207" spans="1:8" x14ac:dyDescent="0.35">
      <c r="A1207" t="s">
        <v>97</v>
      </c>
      <c r="B1207">
        <v>-26349</v>
      </c>
      <c r="C1207" t="s">
        <v>96</v>
      </c>
      <c r="D1207" t="s">
        <v>97</v>
      </c>
      <c r="E1207" t="s">
        <v>380</v>
      </c>
      <c r="F1207" t="s">
        <v>381</v>
      </c>
      <c r="G1207" t="s">
        <v>250</v>
      </c>
      <c r="H1207" t="s">
        <v>251</v>
      </c>
    </row>
    <row r="1208" spans="1:8" x14ac:dyDescent="0.35">
      <c r="A1208" t="s">
        <v>220</v>
      </c>
      <c r="B1208">
        <v>-10768</v>
      </c>
      <c r="C1208" t="s">
        <v>219</v>
      </c>
      <c r="D1208" t="s">
        <v>220</v>
      </c>
      <c r="E1208" t="s">
        <v>380</v>
      </c>
      <c r="F1208" t="s">
        <v>381</v>
      </c>
      <c r="G1208" t="s">
        <v>250</v>
      </c>
      <c r="H1208" t="s">
        <v>251</v>
      </c>
    </row>
    <row r="1209" spans="1:8" x14ac:dyDescent="0.35">
      <c r="A1209" t="s">
        <v>169</v>
      </c>
      <c r="B1209">
        <v>-900</v>
      </c>
      <c r="C1209" t="s">
        <v>168</v>
      </c>
      <c r="D1209" t="s">
        <v>169</v>
      </c>
      <c r="E1209" t="s">
        <v>428</v>
      </c>
      <c r="F1209" t="s">
        <v>429</v>
      </c>
      <c r="G1209" t="s">
        <v>307</v>
      </c>
      <c r="H1209" t="s">
        <v>308</v>
      </c>
    </row>
    <row r="1210" spans="1:8" x14ac:dyDescent="0.35">
      <c r="A1210" t="s">
        <v>76</v>
      </c>
      <c r="B1210">
        <v>-500</v>
      </c>
      <c r="C1210" t="s">
        <v>75</v>
      </c>
      <c r="D1210" t="s">
        <v>76</v>
      </c>
      <c r="E1210" t="s">
        <v>428</v>
      </c>
      <c r="F1210" t="s">
        <v>429</v>
      </c>
      <c r="G1210" t="s">
        <v>307</v>
      </c>
      <c r="H1210" t="s">
        <v>308</v>
      </c>
    </row>
    <row r="1211" spans="1:8" x14ac:dyDescent="0.35">
      <c r="A1211" t="s">
        <v>1086</v>
      </c>
      <c r="B1211">
        <v>1400</v>
      </c>
      <c r="C1211" t="s">
        <v>1087</v>
      </c>
      <c r="D1211" t="s">
        <v>1086</v>
      </c>
      <c r="E1211" t="s">
        <v>428</v>
      </c>
      <c r="F1211" t="s">
        <v>429</v>
      </c>
      <c r="G1211" t="s">
        <v>307</v>
      </c>
      <c r="H1211" t="s">
        <v>308</v>
      </c>
    </row>
    <row r="1212" spans="1:8" x14ac:dyDescent="0.35">
      <c r="A1212" t="s">
        <v>238</v>
      </c>
      <c r="B1212">
        <v>-441047</v>
      </c>
      <c r="C1212" t="s">
        <v>237</v>
      </c>
      <c r="D1212" t="s">
        <v>238</v>
      </c>
      <c r="E1212" t="s">
        <v>428</v>
      </c>
      <c r="F1212" t="s">
        <v>429</v>
      </c>
      <c r="G1212" t="s">
        <v>307</v>
      </c>
      <c r="H1212" t="s">
        <v>308</v>
      </c>
    </row>
    <row r="1213" spans="1:8" x14ac:dyDescent="0.35">
      <c r="A1213" t="s">
        <v>157</v>
      </c>
      <c r="B1213">
        <v>-1033</v>
      </c>
      <c r="C1213" t="s">
        <v>156</v>
      </c>
      <c r="D1213" t="s">
        <v>157</v>
      </c>
      <c r="E1213" t="s">
        <v>428</v>
      </c>
      <c r="F1213" t="s">
        <v>429</v>
      </c>
      <c r="G1213" t="s">
        <v>307</v>
      </c>
      <c r="H1213" t="s">
        <v>308</v>
      </c>
    </row>
    <row r="1214" spans="1:8" x14ac:dyDescent="0.35">
      <c r="A1214" t="s">
        <v>102</v>
      </c>
      <c r="B1214">
        <v>442080</v>
      </c>
      <c r="C1214" t="s">
        <v>101</v>
      </c>
      <c r="D1214" t="s">
        <v>102</v>
      </c>
      <c r="E1214" t="s">
        <v>428</v>
      </c>
      <c r="F1214" t="s">
        <v>429</v>
      </c>
      <c r="G1214" t="s">
        <v>307</v>
      </c>
      <c r="H1214" t="s">
        <v>308</v>
      </c>
    </row>
    <row r="1215" spans="1:8" x14ac:dyDescent="0.35">
      <c r="A1215" t="s">
        <v>304</v>
      </c>
      <c r="B1215">
        <v>102082</v>
      </c>
      <c r="C1215" t="s">
        <v>303</v>
      </c>
      <c r="D1215" t="s">
        <v>304</v>
      </c>
      <c r="E1215" t="s">
        <v>305</v>
      </c>
      <c r="F1215" t="s">
        <v>306</v>
      </c>
      <c r="G1215" t="s">
        <v>307</v>
      </c>
      <c r="H1215" t="s">
        <v>308</v>
      </c>
    </row>
    <row r="1216" spans="1:8" x14ac:dyDescent="0.35">
      <c r="A1216" t="s">
        <v>1250</v>
      </c>
      <c r="B1216">
        <v>-102082</v>
      </c>
      <c r="C1216" t="s">
        <v>1251</v>
      </c>
      <c r="D1216" t="s">
        <v>1250</v>
      </c>
      <c r="E1216" t="s">
        <v>305</v>
      </c>
      <c r="F1216" t="s">
        <v>306</v>
      </c>
      <c r="G1216" t="s">
        <v>307</v>
      </c>
      <c r="H1216" t="s">
        <v>308</v>
      </c>
    </row>
    <row r="1217" spans="1:14" x14ac:dyDescent="0.35">
      <c r="A1217" t="s">
        <v>102</v>
      </c>
      <c r="B1217">
        <v>126192</v>
      </c>
      <c r="C1217" t="s">
        <v>101</v>
      </c>
      <c r="D1217" t="s">
        <v>102</v>
      </c>
      <c r="E1217" t="s">
        <v>305</v>
      </c>
      <c r="F1217" t="s">
        <v>306</v>
      </c>
      <c r="G1217" t="s">
        <v>307</v>
      </c>
      <c r="H1217" t="s">
        <v>308</v>
      </c>
    </row>
    <row r="1218" spans="1:14" x14ac:dyDescent="0.35">
      <c r="A1218" t="s">
        <v>238</v>
      </c>
      <c r="B1218">
        <v>-126192</v>
      </c>
      <c r="C1218" t="s">
        <v>237</v>
      </c>
      <c r="D1218" t="s">
        <v>238</v>
      </c>
      <c r="E1218" t="s">
        <v>305</v>
      </c>
      <c r="F1218" t="s">
        <v>306</v>
      </c>
      <c r="G1218" t="s">
        <v>307</v>
      </c>
      <c r="H1218" t="s">
        <v>308</v>
      </c>
    </row>
    <row r="1219" spans="1:14" x14ac:dyDescent="0.35">
      <c r="A1219" t="s">
        <v>498</v>
      </c>
      <c r="B1219">
        <v>-23424</v>
      </c>
      <c r="C1219" t="s">
        <v>497</v>
      </c>
      <c r="D1219" t="s">
        <v>498</v>
      </c>
      <c r="E1219" t="s">
        <v>332</v>
      </c>
      <c r="F1219" t="s">
        <v>333</v>
      </c>
      <c r="G1219" t="s">
        <v>178</v>
      </c>
      <c r="H1219" t="s">
        <v>179</v>
      </c>
      <c r="M1219" t="s">
        <v>696</v>
      </c>
      <c r="N1219" t="s">
        <v>697</v>
      </c>
    </row>
    <row r="1220" spans="1:14" x14ac:dyDescent="0.35">
      <c r="A1220" t="s">
        <v>86</v>
      </c>
      <c r="B1220">
        <v>23424</v>
      </c>
      <c r="C1220" t="s">
        <v>85</v>
      </c>
      <c r="D1220" t="s">
        <v>86</v>
      </c>
      <c r="E1220" t="s">
        <v>332</v>
      </c>
      <c r="F1220" t="s">
        <v>333</v>
      </c>
      <c r="G1220" t="s">
        <v>178</v>
      </c>
      <c r="H1220" t="s">
        <v>179</v>
      </c>
      <c r="M1220" t="s">
        <v>696</v>
      </c>
      <c r="N1220" t="s">
        <v>697</v>
      </c>
    </row>
    <row r="1221" spans="1:14" x14ac:dyDescent="0.35">
      <c r="A1221" t="s">
        <v>1839</v>
      </c>
      <c r="B1221">
        <v>80</v>
      </c>
      <c r="C1221" t="s">
        <v>148</v>
      </c>
      <c r="D1221" t="s">
        <v>149</v>
      </c>
      <c r="E1221" t="s">
        <v>609</v>
      </c>
      <c r="F1221" t="s">
        <v>610</v>
      </c>
      <c r="G1221" t="s">
        <v>250</v>
      </c>
      <c r="H1221" t="s">
        <v>251</v>
      </c>
    </row>
    <row r="1222" spans="1:14" x14ac:dyDescent="0.35">
      <c r="A1222" t="s">
        <v>943</v>
      </c>
      <c r="B1222">
        <v>-38000</v>
      </c>
      <c r="C1222" t="s">
        <v>942</v>
      </c>
      <c r="D1222" t="s">
        <v>943</v>
      </c>
      <c r="E1222" t="s">
        <v>47</v>
      </c>
      <c r="F1222" t="s">
        <v>48</v>
      </c>
      <c r="G1222" t="s">
        <v>1840</v>
      </c>
      <c r="H1222" t="s">
        <v>1841</v>
      </c>
      <c r="M1222" t="s">
        <v>1842</v>
      </c>
      <c r="N1222" t="s">
        <v>1843</v>
      </c>
    </row>
    <row r="1223" spans="1:14" x14ac:dyDescent="0.35">
      <c r="A1223" t="s">
        <v>162</v>
      </c>
      <c r="B1223">
        <v>38000</v>
      </c>
      <c r="C1223" t="s">
        <v>1472</v>
      </c>
      <c r="D1223" t="s">
        <v>162</v>
      </c>
      <c r="E1223" t="s">
        <v>47</v>
      </c>
      <c r="F1223" t="s">
        <v>48</v>
      </c>
      <c r="G1223" t="s">
        <v>1840</v>
      </c>
      <c r="H1223" t="s">
        <v>1841</v>
      </c>
      <c r="M1223" t="s">
        <v>1842</v>
      </c>
      <c r="N1223" t="s">
        <v>1843</v>
      </c>
    </row>
    <row r="1224" spans="1:14" x14ac:dyDescent="0.35">
      <c r="A1224" t="s">
        <v>1844</v>
      </c>
      <c r="B1224">
        <v>-100</v>
      </c>
      <c r="C1224" t="s">
        <v>298</v>
      </c>
      <c r="D1224" t="s">
        <v>297</v>
      </c>
      <c r="E1224" t="s">
        <v>410</v>
      </c>
      <c r="F1224" t="s">
        <v>411</v>
      </c>
      <c r="G1224" t="s">
        <v>771</v>
      </c>
      <c r="H1224" t="s">
        <v>772</v>
      </c>
    </row>
    <row r="1225" spans="1:14" x14ac:dyDescent="0.35">
      <c r="A1225" t="s">
        <v>1845</v>
      </c>
      <c r="B1225">
        <v>-100</v>
      </c>
      <c r="C1225" t="s">
        <v>298</v>
      </c>
      <c r="D1225" t="s">
        <v>297</v>
      </c>
      <c r="E1225" t="s">
        <v>410</v>
      </c>
      <c r="F1225" t="s">
        <v>411</v>
      </c>
      <c r="G1225" t="s">
        <v>771</v>
      </c>
      <c r="H1225" t="s">
        <v>772</v>
      </c>
    </row>
    <row r="1226" spans="1:14" x14ac:dyDescent="0.35">
      <c r="A1226" t="s">
        <v>1846</v>
      </c>
      <c r="B1226">
        <v>-80</v>
      </c>
      <c r="C1226" t="s">
        <v>298</v>
      </c>
      <c r="D1226" t="s">
        <v>297</v>
      </c>
      <c r="E1226" t="s">
        <v>380</v>
      </c>
      <c r="F1226" t="s">
        <v>381</v>
      </c>
      <c r="G1226" t="s">
        <v>250</v>
      </c>
      <c r="H1226" t="s">
        <v>251</v>
      </c>
    </row>
    <row r="1227" spans="1:14" x14ac:dyDescent="0.35">
      <c r="A1227" t="s">
        <v>1847</v>
      </c>
      <c r="B1227">
        <v>9445</v>
      </c>
      <c r="C1227" t="s">
        <v>171</v>
      </c>
      <c r="D1227" t="s">
        <v>172</v>
      </c>
      <c r="E1227" t="s">
        <v>332</v>
      </c>
      <c r="F1227" t="s">
        <v>333</v>
      </c>
      <c r="G1227" t="s">
        <v>178</v>
      </c>
      <c r="H1227" t="s">
        <v>179</v>
      </c>
      <c r="M1227" t="s">
        <v>360</v>
      </c>
      <c r="N1227" t="s">
        <v>361</v>
      </c>
    </row>
    <row r="1228" spans="1:14" x14ac:dyDescent="0.35">
      <c r="A1228" t="s">
        <v>1848</v>
      </c>
      <c r="B1228">
        <v>25135</v>
      </c>
      <c r="C1228" t="s">
        <v>171</v>
      </c>
      <c r="D1228" t="s">
        <v>172</v>
      </c>
      <c r="E1228" t="s">
        <v>332</v>
      </c>
      <c r="F1228" t="s">
        <v>333</v>
      </c>
      <c r="G1228" t="s">
        <v>178</v>
      </c>
      <c r="H1228" t="s">
        <v>179</v>
      </c>
      <c r="M1228" t="s">
        <v>360</v>
      </c>
      <c r="N1228" t="s">
        <v>361</v>
      </c>
    </row>
    <row r="1229" spans="1:14" x14ac:dyDescent="0.35">
      <c r="A1229" t="s">
        <v>400</v>
      </c>
      <c r="B1229">
        <v>45000</v>
      </c>
      <c r="C1229" t="s">
        <v>401</v>
      </c>
      <c r="D1229" t="s">
        <v>400</v>
      </c>
      <c r="E1229" t="s">
        <v>422</v>
      </c>
      <c r="F1229" t="s">
        <v>423</v>
      </c>
      <c r="G1229" t="s">
        <v>307</v>
      </c>
      <c r="H1229" t="s">
        <v>308</v>
      </c>
      <c r="I1229" t="s">
        <v>424</v>
      </c>
      <c r="J1229" t="s">
        <v>425</v>
      </c>
    </row>
    <row r="1230" spans="1:14" x14ac:dyDescent="0.35">
      <c r="A1230" t="s">
        <v>1849</v>
      </c>
      <c r="B1230">
        <v>-45000</v>
      </c>
      <c r="C1230" t="s">
        <v>401</v>
      </c>
      <c r="D1230" t="s">
        <v>400</v>
      </c>
      <c r="E1230" t="s">
        <v>422</v>
      </c>
      <c r="F1230" t="s">
        <v>423</v>
      </c>
      <c r="G1230" t="s">
        <v>307</v>
      </c>
      <c r="H1230" t="s">
        <v>308</v>
      </c>
    </row>
    <row r="1231" spans="1:14" x14ac:dyDescent="0.35">
      <c r="A1231" t="s">
        <v>1263</v>
      </c>
      <c r="B1231">
        <v>-50000</v>
      </c>
      <c r="C1231" t="s">
        <v>1262</v>
      </c>
      <c r="D1231" t="s">
        <v>1263</v>
      </c>
      <c r="E1231" t="s">
        <v>47</v>
      </c>
      <c r="F1231" t="s">
        <v>48</v>
      </c>
      <c r="G1231" t="s">
        <v>1513</v>
      </c>
      <c r="H1231" t="s">
        <v>1514</v>
      </c>
      <c r="K1231" t="s">
        <v>1850</v>
      </c>
      <c r="L1231" t="s">
        <v>1851</v>
      </c>
    </row>
    <row r="1232" spans="1:14" x14ac:dyDescent="0.35">
      <c r="A1232" t="s">
        <v>1263</v>
      </c>
      <c r="B1232">
        <v>50000</v>
      </c>
      <c r="C1232" t="s">
        <v>1852</v>
      </c>
      <c r="D1232" t="s">
        <v>1263</v>
      </c>
      <c r="E1232" t="s">
        <v>47</v>
      </c>
      <c r="F1232" t="s">
        <v>48</v>
      </c>
      <c r="G1232" t="s">
        <v>1513</v>
      </c>
      <c r="H1232" t="s">
        <v>1514</v>
      </c>
      <c r="K1232" t="s">
        <v>1850</v>
      </c>
      <c r="L1232" t="s">
        <v>1851</v>
      </c>
    </row>
    <row r="1233" spans="1:14" x14ac:dyDescent="0.35">
      <c r="A1233" t="s">
        <v>1853</v>
      </c>
      <c r="B1233">
        <v>39</v>
      </c>
      <c r="C1233" t="s">
        <v>17</v>
      </c>
      <c r="D1233" t="s">
        <v>18</v>
      </c>
      <c r="E1233" t="s">
        <v>332</v>
      </c>
      <c r="F1233" t="s">
        <v>333</v>
      </c>
      <c r="G1233" t="s">
        <v>49</v>
      </c>
      <c r="H1233" t="s">
        <v>50</v>
      </c>
      <c r="M1233" t="s">
        <v>23</v>
      </c>
      <c r="N1233" t="s">
        <v>24</v>
      </c>
    </row>
    <row r="1234" spans="1:14" x14ac:dyDescent="0.35">
      <c r="A1234" t="s">
        <v>1853</v>
      </c>
      <c r="B1234">
        <v>1590</v>
      </c>
      <c r="C1234" t="s">
        <v>27</v>
      </c>
      <c r="D1234" t="s">
        <v>28</v>
      </c>
      <c r="E1234" t="s">
        <v>332</v>
      </c>
      <c r="F1234" t="s">
        <v>333</v>
      </c>
      <c r="G1234" t="s">
        <v>49</v>
      </c>
      <c r="H1234" t="s">
        <v>50</v>
      </c>
      <c r="M1234" t="s">
        <v>23</v>
      </c>
      <c r="N1234" t="s">
        <v>24</v>
      </c>
    </row>
    <row r="1235" spans="1:14" x14ac:dyDescent="0.35">
      <c r="A1235" t="s">
        <v>1853</v>
      </c>
      <c r="B1235">
        <v>3188</v>
      </c>
      <c r="C1235" t="s">
        <v>101</v>
      </c>
      <c r="D1235" t="s">
        <v>102</v>
      </c>
      <c r="E1235" t="s">
        <v>332</v>
      </c>
      <c r="F1235" t="s">
        <v>333</v>
      </c>
      <c r="G1235" t="s">
        <v>49</v>
      </c>
      <c r="H1235" t="s">
        <v>50</v>
      </c>
      <c r="M1235" t="s">
        <v>23</v>
      </c>
      <c r="N1235" t="s">
        <v>24</v>
      </c>
    </row>
    <row r="1236" spans="1:14" x14ac:dyDescent="0.35">
      <c r="A1236" t="s">
        <v>1853</v>
      </c>
      <c r="B1236">
        <v>6</v>
      </c>
      <c r="C1236" t="s">
        <v>17</v>
      </c>
      <c r="D1236" t="s">
        <v>18</v>
      </c>
      <c r="E1236" t="s">
        <v>47</v>
      </c>
      <c r="F1236" t="s">
        <v>48</v>
      </c>
      <c r="G1236" t="s">
        <v>292</v>
      </c>
      <c r="H1236" t="s">
        <v>293</v>
      </c>
      <c r="M1236" t="s">
        <v>23</v>
      </c>
      <c r="N1236" t="s">
        <v>24</v>
      </c>
    </row>
    <row r="1237" spans="1:14" x14ac:dyDescent="0.35">
      <c r="A1237" t="s">
        <v>1853</v>
      </c>
      <c r="B1237">
        <v>265</v>
      </c>
      <c r="C1237" t="s">
        <v>27</v>
      </c>
      <c r="D1237" t="s">
        <v>28</v>
      </c>
      <c r="E1237" t="s">
        <v>47</v>
      </c>
      <c r="F1237" t="s">
        <v>48</v>
      </c>
      <c r="G1237" t="s">
        <v>292</v>
      </c>
      <c r="H1237" t="s">
        <v>293</v>
      </c>
      <c r="M1237" t="s">
        <v>23</v>
      </c>
      <c r="N1237" t="s">
        <v>24</v>
      </c>
    </row>
    <row r="1238" spans="1:14" x14ac:dyDescent="0.35">
      <c r="A1238" t="s">
        <v>1853</v>
      </c>
      <c r="B1238">
        <v>531</v>
      </c>
      <c r="C1238" t="s">
        <v>101</v>
      </c>
      <c r="D1238" t="s">
        <v>102</v>
      </c>
      <c r="E1238" t="s">
        <v>47</v>
      </c>
      <c r="F1238" t="s">
        <v>48</v>
      </c>
      <c r="G1238" t="s">
        <v>292</v>
      </c>
      <c r="H1238" t="s">
        <v>293</v>
      </c>
      <c r="M1238" t="s">
        <v>23</v>
      </c>
      <c r="N1238" t="s">
        <v>24</v>
      </c>
    </row>
    <row r="1239" spans="1:14" x14ac:dyDescent="0.35">
      <c r="A1239" t="s">
        <v>1853</v>
      </c>
      <c r="B1239">
        <v>32</v>
      </c>
      <c r="C1239" t="s">
        <v>17</v>
      </c>
      <c r="D1239" t="s">
        <v>18</v>
      </c>
      <c r="E1239" t="s">
        <v>19</v>
      </c>
      <c r="F1239" t="s">
        <v>20</v>
      </c>
      <c r="G1239" t="s">
        <v>21</v>
      </c>
      <c r="H1239" t="s">
        <v>22</v>
      </c>
      <c r="M1239" t="s">
        <v>23</v>
      </c>
      <c r="N1239" t="s">
        <v>24</v>
      </c>
    </row>
    <row r="1240" spans="1:14" x14ac:dyDescent="0.35">
      <c r="A1240" t="s">
        <v>28</v>
      </c>
      <c r="B1240">
        <v>1324</v>
      </c>
      <c r="C1240" t="s">
        <v>27</v>
      </c>
      <c r="D1240" t="s">
        <v>28</v>
      </c>
      <c r="E1240" t="s">
        <v>19</v>
      </c>
      <c r="F1240" t="s">
        <v>20</v>
      </c>
      <c r="G1240" t="s">
        <v>21</v>
      </c>
      <c r="H1240" t="s">
        <v>22</v>
      </c>
      <c r="M1240" t="s">
        <v>23</v>
      </c>
      <c r="N1240" t="s">
        <v>24</v>
      </c>
    </row>
    <row r="1241" spans="1:14" x14ac:dyDescent="0.35">
      <c r="A1241" t="s">
        <v>1853</v>
      </c>
      <c r="B1241">
        <v>2657</v>
      </c>
      <c r="C1241" t="s">
        <v>219</v>
      </c>
      <c r="D1241" t="s">
        <v>220</v>
      </c>
      <c r="E1241" t="s">
        <v>19</v>
      </c>
      <c r="F1241" t="s">
        <v>20</v>
      </c>
      <c r="G1241" t="s">
        <v>21</v>
      </c>
      <c r="H1241" t="s">
        <v>22</v>
      </c>
      <c r="M1241" t="s">
        <v>23</v>
      </c>
      <c r="N1241" t="s">
        <v>24</v>
      </c>
    </row>
    <row r="1242" spans="1:14" x14ac:dyDescent="0.35">
      <c r="A1242" t="s">
        <v>1853</v>
      </c>
      <c r="B1242">
        <v>2</v>
      </c>
      <c r="C1242" t="s">
        <v>17</v>
      </c>
      <c r="D1242" t="s">
        <v>18</v>
      </c>
      <c r="E1242" t="s">
        <v>139</v>
      </c>
      <c r="F1242" t="s">
        <v>140</v>
      </c>
      <c r="G1242" t="s">
        <v>245</v>
      </c>
      <c r="H1242" t="s">
        <v>246</v>
      </c>
    </row>
    <row r="1243" spans="1:14" x14ac:dyDescent="0.35">
      <c r="A1243" t="s">
        <v>1853</v>
      </c>
      <c r="B1243">
        <v>75</v>
      </c>
      <c r="C1243" t="s">
        <v>71</v>
      </c>
      <c r="D1243" t="s">
        <v>72</v>
      </c>
      <c r="E1243" t="s">
        <v>139</v>
      </c>
      <c r="F1243" t="s">
        <v>140</v>
      </c>
      <c r="G1243" t="s">
        <v>245</v>
      </c>
      <c r="H1243" t="s">
        <v>246</v>
      </c>
      <c r="M1243" t="s">
        <v>23</v>
      </c>
      <c r="N1243" t="s">
        <v>24</v>
      </c>
    </row>
    <row r="1244" spans="1:14" x14ac:dyDescent="0.35">
      <c r="A1244" t="s">
        <v>1853</v>
      </c>
      <c r="B1244">
        <v>149</v>
      </c>
      <c r="C1244" t="s">
        <v>219</v>
      </c>
      <c r="D1244" t="s">
        <v>220</v>
      </c>
      <c r="E1244" t="s">
        <v>139</v>
      </c>
      <c r="F1244" t="s">
        <v>140</v>
      </c>
      <c r="G1244" t="s">
        <v>245</v>
      </c>
      <c r="H1244" t="s">
        <v>246</v>
      </c>
      <c r="M1244" t="s">
        <v>23</v>
      </c>
      <c r="N1244" t="s">
        <v>24</v>
      </c>
    </row>
    <row r="1245" spans="1:14" x14ac:dyDescent="0.35">
      <c r="A1245" t="s">
        <v>1853</v>
      </c>
      <c r="B1245">
        <v>23</v>
      </c>
      <c r="C1245" t="s">
        <v>17</v>
      </c>
      <c r="D1245" t="s">
        <v>18</v>
      </c>
      <c r="E1245" t="s">
        <v>410</v>
      </c>
      <c r="F1245" t="s">
        <v>411</v>
      </c>
      <c r="G1245" t="s">
        <v>412</v>
      </c>
      <c r="H1245" t="s">
        <v>413</v>
      </c>
    </row>
    <row r="1246" spans="1:14" x14ac:dyDescent="0.35">
      <c r="A1246" t="s">
        <v>1853</v>
      </c>
      <c r="B1246">
        <v>954</v>
      </c>
      <c r="C1246" t="s">
        <v>71</v>
      </c>
      <c r="D1246" t="s">
        <v>72</v>
      </c>
      <c r="E1246" t="s">
        <v>410</v>
      </c>
      <c r="F1246" t="s">
        <v>411</v>
      </c>
      <c r="G1246" t="s">
        <v>412</v>
      </c>
      <c r="H1246" t="s">
        <v>413</v>
      </c>
    </row>
    <row r="1247" spans="1:14" x14ac:dyDescent="0.35">
      <c r="A1247" t="s">
        <v>1853</v>
      </c>
      <c r="B1247">
        <v>1913</v>
      </c>
      <c r="C1247" t="s">
        <v>219</v>
      </c>
      <c r="D1247" t="s">
        <v>220</v>
      </c>
      <c r="E1247" t="s">
        <v>410</v>
      </c>
      <c r="F1247" t="s">
        <v>411</v>
      </c>
      <c r="G1247" t="s">
        <v>412</v>
      </c>
      <c r="H1247" t="s">
        <v>413</v>
      </c>
    </row>
    <row r="1248" spans="1:14" x14ac:dyDescent="0.35">
      <c r="A1248" t="s">
        <v>1853</v>
      </c>
      <c r="B1248">
        <v>2</v>
      </c>
      <c r="C1248" t="s">
        <v>17</v>
      </c>
      <c r="D1248" t="s">
        <v>18</v>
      </c>
      <c r="E1248" t="s">
        <v>221</v>
      </c>
      <c r="F1248" t="s">
        <v>222</v>
      </c>
      <c r="G1248" t="s">
        <v>223</v>
      </c>
      <c r="H1248" t="s">
        <v>224</v>
      </c>
    </row>
    <row r="1249" spans="1:8" x14ac:dyDescent="0.35">
      <c r="A1249" t="s">
        <v>1853</v>
      </c>
      <c r="B1249">
        <v>99</v>
      </c>
      <c r="C1249" t="s">
        <v>71</v>
      </c>
      <c r="D1249" t="s">
        <v>72</v>
      </c>
      <c r="E1249" t="s">
        <v>221</v>
      </c>
      <c r="F1249" t="s">
        <v>222</v>
      </c>
      <c r="G1249" t="s">
        <v>223</v>
      </c>
      <c r="H1249" t="s">
        <v>224</v>
      </c>
    </row>
    <row r="1250" spans="1:8" x14ac:dyDescent="0.35">
      <c r="A1250" t="s">
        <v>1853</v>
      </c>
      <c r="B1250">
        <v>199</v>
      </c>
      <c r="C1250" t="s">
        <v>219</v>
      </c>
      <c r="D1250" t="s">
        <v>220</v>
      </c>
      <c r="E1250" t="s">
        <v>221</v>
      </c>
      <c r="F1250" t="s">
        <v>222</v>
      </c>
      <c r="G1250" t="s">
        <v>223</v>
      </c>
      <c r="H1250" t="s">
        <v>224</v>
      </c>
    </row>
    <row r="1251" spans="1:8" x14ac:dyDescent="0.35">
      <c r="A1251" t="s">
        <v>1853</v>
      </c>
      <c r="B1251">
        <v>23</v>
      </c>
      <c r="C1251" t="s">
        <v>17</v>
      </c>
      <c r="D1251" t="s">
        <v>18</v>
      </c>
      <c r="E1251" t="s">
        <v>134</v>
      </c>
      <c r="F1251" t="s">
        <v>135</v>
      </c>
      <c r="G1251" t="s">
        <v>117</v>
      </c>
      <c r="H1251" t="s">
        <v>118</v>
      </c>
    </row>
    <row r="1252" spans="1:8" x14ac:dyDescent="0.35">
      <c r="A1252" t="s">
        <v>1853</v>
      </c>
      <c r="B1252">
        <v>948</v>
      </c>
      <c r="C1252" t="s">
        <v>71</v>
      </c>
      <c r="D1252" t="s">
        <v>72</v>
      </c>
      <c r="E1252" t="s">
        <v>134</v>
      </c>
      <c r="F1252" t="s">
        <v>135</v>
      </c>
      <c r="G1252" t="s">
        <v>117</v>
      </c>
      <c r="H1252" t="s">
        <v>118</v>
      </c>
    </row>
    <row r="1253" spans="1:8" x14ac:dyDescent="0.35">
      <c r="A1253" t="s">
        <v>1853</v>
      </c>
      <c r="B1253">
        <v>1902</v>
      </c>
      <c r="C1253" t="s">
        <v>219</v>
      </c>
      <c r="D1253" t="s">
        <v>220</v>
      </c>
      <c r="E1253" t="s">
        <v>134</v>
      </c>
      <c r="F1253" t="s">
        <v>135</v>
      </c>
      <c r="G1253" t="s">
        <v>117</v>
      </c>
      <c r="H1253" t="s">
        <v>118</v>
      </c>
    </row>
    <row r="1254" spans="1:8" x14ac:dyDescent="0.35">
      <c r="A1254" t="s">
        <v>18</v>
      </c>
      <c r="B1254">
        <v>8</v>
      </c>
      <c r="C1254" t="s">
        <v>17</v>
      </c>
      <c r="D1254" t="s">
        <v>18</v>
      </c>
      <c r="E1254" t="s">
        <v>563</v>
      </c>
      <c r="F1254" t="s">
        <v>564</v>
      </c>
      <c r="G1254" t="s">
        <v>568</v>
      </c>
      <c r="H1254" t="s">
        <v>569</v>
      </c>
    </row>
    <row r="1255" spans="1:8" x14ac:dyDescent="0.35">
      <c r="A1255" t="s">
        <v>72</v>
      </c>
      <c r="B1255">
        <v>329</v>
      </c>
      <c r="C1255" t="s">
        <v>71</v>
      </c>
      <c r="D1255" t="s">
        <v>72</v>
      </c>
      <c r="E1255" t="s">
        <v>563</v>
      </c>
      <c r="F1255" t="s">
        <v>564</v>
      </c>
      <c r="G1255" t="s">
        <v>568</v>
      </c>
      <c r="H1255" t="s">
        <v>569</v>
      </c>
    </row>
    <row r="1256" spans="1:8" x14ac:dyDescent="0.35">
      <c r="A1256" t="s">
        <v>102</v>
      </c>
      <c r="B1256">
        <v>660</v>
      </c>
      <c r="C1256" t="s">
        <v>101</v>
      </c>
      <c r="D1256" t="s">
        <v>102</v>
      </c>
      <c r="E1256" t="s">
        <v>563</v>
      </c>
      <c r="F1256" t="s">
        <v>564</v>
      </c>
      <c r="G1256" t="s">
        <v>568</v>
      </c>
      <c r="H1256" t="s">
        <v>569</v>
      </c>
    </row>
    <row r="1257" spans="1:8" x14ac:dyDescent="0.35">
      <c r="A1257" t="s">
        <v>18</v>
      </c>
      <c r="B1257">
        <v>50</v>
      </c>
      <c r="C1257" t="s">
        <v>17</v>
      </c>
      <c r="D1257" t="s">
        <v>18</v>
      </c>
      <c r="E1257" t="s">
        <v>548</v>
      </c>
      <c r="F1257" t="s">
        <v>549</v>
      </c>
      <c r="G1257" t="s">
        <v>645</v>
      </c>
      <c r="H1257" t="s">
        <v>646</v>
      </c>
    </row>
    <row r="1258" spans="1:8" x14ac:dyDescent="0.35">
      <c r="A1258" t="s">
        <v>72</v>
      </c>
      <c r="B1258">
        <v>2053</v>
      </c>
      <c r="C1258" t="s">
        <v>71</v>
      </c>
      <c r="D1258" t="s">
        <v>72</v>
      </c>
      <c r="E1258" t="s">
        <v>548</v>
      </c>
      <c r="F1258" t="s">
        <v>549</v>
      </c>
      <c r="G1258" t="s">
        <v>645</v>
      </c>
      <c r="H1258" t="s">
        <v>646</v>
      </c>
    </row>
    <row r="1259" spans="1:8" x14ac:dyDescent="0.35">
      <c r="A1259" t="s">
        <v>227</v>
      </c>
      <c r="B1259">
        <v>4118</v>
      </c>
      <c r="C1259" t="s">
        <v>226</v>
      </c>
      <c r="D1259" t="s">
        <v>227</v>
      </c>
      <c r="E1259" t="s">
        <v>548</v>
      </c>
      <c r="F1259" t="s">
        <v>549</v>
      </c>
      <c r="G1259" t="s">
        <v>645</v>
      </c>
      <c r="H1259" t="s">
        <v>646</v>
      </c>
    </row>
    <row r="1260" spans="1:8" x14ac:dyDescent="0.35">
      <c r="A1260" t="s">
        <v>1853</v>
      </c>
      <c r="B1260">
        <v>16</v>
      </c>
      <c r="C1260" t="s">
        <v>17</v>
      </c>
      <c r="D1260" t="s">
        <v>18</v>
      </c>
      <c r="E1260" t="s">
        <v>609</v>
      </c>
      <c r="F1260" t="s">
        <v>610</v>
      </c>
      <c r="G1260" t="s">
        <v>250</v>
      </c>
      <c r="H1260" t="s">
        <v>251</v>
      </c>
    </row>
    <row r="1261" spans="1:8" x14ac:dyDescent="0.35">
      <c r="A1261" t="s">
        <v>1853</v>
      </c>
      <c r="B1261">
        <v>673</v>
      </c>
      <c r="C1261" t="s">
        <v>71</v>
      </c>
      <c r="D1261" t="s">
        <v>72</v>
      </c>
      <c r="E1261" t="s">
        <v>609</v>
      </c>
      <c r="F1261" t="s">
        <v>610</v>
      </c>
      <c r="G1261" t="s">
        <v>250</v>
      </c>
      <c r="H1261" t="s">
        <v>251</v>
      </c>
    </row>
    <row r="1262" spans="1:8" x14ac:dyDescent="0.35">
      <c r="A1262" t="s">
        <v>1853</v>
      </c>
      <c r="B1262">
        <v>1350</v>
      </c>
      <c r="C1262" t="s">
        <v>219</v>
      </c>
      <c r="D1262" t="s">
        <v>220</v>
      </c>
      <c r="E1262" t="s">
        <v>609</v>
      </c>
      <c r="F1262" t="s">
        <v>610</v>
      </c>
      <c r="G1262" t="s">
        <v>250</v>
      </c>
      <c r="H1262" t="s">
        <v>251</v>
      </c>
    </row>
    <row r="1263" spans="1:8" x14ac:dyDescent="0.35">
      <c r="A1263" t="s">
        <v>1853</v>
      </c>
      <c r="B1263">
        <v>59</v>
      </c>
      <c r="C1263" t="s">
        <v>17</v>
      </c>
      <c r="D1263" t="s">
        <v>18</v>
      </c>
      <c r="E1263" t="s">
        <v>154</v>
      </c>
      <c r="F1263" t="s">
        <v>155</v>
      </c>
      <c r="G1263" t="s">
        <v>117</v>
      </c>
      <c r="H1263" t="s">
        <v>118</v>
      </c>
    </row>
    <row r="1264" spans="1:8" x14ac:dyDescent="0.35">
      <c r="A1264" t="s">
        <v>1853</v>
      </c>
      <c r="B1264">
        <v>2432</v>
      </c>
      <c r="C1264" t="s">
        <v>27</v>
      </c>
      <c r="D1264" t="s">
        <v>28</v>
      </c>
      <c r="E1264" t="s">
        <v>154</v>
      </c>
      <c r="F1264" t="s">
        <v>155</v>
      </c>
      <c r="G1264" t="s">
        <v>117</v>
      </c>
      <c r="H1264" t="s">
        <v>118</v>
      </c>
    </row>
    <row r="1265" spans="1:14" x14ac:dyDescent="0.35">
      <c r="A1265" t="s">
        <v>1853</v>
      </c>
      <c r="B1265">
        <v>4879</v>
      </c>
      <c r="C1265" t="s">
        <v>219</v>
      </c>
      <c r="D1265" t="s">
        <v>220</v>
      </c>
      <c r="E1265" t="s">
        <v>154</v>
      </c>
      <c r="F1265" t="s">
        <v>155</v>
      </c>
      <c r="G1265" t="s">
        <v>117</v>
      </c>
      <c r="H1265" t="s">
        <v>118</v>
      </c>
    </row>
    <row r="1266" spans="1:14" x14ac:dyDescent="0.35">
      <c r="A1266" t="s">
        <v>1090</v>
      </c>
      <c r="B1266">
        <v>-51000</v>
      </c>
      <c r="C1266" t="s">
        <v>1089</v>
      </c>
      <c r="D1266" t="s">
        <v>1090</v>
      </c>
      <c r="E1266" t="s">
        <v>1016</v>
      </c>
      <c r="F1266" t="s">
        <v>1017</v>
      </c>
      <c r="G1266" t="s">
        <v>533</v>
      </c>
      <c r="H1266" t="s">
        <v>534</v>
      </c>
      <c r="K1266" t="s">
        <v>1854</v>
      </c>
      <c r="L1266" t="s">
        <v>1855</v>
      </c>
      <c r="M1266" t="s">
        <v>1856</v>
      </c>
      <c r="N1266" t="s">
        <v>1857</v>
      </c>
    </row>
    <row r="1267" spans="1:14" x14ac:dyDescent="0.35">
      <c r="A1267" t="s">
        <v>1858</v>
      </c>
      <c r="B1267">
        <v>369</v>
      </c>
      <c r="C1267" t="s">
        <v>1859</v>
      </c>
      <c r="D1267" t="s">
        <v>1858</v>
      </c>
      <c r="E1267" t="s">
        <v>1270</v>
      </c>
      <c r="F1267" t="s">
        <v>1271</v>
      </c>
      <c r="G1267" t="s">
        <v>412</v>
      </c>
      <c r="H1267" t="s">
        <v>413</v>
      </c>
    </row>
    <row r="1268" spans="1:14" x14ac:dyDescent="0.35">
      <c r="A1268" t="s">
        <v>1860</v>
      </c>
      <c r="B1268">
        <v>-37772</v>
      </c>
      <c r="C1268" t="s">
        <v>1861</v>
      </c>
      <c r="D1268" t="s">
        <v>1860</v>
      </c>
      <c r="E1268" t="s">
        <v>531</v>
      </c>
      <c r="F1268" t="s">
        <v>532</v>
      </c>
      <c r="G1268" t="s">
        <v>533</v>
      </c>
      <c r="H1268" t="s">
        <v>534</v>
      </c>
      <c r="K1268" t="s">
        <v>1862</v>
      </c>
      <c r="L1268" t="s">
        <v>1863</v>
      </c>
    </row>
    <row r="1269" spans="1:14" x14ac:dyDescent="0.35">
      <c r="A1269" t="s">
        <v>400</v>
      </c>
      <c r="B1269">
        <v>-37772</v>
      </c>
      <c r="C1269" t="s">
        <v>401</v>
      </c>
      <c r="D1269" t="s">
        <v>400</v>
      </c>
      <c r="E1269" t="s">
        <v>531</v>
      </c>
      <c r="F1269" t="s">
        <v>532</v>
      </c>
      <c r="G1269" t="s">
        <v>533</v>
      </c>
      <c r="H1269" t="s">
        <v>534</v>
      </c>
      <c r="I1269" t="s">
        <v>535</v>
      </c>
      <c r="J1269" t="s">
        <v>536</v>
      </c>
      <c r="K1269" t="s">
        <v>1862</v>
      </c>
      <c r="L1269" t="s">
        <v>1863</v>
      </c>
    </row>
    <row r="1270" spans="1:14" x14ac:dyDescent="0.35">
      <c r="A1270" t="s">
        <v>400</v>
      </c>
      <c r="B1270">
        <v>80680</v>
      </c>
      <c r="C1270" t="s">
        <v>401</v>
      </c>
      <c r="D1270" t="s">
        <v>400</v>
      </c>
      <c r="E1270" t="s">
        <v>531</v>
      </c>
      <c r="F1270" t="s">
        <v>532</v>
      </c>
      <c r="G1270" t="s">
        <v>533</v>
      </c>
      <c r="H1270" t="s">
        <v>534</v>
      </c>
      <c r="I1270" t="s">
        <v>535</v>
      </c>
      <c r="J1270" t="s">
        <v>536</v>
      </c>
      <c r="K1270" t="s">
        <v>1862</v>
      </c>
      <c r="L1270" t="s">
        <v>1863</v>
      </c>
    </row>
    <row r="1271" spans="1:14" x14ac:dyDescent="0.35">
      <c r="A1271" t="s">
        <v>962</v>
      </c>
      <c r="B1271">
        <v>-268076</v>
      </c>
      <c r="C1271" t="s">
        <v>961</v>
      </c>
      <c r="D1271" t="s">
        <v>962</v>
      </c>
      <c r="E1271" t="s">
        <v>1116</v>
      </c>
      <c r="F1271" t="s">
        <v>1117</v>
      </c>
      <c r="G1271" t="s">
        <v>21</v>
      </c>
      <c r="H1271" t="s">
        <v>22</v>
      </c>
    </row>
    <row r="1272" spans="1:14" x14ac:dyDescent="0.35">
      <c r="A1272" t="s">
        <v>1864</v>
      </c>
      <c r="B1272">
        <v>-39941</v>
      </c>
      <c r="C1272" t="s">
        <v>1865</v>
      </c>
      <c r="D1272" t="s">
        <v>1864</v>
      </c>
      <c r="E1272" t="s">
        <v>531</v>
      </c>
      <c r="F1272" t="s">
        <v>532</v>
      </c>
      <c r="G1272" t="s">
        <v>533</v>
      </c>
      <c r="H1272" t="s">
        <v>534</v>
      </c>
    </row>
    <row r="1273" spans="1:14" x14ac:dyDescent="0.35">
      <c r="A1273" t="s">
        <v>1866</v>
      </c>
      <c r="B1273">
        <v>-370</v>
      </c>
      <c r="C1273" t="s">
        <v>17</v>
      </c>
      <c r="D1273" t="s">
        <v>18</v>
      </c>
      <c r="E1273" t="s">
        <v>531</v>
      </c>
      <c r="F1273" t="s">
        <v>532</v>
      </c>
      <c r="G1273" t="s">
        <v>533</v>
      </c>
      <c r="H1273" t="s">
        <v>534</v>
      </c>
    </row>
    <row r="1274" spans="1:14" x14ac:dyDescent="0.35">
      <c r="A1274" t="s">
        <v>1866</v>
      </c>
      <c r="B1274">
        <v>-15316</v>
      </c>
      <c r="C1274" t="s">
        <v>27</v>
      </c>
      <c r="D1274" t="s">
        <v>28</v>
      </c>
      <c r="E1274" t="s">
        <v>531</v>
      </c>
      <c r="F1274" t="s">
        <v>532</v>
      </c>
      <c r="G1274" t="s">
        <v>533</v>
      </c>
      <c r="H1274" t="s">
        <v>534</v>
      </c>
    </row>
    <row r="1275" spans="1:14" x14ac:dyDescent="0.35">
      <c r="A1275" t="s">
        <v>1866</v>
      </c>
      <c r="B1275">
        <v>-49868</v>
      </c>
      <c r="C1275" t="s">
        <v>101</v>
      </c>
      <c r="D1275" t="s">
        <v>102</v>
      </c>
      <c r="E1275" t="s">
        <v>531</v>
      </c>
      <c r="F1275" t="s">
        <v>532</v>
      </c>
      <c r="G1275" t="s">
        <v>533</v>
      </c>
      <c r="H1275" t="s">
        <v>534</v>
      </c>
    </row>
    <row r="1276" spans="1:14" x14ac:dyDescent="0.35">
      <c r="A1276" t="s">
        <v>1867</v>
      </c>
      <c r="B1276">
        <v>-8154</v>
      </c>
      <c r="C1276" t="s">
        <v>1490</v>
      </c>
      <c r="D1276" t="s">
        <v>1491</v>
      </c>
      <c r="E1276" t="s">
        <v>458</v>
      </c>
      <c r="F1276" t="s">
        <v>459</v>
      </c>
      <c r="G1276" t="s">
        <v>955</v>
      </c>
      <c r="H1276" t="s">
        <v>956</v>
      </c>
    </row>
    <row r="1277" spans="1:14" x14ac:dyDescent="0.35">
      <c r="A1277" t="s">
        <v>1744</v>
      </c>
      <c r="B1277">
        <v>48639</v>
      </c>
      <c r="C1277" t="s">
        <v>1743</v>
      </c>
      <c r="D1277" t="s">
        <v>1744</v>
      </c>
      <c r="E1277" t="s">
        <v>548</v>
      </c>
      <c r="F1277" t="s">
        <v>549</v>
      </c>
      <c r="G1277" t="s">
        <v>633</v>
      </c>
      <c r="H1277" t="s">
        <v>634</v>
      </c>
      <c r="K1277" t="s">
        <v>1862</v>
      </c>
      <c r="L1277" t="s">
        <v>1863</v>
      </c>
    </row>
    <row r="1278" spans="1:14" x14ac:dyDescent="0.35">
      <c r="A1278" t="s">
        <v>1868</v>
      </c>
      <c r="B1278">
        <v>8426</v>
      </c>
      <c r="C1278" t="s">
        <v>1869</v>
      </c>
      <c r="D1278" t="s">
        <v>1868</v>
      </c>
      <c r="E1278" t="s">
        <v>126</v>
      </c>
      <c r="F1278" t="s">
        <v>127</v>
      </c>
      <c r="G1278" t="s">
        <v>1870</v>
      </c>
      <c r="H1278" t="s">
        <v>1871</v>
      </c>
    </row>
    <row r="1279" spans="1:14" x14ac:dyDescent="0.35">
      <c r="A1279" t="s">
        <v>1872</v>
      </c>
      <c r="B1279">
        <v>1200</v>
      </c>
      <c r="C1279" t="s">
        <v>1873</v>
      </c>
      <c r="D1279" t="s">
        <v>1874</v>
      </c>
      <c r="E1279" t="s">
        <v>19</v>
      </c>
      <c r="F1279" t="s">
        <v>20</v>
      </c>
      <c r="G1279" t="s">
        <v>21</v>
      </c>
      <c r="H1279" t="s">
        <v>22</v>
      </c>
    </row>
    <row r="1280" spans="1:14" x14ac:dyDescent="0.35">
      <c r="A1280" t="s">
        <v>1150</v>
      </c>
      <c r="B1280">
        <v>72631</v>
      </c>
      <c r="C1280" t="s">
        <v>1151</v>
      </c>
      <c r="D1280" t="s">
        <v>1150</v>
      </c>
      <c r="E1280" t="s">
        <v>1116</v>
      </c>
      <c r="F1280" t="s">
        <v>1117</v>
      </c>
      <c r="G1280" t="s">
        <v>21</v>
      </c>
      <c r="H1280" t="s">
        <v>22</v>
      </c>
    </row>
    <row r="1281" spans="1:14" x14ac:dyDescent="0.35">
      <c r="A1281" t="s">
        <v>1875</v>
      </c>
      <c r="B1281">
        <v>16000</v>
      </c>
      <c r="C1281" t="s">
        <v>811</v>
      </c>
      <c r="D1281" t="s">
        <v>812</v>
      </c>
      <c r="E1281" t="s">
        <v>126</v>
      </c>
      <c r="F1281" t="s">
        <v>127</v>
      </c>
      <c r="G1281" t="s">
        <v>21</v>
      </c>
      <c r="H1281" t="s">
        <v>22</v>
      </c>
    </row>
    <row r="1282" spans="1:14" x14ac:dyDescent="0.35">
      <c r="A1282" t="s">
        <v>1876</v>
      </c>
      <c r="B1282">
        <v>27</v>
      </c>
      <c r="C1282" t="s">
        <v>17</v>
      </c>
      <c r="D1282" t="s">
        <v>18</v>
      </c>
      <c r="E1282" t="s">
        <v>410</v>
      </c>
      <c r="F1282" t="s">
        <v>411</v>
      </c>
      <c r="G1282" t="s">
        <v>412</v>
      </c>
      <c r="H1282" t="s">
        <v>413</v>
      </c>
    </row>
    <row r="1283" spans="1:14" x14ac:dyDescent="0.35">
      <c r="A1283" t="s">
        <v>1876</v>
      </c>
      <c r="B1283">
        <v>1130</v>
      </c>
      <c r="C1283" t="s">
        <v>27</v>
      </c>
      <c r="D1283" t="s">
        <v>28</v>
      </c>
      <c r="E1283" t="s">
        <v>410</v>
      </c>
      <c r="F1283" t="s">
        <v>411</v>
      </c>
      <c r="G1283" t="s">
        <v>412</v>
      </c>
      <c r="H1283" t="s">
        <v>413</v>
      </c>
    </row>
    <row r="1284" spans="1:14" x14ac:dyDescent="0.35">
      <c r="A1284" t="s">
        <v>1876</v>
      </c>
      <c r="B1284">
        <v>2267</v>
      </c>
      <c r="C1284" t="s">
        <v>101</v>
      </c>
      <c r="D1284" t="s">
        <v>102</v>
      </c>
      <c r="E1284" t="s">
        <v>410</v>
      </c>
      <c r="F1284" t="s">
        <v>411</v>
      </c>
      <c r="G1284" t="s">
        <v>412</v>
      </c>
      <c r="H1284" t="s">
        <v>413</v>
      </c>
    </row>
    <row r="1285" spans="1:14" x14ac:dyDescent="0.35">
      <c r="A1285" t="s">
        <v>18</v>
      </c>
      <c r="B1285">
        <v>-117</v>
      </c>
      <c r="C1285" t="s">
        <v>17</v>
      </c>
      <c r="D1285" t="s">
        <v>18</v>
      </c>
      <c r="E1285" t="s">
        <v>538</v>
      </c>
      <c r="F1285" t="s">
        <v>539</v>
      </c>
      <c r="G1285" t="s">
        <v>540</v>
      </c>
      <c r="H1285" t="s">
        <v>541</v>
      </c>
    </row>
    <row r="1286" spans="1:14" x14ac:dyDescent="0.35">
      <c r="A1286" t="s">
        <v>28</v>
      </c>
      <c r="B1286">
        <v>-4843</v>
      </c>
      <c r="C1286" t="s">
        <v>27</v>
      </c>
      <c r="D1286" t="s">
        <v>28</v>
      </c>
      <c r="E1286" t="s">
        <v>538</v>
      </c>
      <c r="F1286" t="s">
        <v>539</v>
      </c>
      <c r="G1286" t="s">
        <v>540</v>
      </c>
      <c r="H1286" t="s">
        <v>541</v>
      </c>
    </row>
    <row r="1287" spans="1:14" x14ac:dyDescent="0.35">
      <c r="A1287" t="s">
        <v>227</v>
      </c>
      <c r="B1287">
        <v>-3190</v>
      </c>
      <c r="C1287" t="s">
        <v>226</v>
      </c>
      <c r="D1287" t="s">
        <v>227</v>
      </c>
      <c r="E1287" t="s">
        <v>538</v>
      </c>
      <c r="F1287" t="s">
        <v>539</v>
      </c>
      <c r="G1287" t="s">
        <v>540</v>
      </c>
      <c r="H1287" t="s">
        <v>541</v>
      </c>
    </row>
    <row r="1288" spans="1:14" x14ac:dyDescent="0.35">
      <c r="A1288" t="s">
        <v>220</v>
      </c>
      <c r="B1288">
        <v>-11484</v>
      </c>
      <c r="C1288" t="s">
        <v>219</v>
      </c>
      <c r="D1288" t="s">
        <v>220</v>
      </c>
      <c r="E1288" t="s">
        <v>538</v>
      </c>
      <c r="F1288" t="s">
        <v>539</v>
      </c>
      <c r="G1288" t="s">
        <v>540</v>
      </c>
      <c r="H1288" t="s">
        <v>541</v>
      </c>
    </row>
    <row r="1289" spans="1:14" x14ac:dyDescent="0.35">
      <c r="A1289" t="s">
        <v>297</v>
      </c>
      <c r="B1289">
        <v>-3000</v>
      </c>
      <c r="C1289" t="s">
        <v>298</v>
      </c>
      <c r="D1289" t="s">
        <v>297</v>
      </c>
      <c r="E1289" t="s">
        <v>139</v>
      </c>
      <c r="F1289" t="s">
        <v>140</v>
      </c>
      <c r="G1289" t="s">
        <v>771</v>
      </c>
      <c r="H1289" t="s">
        <v>772</v>
      </c>
      <c r="M1289" t="s">
        <v>1877</v>
      </c>
      <c r="N1289" t="s">
        <v>1878</v>
      </c>
    </row>
    <row r="1290" spans="1:14" x14ac:dyDescent="0.35">
      <c r="A1290" t="s">
        <v>1879</v>
      </c>
      <c r="B1290">
        <v>3000</v>
      </c>
      <c r="C1290" t="s">
        <v>298</v>
      </c>
      <c r="D1290" t="s">
        <v>297</v>
      </c>
      <c r="E1290" t="s">
        <v>609</v>
      </c>
      <c r="F1290" t="s">
        <v>610</v>
      </c>
      <c r="G1290" t="s">
        <v>250</v>
      </c>
      <c r="H1290" t="s">
        <v>251</v>
      </c>
    </row>
    <row r="1291" spans="1:14" x14ac:dyDescent="0.35">
      <c r="A1291" t="s">
        <v>1880</v>
      </c>
      <c r="B1291">
        <v>102</v>
      </c>
      <c r="C1291" t="s">
        <v>17</v>
      </c>
      <c r="D1291" t="s">
        <v>18</v>
      </c>
      <c r="E1291" t="s">
        <v>563</v>
      </c>
      <c r="F1291" t="s">
        <v>564</v>
      </c>
      <c r="G1291" t="s">
        <v>1881</v>
      </c>
      <c r="H1291" t="s">
        <v>1882</v>
      </c>
    </row>
    <row r="1292" spans="1:14" x14ac:dyDescent="0.35">
      <c r="A1292" t="s">
        <v>1880</v>
      </c>
      <c r="B1292">
        <v>4197</v>
      </c>
      <c r="C1292" t="s">
        <v>27</v>
      </c>
      <c r="D1292" t="s">
        <v>28</v>
      </c>
      <c r="E1292" t="s">
        <v>563</v>
      </c>
      <c r="F1292" t="s">
        <v>564</v>
      </c>
      <c r="G1292" t="s">
        <v>1881</v>
      </c>
      <c r="H1292" t="s">
        <v>1882</v>
      </c>
    </row>
    <row r="1293" spans="1:14" x14ac:dyDescent="0.35">
      <c r="A1293" t="s">
        <v>1883</v>
      </c>
      <c r="B1293">
        <v>-102</v>
      </c>
      <c r="C1293" t="s">
        <v>17</v>
      </c>
      <c r="D1293" t="s">
        <v>18</v>
      </c>
      <c r="E1293" t="s">
        <v>563</v>
      </c>
      <c r="F1293" t="s">
        <v>564</v>
      </c>
      <c r="G1293" t="s">
        <v>565</v>
      </c>
      <c r="H1293" t="s">
        <v>566</v>
      </c>
    </row>
    <row r="1294" spans="1:14" x14ac:dyDescent="0.35">
      <c r="A1294" t="s">
        <v>1883</v>
      </c>
      <c r="B1294">
        <v>-4197</v>
      </c>
      <c r="C1294" t="s">
        <v>27</v>
      </c>
      <c r="D1294" t="s">
        <v>28</v>
      </c>
      <c r="E1294" t="s">
        <v>563</v>
      </c>
      <c r="F1294" t="s">
        <v>564</v>
      </c>
      <c r="G1294" t="s">
        <v>565</v>
      </c>
      <c r="H1294" t="s">
        <v>566</v>
      </c>
    </row>
    <row r="1295" spans="1:14" x14ac:dyDescent="0.35">
      <c r="A1295" t="s">
        <v>1884</v>
      </c>
      <c r="B1295">
        <v>-12719</v>
      </c>
      <c r="C1295" t="s">
        <v>205</v>
      </c>
      <c r="D1295" t="s">
        <v>206</v>
      </c>
      <c r="E1295" t="s">
        <v>563</v>
      </c>
      <c r="F1295" t="s">
        <v>564</v>
      </c>
      <c r="G1295" t="s">
        <v>565</v>
      </c>
      <c r="H1295" t="s">
        <v>566</v>
      </c>
    </row>
    <row r="1296" spans="1:14" x14ac:dyDescent="0.35">
      <c r="A1296" t="s">
        <v>1874</v>
      </c>
      <c r="B1296">
        <v>7200</v>
      </c>
      <c r="C1296" t="s">
        <v>1873</v>
      </c>
      <c r="D1296" t="s">
        <v>1874</v>
      </c>
      <c r="E1296" t="s">
        <v>19</v>
      </c>
      <c r="F1296" t="s">
        <v>20</v>
      </c>
      <c r="G1296" t="s">
        <v>21</v>
      </c>
      <c r="H1296" t="s">
        <v>22</v>
      </c>
    </row>
    <row r="1297" spans="1:14" x14ac:dyDescent="0.35">
      <c r="A1297" t="s">
        <v>1880</v>
      </c>
      <c r="B1297">
        <v>12719</v>
      </c>
      <c r="C1297" t="s">
        <v>205</v>
      </c>
      <c r="D1297" t="s">
        <v>206</v>
      </c>
      <c r="E1297" t="s">
        <v>563</v>
      </c>
      <c r="F1297" t="s">
        <v>564</v>
      </c>
      <c r="G1297" t="s">
        <v>1881</v>
      </c>
      <c r="H1297" t="s">
        <v>1882</v>
      </c>
    </row>
    <row r="1298" spans="1:14" x14ac:dyDescent="0.35">
      <c r="A1298" t="s">
        <v>1885</v>
      </c>
      <c r="B1298">
        <v>1000</v>
      </c>
      <c r="C1298" t="s">
        <v>1886</v>
      </c>
      <c r="D1298" t="s">
        <v>1885</v>
      </c>
      <c r="E1298" t="s">
        <v>548</v>
      </c>
      <c r="F1298" t="s">
        <v>549</v>
      </c>
      <c r="G1298" t="s">
        <v>645</v>
      </c>
      <c r="H1298" t="s">
        <v>646</v>
      </c>
    </row>
    <row r="1299" spans="1:14" x14ac:dyDescent="0.35">
      <c r="A1299" t="s">
        <v>989</v>
      </c>
      <c r="B1299">
        <v>4836</v>
      </c>
      <c r="C1299" t="s">
        <v>990</v>
      </c>
      <c r="D1299" t="s">
        <v>989</v>
      </c>
      <c r="E1299" t="s">
        <v>548</v>
      </c>
      <c r="F1299" t="s">
        <v>549</v>
      </c>
      <c r="G1299" t="s">
        <v>633</v>
      </c>
      <c r="H1299" t="s">
        <v>634</v>
      </c>
      <c r="K1299" t="s">
        <v>1862</v>
      </c>
      <c r="L1299" t="s">
        <v>1863</v>
      </c>
    </row>
    <row r="1300" spans="1:14" x14ac:dyDescent="0.35">
      <c r="A1300" t="s">
        <v>169</v>
      </c>
      <c r="B1300">
        <v>13915</v>
      </c>
      <c r="C1300" t="s">
        <v>168</v>
      </c>
      <c r="D1300" t="s">
        <v>169</v>
      </c>
      <c r="E1300" t="s">
        <v>548</v>
      </c>
      <c r="F1300" t="s">
        <v>549</v>
      </c>
      <c r="G1300" t="s">
        <v>633</v>
      </c>
      <c r="H1300" t="s">
        <v>634</v>
      </c>
      <c r="K1300" t="s">
        <v>1862</v>
      </c>
      <c r="L1300" t="s">
        <v>1863</v>
      </c>
    </row>
    <row r="1301" spans="1:14" x14ac:dyDescent="0.35">
      <c r="A1301" t="s">
        <v>18</v>
      </c>
      <c r="B1301">
        <v>252</v>
      </c>
      <c r="C1301" t="s">
        <v>17</v>
      </c>
      <c r="D1301" t="s">
        <v>18</v>
      </c>
      <c r="E1301" t="s">
        <v>548</v>
      </c>
      <c r="F1301" t="s">
        <v>549</v>
      </c>
      <c r="G1301" t="s">
        <v>633</v>
      </c>
      <c r="H1301" t="s">
        <v>634</v>
      </c>
      <c r="K1301" t="s">
        <v>1862</v>
      </c>
      <c r="L1301" t="s">
        <v>1863</v>
      </c>
    </row>
    <row r="1302" spans="1:14" x14ac:dyDescent="0.35">
      <c r="A1302" t="s">
        <v>28</v>
      </c>
      <c r="B1302">
        <v>10370</v>
      </c>
      <c r="C1302" t="s">
        <v>27</v>
      </c>
      <c r="D1302" t="s">
        <v>28</v>
      </c>
      <c r="E1302" t="s">
        <v>548</v>
      </c>
      <c r="F1302" t="s">
        <v>549</v>
      </c>
      <c r="G1302" t="s">
        <v>633</v>
      </c>
      <c r="H1302" t="s">
        <v>634</v>
      </c>
      <c r="K1302" t="s">
        <v>1862</v>
      </c>
      <c r="L1302" t="s">
        <v>1863</v>
      </c>
    </row>
    <row r="1303" spans="1:14" x14ac:dyDescent="0.35">
      <c r="A1303" t="s">
        <v>227</v>
      </c>
      <c r="B1303">
        <v>31425</v>
      </c>
      <c r="C1303" t="s">
        <v>226</v>
      </c>
      <c r="D1303" t="s">
        <v>227</v>
      </c>
      <c r="E1303" t="s">
        <v>548</v>
      </c>
      <c r="F1303" t="s">
        <v>549</v>
      </c>
      <c r="G1303" t="s">
        <v>633</v>
      </c>
      <c r="H1303" t="s">
        <v>634</v>
      </c>
      <c r="K1303" t="s">
        <v>1862</v>
      </c>
      <c r="L1303" t="s">
        <v>1863</v>
      </c>
    </row>
    <row r="1304" spans="1:14" x14ac:dyDescent="0.35">
      <c r="A1304" t="s">
        <v>783</v>
      </c>
      <c r="B1304">
        <v>33960</v>
      </c>
      <c r="C1304" t="s">
        <v>782</v>
      </c>
      <c r="D1304" t="s">
        <v>783</v>
      </c>
      <c r="E1304" t="s">
        <v>410</v>
      </c>
      <c r="F1304" t="s">
        <v>411</v>
      </c>
      <c r="G1304" t="s">
        <v>412</v>
      </c>
      <c r="H1304" t="s">
        <v>413</v>
      </c>
    </row>
    <row r="1305" spans="1:14" x14ac:dyDescent="0.35">
      <c r="A1305" t="s">
        <v>1887</v>
      </c>
      <c r="B1305">
        <v>-33960</v>
      </c>
      <c r="C1305" t="s">
        <v>205</v>
      </c>
      <c r="D1305" t="s">
        <v>206</v>
      </c>
      <c r="E1305" t="s">
        <v>410</v>
      </c>
      <c r="F1305" t="s">
        <v>411</v>
      </c>
      <c r="G1305" t="s">
        <v>412</v>
      </c>
      <c r="H1305" t="s">
        <v>413</v>
      </c>
    </row>
    <row r="1306" spans="1:14" x14ac:dyDescent="0.35">
      <c r="A1306" t="s">
        <v>783</v>
      </c>
      <c r="B1306">
        <v>11043</v>
      </c>
      <c r="C1306" t="s">
        <v>782</v>
      </c>
      <c r="D1306" t="s">
        <v>783</v>
      </c>
      <c r="E1306" t="s">
        <v>490</v>
      </c>
      <c r="F1306" t="s">
        <v>491</v>
      </c>
      <c r="G1306" t="s">
        <v>492</v>
      </c>
      <c r="H1306" t="s">
        <v>493</v>
      </c>
    </row>
    <row r="1307" spans="1:14" x14ac:dyDescent="0.35">
      <c r="A1307" t="s">
        <v>1888</v>
      </c>
      <c r="B1307">
        <v>-11043</v>
      </c>
      <c r="C1307" t="s">
        <v>205</v>
      </c>
      <c r="D1307" t="s">
        <v>206</v>
      </c>
      <c r="E1307" t="s">
        <v>490</v>
      </c>
      <c r="F1307" t="s">
        <v>491</v>
      </c>
      <c r="G1307" t="s">
        <v>492</v>
      </c>
      <c r="H1307" t="s">
        <v>493</v>
      </c>
    </row>
    <row r="1308" spans="1:14" x14ac:dyDescent="0.35">
      <c r="A1308" t="s">
        <v>1889</v>
      </c>
      <c r="B1308">
        <v>37439</v>
      </c>
      <c r="C1308" t="s">
        <v>1821</v>
      </c>
      <c r="D1308" t="s">
        <v>1822</v>
      </c>
      <c r="E1308" t="s">
        <v>126</v>
      </c>
      <c r="F1308" t="s">
        <v>127</v>
      </c>
      <c r="G1308" t="s">
        <v>1065</v>
      </c>
      <c r="H1308" t="s">
        <v>1066</v>
      </c>
    </row>
    <row r="1309" spans="1:14" x14ac:dyDescent="0.35">
      <c r="A1309" t="s">
        <v>1890</v>
      </c>
      <c r="B1309">
        <v>6184</v>
      </c>
      <c r="C1309" t="s">
        <v>1228</v>
      </c>
      <c r="D1309" t="s">
        <v>1229</v>
      </c>
      <c r="E1309" t="s">
        <v>1016</v>
      </c>
      <c r="F1309" t="s">
        <v>1017</v>
      </c>
      <c r="G1309" t="s">
        <v>1230</v>
      </c>
      <c r="H1309" t="s">
        <v>1231</v>
      </c>
      <c r="M1309" t="s">
        <v>1234</v>
      </c>
      <c r="N1309" t="s">
        <v>1229</v>
      </c>
    </row>
    <row r="1310" spans="1:14" x14ac:dyDescent="0.35">
      <c r="A1310" t="s">
        <v>297</v>
      </c>
      <c r="B1310">
        <v>369</v>
      </c>
      <c r="C1310" t="s">
        <v>298</v>
      </c>
      <c r="D1310" t="s">
        <v>297</v>
      </c>
      <c r="E1310" t="s">
        <v>1270</v>
      </c>
      <c r="F1310" t="s">
        <v>1271</v>
      </c>
      <c r="G1310" t="s">
        <v>412</v>
      </c>
      <c r="H1310" t="s">
        <v>413</v>
      </c>
    </row>
    <row r="1311" spans="1:14" x14ac:dyDescent="0.35">
      <c r="A1311" t="s">
        <v>1891</v>
      </c>
      <c r="B1311">
        <v>-369</v>
      </c>
      <c r="C1311" t="s">
        <v>1859</v>
      </c>
      <c r="D1311" t="s">
        <v>1858</v>
      </c>
      <c r="E1311" t="s">
        <v>1270</v>
      </c>
      <c r="F1311" t="s">
        <v>1271</v>
      </c>
      <c r="G1311" t="s">
        <v>412</v>
      </c>
      <c r="H1311" t="s">
        <v>413</v>
      </c>
    </row>
    <row r="1312" spans="1:14" x14ac:dyDescent="0.35">
      <c r="A1312" t="s">
        <v>364</v>
      </c>
      <c r="B1312">
        <v>102758</v>
      </c>
      <c r="C1312" t="s">
        <v>363</v>
      </c>
      <c r="D1312" t="s">
        <v>364</v>
      </c>
      <c r="E1312" t="s">
        <v>221</v>
      </c>
      <c r="F1312" t="s">
        <v>222</v>
      </c>
      <c r="G1312" t="s">
        <v>223</v>
      </c>
      <c r="H1312" t="s">
        <v>224</v>
      </c>
    </row>
    <row r="1313" spans="1:14" x14ac:dyDescent="0.35">
      <c r="A1313" t="s">
        <v>1892</v>
      </c>
      <c r="B1313">
        <v>-102758</v>
      </c>
      <c r="C1313" t="s">
        <v>161</v>
      </c>
      <c r="D1313" t="s">
        <v>162</v>
      </c>
      <c r="E1313" t="s">
        <v>221</v>
      </c>
      <c r="F1313" t="s">
        <v>222</v>
      </c>
      <c r="G1313" t="s">
        <v>223</v>
      </c>
      <c r="H1313" t="s">
        <v>224</v>
      </c>
    </row>
    <row r="1314" spans="1:14" x14ac:dyDescent="0.35">
      <c r="A1314" t="s">
        <v>1893</v>
      </c>
      <c r="B1314">
        <v>12000</v>
      </c>
      <c r="C1314" t="s">
        <v>1262</v>
      </c>
      <c r="D1314" t="s">
        <v>1263</v>
      </c>
      <c r="E1314" t="s">
        <v>47</v>
      </c>
      <c r="F1314" t="s">
        <v>48</v>
      </c>
      <c r="G1314" t="s">
        <v>1513</v>
      </c>
      <c r="H1314" t="s">
        <v>1514</v>
      </c>
      <c r="K1314" t="s">
        <v>1515</v>
      </c>
      <c r="L1314" t="s">
        <v>1516</v>
      </c>
      <c r="M1314" t="s">
        <v>1517</v>
      </c>
      <c r="N1314" t="s">
        <v>1518</v>
      </c>
    </row>
    <row r="1315" spans="1:14" x14ac:dyDescent="0.35">
      <c r="A1315" t="s">
        <v>1894</v>
      </c>
      <c r="B1315">
        <v>-12000</v>
      </c>
      <c r="C1315" t="s">
        <v>161</v>
      </c>
      <c r="D1315" t="s">
        <v>162</v>
      </c>
      <c r="E1315" t="s">
        <v>47</v>
      </c>
      <c r="F1315" t="s">
        <v>48</v>
      </c>
      <c r="G1315" t="s">
        <v>1513</v>
      </c>
      <c r="H1315" t="s">
        <v>1514</v>
      </c>
      <c r="K1315" t="s">
        <v>1515</v>
      </c>
      <c r="L1315" t="s">
        <v>1516</v>
      </c>
      <c r="M1315" t="s">
        <v>1517</v>
      </c>
      <c r="N1315" t="s">
        <v>1518</v>
      </c>
    </row>
    <row r="1316" spans="1:14" x14ac:dyDescent="0.35">
      <c r="A1316" t="s">
        <v>943</v>
      </c>
      <c r="B1316">
        <v>38000</v>
      </c>
      <c r="C1316" t="s">
        <v>942</v>
      </c>
      <c r="D1316" t="s">
        <v>943</v>
      </c>
      <c r="E1316" t="s">
        <v>47</v>
      </c>
      <c r="F1316" t="s">
        <v>48</v>
      </c>
      <c r="G1316" t="s">
        <v>1840</v>
      </c>
      <c r="H1316" t="s">
        <v>1841</v>
      </c>
      <c r="M1316" t="s">
        <v>1842</v>
      </c>
      <c r="N1316" t="s">
        <v>1843</v>
      </c>
    </row>
    <row r="1317" spans="1:14" x14ac:dyDescent="0.35">
      <c r="A1317" t="s">
        <v>1895</v>
      </c>
      <c r="B1317">
        <v>-38000</v>
      </c>
      <c r="C1317" t="s">
        <v>1896</v>
      </c>
      <c r="D1317" t="s">
        <v>1897</v>
      </c>
      <c r="E1317" t="s">
        <v>47</v>
      </c>
      <c r="F1317" t="s">
        <v>48</v>
      </c>
      <c r="G1317" t="s">
        <v>1840</v>
      </c>
      <c r="H1317" t="s">
        <v>1841</v>
      </c>
      <c r="M1317" t="s">
        <v>1842</v>
      </c>
      <c r="N1317" t="s">
        <v>1843</v>
      </c>
    </row>
    <row r="1318" spans="1:14" x14ac:dyDescent="0.35">
      <c r="A1318" t="s">
        <v>172</v>
      </c>
      <c r="B1318">
        <v>20000</v>
      </c>
      <c r="C1318" t="s">
        <v>171</v>
      </c>
      <c r="D1318" t="s">
        <v>172</v>
      </c>
      <c r="E1318" t="s">
        <v>47</v>
      </c>
      <c r="F1318" t="s">
        <v>48</v>
      </c>
      <c r="G1318" t="s">
        <v>1587</v>
      </c>
      <c r="H1318" t="s">
        <v>1588</v>
      </c>
      <c r="M1318" t="s">
        <v>1589</v>
      </c>
      <c r="N1318" t="s">
        <v>1590</v>
      </c>
    </row>
    <row r="1319" spans="1:14" x14ac:dyDescent="0.35">
      <c r="A1319" t="s">
        <v>1898</v>
      </c>
      <c r="B1319">
        <v>-20000</v>
      </c>
      <c r="C1319" t="s">
        <v>1899</v>
      </c>
      <c r="D1319" t="s">
        <v>1900</v>
      </c>
      <c r="E1319" t="s">
        <v>47</v>
      </c>
      <c r="F1319" t="s">
        <v>48</v>
      </c>
      <c r="G1319" t="s">
        <v>1587</v>
      </c>
      <c r="H1319" t="s">
        <v>1588</v>
      </c>
      <c r="M1319" t="s">
        <v>1589</v>
      </c>
      <c r="N1319" t="s">
        <v>1590</v>
      </c>
    </row>
    <row r="1320" spans="1:14" x14ac:dyDescent="0.35">
      <c r="A1320" t="s">
        <v>172</v>
      </c>
      <c r="B1320">
        <v>10000</v>
      </c>
      <c r="C1320" t="s">
        <v>171</v>
      </c>
      <c r="D1320" t="s">
        <v>172</v>
      </c>
      <c r="E1320" t="s">
        <v>47</v>
      </c>
      <c r="F1320" t="s">
        <v>48</v>
      </c>
      <c r="G1320" t="s">
        <v>1587</v>
      </c>
      <c r="H1320" t="s">
        <v>1588</v>
      </c>
      <c r="M1320" t="s">
        <v>1901</v>
      </c>
      <c r="N1320" t="s">
        <v>1902</v>
      </c>
    </row>
    <row r="1321" spans="1:14" x14ac:dyDescent="0.35">
      <c r="A1321" t="s">
        <v>1898</v>
      </c>
      <c r="B1321">
        <v>-10000</v>
      </c>
      <c r="C1321" t="s">
        <v>1899</v>
      </c>
      <c r="D1321" t="s">
        <v>1900</v>
      </c>
      <c r="E1321" t="s">
        <v>47</v>
      </c>
      <c r="F1321" t="s">
        <v>48</v>
      </c>
      <c r="G1321" t="s">
        <v>1587</v>
      </c>
      <c r="H1321" t="s">
        <v>1588</v>
      </c>
      <c r="M1321" t="s">
        <v>1901</v>
      </c>
      <c r="N1321" t="s">
        <v>1902</v>
      </c>
    </row>
    <row r="1322" spans="1:14" x14ac:dyDescent="0.35">
      <c r="A1322" t="s">
        <v>347</v>
      </c>
      <c r="B1322">
        <v>147179</v>
      </c>
      <c r="C1322" t="s">
        <v>346</v>
      </c>
      <c r="D1322" t="s">
        <v>347</v>
      </c>
      <c r="E1322" t="s">
        <v>47</v>
      </c>
      <c r="F1322" t="s">
        <v>48</v>
      </c>
      <c r="G1322" t="s">
        <v>292</v>
      </c>
      <c r="H1322" t="s">
        <v>293</v>
      </c>
      <c r="I1322" t="s">
        <v>669</v>
      </c>
      <c r="J1322" t="s">
        <v>670</v>
      </c>
      <c r="M1322" t="s">
        <v>671</v>
      </c>
      <c r="N1322" t="s">
        <v>672</v>
      </c>
    </row>
    <row r="1323" spans="1:14" x14ac:dyDescent="0.35">
      <c r="A1323" t="s">
        <v>1903</v>
      </c>
      <c r="B1323">
        <v>-147179</v>
      </c>
      <c r="C1323" t="s">
        <v>1899</v>
      </c>
      <c r="D1323" t="s">
        <v>1900</v>
      </c>
      <c r="E1323" t="s">
        <v>47</v>
      </c>
      <c r="F1323" t="s">
        <v>48</v>
      </c>
      <c r="G1323" t="s">
        <v>292</v>
      </c>
      <c r="H1323" t="s">
        <v>293</v>
      </c>
      <c r="I1323" t="s">
        <v>669</v>
      </c>
      <c r="J1323" t="s">
        <v>670</v>
      </c>
      <c r="M1323" t="s">
        <v>671</v>
      </c>
      <c r="N1323" t="s">
        <v>672</v>
      </c>
    </row>
    <row r="1324" spans="1:14" x14ac:dyDescent="0.35">
      <c r="A1324" t="s">
        <v>783</v>
      </c>
      <c r="B1324">
        <v>228468</v>
      </c>
      <c r="C1324" t="s">
        <v>782</v>
      </c>
      <c r="D1324" t="s">
        <v>783</v>
      </c>
      <c r="E1324" t="s">
        <v>221</v>
      </c>
      <c r="F1324" t="s">
        <v>222</v>
      </c>
      <c r="G1324" t="s">
        <v>223</v>
      </c>
      <c r="H1324" t="s">
        <v>224</v>
      </c>
    </row>
    <row r="1325" spans="1:14" x14ac:dyDescent="0.35">
      <c r="A1325" t="s">
        <v>1904</v>
      </c>
      <c r="B1325">
        <v>-228468</v>
      </c>
      <c r="C1325" t="s">
        <v>205</v>
      </c>
      <c r="D1325" t="s">
        <v>206</v>
      </c>
      <c r="E1325" t="s">
        <v>221</v>
      </c>
      <c r="F1325" t="s">
        <v>222</v>
      </c>
      <c r="G1325" t="s">
        <v>223</v>
      </c>
      <c r="H1325" t="s">
        <v>224</v>
      </c>
    </row>
    <row r="1326" spans="1:14" x14ac:dyDescent="0.35">
      <c r="A1326" t="s">
        <v>1905</v>
      </c>
      <c r="B1326">
        <v>10806</v>
      </c>
      <c r="C1326" t="s">
        <v>208</v>
      </c>
      <c r="D1326" t="s">
        <v>209</v>
      </c>
      <c r="E1326" t="s">
        <v>158</v>
      </c>
      <c r="F1326" t="s">
        <v>159</v>
      </c>
      <c r="G1326" t="s">
        <v>117</v>
      </c>
      <c r="H1326" t="s">
        <v>118</v>
      </c>
      <c r="K1326" t="s">
        <v>1906</v>
      </c>
      <c r="L1326" t="s">
        <v>1907</v>
      </c>
    </row>
    <row r="1327" spans="1:14" x14ac:dyDescent="0.35">
      <c r="A1327" t="s">
        <v>1908</v>
      </c>
      <c r="B1327">
        <v>10807</v>
      </c>
      <c r="C1327" t="s">
        <v>208</v>
      </c>
      <c r="D1327" t="s">
        <v>209</v>
      </c>
      <c r="E1327" t="s">
        <v>158</v>
      </c>
      <c r="F1327" t="s">
        <v>159</v>
      </c>
      <c r="G1327" t="s">
        <v>117</v>
      </c>
      <c r="H1327" t="s">
        <v>118</v>
      </c>
      <c r="K1327" t="s">
        <v>1906</v>
      </c>
      <c r="L1327" t="s">
        <v>1907</v>
      </c>
    </row>
    <row r="1328" spans="1:14" x14ac:dyDescent="0.35">
      <c r="A1328" t="s">
        <v>528</v>
      </c>
      <c r="B1328">
        <v>21613</v>
      </c>
      <c r="C1328" t="s">
        <v>527</v>
      </c>
      <c r="D1328" t="s">
        <v>528</v>
      </c>
      <c r="E1328" t="s">
        <v>158</v>
      </c>
      <c r="F1328" t="s">
        <v>159</v>
      </c>
      <c r="G1328" t="s">
        <v>117</v>
      </c>
      <c r="H1328" t="s">
        <v>118</v>
      </c>
      <c r="K1328" t="s">
        <v>1906</v>
      </c>
      <c r="L1328" t="s">
        <v>1907</v>
      </c>
    </row>
    <row r="1329" spans="1:14" x14ac:dyDescent="0.35">
      <c r="A1329" t="s">
        <v>1905</v>
      </c>
      <c r="B1329">
        <v>8032</v>
      </c>
      <c r="C1329" t="s">
        <v>208</v>
      </c>
      <c r="D1329" t="s">
        <v>209</v>
      </c>
      <c r="E1329" t="s">
        <v>288</v>
      </c>
      <c r="F1329" t="s">
        <v>289</v>
      </c>
      <c r="G1329" t="s">
        <v>117</v>
      </c>
      <c r="H1329" t="s">
        <v>118</v>
      </c>
      <c r="K1329" t="s">
        <v>1906</v>
      </c>
      <c r="L1329" t="s">
        <v>1907</v>
      </c>
    </row>
    <row r="1330" spans="1:14" x14ac:dyDescent="0.35">
      <c r="A1330" t="s">
        <v>1908</v>
      </c>
      <c r="B1330">
        <v>8033</v>
      </c>
      <c r="C1330" t="s">
        <v>208</v>
      </c>
      <c r="D1330" t="s">
        <v>209</v>
      </c>
      <c r="E1330" t="s">
        <v>288</v>
      </c>
      <c r="F1330" t="s">
        <v>289</v>
      </c>
      <c r="G1330" t="s">
        <v>117</v>
      </c>
      <c r="H1330" t="s">
        <v>118</v>
      </c>
      <c r="K1330" t="s">
        <v>1906</v>
      </c>
      <c r="L1330" t="s">
        <v>1907</v>
      </c>
    </row>
    <row r="1331" spans="1:14" x14ac:dyDescent="0.35">
      <c r="A1331" t="s">
        <v>528</v>
      </c>
      <c r="B1331">
        <v>16065</v>
      </c>
      <c r="C1331" t="s">
        <v>527</v>
      </c>
      <c r="D1331" t="s">
        <v>528</v>
      </c>
      <c r="E1331" t="s">
        <v>288</v>
      </c>
      <c r="F1331" t="s">
        <v>289</v>
      </c>
      <c r="G1331" t="s">
        <v>117</v>
      </c>
      <c r="H1331" t="s">
        <v>118</v>
      </c>
      <c r="K1331" t="s">
        <v>1906</v>
      </c>
      <c r="L1331" t="s">
        <v>1907</v>
      </c>
    </row>
    <row r="1332" spans="1:14" x14ac:dyDescent="0.35">
      <c r="A1332" t="s">
        <v>1909</v>
      </c>
      <c r="B1332">
        <v>10254</v>
      </c>
      <c r="C1332" t="s">
        <v>208</v>
      </c>
      <c r="D1332" t="s">
        <v>209</v>
      </c>
      <c r="E1332" t="s">
        <v>134</v>
      </c>
      <c r="F1332" t="s">
        <v>135</v>
      </c>
      <c r="G1332" t="s">
        <v>117</v>
      </c>
      <c r="H1332" t="s">
        <v>118</v>
      </c>
      <c r="K1332" t="s">
        <v>1906</v>
      </c>
      <c r="L1332" t="s">
        <v>1907</v>
      </c>
    </row>
    <row r="1333" spans="1:14" x14ac:dyDescent="0.35">
      <c r="A1333" t="s">
        <v>1908</v>
      </c>
      <c r="B1333">
        <v>10254</v>
      </c>
      <c r="C1333" t="s">
        <v>208</v>
      </c>
      <c r="D1333" t="s">
        <v>209</v>
      </c>
      <c r="E1333" t="s">
        <v>134</v>
      </c>
      <c r="F1333" t="s">
        <v>135</v>
      </c>
      <c r="G1333" t="s">
        <v>117</v>
      </c>
      <c r="H1333" t="s">
        <v>118</v>
      </c>
      <c r="K1333" t="s">
        <v>1906</v>
      </c>
      <c r="L1333" t="s">
        <v>1907</v>
      </c>
    </row>
    <row r="1334" spans="1:14" x14ac:dyDescent="0.35">
      <c r="A1334" t="s">
        <v>528</v>
      </c>
      <c r="B1334">
        <v>20508</v>
      </c>
      <c r="C1334" t="s">
        <v>527</v>
      </c>
      <c r="D1334" t="s">
        <v>528</v>
      </c>
      <c r="E1334" t="s">
        <v>134</v>
      </c>
      <c r="F1334" t="s">
        <v>135</v>
      </c>
      <c r="G1334" t="s">
        <v>117</v>
      </c>
      <c r="H1334" t="s">
        <v>118</v>
      </c>
      <c r="K1334" t="s">
        <v>1906</v>
      </c>
      <c r="L1334" t="s">
        <v>1907</v>
      </c>
    </row>
    <row r="1335" spans="1:14" x14ac:dyDescent="0.35">
      <c r="A1335" t="s">
        <v>1905</v>
      </c>
      <c r="B1335">
        <v>4485</v>
      </c>
      <c r="C1335" t="s">
        <v>208</v>
      </c>
      <c r="D1335" t="s">
        <v>209</v>
      </c>
      <c r="E1335" t="s">
        <v>154</v>
      </c>
      <c r="F1335" t="s">
        <v>155</v>
      </c>
      <c r="G1335" t="s">
        <v>117</v>
      </c>
      <c r="H1335" t="s">
        <v>118</v>
      </c>
      <c r="K1335" t="s">
        <v>1906</v>
      </c>
      <c r="L1335" t="s">
        <v>1907</v>
      </c>
    </row>
    <row r="1336" spans="1:14" x14ac:dyDescent="0.35">
      <c r="A1336" t="s">
        <v>1910</v>
      </c>
      <c r="B1336">
        <v>4485</v>
      </c>
      <c r="C1336" t="s">
        <v>208</v>
      </c>
      <c r="D1336" t="s">
        <v>209</v>
      </c>
      <c r="E1336" t="s">
        <v>154</v>
      </c>
      <c r="F1336" t="s">
        <v>155</v>
      </c>
      <c r="G1336" t="s">
        <v>117</v>
      </c>
      <c r="H1336" t="s">
        <v>118</v>
      </c>
      <c r="K1336" t="s">
        <v>1906</v>
      </c>
      <c r="L1336" t="s">
        <v>1907</v>
      </c>
    </row>
    <row r="1337" spans="1:14" x14ac:dyDescent="0.35">
      <c r="A1337" t="s">
        <v>528</v>
      </c>
      <c r="B1337">
        <v>8970</v>
      </c>
      <c r="C1337" t="s">
        <v>527</v>
      </c>
      <c r="D1337" t="s">
        <v>528</v>
      </c>
      <c r="E1337" t="s">
        <v>154</v>
      </c>
      <c r="F1337" t="s">
        <v>155</v>
      </c>
      <c r="G1337" t="s">
        <v>117</v>
      </c>
      <c r="H1337" t="s">
        <v>118</v>
      </c>
      <c r="K1337" t="s">
        <v>1906</v>
      </c>
      <c r="L1337" t="s">
        <v>1907</v>
      </c>
    </row>
    <row r="1338" spans="1:14" x14ac:dyDescent="0.35">
      <c r="A1338" t="s">
        <v>870</v>
      </c>
      <c r="B1338">
        <v>11025</v>
      </c>
      <c r="C1338" t="s">
        <v>871</v>
      </c>
      <c r="D1338" t="s">
        <v>870</v>
      </c>
      <c r="E1338" t="s">
        <v>19</v>
      </c>
      <c r="F1338" t="s">
        <v>20</v>
      </c>
      <c r="G1338" t="s">
        <v>21</v>
      </c>
      <c r="H1338" t="s">
        <v>22</v>
      </c>
    </row>
    <row r="1339" spans="1:14" x14ac:dyDescent="0.35">
      <c r="A1339" t="s">
        <v>989</v>
      </c>
      <c r="B1339">
        <v>-11025</v>
      </c>
      <c r="C1339" t="s">
        <v>990</v>
      </c>
      <c r="D1339" t="s">
        <v>989</v>
      </c>
      <c r="E1339" t="s">
        <v>19</v>
      </c>
      <c r="F1339" t="s">
        <v>20</v>
      </c>
      <c r="G1339" t="s">
        <v>117</v>
      </c>
      <c r="H1339" t="s">
        <v>118</v>
      </c>
      <c r="I1339" t="s">
        <v>119</v>
      </c>
      <c r="J1339" t="s">
        <v>120</v>
      </c>
    </row>
    <row r="1340" spans="1:14" x14ac:dyDescent="0.35">
      <c r="A1340" t="s">
        <v>1064</v>
      </c>
      <c r="B1340">
        <v>-211</v>
      </c>
      <c r="C1340" t="s">
        <v>1063</v>
      </c>
      <c r="D1340" t="s">
        <v>1064</v>
      </c>
      <c r="E1340" t="s">
        <v>126</v>
      </c>
      <c r="F1340" t="s">
        <v>127</v>
      </c>
      <c r="G1340" t="s">
        <v>1065</v>
      </c>
      <c r="H1340" t="s">
        <v>1066</v>
      </c>
      <c r="M1340" t="s">
        <v>1067</v>
      </c>
      <c r="N1340" t="s">
        <v>1068</v>
      </c>
    </row>
    <row r="1341" spans="1:14" x14ac:dyDescent="0.35">
      <c r="A1341" t="s">
        <v>1064</v>
      </c>
      <c r="B1341">
        <v>14692</v>
      </c>
      <c r="C1341" t="s">
        <v>1063</v>
      </c>
      <c r="D1341" t="s">
        <v>1064</v>
      </c>
      <c r="E1341" t="s">
        <v>126</v>
      </c>
      <c r="F1341" t="s">
        <v>127</v>
      </c>
      <c r="G1341" t="s">
        <v>1065</v>
      </c>
      <c r="H1341" t="s">
        <v>1066</v>
      </c>
      <c r="M1341" t="s">
        <v>1911</v>
      </c>
      <c r="N1341" t="s">
        <v>1912</v>
      </c>
    </row>
    <row r="1342" spans="1:14" x14ac:dyDescent="0.35">
      <c r="A1342" t="s">
        <v>989</v>
      </c>
      <c r="B1342">
        <v>160392</v>
      </c>
      <c r="C1342" t="s">
        <v>990</v>
      </c>
      <c r="D1342" t="s">
        <v>989</v>
      </c>
      <c r="E1342" t="s">
        <v>19</v>
      </c>
      <c r="F1342" t="s">
        <v>20</v>
      </c>
      <c r="G1342" t="s">
        <v>117</v>
      </c>
      <c r="H1342" t="s">
        <v>118</v>
      </c>
      <c r="I1342" t="s">
        <v>119</v>
      </c>
      <c r="J1342" t="s">
        <v>120</v>
      </c>
      <c r="K1342" t="s">
        <v>1913</v>
      </c>
      <c r="L1342" t="s">
        <v>1914</v>
      </c>
    </row>
    <row r="1343" spans="1:14" x14ac:dyDescent="0.35">
      <c r="A1343" t="s">
        <v>528</v>
      </c>
      <c r="B1343">
        <v>160392</v>
      </c>
      <c r="C1343" t="s">
        <v>527</v>
      </c>
      <c r="D1343" t="s">
        <v>528</v>
      </c>
      <c r="E1343" t="s">
        <v>19</v>
      </c>
      <c r="F1343" t="s">
        <v>20</v>
      </c>
      <c r="G1343" t="s">
        <v>117</v>
      </c>
      <c r="H1343" t="s">
        <v>118</v>
      </c>
      <c r="I1343" t="s">
        <v>119</v>
      </c>
      <c r="J1343" t="s">
        <v>120</v>
      </c>
      <c r="K1343" t="s">
        <v>1913</v>
      </c>
      <c r="L1343" t="s">
        <v>1914</v>
      </c>
    </row>
    <row r="1344" spans="1:14" x14ac:dyDescent="0.35">
      <c r="A1344" t="s">
        <v>1915</v>
      </c>
      <c r="B1344">
        <v>400</v>
      </c>
      <c r="C1344" t="s">
        <v>148</v>
      </c>
      <c r="D1344" t="s">
        <v>149</v>
      </c>
      <c r="E1344" t="s">
        <v>380</v>
      </c>
      <c r="F1344" t="s">
        <v>381</v>
      </c>
      <c r="G1344" t="s">
        <v>250</v>
      </c>
      <c r="H1344" t="s">
        <v>251</v>
      </c>
    </row>
    <row r="1345" spans="1:14" x14ac:dyDescent="0.35">
      <c r="A1345" t="s">
        <v>1915</v>
      </c>
      <c r="B1345">
        <v>400</v>
      </c>
      <c r="C1345" t="s">
        <v>690</v>
      </c>
      <c r="D1345" t="s">
        <v>691</v>
      </c>
      <c r="E1345" t="s">
        <v>380</v>
      </c>
      <c r="F1345" t="s">
        <v>381</v>
      </c>
      <c r="G1345" t="s">
        <v>250</v>
      </c>
      <c r="H1345" t="s">
        <v>251</v>
      </c>
    </row>
    <row r="1346" spans="1:14" x14ac:dyDescent="0.35">
      <c r="A1346" t="s">
        <v>1916</v>
      </c>
      <c r="B1346">
        <v>29164</v>
      </c>
      <c r="C1346" t="s">
        <v>176</v>
      </c>
      <c r="D1346" t="s">
        <v>177</v>
      </c>
      <c r="E1346" t="s">
        <v>47</v>
      </c>
      <c r="F1346" t="s">
        <v>48</v>
      </c>
      <c r="G1346" t="s">
        <v>32</v>
      </c>
      <c r="H1346" t="s">
        <v>33</v>
      </c>
      <c r="K1346" t="s">
        <v>1756</v>
      </c>
      <c r="L1346" t="s">
        <v>1757</v>
      </c>
    </row>
    <row r="1347" spans="1:14" x14ac:dyDescent="0.35">
      <c r="A1347" t="s">
        <v>1917</v>
      </c>
      <c r="B1347">
        <v>20412</v>
      </c>
      <c r="C1347" t="s">
        <v>200</v>
      </c>
      <c r="D1347" t="s">
        <v>201</v>
      </c>
      <c r="E1347" t="s">
        <v>47</v>
      </c>
      <c r="F1347" t="s">
        <v>48</v>
      </c>
      <c r="G1347" t="s">
        <v>32</v>
      </c>
      <c r="H1347" t="s">
        <v>33</v>
      </c>
      <c r="K1347" t="s">
        <v>1756</v>
      </c>
      <c r="L1347" t="s">
        <v>1757</v>
      </c>
    </row>
    <row r="1348" spans="1:14" x14ac:dyDescent="0.35">
      <c r="A1348" t="s">
        <v>1918</v>
      </c>
      <c r="B1348">
        <v>1212</v>
      </c>
      <c r="C1348" t="s">
        <v>1262</v>
      </c>
      <c r="D1348" t="s">
        <v>1263</v>
      </c>
      <c r="E1348" t="s">
        <v>47</v>
      </c>
      <c r="F1348" t="s">
        <v>48</v>
      </c>
      <c r="G1348" t="s">
        <v>1513</v>
      </c>
      <c r="H1348" t="s">
        <v>1514</v>
      </c>
      <c r="K1348" t="s">
        <v>1919</v>
      </c>
      <c r="L1348" t="s">
        <v>1920</v>
      </c>
      <c r="M1348" t="s">
        <v>1517</v>
      </c>
      <c r="N1348" t="s">
        <v>1518</v>
      </c>
    </row>
    <row r="1349" spans="1:14" x14ac:dyDescent="0.35">
      <c r="A1349" t="s">
        <v>1921</v>
      </c>
      <c r="B1349">
        <v>1212</v>
      </c>
      <c r="C1349" t="s">
        <v>346</v>
      </c>
      <c r="D1349" t="s">
        <v>347</v>
      </c>
      <c r="E1349" t="s">
        <v>47</v>
      </c>
      <c r="F1349" t="s">
        <v>48</v>
      </c>
      <c r="G1349" t="s">
        <v>1513</v>
      </c>
      <c r="H1349" t="s">
        <v>1514</v>
      </c>
      <c r="K1349" t="s">
        <v>1919</v>
      </c>
      <c r="L1349" t="s">
        <v>1920</v>
      </c>
      <c r="M1349" t="s">
        <v>1517</v>
      </c>
      <c r="N1349" t="s">
        <v>1518</v>
      </c>
    </row>
    <row r="1350" spans="1:14" x14ac:dyDescent="0.35">
      <c r="A1350" t="s">
        <v>1922</v>
      </c>
      <c r="B1350">
        <v>1759</v>
      </c>
      <c r="C1350" t="s">
        <v>346</v>
      </c>
      <c r="D1350" t="s">
        <v>347</v>
      </c>
      <c r="E1350" t="s">
        <v>47</v>
      </c>
      <c r="F1350" t="s">
        <v>48</v>
      </c>
      <c r="G1350" t="s">
        <v>1513</v>
      </c>
      <c r="H1350" t="s">
        <v>1514</v>
      </c>
      <c r="K1350" t="s">
        <v>1515</v>
      </c>
      <c r="L1350" t="s">
        <v>1516</v>
      </c>
      <c r="M1350" t="s">
        <v>1517</v>
      </c>
      <c r="N1350" t="s">
        <v>1518</v>
      </c>
    </row>
    <row r="1351" spans="1:14" x14ac:dyDescent="0.35">
      <c r="A1351" t="s">
        <v>1923</v>
      </c>
      <c r="B1351">
        <v>1759</v>
      </c>
      <c r="C1351" t="s">
        <v>1262</v>
      </c>
      <c r="D1351" t="s">
        <v>1263</v>
      </c>
      <c r="E1351" t="s">
        <v>47</v>
      </c>
      <c r="F1351" t="s">
        <v>48</v>
      </c>
      <c r="G1351" t="s">
        <v>1513</v>
      </c>
      <c r="H1351" t="s">
        <v>1514</v>
      </c>
      <c r="K1351" t="s">
        <v>1515</v>
      </c>
      <c r="L1351" t="s">
        <v>1516</v>
      </c>
      <c r="M1351" t="s">
        <v>1517</v>
      </c>
      <c r="N1351" t="s">
        <v>1518</v>
      </c>
    </row>
    <row r="1352" spans="1:14" x14ac:dyDescent="0.35">
      <c r="A1352" t="s">
        <v>1924</v>
      </c>
      <c r="B1352">
        <v>-9694</v>
      </c>
      <c r="C1352" t="s">
        <v>208</v>
      </c>
      <c r="D1352" t="s">
        <v>209</v>
      </c>
      <c r="E1352" t="s">
        <v>139</v>
      </c>
      <c r="F1352" t="s">
        <v>140</v>
      </c>
      <c r="G1352" t="s">
        <v>245</v>
      </c>
      <c r="H1352" t="s">
        <v>246</v>
      </c>
      <c r="M1352" t="s">
        <v>1925</v>
      </c>
      <c r="N1352" t="s">
        <v>1926</v>
      </c>
    </row>
    <row r="1353" spans="1:14" x14ac:dyDescent="0.35">
      <c r="A1353" t="s">
        <v>1927</v>
      </c>
      <c r="B1353">
        <v>-9694</v>
      </c>
      <c r="C1353" t="s">
        <v>161</v>
      </c>
      <c r="D1353" t="s">
        <v>162</v>
      </c>
      <c r="E1353" t="s">
        <v>139</v>
      </c>
      <c r="F1353" t="s">
        <v>140</v>
      </c>
      <c r="G1353" t="s">
        <v>245</v>
      </c>
      <c r="H1353" t="s">
        <v>246</v>
      </c>
      <c r="M1353" t="s">
        <v>1928</v>
      </c>
      <c r="N1353" t="s">
        <v>1929</v>
      </c>
    </row>
    <row r="1354" spans="1:14" x14ac:dyDescent="0.35">
      <c r="A1354" t="s">
        <v>162</v>
      </c>
      <c r="B1354">
        <v>214</v>
      </c>
      <c r="C1354" t="s">
        <v>1472</v>
      </c>
      <c r="D1354" t="s">
        <v>162</v>
      </c>
      <c r="E1354" t="s">
        <v>139</v>
      </c>
      <c r="F1354" t="s">
        <v>140</v>
      </c>
      <c r="G1354" t="s">
        <v>307</v>
      </c>
      <c r="H1354" t="s">
        <v>308</v>
      </c>
      <c r="K1354" t="s">
        <v>1930</v>
      </c>
      <c r="L1354" t="s">
        <v>1931</v>
      </c>
    </row>
    <row r="1355" spans="1:14" x14ac:dyDescent="0.35">
      <c r="A1355" t="s">
        <v>1814</v>
      </c>
      <c r="B1355">
        <v>5148</v>
      </c>
      <c r="C1355" t="s">
        <v>805</v>
      </c>
      <c r="D1355" t="s">
        <v>806</v>
      </c>
      <c r="E1355" t="s">
        <v>139</v>
      </c>
      <c r="F1355" t="s">
        <v>140</v>
      </c>
      <c r="G1355" t="s">
        <v>307</v>
      </c>
      <c r="H1355" t="s">
        <v>308</v>
      </c>
      <c r="K1355" t="s">
        <v>1930</v>
      </c>
      <c r="L1355" t="s">
        <v>1931</v>
      </c>
    </row>
    <row r="1356" spans="1:14" x14ac:dyDescent="0.35">
      <c r="A1356" t="s">
        <v>1932</v>
      </c>
      <c r="B1356">
        <v>-29</v>
      </c>
      <c r="C1356" t="s">
        <v>17</v>
      </c>
      <c r="D1356" t="s">
        <v>18</v>
      </c>
      <c r="E1356" t="s">
        <v>305</v>
      </c>
      <c r="F1356" t="s">
        <v>306</v>
      </c>
      <c r="G1356" t="s">
        <v>307</v>
      </c>
      <c r="H1356" t="s">
        <v>308</v>
      </c>
    </row>
    <row r="1357" spans="1:14" x14ac:dyDescent="0.35">
      <c r="A1357" t="s">
        <v>1814</v>
      </c>
      <c r="B1357">
        <v>29</v>
      </c>
      <c r="C1357" t="s">
        <v>17</v>
      </c>
      <c r="D1357" t="s">
        <v>18</v>
      </c>
      <c r="E1357" t="s">
        <v>305</v>
      </c>
      <c r="F1357" t="s">
        <v>306</v>
      </c>
      <c r="G1357" t="s">
        <v>307</v>
      </c>
      <c r="H1357" t="s">
        <v>308</v>
      </c>
      <c r="K1357" t="s">
        <v>1930</v>
      </c>
      <c r="L1357" t="s">
        <v>1931</v>
      </c>
    </row>
    <row r="1358" spans="1:14" x14ac:dyDescent="0.35">
      <c r="A1358" t="s">
        <v>1814</v>
      </c>
      <c r="B1358">
        <v>1217</v>
      </c>
      <c r="C1358" t="s">
        <v>27</v>
      </c>
      <c r="D1358" t="s">
        <v>28</v>
      </c>
      <c r="E1358" t="s">
        <v>305</v>
      </c>
      <c r="F1358" t="s">
        <v>306</v>
      </c>
      <c r="G1358" t="s">
        <v>307</v>
      </c>
      <c r="H1358" t="s">
        <v>308</v>
      </c>
      <c r="K1358" t="s">
        <v>1930</v>
      </c>
      <c r="L1358" t="s">
        <v>1931</v>
      </c>
    </row>
    <row r="1359" spans="1:14" x14ac:dyDescent="0.35">
      <c r="A1359" t="s">
        <v>1932</v>
      </c>
      <c r="B1359">
        <v>-1217</v>
      </c>
      <c r="C1359" t="s">
        <v>27</v>
      </c>
      <c r="D1359" t="s">
        <v>28</v>
      </c>
      <c r="E1359" t="s">
        <v>305</v>
      </c>
      <c r="F1359" t="s">
        <v>306</v>
      </c>
      <c r="G1359" t="s">
        <v>307</v>
      </c>
      <c r="H1359" t="s">
        <v>308</v>
      </c>
    </row>
    <row r="1360" spans="1:14" x14ac:dyDescent="0.35">
      <c r="A1360" t="s">
        <v>1932</v>
      </c>
      <c r="B1360">
        <v>-3688</v>
      </c>
      <c r="C1360" t="s">
        <v>156</v>
      </c>
      <c r="D1360" t="s">
        <v>157</v>
      </c>
      <c r="E1360" t="s">
        <v>305</v>
      </c>
      <c r="F1360" t="s">
        <v>306</v>
      </c>
      <c r="G1360" t="s">
        <v>307</v>
      </c>
      <c r="H1360" t="s">
        <v>308</v>
      </c>
    </row>
    <row r="1361" spans="1:14" x14ac:dyDescent="0.35">
      <c r="A1361" t="s">
        <v>1933</v>
      </c>
      <c r="B1361">
        <v>3688</v>
      </c>
      <c r="C1361" t="s">
        <v>156</v>
      </c>
      <c r="D1361" t="s">
        <v>157</v>
      </c>
      <c r="E1361" t="s">
        <v>305</v>
      </c>
      <c r="F1361" t="s">
        <v>306</v>
      </c>
      <c r="G1361" t="s">
        <v>307</v>
      </c>
      <c r="H1361" t="s">
        <v>308</v>
      </c>
      <c r="K1361" t="s">
        <v>1930</v>
      </c>
      <c r="L1361" t="s">
        <v>1931</v>
      </c>
    </row>
    <row r="1362" spans="1:14" x14ac:dyDescent="0.35">
      <c r="A1362" t="s">
        <v>1934</v>
      </c>
      <c r="B1362">
        <v>43320</v>
      </c>
      <c r="C1362" t="s">
        <v>497</v>
      </c>
      <c r="D1362" t="s">
        <v>498</v>
      </c>
      <c r="E1362" t="s">
        <v>47</v>
      </c>
      <c r="F1362" t="s">
        <v>48</v>
      </c>
      <c r="G1362" t="s">
        <v>49</v>
      </c>
      <c r="H1362" t="s">
        <v>50</v>
      </c>
      <c r="M1362" t="s">
        <v>1935</v>
      </c>
      <c r="N1362" t="s">
        <v>1936</v>
      </c>
    </row>
    <row r="1363" spans="1:14" x14ac:dyDescent="0.35">
      <c r="A1363" t="s">
        <v>1937</v>
      </c>
      <c r="B1363">
        <v>6972</v>
      </c>
      <c r="C1363" t="s">
        <v>662</v>
      </c>
      <c r="D1363" t="s">
        <v>663</v>
      </c>
      <c r="E1363" t="s">
        <v>47</v>
      </c>
      <c r="F1363" t="s">
        <v>48</v>
      </c>
      <c r="G1363" t="s">
        <v>49</v>
      </c>
      <c r="H1363" t="s">
        <v>50</v>
      </c>
      <c r="M1363" t="s">
        <v>1935</v>
      </c>
      <c r="N1363" t="s">
        <v>1936</v>
      </c>
    </row>
    <row r="1364" spans="1:14" x14ac:dyDescent="0.35">
      <c r="A1364" t="s">
        <v>1938</v>
      </c>
      <c r="B1364">
        <v>64046</v>
      </c>
      <c r="C1364" t="s">
        <v>662</v>
      </c>
      <c r="D1364" t="s">
        <v>663</v>
      </c>
      <c r="E1364" t="s">
        <v>47</v>
      </c>
      <c r="F1364" t="s">
        <v>48</v>
      </c>
      <c r="G1364" t="s">
        <v>49</v>
      </c>
      <c r="H1364" t="s">
        <v>50</v>
      </c>
      <c r="M1364" t="s">
        <v>1935</v>
      </c>
      <c r="N1364" t="s">
        <v>1936</v>
      </c>
    </row>
    <row r="1365" spans="1:14" x14ac:dyDescent="0.35">
      <c r="A1365" t="s">
        <v>1939</v>
      </c>
      <c r="B1365">
        <v>353483</v>
      </c>
      <c r="C1365" t="s">
        <v>662</v>
      </c>
      <c r="D1365" t="s">
        <v>663</v>
      </c>
      <c r="E1365" t="s">
        <v>47</v>
      </c>
      <c r="F1365" t="s">
        <v>48</v>
      </c>
      <c r="G1365" t="s">
        <v>49</v>
      </c>
      <c r="H1365" t="s">
        <v>50</v>
      </c>
      <c r="M1365" t="s">
        <v>1935</v>
      </c>
      <c r="N1365" t="s">
        <v>1936</v>
      </c>
    </row>
    <row r="1366" spans="1:14" x14ac:dyDescent="0.35">
      <c r="A1366" t="s">
        <v>1659</v>
      </c>
      <c r="B1366">
        <v>562</v>
      </c>
      <c r="C1366" t="s">
        <v>1660</v>
      </c>
      <c r="D1366" t="s">
        <v>1659</v>
      </c>
      <c r="E1366" t="s">
        <v>482</v>
      </c>
      <c r="F1366" t="s">
        <v>483</v>
      </c>
      <c r="G1366" t="s">
        <v>250</v>
      </c>
      <c r="H1366" t="s">
        <v>251</v>
      </c>
    </row>
    <row r="1367" spans="1:14" x14ac:dyDescent="0.35">
      <c r="A1367" t="s">
        <v>1940</v>
      </c>
      <c r="B1367">
        <v>312</v>
      </c>
      <c r="C1367" t="s">
        <v>1941</v>
      </c>
      <c r="D1367" t="s">
        <v>1940</v>
      </c>
      <c r="E1367" t="s">
        <v>482</v>
      </c>
      <c r="F1367" t="s">
        <v>483</v>
      </c>
      <c r="G1367" t="s">
        <v>250</v>
      </c>
      <c r="H1367" t="s">
        <v>251</v>
      </c>
    </row>
    <row r="1368" spans="1:14" x14ac:dyDescent="0.35">
      <c r="A1368" t="s">
        <v>1942</v>
      </c>
      <c r="B1368">
        <v>17678</v>
      </c>
      <c r="C1368" t="s">
        <v>266</v>
      </c>
      <c r="D1368" t="s">
        <v>138</v>
      </c>
      <c r="E1368" t="s">
        <v>139</v>
      </c>
      <c r="F1368" t="s">
        <v>140</v>
      </c>
      <c r="G1368" t="s">
        <v>245</v>
      </c>
      <c r="H1368" t="s">
        <v>246</v>
      </c>
      <c r="K1368" t="s">
        <v>1943</v>
      </c>
      <c r="L1368" t="s">
        <v>1944</v>
      </c>
      <c r="M1368" t="s">
        <v>1925</v>
      </c>
      <c r="N1368" t="s">
        <v>1926</v>
      </c>
    </row>
    <row r="1369" spans="1:14" x14ac:dyDescent="0.35">
      <c r="A1369" t="s">
        <v>209</v>
      </c>
      <c r="B1369">
        <v>1800</v>
      </c>
      <c r="C1369" t="s">
        <v>208</v>
      </c>
      <c r="D1369" t="s">
        <v>209</v>
      </c>
      <c r="E1369" t="s">
        <v>139</v>
      </c>
      <c r="F1369" t="s">
        <v>140</v>
      </c>
      <c r="G1369" t="s">
        <v>245</v>
      </c>
      <c r="H1369" t="s">
        <v>246</v>
      </c>
      <c r="K1369" t="s">
        <v>1943</v>
      </c>
      <c r="L1369" t="s">
        <v>1944</v>
      </c>
      <c r="M1369" t="s">
        <v>1925</v>
      </c>
      <c r="N1369" t="s">
        <v>1926</v>
      </c>
    </row>
    <row r="1370" spans="1:14" x14ac:dyDescent="0.35">
      <c r="A1370" t="s">
        <v>1945</v>
      </c>
      <c r="B1370">
        <v>842</v>
      </c>
      <c r="C1370" t="s">
        <v>85</v>
      </c>
      <c r="D1370" t="s">
        <v>86</v>
      </c>
      <c r="E1370" t="s">
        <v>139</v>
      </c>
      <c r="F1370" t="s">
        <v>140</v>
      </c>
      <c r="G1370" t="s">
        <v>245</v>
      </c>
      <c r="H1370" t="s">
        <v>246</v>
      </c>
      <c r="K1370" t="s">
        <v>1943</v>
      </c>
      <c r="L1370" t="s">
        <v>1944</v>
      </c>
      <c r="M1370" t="s">
        <v>1925</v>
      </c>
      <c r="N1370" t="s">
        <v>1926</v>
      </c>
    </row>
    <row r="1371" spans="1:14" x14ac:dyDescent="0.35">
      <c r="A1371" t="s">
        <v>1946</v>
      </c>
      <c r="B1371">
        <v>34</v>
      </c>
      <c r="C1371" t="s">
        <v>17</v>
      </c>
      <c r="D1371" t="s">
        <v>18</v>
      </c>
      <c r="E1371" t="s">
        <v>139</v>
      </c>
      <c r="F1371" t="s">
        <v>140</v>
      </c>
      <c r="G1371" t="s">
        <v>245</v>
      </c>
      <c r="H1371" t="s">
        <v>246</v>
      </c>
      <c r="K1371" t="s">
        <v>1943</v>
      </c>
      <c r="L1371" t="s">
        <v>1944</v>
      </c>
      <c r="M1371" t="s">
        <v>1925</v>
      </c>
      <c r="N1371" t="s">
        <v>1926</v>
      </c>
    </row>
    <row r="1372" spans="1:14" x14ac:dyDescent="0.35">
      <c r="A1372" t="s">
        <v>28</v>
      </c>
      <c r="B1372">
        <v>1386</v>
      </c>
      <c r="C1372" t="s">
        <v>27</v>
      </c>
      <c r="D1372" t="s">
        <v>28</v>
      </c>
      <c r="E1372" t="s">
        <v>139</v>
      </c>
      <c r="F1372" t="s">
        <v>140</v>
      </c>
      <c r="G1372" t="s">
        <v>245</v>
      </c>
      <c r="H1372" t="s">
        <v>246</v>
      </c>
      <c r="K1372" t="s">
        <v>1943</v>
      </c>
      <c r="L1372" t="s">
        <v>1944</v>
      </c>
      <c r="M1372" t="s">
        <v>1925</v>
      </c>
      <c r="N1372" t="s">
        <v>1926</v>
      </c>
    </row>
    <row r="1373" spans="1:14" x14ac:dyDescent="0.35">
      <c r="A1373" t="s">
        <v>97</v>
      </c>
      <c r="B1373">
        <v>4200</v>
      </c>
      <c r="C1373" t="s">
        <v>96</v>
      </c>
      <c r="D1373" t="s">
        <v>97</v>
      </c>
      <c r="E1373" t="s">
        <v>139</v>
      </c>
      <c r="F1373" t="s">
        <v>140</v>
      </c>
      <c r="G1373" t="s">
        <v>245</v>
      </c>
      <c r="H1373" t="s">
        <v>246</v>
      </c>
      <c r="K1373" t="s">
        <v>1943</v>
      </c>
      <c r="L1373" t="s">
        <v>1944</v>
      </c>
      <c r="M1373" t="s">
        <v>1925</v>
      </c>
      <c r="N1373" t="s">
        <v>1926</v>
      </c>
    </row>
    <row r="1374" spans="1:14" x14ac:dyDescent="0.35">
      <c r="A1374" t="s">
        <v>1947</v>
      </c>
      <c r="B1374">
        <v>25940</v>
      </c>
      <c r="C1374" t="s">
        <v>1538</v>
      </c>
      <c r="D1374" t="s">
        <v>1539</v>
      </c>
      <c r="E1374" t="s">
        <v>139</v>
      </c>
      <c r="F1374" t="s">
        <v>140</v>
      </c>
      <c r="G1374" t="s">
        <v>245</v>
      </c>
      <c r="H1374" t="s">
        <v>246</v>
      </c>
      <c r="K1374" t="s">
        <v>1943</v>
      </c>
      <c r="L1374" t="s">
        <v>1944</v>
      </c>
      <c r="M1374" t="s">
        <v>1925</v>
      </c>
      <c r="N1374" t="s">
        <v>1926</v>
      </c>
    </row>
    <row r="1375" spans="1:14" x14ac:dyDescent="0.35">
      <c r="A1375" t="s">
        <v>1948</v>
      </c>
      <c r="B1375">
        <v>20251</v>
      </c>
      <c r="C1375" t="s">
        <v>527</v>
      </c>
      <c r="D1375" t="s">
        <v>528</v>
      </c>
      <c r="E1375" t="s">
        <v>134</v>
      </c>
      <c r="F1375" t="s">
        <v>135</v>
      </c>
      <c r="G1375" t="s">
        <v>117</v>
      </c>
      <c r="H1375" t="s">
        <v>118</v>
      </c>
      <c r="K1375" t="s">
        <v>986</v>
      </c>
      <c r="L1375" t="s">
        <v>987</v>
      </c>
    </row>
    <row r="1376" spans="1:14" x14ac:dyDescent="0.35">
      <c r="A1376" t="s">
        <v>498</v>
      </c>
      <c r="B1376">
        <v>23424</v>
      </c>
      <c r="C1376" t="s">
        <v>497</v>
      </c>
      <c r="D1376" t="s">
        <v>498</v>
      </c>
      <c r="E1376" t="s">
        <v>332</v>
      </c>
      <c r="F1376" t="s">
        <v>333</v>
      </c>
      <c r="G1376" t="s">
        <v>178</v>
      </c>
      <c r="H1376" t="s">
        <v>179</v>
      </c>
      <c r="M1376" t="s">
        <v>696</v>
      </c>
      <c r="N1376" t="s">
        <v>697</v>
      </c>
    </row>
    <row r="1377" spans="1:14" x14ac:dyDescent="0.35">
      <c r="A1377" t="s">
        <v>347</v>
      </c>
      <c r="B1377">
        <v>15000</v>
      </c>
      <c r="C1377" t="s">
        <v>346</v>
      </c>
      <c r="D1377" t="s">
        <v>347</v>
      </c>
      <c r="E1377" t="s">
        <v>332</v>
      </c>
      <c r="F1377" t="s">
        <v>333</v>
      </c>
      <c r="G1377" t="s">
        <v>178</v>
      </c>
      <c r="H1377" t="s">
        <v>179</v>
      </c>
      <c r="M1377" t="s">
        <v>696</v>
      </c>
      <c r="N1377" t="s">
        <v>697</v>
      </c>
    </row>
    <row r="1378" spans="1:14" x14ac:dyDescent="0.35">
      <c r="A1378" t="s">
        <v>1949</v>
      </c>
      <c r="B1378">
        <v>30324</v>
      </c>
      <c r="C1378" t="s">
        <v>1950</v>
      </c>
      <c r="D1378" t="s">
        <v>1949</v>
      </c>
      <c r="E1378" t="s">
        <v>47</v>
      </c>
      <c r="F1378" t="s">
        <v>48</v>
      </c>
      <c r="G1378" t="s">
        <v>49</v>
      </c>
      <c r="H1378" t="s">
        <v>50</v>
      </c>
      <c r="M1378" t="s">
        <v>1935</v>
      </c>
      <c r="N1378" t="s">
        <v>1936</v>
      </c>
    </row>
    <row r="1379" spans="1:14" x14ac:dyDescent="0.35">
      <c r="A1379" t="s">
        <v>1951</v>
      </c>
      <c r="B1379">
        <v>66003</v>
      </c>
      <c r="C1379" t="s">
        <v>200</v>
      </c>
      <c r="D1379" t="s">
        <v>201</v>
      </c>
      <c r="E1379" t="s">
        <v>47</v>
      </c>
      <c r="F1379" t="s">
        <v>48</v>
      </c>
      <c r="G1379" t="s">
        <v>49</v>
      </c>
      <c r="H1379" t="s">
        <v>50</v>
      </c>
      <c r="M1379" t="s">
        <v>1935</v>
      </c>
      <c r="N1379" t="s">
        <v>1936</v>
      </c>
    </row>
    <row r="1380" spans="1:14" x14ac:dyDescent="0.35">
      <c r="A1380" t="s">
        <v>1952</v>
      </c>
      <c r="B1380">
        <v>105939</v>
      </c>
      <c r="C1380" t="s">
        <v>200</v>
      </c>
      <c r="D1380" t="s">
        <v>201</v>
      </c>
      <c r="E1380" t="s">
        <v>47</v>
      </c>
      <c r="F1380" t="s">
        <v>48</v>
      </c>
      <c r="G1380" t="s">
        <v>49</v>
      </c>
      <c r="H1380" t="s">
        <v>50</v>
      </c>
      <c r="M1380" t="s">
        <v>1935</v>
      </c>
      <c r="N1380" t="s">
        <v>1936</v>
      </c>
    </row>
    <row r="1381" spans="1:14" x14ac:dyDescent="0.35">
      <c r="A1381" t="s">
        <v>1953</v>
      </c>
      <c r="B1381">
        <v>199011</v>
      </c>
      <c r="C1381" t="s">
        <v>200</v>
      </c>
      <c r="D1381" t="s">
        <v>201</v>
      </c>
      <c r="E1381" t="s">
        <v>47</v>
      </c>
      <c r="F1381" t="s">
        <v>48</v>
      </c>
      <c r="G1381" t="s">
        <v>49</v>
      </c>
      <c r="H1381" t="s">
        <v>50</v>
      </c>
      <c r="M1381" t="s">
        <v>1935</v>
      </c>
      <c r="N1381" t="s">
        <v>1936</v>
      </c>
    </row>
    <row r="1382" spans="1:14" x14ac:dyDescent="0.35">
      <c r="A1382" t="s">
        <v>1954</v>
      </c>
      <c r="B1382">
        <v>84140</v>
      </c>
      <c r="C1382" t="s">
        <v>200</v>
      </c>
      <c r="D1382" t="s">
        <v>201</v>
      </c>
      <c r="E1382" t="s">
        <v>47</v>
      </c>
      <c r="F1382" t="s">
        <v>48</v>
      </c>
      <c r="G1382" t="s">
        <v>49</v>
      </c>
      <c r="H1382" t="s">
        <v>50</v>
      </c>
      <c r="M1382" t="s">
        <v>1935</v>
      </c>
      <c r="N1382" t="s">
        <v>1936</v>
      </c>
    </row>
    <row r="1383" spans="1:14" x14ac:dyDescent="0.35">
      <c r="A1383" t="s">
        <v>1955</v>
      </c>
      <c r="B1383">
        <v>236390</v>
      </c>
      <c r="C1383" t="s">
        <v>200</v>
      </c>
      <c r="D1383" t="s">
        <v>201</v>
      </c>
      <c r="E1383" t="s">
        <v>47</v>
      </c>
      <c r="F1383" t="s">
        <v>48</v>
      </c>
      <c r="G1383" t="s">
        <v>49</v>
      </c>
      <c r="H1383" t="s">
        <v>50</v>
      </c>
      <c r="M1383" t="s">
        <v>1935</v>
      </c>
      <c r="N1383" t="s">
        <v>1936</v>
      </c>
    </row>
    <row r="1384" spans="1:14" x14ac:dyDescent="0.35">
      <c r="A1384" t="s">
        <v>1956</v>
      </c>
      <c r="B1384">
        <v>1300</v>
      </c>
      <c r="C1384" t="s">
        <v>298</v>
      </c>
      <c r="D1384" t="s">
        <v>297</v>
      </c>
      <c r="E1384" t="s">
        <v>221</v>
      </c>
      <c r="F1384" t="s">
        <v>222</v>
      </c>
      <c r="G1384" t="s">
        <v>223</v>
      </c>
      <c r="H1384" t="s">
        <v>224</v>
      </c>
    </row>
    <row r="1385" spans="1:14" x14ac:dyDescent="0.35">
      <c r="A1385" t="s">
        <v>1957</v>
      </c>
      <c r="B1385">
        <v>1300</v>
      </c>
      <c r="C1385" t="s">
        <v>690</v>
      </c>
      <c r="D1385" t="s">
        <v>691</v>
      </c>
      <c r="E1385" t="s">
        <v>221</v>
      </c>
      <c r="F1385" t="s">
        <v>222</v>
      </c>
      <c r="G1385" t="s">
        <v>223</v>
      </c>
      <c r="H1385" t="s">
        <v>224</v>
      </c>
    </row>
    <row r="1386" spans="1:14" x14ac:dyDescent="0.35">
      <c r="A1386" t="s">
        <v>1958</v>
      </c>
      <c r="B1386">
        <v>202188</v>
      </c>
      <c r="C1386" t="s">
        <v>1228</v>
      </c>
      <c r="D1386" t="s">
        <v>1229</v>
      </c>
      <c r="E1386" t="s">
        <v>1016</v>
      </c>
      <c r="F1386" t="s">
        <v>1017</v>
      </c>
      <c r="G1386" t="s">
        <v>1230</v>
      </c>
      <c r="H1386" t="s">
        <v>1231</v>
      </c>
      <c r="K1386" t="s">
        <v>1232</v>
      </c>
      <c r="L1386" t="s">
        <v>1233</v>
      </c>
      <c r="M1386" t="s">
        <v>1234</v>
      </c>
      <c r="N1386" t="s">
        <v>1229</v>
      </c>
    </row>
    <row r="1387" spans="1:14" x14ac:dyDescent="0.35">
      <c r="A1387" t="s">
        <v>1959</v>
      </c>
      <c r="B1387">
        <v>-202188</v>
      </c>
      <c r="C1387" t="s">
        <v>1228</v>
      </c>
      <c r="D1387" t="s">
        <v>1229</v>
      </c>
      <c r="E1387" t="s">
        <v>1016</v>
      </c>
      <c r="F1387" t="s">
        <v>1017</v>
      </c>
      <c r="G1387" t="s">
        <v>1230</v>
      </c>
      <c r="H1387" t="s">
        <v>1231</v>
      </c>
      <c r="M1387" t="s">
        <v>1234</v>
      </c>
      <c r="N1387" t="s">
        <v>1229</v>
      </c>
    </row>
    <row r="1388" spans="1:14" x14ac:dyDescent="0.35">
      <c r="A1388" t="s">
        <v>1819</v>
      </c>
      <c r="B1388">
        <v>-6824</v>
      </c>
      <c r="C1388" t="s">
        <v>1228</v>
      </c>
      <c r="D1388" t="s">
        <v>1229</v>
      </c>
      <c r="E1388" t="s">
        <v>1016</v>
      </c>
      <c r="F1388" t="s">
        <v>1017</v>
      </c>
      <c r="G1388" t="s">
        <v>1230</v>
      </c>
      <c r="H1388" t="s">
        <v>1231</v>
      </c>
      <c r="K1388" t="s">
        <v>1232</v>
      </c>
      <c r="L1388" t="s">
        <v>1233</v>
      </c>
      <c r="M1388" t="s">
        <v>1234</v>
      </c>
      <c r="N1388" t="s">
        <v>1229</v>
      </c>
    </row>
    <row r="1389" spans="1:14" x14ac:dyDescent="0.35">
      <c r="A1389" t="s">
        <v>1819</v>
      </c>
      <c r="B1389">
        <v>-6824</v>
      </c>
      <c r="C1389" t="s">
        <v>805</v>
      </c>
      <c r="D1389" t="s">
        <v>806</v>
      </c>
      <c r="E1389" t="s">
        <v>1016</v>
      </c>
      <c r="F1389" t="s">
        <v>1017</v>
      </c>
      <c r="G1389" t="s">
        <v>1230</v>
      </c>
      <c r="H1389" t="s">
        <v>1231</v>
      </c>
      <c r="K1389" t="s">
        <v>1232</v>
      </c>
      <c r="L1389" t="s">
        <v>1233</v>
      </c>
    </row>
    <row r="1390" spans="1:14" x14ac:dyDescent="0.35">
      <c r="A1390" t="s">
        <v>1090</v>
      </c>
      <c r="B1390">
        <v>-1987</v>
      </c>
      <c r="C1390" t="s">
        <v>1089</v>
      </c>
      <c r="D1390" t="s">
        <v>1090</v>
      </c>
      <c r="E1390" t="s">
        <v>1016</v>
      </c>
      <c r="F1390" t="s">
        <v>1017</v>
      </c>
      <c r="G1390" t="s">
        <v>1427</v>
      </c>
      <c r="H1390" t="s">
        <v>1428</v>
      </c>
      <c r="K1390" t="s">
        <v>1960</v>
      </c>
      <c r="L1390" t="s">
        <v>1961</v>
      </c>
      <c r="M1390" t="s">
        <v>1429</v>
      </c>
      <c r="N1390" t="s">
        <v>1430</v>
      </c>
    </row>
    <row r="1391" spans="1:14" x14ac:dyDescent="0.35">
      <c r="A1391" t="s">
        <v>1819</v>
      </c>
      <c r="B1391">
        <v>-1987</v>
      </c>
      <c r="C1391" t="s">
        <v>805</v>
      </c>
      <c r="D1391" t="s">
        <v>806</v>
      </c>
      <c r="E1391" t="s">
        <v>1016</v>
      </c>
      <c r="F1391" t="s">
        <v>1017</v>
      </c>
      <c r="G1391" t="s">
        <v>1427</v>
      </c>
      <c r="H1391" t="s">
        <v>1428</v>
      </c>
      <c r="K1391" t="s">
        <v>1960</v>
      </c>
      <c r="L1391" t="s">
        <v>1961</v>
      </c>
    </row>
    <row r="1392" spans="1:14" x14ac:dyDescent="0.35">
      <c r="A1392" t="s">
        <v>1819</v>
      </c>
      <c r="B1392">
        <v>-8115</v>
      </c>
      <c r="C1392" t="s">
        <v>148</v>
      </c>
      <c r="D1392" t="s">
        <v>149</v>
      </c>
      <c r="E1392" t="s">
        <v>139</v>
      </c>
      <c r="F1392" t="s">
        <v>140</v>
      </c>
      <c r="G1392" t="s">
        <v>250</v>
      </c>
      <c r="H1392" t="s">
        <v>251</v>
      </c>
      <c r="K1392" t="s">
        <v>797</v>
      </c>
      <c r="L1392" t="s">
        <v>798</v>
      </c>
      <c r="M1392" t="s">
        <v>799</v>
      </c>
      <c r="N1392" t="s">
        <v>800</v>
      </c>
    </row>
    <row r="1393" spans="1:14" x14ac:dyDescent="0.35">
      <c r="A1393" t="s">
        <v>1819</v>
      </c>
      <c r="B1393">
        <v>-8115</v>
      </c>
      <c r="C1393" t="s">
        <v>805</v>
      </c>
      <c r="D1393" t="s">
        <v>806</v>
      </c>
      <c r="E1393" t="s">
        <v>139</v>
      </c>
      <c r="F1393" t="s">
        <v>140</v>
      </c>
      <c r="G1393" t="s">
        <v>250</v>
      </c>
      <c r="H1393" t="s">
        <v>251</v>
      </c>
      <c r="K1393" t="s">
        <v>797</v>
      </c>
      <c r="L1393" t="s">
        <v>798</v>
      </c>
    </row>
    <row r="1394" spans="1:14" x14ac:dyDescent="0.35">
      <c r="A1394" t="s">
        <v>57</v>
      </c>
      <c r="B1394">
        <v>250</v>
      </c>
      <c r="C1394" t="s">
        <v>56</v>
      </c>
      <c r="D1394" t="s">
        <v>57</v>
      </c>
      <c r="E1394" t="s">
        <v>482</v>
      </c>
      <c r="F1394" t="s">
        <v>483</v>
      </c>
      <c r="G1394" t="s">
        <v>250</v>
      </c>
      <c r="H1394" t="s">
        <v>251</v>
      </c>
    </row>
    <row r="1395" spans="1:14" x14ac:dyDescent="0.35">
      <c r="A1395" t="s">
        <v>1421</v>
      </c>
      <c r="B1395">
        <v>10000</v>
      </c>
      <c r="C1395" t="s">
        <v>1420</v>
      </c>
      <c r="D1395" t="s">
        <v>1421</v>
      </c>
      <c r="E1395" t="s">
        <v>563</v>
      </c>
      <c r="F1395" t="s">
        <v>564</v>
      </c>
      <c r="G1395" t="s">
        <v>1881</v>
      </c>
      <c r="H1395" t="s">
        <v>1882</v>
      </c>
      <c r="K1395" t="s">
        <v>1962</v>
      </c>
      <c r="L1395" t="s">
        <v>1963</v>
      </c>
    </row>
    <row r="1396" spans="1:14" x14ac:dyDescent="0.35">
      <c r="A1396" t="s">
        <v>18</v>
      </c>
      <c r="B1396">
        <v>104</v>
      </c>
      <c r="C1396" t="s">
        <v>17</v>
      </c>
      <c r="D1396" t="s">
        <v>18</v>
      </c>
      <c r="E1396" t="s">
        <v>563</v>
      </c>
      <c r="F1396" t="s">
        <v>564</v>
      </c>
      <c r="G1396" t="s">
        <v>1881</v>
      </c>
      <c r="H1396" t="s">
        <v>1882</v>
      </c>
      <c r="K1396" t="s">
        <v>1962</v>
      </c>
      <c r="L1396" t="s">
        <v>1963</v>
      </c>
    </row>
    <row r="1397" spans="1:14" x14ac:dyDescent="0.35">
      <c r="A1397" t="s">
        <v>28</v>
      </c>
      <c r="B1397">
        <v>4317</v>
      </c>
      <c r="C1397" t="s">
        <v>27</v>
      </c>
      <c r="D1397" t="s">
        <v>28</v>
      </c>
      <c r="E1397" t="s">
        <v>563</v>
      </c>
      <c r="F1397" t="s">
        <v>564</v>
      </c>
      <c r="G1397" t="s">
        <v>1881</v>
      </c>
      <c r="H1397" t="s">
        <v>1882</v>
      </c>
      <c r="K1397" t="s">
        <v>1962</v>
      </c>
      <c r="L1397" t="s">
        <v>1963</v>
      </c>
    </row>
    <row r="1398" spans="1:14" x14ac:dyDescent="0.35">
      <c r="A1398" t="s">
        <v>206</v>
      </c>
      <c r="B1398">
        <v>13081</v>
      </c>
      <c r="C1398" t="s">
        <v>205</v>
      </c>
      <c r="D1398" t="s">
        <v>206</v>
      </c>
      <c r="E1398" t="s">
        <v>563</v>
      </c>
      <c r="F1398" t="s">
        <v>564</v>
      </c>
      <c r="G1398" t="s">
        <v>1881</v>
      </c>
      <c r="H1398" t="s">
        <v>1882</v>
      </c>
      <c r="K1398" t="s">
        <v>1962</v>
      </c>
      <c r="L1398" t="s">
        <v>1963</v>
      </c>
    </row>
    <row r="1399" spans="1:14" x14ac:dyDescent="0.35">
      <c r="A1399" t="s">
        <v>806</v>
      </c>
      <c r="B1399">
        <v>27502</v>
      </c>
      <c r="C1399" t="s">
        <v>805</v>
      </c>
      <c r="D1399" t="s">
        <v>806</v>
      </c>
      <c r="E1399" t="s">
        <v>563</v>
      </c>
      <c r="F1399" t="s">
        <v>564</v>
      </c>
      <c r="G1399" t="s">
        <v>1881</v>
      </c>
      <c r="H1399" t="s">
        <v>1882</v>
      </c>
      <c r="K1399" t="s">
        <v>1962</v>
      </c>
      <c r="L1399" t="s">
        <v>1963</v>
      </c>
    </row>
    <row r="1400" spans="1:14" x14ac:dyDescent="0.35">
      <c r="A1400" t="s">
        <v>1964</v>
      </c>
      <c r="B1400">
        <v>8154</v>
      </c>
      <c r="C1400" t="s">
        <v>1965</v>
      </c>
      <c r="D1400" t="s">
        <v>1964</v>
      </c>
      <c r="E1400" t="s">
        <v>458</v>
      </c>
      <c r="F1400" t="s">
        <v>459</v>
      </c>
      <c r="G1400" t="s">
        <v>348</v>
      </c>
      <c r="H1400" t="s">
        <v>349</v>
      </c>
    </row>
    <row r="1401" spans="1:14" x14ac:dyDescent="0.35">
      <c r="A1401" t="s">
        <v>1966</v>
      </c>
      <c r="B1401">
        <v>8154</v>
      </c>
      <c r="C1401" t="s">
        <v>1490</v>
      </c>
      <c r="D1401" t="s">
        <v>1491</v>
      </c>
      <c r="E1401" t="s">
        <v>458</v>
      </c>
      <c r="F1401" t="s">
        <v>459</v>
      </c>
      <c r="G1401" t="s">
        <v>955</v>
      </c>
      <c r="H1401" t="s">
        <v>956</v>
      </c>
    </row>
    <row r="1402" spans="1:14" x14ac:dyDescent="0.35">
      <c r="A1402" t="s">
        <v>400</v>
      </c>
      <c r="B1402">
        <v>-8154</v>
      </c>
      <c r="C1402" t="s">
        <v>1077</v>
      </c>
      <c r="D1402" t="s">
        <v>400</v>
      </c>
      <c r="E1402" t="s">
        <v>458</v>
      </c>
      <c r="F1402" t="s">
        <v>459</v>
      </c>
      <c r="G1402" t="s">
        <v>886</v>
      </c>
      <c r="H1402" t="s">
        <v>887</v>
      </c>
    </row>
    <row r="1403" spans="1:14" x14ac:dyDescent="0.35">
      <c r="A1403" t="s">
        <v>46</v>
      </c>
      <c r="B1403">
        <v>32000</v>
      </c>
      <c r="C1403" t="s">
        <v>45</v>
      </c>
      <c r="D1403" t="s">
        <v>46</v>
      </c>
      <c r="E1403" t="s">
        <v>47</v>
      </c>
      <c r="F1403" t="s">
        <v>48</v>
      </c>
      <c r="G1403" t="s">
        <v>49</v>
      </c>
      <c r="H1403" t="s">
        <v>50</v>
      </c>
    </row>
    <row r="1404" spans="1:14" x14ac:dyDescent="0.35">
      <c r="A1404" t="s">
        <v>177</v>
      </c>
      <c r="B1404">
        <v>32000</v>
      </c>
      <c r="C1404" t="s">
        <v>176</v>
      </c>
      <c r="D1404" t="s">
        <v>177</v>
      </c>
      <c r="E1404" t="s">
        <v>47</v>
      </c>
      <c r="F1404" t="s">
        <v>48</v>
      </c>
      <c r="G1404" t="s">
        <v>178</v>
      </c>
      <c r="H1404" t="s">
        <v>179</v>
      </c>
      <c r="M1404" t="s">
        <v>234</v>
      </c>
      <c r="N1404" t="s">
        <v>235</v>
      </c>
    </row>
    <row r="1405" spans="1:14" x14ac:dyDescent="0.35">
      <c r="A1405" t="s">
        <v>1967</v>
      </c>
      <c r="B1405">
        <v>10000</v>
      </c>
      <c r="C1405" t="s">
        <v>1056</v>
      </c>
      <c r="D1405" t="s">
        <v>1057</v>
      </c>
      <c r="E1405" t="s">
        <v>1016</v>
      </c>
      <c r="F1405" t="s">
        <v>1017</v>
      </c>
      <c r="G1405" t="s">
        <v>1051</v>
      </c>
      <c r="H1405" t="s">
        <v>1052</v>
      </c>
      <c r="K1405" t="s">
        <v>1777</v>
      </c>
      <c r="L1405" t="s">
        <v>1778</v>
      </c>
      <c r="M1405" t="s">
        <v>1779</v>
      </c>
      <c r="N1405" t="s">
        <v>1780</v>
      </c>
    </row>
    <row r="1406" spans="1:14" x14ac:dyDescent="0.35">
      <c r="A1406" t="s">
        <v>1968</v>
      </c>
      <c r="B1406">
        <v>1500</v>
      </c>
      <c r="C1406" t="s">
        <v>1056</v>
      </c>
      <c r="D1406" t="s">
        <v>1057</v>
      </c>
      <c r="E1406" t="s">
        <v>1016</v>
      </c>
      <c r="F1406" t="s">
        <v>1017</v>
      </c>
      <c r="G1406" t="s">
        <v>1051</v>
      </c>
      <c r="H1406" t="s">
        <v>1052</v>
      </c>
      <c r="K1406" t="s">
        <v>1777</v>
      </c>
      <c r="L1406" t="s">
        <v>1778</v>
      </c>
      <c r="M1406" t="s">
        <v>1779</v>
      </c>
      <c r="N1406" t="s">
        <v>1780</v>
      </c>
    </row>
    <row r="1407" spans="1:14" x14ac:dyDescent="0.35">
      <c r="A1407" t="s">
        <v>1969</v>
      </c>
      <c r="B1407">
        <v>30000</v>
      </c>
      <c r="C1407" t="s">
        <v>137</v>
      </c>
      <c r="D1407" t="s">
        <v>138</v>
      </c>
      <c r="E1407" t="s">
        <v>139</v>
      </c>
      <c r="F1407" t="s">
        <v>140</v>
      </c>
      <c r="G1407" t="s">
        <v>117</v>
      </c>
      <c r="H1407" t="s">
        <v>118</v>
      </c>
      <c r="M1407" t="s">
        <v>862</v>
      </c>
      <c r="N1407" t="s">
        <v>863</v>
      </c>
    </row>
    <row r="1408" spans="1:14" x14ac:dyDescent="0.35">
      <c r="A1408" t="s">
        <v>1970</v>
      </c>
      <c r="B1408">
        <v>702</v>
      </c>
      <c r="C1408" t="s">
        <v>85</v>
      </c>
      <c r="D1408" t="s">
        <v>86</v>
      </c>
      <c r="E1408" t="s">
        <v>139</v>
      </c>
      <c r="F1408" t="s">
        <v>140</v>
      </c>
      <c r="G1408" t="s">
        <v>245</v>
      </c>
      <c r="H1408" t="s">
        <v>246</v>
      </c>
      <c r="K1408" t="s">
        <v>1943</v>
      </c>
      <c r="L1408" t="s">
        <v>1944</v>
      </c>
      <c r="M1408" t="s">
        <v>1925</v>
      </c>
      <c r="N1408" t="s">
        <v>1926</v>
      </c>
    </row>
    <row r="1409" spans="1:14" x14ac:dyDescent="0.35">
      <c r="A1409" t="s">
        <v>1971</v>
      </c>
      <c r="B1409">
        <v>1470</v>
      </c>
      <c r="C1409" t="s">
        <v>148</v>
      </c>
      <c r="D1409" t="s">
        <v>149</v>
      </c>
      <c r="E1409" t="s">
        <v>139</v>
      </c>
      <c r="F1409" t="s">
        <v>140</v>
      </c>
      <c r="G1409" t="s">
        <v>250</v>
      </c>
      <c r="H1409" t="s">
        <v>251</v>
      </c>
      <c r="M1409" t="s">
        <v>799</v>
      </c>
      <c r="N1409" t="s">
        <v>800</v>
      </c>
    </row>
    <row r="1410" spans="1:14" x14ac:dyDescent="0.35">
      <c r="A1410" t="s">
        <v>1972</v>
      </c>
      <c r="B1410">
        <v>185947</v>
      </c>
      <c r="C1410" t="s">
        <v>1056</v>
      </c>
      <c r="D1410" t="s">
        <v>1057</v>
      </c>
      <c r="E1410" t="s">
        <v>1016</v>
      </c>
      <c r="F1410" t="s">
        <v>1017</v>
      </c>
      <c r="G1410" t="s">
        <v>1109</v>
      </c>
      <c r="H1410" t="s">
        <v>1110</v>
      </c>
      <c r="K1410" t="s">
        <v>1111</v>
      </c>
      <c r="L1410" t="s">
        <v>1112</v>
      </c>
      <c r="M1410" t="s">
        <v>1113</v>
      </c>
      <c r="N1410" t="s">
        <v>1114</v>
      </c>
    </row>
    <row r="1411" spans="1:14" x14ac:dyDescent="0.35">
      <c r="A1411" t="s">
        <v>1973</v>
      </c>
      <c r="B1411">
        <v>185947</v>
      </c>
      <c r="C1411" t="s">
        <v>1743</v>
      </c>
      <c r="D1411" t="s">
        <v>1744</v>
      </c>
      <c r="E1411" t="s">
        <v>1016</v>
      </c>
      <c r="F1411" t="s">
        <v>1017</v>
      </c>
      <c r="G1411" t="s">
        <v>1109</v>
      </c>
      <c r="H1411" t="s">
        <v>1110</v>
      </c>
      <c r="K1411" t="s">
        <v>1111</v>
      </c>
      <c r="L1411" t="s">
        <v>1112</v>
      </c>
    </row>
    <row r="1412" spans="1:14" x14ac:dyDescent="0.35">
      <c r="A1412" t="s">
        <v>1974</v>
      </c>
      <c r="B1412">
        <v>-216000</v>
      </c>
      <c r="C1412" t="s">
        <v>1975</v>
      </c>
      <c r="D1412" t="s">
        <v>1976</v>
      </c>
      <c r="E1412" t="s">
        <v>1016</v>
      </c>
      <c r="F1412" t="s">
        <v>1017</v>
      </c>
      <c r="G1412" t="s">
        <v>533</v>
      </c>
      <c r="H1412" t="s">
        <v>534</v>
      </c>
      <c r="K1412" t="s">
        <v>1977</v>
      </c>
      <c r="L1412" t="s">
        <v>1978</v>
      </c>
      <c r="M1412" t="s">
        <v>1856</v>
      </c>
      <c r="N1412" t="s">
        <v>1857</v>
      </c>
    </row>
    <row r="1413" spans="1:14" x14ac:dyDescent="0.35">
      <c r="A1413" t="s">
        <v>1979</v>
      </c>
      <c r="B1413">
        <v>1550</v>
      </c>
      <c r="C1413" t="s">
        <v>148</v>
      </c>
      <c r="D1413" t="s">
        <v>149</v>
      </c>
      <c r="E1413" t="s">
        <v>154</v>
      </c>
      <c r="F1413" t="s">
        <v>155</v>
      </c>
      <c r="G1413" t="s">
        <v>117</v>
      </c>
      <c r="H1413" t="s">
        <v>118</v>
      </c>
    </row>
    <row r="1414" spans="1:14" x14ac:dyDescent="0.35">
      <c r="A1414" t="s">
        <v>1980</v>
      </c>
      <c r="B1414">
        <v>765</v>
      </c>
      <c r="C1414" t="s">
        <v>148</v>
      </c>
      <c r="D1414" t="s">
        <v>149</v>
      </c>
      <c r="E1414" t="s">
        <v>154</v>
      </c>
      <c r="F1414" t="s">
        <v>155</v>
      </c>
      <c r="G1414" t="s">
        <v>117</v>
      </c>
      <c r="H1414" t="s">
        <v>118</v>
      </c>
    </row>
    <row r="1415" spans="1:14" x14ac:dyDescent="0.35">
      <c r="A1415" t="s">
        <v>1981</v>
      </c>
      <c r="B1415">
        <v>644</v>
      </c>
      <c r="C1415" t="s">
        <v>187</v>
      </c>
      <c r="D1415" t="s">
        <v>186</v>
      </c>
      <c r="E1415" t="s">
        <v>221</v>
      </c>
      <c r="F1415" t="s">
        <v>222</v>
      </c>
      <c r="G1415" t="s">
        <v>223</v>
      </c>
      <c r="H1415" t="s">
        <v>224</v>
      </c>
    </row>
    <row r="1416" spans="1:14" x14ac:dyDescent="0.35">
      <c r="A1416" t="s">
        <v>1982</v>
      </c>
      <c r="B1416">
        <v>1819</v>
      </c>
      <c r="C1416" t="s">
        <v>942</v>
      </c>
      <c r="D1416" t="s">
        <v>943</v>
      </c>
      <c r="E1416" t="s">
        <v>221</v>
      </c>
      <c r="F1416" t="s">
        <v>222</v>
      </c>
      <c r="G1416" t="s">
        <v>223</v>
      </c>
      <c r="H1416" t="s">
        <v>224</v>
      </c>
    </row>
    <row r="1417" spans="1:14" x14ac:dyDescent="0.35">
      <c r="A1417" t="s">
        <v>1983</v>
      </c>
      <c r="B1417">
        <v>229</v>
      </c>
      <c r="C1417" t="s">
        <v>243</v>
      </c>
      <c r="D1417" t="s">
        <v>244</v>
      </c>
      <c r="E1417" t="s">
        <v>221</v>
      </c>
      <c r="F1417" t="s">
        <v>222</v>
      </c>
      <c r="G1417" t="s">
        <v>223</v>
      </c>
      <c r="H1417" t="s">
        <v>224</v>
      </c>
    </row>
    <row r="1418" spans="1:14" x14ac:dyDescent="0.35">
      <c r="A1418" t="s">
        <v>1984</v>
      </c>
      <c r="B1418">
        <v>1360</v>
      </c>
      <c r="C1418" t="s">
        <v>148</v>
      </c>
      <c r="D1418" t="s">
        <v>149</v>
      </c>
      <c r="E1418" t="s">
        <v>158</v>
      </c>
      <c r="F1418" t="s">
        <v>159</v>
      </c>
      <c r="G1418" t="s">
        <v>117</v>
      </c>
      <c r="H1418" t="s">
        <v>118</v>
      </c>
    </row>
    <row r="1419" spans="1:14" x14ac:dyDescent="0.35">
      <c r="A1419" t="s">
        <v>1985</v>
      </c>
      <c r="B1419">
        <v>2747</v>
      </c>
      <c r="C1419" t="s">
        <v>148</v>
      </c>
      <c r="D1419" t="s">
        <v>149</v>
      </c>
      <c r="E1419" t="s">
        <v>609</v>
      </c>
      <c r="F1419" t="s">
        <v>610</v>
      </c>
      <c r="G1419" t="s">
        <v>250</v>
      </c>
      <c r="H1419" t="s">
        <v>251</v>
      </c>
    </row>
    <row r="1420" spans="1:14" x14ac:dyDescent="0.35">
      <c r="A1420" t="s">
        <v>1986</v>
      </c>
      <c r="B1420">
        <v>6380</v>
      </c>
      <c r="C1420" t="s">
        <v>1987</v>
      </c>
      <c r="D1420" t="s">
        <v>1988</v>
      </c>
      <c r="E1420" t="s">
        <v>1016</v>
      </c>
      <c r="F1420" t="s">
        <v>1017</v>
      </c>
      <c r="G1420" t="s">
        <v>1018</v>
      </c>
      <c r="H1420" t="s">
        <v>1019</v>
      </c>
      <c r="K1420" t="s">
        <v>1862</v>
      </c>
      <c r="L1420" t="s">
        <v>1863</v>
      </c>
      <c r="M1420" t="s">
        <v>1021</v>
      </c>
      <c r="N1420" t="s">
        <v>1022</v>
      </c>
    </row>
    <row r="1421" spans="1:14" x14ac:dyDescent="0.35">
      <c r="A1421" t="s">
        <v>1989</v>
      </c>
      <c r="B1421">
        <v>1595</v>
      </c>
      <c r="C1421" t="s">
        <v>1987</v>
      </c>
      <c r="D1421" t="s">
        <v>1988</v>
      </c>
      <c r="E1421" t="s">
        <v>1016</v>
      </c>
      <c r="F1421" t="s">
        <v>1017</v>
      </c>
      <c r="G1421" t="s">
        <v>1018</v>
      </c>
      <c r="H1421" t="s">
        <v>1019</v>
      </c>
      <c r="K1421" t="s">
        <v>1862</v>
      </c>
      <c r="L1421" t="s">
        <v>1863</v>
      </c>
      <c r="M1421" t="s">
        <v>1021</v>
      </c>
      <c r="N1421" t="s">
        <v>1022</v>
      </c>
    </row>
    <row r="1422" spans="1:14" x14ac:dyDescent="0.35">
      <c r="A1422" t="s">
        <v>1990</v>
      </c>
      <c r="B1422">
        <v>6380</v>
      </c>
      <c r="C1422" t="s">
        <v>1861</v>
      </c>
      <c r="D1422" t="s">
        <v>1860</v>
      </c>
      <c r="E1422" t="s">
        <v>1016</v>
      </c>
      <c r="F1422" t="s">
        <v>1017</v>
      </c>
      <c r="G1422" t="s">
        <v>1018</v>
      </c>
      <c r="H1422" t="s">
        <v>1019</v>
      </c>
      <c r="K1422" t="s">
        <v>1862</v>
      </c>
      <c r="L1422" t="s">
        <v>1863</v>
      </c>
      <c r="M1422" t="s">
        <v>1021</v>
      </c>
      <c r="N1422" t="s">
        <v>1022</v>
      </c>
    </row>
    <row r="1423" spans="1:14" x14ac:dyDescent="0.35">
      <c r="A1423" t="s">
        <v>1860</v>
      </c>
      <c r="B1423">
        <v>102453</v>
      </c>
      <c r="C1423" t="s">
        <v>1861</v>
      </c>
      <c r="D1423" t="s">
        <v>1860</v>
      </c>
      <c r="E1423" t="s">
        <v>531</v>
      </c>
      <c r="F1423" t="s">
        <v>532</v>
      </c>
      <c r="G1423" t="s">
        <v>533</v>
      </c>
      <c r="H1423" t="s">
        <v>534</v>
      </c>
      <c r="K1423" t="s">
        <v>1862</v>
      </c>
      <c r="L1423" t="s">
        <v>1863</v>
      </c>
    </row>
    <row r="1424" spans="1:14" x14ac:dyDescent="0.35">
      <c r="A1424" t="s">
        <v>230</v>
      </c>
      <c r="B1424">
        <v>7246</v>
      </c>
      <c r="C1424" t="s">
        <v>229</v>
      </c>
      <c r="D1424" t="s">
        <v>230</v>
      </c>
      <c r="E1424" t="s">
        <v>531</v>
      </c>
      <c r="F1424" t="s">
        <v>532</v>
      </c>
      <c r="G1424" t="s">
        <v>533</v>
      </c>
      <c r="H1424" t="s">
        <v>534</v>
      </c>
      <c r="K1424" t="s">
        <v>1862</v>
      </c>
      <c r="L1424" t="s">
        <v>1863</v>
      </c>
    </row>
    <row r="1425" spans="1:14" x14ac:dyDescent="0.35">
      <c r="A1425" t="s">
        <v>18</v>
      </c>
      <c r="B1425">
        <v>240</v>
      </c>
      <c r="C1425" t="s">
        <v>17</v>
      </c>
      <c r="D1425" t="s">
        <v>18</v>
      </c>
      <c r="E1425" t="s">
        <v>531</v>
      </c>
      <c r="F1425" t="s">
        <v>532</v>
      </c>
      <c r="G1425" t="s">
        <v>533</v>
      </c>
      <c r="H1425" t="s">
        <v>534</v>
      </c>
      <c r="K1425" t="s">
        <v>1862</v>
      </c>
      <c r="L1425" t="s">
        <v>1863</v>
      </c>
    </row>
    <row r="1426" spans="1:14" x14ac:dyDescent="0.35">
      <c r="A1426" t="s">
        <v>28</v>
      </c>
      <c r="B1426">
        <v>9900</v>
      </c>
      <c r="C1426" t="s">
        <v>27</v>
      </c>
      <c r="D1426" t="s">
        <v>28</v>
      </c>
      <c r="E1426" t="s">
        <v>531</v>
      </c>
      <c r="F1426" t="s">
        <v>532</v>
      </c>
      <c r="G1426" t="s">
        <v>533</v>
      </c>
      <c r="H1426" t="s">
        <v>534</v>
      </c>
      <c r="K1426" t="s">
        <v>1862</v>
      </c>
      <c r="L1426" t="s">
        <v>1863</v>
      </c>
    </row>
    <row r="1427" spans="1:14" x14ac:dyDescent="0.35">
      <c r="A1427" t="s">
        <v>227</v>
      </c>
      <c r="B1427">
        <v>30000</v>
      </c>
      <c r="C1427" t="s">
        <v>226</v>
      </c>
      <c r="D1427" t="s">
        <v>227</v>
      </c>
      <c r="E1427" t="s">
        <v>531</v>
      </c>
      <c r="F1427" t="s">
        <v>532</v>
      </c>
      <c r="G1427" t="s">
        <v>533</v>
      </c>
      <c r="H1427" t="s">
        <v>534</v>
      </c>
      <c r="K1427" t="s">
        <v>1862</v>
      </c>
      <c r="L1427" t="s">
        <v>1863</v>
      </c>
    </row>
    <row r="1428" spans="1:14" x14ac:dyDescent="0.35">
      <c r="A1428" t="s">
        <v>1860</v>
      </c>
      <c r="B1428">
        <v>51552</v>
      </c>
      <c r="C1428" t="s">
        <v>1861</v>
      </c>
      <c r="D1428" t="s">
        <v>1860</v>
      </c>
      <c r="E1428" t="s">
        <v>531</v>
      </c>
      <c r="F1428" t="s">
        <v>532</v>
      </c>
      <c r="G1428" t="s">
        <v>533</v>
      </c>
      <c r="H1428" t="s">
        <v>534</v>
      </c>
    </row>
    <row r="1429" spans="1:14" x14ac:dyDescent="0.35">
      <c r="A1429" t="s">
        <v>230</v>
      </c>
      <c r="B1429">
        <v>10000</v>
      </c>
      <c r="C1429" t="s">
        <v>229</v>
      </c>
      <c r="D1429" t="s">
        <v>230</v>
      </c>
      <c r="E1429" t="s">
        <v>531</v>
      </c>
      <c r="F1429" t="s">
        <v>532</v>
      </c>
      <c r="G1429" t="s">
        <v>533</v>
      </c>
      <c r="H1429" t="s">
        <v>534</v>
      </c>
    </row>
    <row r="1430" spans="1:14" x14ac:dyDescent="0.35">
      <c r="A1430" t="s">
        <v>1250</v>
      </c>
      <c r="B1430">
        <v>26460</v>
      </c>
      <c r="C1430" t="s">
        <v>1251</v>
      </c>
      <c r="D1430" t="s">
        <v>1250</v>
      </c>
      <c r="E1430" t="s">
        <v>531</v>
      </c>
      <c r="F1430" t="s">
        <v>532</v>
      </c>
      <c r="G1430" t="s">
        <v>533</v>
      </c>
      <c r="H1430" t="s">
        <v>534</v>
      </c>
    </row>
    <row r="1431" spans="1:14" x14ac:dyDescent="0.35">
      <c r="A1431" t="s">
        <v>18</v>
      </c>
      <c r="B1431">
        <v>90</v>
      </c>
      <c r="C1431" t="s">
        <v>17</v>
      </c>
      <c r="D1431" t="s">
        <v>18</v>
      </c>
      <c r="E1431" t="s">
        <v>531</v>
      </c>
      <c r="F1431" t="s">
        <v>532</v>
      </c>
      <c r="G1431" t="s">
        <v>533</v>
      </c>
      <c r="H1431" t="s">
        <v>534</v>
      </c>
    </row>
    <row r="1432" spans="1:14" x14ac:dyDescent="0.35">
      <c r="A1432" t="s">
        <v>28</v>
      </c>
      <c r="B1432">
        <v>3722</v>
      </c>
      <c r="C1432" t="s">
        <v>27</v>
      </c>
      <c r="D1432" t="s">
        <v>28</v>
      </c>
      <c r="E1432" t="s">
        <v>531</v>
      </c>
      <c r="F1432" t="s">
        <v>532</v>
      </c>
      <c r="G1432" t="s">
        <v>533</v>
      </c>
      <c r="H1432" t="s">
        <v>534</v>
      </c>
    </row>
    <row r="1433" spans="1:14" x14ac:dyDescent="0.35">
      <c r="A1433" t="s">
        <v>227</v>
      </c>
      <c r="B1433">
        <v>11280</v>
      </c>
      <c r="C1433" t="s">
        <v>226</v>
      </c>
      <c r="D1433" t="s">
        <v>227</v>
      </c>
      <c r="E1433" t="s">
        <v>531</v>
      </c>
      <c r="F1433" t="s">
        <v>532</v>
      </c>
      <c r="G1433" t="s">
        <v>533</v>
      </c>
      <c r="H1433" t="s">
        <v>534</v>
      </c>
    </row>
    <row r="1434" spans="1:14" x14ac:dyDescent="0.35">
      <c r="A1434" t="s">
        <v>1900</v>
      </c>
      <c r="B1434">
        <v>-177024</v>
      </c>
      <c r="C1434" t="s">
        <v>1899</v>
      </c>
      <c r="D1434" t="s">
        <v>1900</v>
      </c>
      <c r="E1434" t="s">
        <v>47</v>
      </c>
      <c r="F1434" t="s">
        <v>48</v>
      </c>
      <c r="G1434" t="s">
        <v>292</v>
      </c>
      <c r="H1434" t="s">
        <v>293</v>
      </c>
      <c r="I1434" t="s">
        <v>669</v>
      </c>
      <c r="J1434" t="s">
        <v>670</v>
      </c>
      <c r="M1434" t="s">
        <v>671</v>
      </c>
      <c r="N1434" t="s">
        <v>672</v>
      </c>
    </row>
    <row r="1435" spans="1:14" x14ac:dyDescent="0.35">
      <c r="A1435" t="s">
        <v>904</v>
      </c>
      <c r="B1435">
        <v>2000</v>
      </c>
      <c r="C1435" t="s">
        <v>903</v>
      </c>
      <c r="D1435" t="s">
        <v>904</v>
      </c>
      <c r="E1435" t="s">
        <v>563</v>
      </c>
      <c r="F1435" t="s">
        <v>564</v>
      </c>
      <c r="G1435" t="s">
        <v>565</v>
      </c>
      <c r="H1435" t="s">
        <v>566</v>
      </c>
      <c r="I1435" t="s">
        <v>1991</v>
      </c>
      <c r="J1435" t="s">
        <v>1992</v>
      </c>
    </row>
    <row r="1436" spans="1:14" x14ac:dyDescent="0.35">
      <c r="A1436" t="s">
        <v>172</v>
      </c>
      <c r="B1436">
        <v>-1000</v>
      </c>
      <c r="C1436" t="s">
        <v>537</v>
      </c>
      <c r="D1436" t="s">
        <v>172</v>
      </c>
      <c r="E1436" t="s">
        <v>47</v>
      </c>
      <c r="F1436" t="s">
        <v>48</v>
      </c>
      <c r="G1436" t="s">
        <v>292</v>
      </c>
      <c r="H1436" t="s">
        <v>293</v>
      </c>
      <c r="I1436" t="s">
        <v>1607</v>
      </c>
      <c r="J1436" t="s">
        <v>1608</v>
      </c>
    </row>
    <row r="1437" spans="1:14" x14ac:dyDescent="0.35">
      <c r="A1437" t="s">
        <v>172</v>
      </c>
      <c r="B1437">
        <v>-15000</v>
      </c>
      <c r="C1437" t="s">
        <v>171</v>
      </c>
      <c r="D1437" t="s">
        <v>172</v>
      </c>
      <c r="E1437" t="s">
        <v>47</v>
      </c>
      <c r="F1437" t="s">
        <v>48</v>
      </c>
      <c r="G1437" t="s">
        <v>32</v>
      </c>
      <c r="H1437" t="s">
        <v>33</v>
      </c>
      <c r="M1437" t="s">
        <v>709</v>
      </c>
      <c r="N1437" t="s">
        <v>710</v>
      </c>
    </row>
    <row r="1438" spans="1:14" x14ac:dyDescent="0.35">
      <c r="A1438" t="s">
        <v>172</v>
      </c>
      <c r="B1438">
        <v>-60000</v>
      </c>
      <c r="C1438" t="s">
        <v>171</v>
      </c>
      <c r="D1438" t="s">
        <v>172</v>
      </c>
      <c r="E1438" t="s">
        <v>458</v>
      </c>
      <c r="F1438" t="s">
        <v>459</v>
      </c>
      <c r="G1438" t="s">
        <v>348</v>
      </c>
      <c r="H1438" t="s">
        <v>349</v>
      </c>
      <c r="M1438" t="s">
        <v>1817</v>
      </c>
      <c r="N1438" t="s">
        <v>1818</v>
      </c>
    </row>
    <row r="1439" spans="1:14" x14ac:dyDescent="0.35">
      <c r="A1439" t="s">
        <v>400</v>
      </c>
      <c r="B1439">
        <v>10000</v>
      </c>
      <c r="C1439" t="s">
        <v>401</v>
      </c>
      <c r="D1439" t="s">
        <v>400</v>
      </c>
      <c r="E1439" t="s">
        <v>384</v>
      </c>
      <c r="F1439" t="s">
        <v>385</v>
      </c>
      <c r="G1439" t="s">
        <v>339</v>
      </c>
      <c r="H1439" t="s">
        <v>340</v>
      </c>
      <c r="I1439" t="s">
        <v>390</v>
      </c>
      <c r="J1439" t="s">
        <v>391</v>
      </c>
    </row>
    <row r="1440" spans="1:14" x14ac:dyDescent="0.35">
      <c r="A1440" t="s">
        <v>400</v>
      </c>
      <c r="B1440">
        <v>25000</v>
      </c>
      <c r="C1440" t="s">
        <v>401</v>
      </c>
      <c r="D1440" t="s">
        <v>400</v>
      </c>
      <c r="E1440" t="s">
        <v>548</v>
      </c>
      <c r="F1440" t="s">
        <v>549</v>
      </c>
      <c r="G1440" t="s">
        <v>550</v>
      </c>
      <c r="H1440" t="s">
        <v>551</v>
      </c>
      <c r="I1440" t="s">
        <v>552</v>
      </c>
      <c r="J1440" t="s">
        <v>553</v>
      </c>
    </row>
    <row r="1441" spans="1:14" x14ac:dyDescent="0.35">
      <c r="A1441" t="s">
        <v>400</v>
      </c>
      <c r="B1441">
        <v>30000</v>
      </c>
      <c r="C1441" t="s">
        <v>401</v>
      </c>
      <c r="D1441" t="s">
        <v>400</v>
      </c>
      <c r="E1441" t="s">
        <v>221</v>
      </c>
      <c r="F1441" t="s">
        <v>222</v>
      </c>
      <c r="G1441" t="s">
        <v>223</v>
      </c>
      <c r="H1441" t="s">
        <v>224</v>
      </c>
      <c r="I1441" t="s">
        <v>408</v>
      </c>
      <c r="J1441" t="s">
        <v>409</v>
      </c>
    </row>
    <row r="1442" spans="1:14" x14ac:dyDescent="0.35">
      <c r="A1442" t="s">
        <v>400</v>
      </c>
      <c r="B1442">
        <v>45000</v>
      </c>
      <c r="C1442" t="s">
        <v>401</v>
      </c>
      <c r="D1442" t="s">
        <v>400</v>
      </c>
      <c r="E1442" t="s">
        <v>422</v>
      </c>
      <c r="F1442" t="s">
        <v>423</v>
      </c>
      <c r="G1442" t="s">
        <v>307</v>
      </c>
      <c r="H1442" t="s">
        <v>308</v>
      </c>
    </row>
    <row r="1443" spans="1:14" x14ac:dyDescent="0.35">
      <c r="A1443" t="s">
        <v>400</v>
      </c>
      <c r="B1443">
        <v>20000</v>
      </c>
      <c r="C1443" t="s">
        <v>401</v>
      </c>
      <c r="D1443" t="s">
        <v>400</v>
      </c>
      <c r="E1443" t="s">
        <v>404</v>
      </c>
      <c r="F1443" t="s">
        <v>405</v>
      </c>
      <c r="G1443" t="s">
        <v>307</v>
      </c>
      <c r="H1443" t="s">
        <v>308</v>
      </c>
      <c r="I1443" t="s">
        <v>406</v>
      </c>
      <c r="J1443" t="s">
        <v>407</v>
      </c>
    </row>
    <row r="1444" spans="1:14" x14ac:dyDescent="0.35">
      <c r="A1444" t="s">
        <v>400</v>
      </c>
      <c r="B1444">
        <v>-20000</v>
      </c>
      <c r="C1444" t="s">
        <v>1077</v>
      </c>
      <c r="D1444" t="s">
        <v>400</v>
      </c>
      <c r="E1444" t="s">
        <v>458</v>
      </c>
      <c r="F1444" t="s">
        <v>459</v>
      </c>
      <c r="G1444" t="s">
        <v>886</v>
      </c>
      <c r="H1444" t="s">
        <v>887</v>
      </c>
    </row>
    <row r="1445" spans="1:14" x14ac:dyDescent="0.35">
      <c r="A1445" t="s">
        <v>400</v>
      </c>
      <c r="B1445">
        <v>20000</v>
      </c>
      <c r="C1445" t="s">
        <v>401</v>
      </c>
      <c r="D1445" t="s">
        <v>400</v>
      </c>
      <c r="E1445" t="s">
        <v>404</v>
      </c>
      <c r="F1445" t="s">
        <v>405</v>
      </c>
      <c r="G1445" t="s">
        <v>307</v>
      </c>
      <c r="H1445" t="s">
        <v>308</v>
      </c>
      <c r="I1445" t="s">
        <v>471</v>
      </c>
      <c r="J1445" t="s">
        <v>472</v>
      </c>
    </row>
    <row r="1446" spans="1:14" x14ac:dyDescent="0.35">
      <c r="A1446" t="s">
        <v>400</v>
      </c>
      <c r="B1446">
        <v>20000</v>
      </c>
      <c r="C1446" t="s">
        <v>401</v>
      </c>
      <c r="D1446" t="s">
        <v>400</v>
      </c>
      <c r="E1446" t="s">
        <v>158</v>
      </c>
      <c r="F1446" t="s">
        <v>159</v>
      </c>
      <c r="G1446" t="s">
        <v>117</v>
      </c>
      <c r="H1446" t="s">
        <v>118</v>
      </c>
      <c r="I1446" t="s">
        <v>398</v>
      </c>
      <c r="J1446" t="s">
        <v>399</v>
      </c>
    </row>
    <row r="1447" spans="1:14" x14ac:dyDescent="0.35">
      <c r="A1447" t="s">
        <v>400</v>
      </c>
      <c r="B1447">
        <v>25000</v>
      </c>
      <c r="C1447" t="s">
        <v>401</v>
      </c>
      <c r="D1447" t="s">
        <v>400</v>
      </c>
      <c r="E1447" t="s">
        <v>154</v>
      </c>
      <c r="F1447" t="s">
        <v>155</v>
      </c>
      <c r="G1447" t="s">
        <v>117</v>
      </c>
      <c r="H1447" t="s">
        <v>118</v>
      </c>
      <c r="I1447" t="s">
        <v>560</v>
      </c>
      <c r="J1447" t="s">
        <v>561</v>
      </c>
    </row>
    <row r="1448" spans="1:14" x14ac:dyDescent="0.35">
      <c r="A1448" t="s">
        <v>400</v>
      </c>
      <c r="B1448">
        <v>25000</v>
      </c>
      <c r="C1448" t="s">
        <v>401</v>
      </c>
      <c r="D1448" t="s">
        <v>400</v>
      </c>
      <c r="E1448" t="s">
        <v>134</v>
      </c>
      <c r="F1448" t="s">
        <v>135</v>
      </c>
      <c r="G1448" t="s">
        <v>117</v>
      </c>
      <c r="H1448" t="s">
        <v>118</v>
      </c>
      <c r="I1448" t="s">
        <v>426</v>
      </c>
      <c r="J1448" t="s">
        <v>427</v>
      </c>
    </row>
    <row r="1449" spans="1:14" x14ac:dyDescent="0.35">
      <c r="A1449" t="s">
        <v>347</v>
      </c>
      <c r="B1449">
        <v>4839</v>
      </c>
      <c r="C1449" t="s">
        <v>346</v>
      </c>
      <c r="D1449" t="s">
        <v>347</v>
      </c>
      <c r="E1449" t="s">
        <v>47</v>
      </c>
      <c r="F1449" t="s">
        <v>48</v>
      </c>
      <c r="G1449" t="s">
        <v>348</v>
      </c>
      <c r="H1449" t="s">
        <v>349</v>
      </c>
      <c r="M1449" t="s">
        <v>1993</v>
      </c>
      <c r="N1449" t="s">
        <v>1994</v>
      </c>
    </row>
    <row r="1450" spans="1:14" x14ac:dyDescent="0.35">
      <c r="A1450" t="s">
        <v>347</v>
      </c>
      <c r="B1450">
        <v>-4839</v>
      </c>
      <c r="C1450" t="s">
        <v>346</v>
      </c>
      <c r="D1450" t="s">
        <v>347</v>
      </c>
      <c r="E1450" t="s">
        <v>47</v>
      </c>
      <c r="F1450" t="s">
        <v>48</v>
      </c>
      <c r="G1450" t="s">
        <v>348</v>
      </c>
      <c r="H1450" t="s">
        <v>349</v>
      </c>
      <c r="M1450" t="s">
        <v>350</v>
      </c>
      <c r="N1450" t="s">
        <v>351</v>
      </c>
    </row>
    <row r="1451" spans="1:14" x14ac:dyDescent="0.35">
      <c r="A1451" t="s">
        <v>1995</v>
      </c>
      <c r="B1451">
        <v>12600</v>
      </c>
      <c r="C1451" t="s">
        <v>903</v>
      </c>
      <c r="D1451" t="s">
        <v>904</v>
      </c>
      <c r="E1451" t="s">
        <v>490</v>
      </c>
      <c r="F1451" t="s">
        <v>491</v>
      </c>
      <c r="G1451" t="s">
        <v>492</v>
      </c>
      <c r="H1451" t="s">
        <v>493</v>
      </c>
      <c r="I1451" t="s">
        <v>494</v>
      </c>
      <c r="J1451" t="s">
        <v>495</v>
      </c>
    </row>
    <row r="1452" spans="1:14" x14ac:dyDescent="0.35">
      <c r="A1452" t="s">
        <v>1996</v>
      </c>
      <c r="B1452">
        <v>1099</v>
      </c>
      <c r="C1452" t="s">
        <v>148</v>
      </c>
      <c r="D1452" t="s">
        <v>149</v>
      </c>
      <c r="E1452" t="s">
        <v>134</v>
      </c>
      <c r="F1452" t="s">
        <v>135</v>
      </c>
      <c r="G1452" t="s">
        <v>117</v>
      </c>
      <c r="H1452" t="s">
        <v>118</v>
      </c>
    </row>
    <row r="1453" spans="1:14" x14ac:dyDescent="0.35">
      <c r="A1453" t="s">
        <v>297</v>
      </c>
      <c r="B1453">
        <v>2000</v>
      </c>
      <c r="C1453" t="s">
        <v>298</v>
      </c>
      <c r="D1453" t="s">
        <v>297</v>
      </c>
      <c r="E1453" t="s">
        <v>531</v>
      </c>
      <c r="F1453" t="s">
        <v>532</v>
      </c>
      <c r="G1453" t="s">
        <v>533</v>
      </c>
      <c r="H1453" t="s">
        <v>534</v>
      </c>
    </row>
    <row r="1454" spans="1:14" x14ac:dyDescent="0.35">
      <c r="A1454" t="s">
        <v>138</v>
      </c>
      <c r="B1454">
        <v>-2000</v>
      </c>
      <c r="C1454" t="s">
        <v>266</v>
      </c>
      <c r="D1454" t="s">
        <v>138</v>
      </c>
      <c r="E1454" t="s">
        <v>531</v>
      </c>
      <c r="F1454" t="s">
        <v>532</v>
      </c>
      <c r="G1454" t="s">
        <v>533</v>
      </c>
      <c r="H1454" t="s">
        <v>534</v>
      </c>
    </row>
    <row r="1455" spans="1:14" x14ac:dyDescent="0.35">
      <c r="A1455" t="s">
        <v>1997</v>
      </c>
      <c r="B1455">
        <v>75</v>
      </c>
      <c r="C1455" t="s">
        <v>17</v>
      </c>
      <c r="D1455" t="s">
        <v>18</v>
      </c>
      <c r="E1455" t="s">
        <v>490</v>
      </c>
      <c r="F1455" t="s">
        <v>491</v>
      </c>
      <c r="G1455" t="s">
        <v>492</v>
      </c>
      <c r="H1455" t="s">
        <v>493</v>
      </c>
      <c r="K1455" t="s">
        <v>1180</v>
      </c>
      <c r="L1455" t="s">
        <v>1181</v>
      </c>
    </row>
    <row r="1456" spans="1:14" x14ac:dyDescent="0.35">
      <c r="A1456" t="s">
        <v>1997</v>
      </c>
      <c r="B1456">
        <v>3106</v>
      </c>
      <c r="C1456" t="s">
        <v>27</v>
      </c>
      <c r="D1456" t="s">
        <v>28</v>
      </c>
      <c r="E1456" t="s">
        <v>490</v>
      </c>
      <c r="F1456" t="s">
        <v>491</v>
      </c>
      <c r="G1456" t="s">
        <v>492</v>
      </c>
      <c r="H1456" t="s">
        <v>493</v>
      </c>
      <c r="K1456" t="s">
        <v>1180</v>
      </c>
      <c r="L1456" t="s">
        <v>1181</v>
      </c>
    </row>
    <row r="1457" spans="1:14" x14ac:dyDescent="0.35">
      <c r="A1457" t="s">
        <v>1997</v>
      </c>
      <c r="B1457">
        <v>9414</v>
      </c>
      <c r="C1457" t="s">
        <v>96</v>
      </c>
      <c r="D1457" t="s">
        <v>97</v>
      </c>
      <c r="E1457" t="s">
        <v>490</v>
      </c>
      <c r="F1457" t="s">
        <v>491</v>
      </c>
      <c r="G1457" t="s">
        <v>492</v>
      </c>
      <c r="H1457" t="s">
        <v>493</v>
      </c>
      <c r="K1457" t="s">
        <v>1180</v>
      </c>
      <c r="L1457" t="s">
        <v>1181</v>
      </c>
    </row>
    <row r="1458" spans="1:14" x14ac:dyDescent="0.35">
      <c r="A1458" t="s">
        <v>1997</v>
      </c>
      <c r="B1458">
        <v>2405</v>
      </c>
      <c r="C1458" t="s">
        <v>148</v>
      </c>
      <c r="D1458" t="s">
        <v>149</v>
      </c>
      <c r="E1458" t="s">
        <v>490</v>
      </c>
      <c r="F1458" t="s">
        <v>491</v>
      </c>
      <c r="G1458" t="s">
        <v>492</v>
      </c>
      <c r="H1458" t="s">
        <v>493</v>
      </c>
      <c r="K1458" t="s">
        <v>1180</v>
      </c>
      <c r="L1458" t="s">
        <v>1181</v>
      </c>
    </row>
    <row r="1459" spans="1:14" x14ac:dyDescent="0.35">
      <c r="A1459" t="s">
        <v>1997</v>
      </c>
      <c r="B1459">
        <v>15000</v>
      </c>
      <c r="C1459" t="s">
        <v>690</v>
      </c>
      <c r="D1459" t="s">
        <v>691</v>
      </c>
      <c r="E1459" t="s">
        <v>490</v>
      </c>
      <c r="F1459" t="s">
        <v>491</v>
      </c>
      <c r="G1459" t="s">
        <v>492</v>
      </c>
      <c r="H1459" t="s">
        <v>493</v>
      </c>
      <c r="K1459" t="s">
        <v>1180</v>
      </c>
      <c r="L1459" t="s">
        <v>1181</v>
      </c>
    </row>
    <row r="1460" spans="1:14" x14ac:dyDescent="0.35">
      <c r="A1460" t="s">
        <v>1998</v>
      </c>
      <c r="B1460">
        <v>-57014</v>
      </c>
      <c r="C1460" t="s">
        <v>752</v>
      </c>
      <c r="D1460" t="s">
        <v>753</v>
      </c>
      <c r="E1460" t="s">
        <v>404</v>
      </c>
      <c r="F1460" t="s">
        <v>405</v>
      </c>
      <c r="G1460" t="s">
        <v>307</v>
      </c>
      <c r="H1460" t="s">
        <v>308</v>
      </c>
    </row>
    <row r="1461" spans="1:14" x14ac:dyDescent="0.35">
      <c r="A1461" t="s">
        <v>1998</v>
      </c>
      <c r="B1461">
        <v>-45541</v>
      </c>
      <c r="C1461" t="s">
        <v>752</v>
      </c>
      <c r="D1461" t="s">
        <v>753</v>
      </c>
      <c r="E1461" t="s">
        <v>422</v>
      </c>
      <c r="F1461" t="s">
        <v>423</v>
      </c>
      <c r="G1461" t="s">
        <v>307</v>
      </c>
      <c r="H1461" t="s">
        <v>308</v>
      </c>
    </row>
    <row r="1462" spans="1:14" x14ac:dyDescent="0.35">
      <c r="A1462" t="s">
        <v>1998</v>
      </c>
      <c r="B1462">
        <v>-474</v>
      </c>
      <c r="C1462" t="s">
        <v>752</v>
      </c>
      <c r="D1462" t="s">
        <v>753</v>
      </c>
      <c r="E1462" t="s">
        <v>305</v>
      </c>
      <c r="F1462" t="s">
        <v>306</v>
      </c>
      <c r="G1462" t="s">
        <v>307</v>
      </c>
      <c r="H1462" t="s">
        <v>308</v>
      </c>
    </row>
    <row r="1463" spans="1:14" x14ac:dyDescent="0.35">
      <c r="A1463" t="s">
        <v>1998</v>
      </c>
      <c r="B1463">
        <v>5702</v>
      </c>
      <c r="C1463" t="s">
        <v>752</v>
      </c>
      <c r="D1463" t="s">
        <v>753</v>
      </c>
      <c r="E1463" t="s">
        <v>428</v>
      </c>
      <c r="F1463" t="s">
        <v>429</v>
      </c>
      <c r="G1463" t="s">
        <v>307</v>
      </c>
      <c r="H1463" t="s">
        <v>308</v>
      </c>
    </row>
    <row r="1464" spans="1:14" x14ac:dyDescent="0.35">
      <c r="A1464" t="s">
        <v>1999</v>
      </c>
      <c r="B1464">
        <v>798</v>
      </c>
      <c r="C1464" t="s">
        <v>17</v>
      </c>
      <c r="D1464" t="s">
        <v>18</v>
      </c>
      <c r="E1464" t="s">
        <v>139</v>
      </c>
      <c r="F1464" t="s">
        <v>140</v>
      </c>
      <c r="G1464" t="s">
        <v>117</v>
      </c>
      <c r="H1464" t="s">
        <v>118</v>
      </c>
      <c r="K1464" t="s">
        <v>286</v>
      </c>
      <c r="L1464" t="s">
        <v>287</v>
      </c>
      <c r="M1464" t="s">
        <v>143</v>
      </c>
      <c r="N1464" t="s">
        <v>144</v>
      </c>
    </row>
    <row r="1465" spans="1:14" x14ac:dyDescent="0.35">
      <c r="A1465" t="s">
        <v>1999</v>
      </c>
      <c r="B1465">
        <v>32905</v>
      </c>
      <c r="C1465" t="s">
        <v>27</v>
      </c>
      <c r="D1465" t="s">
        <v>28</v>
      </c>
      <c r="E1465" t="s">
        <v>139</v>
      </c>
      <c r="F1465" t="s">
        <v>140</v>
      </c>
      <c r="G1465" t="s">
        <v>117</v>
      </c>
      <c r="H1465" t="s">
        <v>118</v>
      </c>
      <c r="K1465" t="s">
        <v>286</v>
      </c>
      <c r="L1465" t="s">
        <v>287</v>
      </c>
      <c r="M1465" t="s">
        <v>143</v>
      </c>
      <c r="N1465" t="s">
        <v>144</v>
      </c>
    </row>
    <row r="1466" spans="1:14" x14ac:dyDescent="0.35">
      <c r="A1466" t="s">
        <v>1999</v>
      </c>
      <c r="B1466">
        <v>99711</v>
      </c>
      <c r="C1466" t="s">
        <v>156</v>
      </c>
      <c r="D1466" t="s">
        <v>157</v>
      </c>
      <c r="E1466" t="s">
        <v>139</v>
      </c>
      <c r="F1466" t="s">
        <v>140</v>
      </c>
      <c r="G1466" t="s">
        <v>117</v>
      </c>
      <c r="H1466" t="s">
        <v>118</v>
      </c>
      <c r="K1466" t="s">
        <v>286</v>
      </c>
      <c r="L1466" t="s">
        <v>287</v>
      </c>
      <c r="M1466" t="s">
        <v>143</v>
      </c>
      <c r="N1466" t="s">
        <v>144</v>
      </c>
    </row>
    <row r="1467" spans="1:14" x14ac:dyDescent="0.35">
      <c r="A1467" t="s">
        <v>1819</v>
      </c>
      <c r="B1467">
        <v>-382</v>
      </c>
      <c r="C1467" t="s">
        <v>17</v>
      </c>
      <c r="D1467" t="s">
        <v>18</v>
      </c>
      <c r="E1467" t="s">
        <v>288</v>
      </c>
      <c r="F1467" t="s">
        <v>289</v>
      </c>
      <c r="G1467" t="s">
        <v>117</v>
      </c>
      <c r="H1467" t="s">
        <v>118</v>
      </c>
      <c r="K1467" t="s">
        <v>286</v>
      </c>
      <c r="L1467" t="s">
        <v>287</v>
      </c>
    </row>
    <row r="1468" spans="1:14" x14ac:dyDescent="0.35">
      <c r="A1468" t="s">
        <v>1819</v>
      </c>
      <c r="B1468">
        <v>-15746</v>
      </c>
      <c r="C1468" t="s">
        <v>27</v>
      </c>
      <c r="D1468" t="s">
        <v>28</v>
      </c>
      <c r="E1468" t="s">
        <v>288</v>
      </c>
      <c r="F1468" t="s">
        <v>289</v>
      </c>
      <c r="G1468" t="s">
        <v>117</v>
      </c>
      <c r="H1468" t="s">
        <v>118</v>
      </c>
      <c r="K1468" t="s">
        <v>286</v>
      </c>
      <c r="L1468" t="s">
        <v>287</v>
      </c>
    </row>
    <row r="1469" spans="1:14" x14ac:dyDescent="0.35">
      <c r="A1469" t="s">
        <v>1819</v>
      </c>
      <c r="B1469">
        <v>-47716</v>
      </c>
      <c r="C1469" t="s">
        <v>156</v>
      </c>
      <c r="D1469" t="s">
        <v>157</v>
      </c>
      <c r="E1469" t="s">
        <v>288</v>
      </c>
      <c r="F1469" t="s">
        <v>289</v>
      </c>
      <c r="G1469" t="s">
        <v>117</v>
      </c>
      <c r="H1469" t="s">
        <v>118</v>
      </c>
      <c r="K1469" t="s">
        <v>286</v>
      </c>
      <c r="L1469" t="s">
        <v>287</v>
      </c>
    </row>
    <row r="1470" spans="1:14" x14ac:dyDescent="0.35">
      <c r="A1470" t="s">
        <v>2000</v>
      </c>
      <c r="B1470">
        <v>-955</v>
      </c>
      <c r="C1470" t="s">
        <v>17</v>
      </c>
      <c r="D1470" t="s">
        <v>18</v>
      </c>
      <c r="E1470" t="s">
        <v>134</v>
      </c>
      <c r="F1470" t="s">
        <v>135</v>
      </c>
      <c r="G1470" t="s">
        <v>117</v>
      </c>
      <c r="H1470" t="s">
        <v>118</v>
      </c>
      <c r="K1470" t="s">
        <v>286</v>
      </c>
      <c r="L1470" t="s">
        <v>287</v>
      </c>
    </row>
    <row r="1471" spans="1:14" x14ac:dyDescent="0.35">
      <c r="A1471" t="s">
        <v>1819</v>
      </c>
      <c r="B1471">
        <v>-39375</v>
      </c>
      <c r="C1471" t="s">
        <v>27</v>
      </c>
      <c r="D1471" t="s">
        <v>28</v>
      </c>
      <c r="E1471" t="s">
        <v>134</v>
      </c>
      <c r="F1471" t="s">
        <v>135</v>
      </c>
      <c r="G1471" t="s">
        <v>117</v>
      </c>
      <c r="H1471" t="s">
        <v>118</v>
      </c>
      <c r="K1471" t="s">
        <v>286</v>
      </c>
      <c r="L1471" t="s">
        <v>287</v>
      </c>
    </row>
    <row r="1472" spans="1:14" x14ac:dyDescent="0.35">
      <c r="A1472" t="s">
        <v>1819</v>
      </c>
      <c r="B1472">
        <v>-119319</v>
      </c>
      <c r="C1472" t="s">
        <v>156</v>
      </c>
      <c r="D1472" t="s">
        <v>157</v>
      </c>
      <c r="E1472" t="s">
        <v>134</v>
      </c>
      <c r="F1472" t="s">
        <v>135</v>
      </c>
      <c r="G1472" t="s">
        <v>117</v>
      </c>
      <c r="H1472" t="s">
        <v>118</v>
      </c>
      <c r="K1472" t="s">
        <v>286</v>
      </c>
      <c r="L1472" t="s">
        <v>287</v>
      </c>
    </row>
    <row r="1473" spans="1:14" x14ac:dyDescent="0.35">
      <c r="A1473" t="s">
        <v>1819</v>
      </c>
      <c r="B1473">
        <v>-616</v>
      </c>
      <c r="C1473" t="s">
        <v>17</v>
      </c>
      <c r="D1473" t="s">
        <v>18</v>
      </c>
      <c r="E1473" t="s">
        <v>158</v>
      </c>
      <c r="F1473" t="s">
        <v>159</v>
      </c>
      <c r="G1473" t="s">
        <v>117</v>
      </c>
      <c r="H1473" t="s">
        <v>118</v>
      </c>
      <c r="K1473" t="s">
        <v>286</v>
      </c>
      <c r="L1473" t="s">
        <v>287</v>
      </c>
    </row>
    <row r="1474" spans="1:14" x14ac:dyDescent="0.35">
      <c r="A1474" t="s">
        <v>1819</v>
      </c>
      <c r="B1474">
        <v>-25431</v>
      </c>
      <c r="C1474" t="s">
        <v>27</v>
      </c>
      <c r="D1474" t="s">
        <v>28</v>
      </c>
      <c r="E1474" t="s">
        <v>158</v>
      </c>
      <c r="F1474" t="s">
        <v>159</v>
      </c>
      <c r="G1474" t="s">
        <v>117</v>
      </c>
      <c r="H1474" t="s">
        <v>118</v>
      </c>
      <c r="K1474" t="s">
        <v>286</v>
      </c>
      <c r="L1474" t="s">
        <v>287</v>
      </c>
    </row>
    <row r="1475" spans="1:14" x14ac:dyDescent="0.35">
      <c r="A1475" t="s">
        <v>1819</v>
      </c>
      <c r="B1475">
        <v>-77064</v>
      </c>
      <c r="C1475" t="s">
        <v>156</v>
      </c>
      <c r="D1475" t="s">
        <v>157</v>
      </c>
      <c r="E1475" t="s">
        <v>158</v>
      </c>
      <c r="F1475" t="s">
        <v>159</v>
      </c>
      <c r="G1475" t="s">
        <v>117</v>
      </c>
      <c r="H1475" t="s">
        <v>118</v>
      </c>
      <c r="K1475" t="s">
        <v>286</v>
      </c>
      <c r="L1475" t="s">
        <v>287</v>
      </c>
    </row>
    <row r="1476" spans="1:14" x14ac:dyDescent="0.35">
      <c r="A1476" t="s">
        <v>1814</v>
      </c>
      <c r="B1476">
        <v>43</v>
      </c>
      <c r="C1476" t="s">
        <v>17</v>
      </c>
      <c r="D1476" t="s">
        <v>18</v>
      </c>
      <c r="E1476" t="s">
        <v>154</v>
      </c>
      <c r="F1476" t="s">
        <v>155</v>
      </c>
      <c r="G1476" t="s">
        <v>117</v>
      </c>
      <c r="H1476" t="s">
        <v>118</v>
      </c>
      <c r="K1476" t="s">
        <v>286</v>
      </c>
      <c r="L1476" t="s">
        <v>287</v>
      </c>
    </row>
    <row r="1477" spans="1:14" x14ac:dyDescent="0.35">
      <c r="A1477" t="s">
        <v>1814</v>
      </c>
      <c r="B1477">
        <v>1825</v>
      </c>
      <c r="C1477" t="s">
        <v>27</v>
      </c>
      <c r="D1477" t="s">
        <v>28</v>
      </c>
      <c r="E1477" t="s">
        <v>154</v>
      </c>
      <c r="F1477" t="s">
        <v>155</v>
      </c>
      <c r="G1477" t="s">
        <v>117</v>
      </c>
      <c r="H1477" t="s">
        <v>118</v>
      </c>
      <c r="K1477" t="s">
        <v>286</v>
      </c>
      <c r="L1477" t="s">
        <v>287</v>
      </c>
    </row>
    <row r="1478" spans="1:14" x14ac:dyDescent="0.35">
      <c r="A1478" t="s">
        <v>1814</v>
      </c>
      <c r="B1478">
        <v>5530</v>
      </c>
      <c r="C1478" t="s">
        <v>156</v>
      </c>
      <c r="D1478" t="s">
        <v>157</v>
      </c>
      <c r="E1478" t="s">
        <v>154</v>
      </c>
      <c r="F1478" t="s">
        <v>155</v>
      </c>
      <c r="G1478" t="s">
        <v>117</v>
      </c>
      <c r="H1478" t="s">
        <v>118</v>
      </c>
      <c r="K1478" t="s">
        <v>286</v>
      </c>
      <c r="L1478" t="s">
        <v>287</v>
      </c>
    </row>
    <row r="1479" spans="1:14" x14ac:dyDescent="0.35">
      <c r="A1479" t="s">
        <v>2001</v>
      </c>
      <c r="B1479">
        <v>1100</v>
      </c>
      <c r="C1479" t="s">
        <v>266</v>
      </c>
      <c r="D1479" t="s">
        <v>138</v>
      </c>
      <c r="E1479" t="s">
        <v>154</v>
      </c>
      <c r="F1479" t="s">
        <v>155</v>
      </c>
      <c r="G1479" t="s">
        <v>117</v>
      </c>
      <c r="H1479" t="s">
        <v>118</v>
      </c>
      <c r="K1479" t="s">
        <v>1134</v>
      </c>
      <c r="L1479" t="s">
        <v>1135</v>
      </c>
    </row>
    <row r="1480" spans="1:14" x14ac:dyDescent="0.35">
      <c r="A1480" t="s">
        <v>2002</v>
      </c>
      <c r="B1480">
        <v>-1100</v>
      </c>
      <c r="C1480" t="s">
        <v>318</v>
      </c>
      <c r="D1480" t="s">
        <v>319</v>
      </c>
      <c r="E1480" t="s">
        <v>258</v>
      </c>
      <c r="F1480" t="s">
        <v>259</v>
      </c>
      <c r="G1480" t="s">
        <v>117</v>
      </c>
      <c r="H1480" t="s">
        <v>118</v>
      </c>
      <c r="K1480" t="s">
        <v>1134</v>
      </c>
      <c r="L1480" t="s">
        <v>1135</v>
      </c>
    </row>
    <row r="1481" spans="1:14" x14ac:dyDescent="0.35">
      <c r="A1481" t="s">
        <v>830</v>
      </c>
      <c r="B1481">
        <v>2000</v>
      </c>
      <c r="C1481" t="s">
        <v>829</v>
      </c>
      <c r="D1481" t="s">
        <v>830</v>
      </c>
      <c r="E1481" t="s">
        <v>139</v>
      </c>
      <c r="F1481" t="s">
        <v>140</v>
      </c>
      <c r="G1481" t="s">
        <v>831</v>
      </c>
      <c r="H1481" t="s">
        <v>832</v>
      </c>
      <c r="M1481" t="s">
        <v>833</v>
      </c>
      <c r="N1481" t="s">
        <v>834</v>
      </c>
    </row>
    <row r="1482" spans="1:14" x14ac:dyDescent="0.35">
      <c r="A1482" t="s">
        <v>830</v>
      </c>
      <c r="B1482">
        <v>10000</v>
      </c>
      <c r="C1482" t="s">
        <v>829</v>
      </c>
      <c r="D1482" t="s">
        <v>830</v>
      </c>
      <c r="E1482" t="s">
        <v>139</v>
      </c>
      <c r="F1482" t="s">
        <v>140</v>
      </c>
      <c r="G1482" t="s">
        <v>831</v>
      </c>
      <c r="H1482" t="s">
        <v>832</v>
      </c>
      <c r="M1482" t="s">
        <v>2003</v>
      </c>
      <c r="N1482" t="s">
        <v>2004</v>
      </c>
    </row>
    <row r="1483" spans="1:14" x14ac:dyDescent="0.35">
      <c r="A1483" t="s">
        <v>2005</v>
      </c>
      <c r="B1483">
        <v>33</v>
      </c>
      <c r="C1483" t="s">
        <v>17</v>
      </c>
      <c r="D1483" t="s">
        <v>18</v>
      </c>
      <c r="E1483" t="s">
        <v>134</v>
      </c>
      <c r="F1483" t="s">
        <v>135</v>
      </c>
      <c r="G1483" t="s">
        <v>117</v>
      </c>
      <c r="H1483" t="s">
        <v>118</v>
      </c>
    </row>
    <row r="1484" spans="1:14" x14ac:dyDescent="0.35">
      <c r="A1484" t="s">
        <v>2005</v>
      </c>
      <c r="B1484">
        <v>1344</v>
      </c>
      <c r="C1484" t="s">
        <v>27</v>
      </c>
      <c r="D1484" t="s">
        <v>28</v>
      </c>
      <c r="E1484" t="s">
        <v>134</v>
      </c>
      <c r="F1484" t="s">
        <v>135</v>
      </c>
      <c r="G1484" t="s">
        <v>117</v>
      </c>
      <c r="H1484" t="s">
        <v>118</v>
      </c>
    </row>
    <row r="1485" spans="1:14" x14ac:dyDescent="0.35">
      <c r="A1485" t="s">
        <v>2005</v>
      </c>
      <c r="B1485">
        <v>4071</v>
      </c>
      <c r="C1485" t="s">
        <v>237</v>
      </c>
      <c r="D1485" t="s">
        <v>238</v>
      </c>
      <c r="E1485" t="s">
        <v>134</v>
      </c>
      <c r="F1485" t="s">
        <v>135</v>
      </c>
      <c r="G1485" t="s">
        <v>117</v>
      </c>
      <c r="H1485" t="s">
        <v>118</v>
      </c>
    </row>
    <row r="1486" spans="1:14" x14ac:dyDescent="0.35">
      <c r="A1486" t="s">
        <v>1819</v>
      </c>
      <c r="B1486">
        <v>-42</v>
      </c>
      <c r="C1486" t="s">
        <v>17</v>
      </c>
      <c r="D1486" t="s">
        <v>18</v>
      </c>
      <c r="E1486" t="s">
        <v>258</v>
      </c>
      <c r="F1486" t="s">
        <v>259</v>
      </c>
      <c r="G1486" t="s">
        <v>117</v>
      </c>
      <c r="H1486" t="s">
        <v>118</v>
      </c>
      <c r="K1486" t="s">
        <v>286</v>
      </c>
      <c r="L1486" t="s">
        <v>287</v>
      </c>
    </row>
    <row r="1487" spans="1:14" x14ac:dyDescent="0.35">
      <c r="A1487" t="s">
        <v>1819</v>
      </c>
      <c r="B1487">
        <v>-1777</v>
      </c>
      <c r="C1487" t="s">
        <v>27</v>
      </c>
      <c r="D1487" t="s">
        <v>28</v>
      </c>
      <c r="E1487" t="s">
        <v>258</v>
      </c>
      <c r="F1487" t="s">
        <v>259</v>
      </c>
      <c r="G1487" t="s">
        <v>117</v>
      </c>
      <c r="H1487" t="s">
        <v>118</v>
      </c>
      <c r="K1487" t="s">
        <v>286</v>
      </c>
      <c r="L1487" t="s">
        <v>287</v>
      </c>
    </row>
    <row r="1488" spans="1:14" x14ac:dyDescent="0.35">
      <c r="A1488" t="s">
        <v>1819</v>
      </c>
      <c r="B1488">
        <v>-5388</v>
      </c>
      <c r="C1488" t="s">
        <v>156</v>
      </c>
      <c r="D1488" t="s">
        <v>157</v>
      </c>
      <c r="E1488" t="s">
        <v>258</v>
      </c>
      <c r="F1488" t="s">
        <v>259</v>
      </c>
      <c r="G1488" t="s">
        <v>117</v>
      </c>
      <c r="H1488" t="s">
        <v>118</v>
      </c>
      <c r="K1488" t="s">
        <v>286</v>
      </c>
      <c r="L1488" t="s">
        <v>287</v>
      </c>
    </row>
    <row r="1489" spans="1:12" x14ac:dyDescent="0.35">
      <c r="A1489" t="s">
        <v>2005</v>
      </c>
      <c r="B1489">
        <v>10</v>
      </c>
      <c r="C1489" t="s">
        <v>17</v>
      </c>
      <c r="D1489" t="s">
        <v>18</v>
      </c>
      <c r="E1489" t="s">
        <v>288</v>
      </c>
      <c r="F1489" t="s">
        <v>289</v>
      </c>
      <c r="G1489" t="s">
        <v>117</v>
      </c>
      <c r="H1489" t="s">
        <v>118</v>
      </c>
    </row>
    <row r="1490" spans="1:12" x14ac:dyDescent="0.35">
      <c r="A1490" t="s">
        <v>2005</v>
      </c>
      <c r="B1490">
        <v>385</v>
      </c>
      <c r="C1490" t="s">
        <v>27</v>
      </c>
      <c r="D1490" t="s">
        <v>28</v>
      </c>
      <c r="E1490" t="s">
        <v>288</v>
      </c>
      <c r="F1490" t="s">
        <v>289</v>
      </c>
      <c r="G1490" t="s">
        <v>117</v>
      </c>
      <c r="H1490" t="s">
        <v>118</v>
      </c>
    </row>
    <row r="1491" spans="1:12" x14ac:dyDescent="0.35">
      <c r="A1491" t="s">
        <v>2005</v>
      </c>
      <c r="B1491">
        <v>1169</v>
      </c>
      <c r="C1491" t="s">
        <v>219</v>
      </c>
      <c r="D1491" t="s">
        <v>220</v>
      </c>
      <c r="E1491" t="s">
        <v>288</v>
      </c>
      <c r="F1491" t="s">
        <v>289</v>
      </c>
      <c r="G1491" t="s">
        <v>117</v>
      </c>
      <c r="H1491" t="s">
        <v>118</v>
      </c>
    </row>
    <row r="1492" spans="1:12" x14ac:dyDescent="0.35">
      <c r="A1492" t="s">
        <v>2005</v>
      </c>
      <c r="B1492">
        <v>10</v>
      </c>
      <c r="C1492" t="s">
        <v>17</v>
      </c>
      <c r="D1492" t="s">
        <v>18</v>
      </c>
      <c r="E1492" t="s">
        <v>158</v>
      </c>
      <c r="F1492" t="s">
        <v>159</v>
      </c>
      <c r="G1492" t="s">
        <v>117</v>
      </c>
      <c r="H1492" t="s">
        <v>118</v>
      </c>
    </row>
    <row r="1493" spans="1:12" x14ac:dyDescent="0.35">
      <c r="A1493" t="s">
        <v>2005</v>
      </c>
      <c r="B1493">
        <v>432</v>
      </c>
      <c r="C1493" t="s">
        <v>27</v>
      </c>
      <c r="D1493" t="s">
        <v>28</v>
      </c>
      <c r="E1493" t="s">
        <v>158</v>
      </c>
      <c r="F1493" t="s">
        <v>159</v>
      </c>
      <c r="G1493" t="s">
        <v>117</v>
      </c>
      <c r="H1493" t="s">
        <v>118</v>
      </c>
    </row>
    <row r="1494" spans="1:12" x14ac:dyDescent="0.35">
      <c r="A1494" t="s">
        <v>2005</v>
      </c>
      <c r="B1494">
        <v>1306</v>
      </c>
      <c r="C1494" t="s">
        <v>219</v>
      </c>
      <c r="D1494" t="s">
        <v>220</v>
      </c>
      <c r="E1494" t="s">
        <v>158</v>
      </c>
      <c r="F1494" t="s">
        <v>159</v>
      </c>
      <c r="G1494" t="s">
        <v>117</v>
      </c>
      <c r="H1494" t="s">
        <v>118</v>
      </c>
    </row>
    <row r="1495" spans="1:12" x14ac:dyDescent="0.35">
      <c r="A1495" t="s">
        <v>2005</v>
      </c>
      <c r="B1495">
        <v>15</v>
      </c>
      <c r="C1495" t="s">
        <v>17</v>
      </c>
      <c r="D1495" t="s">
        <v>18</v>
      </c>
      <c r="E1495" t="s">
        <v>134</v>
      </c>
      <c r="F1495" t="s">
        <v>135</v>
      </c>
      <c r="G1495" t="s">
        <v>117</v>
      </c>
      <c r="H1495" t="s">
        <v>118</v>
      </c>
    </row>
    <row r="1496" spans="1:12" x14ac:dyDescent="0.35">
      <c r="A1496" t="s">
        <v>2005</v>
      </c>
      <c r="B1496">
        <v>613</v>
      </c>
      <c r="C1496" t="s">
        <v>27</v>
      </c>
      <c r="D1496" t="s">
        <v>28</v>
      </c>
      <c r="E1496" t="s">
        <v>134</v>
      </c>
      <c r="F1496" t="s">
        <v>135</v>
      </c>
      <c r="G1496" t="s">
        <v>117</v>
      </c>
      <c r="H1496" t="s">
        <v>118</v>
      </c>
    </row>
    <row r="1497" spans="1:12" x14ac:dyDescent="0.35">
      <c r="A1497" t="s">
        <v>2005</v>
      </c>
      <c r="B1497">
        <v>1856</v>
      </c>
      <c r="C1497" t="s">
        <v>219</v>
      </c>
      <c r="D1497" t="s">
        <v>220</v>
      </c>
      <c r="E1497" t="s">
        <v>134</v>
      </c>
      <c r="F1497" t="s">
        <v>135</v>
      </c>
      <c r="G1497" t="s">
        <v>117</v>
      </c>
      <c r="H1497" t="s">
        <v>118</v>
      </c>
    </row>
    <row r="1498" spans="1:12" x14ac:dyDescent="0.35">
      <c r="A1498" t="s">
        <v>1932</v>
      </c>
      <c r="B1498">
        <v>-138</v>
      </c>
      <c r="C1498" t="s">
        <v>17</v>
      </c>
      <c r="D1498" t="s">
        <v>18</v>
      </c>
      <c r="E1498" t="s">
        <v>563</v>
      </c>
      <c r="F1498" t="s">
        <v>564</v>
      </c>
      <c r="G1498" t="s">
        <v>568</v>
      </c>
      <c r="H1498" t="s">
        <v>569</v>
      </c>
    </row>
    <row r="1499" spans="1:12" x14ac:dyDescent="0.35">
      <c r="A1499" t="s">
        <v>1932</v>
      </c>
      <c r="B1499">
        <v>-5670</v>
      </c>
      <c r="C1499" t="s">
        <v>27</v>
      </c>
      <c r="D1499" t="s">
        <v>28</v>
      </c>
      <c r="E1499" t="s">
        <v>563</v>
      </c>
      <c r="F1499" t="s">
        <v>564</v>
      </c>
      <c r="G1499" t="s">
        <v>568</v>
      </c>
      <c r="H1499" t="s">
        <v>569</v>
      </c>
    </row>
    <row r="1500" spans="1:12" x14ac:dyDescent="0.35">
      <c r="A1500" t="s">
        <v>1932</v>
      </c>
      <c r="B1500">
        <v>-17181</v>
      </c>
      <c r="C1500" t="s">
        <v>577</v>
      </c>
      <c r="D1500" t="s">
        <v>578</v>
      </c>
      <c r="E1500" t="s">
        <v>563</v>
      </c>
      <c r="F1500" t="s">
        <v>564</v>
      </c>
      <c r="G1500" t="s">
        <v>568</v>
      </c>
      <c r="H1500" t="s">
        <v>569</v>
      </c>
    </row>
    <row r="1501" spans="1:12" x14ac:dyDescent="0.35">
      <c r="A1501" t="s">
        <v>1814</v>
      </c>
      <c r="B1501">
        <v>17181</v>
      </c>
      <c r="C1501" t="s">
        <v>577</v>
      </c>
      <c r="D1501" t="s">
        <v>578</v>
      </c>
      <c r="E1501" t="s">
        <v>563</v>
      </c>
      <c r="F1501" t="s">
        <v>564</v>
      </c>
      <c r="G1501" t="s">
        <v>568</v>
      </c>
      <c r="H1501" t="s">
        <v>569</v>
      </c>
      <c r="K1501" t="s">
        <v>141</v>
      </c>
      <c r="L1501" t="s">
        <v>142</v>
      </c>
    </row>
    <row r="1502" spans="1:12" x14ac:dyDescent="0.35">
      <c r="A1502" t="s">
        <v>1819</v>
      </c>
      <c r="B1502">
        <v>-2975</v>
      </c>
      <c r="C1502" t="s">
        <v>303</v>
      </c>
      <c r="D1502" t="s">
        <v>304</v>
      </c>
      <c r="E1502" t="s">
        <v>288</v>
      </c>
      <c r="F1502" t="s">
        <v>289</v>
      </c>
      <c r="G1502" t="s">
        <v>312</v>
      </c>
      <c r="H1502" t="s">
        <v>313</v>
      </c>
      <c r="K1502" t="s">
        <v>2006</v>
      </c>
      <c r="L1502" t="s">
        <v>2007</v>
      </c>
    </row>
    <row r="1503" spans="1:12" x14ac:dyDescent="0.35">
      <c r="A1503" t="s">
        <v>1819</v>
      </c>
      <c r="B1503">
        <v>-4025</v>
      </c>
      <c r="C1503" t="s">
        <v>303</v>
      </c>
      <c r="D1503" t="s">
        <v>304</v>
      </c>
      <c r="E1503" t="s">
        <v>158</v>
      </c>
      <c r="F1503" t="s">
        <v>159</v>
      </c>
      <c r="G1503" t="s">
        <v>312</v>
      </c>
      <c r="H1503" t="s">
        <v>313</v>
      </c>
      <c r="K1503" t="s">
        <v>2006</v>
      </c>
      <c r="L1503" t="s">
        <v>2007</v>
      </c>
    </row>
    <row r="1504" spans="1:12" x14ac:dyDescent="0.35">
      <c r="A1504" t="s">
        <v>1819</v>
      </c>
      <c r="B1504">
        <v>-4200</v>
      </c>
      <c r="C1504" t="s">
        <v>303</v>
      </c>
      <c r="D1504" t="s">
        <v>304</v>
      </c>
      <c r="E1504" t="s">
        <v>134</v>
      </c>
      <c r="F1504" t="s">
        <v>135</v>
      </c>
      <c r="G1504" t="s">
        <v>312</v>
      </c>
      <c r="H1504" t="s">
        <v>313</v>
      </c>
      <c r="K1504" t="s">
        <v>2006</v>
      </c>
      <c r="L1504" t="s">
        <v>2007</v>
      </c>
    </row>
    <row r="1505" spans="1:12" x14ac:dyDescent="0.35">
      <c r="A1505" t="s">
        <v>1814</v>
      </c>
      <c r="B1505">
        <v>700</v>
      </c>
      <c r="C1505" t="s">
        <v>303</v>
      </c>
      <c r="D1505" t="s">
        <v>304</v>
      </c>
      <c r="E1505" t="s">
        <v>154</v>
      </c>
      <c r="F1505" t="s">
        <v>155</v>
      </c>
      <c r="G1505" t="s">
        <v>312</v>
      </c>
      <c r="H1505" t="s">
        <v>313</v>
      </c>
      <c r="K1505" t="s">
        <v>2006</v>
      </c>
      <c r="L1505" t="s">
        <v>2007</v>
      </c>
    </row>
    <row r="1506" spans="1:12" x14ac:dyDescent="0.35">
      <c r="A1506" t="s">
        <v>1819</v>
      </c>
      <c r="B1506">
        <v>-3276</v>
      </c>
      <c r="C1506" t="s">
        <v>27</v>
      </c>
      <c r="D1506" t="s">
        <v>28</v>
      </c>
      <c r="E1506" t="s">
        <v>154</v>
      </c>
      <c r="F1506" t="s">
        <v>155</v>
      </c>
      <c r="G1506" t="s">
        <v>117</v>
      </c>
      <c r="H1506" t="s">
        <v>118</v>
      </c>
      <c r="K1506" t="s">
        <v>1474</v>
      </c>
      <c r="L1506" t="s">
        <v>1475</v>
      </c>
    </row>
    <row r="1507" spans="1:12" x14ac:dyDescent="0.35">
      <c r="A1507" t="s">
        <v>1819</v>
      </c>
      <c r="B1507">
        <v>-613</v>
      </c>
      <c r="C1507" t="s">
        <v>27</v>
      </c>
      <c r="D1507" t="s">
        <v>28</v>
      </c>
      <c r="E1507" t="s">
        <v>134</v>
      </c>
      <c r="F1507" t="s">
        <v>135</v>
      </c>
      <c r="G1507" t="s">
        <v>117</v>
      </c>
      <c r="H1507" t="s">
        <v>118</v>
      </c>
      <c r="K1507" t="s">
        <v>1474</v>
      </c>
      <c r="L1507" t="s">
        <v>1475</v>
      </c>
    </row>
    <row r="1508" spans="1:12" x14ac:dyDescent="0.35">
      <c r="A1508" t="s">
        <v>1819</v>
      </c>
      <c r="B1508">
        <v>-33</v>
      </c>
      <c r="C1508" t="s">
        <v>17</v>
      </c>
      <c r="D1508" t="s">
        <v>18</v>
      </c>
      <c r="E1508" t="s">
        <v>134</v>
      </c>
      <c r="F1508" t="s">
        <v>135</v>
      </c>
      <c r="G1508" t="s">
        <v>117</v>
      </c>
      <c r="H1508" t="s">
        <v>118</v>
      </c>
      <c r="K1508" t="s">
        <v>141</v>
      </c>
      <c r="L1508" t="s">
        <v>142</v>
      </c>
    </row>
    <row r="1509" spans="1:12" x14ac:dyDescent="0.35">
      <c r="A1509" t="s">
        <v>1819</v>
      </c>
      <c r="B1509">
        <v>-1344</v>
      </c>
      <c r="C1509" t="s">
        <v>27</v>
      </c>
      <c r="D1509" t="s">
        <v>28</v>
      </c>
      <c r="E1509" t="s">
        <v>134</v>
      </c>
      <c r="F1509" t="s">
        <v>135</v>
      </c>
      <c r="G1509" t="s">
        <v>117</v>
      </c>
      <c r="H1509" t="s">
        <v>118</v>
      </c>
      <c r="K1509" t="s">
        <v>141</v>
      </c>
      <c r="L1509" t="s">
        <v>142</v>
      </c>
    </row>
    <row r="1510" spans="1:12" x14ac:dyDescent="0.35">
      <c r="A1510" t="s">
        <v>1814</v>
      </c>
      <c r="B1510">
        <v>61</v>
      </c>
      <c r="C1510" t="s">
        <v>17</v>
      </c>
      <c r="D1510" t="s">
        <v>18</v>
      </c>
      <c r="E1510" t="s">
        <v>158</v>
      </c>
      <c r="F1510" t="s">
        <v>159</v>
      </c>
      <c r="G1510" t="s">
        <v>117</v>
      </c>
      <c r="H1510" t="s">
        <v>118</v>
      </c>
      <c r="K1510" t="s">
        <v>141</v>
      </c>
      <c r="L1510" t="s">
        <v>142</v>
      </c>
    </row>
    <row r="1511" spans="1:12" x14ac:dyDescent="0.35">
      <c r="A1511" t="s">
        <v>1814</v>
      </c>
      <c r="B1511">
        <v>2480</v>
      </c>
      <c r="C1511" t="s">
        <v>27</v>
      </c>
      <c r="D1511" t="s">
        <v>28</v>
      </c>
      <c r="E1511" t="s">
        <v>158</v>
      </c>
      <c r="F1511" t="s">
        <v>159</v>
      </c>
      <c r="G1511" t="s">
        <v>117</v>
      </c>
      <c r="H1511" t="s">
        <v>118</v>
      </c>
      <c r="K1511" t="s">
        <v>141</v>
      </c>
      <c r="L1511" t="s">
        <v>142</v>
      </c>
    </row>
    <row r="1512" spans="1:12" x14ac:dyDescent="0.35">
      <c r="A1512" t="s">
        <v>1814</v>
      </c>
      <c r="B1512">
        <v>7515</v>
      </c>
      <c r="C1512" t="s">
        <v>237</v>
      </c>
      <c r="D1512" t="s">
        <v>238</v>
      </c>
      <c r="E1512" t="s">
        <v>158</v>
      </c>
      <c r="F1512" t="s">
        <v>159</v>
      </c>
      <c r="G1512" t="s">
        <v>117</v>
      </c>
      <c r="H1512" t="s">
        <v>118</v>
      </c>
      <c r="K1512" t="s">
        <v>141</v>
      </c>
      <c r="L1512" t="s">
        <v>142</v>
      </c>
    </row>
    <row r="1513" spans="1:12" x14ac:dyDescent="0.35">
      <c r="A1513" t="s">
        <v>1814</v>
      </c>
      <c r="B1513">
        <v>138</v>
      </c>
      <c r="C1513" t="s">
        <v>17</v>
      </c>
      <c r="D1513" t="s">
        <v>18</v>
      </c>
      <c r="E1513" t="s">
        <v>563</v>
      </c>
      <c r="F1513" t="s">
        <v>564</v>
      </c>
      <c r="G1513" t="s">
        <v>568</v>
      </c>
      <c r="H1513" t="s">
        <v>569</v>
      </c>
      <c r="K1513" t="s">
        <v>141</v>
      </c>
      <c r="L1513" t="s">
        <v>142</v>
      </c>
    </row>
    <row r="1514" spans="1:12" x14ac:dyDescent="0.35">
      <c r="A1514" t="s">
        <v>1814</v>
      </c>
      <c r="B1514">
        <v>5670</v>
      </c>
      <c r="C1514" t="s">
        <v>27</v>
      </c>
      <c r="D1514" t="s">
        <v>28</v>
      </c>
      <c r="E1514" t="s">
        <v>563</v>
      </c>
      <c r="F1514" t="s">
        <v>564</v>
      </c>
      <c r="G1514" t="s">
        <v>568</v>
      </c>
      <c r="H1514" t="s">
        <v>569</v>
      </c>
      <c r="K1514" t="s">
        <v>141</v>
      </c>
      <c r="L1514" t="s">
        <v>142</v>
      </c>
    </row>
    <row r="1515" spans="1:12" x14ac:dyDescent="0.35">
      <c r="A1515" t="s">
        <v>1814</v>
      </c>
      <c r="B1515">
        <v>89</v>
      </c>
      <c r="C1515" t="s">
        <v>17</v>
      </c>
      <c r="D1515" t="s">
        <v>18</v>
      </c>
      <c r="E1515" t="s">
        <v>154</v>
      </c>
      <c r="F1515" t="s">
        <v>155</v>
      </c>
      <c r="G1515" t="s">
        <v>117</v>
      </c>
      <c r="H1515" t="s">
        <v>118</v>
      </c>
      <c r="K1515" t="s">
        <v>141</v>
      </c>
      <c r="L1515" t="s">
        <v>142</v>
      </c>
    </row>
    <row r="1516" spans="1:12" x14ac:dyDescent="0.35">
      <c r="A1516" t="s">
        <v>1814</v>
      </c>
      <c r="B1516">
        <v>3729</v>
      </c>
      <c r="C1516" t="s">
        <v>27</v>
      </c>
      <c r="D1516" t="s">
        <v>28</v>
      </c>
      <c r="E1516" t="s">
        <v>154</v>
      </c>
      <c r="F1516" t="s">
        <v>155</v>
      </c>
      <c r="G1516" t="s">
        <v>117</v>
      </c>
      <c r="H1516" t="s">
        <v>118</v>
      </c>
      <c r="K1516" t="s">
        <v>141</v>
      </c>
      <c r="L1516" t="s">
        <v>142</v>
      </c>
    </row>
    <row r="1517" spans="1:12" x14ac:dyDescent="0.35">
      <c r="A1517" t="s">
        <v>1814</v>
      </c>
      <c r="B1517">
        <v>10994</v>
      </c>
      <c r="C1517" t="s">
        <v>237</v>
      </c>
      <c r="D1517" t="s">
        <v>238</v>
      </c>
      <c r="E1517" t="s">
        <v>154</v>
      </c>
      <c r="F1517" t="s">
        <v>155</v>
      </c>
      <c r="G1517" t="s">
        <v>117</v>
      </c>
      <c r="H1517" t="s">
        <v>118</v>
      </c>
      <c r="K1517" t="s">
        <v>141</v>
      </c>
      <c r="L1517" t="s">
        <v>142</v>
      </c>
    </row>
    <row r="1518" spans="1:12" x14ac:dyDescent="0.35">
      <c r="A1518" t="s">
        <v>1814</v>
      </c>
      <c r="B1518">
        <v>306</v>
      </c>
      <c r="C1518" t="s">
        <v>205</v>
      </c>
      <c r="D1518" t="s">
        <v>206</v>
      </c>
      <c r="E1518" t="s">
        <v>154</v>
      </c>
      <c r="F1518" t="s">
        <v>155</v>
      </c>
      <c r="G1518" t="s">
        <v>117</v>
      </c>
      <c r="H1518" t="s">
        <v>118</v>
      </c>
      <c r="K1518" t="s">
        <v>141</v>
      </c>
      <c r="L1518" t="s">
        <v>142</v>
      </c>
    </row>
    <row r="1519" spans="1:12" x14ac:dyDescent="0.35">
      <c r="A1519" t="s">
        <v>2008</v>
      </c>
      <c r="B1519">
        <v>94</v>
      </c>
      <c r="C1519" t="s">
        <v>17</v>
      </c>
      <c r="D1519" t="s">
        <v>18</v>
      </c>
      <c r="E1519" t="s">
        <v>154</v>
      </c>
      <c r="F1519" t="s">
        <v>155</v>
      </c>
      <c r="G1519" t="s">
        <v>117</v>
      </c>
      <c r="H1519" t="s">
        <v>118</v>
      </c>
      <c r="K1519" t="s">
        <v>141</v>
      </c>
      <c r="L1519" t="s">
        <v>142</v>
      </c>
    </row>
    <row r="1520" spans="1:12" x14ac:dyDescent="0.35">
      <c r="A1520" t="s">
        <v>2008</v>
      </c>
      <c r="B1520">
        <v>3869</v>
      </c>
      <c r="C1520" t="s">
        <v>27</v>
      </c>
      <c r="D1520" t="s">
        <v>28</v>
      </c>
      <c r="E1520" t="s">
        <v>154</v>
      </c>
      <c r="F1520" t="s">
        <v>155</v>
      </c>
      <c r="G1520" t="s">
        <v>117</v>
      </c>
      <c r="H1520" t="s">
        <v>118</v>
      </c>
      <c r="K1520" t="s">
        <v>141</v>
      </c>
      <c r="L1520" t="s">
        <v>142</v>
      </c>
    </row>
    <row r="1521" spans="1:12" x14ac:dyDescent="0.35">
      <c r="A1521" t="s">
        <v>2009</v>
      </c>
      <c r="B1521">
        <v>11724</v>
      </c>
      <c r="C1521" t="s">
        <v>219</v>
      </c>
      <c r="D1521" t="s">
        <v>220</v>
      </c>
      <c r="E1521" t="s">
        <v>154</v>
      </c>
      <c r="F1521" t="s">
        <v>155</v>
      </c>
      <c r="G1521" t="s">
        <v>117</v>
      </c>
      <c r="H1521" t="s">
        <v>118</v>
      </c>
      <c r="K1521" t="s">
        <v>141</v>
      </c>
      <c r="L1521" t="s">
        <v>142</v>
      </c>
    </row>
    <row r="1522" spans="1:12" x14ac:dyDescent="0.35">
      <c r="A1522" t="s">
        <v>1819</v>
      </c>
      <c r="B1522">
        <v>-80</v>
      </c>
      <c r="C1522" t="s">
        <v>17</v>
      </c>
      <c r="D1522" t="s">
        <v>18</v>
      </c>
      <c r="E1522" t="s">
        <v>154</v>
      </c>
      <c r="F1522" t="s">
        <v>155</v>
      </c>
      <c r="G1522" t="s">
        <v>117</v>
      </c>
      <c r="H1522" t="s">
        <v>118</v>
      </c>
      <c r="K1522" t="s">
        <v>1474</v>
      </c>
      <c r="L1522" t="s">
        <v>1475</v>
      </c>
    </row>
    <row r="1523" spans="1:12" x14ac:dyDescent="0.35">
      <c r="A1523" t="s">
        <v>1819</v>
      </c>
      <c r="B1523">
        <v>-9928</v>
      </c>
      <c r="C1523" t="s">
        <v>219</v>
      </c>
      <c r="D1523" t="s">
        <v>220</v>
      </c>
      <c r="E1523" t="s">
        <v>154</v>
      </c>
      <c r="F1523" t="s">
        <v>155</v>
      </c>
      <c r="G1523" t="s">
        <v>117</v>
      </c>
      <c r="H1523" t="s">
        <v>118</v>
      </c>
      <c r="K1523" t="s">
        <v>1474</v>
      </c>
      <c r="L1523" t="s">
        <v>1475</v>
      </c>
    </row>
    <row r="1524" spans="1:12" x14ac:dyDescent="0.35">
      <c r="A1524" t="s">
        <v>336</v>
      </c>
      <c r="B1524">
        <v>4896</v>
      </c>
      <c r="C1524" t="s">
        <v>137</v>
      </c>
      <c r="D1524" t="s">
        <v>138</v>
      </c>
      <c r="E1524" t="s">
        <v>258</v>
      </c>
      <c r="F1524" t="s">
        <v>259</v>
      </c>
      <c r="G1524" t="s">
        <v>117</v>
      </c>
      <c r="H1524" t="s">
        <v>118</v>
      </c>
      <c r="K1524" t="s">
        <v>141</v>
      </c>
      <c r="L1524" t="s">
        <v>142</v>
      </c>
    </row>
    <row r="1525" spans="1:12" x14ac:dyDescent="0.35">
      <c r="A1525" t="s">
        <v>336</v>
      </c>
      <c r="B1525">
        <v>-4896</v>
      </c>
      <c r="C1525" t="s">
        <v>1420</v>
      </c>
      <c r="D1525" t="s">
        <v>1421</v>
      </c>
      <c r="E1525" t="s">
        <v>258</v>
      </c>
      <c r="F1525" t="s">
        <v>259</v>
      </c>
      <c r="G1525" t="s">
        <v>117</v>
      </c>
      <c r="H1525" t="s">
        <v>118</v>
      </c>
      <c r="K1525" t="s">
        <v>141</v>
      </c>
      <c r="L1525" t="s">
        <v>142</v>
      </c>
    </row>
    <row r="1526" spans="1:12" x14ac:dyDescent="0.35">
      <c r="A1526" t="s">
        <v>1819</v>
      </c>
      <c r="B1526">
        <v>-4071</v>
      </c>
      <c r="C1526" t="s">
        <v>237</v>
      </c>
      <c r="D1526" t="s">
        <v>238</v>
      </c>
      <c r="E1526" t="s">
        <v>134</v>
      </c>
      <c r="F1526" t="s">
        <v>135</v>
      </c>
      <c r="G1526" t="s">
        <v>117</v>
      </c>
      <c r="H1526" t="s">
        <v>118</v>
      </c>
      <c r="K1526" t="s">
        <v>141</v>
      </c>
      <c r="L1526" t="s">
        <v>142</v>
      </c>
    </row>
    <row r="1527" spans="1:12" x14ac:dyDescent="0.35">
      <c r="A1527" t="s">
        <v>1819</v>
      </c>
      <c r="B1527">
        <v>-262</v>
      </c>
      <c r="C1527" t="s">
        <v>148</v>
      </c>
      <c r="D1527" t="s">
        <v>149</v>
      </c>
      <c r="E1527" t="s">
        <v>134</v>
      </c>
      <c r="F1527" t="s">
        <v>135</v>
      </c>
      <c r="G1527" t="s">
        <v>117</v>
      </c>
      <c r="H1527" t="s">
        <v>118</v>
      </c>
      <c r="K1527" t="s">
        <v>150</v>
      </c>
      <c r="L1527" t="s">
        <v>151</v>
      </c>
    </row>
    <row r="1528" spans="1:12" x14ac:dyDescent="0.35">
      <c r="A1528" t="s">
        <v>1814</v>
      </c>
      <c r="B1528">
        <v>5</v>
      </c>
      <c r="C1528" t="s">
        <v>17</v>
      </c>
      <c r="D1528" t="s">
        <v>18</v>
      </c>
      <c r="E1528" t="s">
        <v>288</v>
      </c>
      <c r="F1528" t="s">
        <v>289</v>
      </c>
      <c r="G1528" t="s">
        <v>117</v>
      </c>
      <c r="H1528" t="s">
        <v>118</v>
      </c>
      <c r="K1528" t="s">
        <v>141</v>
      </c>
      <c r="L1528" t="s">
        <v>142</v>
      </c>
    </row>
    <row r="1529" spans="1:12" x14ac:dyDescent="0.35">
      <c r="A1529" t="s">
        <v>1814</v>
      </c>
      <c r="B1529">
        <v>191</v>
      </c>
      <c r="C1529" t="s">
        <v>27</v>
      </c>
      <c r="D1529" t="s">
        <v>28</v>
      </c>
      <c r="E1529" t="s">
        <v>288</v>
      </c>
      <c r="F1529" t="s">
        <v>289</v>
      </c>
      <c r="G1529" t="s">
        <v>117</v>
      </c>
      <c r="H1529" t="s">
        <v>118</v>
      </c>
      <c r="K1529" t="s">
        <v>141</v>
      </c>
      <c r="L1529" t="s">
        <v>142</v>
      </c>
    </row>
    <row r="1530" spans="1:12" x14ac:dyDescent="0.35">
      <c r="A1530" t="s">
        <v>1814</v>
      </c>
      <c r="B1530">
        <v>578</v>
      </c>
      <c r="C1530" t="s">
        <v>237</v>
      </c>
      <c r="D1530" t="s">
        <v>238</v>
      </c>
      <c r="E1530" t="s">
        <v>288</v>
      </c>
      <c r="F1530" t="s">
        <v>289</v>
      </c>
      <c r="G1530" t="s">
        <v>117</v>
      </c>
      <c r="H1530" t="s">
        <v>118</v>
      </c>
      <c r="K1530" t="s">
        <v>141</v>
      </c>
      <c r="L1530" t="s">
        <v>142</v>
      </c>
    </row>
    <row r="1531" spans="1:12" x14ac:dyDescent="0.35">
      <c r="A1531" t="s">
        <v>1819</v>
      </c>
      <c r="B1531">
        <v>-165</v>
      </c>
      <c r="C1531" t="s">
        <v>148</v>
      </c>
      <c r="D1531" t="s">
        <v>149</v>
      </c>
      <c r="E1531" t="s">
        <v>288</v>
      </c>
      <c r="F1531" t="s">
        <v>289</v>
      </c>
      <c r="G1531" t="s">
        <v>117</v>
      </c>
      <c r="H1531" t="s">
        <v>118</v>
      </c>
      <c r="K1531" t="s">
        <v>150</v>
      </c>
      <c r="L1531" t="s">
        <v>151</v>
      </c>
    </row>
    <row r="1532" spans="1:12" x14ac:dyDescent="0.35">
      <c r="A1532" t="s">
        <v>1819</v>
      </c>
      <c r="B1532">
        <v>-969</v>
      </c>
      <c r="C1532" t="s">
        <v>318</v>
      </c>
      <c r="D1532" t="s">
        <v>319</v>
      </c>
      <c r="E1532" t="s">
        <v>288</v>
      </c>
      <c r="F1532" t="s">
        <v>289</v>
      </c>
      <c r="G1532" t="s">
        <v>117</v>
      </c>
      <c r="H1532" t="s">
        <v>118</v>
      </c>
      <c r="K1532" t="s">
        <v>1134</v>
      </c>
      <c r="L1532" t="s">
        <v>1135</v>
      </c>
    </row>
    <row r="1533" spans="1:12" x14ac:dyDescent="0.35">
      <c r="A1533" t="s">
        <v>1819</v>
      </c>
      <c r="B1533">
        <v>-204</v>
      </c>
      <c r="C1533" t="s">
        <v>266</v>
      </c>
      <c r="D1533" t="s">
        <v>138</v>
      </c>
      <c r="E1533" t="s">
        <v>288</v>
      </c>
      <c r="F1533" t="s">
        <v>289</v>
      </c>
      <c r="G1533" t="s">
        <v>117</v>
      </c>
      <c r="H1533" t="s">
        <v>118</v>
      </c>
      <c r="K1533" t="s">
        <v>267</v>
      </c>
      <c r="L1533" t="s">
        <v>268</v>
      </c>
    </row>
    <row r="1534" spans="1:12" x14ac:dyDescent="0.35">
      <c r="A1534" t="s">
        <v>1819</v>
      </c>
      <c r="B1534">
        <v>-10</v>
      </c>
      <c r="C1534" t="s">
        <v>17</v>
      </c>
      <c r="D1534" t="s">
        <v>18</v>
      </c>
      <c r="E1534" t="s">
        <v>288</v>
      </c>
      <c r="F1534" t="s">
        <v>289</v>
      </c>
      <c r="G1534" t="s">
        <v>117</v>
      </c>
      <c r="H1534" t="s">
        <v>118</v>
      </c>
      <c r="K1534" t="s">
        <v>1474</v>
      </c>
      <c r="L1534" t="s">
        <v>1475</v>
      </c>
    </row>
    <row r="1535" spans="1:12" x14ac:dyDescent="0.35">
      <c r="A1535" t="s">
        <v>1819</v>
      </c>
      <c r="B1535">
        <v>-385</v>
      </c>
      <c r="C1535" t="s">
        <v>27</v>
      </c>
      <c r="D1535" t="s">
        <v>28</v>
      </c>
      <c r="E1535" t="s">
        <v>288</v>
      </c>
      <c r="F1535" t="s">
        <v>289</v>
      </c>
      <c r="G1535" t="s">
        <v>117</v>
      </c>
      <c r="H1535" t="s">
        <v>118</v>
      </c>
      <c r="K1535" t="s">
        <v>1474</v>
      </c>
      <c r="L1535" t="s">
        <v>1475</v>
      </c>
    </row>
    <row r="1536" spans="1:12" x14ac:dyDescent="0.35">
      <c r="A1536" t="s">
        <v>1819</v>
      </c>
      <c r="B1536">
        <v>-1169</v>
      </c>
      <c r="C1536" t="s">
        <v>219</v>
      </c>
      <c r="D1536" t="s">
        <v>220</v>
      </c>
      <c r="E1536" t="s">
        <v>288</v>
      </c>
      <c r="F1536" t="s">
        <v>289</v>
      </c>
      <c r="G1536" t="s">
        <v>117</v>
      </c>
      <c r="H1536" t="s">
        <v>118</v>
      </c>
      <c r="K1536" t="s">
        <v>1474</v>
      </c>
      <c r="L1536" t="s">
        <v>1475</v>
      </c>
    </row>
    <row r="1537" spans="1:12" x14ac:dyDescent="0.35">
      <c r="A1537" t="s">
        <v>1819</v>
      </c>
      <c r="B1537">
        <v>-184</v>
      </c>
      <c r="C1537" t="s">
        <v>148</v>
      </c>
      <c r="D1537" t="s">
        <v>149</v>
      </c>
      <c r="E1537" t="s">
        <v>158</v>
      </c>
      <c r="F1537" t="s">
        <v>159</v>
      </c>
      <c r="G1537" t="s">
        <v>117</v>
      </c>
      <c r="H1537" t="s">
        <v>118</v>
      </c>
      <c r="K1537" t="s">
        <v>150</v>
      </c>
      <c r="L1537" t="s">
        <v>151</v>
      </c>
    </row>
    <row r="1538" spans="1:12" x14ac:dyDescent="0.35">
      <c r="A1538" t="s">
        <v>1819</v>
      </c>
      <c r="B1538">
        <v>-1083</v>
      </c>
      <c r="C1538" t="s">
        <v>318</v>
      </c>
      <c r="D1538" t="s">
        <v>319</v>
      </c>
      <c r="E1538" t="s">
        <v>158</v>
      </c>
      <c r="F1538" t="s">
        <v>159</v>
      </c>
      <c r="G1538" t="s">
        <v>117</v>
      </c>
      <c r="H1538" t="s">
        <v>118</v>
      </c>
      <c r="K1538" t="s">
        <v>1134</v>
      </c>
      <c r="L1538" t="s">
        <v>1135</v>
      </c>
    </row>
    <row r="1539" spans="1:12" x14ac:dyDescent="0.35">
      <c r="A1539" t="s">
        <v>1819</v>
      </c>
      <c r="B1539">
        <v>-228</v>
      </c>
      <c r="C1539" t="s">
        <v>266</v>
      </c>
      <c r="D1539" t="s">
        <v>138</v>
      </c>
      <c r="E1539" t="s">
        <v>158</v>
      </c>
      <c r="F1539" t="s">
        <v>159</v>
      </c>
      <c r="G1539" t="s">
        <v>117</v>
      </c>
      <c r="H1539" t="s">
        <v>118</v>
      </c>
      <c r="K1539" t="s">
        <v>267</v>
      </c>
      <c r="L1539" t="s">
        <v>268</v>
      </c>
    </row>
    <row r="1540" spans="1:12" x14ac:dyDescent="0.35">
      <c r="A1540" t="s">
        <v>1819</v>
      </c>
      <c r="B1540">
        <v>-10</v>
      </c>
      <c r="C1540" t="s">
        <v>17</v>
      </c>
      <c r="D1540" t="s">
        <v>18</v>
      </c>
      <c r="E1540" t="s">
        <v>158</v>
      </c>
      <c r="F1540" t="s">
        <v>159</v>
      </c>
      <c r="G1540" t="s">
        <v>117</v>
      </c>
      <c r="H1540" t="s">
        <v>118</v>
      </c>
      <c r="K1540" t="s">
        <v>1474</v>
      </c>
      <c r="L1540" t="s">
        <v>1475</v>
      </c>
    </row>
    <row r="1541" spans="1:12" x14ac:dyDescent="0.35">
      <c r="A1541" t="s">
        <v>1819</v>
      </c>
      <c r="B1541">
        <v>-432</v>
      </c>
      <c r="C1541" t="s">
        <v>27</v>
      </c>
      <c r="D1541" t="s">
        <v>28</v>
      </c>
      <c r="E1541" t="s">
        <v>158</v>
      </c>
      <c r="F1541" t="s">
        <v>159</v>
      </c>
      <c r="G1541" t="s">
        <v>117</v>
      </c>
      <c r="H1541" t="s">
        <v>118</v>
      </c>
      <c r="K1541" t="s">
        <v>1474</v>
      </c>
      <c r="L1541" t="s">
        <v>1475</v>
      </c>
    </row>
    <row r="1542" spans="1:12" x14ac:dyDescent="0.35">
      <c r="A1542" t="s">
        <v>1819</v>
      </c>
      <c r="B1542">
        <v>-1306</v>
      </c>
      <c r="C1542" t="s">
        <v>219</v>
      </c>
      <c r="D1542" t="s">
        <v>220</v>
      </c>
      <c r="E1542" t="s">
        <v>158</v>
      </c>
      <c r="F1542" t="s">
        <v>159</v>
      </c>
      <c r="G1542" t="s">
        <v>117</v>
      </c>
      <c r="H1542" t="s">
        <v>118</v>
      </c>
      <c r="K1542" t="s">
        <v>1474</v>
      </c>
      <c r="L1542" t="s">
        <v>1475</v>
      </c>
    </row>
    <row r="1543" spans="1:12" x14ac:dyDescent="0.35">
      <c r="A1543" t="s">
        <v>1819</v>
      </c>
      <c r="B1543">
        <v>-192999</v>
      </c>
      <c r="C1543" t="s">
        <v>805</v>
      </c>
      <c r="D1543" t="s">
        <v>806</v>
      </c>
      <c r="E1543" t="s">
        <v>139</v>
      </c>
      <c r="F1543" t="s">
        <v>140</v>
      </c>
      <c r="G1543" t="s">
        <v>245</v>
      </c>
      <c r="H1543" t="s">
        <v>246</v>
      </c>
      <c r="K1543" t="s">
        <v>286</v>
      </c>
      <c r="L1543" t="s">
        <v>287</v>
      </c>
    </row>
    <row r="1544" spans="1:12" x14ac:dyDescent="0.35">
      <c r="A1544" t="s">
        <v>1819</v>
      </c>
      <c r="B1544">
        <v>-13560</v>
      </c>
      <c r="C1544" t="s">
        <v>805</v>
      </c>
      <c r="D1544" t="s">
        <v>806</v>
      </c>
      <c r="E1544" t="s">
        <v>139</v>
      </c>
      <c r="F1544" t="s">
        <v>140</v>
      </c>
      <c r="G1544" t="s">
        <v>245</v>
      </c>
      <c r="H1544" t="s">
        <v>246</v>
      </c>
      <c r="K1544" t="s">
        <v>1474</v>
      </c>
      <c r="L1544" t="s">
        <v>1475</v>
      </c>
    </row>
    <row r="1545" spans="1:12" x14ac:dyDescent="0.35">
      <c r="A1545" t="s">
        <v>1814</v>
      </c>
      <c r="B1545">
        <v>66444</v>
      </c>
      <c r="C1545" t="s">
        <v>805</v>
      </c>
      <c r="D1545" t="s">
        <v>806</v>
      </c>
      <c r="E1545" t="s">
        <v>139</v>
      </c>
      <c r="F1545" t="s">
        <v>140</v>
      </c>
      <c r="G1545" t="s">
        <v>245</v>
      </c>
      <c r="H1545" t="s">
        <v>246</v>
      </c>
      <c r="K1545" t="s">
        <v>141</v>
      </c>
      <c r="L1545" t="s">
        <v>142</v>
      </c>
    </row>
    <row r="1546" spans="1:12" x14ac:dyDescent="0.35">
      <c r="A1546" t="s">
        <v>1819</v>
      </c>
      <c r="B1546">
        <v>-1076</v>
      </c>
      <c r="C1546" t="s">
        <v>805</v>
      </c>
      <c r="D1546" t="s">
        <v>806</v>
      </c>
      <c r="E1546" t="s">
        <v>139</v>
      </c>
      <c r="F1546" t="s">
        <v>140</v>
      </c>
      <c r="G1546" t="s">
        <v>245</v>
      </c>
      <c r="H1546" t="s">
        <v>246</v>
      </c>
      <c r="K1546" t="s">
        <v>267</v>
      </c>
      <c r="L1546" t="s">
        <v>268</v>
      </c>
    </row>
    <row r="1547" spans="1:12" x14ac:dyDescent="0.35">
      <c r="A1547" t="s">
        <v>1814</v>
      </c>
      <c r="B1547">
        <v>1031</v>
      </c>
      <c r="C1547" t="s">
        <v>805</v>
      </c>
      <c r="D1547" t="s">
        <v>806</v>
      </c>
      <c r="E1547" t="s">
        <v>139</v>
      </c>
      <c r="F1547" t="s">
        <v>140</v>
      </c>
      <c r="G1547" t="s">
        <v>245</v>
      </c>
      <c r="H1547" t="s">
        <v>246</v>
      </c>
      <c r="K1547" t="s">
        <v>1134</v>
      </c>
      <c r="L1547" t="s">
        <v>1135</v>
      </c>
    </row>
    <row r="1548" spans="1:12" x14ac:dyDescent="0.35">
      <c r="A1548" t="s">
        <v>1819</v>
      </c>
      <c r="B1548">
        <v>-10500</v>
      </c>
      <c r="C1548" t="s">
        <v>805</v>
      </c>
      <c r="D1548" t="s">
        <v>806</v>
      </c>
      <c r="E1548" t="s">
        <v>139</v>
      </c>
      <c r="F1548" t="s">
        <v>140</v>
      </c>
      <c r="G1548" t="s">
        <v>245</v>
      </c>
      <c r="H1548" t="s">
        <v>246</v>
      </c>
      <c r="K1548" t="s">
        <v>2006</v>
      </c>
      <c r="L1548" t="s">
        <v>2007</v>
      </c>
    </row>
    <row r="1549" spans="1:12" x14ac:dyDescent="0.35">
      <c r="A1549" t="s">
        <v>1819</v>
      </c>
      <c r="B1549">
        <v>-563</v>
      </c>
      <c r="C1549" t="s">
        <v>805</v>
      </c>
      <c r="D1549" t="s">
        <v>806</v>
      </c>
      <c r="E1549" t="s">
        <v>139</v>
      </c>
      <c r="F1549" t="s">
        <v>140</v>
      </c>
      <c r="G1549" t="s">
        <v>245</v>
      </c>
      <c r="H1549" t="s">
        <v>246</v>
      </c>
      <c r="K1549" t="s">
        <v>150</v>
      </c>
      <c r="L1549" t="s">
        <v>151</v>
      </c>
    </row>
    <row r="1550" spans="1:12" x14ac:dyDescent="0.35">
      <c r="A1550" t="s">
        <v>1819</v>
      </c>
      <c r="B1550">
        <v>-324</v>
      </c>
      <c r="C1550" t="s">
        <v>266</v>
      </c>
      <c r="D1550" t="s">
        <v>138</v>
      </c>
      <c r="E1550" t="s">
        <v>134</v>
      </c>
      <c r="F1550" t="s">
        <v>135</v>
      </c>
      <c r="G1550" t="s">
        <v>117</v>
      </c>
      <c r="H1550" t="s">
        <v>118</v>
      </c>
      <c r="K1550" t="s">
        <v>267</v>
      </c>
      <c r="L1550" t="s">
        <v>268</v>
      </c>
    </row>
    <row r="1551" spans="1:12" x14ac:dyDescent="0.35">
      <c r="A1551" t="s">
        <v>1819</v>
      </c>
      <c r="B1551">
        <v>-1539</v>
      </c>
      <c r="C1551" t="s">
        <v>318</v>
      </c>
      <c r="D1551" t="s">
        <v>319</v>
      </c>
      <c r="E1551" t="s">
        <v>134</v>
      </c>
      <c r="F1551" t="s">
        <v>135</v>
      </c>
      <c r="G1551" t="s">
        <v>117</v>
      </c>
      <c r="H1551" t="s">
        <v>118</v>
      </c>
      <c r="K1551" t="s">
        <v>1134</v>
      </c>
      <c r="L1551" t="s">
        <v>1135</v>
      </c>
    </row>
    <row r="1552" spans="1:12" x14ac:dyDescent="0.35">
      <c r="A1552" t="s">
        <v>1819</v>
      </c>
      <c r="B1552">
        <v>-15</v>
      </c>
      <c r="C1552" t="s">
        <v>17</v>
      </c>
      <c r="D1552" t="s">
        <v>18</v>
      </c>
      <c r="E1552" t="s">
        <v>134</v>
      </c>
      <c r="F1552" t="s">
        <v>135</v>
      </c>
      <c r="G1552" t="s">
        <v>117</v>
      </c>
      <c r="H1552" t="s">
        <v>118</v>
      </c>
      <c r="K1552" t="s">
        <v>1474</v>
      </c>
      <c r="L1552" t="s">
        <v>1475</v>
      </c>
    </row>
    <row r="1553" spans="1:12" x14ac:dyDescent="0.35">
      <c r="A1553" t="s">
        <v>1819</v>
      </c>
      <c r="B1553">
        <v>-1856</v>
      </c>
      <c r="C1553" t="s">
        <v>219</v>
      </c>
      <c r="D1553" t="s">
        <v>220</v>
      </c>
      <c r="E1553" t="s">
        <v>134</v>
      </c>
      <c r="F1553" t="s">
        <v>135</v>
      </c>
      <c r="G1553" t="s">
        <v>117</v>
      </c>
      <c r="H1553" t="s">
        <v>118</v>
      </c>
      <c r="K1553" t="s">
        <v>1474</v>
      </c>
      <c r="L1553" t="s">
        <v>1475</v>
      </c>
    </row>
    <row r="1554" spans="1:12" x14ac:dyDescent="0.35">
      <c r="A1554" t="s">
        <v>1814</v>
      </c>
      <c r="B1554">
        <v>33</v>
      </c>
      <c r="C1554" t="s">
        <v>17</v>
      </c>
      <c r="D1554" t="s">
        <v>18</v>
      </c>
      <c r="E1554" t="s">
        <v>258</v>
      </c>
      <c r="F1554" t="s">
        <v>259</v>
      </c>
      <c r="G1554" t="s">
        <v>117</v>
      </c>
      <c r="H1554" t="s">
        <v>118</v>
      </c>
      <c r="K1554" t="s">
        <v>1474</v>
      </c>
      <c r="L1554" t="s">
        <v>1475</v>
      </c>
    </row>
    <row r="1555" spans="1:12" x14ac:dyDescent="0.35">
      <c r="A1555" t="s">
        <v>1814</v>
      </c>
      <c r="B1555">
        <v>1361</v>
      </c>
      <c r="C1555" t="s">
        <v>27</v>
      </c>
      <c r="D1555" t="s">
        <v>28</v>
      </c>
      <c r="E1555" t="s">
        <v>258</v>
      </c>
      <c r="F1555" t="s">
        <v>259</v>
      </c>
      <c r="G1555" t="s">
        <v>117</v>
      </c>
      <c r="H1555" t="s">
        <v>118</v>
      </c>
      <c r="K1555" t="s">
        <v>1474</v>
      </c>
      <c r="L1555" t="s">
        <v>1475</v>
      </c>
    </row>
    <row r="1556" spans="1:12" x14ac:dyDescent="0.35">
      <c r="A1556" t="s">
        <v>1814</v>
      </c>
      <c r="B1556">
        <v>4126</v>
      </c>
      <c r="C1556" t="s">
        <v>219</v>
      </c>
      <c r="D1556" t="s">
        <v>220</v>
      </c>
      <c r="E1556" t="s">
        <v>258</v>
      </c>
      <c r="F1556" t="s">
        <v>259</v>
      </c>
      <c r="G1556" t="s">
        <v>117</v>
      </c>
      <c r="H1556" t="s">
        <v>118</v>
      </c>
      <c r="K1556" t="s">
        <v>1474</v>
      </c>
      <c r="L1556" t="s">
        <v>1475</v>
      </c>
    </row>
    <row r="1557" spans="1:12" x14ac:dyDescent="0.35">
      <c r="A1557" t="s">
        <v>1814</v>
      </c>
      <c r="B1557">
        <v>7268</v>
      </c>
      <c r="C1557" t="s">
        <v>137</v>
      </c>
      <c r="D1557" t="s">
        <v>138</v>
      </c>
      <c r="E1557" t="s">
        <v>258</v>
      </c>
      <c r="F1557" t="s">
        <v>259</v>
      </c>
      <c r="G1557" t="s">
        <v>117</v>
      </c>
      <c r="H1557" t="s">
        <v>118</v>
      </c>
      <c r="K1557" t="s">
        <v>141</v>
      </c>
      <c r="L1557" t="s">
        <v>142</v>
      </c>
    </row>
    <row r="1558" spans="1:12" x14ac:dyDescent="0.35">
      <c r="A1558" t="s">
        <v>1814</v>
      </c>
      <c r="B1558">
        <v>720</v>
      </c>
      <c r="C1558" t="s">
        <v>266</v>
      </c>
      <c r="D1558" t="s">
        <v>138</v>
      </c>
      <c r="E1558" t="s">
        <v>258</v>
      </c>
      <c r="F1558" t="s">
        <v>259</v>
      </c>
      <c r="G1558" t="s">
        <v>117</v>
      </c>
      <c r="H1558" t="s">
        <v>118</v>
      </c>
      <c r="K1558" t="s">
        <v>267</v>
      </c>
      <c r="L1558" t="s">
        <v>268</v>
      </c>
    </row>
    <row r="1559" spans="1:12" x14ac:dyDescent="0.35">
      <c r="A1559" t="s">
        <v>1814</v>
      </c>
      <c r="B1559">
        <v>4337</v>
      </c>
      <c r="C1559" t="s">
        <v>318</v>
      </c>
      <c r="D1559" t="s">
        <v>319</v>
      </c>
      <c r="E1559" t="s">
        <v>258</v>
      </c>
      <c r="F1559" t="s">
        <v>259</v>
      </c>
      <c r="G1559" t="s">
        <v>117</v>
      </c>
      <c r="H1559" t="s">
        <v>118</v>
      </c>
      <c r="K1559" t="s">
        <v>1134</v>
      </c>
      <c r="L1559" t="s">
        <v>1135</v>
      </c>
    </row>
    <row r="1560" spans="1:12" x14ac:dyDescent="0.35">
      <c r="A1560" t="s">
        <v>1819</v>
      </c>
      <c r="B1560">
        <v>-1040</v>
      </c>
      <c r="C1560" t="s">
        <v>266</v>
      </c>
      <c r="D1560" t="s">
        <v>138</v>
      </c>
      <c r="E1560" t="s">
        <v>154</v>
      </c>
      <c r="F1560" t="s">
        <v>155</v>
      </c>
      <c r="G1560" t="s">
        <v>117</v>
      </c>
      <c r="H1560" t="s">
        <v>118</v>
      </c>
      <c r="K1560" t="s">
        <v>267</v>
      </c>
      <c r="L1560" t="s">
        <v>268</v>
      </c>
    </row>
    <row r="1561" spans="1:12" x14ac:dyDescent="0.35">
      <c r="A1561" t="s">
        <v>1814</v>
      </c>
      <c r="B1561">
        <v>285</v>
      </c>
      <c r="C1561" t="s">
        <v>318</v>
      </c>
      <c r="D1561" t="s">
        <v>319</v>
      </c>
      <c r="E1561" t="s">
        <v>154</v>
      </c>
      <c r="F1561" t="s">
        <v>155</v>
      </c>
      <c r="G1561" t="s">
        <v>117</v>
      </c>
      <c r="H1561" t="s">
        <v>118</v>
      </c>
      <c r="K1561" t="s">
        <v>1134</v>
      </c>
      <c r="L1561" t="s">
        <v>1135</v>
      </c>
    </row>
    <row r="1562" spans="1:12" x14ac:dyDescent="0.35">
      <c r="A1562" t="s">
        <v>1814</v>
      </c>
      <c r="B1562">
        <v>48</v>
      </c>
      <c r="C1562" t="s">
        <v>148</v>
      </c>
      <c r="D1562" t="s">
        <v>149</v>
      </c>
      <c r="E1562" t="s">
        <v>154</v>
      </c>
      <c r="F1562" t="s">
        <v>155</v>
      </c>
      <c r="G1562" t="s">
        <v>117</v>
      </c>
      <c r="H1562" t="s">
        <v>118</v>
      </c>
      <c r="K1562" t="s">
        <v>150</v>
      </c>
      <c r="L1562" t="s">
        <v>151</v>
      </c>
    </row>
    <row r="1563" spans="1:12" x14ac:dyDescent="0.35">
      <c r="A1563" t="s">
        <v>1814</v>
      </c>
      <c r="B1563">
        <v>111381</v>
      </c>
      <c r="C1563" t="s">
        <v>805</v>
      </c>
      <c r="D1563" t="s">
        <v>806</v>
      </c>
      <c r="E1563" t="s">
        <v>139</v>
      </c>
      <c r="F1563" t="s">
        <v>140</v>
      </c>
      <c r="G1563" t="s">
        <v>245</v>
      </c>
      <c r="H1563" t="s">
        <v>246</v>
      </c>
      <c r="K1563" t="s">
        <v>282</v>
      </c>
      <c r="L1563" t="s">
        <v>283</v>
      </c>
    </row>
    <row r="1564" spans="1:12" x14ac:dyDescent="0.35">
      <c r="A1564" t="s">
        <v>1814</v>
      </c>
      <c r="B1564">
        <v>666</v>
      </c>
      <c r="C1564" t="s">
        <v>17</v>
      </c>
      <c r="D1564" t="s">
        <v>18</v>
      </c>
      <c r="E1564" t="s">
        <v>258</v>
      </c>
      <c r="F1564" t="s">
        <v>259</v>
      </c>
      <c r="G1564" t="s">
        <v>280</v>
      </c>
      <c r="H1564" t="s">
        <v>281</v>
      </c>
      <c r="K1564" t="s">
        <v>282</v>
      </c>
      <c r="L1564" t="s">
        <v>283</v>
      </c>
    </row>
    <row r="1565" spans="1:12" x14ac:dyDescent="0.35">
      <c r="A1565" t="s">
        <v>1814</v>
      </c>
      <c r="B1565">
        <v>27471</v>
      </c>
      <c r="C1565" t="s">
        <v>27</v>
      </c>
      <c r="D1565" t="s">
        <v>28</v>
      </c>
      <c r="E1565" t="s">
        <v>258</v>
      </c>
      <c r="F1565" t="s">
        <v>259</v>
      </c>
      <c r="G1565" t="s">
        <v>280</v>
      </c>
      <c r="H1565" t="s">
        <v>281</v>
      </c>
      <c r="K1565" t="s">
        <v>282</v>
      </c>
      <c r="L1565" t="s">
        <v>283</v>
      </c>
    </row>
    <row r="1566" spans="1:12" x14ac:dyDescent="0.35">
      <c r="A1566" t="s">
        <v>1814</v>
      </c>
      <c r="B1566">
        <v>83244</v>
      </c>
      <c r="C1566" t="s">
        <v>156</v>
      </c>
      <c r="D1566" t="s">
        <v>157</v>
      </c>
      <c r="E1566" t="s">
        <v>258</v>
      </c>
      <c r="F1566" t="s">
        <v>259</v>
      </c>
      <c r="G1566" t="s">
        <v>280</v>
      </c>
      <c r="H1566" t="s">
        <v>281</v>
      </c>
      <c r="K1566" t="s">
        <v>282</v>
      </c>
      <c r="L1566" t="s">
        <v>283</v>
      </c>
    </row>
    <row r="1567" spans="1:12" x14ac:dyDescent="0.35">
      <c r="A1567" t="s">
        <v>2010</v>
      </c>
      <c r="B1567">
        <v>-10</v>
      </c>
      <c r="C1567" t="s">
        <v>17</v>
      </c>
      <c r="D1567" t="s">
        <v>18</v>
      </c>
      <c r="E1567" t="s">
        <v>337</v>
      </c>
      <c r="F1567" t="s">
        <v>338</v>
      </c>
      <c r="G1567" t="s">
        <v>339</v>
      </c>
      <c r="H1567" t="s">
        <v>340</v>
      </c>
    </row>
    <row r="1568" spans="1:12" x14ac:dyDescent="0.35">
      <c r="A1568" t="s">
        <v>2010</v>
      </c>
      <c r="B1568">
        <v>-407</v>
      </c>
      <c r="C1568" t="s">
        <v>27</v>
      </c>
      <c r="D1568" t="s">
        <v>28</v>
      </c>
      <c r="E1568" t="s">
        <v>337</v>
      </c>
      <c r="F1568" t="s">
        <v>338</v>
      </c>
      <c r="G1568" t="s">
        <v>339</v>
      </c>
      <c r="H1568" t="s">
        <v>340</v>
      </c>
    </row>
    <row r="1569" spans="1:14" x14ac:dyDescent="0.35">
      <c r="A1569" t="s">
        <v>2010</v>
      </c>
      <c r="B1569">
        <v>-1233</v>
      </c>
      <c r="C1569" t="s">
        <v>205</v>
      </c>
      <c r="D1569" t="s">
        <v>206</v>
      </c>
      <c r="E1569" t="s">
        <v>337</v>
      </c>
      <c r="F1569" t="s">
        <v>338</v>
      </c>
      <c r="G1569" t="s">
        <v>339</v>
      </c>
      <c r="H1569" t="s">
        <v>340</v>
      </c>
    </row>
    <row r="1570" spans="1:14" x14ac:dyDescent="0.35">
      <c r="A1570" t="s">
        <v>2010</v>
      </c>
      <c r="B1570">
        <v>-1650</v>
      </c>
      <c r="C1570" t="s">
        <v>436</v>
      </c>
      <c r="D1570" t="s">
        <v>437</v>
      </c>
      <c r="E1570" t="s">
        <v>337</v>
      </c>
      <c r="F1570" t="s">
        <v>338</v>
      </c>
      <c r="G1570" t="s">
        <v>339</v>
      </c>
      <c r="H1570" t="s">
        <v>340</v>
      </c>
    </row>
    <row r="1571" spans="1:14" x14ac:dyDescent="0.35">
      <c r="A1571" t="s">
        <v>2011</v>
      </c>
      <c r="B1571">
        <v>5000</v>
      </c>
      <c r="C1571" t="s">
        <v>137</v>
      </c>
      <c r="D1571" t="s">
        <v>138</v>
      </c>
      <c r="E1571" t="s">
        <v>563</v>
      </c>
      <c r="F1571" t="s">
        <v>564</v>
      </c>
      <c r="G1571" t="s">
        <v>565</v>
      </c>
      <c r="H1571" t="s">
        <v>566</v>
      </c>
    </row>
    <row r="1572" spans="1:14" x14ac:dyDescent="0.35">
      <c r="A1572" t="s">
        <v>162</v>
      </c>
      <c r="B1572">
        <v>5000</v>
      </c>
      <c r="C1572" t="s">
        <v>161</v>
      </c>
      <c r="D1572" t="s">
        <v>162</v>
      </c>
      <c r="E1572" t="s">
        <v>563</v>
      </c>
      <c r="F1572" t="s">
        <v>564</v>
      </c>
      <c r="G1572" t="s">
        <v>565</v>
      </c>
      <c r="H1572" t="s">
        <v>566</v>
      </c>
    </row>
    <row r="1573" spans="1:14" x14ac:dyDescent="0.35">
      <c r="A1573" t="s">
        <v>2012</v>
      </c>
      <c r="B1573">
        <v>4150</v>
      </c>
      <c r="C1573" t="s">
        <v>168</v>
      </c>
      <c r="D1573" t="s">
        <v>169</v>
      </c>
      <c r="E1573" t="s">
        <v>221</v>
      </c>
      <c r="F1573" t="s">
        <v>222</v>
      </c>
      <c r="G1573" t="s">
        <v>223</v>
      </c>
      <c r="H1573" t="s">
        <v>224</v>
      </c>
      <c r="K1573" t="s">
        <v>2013</v>
      </c>
      <c r="L1573" t="s">
        <v>2014</v>
      </c>
    </row>
    <row r="1574" spans="1:14" x14ac:dyDescent="0.35">
      <c r="A1574" t="s">
        <v>2012</v>
      </c>
      <c r="B1574">
        <v>4502</v>
      </c>
      <c r="C1574" t="s">
        <v>298</v>
      </c>
      <c r="D1574" t="s">
        <v>297</v>
      </c>
      <c r="E1574" t="s">
        <v>221</v>
      </c>
      <c r="F1574" t="s">
        <v>222</v>
      </c>
      <c r="G1574" t="s">
        <v>223</v>
      </c>
      <c r="H1574" t="s">
        <v>224</v>
      </c>
      <c r="K1574" t="s">
        <v>2013</v>
      </c>
      <c r="L1574" t="s">
        <v>2014</v>
      </c>
    </row>
    <row r="1575" spans="1:14" x14ac:dyDescent="0.35">
      <c r="A1575" t="s">
        <v>2012</v>
      </c>
      <c r="B1575">
        <v>2391</v>
      </c>
      <c r="C1575" t="s">
        <v>1383</v>
      </c>
      <c r="D1575" t="s">
        <v>1384</v>
      </c>
      <c r="E1575" t="s">
        <v>221</v>
      </c>
      <c r="F1575" t="s">
        <v>222</v>
      </c>
      <c r="G1575" t="s">
        <v>223</v>
      </c>
      <c r="H1575" t="s">
        <v>224</v>
      </c>
      <c r="K1575" t="s">
        <v>2013</v>
      </c>
      <c r="L1575" t="s">
        <v>2014</v>
      </c>
    </row>
    <row r="1576" spans="1:14" x14ac:dyDescent="0.35">
      <c r="A1576" t="s">
        <v>2012</v>
      </c>
      <c r="B1576">
        <v>11043</v>
      </c>
      <c r="C1576" t="s">
        <v>816</v>
      </c>
      <c r="D1576" t="s">
        <v>817</v>
      </c>
      <c r="E1576" t="s">
        <v>221</v>
      </c>
      <c r="F1576" t="s">
        <v>222</v>
      </c>
      <c r="G1576" t="s">
        <v>223</v>
      </c>
      <c r="H1576" t="s">
        <v>224</v>
      </c>
      <c r="K1576" t="s">
        <v>2013</v>
      </c>
      <c r="L1576" t="s">
        <v>2014</v>
      </c>
    </row>
    <row r="1577" spans="1:14" x14ac:dyDescent="0.35">
      <c r="A1577" t="s">
        <v>18</v>
      </c>
      <c r="B1577">
        <v>175</v>
      </c>
      <c r="C1577" t="s">
        <v>17</v>
      </c>
      <c r="D1577" t="s">
        <v>18</v>
      </c>
      <c r="E1577" t="s">
        <v>410</v>
      </c>
      <c r="F1577" t="s">
        <v>411</v>
      </c>
      <c r="G1577" t="s">
        <v>412</v>
      </c>
      <c r="H1577" t="s">
        <v>413</v>
      </c>
    </row>
    <row r="1578" spans="1:14" x14ac:dyDescent="0.35">
      <c r="A1578" t="s">
        <v>28</v>
      </c>
      <c r="B1578">
        <v>7224</v>
      </c>
      <c r="C1578" t="s">
        <v>27</v>
      </c>
      <c r="D1578" t="s">
        <v>28</v>
      </c>
      <c r="E1578" t="s">
        <v>410</v>
      </c>
      <c r="F1578" t="s">
        <v>411</v>
      </c>
      <c r="G1578" t="s">
        <v>412</v>
      </c>
      <c r="H1578" t="s">
        <v>413</v>
      </c>
    </row>
    <row r="1579" spans="1:14" x14ac:dyDescent="0.35">
      <c r="A1579" t="s">
        <v>97</v>
      </c>
      <c r="B1579">
        <v>21891</v>
      </c>
      <c r="C1579" t="s">
        <v>96</v>
      </c>
      <c r="D1579" t="s">
        <v>97</v>
      </c>
      <c r="E1579" t="s">
        <v>410</v>
      </c>
      <c r="F1579" t="s">
        <v>411</v>
      </c>
      <c r="G1579" t="s">
        <v>412</v>
      </c>
      <c r="H1579" t="s">
        <v>413</v>
      </c>
    </row>
    <row r="1580" spans="1:14" x14ac:dyDescent="0.35">
      <c r="A1580" t="s">
        <v>18</v>
      </c>
      <c r="B1580">
        <v>-175</v>
      </c>
      <c r="C1580" t="s">
        <v>17</v>
      </c>
      <c r="D1580" t="s">
        <v>18</v>
      </c>
      <c r="E1580" t="s">
        <v>221</v>
      </c>
      <c r="F1580" t="s">
        <v>222</v>
      </c>
      <c r="G1580" t="s">
        <v>223</v>
      </c>
      <c r="H1580" t="s">
        <v>224</v>
      </c>
    </row>
    <row r="1581" spans="1:14" x14ac:dyDescent="0.35">
      <c r="A1581" t="s">
        <v>28</v>
      </c>
      <c r="B1581">
        <v>-7224</v>
      </c>
      <c r="C1581" t="s">
        <v>27</v>
      </c>
      <c r="D1581" t="s">
        <v>28</v>
      </c>
      <c r="E1581" t="s">
        <v>221</v>
      </c>
      <c r="F1581" t="s">
        <v>222</v>
      </c>
      <c r="G1581" t="s">
        <v>223</v>
      </c>
      <c r="H1581" t="s">
        <v>224</v>
      </c>
    </row>
    <row r="1582" spans="1:14" x14ac:dyDescent="0.35">
      <c r="A1582" t="s">
        <v>97</v>
      </c>
      <c r="B1582">
        <v>-21891</v>
      </c>
      <c r="C1582" t="s">
        <v>96</v>
      </c>
      <c r="D1582" t="s">
        <v>97</v>
      </c>
      <c r="E1582" t="s">
        <v>221</v>
      </c>
      <c r="F1582" t="s">
        <v>222</v>
      </c>
      <c r="G1582" t="s">
        <v>223</v>
      </c>
      <c r="H1582" t="s">
        <v>224</v>
      </c>
    </row>
    <row r="1583" spans="1:14" x14ac:dyDescent="0.35">
      <c r="A1583" t="s">
        <v>149</v>
      </c>
      <c r="B1583">
        <v>16901</v>
      </c>
      <c r="C1583" t="s">
        <v>148</v>
      </c>
      <c r="D1583" t="s">
        <v>149</v>
      </c>
      <c r="E1583" t="s">
        <v>139</v>
      </c>
      <c r="F1583" t="s">
        <v>140</v>
      </c>
      <c r="G1583" t="s">
        <v>839</v>
      </c>
      <c r="H1583" t="s">
        <v>840</v>
      </c>
      <c r="M1583" t="s">
        <v>1009</v>
      </c>
      <c r="N1583" t="s">
        <v>1010</v>
      </c>
    </row>
    <row r="1584" spans="1:14" x14ac:dyDescent="0.35">
      <c r="A1584" t="s">
        <v>177</v>
      </c>
      <c r="B1584">
        <v>40000</v>
      </c>
      <c r="C1584" t="s">
        <v>176</v>
      </c>
      <c r="D1584" t="s">
        <v>177</v>
      </c>
      <c r="E1584" t="s">
        <v>47</v>
      </c>
      <c r="F1584" t="s">
        <v>48</v>
      </c>
      <c r="G1584" t="s">
        <v>178</v>
      </c>
      <c r="H1584" t="s">
        <v>179</v>
      </c>
      <c r="K1584" t="s">
        <v>180</v>
      </c>
      <c r="L1584" t="s">
        <v>181</v>
      </c>
    </row>
    <row r="1585" spans="1:14" x14ac:dyDescent="0.35">
      <c r="A1585" t="s">
        <v>177</v>
      </c>
      <c r="B1585">
        <v>100000</v>
      </c>
      <c r="C1585" t="s">
        <v>176</v>
      </c>
      <c r="D1585" t="s">
        <v>177</v>
      </c>
      <c r="E1585" t="s">
        <v>47</v>
      </c>
      <c r="F1585" t="s">
        <v>48</v>
      </c>
      <c r="G1585" t="s">
        <v>178</v>
      </c>
      <c r="H1585" t="s">
        <v>179</v>
      </c>
      <c r="M1585" t="s">
        <v>1167</v>
      </c>
      <c r="N1585" t="s">
        <v>1168</v>
      </c>
    </row>
    <row r="1586" spans="1:14" x14ac:dyDescent="0.35">
      <c r="A1586" t="s">
        <v>1263</v>
      </c>
      <c r="B1586">
        <v>50000</v>
      </c>
      <c r="C1586" t="s">
        <v>1262</v>
      </c>
      <c r="D1586" t="s">
        <v>1263</v>
      </c>
      <c r="E1586" t="s">
        <v>47</v>
      </c>
      <c r="F1586" t="s">
        <v>48</v>
      </c>
      <c r="G1586" t="s">
        <v>1513</v>
      </c>
      <c r="H1586" t="s">
        <v>1514</v>
      </c>
      <c r="K1586" t="s">
        <v>1850</v>
      </c>
      <c r="L1586" t="s">
        <v>1851</v>
      </c>
    </row>
    <row r="1587" spans="1:14" x14ac:dyDescent="0.35">
      <c r="A1587" t="s">
        <v>177</v>
      </c>
      <c r="B1587">
        <v>60000</v>
      </c>
      <c r="C1587" t="s">
        <v>176</v>
      </c>
      <c r="D1587" t="s">
        <v>177</v>
      </c>
      <c r="E1587" t="s">
        <v>47</v>
      </c>
      <c r="F1587" t="s">
        <v>48</v>
      </c>
      <c r="G1587" t="s">
        <v>1513</v>
      </c>
      <c r="H1587" t="s">
        <v>1514</v>
      </c>
      <c r="K1587" t="s">
        <v>1850</v>
      </c>
      <c r="L1587" t="s">
        <v>1851</v>
      </c>
    </row>
    <row r="1588" spans="1:14" x14ac:dyDescent="0.35">
      <c r="A1588" t="s">
        <v>177</v>
      </c>
      <c r="B1588">
        <v>33000</v>
      </c>
      <c r="C1588" t="s">
        <v>176</v>
      </c>
      <c r="D1588" t="s">
        <v>177</v>
      </c>
      <c r="E1588" t="s">
        <v>47</v>
      </c>
      <c r="F1588" t="s">
        <v>48</v>
      </c>
      <c r="G1588" t="s">
        <v>178</v>
      </c>
      <c r="H1588" t="s">
        <v>179</v>
      </c>
      <c r="K1588" t="s">
        <v>2015</v>
      </c>
      <c r="L1588" t="s">
        <v>2016</v>
      </c>
    </row>
    <row r="1589" spans="1:14" x14ac:dyDescent="0.35">
      <c r="A1589" t="s">
        <v>201</v>
      </c>
      <c r="B1589">
        <v>23000</v>
      </c>
      <c r="C1589" t="s">
        <v>200</v>
      </c>
      <c r="D1589" t="s">
        <v>201</v>
      </c>
      <c r="E1589" t="s">
        <v>47</v>
      </c>
      <c r="F1589" t="s">
        <v>48</v>
      </c>
      <c r="G1589" t="s">
        <v>178</v>
      </c>
      <c r="H1589" t="s">
        <v>179</v>
      </c>
      <c r="K1589" t="s">
        <v>2015</v>
      </c>
      <c r="L1589" t="s">
        <v>2016</v>
      </c>
    </row>
    <row r="1590" spans="1:14" x14ac:dyDescent="0.35">
      <c r="A1590" t="s">
        <v>2017</v>
      </c>
      <c r="B1590">
        <v>145</v>
      </c>
      <c r="C1590" t="s">
        <v>17</v>
      </c>
      <c r="D1590" t="s">
        <v>18</v>
      </c>
      <c r="E1590" t="s">
        <v>422</v>
      </c>
      <c r="F1590" t="s">
        <v>423</v>
      </c>
      <c r="G1590" t="s">
        <v>307</v>
      </c>
      <c r="H1590" t="s">
        <v>308</v>
      </c>
    </row>
    <row r="1591" spans="1:14" x14ac:dyDescent="0.35">
      <c r="A1591" t="s">
        <v>2017</v>
      </c>
      <c r="B1591">
        <v>5972</v>
      </c>
      <c r="C1591" t="s">
        <v>27</v>
      </c>
      <c r="D1591" t="s">
        <v>28</v>
      </c>
      <c r="E1591" t="s">
        <v>422</v>
      </c>
      <c r="F1591" t="s">
        <v>423</v>
      </c>
      <c r="G1591" t="s">
        <v>307</v>
      </c>
      <c r="H1591" t="s">
        <v>308</v>
      </c>
    </row>
    <row r="1592" spans="1:14" x14ac:dyDescent="0.35">
      <c r="A1592" t="s">
        <v>2017</v>
      </c>
      <c r="B1592">
        <v>18096</v>
      </c>
      <c r="C1592" t="s">
        <v>237</v>
      </c>
      <c r="D1592" t="s">
        <v>238</v>
      </c>
      <c r="E1592" t="s">
        <v>422</v>
      </c>
      <c r="F1592" t="s">
        <v>423</v>
      </c>
      <c r="G1592" t="s">
        <v>307</v>
      </c>
      <c r="H1592" t="s">
        <v>308</v>
      </c>
    </row>
    <row r="1593" spans="1:14" x14ac:dyDescent="0.35">
      <c r="A1593" t="s">
        <v>2017</v>
      </c>
      <c r="B1593">
        <v>190</v>
      </c>
      <c r="C1593" t="s">
        <v>17</v>
      </c>
      <c r="D1593" t="s">
        <v>18</v>
      </c>
      <c r="E1593" t="s">
        <v>404</v>
      </c>
      <c r="F1593" t="s">
        <v>405</v>
      </c>
      <c r="G1593" t="s">
        <v>307</v>
      </c>
      <c r="H1593" t="s">
        <v>308</v>
      </c>
    </row>
    <row r="1594" spans="1:14" x14ac:dyDescent="0.35">
      <c r="A1594" t="s">
        <v>2017</v>
      </c>
      <c r="B1594">
        <v>7817</v>
      </c>
      <c r="C1594" t="s">
        <v>27</v>
      </c>
      <c r="D1594" t="s">
        <v>28</v>
      </c>
      <c r="E1594" t="s">
        <v>404</v>
      </c>
      <c r="F1594" t="s">
        <v>405</v>
      </c>
      <c r="G1594" t="s">
        <v>307</v>
      </c>
      <c r="H1594" t="s">
        <v>308</v>
      </c>
    </row>
    <row r="1595" spans="1:14" x14ac:dyDescent="0.35">
      <c r="A1595" t="s">
        <v>2017</v>
      </c>
      <c r="B1595">
        <v>1980</v>
      </c>
      <c r="C1595" t="s">
        <v>226</v>
      </c>
      <c r="D1595" t="s">
        <v>227</v>
      </c>
      <c r="E1595" t="s">
        <v>404</v>
      </c>
      <c r="F1595" t="s">
        <v>405</v>
      </c>
      <c r="G1595" t="s">
        <v>307</v>
      </c>
      <c r="H1595" t="s">
        <v>308</v>
      </c>
    </row>
    <row r="1596" spans="1:14" x14ac:dyDescent="0.35">
      <c r="A1596" t="s">
        <v>2017</v>
      </c>
      <c r="B1596">
        <v>960</v>
      </c>
      <c r="C1596" t="s">
        <v>205</v>
      </c>
      <c r="D1596" t="s">
        <v>206</v>
      </c>
      <c r="E1596" t="s">
        <v>404</v>
      </c>
      <c r="F1596" t="s">
        <v>405</v>
      </c>
      <c r="G1596" t="s">
        <v>307</v>
      </c>
      <c r="H1596" t="s">
        <v>308</v>
      </c>
    </row>
    <row r="1597" spans="1:14" x14ac:dyDescent="0.35">
      <c r="A1597" t="s">
        <v>2017</v>
      </c>
      <c r="B1597">
        <v>20748</v>
      </c>
      <c r="C1597" t="s">
        <v>237</v>
      </c>
      <c r="D1597" t="s">
        <v>238</v>
      </c>
      <c r="E1597" t="s">
        <v>404</v>
      </c>
      <c r="F1597" t="s">
        <v>405</v>
      </c>
      <c r="G1597" t="s">
        <v>307</v>
      </c>
      <c r="H1597" t="s">
        <v>308</v>
      </c>
    </row>
    <row r="1598" spans="1:14" x14ac:dyDescent="0.35">
      <c r="A1598" t="s">
        <v>2017</v>
      </c>
      <c r="B1598">
        <v>792</v>
      </c>
      <c r="C1598" t="s">
        <v>226</v>
      </c>
      <c r="D1598" t="s">
        <v>227</v>
      </c>
      <c r="E1598" t="s">
        <v>428</v>
      </c>
      <c r="F1598" t="s">
        <v>429</v>
      </c>
      <c r="G1598" t="s">
        <v>307</v>
      </c>
      <c r="H1598" t="s">
        <v>308</v>
      </c>
    </row>
    <row r="1599" spans="1:14" x14ac:dyDescent="0.35">
      <c r="A1599" t="s">
        <v>2017</v>
      </c>
      <c r="B1599">
        <v>335</v>
      </c>
      <c r="C1599" t="s">
        <v>17</v>
      </c>
      <c r="D1599" t="s">
        <v>18</v>
      </c>
      <c r="E1599" t="s">
        <v>428</v>
      </c>
      <c r="F1599" t="s">
        <v>429</v>
      </c>
      <c r="G1599" t="s">
        <v>307</v>
      </c>
      <c r="H1599" t="s">
        <v>308</v>
      </c>
    </row>
    <row r="1600" spans="1:14" x14ac:dyDescent="0.35">
      <c r="A1600" t="s">
        <v>2017</v>
      </c>
      <c r="B1600">
        <v>13805</v>
      </c>
      <c r="C1600" t="s">
        <v>27</v>
      </c>
      <c r="D1600" t="s">
        <v>28</v>
      </c>
      <c r="E1600" t="s">
        <v>428</v>
      </c>
      <c r="F1600" t="s">
        <v>429</v>
      </c>
      <c r="G1600" t="s">
        <v>307</v>
      </c>
      <c r="H1600" t="s">
        <v>308</v>
      </c>
    </row>
    <row r="1601" spans="1:8" x14ac:dyDescent="0.35">
      <c r="A1601" t="s">
        <v>2017</v>
      </c>
      <c r="B1601">
        <v>41040</v>
      </c>
      <c r="C1601" t="s">
        <v>237</v>
      </c>
      <c r="D1601" t="s">
        <v>238</v>
      </c>
      <c r="E1601" t="s">
        <v>428</v>
      </c>
      <c r="F1601" t="s">
        <v>429</v>
      </c>
      <c r="G1601" t="s">
        <v>307</v>
      </c>
      <c r="H1601" t="s">
        <v>308</v>
      </c>
    </row>
    <row r="1602" spans="1:8" x14ac:dyDescent="0.35">
      <c r="A1602" t="s">
        <v>2017</v>
      </c>
      <c r="B1602">
        <v>792</v>
      </c>
      <c r="C1602" t="s">
        <v>226</v>
      </c>
      <c r="D1602" t="s">
        <v>227</v>
      </c>
      <c r="E1602" t="s">
        <v>305</v>
      </c>
      <c r="F1602" t="s">
        <v>306</v>
      </c>
      <c r="G1602" t="s">
        <v>307</v>
      </c>
      <c r="H1602" t="s">
        <v>308</v>
      </c>
    </row>
    <row r="1603" spans="1:8" x14ac:dyDescent="0.35">
      <c r="A1603" t="s">
        <v>2017</v>
      </c>
      <c r="B1603">
        <v>1200</v>
      </c>
      <c r="C1603" t="s">
        <v>205</v>
      </c>
      <c r="D1603" t="s">
        <v>206</v>
      </c>
      <c r="E1603" t="s">
        <v>305</v>
      </c>
      <c r="F1603" t="s">
        <v>306</v>
      </c>
      <c r="G1603" t="s">
        <v>307</v>
      </c>
      <c r="H1603" t="s">
        <v>308</v>
      </c>
    </row>
    <row r="1604" spans="1:8" x14ac:dyDescent="0.35">
      <c r="A1604" t="s">
        <v>2017</v>
      </c>
      <c r="B1604">
        <v>80</v>
      </c>
      <c r="C1604" t="s">
        <v>17</v>
      </c>
      <c r="D1604" t="s">
        <v>18</v>
      </c>
      <c r="E1604" t="s">
        <v>305</v>
      </c>
      <c r="F1604" t="s">
        <v>306</v>
      </c>
      <c r="G1604" t="s">
        <v>307</v>
      </c>
      <c r="H1604" t="s">
        <v>308</v>
      </c>
    </row>
    <row r="1605" spans="1:8" x14ac:dyDescent="0.35">
      <c r="A1605" t="s">
        <v>2017</v>
      </c>
      <c r="B1605">
        <v>3311</v>
      </c>
      <c r="C1605" t="s">
        <v>27</v>
      </c>
      <c r="D1605" t="s">
        <v>28</v>
      </c>
      <c r="E1605" t="s">
        <v>305</v>
      </c>
      <c r="F1605" t="s">
        <v>306</v>
      </c>
      <c r="G1605" t="s">
        <v>307</v>
      </c>
      <c r="H1605" t="s">
        <v>308</v>
      </c>
    </row>
    <row r="1606" spans="1:8" x14ac:dyDescent="0.35">
      <c r="A1606" t="s">
        <v>2017</v>
      </c>
      <c r="B1606">
        <v>10032</v>
      </c>
      <c r="C1606" t="s">
        <v>237</v>
      </c>
      <c r="D1606" t="s">
        <v>238</v>
      </c>
      <c r="E1606" t="s">
        <v>305</v>
      </c>
      <c r="F1606" t="s">
        <v>306</v>
      </c>
      <c r="G1606" t="s">
        <v>307</v>
      </c>
      <c r="H1606" t="s">
        <v>308</v>
      </c>
    </row>
    <row r="1607" spans="1:8" x14ac:dyDescent="0.35">
      <c r="A1607" t="s">
        <v>2017</v>
      </c>
      <c r="B1607">
        <v>41</v>
      </c>
      <c r="C1607" t="s">
        <v>17</v>
      </c>
      <c r="D1607" t="s">
        <v>18</v>
      </c>
      <c r="E1607" t="s">
        <v>422</v>
      </c>
      <c r="F1607" t="s">
        <v>423</v>
      </c>
      <c r="G1607" t="s">
        <v>307</v>
      </c>
      <c r="H1607" t="s">
        <v>308</v>
      </c>
    </row>
    <row r="1608" spans="1:8" x14ac:dyDescent="0.35">
      <c r="A1608" t="s">
        <v>2017</v>
      </c>
      <c r="B1608">
        <v>1691</v>
      </c>
      <c r="C1608" t="s">
        <v>27</v>
      </c>
      <c r="D1608" t="s">
        <v>28</v>
      </c>
      <c r="E1608" t="s">
        <v>422</v>
      </c>
      <c r="F1608" t="s">
        <v>423</v>
      </c>
      <c r="G1608" t="s">
        <v>307</v>
      </c>
      <c r="H1608" t="s">
        <v>308</v>
      </c>
    </row>
    <row r="1609" spans="1:8" x14ac:dyDescent="0.35">
      <c r="A1609" t="s">
        <v>2017</v>
      </c>
      <c r="B1609">
        <v>5124</v>
      </c>
      <c r="C1609" t="s">
        <v>219</v>
      </c>
      <c r="D1609" t="s">
        <v>220</v>
      </c>
      <c r="E1609" t="s">
        <v>422</v>
      </c>
      <c r="F1609" t="s">
        <v>423</v>
      </c>
      <c r="G1609" t="s">
        <v>307</v>
      </c>
      <c r="H1609" t="s">
        <v>308</v>
      </c>
    </row>
    <row r="1610" spans="1:8" x14ac:dyDescent="0.35">
      <c r="A1610" t="s">
        <v>2017</v>
      </c>
      <c r="B1610">
        <v>35</v>
      </c>
      <c r="C1610" t="s">
        <v>17</v>
      </c>
      <c r="D1610" t="s">
        <v>18</v>
      </c>
      <c r="E1610" t="s">
        <v>404</v>
      </c>
      <c r="F1610" t="s">
        <v>405</v>
      </c>
      <c r="G1610" t="s">
        <v>307</v>
      </c>
      <c r="H1610" t="s">
        <v>308</v>
      </c>
    </row>
    <row r="1611" spans="1:8" x14ac:dyDescent="0.35">
      <c r="A1611" t="s">
        <v>2017</v>
      </c>
      <c r="B1611">
        <v>1450</v>
      </c>
      <c r="C1611" t="s">
        <v>27</v>
      </c>
      <c r="D1611" t="s">
        <v>28</v>
      </c>
      <c r="E1611" t="s">
        <v>404</v>
      </c>
      <c r="F1611" t="s">
        <v>405</v>
      </c>
      <c r="G1611" t="s">
        <v>307</v>
      </c>
      <c r="H1611" t="s">
        <v>308</v>
      </c>
    </row>
    <row r="1612" spans="1:8" x14ac:dyDescent="0.35">
      <c r="A1612" t="s">
        <v>2017</v>
      </c>
      <c r="B1612">
        <v>4392</v>
      </c>
      <c r="C1612" t="s">
        <v>219</v>
      </c>
      <c r="D1612" t="s">
        <v>220</v>
      </c>
      <c r="E1612" t="s">
        <v>404</v>
      </c>
      <c r="F1612" t="s">
        <v>405</v>
      </c>
      <c r="G1612" t="s">
        <v>307</v>
      </c>
      <c r="H1612" t="s">
        <v>308</v>
      </c>
    </row>
    <row r="1613" spans="1:8" x14ac:dyDescent="0.35">
      <c r="A1613" t="s">
        <v>2017</v>
      </c>
      <c r="B1613">
        <v>51</v>
      </c>
      <c r="C1613" t="s">
        <v>17</v>
      </c>
      <c r="D1613" t="s">
        <v>18</v>
      </c>
      <c r="E1613" t="s">
        <v>428</v>
      </c>
      <c r="F1613" t="s">
        <v>429</v>
      </c>
      <c r="G1613" t="s">
        <v>307</v>
      </c>
      <c r="H1613" t="s">
        <v>308</v>
      </c>
    </row>
    <row r="1614" spans="1:8" x14ac:dyDescent="0.35">
      <c r="A1614" t="s">
        <v>2017</v>
      </c>
      <c r="B1614">
        <v>2107</v>
      </c>
      <c r="C1614" t="s">
        <v>27</v>
      </c>
      <c r="D1614" t="s">
        <v>28</v>
      </c>
      <c r="E1614" t="s">
        <v>428</v>
      </c>
      <c r="F1614" t="s">
        <v>429</v>
      </c>
      <c r="G1614" t="s">
        <v>307</v>
      </c>
      <c r="H1614" t="s">
        <v>308</v>
      </c>
    </row>
    <row r="1615" spans="1:8" x14ac:dyDescent="0.35">
      <c r="A1615" t="s">
        <v>2017</v>
      </c>
      <c r="B1615">
        <v>6384</v>
      </c>
      <c r="C1615" t="s">
        <v>219</v>
      </c>
      <c r="D1615" t="s">
        <v>220</v>
      </c>
      <c r="E1615" t="s">
        <v>428</v>
      </c>
      <c r="F1615" t="s">
        <v>429</v>
      </c>
      <c r="G1615" t="s">
        <v>307</v>
      </c>
      <c r="H1615" t="s">
        <v>308</v>
      </c>
    </row>
    <row r="1616" spans="1:8" x14ac:dyDescent="0.35">
      <c r="A1616" t="s">
        <v>2017</v>
      </c>
      <c r="B1616">
        <v>35</v>
      </c>
      <c r="C1616" t="s">
        <v>17</v>
      </c>
      <c r="D1616" t="s">
        <v>18</v>
      </c>
      <c r="E1616" t="s">
        <v>305</v>
      </c>
      <c r="F1616" t="s">
        <v>306</v>
      </c>
      <c r="G1616" t="s">
        <v>307</v>
      </c>
      <c r="H1616" t="s">
        <v>308</v>
      </c>
    </row>
    <row r="1617" spans="1:8" x14ac:dyDescent="0.35">
      <c r="A1617" t="s">
        <v>2017</v>
      </c>
      <c r="B1617">
        <v>1449</v>
      </c>
      <c r="C1617" t="s">
        <v>27</v>
      </c>
      <c r="D1617" t="s">
        <v>28</v>
      </c>
      <c r="E1617" t="s">
        <v>305</v>
      </c>
      <c r="F1617" t="s">
        <v>306</v>
      </c>
      <c r="G1617" t="s">
        <v>307</v>
      </c>
      <c r="H1617" t="s">
        <v>308</v>
      </c>
    </row>
    <row r="1618" spans="1:8" x14ac:dyDescent="0.35">
      <c r="A1618" t="s">
        <v>2017</v>
      </c>
      <c r="B1618">
        <v>4392</v>
      </c>
      <c r="C1618" t="s">
        <v>219</v>
      </c>
      <c r="D1618" t="s">
        <v>220</v>
      </c>
      <c r="E1618" t="s">
        <v>305</v>
      </c>
      <c r="F1618" t="s">
        <v>306</v>
      </c>
      <c r="G1618" t="s">
        <v>307</v>
      </c>
      <c r="H1618" t="s">
        <v>308</v>
      </c>
    </row>
    <row r="1619" spans="1:8" x14ac:dyDescent="0.35">
      <c r="A1619" t="s">
        <v>2017</v>
      </c>
      <c r="B1619">
        <v>5</v>
      </c>
      <c r="C1619" t="s">
        <v>17</v>
      </c>
      <c r="D1619" t="s">
        <v>18</v>
      </c>
      <c r="E1619" t="s">
        <v>563</v>
      </c>
      <c r="F1619" t="s">
        <v>564</v>
      </c>
      <c r="G1619" t="s">
        <v>568</v>
      </c>
      <c r="H1619" t="s">
        <v>569</v>
      </c>
    </row>
    <row r="1620" spans="1:8" x14ac:dyDescent="0.35">
      <c r="A1620" t="s">
        <v>2017</v>
      </c>
      <c r="B1620">
        <v>198</v>
      </c>
      <c r="C1620" t="s">
        <v>27</v>
      </c>
      <c r="D1620" t="s">
        <v>28</v>
      </c>
      <c r="E1620" t="s">
        <v>563</v>
      </c>
      <c r="F1620" t="s">
        <v>564</v>
      </c>
      <c r="G1620" t="s">
        <v>568</v>
      </c>
      <c r="H1620" t="s">
        <v>569</v>
      </c>
    </row>
    <row r="1621" spans="1:8" x14ac:dyDescent="0.35">
      <c r="A1621" t="s">
        <v>2017</v>
      </c>
      <c r="B1621">
        <v>600</v>
      </c>
      <c r="C1621" t="s">
        <v>219</v>
      </c>
      <c r="D1621" t="s">
        <v>220</v>
      </c>
      <c r="E1621" t="s">
        <v>563</v>
      </c>
      <c r="F1621" t="s">
        <v>564</v>
      </c>
      <c r="G1621" t="s">
        <v>568</v>
      </c>
      <c r="H1621" t="s">
        <v>569</v>
      </c>
    </row>
    <row r="1622" spans="1:8" x14ac:dyDescent="0.35">
      <c r="A1622" t="s">
        <v>2017</v>
      </c>
      <c r="B1622">
        <v>92</v>
      </c>
      <c r="C1622" t="s">
        <v>17</v>
      </c>
      <c r="D1622" t="s">
        <v>18</v>
      </c>
      <c r="E1622" t="s">
        <v>154</v>
      </c>
      <c r="F1622" t="s">
        <v>155</v>
      </c>
      <c r="G1622" t="s">
        <v>117</v>
      </c>
      <c r="H1622" t="s">
        <v>118</v>
      </c>
    </row>
    <row r="1623" spans="1:8" x14ac:dyDescent="0.35">
      <c r="A1623" t="s">
        <v>2017</v>
      </c>
      <c r="B1623">
        <v>3764</v>
      </c>
      <c r="C1623" t="s">
        <v>27</v>
      </c>
      <c r="D1623" t="s">
        <v>28</v>
      </c>
      <c r="E1623" t="s">
        <v>154</v>
      </c>
      <c r="F1623" t="s">
        <v>155</v>
      </c>
      <c r="G1623" t="s">
        <v>117</v>
      </c>
      <c r="H1623" t="s">
        <v>118</v>
      </c>
    </row>
    <row r="1624" spans="1:8" x14ac:dyDescent="0.35">
      <c r="A1624" t="s">
        <v>2017</v>
      </c>
      <c r="B1624">
        <v>11406</v>
      </c>
      <c r="C1624" t="s">
        <v>96</v>
      </c>
      <c r="D1624" t="s">
        <v>97</v>
      </c>
      <c r="E1624" t="s">
        <v>154</v>
      </c>
      <c r="F1624" t="s">
        <v>155</v>
      </c>
      <c r="G1624" t="s">
        <v>117</v>
      </c>
      <c r="H1624" t="s">
        <v>118</v>
      </c>
    </row>
    <row r="1625" spans="1:8" x14ac:dyDescent="0.35">
      <c r="A1625" t="s">
        <v>2018</v>
      </c>
      <c r="B1625">
        <v>6</v>
      </c>
      <c r="C1625" t="s">
        <v>17</v>
      </c>
      <c r="D1625" t="s">
        <v>18</v>
      </c>
      <c r="E1625" t="s">
        <v>154</v>
      </c>
      <c r="F1625" t="s">
        <v>155</v>
      </c>
      <c r="G1625" t="s">
        <v>117</v>
      </c>
      <c r="H1625" t="s">
        <v>118</v>
      </c>
    </row>
    <row r="1626" spans="1:8" x14ac:dyDescent="0.35">
      <c r="A1626" t="s">
        <v>2018</v>
      </c>
      <c r="B1626">
        <v>261</v>
      </c>
      <c r="C1626" t="s">
        <v>27</v>
      </c>
      <c r="D1626" t="s">
        <v>28</v>
      </c>
      <c r="E1626" t="s">
        <v>154</v>
      </c>
      <c r="F1626" t="s">
        <v>155</v>
      </c>
      <c r="G1626" t="s">
        <v>117</v>
      </c>
      <c r="H1626" t="s">
        <v>118</v>
      </c>
    </row>
    <row r="1627" spans="1:8" x14ac:dyDescent="0.35">
      <c r="A1627" t="s">
        <v>2018</v>
      </c>
      <c r="B1627">
        <v>792</v>
      </c>
      <c r="C1627" t="s">
        <v>226</v>
      </c>
      <c r="D1627" t="s">
        <v>227</v>
      </c>
      <c r="E1627" t="s">
        <v>154</v>
      </c>
      <c r="F1627" t="s">
        <v>155</v>
      </c>
      <c r="G1627" t="s">
        <v>117</v>
      </c>
      <c r="H1627" t="s">
        <v>118</v>
      </c>
    </row>
    <row r="1628" spans="1:8" x14ac:dyDescent="0.35">
      <c r="A1628" t="s">
        <v>2017</v>
      </c>
      <c r="B1628">
        <v>32</v>
      </c>
      <c r="C1628" t="s">
        <v>17</v>
      </c>
      <c r="D1628" t="s">
        <v>18</v>
      </c>
      <c r="E1628" t="s">
        <v>288</v>
      </c>
      <c r="F1628" t="s">
        <v>289</v>
      </c>
      <c r="G1628" t="s">
        <v>117</v>
      </c>
      <c r="H1628" t="s">
        <v>118</v>
      </c>
    </row>
    <row r="1629" spans="1:8" x14ac:dyDescent="0.35">
      <c r="A1629" t="s">
        <v>2017</v>
      </c>
      <c r="B1629">
        <v>1323</v>
      </c>
      <c r="C1629" t="s">
        <v>27</v>
      </c>
      <c r="D1629" t="s">
        <v>28</v>
      </c>
      <c r="E1629" t="s">
        <v>288</v>
      </c>
      <c r="F1629" t="s">
        <v>289</v>
      </c>
      <c r="G1629" t="s">
        <v>117</v>
      </c>
      <c r="H1629" t="s">
        <v>118</v>
      </c>
    </row>
    <row r="1630" spans="1:8" x14ac:dyDescent="0.35">
      <c r="A1630" t="s">
        <v>2017</v>
      </c>
      <c r="B1630">
        <v>4008</v>
      </c>
      <c r="C1630" t="s">
        <v>96</v>
      </c>
      <c r="D1630" t="s">
        <v>97</v>
      </c>
      <c r="E1630" t="s">
        <v>288</v>
      </c>
      <c r="F1630" t="s">
        <v>289</v>
      </c>
      <c r="G1630" t="s">
        <v>117</v>
      </c>
      <c r="H1630" t="s">
        <v>118</v>
      </c>
    </row>
    <row r="1631" spans="1:8" x14ac:dyDescent="0.35">
      <c r="A1631" t="s">
        <v>2018</v>
      </c>
      <c r="B1631">
        <v>14</v>
      </c>
      <c r="C1631" t="s">
        <v>17</v>
      </c>
      <c r="D1631" t="s">
        <v>18</v>
      </c>
      <c r="E1631" t="s">
        <v>158</v>
      </c>
      <c r="F1631" t="s">
        <v>159</v>
      </c>
      <c r="G1631" t="s">
        <v>117</v>
      </c>
      <c r="H1631" t="s">
        <v>118</v>
      </c>
    </row>
    <row r="1632" spans="1:8" x14ac:dyDescent="0.35">
      <c r="A1632" t="s">
        <v>2018</v>
      </c>
      <c r="B1632">
        <v>588</v>
      </c>
      <c r="C1632" t="s">
        <v>27</v>
      </c>
      <c r="D1632" t="s">
        <v>28</v>
      </c>
      <c r="E1632" t="s">
        <v>158</v>
      </c>
      <c r="F1632" t="s">
        <v>159</v>
      </c>
      <c r="G1632" t="s">
        <v>117</v>
      </c>
      <c r="H1632" t="s">
        <v>118</v>
      </c>
    </row>
    <row r="1633" spans="1:8" x14ac:dyDescent="0.35">
      <c r="A1633" t="s">
        <v>2018</v>
      </c>
      <c r="B1633">
        <v>1785</v>
      </c>
      <c r="C1633" t="s">
        <v>226</v>
      </c>
      <c r="D1633" t="s">
        <v>227</v>
      </c>
      <c r="E1633" t="s">
        <v>158</v>
      </c>
      <c r="F1633" t="s">
        <v>159</v>
      </c>
      <c r="G1633" t="s">
        <v>117</v>
      </c>
      <c r="H1633" t="s">
        <v>118</v>
      </c>
    </row>
    <row r="1634" spans="1:8" x14ac:dyDescent="0.35">
      <c r="A1634" t="s">
        <v>2017</v>
      </c>
      <c r="B1634">
        <v>153</v>
      </c>
      <c r="C1634" t="s">
        <v>17</v>
      </c>
      <c r="D1634" t="s">
        <v>18</v>
      </c>
      <c r="E1634" t="s">
        <v>158</v>
      </c>
      <c r="F1634" t="s">
        <v>159</v>
      </c>
      <c r="G1634" t="s">
        <v>117</v>
      </c>
      <c r="H1634" t="s">
        <v>118</v>
      </c>
    </row>
    <row r="1635" spans="1:8" x14ac:dyDescent="0.35">
      <c r="A1635" t="s">
        <v>2017</v>
      </c>
      <c r="B1635">
        <v>6285</v>
      </c>
      <c r="C1635" t="s">
        <v>27</v>
      </c>
      <c r="D1635" t="s">
        <v>28</v>
      </c>
      <c r="E1635" t="s">
        <v>158</v>
      </c>
      <c r="F1635" t="s">
        <v>159</v>
      </c>
      <c r="G1635" t="s">
        <v>117</v>
      </c>
      <c r="H1635" t="s">
        <v>118</v>
      </c>
    </row>
    <row r="1636" spans="1:8" x14ac:dyDescent="0.35">
      <c r="A1636" t="s">
        <v>2017</v>
      </c>
      <c r="B1636">
        <v>13044</v>
      </c>
      <c r="C1636" t="s">
        <v>96</v>
      </c>
      <c r="D1636" t="s">
        <v>97</v>
      </c>
      <c r="E1636" t="s">
        <v>158</v>
      </c>
      <c r="F1636" t="s">
        <v>159</v>
      </c>
      <c r="G1636" t="s">
        <v>117</v>
      </c>
      <c r="H1636" t="s">
        <v>118</v>
      </c>
    </row>
    <row r="1637" spans="1:8" x14ac:dyDescent="0.35">
      <c r="A1637" t="s">
        <v>2018</v>
      </c>
      <c r="B1637">
        <v>15</v>
      </c>
      <c r="C1637" t="s">
        <v>17</v>
      </c>
      <c r="D1637" t="s">
        <v>18</v>
      </c>
      <c r="E1637" t="s">
        <v>134</v>
      </c>
      <c r="F1637" t="s">
        <v>135</v>
      </c>
      <c r="G1637" t="s">
        <v>117</v>
      </c>
      <c r="H1637" t="s">
        <v>118</v>
      </c>
    </row>
    <row r="1638" spans="1:8" x14ac:dyDescent="0.35">
      <c r="A1638" t="s">
        <v>2018</v>
      </c>
      <c r="B1638">
        <v>634</v>
      </c>
      <c r="C1638" t="s">
        <v>27</v>
      </c>
      <c r="D1638" t="s">
        <v>28</v>
      </c>
      <c r="E1638" t="s">
        <v>134</v>
      </c>
      <c r="F1638" t="s">
        <v>135</v>
      </c>
      <c r="G1638" t="s">
        <v>117</v>
      </c>
      <c r="H1638" t="s">
        <v>118</v>
      </c>
    </row>
    <row r="1639" spans="1:8" x14ac:dyDescent="0.35">
      <c r="A1639" t="s">
        <v>2018</v>
      </c>
      <c r="B1639">
        <v>1922</v>
      </c>
      <c r="C1639" t="s">
        <v>226</v>
      </c>
      <c r="D1639" t="s">
        <v>227</v>
      </c>
      <c r="E1639" t="s">
        <v>134</v>
      </c>
      <c r="F1639" t="s">
        <v>135</v>
      </c>
      <c r="G1639" t="s">
        <v>117</v>
      </c>
      <c r="H1639" t="s">
        <v>118</v>
      </c>
    </row>
    <row r="1640" spans="1:8" x14ac:dyDescent="0.35">
      <c r="A1640" t="s">
        <v>2018</v>
      </c>
      <c r="B1640">
        <v>9</v>
      </c>
      <c r="C1640" t="s">
        <v>17</v>
      </c>
      <c r="D1640" t="s">
        <v>18</v>
      </c>
      <c r="E1640" t="s">
        <v>134</v>
      </c>
      <c r="F1640" t="s">
        <v>135</v>
      </c>
      <c r="G1640" t="s">
        <v>117</v>
      </c>
      <c r="H1640" t="s">
        <v>118</v>
      </c>
    </row>
    <row r="1641" spans="1:8" x14ac:dyDescent="0.35">
      <c r="A1641" t="s">
        <v>2018</v>
      </c>
      <c r="B1641">
        <v>340</v>
      </c>
      <c r="C1641" t="s">
        <v>27</v>
      </c>
      <c r="D1641" t="s">
        <v>28</v>
      </c>
      <c r="E1641" t="s">
        <v>134</v>
      </c>
      <c r="F1641" t="s">
        <v>135</v>
      </c>
      <c r="G1641" t="s">
        <v>117</v>
      </c>
      <c r="H1641" t="s">
        <v>118</v>
      </c>
    </row>
    <row r="1642" spans="1:8" x14ac:dyDescent="0.35">
      <c r="A1642" t="s">
        <v>2018</v>
      </c>
      <c r="B1642">
        <v>1030</v>
      </c>
      <c r="C1642" t="s">
        <v>205</v>
      </c>
      <c r="D1642" t="s">
        <v>206</v>
      </c>
      <c r="E1642" t="s">
        <v>134</v>
      </c>
      <c r="F1642" t="s">
        <v>135</v>
      </c>
      <c r="G1642" t="s">
        <v>117</v>
      </c>
      <c r="H1642" t="s">
        <v>118</v>
      </c>
    </row>
    <row r="1643" spans="1:8" x14ac:dyDescent="0.35">
      <c r="A1643" t="s">
        <v>2017</v>
      </c>
      <c r="B1643">
        <v>52</v>
      </c>
      <c r="C1643" t="s">
        <v>17</v>
      </c>
      <c r="D1643" t="s">
        <v>18</v>
      </c>
      <c r="E1643" t="s">
        <v>134</v>
      </c>
      <c r="F1643" t="s">
        <v>135</v>
      </c>
      <c r="G1643" t="s">
        <v>117</v>
      </c>
      <c r="H1643" t="s">
        <v>118</v>
      </c>
    </row>
    <row r="1644" spans="1:8" x14ac:dyDescent="0.35">
      <c r="A1644" t="s">
        <v>2017</v>
      </c>
      <c r="B1644">
        <v>2127</v>
      </c>
      <c r="C1644" t="s">
        <v>27</v>
      </c>
      <c r="D1644" t="s">
        <v>28</v>
      </c>
      <c r="E1644" t="s">
        <v>134</v>
      </c>
      <c r="F1644" t="s">
        <v>135</v>
      </c>
      <c r="G1644" t="s">
        <v>117</v>
      </c>
      <c r="H1644" t="s">
        <v>118</v>
      </c>
    </row>
    <row r="1645" spans="1:8" x14ac:dyDescent="0.35">
      <c r="A1645" t="s">
        <v>2017</v>
      </c>
      <c r="B1645">
        <v>6444</v>
      </c>
      <c r="C1645" t="s">
        <v>96</v>
      </c>
      <c r="D1645" t="s">
        <v>97</v>
      </c>
      <c r="E1645" t="s">
        <v>134</v>
      </c>
      <c r="F1645" t="s">
        <v>135</v>
      </c>
      <c r="G1645" t="s">
        <v>117</v>
      </c>
      <c r="H1645" t="s">
        <v>118</v>
      </c>
    </row>
    <row r="1646" spans="1:8" x14ac:dyDescent="0.35">
      <c r="A1646" t="s">
        <v>2018</v>
      </c>
      <c r="B1646">
        <v>29</v>
      </c>
      <c r="C1646" t="s">
        <v>17</v>
      </c>
      <c r="D1646" t="s">
        <v>18</v>
      </c>
      <c r="E1646" t="s">
        <v>384</v>
      </c>
      <c r="F1646" t="s">
        <v>385</v>
      </c>
      <c r="G1646" t="s">
        <v>339</v>
      </c>
      <c r="H1646" t="s">
        <v>340</v>
      </c>
    </row>
    <row r="1647" spans="1:8" x14ac:dyDescent="0.35">
      <c r="A1647" t="s">
        <v>2018</v>
      </c>
      <c r="B1647">
        <v>1207</v>
      </c>
      <c r="C1647" t="s">
        <v>27</v>
      </c>
      <c r="D1647" t="s">
        <v>28</v>
      </c>
      <c r="E1647" t="s">
        <v>384</v>
      </c>
      <c r="F1647" t="s">
        <v>385</v>
      </c>
      <c r="G1647" t="s">
        <v>339</v>
      </c>
      <c r="H1647" t="s">
        <v>340</v>
      </c>
    </row>
    <row r="1648" spans="1:8" x14ac:dyDescent="0.35">
      <c r="A1648" t="s">
        <v>2018</v>
      </c>
      <c r="B1648">
        <v>3659</v>
      </c>
      <c r="C1648" t="s">
        <v>226</v>
      </c>
      <c r="D1648" t="s">
        <v>227</v>
      </c>
      <c r="E1648" t="s">
        <v>384</v>
      </c>
      <c r="F1648" t="s">
        <v>385</v>
      </c>
      <c r="G1648" t="s">
        <v>339</v>
      </c>
      <c r="H1648" t="s">
        <v>340</v>
      </c>
    </row>
    <row r="1649" spans="1:8" x14ac:dyDescent="0.35">
      <c r="A1649" t="s">
        <v>2018</v>
      </c>
      <c r="B1649">
        <v>21</v>
      </c>
      <c r="C1649" t="s">
        <v>17</v>
      </c>
      <c r="D1649" t="s">
        <v>18</v>
      </c>
      <c r="E1649" t="s">
        <v>337</v>
      </c>
      <c r="F1649" t="s">
        <v>338</v>
      </c>
      <c r="G1649" t="s">
        <v>339</v>
      </c>
      <c r="H1649" t="s">
        <v>340</v>
      </c>
    </row>
    <row r="1650" spans="1:8" x14ac:dyDescent="0.35">
      <c r="A1650" t="s">
        <v>2018</v>
      </c>
      <c r="B1650">
        <v>870</v>
      </c>
      <c r="C1650" t="s">
        <v>27</v>
      </c>
      <c r="D1650" t="s">
        <v>28</v>
      </c>
      <c r="E1650" t="s">
        <v>337</v>
      </c>
      <c r="F1650" t="s">
        <v>338</v>
      </c>
      <c r="G1650" t="s">
        <v>339</v>
      </c>
      <c r="H1650" t="s">
        <v>340</v>
      </c>
    </row>
    <row r="1651" spans="1:8" x14ac:dyDescent="0.35">
      <c r="A1651" t="s">
        <v>2018</v>
      </c>
      <c r="B1651">
        <v>2637</v>
      </c>
      <c r="C1651" t="s">
        <v>226</v>
      </c>
      <c r="D1651" t="s">
        <v>227</v>
      </c>
      <c r="E1651" t="s">
        <v>337</v>
      </c>
      <c r="F1651" t="s">
        <v>338</v>
      </c>
      <c r="G1651" t="s">
        <v>339</v>
      </c>
      <c r="H1651" t="s">
        <v>340</v>
      </c>
    </row>
    <row r="1652" spans="1:8" x14ac:dyDescent="0.35">
      <c r="A1652" t="s">
        <v>2018</v>
      </c>
      <c r="B1652">
        <v>8</v>
      </c>
      <c r="C1652" t="s">
        <v>17</v>
      </c>
      <c r="D1652" t="s">
        <v>18</v>
      </c>
      <c r="E1652" t="s">
        <v>538</v>
      </c>
      <c r="F1652" t="s">
        <v>539</v>
      </c>
      <c r="G1652" t="s">
        <v>540</v>
      </c>
      <c r="H1652" t="s">
        <v>541</v>
      </c>
    </row>
    <row r="1653" spans="1:8" x14ac:dyDescent="0.35">
      <c r="A1653" t="s">
        <v>2018</v>
      </c>
      <c r="B1653">
        <v>340</v>
      </c>
      <c r="C1653" t="s">
        <v>27</v>
      </c>
      <c r="D1653" t="s">
        <v>28</v>
      </c>
      <c r="E1653" t="s">
        <v>538</v>
      </c>
      <c r="F1653" t="s">
        <v>539</v>
      </c>
      <c r="G1653" t="s">
        <v>540</v>
      </c>
      <c r="H1653" t="s">
        <v>541</v>
      </c>
    </row>
    <row r="1654" spans="1:8" x14ac:dyDescent="0.35">
      <c r="A1654" t="s">
        <v>2018</v>
      </c>
      <c r="B1654">
        <v>1030</v>
      </c>
      <c r="C1654" t="s">
        <v>226</v>
      </c>
      <c r="D1654" t="s">
        <v>227</v>
      </c>
      <c r="E1654" t="s">
        <v>538</v>
      </c>
      <c r="F1654" t="s">
        <v>539</v>
      </c>
      <c r="G1654" t="s">
        <v>540</v>
      </c>
      <c r="H1654" t="s">
        <v>541</v>
      </c>
    </row>
    <row r="1655" spans="1:8" x14ac:dyDescent="0.35">
      <c r="A1655" t="s">
        <v>2018</v>
      </c>
      <c r="B1655">
        <v>8</v>
      </c>
      <c r="C1655" t="s">
        <v>17</v>
      </c>
      <c r="D1655" t="s">
        <v>18</v>
      </c>
      <c r="E1655" t="s">
        <v>221</v>
      </c>
      <c r="F1655" t="s">
        <v>222</v>
      </c>
      <c r="G1655" t="s">
        <v>223</v>
      </c>
      <c r="H1655" t="s">
        <v>224</v>
      </c>
    </row>
    <row r="1656" spans="1:8" x14ac:dyDescent="0.35">
      <c r="A1656" t="s">
        <v>2018</v>
      </c>
      <c r="B1656">
        <v>316</v>
      </c>
      <c r="C1656" t="s">
        <v>27</v>
      </c>
      <c r="D1656" t="s">
        <v>28</v>
      </c>
      <c r="E1656" t="s">
        <v>221</v>
      </c>
      <c r="F1656" t="s">
        <v>222</v>
      </c>
      <c r="G1656" t="s">
        <v>223</v>
      </c>
      <c r="H1656" t="s">
        <v>224</v>
      </c>
    </row>
    <row r="1657" spans="1:8" x14ac:dyDescent="0.35">
      <c r="A1657" t="s">
        <v>2018</v>
      </c>
      <c r="B1657">
        <v>958</v>
      </c>
      <c r="C1657" t="s">
        <v>226</v>
      </c>
      <c r="D1657" t="s">
        <v>227</v>
      </c>
      <c r="E1657" t="s">
        <v>221</v>
      </c>
      <c r="F1657" t="s">
        <v>222</v>
      </c>
      <c r="G1657" t="s">
        <v>223</v>
      </c>
      <c r="H1657" t="s">
        <v>224</v>
      </c>
    </row>
    <row r="1658" spans="1:8" x14ac:dyDescent="0.35">
      <c r="A1658" t="s">
        <v>2017</v>
      </c>
      <c r="B1658">
        <v>175</v>
      </c>
      <c r="C1658" t="s">
        <v>17</v>
      </c>
      <c r="D1658" t="s">
        <v>18</v>
      </c>
      <c r="E1658" t="s">
        <v>221</v>
      </c>
      <c r="F1658" t="s">
        <v>222</v>
      </c>
      <c r="G1658" t="s">
        <v>223</v>
      </c>
      <c r="H1658" t="s">
        <v>224</v>
      </c>
    </row>
    <row r="1659" spans="1:8" x14ac:dyDescent="0.35">
      <c r="A1659" t="s">
        <v>28</v>
      </c>
      <c r="B1659">
        <v>7224</v>
      </c>
      <c r="C1659" t="s">
        <v>27</v>
      </c>
      <c r="D1659" t="s">
        <v>28</v>
      </c>
      <c r="E1659" t="s">
        <v>221</v>
      </c>
      <c r="F1659" t="s">
        <v>222</v>
      </c>
      <c r="G1659" t="s">
        <v>223</v>
      </c>
      <c r="H1659" t="s">
        <v>224</v>
      </c>
    </row>
    <row r="1660" spans="1:8" x14ac:dyDescent="0.35">
      <c r="A1660" t="s">
        <v>2017</v>
      </c>
      <c r="B1660">
        <v>21891</v>
      </c>
      <c r="C1660" t="s">
        <v>96</v>
      </c>
      <c r="D1660" t="s">
        <v>97</v>
      </c>
      <c r="E1660" t="s">
        <v>221</v>
      </c>
      <c r="F1660" t="s">
        <v>222</v>
      </c>
      <c r="G1660" t="s">
        <v>223</v>
      </c>
      <c r="H1660" t="s">
        <v>224</v>
      </c>
    </row>
    <row r="1661" spans="1:8" x14ac:dyDescent="0.35">
      <c r="A1661" t="s">
        <v>2017</v>
      </c>
      <c r="B1661">
        <v>117</v>
      </c>
      <c r="C1661" t="s">
        <v>17</v>
      </c>
      <c r="D1661" t="s">
        <v>18</v>
      </c>
      <c r="E1661" t="s">
        <v>221</v>
      </c>
      <c r="F1661" t="s">
        <v>222</v>
      </c>
      <c r="G1661" t="s">
        <v>223</v>
      </c>
      <c r="H1661" t="s">
        <v>224</v>
      </c>
    </row>
    <row r="1662" spans="1:8" x14ac:dyDescent="0.35">
      <c r="A1662" t="s">
        <v>2017</v>
      </c>
      <c r="B1662">
        <v>4811</v>
      </c>
      <c r="C1662" t="s">
        <v>27</v>
      </c>
      <c r="D1662" t="s">
        <v>28</v>
      </c>
      <c r="E1662" t="s">
        <v>221</v>
      </c>
      <c r="F1662" t="s">
        <v>222</v>
      </c>
      <c r="G1662" t="s">
        <v>223</v>
      </c>
      <c r="H1662" t="s">
        <v>224</v>
      </c>
    </row>
    <row r="1663" spans="1:8" x14ac:dyDescent="0.35">
      <c r="A1663" t="s">
        <v>2017</v>
      </c>
      <c r="B1663">
        <v>14580</v>
      </c>
      <c r="C1663" t="s">
        <v>96</v>
      </c>
      <c r="D1663" t="s">
        <v>97</v>
      </c>
      <c r="E1663" t="s">
        <v>221</v>
      </c>
      <c r="F1663" t="s">
        <v>222</v>
      </c>
      <c r="G1663" t="s">
        <v>223</v>
      </c>
      <c r="H1663" t="s">
        <v>224</v>
      </c>
    </row>
    <row r="1664" spans="1:8" x14ac:dyDescent="0.35">
      <c r="A1664" t="s">
        <v>2017</v>
      </c>
      <c r="B1664">
        <v>404</v>
      </c>
      <c r="C1664" t="s">
        <v>17</v>
      </c>
      <c r="D1664" t="s">
        <v>18</v>
      </c>
      <c r="E1664" t="s">
        <v>609</v>
      </c>
      <c r="F1664" t="s">
        <v>610</v>
      </c>
      <c r="G1664" t="s">
        <v>250</v>
      </c>
      <c r="H1664" t="s">
        <v>251</v>
      </c>
    </row>
    <row r="1665" spans="1:8" x14ac:dyDescent="0.35">
      <c r="A1665" t="s">
        <v>2017</v>
      </c>
      <c r="B1665">
        <v>16662</v>
      </c>
      <c r="C1665" t="s">
        <v>27</v>
      </c>
      <c r="D1665" t="s">
        <v>28</v>
      </c>
      <c r="E1665" t="s">
        <v>609</v>
      </c>
      <c r="F1665" t="s">
        <v>610</v>
      </c>
      <c r="G1665" t="s">
        <v>250</v>
      </c>
      <c r="H1665" t="s">
        <v>251</v>
      </c>
    </row>
    <row r="1666" spans="1:8" x14ac:dyDescent="0.35">
      <c r="A1666" t="s">
        <v>2017</v>
      </c>
      <c r="B1666">
        <v>50492</v>
      </c>
      <c r="C1666" t="s">
        <v>96</v>
      </c>
      <c r="D1666" t="s">
        <v>97</v>
      </c>
      <c r="E1666" t="s">
        <v>609</v>
      </c>
      <c r="F1666" t="s">
        <v>610</v>
      </c>
      <c r="G1666" t="s">
        <v>250</v>
      </c>
      <c r="H1666" t="s">
        <v>251</v>
      </c>
    </row>
    <row r="1667" spans="1:8" x14ac:dyDescent="0.35">
      <c r="A1667" t="s">
        <v>2017</v>
      </c>
      <c r="B1667">
        <v>135</v>
      </c>
      <c r="C1667" t="s">
        <v>17</v>
      </c>
      <c r="D1667" t="s">
        <v>18</v>
      </c>
      <c r="E1667" t="s">
        <v>482</v>
      </c>
      <c r="F1667" t="s">
        <v>483</v>
      </c>
      <c r="G1667" t="s">
        <v>250</v>
      </c>
      <c r="H1667" t="s">
        <v>251</v>
      </c>
    </row>
    <row r="1668" spans="1:8" x14ac:dyDescent="0.35">
      <c r="A1668" t="s">
        <v>2017</v>
      </c>
      <c r="B1668">
        <v>5555</v>
      </c>
      <c r="C1668" t="s">
        <v>27</v>
      </c>
      <c r="D1668" t="s">
        <v>28</v>
      </c>
      <c r="E1668" t="s">
        <v>482</v>
      </c>
      <c r="F1668" t="s">
        <v>483</v>
      </c>
      <c r="G1668" t="s">
        <v>250</v>
      </c>
      <c r="H1668" t="s">
        <v>251</v>
      </c>
    </row>
    <row r="1669" spans="1:8" x14ac:dyDescent="0.35">
      <c r="A1669" t="s">
        <v>2017</v>
      </c>
      <c r="B1669">
        <v>16833</v>
      </c>
      <c r="C1669" t="s">
        <v>96</v>
      </c>
      <c r="D1669" t="s">
        <v>97</v>
      </c>
      <c r="E1669" t="s">
        <v>482</v>
      </c>
      <c r="F1669" t="s">
        <v>483</v>
      </c>
      <c r="G1669" t="s">
        <v>250</v>
      </c>
      <c r="H1669" t="s">
        <v>251</v>
      </c>
    </row>
    <row r="1670" spans="1:8" x14ac:dyDescent="0.35">
      <c r="A1670" t="s">
        <v>2018</v>
      </c>
      <c r="B1670">
        <v>1</v>
      </c>
      <c r="C1670" t="s">
        <v>17</v>
      </c>
      <c r="D1670" t="s">
        <v>18</v>
      </c>
      <c r="E1670" t="s">
        <v>380</v>
      </c>
      <c r="F1670" t="s">
        <v>381</v>
      </c>
      <c r="G1670" t="s">
        <v>250</v>
      </c>
      <c r="H1670" t="s">
        <v>251</v>
      </c>
    </row>
    <row r="1671" spans="1:8" x14ac:dyDescent="0.35">
      <c r="A1671" t="s">
        <v>2018</v>
      </c>
      <c r="B1671">
        <v>42</v>
      </c>
      <c r="C1671" t="s">
        <v>27</v>
      </c>
      <c r="D1671" t="s">
        <v>28</v>
      </c>
      <c r="E1671" t="s">
        <v>380</v>
      </c>
      <c r="F1671" t="s">
        <v>381</v>
      </c>
      <c r="G1671" t="s">
        <v>250</v>
      </c>
      <c r="H1671" t="s">
        <v>251</v>
      </c>
    </row>
    <row r="1672" spans="1:8" x14ac:dyDescent="0.35">
      <c r="A1672" t="s">
        <v>2018</v>
      </c>
      <c r="B1672">
        <v>127</v>
      </c>
      <c r="C1672" t="s">
        <v>226</v>
      </c>
      <c r="D1672" t="s">
        <v>227</v>
      </c>
      <c r="E1672" t="s">
        <v>380</v>
      </c>
      <c r="F1672" t="s">
        <v>381</v>
      </c>
      <c r="G1672" t="s">
        <v>250</v>
      </c>
      <c r="H1672" t="s">
        <v>251</v>
      </c>
    </row>
    <row r="1673" spans="1:8" x14ac:dyDescent="0.35">
      <c r="A1673" t="s">
        <v>2018</v>
      </c>
      <c r="B1673">
        <v>3</v>
      </c>
      <c r="C1673" t="s">
        <v>17</v>
      </c>
      <c r="D1673" t="s">
        <v>18</v>
      </c>
      <c r="E1673" t="s">
        <v>380</v>
      </c>
      <c r="F1673" t="s">
        <v>381</v>
      </c>
      <c r="G1673" t="s">
        <v>250</v>
      </c>
      <c r="H1673" t="s">
        <v>251</v>
      </c>
    </row>
    <row r="1674" spans="1:8" x14ac:dyDescent="0.35">
      <c r="A1674" t="s">
        <v>2018</v>
      </c>
      <c r="B1674">
        <v>109</v>
      </c>
      <c r="C1674" t="s">
        <v>27</v>
      </c>
      <c r="D1674" t="s">
        <v>28</v>
      </c>
      <c r="E1674" t="s">
        <v>380</v>
      </c>
      <c r="F1674" t="s">
        <v>381</v>
      </c>
      <c r="G1674" t="s">
        <v>250</v>
      </c>
      <c r="H1674" t="s">
        <v>251</v>
      </c>
    </row>
    <row r="1675" spans="1:8" x14ac:dyDescent="0.35">
      <c r="A1675" t="s">
        <v>2018</v>
      </c>
      <c r="B1675">
        <v>330</v>
      </c>
      <c r="C1675" t="s">
        <v>205</v>
      </c>
      <c r="D1675" t="s">
        <v>206</v>
      </c>
      <c r="E1675" t="s">
        <v>380</v>
      </c>
      <c r="F1675" t="s">
        <v>381</v>
      </c>
      <c r="G1675" t="s">
        <v>250</v>
      </c>
      <c r="H1675" t="s">
        <v>251</v>
      </c>
    </row>
    <row r="1676" spans="1:8" x14ac:dyDescent="0.35">
      <c r="A1676" t="s">
        <v>2017</v>
      </c>
      <c r="B1676">
        <v>211</v>
      </c>
      <c r="C1676" t="s">
        <v>17</v>
      </c>
      <c r="D1676" t="s">
        <v>18</v>
      </c>
      <c r="E1676" t="s">
        <v>380</v>
      </c>
      <c r="F1676" t="s">
        <v>381</v>
      </c>
      <c r="G1676" t="s">
        <v>250</v>
      </c>
      <c r="H1676" t="s">
        <v>251</v>
      </c>
    </row>
    <row r="1677" spans="1:8" x14ac:dyDescent="0.35">
      <c r="A1677" t="s">
        <v>2017</v>
      </c>
      <c r="B1677">
        <v>8695</v>
      </c>
      <c r="C1677" t="s">
        <v>27</v>
      </c>
      <c r="D1677" t="s">
        <v>28</v>
      </c>
      <c r="E1677" t="s">
        <v>380</v>
      </c>
      <c r="F1677" t="s">
        <v>381</v>
      </c>
      <c r="G1677" t="s">
        <v>250</v>
      </c>
      <c r="H1677" t="s">
        <v>251</v>
      </c>
    </row>
    <row r="1678" spans="1:8" x14ac:dyDescent="0.35">
      <c r="A1678" t="s">
        <v>2017</v>
      </c>
      <c r="B1678">
        <v>26349</v>
      </c>
      <c r="C1678" t="s">
        <v>96</v>
      </c>
      <c r="D1678" t="s">
        <v>97</v>
      </c>
      <c r="E1678" t="s">
        <v>380</v>
      </c>
      <c r="F1678" t="s">
        <v>381</v>
      </c>
      <c r="G1678" t="s">
        <v>250</v>
      </c>
      <c r="H1678" t="s">
        <v>251</v>
      </c>
    </row>
    <row r="1679" spans="1:8" x14ac:dyDescent="0.35">
      <c r="A1679" t="s">
        <v>2019</v>
      </c>
      <c r="B1679">
        <v>2</v>
      </c>
      <c r="C1679" t="s">
        <v>17</v>
      </c>
      <c r="D1679" t="s">
        <v>18</v>
      </c>
      <c r="E1679" t="s">
        <v>548</v>
      </c>
      <c r="F1679" t="s">
        <v>549</v>
      </c>
      <c r="G1679" t="s">
        <v>633</v>
      </c>
      <c r="H1679" t="s">
        <v>634</v>
      </c>
    </row>
    <row r="1680" spans="1:8" x14ac:dyDescent="0.35">
      <c r="A1680" t="s">
        <v>2019</v>
      </c>
      <c r="B1680">
        <v>80</v>
      </c>
      <c r="C1680" t="s">
        <v>27</v>
      </c>
      <c r="D1680" t="s">
        <v>28</v>
      </c>
      <c r="E1680" t="s">
        <v>548</v>
      </c>
      <c r="F1680" t="s">
        <v>549</v>
      </c>
      <c r="G1680" t="s">
        <v>633</v>
      </c>
      <c r="H1680" t="s">
        <v>634</v>
      </c>
    </row>
    <row r="1681" spans="1:14" x14ac:dyDescent="0.35">
      <c r="A1681" t="s">
        <v>2019</v>
      </c>
      <c r="B1681">
        <v>240</v>
      </c>
      <c r="C1681" t="s">
        <v>226</v>
      </c>
      <c r="D1681" t="s">
        <v>227</v>
      </c>
      <c r="E1681" t="s">
        <v>548</v>
      </c>
      <c r="F1681" t="s">
        <v>549</v>
      </c>
      <c r="G1681" t="s">
        <v>633</v>
      </c>
      <c r="H1681" t="s">
        <v>634</v>
      </c>
    </row>
    <row r="1682" spans="1:14" x14ac:dyDescent="0.35">
      <c r="A1682" t="s">
        <v>2020</v>
      </c>
      <c r="B1682">
        <v>123</v>
      </c>
      <c r="C1682" t="s">
        <v>17</v>
      </c>
      <c r="D1682" t="s">
        <v>18</v>
      </c>
      <c r="E1682" t="s">
        <v>548</v>
      </c>
      <c r="F1682" t="s">
        <v>549</v>
      </c>
      <c r="G1682" t="s">
        <v>633</v>
      </c>
      <c r="H1682" t="s">
        <v>634</v>
      </c>
    </row>
    <row r="1683" spans="1:14" x14ac:dyDescent="0.35">
      <c r="A1683" t="s">
        <v>2020</v>
      </c>
      <c r="B1683">
        <v>5089</v>
      </c>
      <c r="C1683" t="s">
        <v>27</v>
      </c>
      <c r="D1683" t="s">
        <v>28</v>
      </c>
      <c r="E1683" t="s">
        <v>548</v>
      </c>
      <c r="F1683" t="s">
        <v>549</v>
      </c>
      <c r="G1683" t="s">
        <v>633</v>
      </c>
      <c r="H1683" t="s">
        <v>634</v>
      </c>
    </row>
    <row r="1684" spans="1:14" x14ac:dyDescent="0.35">
      <c r="A1684" t="s">
        <v>2020</v>
      </c>
      <c r="B1684">
        <v>15420</v>
      </c>
      <c r="C1684" t="s">
        <v>96</v>
      </c>
      <c r="D1684" t="s">
        <v>97</v>
      </c>
      <c r="E1684" t="s">
        <v>548</v>
      </c>
      <c r="F1684" t="s">
        <v>549</v>
      </c>
      <c r="G1684" t="s">
        <v>633</v>
      </c>
      <c r="H1684" t="s">
        <v>634</v>
      </c>
    </row>
    <row r="1685" spans="1:14" x14ac:dyDescent="0.35">
      <c r="A1685" t="s">
        <v>2020</v>
      </c>
      <c r="B1685">
        <v>279</v>
      </c>
      <c r="C1685" t="s">
        <v>17</v>
      </c>
      <c r="D1685" t="s">
        <v>18</v>
      </c>
      <c r="E1685" t="s">
        <v>458</v>
      </c>
      <c r="F1685" t="s">
        <v>459</v>
      </c>
      <c r="G1685" t="s">
        <v>348</v>
      </c>
      <c r="H1685" t="s">
        <v>349</v>
      </c>
    </row>
    <row r="1686" spans="1:14" x14ac:dyDescent="0.35">
      <c r="A1686" t="s">
        <v>2020</v>
      </c>
      <c r="B1686">
        <v>11508</v>
      </c>
      <c r="C1686" t="s">
        <v>27</v>
      </c>
      <c r="D1686" t="s">
        <v>28</v>
      </c>
      <c r="E1686" t="s">
        <v>458</v>
      </c>
      <c r="F1686" t="s">
        <v>459</v>
      </c>
      <c r="G1686" t="s">
        <v>348</v>
      </c>
      <c r="H1686" t="s">
        <v>349</v>
      </c>
    </row>
    <row r="1687" spans="1:14" x14ac:dyDescent="0.35">
      <c r="A1687" t="s">
        <v>2021</v>
      </c>
      <c r="B1687">
        <v>34872</v>
      </c>
      <c r="C1687" t="s">
        <v>96</v>
      </c>
      <c r="D1687" t="s">
        <v>97</v>
      </c>
      <c r="E1687" t="s">
        <v>458</v>
      </c>
      <c r="F1687" t="s">
        <v>459</v>
      </c>
      <c r="G1687" t="s">
        <v>348</v>
      </c>
      <c r="H1687" t="s">
        <v>349</v>
      </c>
    </row>
    <row r="1688" spans="1:14" x14ac:dyDescent="0.35">
      <c r="A1688" t="s">
        <v>41</v>
      </c>
      <c r="B1688">
        <v>800</v>
      </c>
      <c r="C1688" t="s">
        <v>40</v>
      </c>
      <c r="D1688" t="s">
        <v>41</v>
      </c>
      <c r="E1688" t="s">
        <v>19</v>
      </c>
      <c r="F1688" t="s">
        <v>20</v>
      </c>
      <c r="G1688" t="s">
        <v>21</v>
      </c>
      <c r="H1688" t="s">
        <v>22</v>
      </c>
      <c r="K1688" t="s">
        <v>42</v>
      </c>
      <c r="L1688" t="s">
        <v>43</v>
      </c>
    </row>
    <row r="1689" spans="1:14" x14ac:dyDescent="0.35">
      <c r="A1689" t="s">
        <v>2022</v>
      </c>
      <c r="B1689">
        <v>30000</v>
      </c>
      <c r="C1689" t="s">
        <v>662</v>
      </c>
      <c r="D1689" t="s">
        <v>663</v>
      </c>
      <c r="E1689" t="s">
        <v>47</v>
      </c>
      <c r="F1689" t="s">
        <v>48</v>
      </c>
      <c r="G1689" t="s">
        <v>21</v>
      </c>
      <c r="H1689" t="s">
        <v>22</v>
      </c>
      <c r="I1689" t="s">
        <v>544</v>
      </c>
      <c r="J1689" t="s">
        <v>545</v>
      </c>
      <c r="M1689" t="s">
        <v>1167</v>
      </c>
      <c r="N1689" t="s">
        <v>1168</v>
      </c>
    </row>
    <row r="1690" spans="1:14" x14ac:dyDescent="0.35">
      <c r="A1690" t="s">
        <v>177</v>
      </c>
      <c r="B1690">
        <v>150000</v>
      </c>
      <c r="C1690" t="s">
        <v>176</v>
      </c>
      <c r="D1690" t="s">
        <v>177</v>
      </c>
      <c r="E1690" t="s">
        <v>47</v>
      </c>
      <c r="F1690" t="s">
        <v>48</v>
      </c>
      <c r="G1690" t="s">
        <v>178</v>
      </c>
      <c r="H1690" t="s">
        <v>179</v>
      </c>
      <c r="M1690" t="s">
        <v>234</v>
      </c>
      <c r="N1690" t="s">
        <v>235</v>
      </c>
    </row>
    <row r="1691" spans="1:14" x14ac:dyDescent="0.35">
      <c r="A1691" t="s">
        <v>2023</v>
      </c>
      <c r="B1691">
        <v>200000</v>
      </c>
      <c r="C1691" t="s">
        <v>715</v>
      </c>
      <c r="D1691" t="s">
        <v>716</v>
      </c>
      <c r="E1691" t="s">
        <v>47</v>
      </c>
      <c r="F1691" t="s">
        <v>48</v>
      </c>
      <c r="G1691" t="s">
        <v>32</v>
      </c>
      <c r="H1691" t="s">
        <v>33</v>
      </c>
      <c r="M1691" t="s">
        <v>717</v>
      </c>
      <c r="N1691" t="s">
        <v>718</v>
      </c>
    </row>
    <row r="1692" spans="1:14" x14ac:dyDescent="0.35">
      <c r="A1692" t="s">
        <v>86</v>
      </c>
      <c r="B1692">
        <v>5510</v>
      </c>
      <c r="C1692" t="s">
        <v>85</v>
      </c>
      <c r="D1692" t="s">
        <v>86</v>
      </c>
      <c r="E1692" t="s">
        <v>19</v>
      </c>
      <c r="F1692" t="s">
        <v>20</v>
      </c>
      <c r="G1692" t="s">
        <v>21</v>
      </c>
      <c r="H1692" t="s">
        <v>22</v>
      </c>
    </row>
    <row r="1693" spans="1:14" x14ac:dyDescent="0.35">
      <c r="A1693" t="s">
        <v>194</v>
      </c>
      <c r="B1693">
        <v>4000</v>
      </c>
      <c r="C1693" t="s">
        <v>193</v>
      </c>
      <c r="D1693" t="s">
        <v>194</v>
      </c>
      <c r="E1693" t="s">
        <v>19</v>
      </c>
      <c r="F1693" t="s">
        <v>20</v>
      </c>
      <c r="G1693" t="s">
        <v>21</v>
      </c>
      <c r="H1693" t="s">
        <v>22</v>
      </c>
    </row>
    <row r="1694" spans="1:14" x14ac:dyDescent="0.35">
      <c r="A1694" t="s">
        <v>261</v>
      </c>
      <c r="B1694">
        <v>7000</v>
      </c>
      <c r="C1694" t="s">
        <v>260</v>
      </c>
      <c r="D1694" t="s">
        <v>261</v>
      </c>
      <c r="E1694" t="s">
        <v>19</v>
      </c>
      <c r="F1694" t="s">
        <v>20</v>
      </c>
      <c r="G1694" t="s">
        <v>21</v>
      </c>
      <c r="H1694" t="s">
        <v>22</v>
      </c>
    </row>
    <row r="1695" spans="1:14" x14ac:dyDescent="0.35">
      <c r="A1695" t="s">
        <v>76</v>
      </c>
      <c r="B1695">
        <v>3500</v>
      </c>
      <c r="C1695" t="s">
        <v>75</v>
      </c>
      <c r="D1695" t="s">
        <v>76</v>
      </c>
      <c r="E1695" t="s">
        <v>19</v>
      </c>
      <c r="F1695" t="s">
        <v>20</v>
      </c>
      <c r="G1695" t="s">
        <v>21</v>
      </c>
      <c r="H1695" t="s">
        <v>22</v>
      </c>
    </row>
    <row r="1696" spans="1:14" x14ac:dyDescent="0.35">
      <c r="A1696" t="s">
        <v>678</v>
      </c>
      <c r="B1696">
        <v>34000</v>
      </c>
      <c r="C1696" t="s">
        <v>677</v>
      </c>
      <c r="D1696" t="s">
        <v>678</v>
      </c>
      <c r="E1696" t="s">
        <v>19</v>
      </c>
      <c r="F1696" t="s">
        <v>20</v>
      </c>
      <c r="G1696" t="s">
        <v>21</v>
      </c>
      <c r="H1696" t="s">
        <v>22</v>
      </c>
    </row>
    <row r="1697" spans="1:12" x14ac:dyDescent="0.35">
      <c r="A1697" t="s">
        <v>304</v>
      </c>
      <c r="B1697">
        <v>121800</v>
      </c>
      <c r="C1697" t="s">
        <v>303</v>
      </c>
      <c r="D1697" t="s">
        <v>304</v>
      </c>
      <c r="E1697" t="s">
        <v>134</v>
      </c>
      <c r="F1697" t="s">
        <v>135</v>
      </c>
      <c r="G1697" t="s">
        <v>312</v>
      </c>
      <c r="H1697" t="s">
        <v>313</v>
      </c>
      <c r="K1697" t="s">
        <v>2006</v>
      </c>
      <c r="L1697" t="s">
        <v>2007</v>
      </c>
    </row>
    <row r="1698" spans="1:12" x14ac:dyDescent="0.35">
      <c r="A1698" t="s">
        <v>2024</v>
      </c>
      <c r="B1698">
        <v>1255812</v>
      </c>
      <c r="C1698" t="s">
        <v>156</v>
      </c>
      <c r="D1698" t="s">
        <v>157</v>
      </c>
      <c r="E1698" t="s">
        <v>134</v>
      </c>
      <c r="F1698" t="s">
        <v>135</v>
      </c>
      <c r="G1698" t="s">
        <v>117</v>
      </c>
      <c r="H1698" t="s">
        <v>118</v>
      </c>
      <c r="K1698" t="s">
        <v>286</v>
      </c>
      <c r="L1698" t="s">
        <v>287</v>
      </c>
    </row>
    <row r="1699" spans="1:12" x14ac:dyDescent="0.35">
      <c r="A1699" t="s">
        <v>2025</v>
      </c>
      <c r="B1699">
        <v>48200</v>
      </c>
      <c r="C1699" t="s">
        <v>219</v>
      </c>
      <c r="D1699" t="s">
        <v>220</v>
      </c>
      <c r="E1699" t="s">
        <v>134</v>
      </c>
      <c r="F1699" t="s">
        <v>135</v>
      </c>
      <c r="G1699" t="s">
        <v>117</v>
      </c>
      <c r="H1699" t="s">
        <v>118</v>
      </c>
      <c r="K1699" t="s">
        <v>1474</v>
      </c>
      <c r="L1699" t="s">
        <v>1475</v>
      </c>
    </row>
    <row r="1700" spans="1:12" x14ac:dyDescent="0.35">
      <c r="A1700" t="s">
        <v>2026</v>
      </c>
      <c r="B1700">
        <v>164222</v>
      </c>
      <c r="C1700" t="s">
        <v>205</v>
      </c>
      <c r="D1700" t="s">
        <v>206</v>
      </c>
      <c r="E1700" t="s">
        <v>134</v>
      </c>
      <c r="F1700" t="s">
        <v>135</v>
      </c>
      <c r="G1700" t="s">
        <v>117</v>
      </c>
      <c r="H1700" t="s">
        <v>118</v>
      </c>
    </row>
    <row r="1701" spans="1:12" x14ac:dyDescent="0.35">
      <c r="A1701" t="s">
        <v>2027</v>
      </c>
      <c r="B1701">
        <v>39801</v>
      </c>
      <c r="C1701" t="s">
        <v>101</v>
      </c>
      <c r="D1701" t="s">
        <v>102</v>
      </c>
      <c r="E1701" t="s">
        <v>134</v>
      </c>
      <c r="F1701" t="s">
        <v>135</v>
      </c>
      <c r="G1701" t="s">
        <v>117</v>
      </c>
      <c r="H1701" t="s">
        <v>118</v>
      </c>
    </row>
    <row r="1702" spans="1:12" x14ac:dyDescent="0.35">
      <c r="A1702" t="s">
        <v>2028</v>
      </c>
      <c r="B1702">
        <v>60048</v>
      </c>
      <c r="C1702" t="s">
        <v>226</v>
      </c>
      <c r="D1702" t="s">
        <v>227</v>
      </c>
      <c r="E1702" t="s">
        <v>134</v>
      </c>
      <c r="F1702" t="s">
        <v>135</v>
      </c>
      <c r="G1702" t="s">
        <v>117</v>
      </c>
      <c r="H1702" t="s">
        <v>118</v>
      </c>
    </row>
    <row r="1703" spans="1:12" x14ac:dyDescent="0.35">
      <c r="A1703" t="s">
        <v>1064</v>
      </c>
      <c r="B1703">
        <v>389</v>
      </c>
      <c r="C1703" t="s">
        <v>1063</v>
      </c>
      <c r="D1703" t="s">
        <v>1064</v>
      </c>
      <c r="E1703" t="s">
        <v>19</v>
      </c>
      <c r="F1703" t="s">
        <v>20</v>
      </c>
      <c r="G1703" t="s">
        <v>21</v>
      </c>
      <c r="H1703" t="s">
        <v>22</v>
      </c>
    </row>
    <row r="1704" spans="1:12" x14ac:dyDescent="0.35">
      <c r="A1704" t="s">
        <v>2029</v>
      </c>
      <c r="B1704">
        <v>2375</v>
      </c>
      <c r="C1704" t="s">
        <v>63</v>
      </c>
      <c r="D1704" t="s">
        <v>64</v>
      </c>
      <c r="E1704" t="s">
        <v>19</v>
      </c>
      <c r="F1704" t="s">
        <v>20</v>
      </c>
      <c r="G1704" t="s">
        <v>21</v>
      </c>
      <c r="H1704" t="s">
        <v>22</v>
      </c>
    </row>
    <row r="1705" spans="1:12" x14ac:dyDescent="0.35">
      <c r="A1705" t="s">
        <v>520</v>
      </c>
      <c r="B1705">
        <v>2285</v>
      </c>
      <c r="C1705" t="s">
        <v>519</v>
      </c>
      <c r="D1705" t="s">
        <v>520</v>
      </c>
      <c r="E1705" t="s">
        <v>19</v>
      </c>
      <c r="F1705" t="s">
        <v>20</v>
      </c>
      <c r="G1705" t="s">
        <v>21</v>
      </c>
      <c r="H1705" t="s">
        <v>22</v>
      </c>
    </row>
    <row r="1706" spans="1:12" x14ac:dyDescent="0.35">
      <c r="A1706" t="s">
        <v>138</v>
      </c>
      <c r="B1706">
        <v>31304</v>
      </c>
      <c r="C1706" t="s">
        <v>266</v>
      </c>
      <c r="D1706" t="s">
        <v>138</v>
      </c>
      <c r="E1706" t="s">
        <v>19</v>
      </c>
      <c r="F1706" t="s">
        <v>20</v>
      </c>
      <c r="G1706" t="s">
        <v>21</v>
      </c>
      <c r="H1706" t="s">
        <v>22</v>
      </c>
    </row>
    <row r="1707" spans="1:12" x14ac:dyDescent="0.35">
      <c r="A1707" t="s">
        <v>678</v>
      </c>
      <c r="B1707">
        <v>18075</v>
      </c>
      <c r="C1707" t="s">
        <v>677</v>
      </c>
      <c r="D1707" t="s">
        <v>678</v>
      </c>
      <c r="E1707" t="s">
        <v>19</v>
      </c>
      <c r="F1707" t="s">
        <v>20</v>
      </c>
      <c r="G1707" t="s">
        <v>21</v>
      </c>
      <c r="H1707" t="s">
        <v>22</v>
      </c>
    </row>
    <row r="1708" spans="1:12" x14ac:dyDescent="0.35">
      <c r="A1708" t="s">
        <v>188</v>
      </c>
      <c r="B1708">
        <v>2500</v>
      </c>
      <c r="C1708" t="s">
        <v>189</v>
      </c>
      <c r="D1708" t="s">
        <v>188</v>
      </c>
      <c r="E1708" t="s">
        <v>19</v>
      </c>
      <c r="F1708" t="s">
        <v>20</v>
      </c>
      <c r="G1708" t="s">
        <v>21</v>
      </c>
      <c r="H1708" t="s">
        <v>22</v>
      </c>
    </row>
    <row r="1709" spans="1:12" x14ac:dyDescent="0.35">
      <c r="A1709" t="s">
        <v>870</v>
      </c>
      <c r="B1709">
        <v>1900</v>
      </c>
      <c r="C1709" t="s">
        <v>871</v>
      </c>
      <c r="D1709" t="s">
        <v>870</v>
      </c>
      <c r="E1709" t="s">
        <v>19</v>
      </c>
      <c r="F1709" t="s">
        <v>20</v>
      </c>
      <c r="G1709" t="s">
        <v>21</v>
      </c>
      <c r="H1709" t="s">
        <v>22</v>
      </c>
    </row>
    <row r="1710" spans="1:12" x14ac:dyDescent="0.35">
      <c r="A1710" t="s">
        <v>2030</v>
      </c>
      <c r="B1710">
        <v>300</v>
      </c>
      <c r="C1710" t="s">
        <v>823</v>
      </c>
      <c r="D1710" t="s">
        <v>276</v>
      </c>
      <c r="E1710" t="s">
        <v>154</v>
      </c>
      <c r="F1710" t="s">
        <v>155</v>
      </c>
      <c r="G1710" t="s">
        <v>117</v>
      </c>
      <c r="H1710" t="s">
        <v>118</v>
      </c>
    </row>
    <row r="1711" spans="1:12" x14ac:dyDescent="0.35">
      <c r="A1711" t="s">
        <v>149</v>
      </c>
      <c r="B1711">
        <v>922</v>
      </c>
      <c r="C1711" t="s">
        <v>148</v>
      </c>
      <c r="D1711" t="s">
        <v>149</v>
      </c>
      <c r="E1711" t="s">
        <v>154</v>
      </c>
      <c r="F1711" t="s">
        <v>155</v>
      </c>
      <c r="G1711" t="s">
        <v>117</v>
      </c>
      <c r="H1711" t="s">
        <v>118</v>
      </c>
      <c r="K1711" t="s">
        <v>150</v>
      </c>
      <c r="L1711" t="s">
        <v>151</v>
      </c>
    </row>
    <row r="1712" spans="1:12" x14ac:dyDescent="0.35">
      <c r="A1712" t="s">
        <v>272</v>
      </c>
      <c r="B1712">
        <v>900</v>
      </c>
      <c r="C1712" t="s">
        <v>271</v>
      </c>
      <c r="D1712" t="s">
        <v>272</v>
      </c>
      <c r="E1712" t="s">
        <v>154</v>
      </c>
      <c r="F1712" t="s">
        <v>155</v>
      </c>
      <c r="G1712" t="s">
        <v>117</v>
      </c>
      <c r="H1712" t="s">
        <v>118</v>
      </c>
    </row>
    <row r="1713" spans="1:8" x14ac:dyDescent="0.35">
      <c r="A1713" t="s">
        <v>244</v>
      </c>
      <c r="B1713">
        <v>800</v>
      </c>
      <c r="C1713" t="s">
        <v>243</v>
      </c>
      <c r="D1713" t="s">
        <v>244</v>
      </c>
      <c r="E1713" t="s">
        <v>154</v>
      </c>
      <c r="F1713" t="s">
        <v>155</v>
      </c>
      <c r="G1713" t="s">
        <v>117</v>
      </c>
      <c r="H1713" t="s">
        <v>118</v>
      </c>
    </row>
    <row r="1714" spans="1:8" x14ac:dyDescent="0.35">
      <c r="A1714" t="s">
        <v>209</v>
      </c>
      <c r="B1714">
        <v>4500</v>
      </c>
      <c r="C1714" t="s">
        <v>208</v>
      </c>
      <c r="D1714" t="s">
        <v>209</v>
      </c>
      <c r="E1714" t="s">
        <v>154</v>
      </c>
      <c r="F1714" t="s">
        <v>155</v>
      </c>
      <c r="G1714" t="s">
        <v>117</v>
      </c>
      <c r="H1714" t="s">
        <v>118</v>
      </c>
    </row>
    <row r="1715" spans="1:8" x14ac:dyDescent="0.35">
      <c r="A1715" t="s">
        <v>188</v>
      </c>
      <c r="B1715">
        <v>560</v>
      </c>
      <c r="C1715" t="s">
        <v>189</v>
      </c>
      <c r="D1715" t="s">
        <v>188</v>
      </c>
      <c r="E1715" t="s">
        <v>154</v>
      </c>
      <c r="F1715" t="s">
        <v>155</v>
      </c>
      <c r="G1715" t="s">
        <v>117</v>
      </c>
      <c r="H1715" t="s">
        <v>118</v>
      </c>
    </row>
    <row r="1716" spans="1:8" x14ac:dyDescent="0.35">
      <c r="A1716" t="s">
        <v>57</v>
      </c>
      <c r="B1716">
        <v>2510</v>
      </c>
      <c r="C1716" t="s">
        <v>56</v>
      </c>
      <c r="D1716" t="s">
        <v>57</v>
      </c>
      <c r="E1716" t="s">
        <v>380</v>
      </c>
      <c r="F1716" t="s">
        <v>381</v>
      </c>
      <c r="G1716" t="s">
        <v>250</v>
      </c>
      <c r="H1716" t="s">
        <v>251</v>
      </c>
    </row>
    <row r="1717" spans="1:8" x14ac:dyDescent="0.35">
      <c r="A1717" t="s">
        <v>1064</v>
      </c>
      <c r="B1717">
        <v>984</v>
      </c>
      <c r="C1717" t="s">
        <v>1063</v>
      </c>
      <c r="D1717" t="s">
        <v>1064</v>
      </c>
      <c r="E1717" t="s">
        <v>609</v>
      </c>
      <c r="F1717" t="s">
        <v>610</v>
      </c>
      <c r="G1717" t="s">
        <v>250</v>
      </c>
      <c r="H1717" t="s">
        <v>251</v>
      </c>
    </row>
    <row r="1718" spans="1:8" x14ac:dyDescent="0.35">
      <c r="A1718" t="s">
        <v>190</v>
      </c>
      <c r="B1718">
        <v>932</v>
      </c>
      <c r="C1718" t="s">
        <v>191</v>
      </c>
      <c r="D1718" t="s">
        <v>190</v>
      </c>
      <c r="E1718" t="s">
        <v>609</v>
      </c>
      <c r="F1718" t="s">
        <v>610</v>
      </c>
      <c r="G1718" t="s">
        <v>250</v>
      </c>
      <c r="H1718" t="s">
        <v>251</v>
      </c>
    </row>
    <row r="1719" spans="1:8" x14ac:dyDescent="0.35">
      <c r="A1719" t="s">
        <v>194</v>
      </c>
      <c r="B1719">
        <v>170</v>
      </c>
      <c r="C1719" t="s">
        <v>193</v>
      </c>
      <c r="D1719" t="s">
        <v>194</v>
      </c>
      <c r="E1719" t="s">
        <v>609</v>
      </c>
      <c r="F1719" t="s">
        <v>610</v>
      </c>
      <c r="G1719" t="s">
        <v>250</v>
      </c>
      <c r="H1719" t="s">
        <v>251</v>
      </c>
    </row>
    <row r="1720" spans="1:8" x14ac:dyDescent="0.35">
      <c r="A1720" t="s">
        <v>524</v>
      </c>
      <c r="B1720">
        <v>80</v>
      </c>
      <c r="C1720" t="s">
        <v>523</v>
      </c>
      <c r="D1720" t="s">
        <v>524</v>
      </c>
      <c r="E1720" t="s">
        <v>609</v>
      </c>
      <c r="F1720" t="s">
        <v>610</v>
      </c>
      <c r="G1720" t="s">
        <v>250</v>
      </c>
      <c r="H1720" t="s">
        <v>251</v>
      </c>
    </row>
    <row r="1721" spans="1:8" x14ac:dyDescent="0.35">
      <c r="A1721" t="s">
        <v>517</v>
      </c>
      <c r="B1721">
        <v>188</v>
      </c>
      <c r="C1721" t="s">
        <v>516</v>
      </c>
      <c r="D1721" t="s">
        <v>517</v>
      </c>
      <c r="E1721" t="s">
        <v>609</v>
      </c>
      <c r="F1721" t="s">
        <v>610</v>
      </c>
      <c r="G1721" t="s">
        <v>250</v>
      </c>
      <c r="H1721" t="s">
        <v>251</v>
      </c>
    </row>
    <row r="1722" spans="1:8" x14ac:dyDescent="0.35">
      <c r="A1722" t="s">
        <v>261</v>
      </c>
      <c r="B1722">
        <v>9</v>
      </c>
      <c r="C1722" t="s">
        <v>260</v>
      </c>
      <c r="D1722" t="s">
        <v>261</v>
      </c>
      <c r="E1722" t="s">
        <v>609</v>
      </c>
      <c r="F1722" t="s">
        <v>610</v>
      </c>
      <c r="G1722" t="s">
        <v>250</v>
      </c>
      <c r="H1722" t="s">
        <v>251</v>
      </c>
    </row>
    <row r="1723" spans="1:8" x14ac:dyDescent="0.35">
      <c r="A1723" t="s">
        <v>76</v>
      </c>
      <c r="B1723">
        <v>666</v>
      </c>
      <c r="C1723" t="s">
        <v>75</v>
      </c>
      <c r="D1723" t="s">
        <v>76</v>
      </c>
      <c r="E1723" t="s">
        <v>609</v>
      </c>
      <c r="F1723" t="s">
        <v>610</v>
      </c>
      <c r="G1723" t="s">
        <v>250</v>
      </c>
      <c r="H1723" t="s">
        <v>251</v>
      </c>
    </row>
    <row r="1724" spans="1:8" x14ac:dyDescent="0.35">
      <c r="A1724" t="s">
        <v>900</v>
      </c>
      <c r="B1724">
        <v>897</v>
      </c>
      <c r="C1724" t="s">
        <v>899</v>
      </c>
      <c r="D1724" t="s">
        <v>900</v>
      </c>
      <c r="E1724" t="s">
        <v>609</v>
      </c>
      <c r="F1724" t="s">
        <v>610</v>
      </c>
      <c r="G1724" t="s">
        <v>250</v>
      </c>
      <c r="H1724" t="s">
        <v>251</v>
      </c>
    </row>
    <row r="1725" spans="1:8" x14ac:dyDescent="0.35">
      <c r="A1725" t="s">
        <v>64</v>
      </c>
      <c r="B1725">
        <v>86</v>
      </c>
      <c r="C1725" t="s">
        <v>63</v>
      </c>
      <c r="D1725" t="s">
        <v>64</v>
      </c>
      <c r="E1725" t="s">
        <v>609</v>
      </c>
      <c r="F1725" t="s">
        <v>610</v>
      </c>
      <c r="G1725" t="s">
        <v>250</v>
      </c>
      <c r="H1725" t="s">
        <v>251</v>
      </c>
    </row>
    <row r="1726" spans="1:8" x14ac:dyDescent="0.35">
      <c r="A1726" t="s">
        <v>86</v>
      </c>
      <c r="B1726">
        <v>222</v>
      </c>
      <c r="C1726" t="s">
        <v>85</v>
      </c>
      <c r="D1726" t="s">
        <v>86</v>
      </c>
      <c r="E1726" t="s">
        <v>609</v>
      </c>
      <c r="F1726" t="s">
        <v>610</v>
      </c>
      <c r="G1726" t="s">
        <v>250</v>
      </c>
      <c r="H1726" t="s">
        <v>251</v>
      </c>
    </row>
    <row r="1727" spans="1:8" x14ac:dyDescent="0.35">
      <c r="A1727" t="s">
        <v>274</v>
      </c>
      <c r="B1727">
        <v>106</v>
      </c>
      <c r="C1727" t="s">
        <v>514</v>
      </c>
      <c r="D1727" t="s">
        <v>274</v>
      </c>
      <c r="E1727" t="s">
        <v>609</v>
      </c>
      <c r="F1727" t="s">
        <v>610</v>
      </c>
      <c r="G1727" t="s">
        <v>250</v>
      </c>
      <c r="H1727" t="s">
        <v>251</v>
      </c>
    </row>
    <row r="1728" spans="1:8" x14ac:dyDescent="0.35">
      <c r="A1728" t="s">
        <v>138</v>
      </c>
      <c r="B1728">
        <v>2150</v>
      </c>
      <c r="C1728" t="s">
        <v>266</v>
      </c>
      <c r="D1728" t="s">
        <v>138</v>
      </c>
      <c r="E1728" t="s">
        <v>609</v>
      </c>
      <c r="F1728" t="s">
        <v>610</v>
      </c>
      <c r="G1728" t="s">
        <v>250</v>
      </c>
      <c r="H1728" t="s">
        <v>251</v>
      </c>
    </row>
    <row r="1729" spans="1:8" x14ac:dyDescent="0.35">
      <c r="A1729" t="s">
        <v>276</v>
      </c>
      <c r="B1729">
        <v>150</v>
      </c>
      <c r="C1729" t="s">
        <v>275</v>
      </c>
      <c r="D1729" t="s">
        <v>276</v>
      </c>
      <c r="E1729" t="s">
        <v>609</v>
      </c>
      <c r="F1729" t="s">
        <v>610</v>
      </c>
      <c r="G1729" t="s">
        <v>250</v>
      </c>
      <c r="H1729" t="s">
        <v>251</v>
      </c>
    </row>
    <row r="1730" spans="1:8" x14ac:dyDescent="0.35">
      <c r="A1730" t="s">
        <v>184</v>
      </c>
      <c r="B1730">
        <v>6000</v>
      </c>
      <c r="C1730" t="s">
        <v>185</v>
      </c>
      <c r="D1730" t="s">
        <v>184</v>
      </c>
      <c r="E1730" t="s">
        <v>609</v>
      </c>
      <c r="F1730" t="s">
        <v>610</v>
      </c>
      <c r="G1730" t="s">
        <v>250</v>
      </c>
      <c r="H1730" t="s">
        <v>251</v>
      </c>
    </row>
    <row r="1731" spans="1:8" x14ac:dyDescent="0.35">
      <c r="A1731" t="s">
        <v>169</v>
      </c>
      <c r="B1731">
        <v>1033</v>
      </c>
      <c r="C1731" t="s">
        <v>168</v>
      </c>
      <c r="D1731" t="s">
        <v>169</v>
      </c>
      <c r="E1731" t="s">
        <v>609</v>
      </c>
      <c r="F1731" t="s">
        <v>610</v>
      </c>
      <c r="G1731" t="s">
        <v>250</v>
      </c>
      <c r="H1731" t="s">
        <v>251</v>
      </c>
    </row>
    <row r="1732" spans="1:8" x14ac:dyDescent="0.35">
      <c r="A1732" t="s">
        <v>244</v>
      </c>
      <c r="B1732">
        <v>4939</v>
      </c>
      <c r="C1732" t="s">
        <v>243</v>
      </c>
      <c r="D1732" t="s">
        <v>244</v>
      </c>
      <c r="E1732" t="s">
        <v>609</v>
      </c>
      <c r="F1732" t="s">
        <v>610</v>
      </c>
      <c r="G1732" t="s">
        <v>250</v>
      </c>
      <c r="H1732" t="s">
        <v>251</v>
      </c>
    </row>
    <row r="1733" spans="1:8" x14ac:dyDescent="0.35">
      <c r="A1733" t="s">
        <v>274</v>
      </c>
      <c r="B1733">
        <v>800</v>
      </c>
      <c r="C1733" t="s">
        <v>514</v>
      </c>
      <c r="D1733" t="s">
        <v>274</v>
      </c>
      <c r="E1733" t="s">
        <v>154</v>
      </c>
      <c r="F1733" t="s">
        <v>155</v>
      </c>
      <c r="G1733" t="s">
        <v>117</v>
      </c>
      <c r="H1733" t="s">
        <v>118</v>
      </c>
    </row>
    <row r="1734" spans="1:8" x14ac:dyDescent="0.35">
      <c r="A1734" t="s">
        <v>274</v>
      </c>
      <c r="B1734">
        <v>304</v>
      </c>
      <c r="C1734" t="s">
        <v>514</v>
      </c>
      <c r="D1734" t="s">
        <v>274</v>
      </c>
      <c r="E1734" t="s">
        <v>154</v>
      </c>
      <c r="F1734" t="s">
        <v>155</v>
      </c>
      <c r="G1734" t="s">
        <v>117</v>
      </c>
      <c r="H1734" t="s">
        <v>118</v>
      </c>
    </row>
    <row r="1735" spans="1:8" x14ac:dyDescent="0.35">
      <c r="A1735" t="s">
        <v>86</v>
      </c>
      <c r="B1735">
        <v>600</v>
      </c>
      <c r="C1735" t="s">
        <v>85</v>
      </c>
      <c r="D1735" t="s">
        <v>86</v>
      </c>
      <c r="E1735" t="s">
        <v>154</v>
      </c>
      <c r="F1735" t="s">
        <v>155</v>
      </c>
      <c r="G1735" t="s">
        <v>117</v>
      </c>
      <c r="H1735" t="s">
        <v>118</v>
      </c>
    </row>
    <row r="1736" spans="1:8" x14ac:dyDescent="0.35">
      <c r="A1736" t="s">
        <v>64</v>
      </c>
      <c r="B1736">
        <v>350</v>
      </c>
      <c r="C1736" t="s">
        <v>63</v>
      </c>
      <c r="D1736" t="s">
        <v>64</v>
      </c>
      <c r="E1736" t="s">
        <v>154</v>
      </c>
      <c r="F1736" t="s">
        <v>155</v>
      </c>
      <c r="G1736" t="s">
        <v>117</v>
      </c>
      <c r="H1736" t="s">
        <v>118</v>
      </c>
    </row>
    <row r="1737" spans="1:8" x14ac:dyDescent="0.35">
      <c r="A1737" t="s">
        <v>900</v>
      </c>
      <c r="B1737">
        <v>200</v>
      </c>
      <c r="C1737" t="s">
        <v>899</v>
      </c>
      <c r="D1737" t="s">
        <v>900</v>
      </c>
      <c r="E1737" t="s">
        <v>154</v>
      </c>
      <c r="F1737" t="s">
        <v>155</v>
      </c>
      <c r="G1737" t="s">
        <v>117</v>
      </c>
      <c r="H1737" t="s">
        <v>118</v>
      </c>
    </row>
    <row r="1738" spans="1:8" x14ac:dyDescent="0.35">
      <c r="A1738" t="s">
        <v>76</v>
      </c>
      <c r="B1738">
        <v>150</v>
      </c>
      <c r="C1738" t="s">
        <v>75</v>
      </c>
      <c r="D1738" t="s">
        <v>76</v>
      </c>
      <c r="E1738" t="s">
        <v>154</v>
      </c>
      <c r="F1738" t="s">
        <v>155</v>
      </c>
      <c r="G1738" t="s">
        <v>117</v>
      </c>
      <c r="H1738" t="s">
        <v>118</v>
      </c>
    </row>
    <row r="1739" spans="1:8" x14ac:dyDescent="0.35">
      <c r="A1739" t="s">
        <v>261</v>
      </c>
      <c r="B1739">
        <v>150</v>
      </c>
      <c r="C1739" t="s">
        <v>260</v>
      </c>
      <c r="D1739" t="s">
        <v>261</v>
      </c>
      <c r="E1739" t="s">
        <v>154</v>
      </c>
      <c r="F1739" t="s">
        <v>155</v>
      </c>
      <c r="G1739" t="s">
        <v>117</v>
      </c>
      <c r="H1739" t="s">
        <v>118</v>
      </c>
    </row>
    <row r="1740" spans="1:8" x14ac:dyDescent="0.35">
      <c r="A1740" t="s">
        <v>517</v>
      </c>
      <c r="B1740">
        <v>660</v>
      </c>
      <c r="C1740" t="s">
        <v>516</v>
      </c>
      <c r="D1740" t="s">
        <v>517</v>
      </c>
      <c r="E1740" t="s">
        <v>154</v>
      </c>
      <c r="F1740" t="s">
        <v>155</v>
      </c>
      <c r="G1740" t="s">
        <v>117</v>
      </c>
      <c r="H1740" t="s">
        <v>118</v>
      </c>
    </row>
    <row r="1741" spans="1:8" x14ac:dyDescent="0.35">
      <c r="A1741" t="s">
        <v>2031</v>
      </c>
      <c r="B1741">
        <v>150</v>
      </c>
      <c r="C1741" t="s">
        <v>523</v>
      </c>
      <c r="D1741" t="s">
        <v>524</v>
      </c>
      <c r="E1741" t="s">
        <v>154</v>
      </c>
      <c r="F1741" t="s">
        <v>155</v>
      </c>
      <c r="G1741" t="s">
        <v>117</v>
      </c>
      <c r="H1741" t="s">
        <v>118</v>
      </c>
    </row>
    <row r="1742" spans="1:8" x14ac:dyDescent="0.35">
      <c r="A1742" t="s">
        <v>194</v>
      </c>
      <c r="B1742">
        <v>200</v>
      </c>
      <c r="C1742" t="s">
        <v>193</v>
      </c>
      <c r="D1742" t="s">
        <v>194</v>
      </c>
      <c r="E1742" t="s">
        <v>154</v>
      </c>
      <c r="F1742" t="s">
        <v>155</v>
      </c>
      <c r="G1742" t="s">
        <v>117</v>
      </c>
      <c r="H1742" t="s">
        <v>118</v>
      </c>
    </row>
    <row r="1743" spans="1:8" x14ac:dyDescent="0.35">
      <c r="A1743" t="s">
        <v>190</v>
      </c>
      <c r="B1743">
        <v>250</v>
      </c>
      <c r="C1743" t="s">
        <v>191</v>
      </c>
      <c r="D1743" t="s">
        <v>190</v>
      </c>
      <c r="E1743" t="s">
        <v>154</v>
      </c>
      <c r="F1743" t="s">
        <v>155</v>
      </c>
      <c r="G1743" t="s">
        <v>117</v>
      </c>
      <c r="H1743" t="s">
        <v>118</v>
      </c>
    </row>
    <row r="1744" spans="1:8" x14ac:dyDescent="0.35">
      <c r="A1744" t="s">
        <v>209</v>
      </c>
      <c r="B1744">
        <v>8500</v>
      </c>
      <c r="C1744" t="s">
        <v>208</v>
      </c>
      <c r="D1744" t="s">
        <v>209</v>
      </c>
      <c r="E1744" t="s">
        <v>609</v>
      </c>
      <c r="F1744" t="s">
        <v>610</v>
      </c>
      <c r="G1744" t="s">
        <v>250</v>
      </c>
      <c r="H1744" t="s">
        <v>251</v>
      </c>
    </row>
    <row r="1745" spans="1:12" x14ac:dyDescent="0.35">
      <c r="A1745" t="s">
        <v>475</v>
      </c>
      <c r="B1745">
        <v>200</v>
      </c>
      <c r="C1745" t="s">
        <v>474</v>
      </c>
      <c r="D1745" t="s">
        <v>475</v>
      </c>
      <c r="E1745" t="s">
        <v>609</v>
      </c>
      <c r="F1745" t="s">
        <v>610</v>
      </c>
      <c r="G1745" t="s">
        <v>250</v>
      </c>
      <c r="H1745" t="s">
        <v>251</v>
      </c>
    </row>
    <row r="1746" spans="1:12" x14ac:dyDescent="0.35">
      <c r="A1746" t="s">
        <v>319</v>
      </c>
      <c r="B1746">
        <v>2500</v>
      </c>
      <c r="C1746" t="s">
        <v>318</v>
      </c>
      <c r="D1746" t="s">
        <v>319</v>
      </c>
      <c r="E1746" t="s">
        <v>609</v>
      </c>
      <c r="F1746" t="s">
        <v>610</v>
      </c>
      <c r="G1746" t="s">
        <v>250</v>
      </c>
      <c r="H1746" t="s">
        <v>251</v>
      </c>
    </row>
    <row r="1747" spans="1:12" x14ac:dyDescent="0.35">
      <c r="A1747" t="s">
        <v>297</v>
      </c>
      <c r="B1747">
        <v>9730</v>
      </c>
      <c r="C1747" t="s">
        <v>298</v>
      </c>
      <c r="D1747" t="s">
        <v>297</v>
      </c>
      <c r="E1747" t="s">
        <v>609</v>
      </c>
      <c r="F1747" t="s">
        <v>610</v>
      </c>
      <c r="G1747" t="s">
        <v>250</v>
      </c>
      <c r="H1747" t="s">
        <v>251</v>
      </c>
    </row>
    <row r="1748" spans="1:12" x14ac:dyDescent="0.35">
      <c r="A1748" t="s">
        <v>304</v>
      </c>
      <c r="B1748">
        <v>8524</v>
      </c>
      <c r="C1748" t="s">
        <v>303</v>
      </c>
      <c r="D1748" t="s">
        <v>304</v>
      </c>
      <c r="E1748" t="s">
        <v>154</v>
      </c>
      <c r="F1748" t="s">
        <v>155</v>
      </c>
      <c r="G1748" t="s">
        <v>312</v>
      </c>
      <c r="H1748" t="s">
        <v>313</v>
      </c>
    </row>
    <row r="1749" spans="1:12" x14ac:dyDescent="0.35">
      <c r="A1749" t="s">
        <v>2032</v>
      </c>
      <c r="B1749">
        <v>5415</v>
      </c>
      <c r="C1749" t="s">
        <v>318</v>
      </c>
      <c r="D1749" t="s">
        <v>319</v>
      </c>
      <c r="E1749" t="s">
        <v>154</v>
      </c>
      <c r="F1749" t="s">
        <v>155</v>
      </c>
      <c r="G1749" t="s">
        <v>117</v>
      </c>
      <c r="H1749" t="s">
        <v>118</v>
      </c>
      <c r="K1749" t="s">
        <v>1134</v>
      </c>
      <c r="L1749" t="s">
        <v>1135</v>
      </c>
    </row>
    <row r="1750" spans="1:12" x14ac:dyDescent="0.35">
      <c r="A1750" t="s">
        <v>2033</v>
      </c>
      <c r="B1750">
        <v>2240</v>
      </c>
      <c r="C1750" t="s">
        <v>266</v>
      </c>
      <c r="D1750" t="s">
        <v>138</v>
      </c>
      <c r="E1750" t="s">
        <v>154</v>
      </c>
      <c r="F1750" t="s">
        <v>155</v>
      </c>
      <c r="G1750" t="s">
        <v>117</v>
      </c>
      <c r="H1750" t="s">
        <v>118</v>
      </c>
      <c r="K1750" t="s">
        <v>267</v>
      </c>
      <c r="L1750" t="s">
        <v>268</v>
      </c>
    </row>
    <row r="1751" spans="1:12" x14ac:dyDescent="0.35">
      <c r="A1751" t="s">
        <v>190</v>
      </c>
      <c r="B1751">
        <v>4000</v>
      </c>
      <c r="C1751" t="s">
        <v>191</v>
      </c>
      <c r="D1751" t="s">
        <v>190</v>
      </c>
      <c r="E1751" t="s">
        <v>134</v>
      </c>
      <c r="F1751" t="s">
        <v>135</v>
      </c>
      <c r="G1751" t="s">
        <v>117</v>
      </c>
      <c r="H1751" t="s">
        <v>118</v>
      </c>
    </row>
    <row r="1752" spans="1:12" x14ac:dyDescent="0.35">
      <c r="A1752" t="s">
        <v>304</v>
      </c>
      <c r="B1752">
        <v>209278</v>
      </c>
      <c r="C1752" t="s">
        <v>303</v>
      </c>
      <c r="D1752" t="s">
        <v>304</v>
      </c>
      <c r="E1752" t="s">
        <v>158</v>
      </c>
      <c r="F1752" t="s">
        <v>159</v>
      </c>
      <c r="G1752" t="s">
        <v>312</v>
      </c>
      <c r="H1752" t="s">
        <v>313</v>
      </c>
    </row>
    <row r="1753" spans="1:12" x14ac:dyDescent="0.35">
      <c r="A1753" t="s">
        <v>2033</v>
      </c>
      <c r="B1753">
        <v>8976</v>
      </c>
      <c r="C1753" t="s">
        <v>266</v>
      </c>
      <c r="D1753" t="s">
        <v>138</v>
      </c>
      <c r="E1753" t="s">
        <v>158</v>
      </c>
      <c r="F1753" t="s">
        <v>159</v>
      </c>
      <c r="G1753" t="s">
        <v>117</v>
      </c>
      <c r="H1753" t="s">
        <v>118</v>
      </c>
      <c r="K1753" t="s">
        <v>267</v>
      </c>
      <c r="L1753" t="s">
        <v>268</v>
      </c>
    </row>
    <row r="1754" spans="1:12" x14ac:dyDescent="0.35">
      <c r="A1754" t="s">
        <v>2032</v>
      </c>
      <c r="B1754">
        <v>42636</v>
      </c>
      <c r="C1754" t="s">
        <v>318</v>
      </c>
      <c r="D1754" t="s">
        <v>319</v>
      </c>
      <c r="E1754" t="s">
        <v>158</v>
      </c>
      <c r="F1754" t="s">
        <v>159</v>
      </c>
      <c r="G1754" t="s">
        <v>117</v>
      </c>
      <c r="H1754" t="s">
        <v>118</v>
      </c>
      <c r="K1754" t="s">
        <v>1134</v>
      </c>
      <c r="L1754" t="s">
        <v>1135</v>
      </c>
    </row>
    <row r="1755" spans="1:12" x14ac:dyDescent="0.35">
      <c r="A1755" t="s">
        <v>190</v>
      </c>
      <c r="B1755">
        <v>1600</v>
      </c>
      <c r="C1755" t="s">
        <v>191</v>
      </c>
      <c r="D1755" t="s">
        <v>190</v>
      </c>
      <c r="E1755" t="s">
        <v>158</v>
      </c>
      <c r="F1755" t="s">
        <v>159</v>
      </c>
      <c r="G1755" t="s">
        <v>117</v>
      </c>
      <c r="H1755" t="s">
        <v>118</v>
      </c>
    </row>
    <row r="1756" spans="1:12" x14ac:dyDescent="0.35">
      <c r="A1756" t="s">
        <v>194</v>
      </c>
      <c r="B1756">
        <v>2000</v>
      </c>
      <c r="C1756" t="s">
        <v>193</v>
      </c>
      <c r="D1756" t="s">
        <v>194</v>
      </c>
      <c r="E1756" t="s">
        <v>158</v>
      </c>
      <c r="F1756" t="s">
        <v>159</v>
      </c>
      <c r="G1756" t="s">
        <v>117</v>
      </c>
      <c r="H1756" t="s">
        <v>118</v>
      </c>
    </row>
    <row r="1757" spans="1:12" x14ac:dyDescent="0.35">
      <c r="A1757" t="s">
        <v>2031</v>
      </c>
      <c r="B1757">
        <v>2000</v>
      </c>
      <c r="C1757" t="s">
        <v>523</v>
      </c>
      <c r="D1757" t="s">
        <v>524</v>
      </c>
      <c r="E1757" t="s">
        <v>158</v>
      </c>
      <c r="F1757" t="s">
        <v>159</v>
      </c>
      <c r="G1757" t="s">
        <v>117</v>
      </c>
      <c r="H1757" t="s">
        <v>118</v>
      </c>
    </row>
    <row r="1758" spans="1:12" x14ac:dyDescent="0.35">
      <c r="A1758" t="s">
        <v>517</v>
      </c>
      <c r="B1758">
        <v>800</v>
      </c>
      <c r="C1758" t="s">
        <v>516</v>
      </c>
      <c r="D1758" t="s">
        <v>517</v>
      </c>
      <c r="E1758" t="s">
        <v>158</v>
      </c>
      <c r="F1758" t="s">
        <v>159</v>
      </c>
      <c r="G1758" t="s">
        <v>117</v>
      </c>
      <c r="H1758" t="s">
        <v>118</v>
      </c>
    </row>
    <row r="1759" spans="1:12" x14ac:dyDescent="0.35">
      <c r="A1759" t="s">
        <v>261</v>
      </c>
      <c r="B1759">
        <v>500</v>
      </c>
      <c r="C1759" t="s">
        <v>260</v>
      </c>
      <c r="D1759" t="s">
        <v>261</v>
      </c>
      <c r="E1759" t="s">
        <v>158</v>
      </c>
      <c r="F1759" t="s">
        <v>159</v>
      </c>
      <c r="G1759" t="s">
        <v>117</v>
      </c>
      <c r="H1759" t="s">
        <v>118</v>
      </c>
    </row>
    <row r="1760" spans="1:12" x14ac:dyDescent="0.35">
      <c r="A1760" t="s">
        <v>76</v>
      </c>
      <c r="B1760">
        <v>1600</v>
      </c>
      <c r="C1760" t="s">
        <v>75</v>
      </c>
      <c r="D1760" t="s">
        <v>76</v>
      </c>
      <c r="E1760" t="s">
        <v>158</v>
      </c>
      <c r="F1760" t="s">
        <v>159</v>
      </c>
      <c r="G1760" t="s">
        <v>117</v>
      </c>
      <c r="H1760" t="s">
        <v>118</v>
      </c>
    </row>
    <row r="1761" spans="1:8" x14ac:dyDescent="0.35">
      <c r="A1761" t="s">
        <v>900</v>
      </c>
      <c r="B1761">
        <v>1000</v>
      </c>
      <c r="C1761" t="s">
        <v>899</v>
      </c>
      <c r="D1761" t="s">
        <v>900</v>
      </c>
      <c r="E1761" t="s">
        <v>158</v>
      </c>
      <c r="F1761" t="s">
        <v>159</v>
      </c>
      <c r="G1761" t="s">
        <v>117</v>
      </c>
      <c r="H1761" t="s">
        <v>118</v>
      </c>
    </row>
    <row r="1762" spans="1:8" x14ac:dyDescent="0.35">
      <c r="A1762" t="s">
        <v>64</v>
      </c>
      <c r="B1762">
        <v>1000</v>
      </c>
      <c r="C1762" t="s">
        <v>63</v>
      </c>
      <c r="D1762" t="s">
        <v>64</v>
      </c>
      <c r="E1762" t="s">
        <v>158</v>
      </c>
      <c r="F1762" t="s">
        <v>159</v>
      </c>
      <c r="G1762" t="s">
        <v>117</v>
      </c>
      <c r="H1762" t="s">
        <v>118</v>
      </c>
    </row>
    <row r="1763" spans="1:8" x14ac:dyDescent="0.35">
      <c r="A1763" t="s">
        <v>86</v>
      </c>
      <c r="B1763">
        <v>200</v>
      </c>
      <c r="C1763" t="s">
        <v>85</v>
      </c>
      <c r="D1763" t="s">
        <v>86</v>
      </c>
      <c r="E1763" t="s">
        <v>158</v>
      </c>
      <c r="F1763" t="s">
        <v>159</v>
      </c>
      <c r="G1763" t="s">
        <v>117</v>
      </c>
      <c r="H1763" t="s">
        <v>118</v>
      </c>
    </row>
    <row r="1764" spans="1:8" x14ac:dyDescent="0.35">
      <c r="A1764" t="s">
        <v>274</v>
      </c>
      <c r="B1764">
        <v>0</v>
      </c>
      <c r="C1764" t="s">
        <v>514</v>
      </c>
      <c r="D1764" t="s">
        <v>274</v>
      </c>
      <c r="E1764" t="s">
        <v>158</v>
      </c>
      <c r="F1764" t="s">
        <v>159</v>
      </c>
      <c r="G1764" t="s">
        <v>117</v>
      </c>
      <c r="H1764" t="s">
        <v>118</v>
      </c>
    </row>
    <row r="1765" spans="1:8" x14ac:dyDescent="0.35">
      <c r="A1765" t="s">
        <v>169</v>
      </c>
      <c r="B1765">
        <v>8500</v>
      </c>
      <c r="C1765" t="s">
        <v>168</v>
      </c>
      <c r="D1765" t="s">
        <v>169</v>
      </c>
      <c r="E1765" t="s">
        <v>158</v>
      </c>
      <c r="F1765" t="s">
        <v>159</v>
      </c>
      <c r="G1765" t="s">
        <v>117</v>
      </c>
      <c r="H1765" t="s">
        <v>118</v>
      </c>
    </row>
    <row r="1766" spans="1:8" x14ac:dyDescent="0.35">
      <c r="A1766" t="s">
        <v>2034</v>
      </c>
      <c r="B1766">
        <v>5000</v>
      </c>
      <c r="C1766" t="s">
        <v>183</v>
      </c>
      <c r="D1766" t="s">
        <v>182</v>
      </c>
      <c r="E1766" t="s">
        <v>158</v>
      </c>
      <c r="F1766" t="s">
        <v>159</v>
      </c>
      <c r="G1766" t="s">
        <v>117</v>
      </c>
      <c r="H1766" t="s">
        <v>118</v>
      </c>
    </row>
    <row r="1767" spans="1:8" x14ac:dyDescent="0.35">
      <c r="A1767" t="s">
        <v>230</v>
      </c>
      <c r="B1767">
        <v>400</v>
      </c>
      <c r="C1767" t="s">
        <v>229</v>
      </c>
      <c r="D1767" t="s">
        <v>230</v>
      </c>
      <c r="E1767" t="s">
        <v>158</v>
      </c>
      <c r="F1767" t="s">
        <v>159</v>
      </c>
      <c r="G1767" t="s">
        <v>117</v>
      </c>
      <c r="H1767" t="s">
        <v>118</v>
      </c>
    </row>
    <row r="1768" spans="1:8" x14ac:dyDescent="0.35">
      <c r="A1768" t="s">
        <v>475</v>
      </c>
      <c r="B1768">
        <v>800</v>
      </c>
      <c r="C1768" t="s">
        <v>474</v>
      </c>
      <c r="D1768" t="s">
        <v>475</v>
      </c>
      <c r="E1768" t="s">
        <v>158</v>
      </c>
      <c r="F1768" t="s">
        <v>159</v>
      </c>
      <c r="G1768" t="s">
        <v>117</v>
      </c>
      <c r="H1768" t="s">
        <v>118</v>
      </c>
    </row>
    <row r="1769" spans="1:8" x14ac:dyDescent="0.35">
      <c r="A1769" t="s">
        <v>188</v>
      </c>
      <c r="B1769">
        <v>1200</v>
      </c>
      <c r="C1769" t="s">
        <v>189</v>
      </c>
      <c r="D1769" t="s">
        <v>188</v>
      </c>
      <c r="E1769" t="s">
        <v>158</v>
      </c>
      <c r="F1769" t="s">
        <v>159</v>
      </c>
      <c r="G1769" t="s">
        <v>117</v>
      </c>
      <c r="H1769" t="s">
        <v>118</v>
      </c>
    </row>
    <row r="1770" spans="1:8" x14ac:dyDescent="0.35">
      <c r="A1770" t="s">
        <v>209</v>
      </c>
      <c r="B1770">
        <v>11000</v>
      </c>
      <c r="C1770" t="s">
        <v>208</v>
      </c>
      <c r="D1770" t="s">
        <v>209</v>
      </c>
      <c r="E1770" t="s">
        <v>158</v>
      </c>
      <c r="F1770" t="s">
        <v>159</v>
      </c>
      <c r="G1770" t="s">
        <v>117</v>
      </c>
      <c r="H1770" t="s">
        <v>118</v>
      </c>
    </row>
    <row r="1771" spans="1:8" x14ac:dyDescent="0.35">
      <c r="A1771" t="s">
        <v>272</v>
      </c>
      <c r="B1771">
        <v>3990</v>
      </c>
      <c r="C1771" t="s">
        <v>271</v>
      </c>
      <c r="D1771" t="s">
        <v>272</v>
      </c>
      <c r="E1771" t="s">
        <v>158</v>
      </c>
      <c r="F1771" t="s">
        <v>159</v>
      </c>
      <c r="G1771" t="s">
        <v>117</v>
      </c>
      <c r="H1771" t="s">
        <v>118</v>
      </c>
    </row>
    <row r="1772" spans="1:8" x14ac:dyDescent="0.35">
      <c r="A1772" t="s">
        <v>149</v>
      </c>
      <c r="B1772">
        <v>7200</v>
      </c>
      <c r="C1772" t="s">
        <v>148</v>
      </c>
      <c r="D1772" t="s">
        <v>149</v>
      </c>
      <c r="E1772" t="s">
        <v>158</v>
      </c>
      <c r="F1772" t="s">
        <v>159</v>
      </c>
      <c r="G1772" t="s">
        <v>117</v>
      </c>
      <c r="H1772" t="s">
        <v>118</v>
      </c>
    </row>
    <row r="1773" spans="1:8" x14ac:dyDescent="0.35">
      <c r="A1773" t="s">
        <v>2030</v>
      </c>
      <c r="B1773">
        <v>200</v>
      </c>
      <c r="C1773" t="s">
        <v>823</v>
      </c>
      <c r="D1773" t="s">
        <v>276</v>
      </c>
      <c r="E1773" t="s">
        <v>158</v>
      </c>
      <c r="F1773" t="s">
        <v>159</v>
      </c>
      <c r="G1773" t="s">
        <v>117</v>
      </c>
      <c r="H1773" t="s">
        <v>118</v>
      </c>
    </row>
    <row r="1774" spans="1:8" x14ac:dyDescent="0.35">
      <c r="A1774" t="s">
        <v>194</v>
      </c>
      <c r="B1774">
        <v>5000</v>
      </c>
      <c r="C1774" t="s">
        <v>193</v>
      </c>
      <c r="D1774" t="s">
        <v>194</v>
      </c>
      <c r="E1774" t="s">
        <v>134</v>
      </c>
      <c r="F1774" t="s">
        <v>135</v>
      </c>
      <c r="G1774" t="s">
        <v>117</v>
      </c>
      <c r="H1774" t="s">
        <v>118</v>
      </c>
    </row>
    <row r="1775" spans="1:8" x14ac:dyDescent="0.35">
      <c r="A1775" t="s">
        <v>524</v>
      </c>
      <c r="B1775">
        <v>500</v>
      </c>
      <c r="C1775" t="s">
        <v>523</v>
      </c>
      <c r="D1775" t="s">
        <v>524</v>
      </c>
      <c r="E1775" t="s">
        <v>134</v>
      </c>
      <c r="F1775" t="s">
        <v>135</v>
      </c>
      <c r="G1775" t="s">
        <v>117</v>
      </c>
      <c r="H1775" t="s">
        <v>118</v>
      </c>
    </row>
    <row r="1776" spans="1:8" x14ac:dyDescent="0.35">
      <c r="A1776" t="s">
        <v>517</v>
      </c>
      <c r="B1776">
        <v>1450</v>
      </c>
      <c r="C1776" t="s">
        <v>516</v>
      </c>
      <c r="D1776" t="s">
        <v>517</v>
      </c>
      <c r="E1776" t="s">
        <v>134</v>
      </c>
      <c r="F1776" t="s">
        <v>135</v>
      </c>
      <c r="G1776" t="s">
        <v>117</v>
      </c>
      <c r="H1776" t="s">
        <v>118</v>
      </c>
    </row>
    <row r="1777" spans="1:12" x14ac:dyDescent="0.35">
      <c r="A1777" t="s">
        <v>261</v>
      </c>
      <c r="B1777">
        <v>250</v>
      </c>
      <c r="C1777" t="s">
        <v>260</v>
      </c>
      <c r="D1777" t="s">
        <v>261</v>
      </c>
      <c r="E1777" t="s">
        <v>134</v>
      </c>
      <c r="F1777" t="s">
        <v>135</v>
      </c>
      <c r="G1777" t="s">
        <v>117</v>
      </c>
      <c r="H1777" t="s">
        <v>118</v>
      </c>
    </row>
    <row r="1778" spans="1:12" x14ac:dyDescent="0.35">
      <c r="A1778" t="s">
        <v>643</v>
      </c>
      <c r="B1778">
        <v>500</v>
      </c>
      <c r="C1778" t="s">
        <v>644</v>
      </c>
      <c r="D1778" t="s">
        <v>643</v>
      </c>
      <c r="E1778" t="s">
        <v>134</v>
      </c>
      <c r="F1778" t="s">
        <v>135</v>
      </c>
      <c r="G1778" t="s">
        <v>117</v>
      </c>
      <c r="H1778" t="s">
        <v>118</v>
      </c>
    </row>
    <row r="1779" spans="1:12" x14ac:dyDescent="0.35">
      <c r="A1779" t="s">
        <v>76</v>
      </c>
      <c r="B1779">
        <v>3000</v>
      </c>
      <c r="C1779" t="s">
        <v>75</v>
      </c>
      <c r="D1779" t="s">
        <v>76</v>
      </c>
      <c r="E1779" t="s">
        <v>134</v>
      </c>
      <c r="F1779" t="s">
        <v>135</v>
      </c>
      <c r="G1779" t="s">
        <v>117</v>
      </c>
      <c r="H1779" t="s">
        <v>118</v>
      </c>
    </row>
    <row r="1780" spans="1:12" x14ac:dyDescent="0.35">
      <c r="A1780" t="s">
        <v>900</v>
      </c>
      <c r="B1780">
        <v>3500</v>
      </c>
      <c r="C1780" t="s">
        <v>899</v>
      </c>
      <c r="D1780" t="s">
        <v>900</v>
      </c>
      <c r="E1780" t="s">
        <v>134</v>
      </c>
      <c r="F1780" t="s">
        <v>135</v>
      </c>
      <c r="G1780" t="s">
        <v>117</v>
      </c>
      <c r="H1780" t="s">
        <v>118</v>
      </c>
    </row>
    <row r="1781" spans="1:12" x14ac:dyDescent="0.35">
      <c r="A1781" t="s">
        <v>625</v>
      </c>
      <c r="B1781">
        <v>1000</v>
      </c>
      <c r="C1781" t="s">
        <v>624</v>
      </c>
      <c r="D1781" t="s">
        <v>625</v>
      </c>
      <c r="E1781" t="s">
        <v>134</v>
      </c>
      <c r="F1781" t="s">
        <v>135</v>
      </c>
      <c r="G1781" t="s">
        <v>117</v>
      </c>
      <c r="H1781" t="s">
        <v>118</v>
      </c>
    </row>
    <row r="1782" spans="1:12" x14ac:dyDescent="0.35">
      <c r="A1782" t="s">
        <v>64</v>
      </c>
      <c r="B1782">
        <v>500</v>
      </c>
      <c r="C1782" t="s">
        <v>63</v>
      </c>
      <c r="D1782" t="s">
        <v>64</v>
      </c>
      <c r="E1782" t="s">
        <v>134</v>
      </c>
      <c r="F1782" t="s">
        <v>135</v>
      </c>
      <c r="G1782" t="s">
        <v>117</v>
      </c>
      <c r="H1782" t="s">
        <v>118</v>
      </c>
    </row>
    <row r="1783" spans="1:12" x14ac:dyDescent="0.35">
      <c r="A1783" t="s">
        <v>86</v>
      </c>
      <c r="B1783">
        <v>500</v>
      </c>
      <c r="C1783" t="s">
        <v>85</v>
      </c>
      <c r="D1783" t="s">
        <v>86</v>
      </c>
      <c r="E1783" t="s">
        <v>134</v>
      </c>
      <c r="F1783" t="s">
        <v>135</v>
      </c>
      <c r="G1783" t="s">
        <v>117</v>
      </c>
      <c r="H1783" t="s">
        <v>118</v>
      </c>
    </row>
    <row r="1784" spans="1:12" x14ac:dyDescent="0.35">
      <c r="A1784" t="s">
        <v>2035</v>
      </c>
      <c r="B1784">
        <v>2588</v>
      </c>
      <c r="C1784" t="s">
        <v>266</v>
      </c>
      <c r="D1784" t="s">
        <v>138</v>
      </c>
      <c r="E1784" t="s">
        <v>134</v>
      </c>
      <c r="F1784" t="s">
        <v>135</v>
      </c>
      <c r="G1784" t="s">
        <v>117</v>
      </c>
      <c r="H1784" t="s">
        <v>118</v>
      </c>
    </row>
    <row r="1785" spans="1:12" x14ac:dyDescent="0.35">
      <c r="A1785" t="s">
        <v>2036</v>
      </c>
      <c r="B1785">
        <v>2000</v>
      </c>
      <c r="C1785" t="s">
        <v>185</v>
      </c>
      <c r="D1785" t="s">
        <v>184</v>
      </c>
      <c r="E1785" t="s">
        <v>134</v>
      </c>
      <c r="F1785" t="s">
        <v>135</v>
      </c>
      <c r="G1785" t="s">
        <v>117</v>
      </c>
      <c r="H1785" t="s">
        <v>118</v>
      </c>
    </row>
    <row r="1786" spans="1:12" x14ac:dyDescent="0.35">
      <c r="A1786" t="s">
        <v>169</v>
      </c>
      <c r="B1786">
        <v>12200</v>
      </c>
      <c r="C1786" t="s">
        <v>168</v>
      </c>
      <c r="D1786" t="s">
        <v>169</v>
      </c>
      <c r="E1786" t="s">
        <v>134</v>
      </c>
      <c r="F1786" t="s">
        <v>135</v>
      </c>
      <c r="G1786" t="s">
        <v>117</v>
      </c>
      <c r="H1786" t="s">
        <v>118</v>
      </c>
    </row>
    <row r="1787" spans="1:12" x14ac:dyDescent="0.35">
      <c r="A1787" t="s">
        <v>475</v>
      </c>
      <c r="B1787">
        <v>1400</v>
      </c>
      <c r="C1787" t="s">
        <v>474</v>
      </c>
      <c r="D1787" t="s">
        <v>475</v>
      </c>
      <c r="E1787" t="s">
        <v>134</v>
      </c>
      <c r="F1787" t="s">
        <v>135</v>
      </c>
      <c r="G1787" t="s">
        <v>117</v>
      </c>
      <c r="H1787" t="s">
        <v>118</v>
      </c>
    </row>
    <row r="1788" spans="1:12" x14ac:dyDescent="0.35">
      <c r="A1788" t="s">
        <v>188</v>
      </c>
      <c r="B1788">
        <v>2500</v>
      </c>
      <c r="C1788" t="s">
        <v>189</v>
      </c>
      <c r="D1788" t="s">
        <v>188</v>
      </c>
      <c r="E1788" t="s">
        <v>134</v>
      </c>
      <c r="F1788" t="s">
        <v>135</v>
      </c>
      <c r="G1788" t="s">
        <v>117</v>
      </c>
      <c r="H1788" t="s">
        <v>118</v>
      </c>
    </row>
    <row r="1789" spans="1:12" x14ac:dyDescent="0.35">
      <c r="A1789" t="s">
        <v>319</v>
      </c>
      <c r="B1789">
        <v>39957</v>
      </c>
      <c r="C1789" t="s">
        <v>318</v>
      </c>
      <c r="D1789" t="s">
        <v>319</v>
      </c>
      <c r="E1789" t="s">
        <v>134</v>
      </c>
      <c r="F1789" t="s">
        <v>135</v>
      </c>
      <c r="G1789" t="s">
        <v>117</v>
      </c>
      <c r="H1789" t="s">
        <v>118</v>
      </c>
      <c r="K1789" t="s">
        <v>1134</v>
      </c>
      <c r="L1789" t="s">
        <v>1135</v>
      </c>
    </row>
    <row r="1790" spans="1:12" x14ac:dyDescent="0.35">
      <c r="A1790" t="s">
        <v>209</v>
      </c>
      <c r="B1790">
        <v>10000</v>
      </c>
      <c r="C1790" t="s">
        <v>208</v>
      </c>
      <c r="D1790" t="s">
        <v>209</v>
      </c>
      <c r="E1790" t="s">
        <v>134</v>
      </c>
      <c r="F1790" t="s">
        <v>135</v>
      </c>
      <c r="G1790" t="s">
        <v>117</v>
      </c>
      <c r="H1790" t="s">
        <v>118</v>
      </c>
    </row>
    <row r="1791" spans="1:12" x14ac:dyDescent="0.35">
      <c r="A1791" t="s">
        <v>2037</v>
      </c>
      <c r="B1791">
        <v>8000</v>
      </c>
      <c r="C1791" t="s">
        <v>243</v>
      </c>
      <c r="D1791" t="s">
        <v>244</v>
      </c>
      <c r="E1791" t="s">
        <v>134</v>
      </c>
      <c r="F1791" t="s">
        <v>135</v>
      </c>
      <c r="G1791" t="s">
        <v>117</v>
      </c>
      <c r="H1791" t="s">
        <v>118</v>
      </c>
    </row>
    <row r="1792" spans="1:12" x14ac:dyDescent="0.35">
      <c r="A1792" t="s">
        <v>149</v>
      </c>
      <c r="B1792">
        <v>4946</v>
      </c>
      <c r="C1792" t="s">
        <v>148</v>
      </c>
      <c r="D1792" t="s">
        <v>149</v>
      </c>
      <c r="E1792" t="s">
        <v>134</v>
      </c>
      <c r="F1792" t="s">
        <v>135</v>
      </c>
      <c r="G1792" t="s">
        <v>117</v>
      </c>
      <c r="H1792" t="s">
        <v>118</v>
      </c>
    </row>
    <row r="1793" spans="1:14" x14ac:dyDescent="0.35">
      <c r="A1793" t="s">
        <v>991</v>
      </c>
      <c r="B1793">
        <v>5000</v>
      </c>
      <c r="C1793" t="s">
        <v>992</v>
      </c>
      <c r="D1793" t="s">
        <v>991</v>
      </c>
      <c r="E1793" t="s">
        <v>134</v>
      </c>
      <c r="F1793" t="s">
        <v>135</v>
      </c>
      <c r="G1793" t="s">
        <v>117</v>
      </c>
      <c r="H1793" t="s">
        <v>118</v>
      </c>
    </row>
    <row r="1794" spans="1:14" x14ac:dyDescent="0.35">
      <c r="A1794" t="s">
        <v>265</v>
      </c>
      <c r="B1794">
        <v>4961</v>
      </c>
      <c r="C1794" t="s">
        <v>264</v>
      </c>
      <c r="D1794" t="s">
        <v>265</v>
      </c>
      <c r="E1794" t="s">
        <v>134</v>
      </c>
      <c r="F1794" t="s">
        <v>135</v>
      </c>
      <c r="G1794" t="s">
        <v>117</v>
      </c>
      <c r="H1794" t="s">
        <v>118</v>
      </c>
    </row>
    <row r="1795" spans="1:14" x14ac:dyDescent="0.35">
      <c r="A1795" t="s">
        <v>190</v>
      </c>
      <c r="B1795">
        <v>1000</v>
      </c>
      <c r="C1795" t="s">
        <v>191</v>
      </c>
      <c r="D1795" t="s">
        <v>190</v>
      </c>
      <c r="E1795" t="s">
        <v>422</v>
      </c>
      <c r="F1795" t="s">
        <v>423</v>
      </c>
      <c r="G1795" t="s">
        <v>307</v>
      </c>
      <c r="H1795" t="s">
        <v>308</v>
      </c>
    </row>
    <row r="1796" spans="1:14" x14ac:dyDescent="0.35">
      <c r="A1796" t="s">
        <v>194</v>
      </c>
      <c r="B1796">
        <v>105</v>
      </c>
      <c r="C1796" t="s">
        <v>193</v>
      </c>
      <c r="D1796" t="s">
        <v>194</v>
      </c>
      <c r="E1796" t="s">
        <v>422</v>
      </c>
      <c r="F1796" t="s">
        <v>423</v>
      </c>
      <c r="G1796" t="s">
        <v>307</v>
      </c>
      <c r="H1796" t="s">
        <v>308</v>
      </c>
    </row>
    <row r="1797" spans="1:14" x14ac:dyDescent="0.35">
      <c r="A1797" t="s">
        <v>524</v>
      </c>
      <c r="B1797">
        <v>316</v>
      </c>
      <c r="C1797" t="s">
        <v>523</v>
      </c>
      <c r="D1797" t="s">
        <v>524</v>
      </c>
      <c r="E1797" t="s">
        <v>422</v>
      </c>
      <c r="F1797" t="s">
        <v>423</v>
      </c>
      <c r="G1797" t="s">
        <v>307</v>
      </c>
      <c r="H1797" t="s">
        <v>308</v>
      </c>
    </row>
    <row r="1798" spans="1:14" x14ac:dyDescent="0.35">
      <c r="A1798" t="s">
        <v>76</v>
      </c>
      <c r="B1798">
        <v>181</v>
      </c>
      <c r="C1798" t="s">
        <v>75</v>
      </c>
      <c r="D1798" t="s">
        <v>76</v>
      </c>
      <c r="E1798" t="s">
        <v>422</v>
      </c>
      <c r="F1798" t="s">
        <v>423</v>
      </c>
      <c r="G1798" t="s">
        <v>307</v>
      </c>
      <c r="H1798" t="s">
        <v>308</v>
      </c>
    </row>
    <row r="1799" spans="1:14" x14ac:dyDescent="0.35">
      <c r="A1799" t="s">
        <v>64</v>
      </c>
      <c r="B1799">
        <v>372</v>
      </c>
      <c r="C1799" t="s">
        <v>63</v>
      </c>
      <c r="D1799" t="s">
        <v>64</v>
      </c>
      <c r="E1799" t="s">
        <v>422</v>
      </c>
      <c r="F1799" t="s">
        <v>423</v>
      </c>
      <c r="G1799" t="s">
        <v>307</v>
      </c>
      <c r="H1799" t="s">
        <v>308</v>
      </c>
    </row>
    <row r="1800" spans="1:14" x14ac:dyDescent="0.35">
      <c r="A1800" t="s">
        <v>86</v>
      </c>
      <c r="B1800">
        <v>400</v>
      </c>
      <c r="C1800" t="s">
        <v>85</v>
      </c>
      <c r="D1800" t="s">
        <v>86</v>
      </c>
      <c r="E1800" t="s">
        <v>422</v>
      </c>
      <c r="F1800" t="s">
        <v>423</v>
      </c>
      <c r="G1800" t="s">
        <v>307</v>
      </c>
      <c r="H1800" t="s">
        <v>308</v>
      </c>
    </row>
    <row r="1801" spans="1:14" x14ac:dyDescent="0.35">
      <c r="A1801" t="s">
        <v>1421</v>
      </c>
      <c r="B1801">
        <v>5000</v>
      </c>
      <c r="C1801" t="s">
        <v>1420</v>
      </c>
      <c r="D1801" t="s">
        <v>1421</v>
      </c>
      <c r="E1801" t="s">
        <v>1016</v>
      </c>
      <c r="F1801" t="s">
        <v>1017</v>
      </c>
      <c r="G1801" t="s">
        <v>1422</v>
      </c>
      <c r="H1801" t="s">
        <v>1423</v>
      </c>
      <c r="M1801" t="s">
        <v>1424</v>
      </c>
      <c r="N1801" t="s">
        <v>1425</v>
      </c>
    </row>
    <row r="1802" spans="1:14" x14ac:dyDescent="0.35">
      <c r="A1802" t="s">
        <v>197</v>
      </c>
      <c r="B1802">
        <v>35000</v>
      </c>
      <c r="C1802" t="s">
        <v>196</v>
      </c>
      <c r="D1802" t="s">
        <v>197</v>
      </c>
      <c r="E1802" t="s">
        <v>134</v>
      </c>
      <c r="F1802" t="s">
        <v>135</v>
      </c>
      <c r="G1802" t="s">
        <v>117</v>
      </c>
      <c r="H1802" t="s">
        <v>118</v>
      </c>
    </row>
    <row r="1803" spans="1:14" x14ac:dyDescent="0.35">
      <c r="A1803" t="s">
        <v>41</v>
      </c>
      <c r="B1803">
        <v>2000</v>
      </c>
      <c r="C1803" t="s">
        <v>40</v>
      </c>
      <c r="D1803" t="s">
        <v>41</v>
      </c>
      <c r="E1803" t="s">
        <v>1016</v>
      </c>
      <c r="F1803" t="s">
        <v>1017</v>
      </c>
      <c r="G1803" t="s">
        <v>1416</v>
      </c>
      <c r="H1803" t="s">
        <v>1417</v>
      </c>
      <c r="M1803" t="s">
        <v>1418</v>
      </c>
      <c r="N1803" t="s">
        <v>1419</v>
      </c>
    </row>
    <row r="1804" spans="1:14" x14ac:dyDescent="0.35">
      <c r="A1804" t="s">
        <v>190</v>
      </c>
      <c r="B1804">
        <v>500</v>
      </c>
      <c r="C1804" t="s">
        <v>191</v>
      </c>
      <c r="D1804" t="s">
        <v>190</v>
      </c>
      <c r="E1804" t="s">
        <v>337</v>
      </c>
      <c r="F1804" t="s">
        <v>338</v>
      </c>
      <c r="G1804" t="s">
        <v>339</v>
      </c>
      <c r="H1804" t="s">
        <v>340</v>
      </c>
    </row>
    <row r="1805" spans="1:14" x14ac:dyDescent="0.35">
      <c r="A1805" t="s">
        <v>194</v>
      </c>
      <c r="B1805">
        <v>542</v>
      </c>
      <c r="C1805" t="s">
        <v>193</v>
      </c>
      <c r="D1805" t="s">
        <v>194</v>
      </c>
      <c r="E1805" t="s">
        <v>337</v>
      </c>
      <c r="F1805" t="s">
        <v>338</v>
      </c>
      <c r="G1805" t="s">
        <v>339</v>
      </c>
      <c r="H1805" t="s">
        <v>340</v>
      </c>
    </row>
    <row r="1806" spans="1:14" x14ac:dyDescent="0.35">
      <c r="A1806" t="s">
        <v>524</v>
      </c>
      <c r="B1806">
        <v>741</v>
      </c>
      <c r="C1806" t="s">
        <v>523</v>
      </c>
      <c r="D1806" t="s">
        <v>524</v>
      </c>
      <c r="E1806" t="s">
        <v>337</v>
      </c>
      <c r="F1806" t="s">
        <v>338</v>
      </c>
      <c r="G1806" t="s">
        <v>339</v>
      </c>
      <c r="H1806" t="s">
        <v>340</v>
      </c>
    </row>
    <row r="1807" spans="1:14" x14ac:dyDescent="0.35">
      <c r="A1807" t="s">
        <v>261</v>
      </c>
      <c r="B1807">
        <v>90</v>
      </c>
      <c r="C1807" t="s">
        <v>260</v>
      </c>
      <c r="D1807" t="s">
        <v>261</v>
      </c>
      <c r="E1807" t="s">
        <v>337</v>
      </c>
      <c r="F1807" t="s">
        <v>338</v>
      </c>
      <c r="G1807" t="s">
        <v>339</v>
      </c>
      <c r="H1807" t="s">
        <v>340</v>
      </c>
    </row>
    <row r="1808" spans="1:14" x14ac:dyDescent="0.35">
      <c r="A1808" t="s">
        <v>517</v>
      </c>
      <c r="B1808">
        <v>900</v>
      </c>
      <c r="C1808" t="s">
        <v>516</v>
      </c>
      <c r="D1808" t="s">
        <v>517</v>
      </c>
      <c r="E1808" t="s">
        <v>337</v>
      </c>
      <c r="F1808" t="s">
        <v>338</v>
      </c>
      <c r="G1808" t="s">
        <v>339</v>
      </c>
      <c r="H1808" t="s">
        <v>340</v>
      </c>
    </row>
    <row r="1809" spans="1:10" x14ac:dyDescent="0.35">
      <c r="A1809" t="s">
        <v>190</v>
      </c>
      <c r="B1809">
        <v>120</v>
      </c>
      <c r="C1809" t="s">
        <v>191</v>
      </c>
      <c r="D1809" t="s">
        <v>190</v>
      </c>
      <c r="E1809" t="s">
        <v>482</v>
      </c>
      <c r="F1809" t="s">
        <v>483</v>
      </c>
      <c r="G1809" t="s">
        <v>250</v>
      </c>
      <c r="H1809" t="s">
        <v>251</v>
      </c>
    </row>
    <row r="1810" spans="1:10" x14ac:dyDescent="0.35">
      <c r="A1810" t="s">
        <v>517</v>
      </c>
      <c r="B1810">
        <v>75</v>
      </c>
      <c r="C1810" t="s">
        <v>516</v>
      </c>
      <c r="D1810" t="s">
        <v>517</v>
      </c>
      <c r="E1810" t="s">
        <v>482</v>
      </c>
      <c r="F1810" t="s">
        <v>483</v>
      </c>
      <c r="G1810" t="s">
        <v>250</v>
      </c>
      <c r="H1810" t="s">
        <v>251</v>
      </c>
    </row>
    <row r="1811" spans="1:10" x14ac:dyDescent="0.35">
      <c r="A1811" t="s">
        <v>524</v>
      </c>
      <c r="B1811">
        <v>50</v>
      </c>
      <c r="C1811" t="s">
        <v>523</v>
      </c>
      <c r="D1811" t="s">
        <v>524</v>
      </c>
      <c r="E1811" t="s">
        <v>482</v>
      </c>
      <c r="F1811" t="s">
        <v>483</v>
      </c>
      <c r="G1811" t="s">
        <v>250</v>
      </c>
      <c r="H1811" t="s">
        <v>251</v>
      </c>
    </row>
    <row r="1812" spans="1:10" x14ac:dyDescent="0.35">
      <c r="A1812" t="s">
        <v>194</v>
      </c>
      <c r="B1812">
        <v>100</v>
      </c>
      <c r="C1812" t="s">
        <v>193</v>
      </c>
      <c r="D1812" t="s">
        <v>194</v>
      </c>
      <c r="E1812" t="s">
        <v>482</v>
      </c>
      <c r="F1812" t="s">
        <v>483</v>
      </c>
      <c r="G1812" t="s">
        <v>250</v>
      </c>
      <c r="H1812" t="s">
        <v>251</v>
      </c>
    </row>
    <row r="1813" spans="1:10" x14ac:dyDescent="0.35">
      <c r="A1813" t="s">
        <v>261</v>
      </c>
      <c r="B1813">
        <v>20</v>
      </c>
      <c r="C1813" t="s">
        <v>260</v>
      </c>
      <c r="D1813" t="s">
        <v>261</v>
      </c>
      <c r="E1813" t="s">
        <v>482</v>
      </c>
      <c r="F1813" t="s">
        <v>483</v>
      </c>
      <c r="G1813" t="s">
        <v>250</v>
      </c>
      <c r="H1813" t="s">
        <v>251</v>
      </c>
    </row>
    <row r="1814" spans="1:10" x14ac:dyDescent="0.35">
      <c r="A1814" t="s">
        <v>76</v>
      </c>
      <c r="B1814">
        <v>210</v>
      </c>
      <c r="C1814" t="s">
        <v>75</v>
      </c>
      <c r="D1814" t="s">
        <v>76</v>
      </c>
      <c r="E1814" t="s">
        <v>482</v>
      </c>
      <c r="F1814" t="s">
        <v>483</v>
      </c>
      <c r="G1814" t="s">
        <v>250</v>
      </c>
      <c r="H1814" t="s">
        <v>251</v>
      </c>
    </row>
    <row r="1815" spans="1:10" x14ac:dyDescent="0.35">
      <c r="A1815" t="s">
        <v>64</v>
      </c>
      <c r="B1815">
        <v>460</v>
      </c>
      <c r="C1815" t="s">
        <v>63</v>
      </c>
      <c r="D1815" t="s">
        <v>64</v>
      </c>
      <c r="E1815" t="s">
        <v>482</v>
      </c>
      <c r="F1815" t="s">
        <v>483</v>
      </c>
      <c r="G1815" t="s">
        <v>250</v>
      </c>
      <c r="H1815" t="s">
        <v>251</v>
      </c>
    </row>
    <row r="1816" spans="1:10" x14ac:dyDescent="0.35">
      <c r="A1816" t="s">
        <v>2038</v>
      </c>
      <c r="B1816">
        <v>53747</v>
      </c>
      <c r="C1816" t="s">
        <v>156</v>
      </c>
      <c r="D1816" t="s">
        <v>157</v>
      </c>
      <c r="E1816" t="s">
        <v>482</v>
      </c>
      <c r="F1816" t="s">
        <v>483</v>
      </c>
      <c r="G1816" t="s">
        <v>250</v>
      </c>
      <c r="H1816" t="s">
        <v>251</v>
      </c>
    </row>
    <row r="1817" spans="1:10" x14ac:dyDescent="0.35">
      <c r="A1817" t="s">
        <v>2038</v>
      </c>
      <c r="B1817">
        <v>12708</v>
      </c>
      <c r="C1817" t="s">
        <v>205</v>
      </c>
      <c r="D1817" t="s">
        <v>206</v>
      </c>
      <c r="E1817" t="s">
        <v>482</v>
      </c>
      <c r="F1817" t="s">
        <v>483</v>
      </c>
      <c r="G1817" t="s">
        <v>250</v>
      </c>
      <c r="H1817" t="s">
        <v>251</v>
      </c>
    </row>
    <row r="1818" spans="1:10" x14ac:dyDescent="0.35">
      <c r="A1818" t="s">
        <v>989</v>
      </c>
      <c r="B1818">
        <v>0</v>
      </c>
      <c r="C1818" t="s">
        <v>990</v>
      </c>
      <c r="D1818" t="s">
        <v>989</v>
      </c>
      <c r="E1818" t="s">
        <v>490</v>
      </c>
      <c r="F1818" t="s">
        <v>491</v>
      </c>
      <c r="G1818" t="s">
        <v>492</v>
      </c>
      <c r="H1818" t="s">
        <v>493</v>
      </c>
      <c r="I1818" t="s">
        <v>119</v>
      </c>
      <c r="J1818" t="s">
        <v>120</v>
      </c>
    </row>
    <row r="1819" spans="1:10" x14ac:dyDescent="0.35">
      <c r="A1819" t="s">
        <v>257</v>
      </c>
      <c r="B1819">
        <v>159</v>
      </c>
      <c r="C1819" t="s">
        <v>256</v>
      </c>
      <c r="D1819" t="s">
        <v>257</v>
      </c>
      <c r="E1819" t="s">
        <v>490</v>
      </c>
      <c r="F1819" t="s">
        <v>491</v>
      </c>
      <c r="G1819" t="s">
        <v>492</v>
      </c>
      <c r="H1819" t="s">
        <v>493</v>
      </c>
      <c r="I1819" t="s">
        <v>119</v>
      </c>
      <c r="J1819" t="s">
        <v>120</v>
      </c>
    </row>
    <row r="1820" spans="1:10" x14ac:dyDescent="0.35">
      <c r="A1820" t="s">
        <v>1329</v>
      </c>
      <c r="B1820">
        <v>419</v>
      </c>
      <c r="C1820" t="s">
        <v>1328</v>
      </c>
      <c r="D1820" t="s">
        <v>1329</v>
      </c>
      <c r="E1820" t="s">
        <v>490</v>
      </c>
      <c r="F1820" t="s">
        <v>491</v>
      </c>
      <c r="G1820" t="s">
        <v>492</v>
      </c>
      <c r="H1820" t="s">
        <v>493</v>
      </c>
      <c r="I1820" t="s">
        <v>119</v>
      </c>
      <c r="J1820" t="s">
        <v>120</v>
      </c>
    </row>
    <row r="1821" spans="1:10" x14ac:dyDescent="0.35">
      <c r="A1821" t="s">
        <v>989</v>
      </c>
      <c r="B1821">
        <v>0</v>
      </c>
      <c r="C1821" t="s">
        <v>990</v>
      </c>
      <c r="D1821" t="s">
        <v>989</v>
      </c>
      <c r="E1821" t="s">
        <v>410</v>
      </c>
      <c r="F1821" t="s">
        <v>411</v>
      </c>
      <c r="G1821" t="s">
        <v>412</v>
      </c>
      <c r="H1821" t="s">
        <v>413</v>
      </c>
      <c r="I1821" t="s">
        <v>119</v>
      </c>
      <c r="J1821" t="s">
        <v>120</v>
      </c>
    </row>
    <row r="1822" spans="1:10" x14ac:dyDescent="0.35">
      <c r="A1822" t="s">
        <v>182</v>
      </c>
      <c r="B1822">
        <v>500</v>
      </c>
      <c r="C1822" t="s">
        <v>1331</v>
      </c>
      <c r="D1822" t="s">
        <v>182</v>
      </c>
      <c r="E1822" t="s">
        <v>410</v>
      </c>
      <c r="F1822" t="s">
        <v>411</v>
      </c>
      <c r="G1822" t="s">
        <v>412</v>
      </c>
      <c r="H1822" t="s">
        <v>413</v>
      </c>
      <c r="I1822" t="s">
        <v>119</v>
      </c>
      <c r="J1822" t="s">
        <v>120</v>
      </c>
    </row>
    <row r="1823" spans="1:10" x14ac:dyDescent="0.35">
      <c r="A1823" t="s">
        <v>257</v>
      </c>
      <c r="B1823">
        <v>107</v>
      </c>
      <c r="C1823" t="s">
        <v>256</v>
      </c>
      <c r="D1823" t="s">
        <v>257</v>
      </c>
      <c r="E1823" t="s">
        <v>410</v>
      </c>
      <c r="F1823" t="s">
        <v>411</v>
      </c>
      <c r="G1823" t="s">
        <v>412</v>
      </c>
      <c r="H1823" t="s">
        <v>413</v>
      </c>
      <c r="I1823" t="s">
        <v>119</v>
      </c>
      <c r="J1823" t="s">
        <v>120</v>
      </c>
    </row>
    <row r="1824" spans="1:10" x14ac:dyDescent="0.35">
      <c r="A1824" t="s">
        <v>182</v>
      </c>
      <c r="B1824">
        <v>250</v>
      </c>
      <c r="C1824" t="s">
        <v>1331</v>
      </c>
      <c r="D1824" t="s">
        <v>182</v>
      </c>
      <c r="E1824" t="s">
        <v>613</v>
      </c>
      <c r="F1824" t="s">
        <v>614</v>
      </c>
      <c r="G1824" t="s">
        <v>615</v>
      </c>
      <c r="H1824" t="s">
        <v>616</v>
      </c>
      <c r="I1824" t="s">
        <v>119</v>
      </c>
      <c r="J1824" t="s">
        <v>120</v>
      </c>
    </row>
    <row r="1825" spans="1:10" x14ac:dyDescent="0.35">
      <c r="A1825" t="s">
        <v>257</v>
      </c>
      <c r="B1825">
        <v>0</v>
      </c>
      <c r="C1825" t="s">
        <v>256</v>
      </c>
      <c r="D1825" t="s">
        <v>257</v>
      </c>
      <c r="E1825" t="s">
        <v>613</v>
      </c>
      <c r="F1825" t="s">
        <v>614</v>
      </c>
      <c r="G1825" t="s">
        <v>615</v>
      </c>
      <c r="H1825" t="s">
        <v>616</v>
      </c>
      <c r="I1825" t="s">
        <v>119</v>
      </c>
      <c r="J1825" t="s">
        <v>120</v>
      </c>
    </row>
    <row r="1826" spans="1:10" x14ac:dyDescent="0.35">
      <c r="A1826" t="s">
        <v>989</v>
      </c>
      <c r="B1826">
        <v>0</v>
      </c>
      <c r="C1826" t="s">
        <v>990</v>
      </c>
      <c r="D1826" t="s">
        <v>989</v>
      </c>
      <c r="E1826" t="s">
        <v>531</v>
      </c>
      <c r="F1826" t="s">
        <v>532</v>
      </c>
      <c r="G1826" t="s">
        <v>533</v>
      </c>
      <c r="H1826" t="s">
        <v>534</v>
      </c>
      <c r="I1826" t="s">
        <v>119</v>
      </c>
      <c r="J1826" t="s">
        <v>120</v>
      </c>
    </row>
    <row r="1827" spans="1:10" x14ac:dyDescent="0.35">
      <c r="A1827" t="s">
        <v>182</v>
      </c>
      <c r="B1827">
        <v>666</v>
      </c>
      <c r="C1827" t="s">
        <v>1331</v>
      </c>
      <c r="D1827" t="s">
        <v>182</v>
      </c>
      <c r="E1827" t="s">
        <v>531</v>
      </c>
      <c r="F1827" t="s">
        <v>532</v>
      </c>
      <c r="G1827" t="s">
        <v>533</v>
      </c>
      <c r="H1827" t="s">
        <v>534</v>
      </c>
      <c r="I1827" t="s">
        <v>119</v>
      </c>
      <c r="J1827" t="s">
        <v>120</v>
      </c>
    </row>
    <row r="1828" spans="1:10" x14ac:dyDescent="0.35">
      <c r="A1828" t="s">
        <v>116</v>
      </c>
      <c r="B1828">
        <v>425</v>
      </c>
      <c r="C1828" t="s">
        <v>115</v>
      </c>
      <c r="D1828" t="s">
        <v>116</v>
      </c>
      <c r="E1828" t="s">
        <v>531</v>
      </c>
      <c r="F1828" t="s">
        <v>532</v>
      </c>
      <c r="G1828" t="s">
        <v>533</v>
      </c>
      <c r="H1828" t="s">
        <v>534</v>
      </c>
      <c r="I1828" t="s">
        <v>119</v>
      </c>
      <c r="J1828" t="s">
        <v>120</v>
      </c>
    </row>
    <row r="1829" spans="1:10" x14ac:dyDescent="0.35">
      <c r="A1829" t="s">
        <v>257</v>
      </c>
      <c r="B1829">
        <v>3876</v>
      </c>
      <c r="C1829" t="s">
        <v>256</v>
      </c>
      <c r="D1829" t="s">
        <v>257</v>
      </c>
      <c r="E1829" t="s">
        <v>531</v>
      </c>
      <c r="F1829" t="s">
        <v>532</v>
      </c>
      <c r="G1829" t="s">
        <v>533</v>
      </c>
      <c r="H1829" t="s">
        <v>534</v>
      </c>
      <c r="I1829" t="s">
        <v>119</v>
      </c>
      <c r="J1829" t="s">
        <v>120</v>
      </c>
    </row>
    <row r="1830" spans="1:10" x14ac:dyDescent="0.35">
      <c r="A1830" t="s">
        <v>989</v>
      </c>
      <c r="B1830">
        <v>0</v>
      </c>
      <c r="C1830" t="s">
        <v>990</v>
      </c>
      <c r="D1830" t="s">
        <v>989</v>
      </c>
      <c r="E1830" t="s">
        <v>380</v>
      </c>
      <c r="F1830" t="s">
        <v>381</v>
      </c>
      <c r="G1830" t="s">
        <v>250</v>
      </c>
      <c r="H1830" t="s">
        <v>251</v>
      </c>
      <c r="I1830" t="s">
        <v>119</v>
      </c>
      <c r="J1830" t="s">
        <v>120</v>
      </c>
    </row>
    <row r="1831" spans="1:10" x14ac:dyDescent="0.35">
      <c r="A1831" t="s">
        <v>182</v>
      </c>
      <c r="B1831">
        <v>250</v>
      </c>
      <c r="C1831" t="s">
        <v>1331</v>
      </c>
      <c r="D1831" t="s">
        <v>182</v>
      </c>
      <c r="E1831" t="s">
        <v>380</v>
      </c>
      <c r="F1831" t="s">
        <v>381</v>
      </c>
      <c r="G1831" t="s">
        <v>250</v>
      </c>
      <c r="H1831" t="s">
        <v>251</v>
      </c>
      <c r="I1831" t="s">
        <v>119</v>
      </c>
      <c r="J1831" t="s">
        <v>120</v>
      </c>
    </row>
    <row r="1832" spans="1:10" x14ac:dyDescent="0.35">
      <c r="A1832" t="s">
        <v>1329</v>
      </c>
      <c r="B1832">
        <v>383</v>
      </c>
      <c r="C1832" t="s">
        <v>1328</v>
      </c>
      <c r="D1832" t="s">
        <v>1329</v>
      </c>
      <c r="E1832" t="s">
        <v>380</v>
      </c>
      <c r="F1832" t="s">
        <v>381</v>
      </c>
      <c r="G1832" t="s">
        <v>250</v>
      </c>
      <c r="H1832" t="s">
        <v>251</v>
      </c>
      <c r="I1832" t="s">
        <v>119</v>
      </c>
      <c r="J1832" t="s">
        <v>120</v>
      </c>
    </row>
    <row r="1833" spans="1:10" x14ac:dyDescent="0.35">
      <c r="A1833" t="s">
        <v>678</v>
      </c>
      <c r="B1833">
        <v>0</v>
      </c>
      <c r="C1833" t="s">
        <v>677</v>
      </c>
      <c r="D1833" t="s">
        <v>678</v>
      </c>
      <c r="E1833" t="s">
        <v>380</v>
      </c>
      <c r="F1833" t="s">
        <v>381</v>
      </c>
      <c r="G1833" t="s">
        <v>250</v>
      </c>
      <c r="H1833" t="s">
        <v>251</v>
      </c>
      <c r="I1833" t="s">
        <v>119</v>
      </c>
      <c r="J1833" t="s">
        <v>120</v>
      </c>
    </row>
    <row r="1834" spans="1:10" x14ac:dyDescent="0.35">
      <c r="A1834" t="s">
        <v>989</v>
      </c>
      <c r="B1834">
        <v>1000</v>
      </c>
      <c r="C1834" t="s">
        <v>990</v>
      </c>
      <c r="D1834" t="s">
        <v>989</v>
      </c>
      <c r="E1834" t="s">
        <v>134</v>
      </c>
      <c r="F1834" t="s">
        <v>135</v>
      </c>
      <c r="G1834" t="s">
        <v>117</v>
      </c>
      <c r="H1834" t="s">
        <v>118</v>
      </c>
      <c r="I1834" t="s">
        <v>119</v>
      </c>
      <c r="J1834" t="s">
        <v>120</v>
      </c>
    </row>
    <row r="1835" spans="1:10" x14ac:dyDescent="0.35">
      <c r="A1835" t="s">
        <v>182</v>
      </c>
      <c r="B1835">
        <v>1585</v>
      </c>
      <c r="C1835" t="s">
        <v>1331</v>
      </c>
      <c r="D1835" t="s">
        <v>182</v>
      </c>
      <c r="E1835" t="s">
        <v>134</v>
      </c>
      <c r="F1835" t="s">
        <v>135</v>
      </c>
      <c r="G1835" t="s">
        <v>117</v>
      </c>
      <c r="H1835" t="s">
        <v>118</v>
      </c>
      <c r="I1835" t="s">
        <v>119</v>
      </c>
      <c r="J1835" t="s">
        <v>120</v>
      </c>
    </row>
    <row r="1836" spans="1:10" x14ac:dyDescent="0.35">
      <c r="A1836" t="s">
        <v>116</v>
      </c>
      <c r="B1836">
        <v>10149</v>
      </c>
      <c r="C1836" t="s">
        <v>115</v>
      </c>
      <c r="D1836" t="s">
        <v>116</v>
      </c>
      <c r="E1836" t="s">
        <v>134</v>
      </c>
      <c r="F1836" t="s">
        <v>135</v>
      </c>
      <c r="G1836" t="s">
        <v>117</v>
      </c>
      <c r="H1836" t="s">
        <v>118</v>
      </c>
      <c r="I1836" t="s">
        <v>119</v>
      </c>
      <c r="J1836" t="s">
        <v>120</v>
      </c>
    </row>
    <row r="1837" spans="1:10" x14ac:dyDescent="0.35">
      <c r="A1837" t="s">
        <v>1329</v>
      </c>
      <c r="B1837">
        <v>773</v>
      </c>
      <c r="C1837" t="s">
        <v>1328</v>
      </c>
      <c r="D1837" t="s">
        <v>1329</v>
      </c>
      <c r="E1837" t="s">
        <v>134</v>
      </c>
      <c r="F1837" t="s">
        <v>135</v>
      </c>
      <c r="G1837" t="s">
        <v>117</v>
      </c>
      <c r="H1837" t="s">
        <v>118</v>
      </c>
      <c r="I1837" t="s">
        <v>119</v>
      </c>
      <c r="J1837" t="s">
        <v>120</v>
      </c>
    </row>
    <row r="1838" spans="1:10" x14ac:dyDescent="0.35">
      <c r="A1838" t="s">
        <v>257</v>
      </c>
      <c r="B1838">
        <v>3037</v>
      </c>
      <c r="C1838" t="s">
        <v>256</v>
      </c>
      <c r="D1838" t="s">
        <v>257</v>
      </c>
      <c r="E1838" t="s">
        <v>134</v>
      </c>
      <c r="F1838" t="s">
        <v>135</v>
      </c>
      <c r="G1838" t="s">
        <v>117</v>
      </c>
      <c r="H1838" t="s">
        <v>118</v>
      </c>
      <c r="I1838" t="s">
        <v>119</v>
      </c>
      <c r="J1838" t="s">
        <v>120</v>
      </c>
    </row>
    <row r="1839" spans="1:10" x14ac:dyDescent="0.35">
      <c r="A1839" t="s">
        <v>257</v>
      </c>
      <c r="B1839">
        <v>1462</v>
      </c>
      <c r="C1839" t="s">
        <v>256</v>
      </c>
      <c r="D1839" t="s">
        <v>257</v>
      </c>
      <c r="E1839" t="s">
        <v>154</v>
      </c>
      <c r="F1839" t="s">
        <v>155</v>
      </c>
      <c r="G1839" t="s">
        <v>117</v>
      </c>
      <c r="H1839" t="s">
        <v>118</v>
      </c>
      <c r="I1839" t="s">
        <v>119</v>
      </c>
      <c r="J1839" t="s">
        <v>120</v>
      </c>
    </row>
    <row r="1840" spans="1:10" x14ac:dyDescent="0.35">
      <c r="A1840" t="s">
        <v>1329</v>
      </c>
      <c r="B1840">
        <v>322</v>
      </c>
      <c r="C1840" t="s">
        <v>1328</v>
      </c>
      <c r="D1840" t="s">
        <v>1329</v>
      </c>
      <c r="E1840" t="s">
        <v>154</v>
      </c>
      <c r="F1840" t="s">
        <v>155</v>
      </c>
      <c r="G1840" t="s">
        <v>117</v>
      </c>
      <c r="H1840" t="s">
        <v>118</v>
      </c>
      <c r="I1840" t="s">
        <v>119</v>
      </c>
      <c r="J1840" t="s">
        <v>120</v>
      </c>
    </row>
    <row r="1841" spans="1:10" x14ac:dyDescent="0.35">
      <c r="A1841" t="s">
        <v>116</v>
      </c>
      <c r="B1841">
        <v>2506</v>
      </c>
      <c r="C1841" t="s">
        <v>115</v>
      </c>
      <c r="D1841" t="s">
        <v>116</v>
      </c>
      <c r="E1841" t="s">
        <v>154</v>
      </c>
      <c r="F1841" t="s">
        <v>155</v>
      </c>
      <c r="G1841" t="s">
        <v>117</v>
      </c>
      <c r="H1841" t="s">
        <v>118</v>
      </c>
      <c r="I1841" t="s">
        <v>119</v>
      </c>
      <c r="J1841" t="s">
        <v>120</v>
      </c>
    </row>
    <row r="1842" spans="1:10" x14ac:dyDescent="0.35">
      <c r="A1842" t="s">
        <v>182</v>
      </c>
      <c r="B1842">
        <v>750</v>
      </c>
      <c r="C1842" t="s">
        <v>1331</v>
      </c>
      <c r="D1842" t="s">
        <v>182</v>
      </c>
      <c r="E1842" t="s">
        <v>154</v>
      </c>
      <c r="F1842" t="s">
        <v>155</v>
      </c>
      <c r="G1842" t="s">
        <v>117</v>
      </c>
      <c r="H1842" t="s">
        <v>118</v>
      </c>
      <c r="I1842" t="s">
        <v>119</v>
      </c>
      <c r="J1842" t="s">
        <v>120</v>
      </c>
    </row>
    <row r="1843" spans="1:10" x14ac:dyDescent="0.35">
      <c r="A1843" t="s">
        <v>989</v>
      </c>
      <c r="B1843">
        <v>750</v>
      </c>
      <c r="C1843" t="s">
        <v>990</v>
      </c>
      <c r="D1843" t="s">
        <v>989</v>
      </c>
      <c r="E1843" t="s">
        <v>154</v>
      </c>
      <c r="F1843" t="s">
        <v>155</v>
      </c>
      <c r="G1843" t="s">
        <v>117</v>
      </c>
      <c r="H1843" t="s">
        <v>118</v>
      </c>
      <c r="I1843" t="s">
        <v>119</v>
      </c>
      <c r="J1843" t="s">
        <v>120</v>
      </c>
    </row>
    <row r="1844" spans="1:10" x14ac:dyDescent="0.35">
      <c r="A1844" t="s">
        <v>257</v>
      </c>
      <c r="B1844">
        <v>1892</v>
      </c>
      <c r="C1844" t="s">
        <v>256</v>
      </c>
      <c r="D1844" t="s">
        <v>257</v>
      </c>
      <c r="E1844" t="s">
        <v>404</v>
      </c>
      <c r="F1844" t="s">
        <v>405</v>
      </c>
      <c r="G1844" t="s">
        <v>307</v>
      </c>
      <c r="H1844" t="s">
        <v>308</v>
      </c>
      <c r="I1844" t="s">
        <v>119</v>
      </c>
      <c r="J1844" t="s">
        <v>120</v>
      </c>
    </row>
    <row r="1845" spans="1:10" x14ac:dyDescent="0.35">
      <c r="A1845" t="s">
        <v>1329</v>
      </c>
      <c r="B1845">
        <v>1806</v>
      </c>
      <c r="C1845" t="s">
        <v>1328</v>
      </c>
      <c r="D1845" t="s">
        <v>1329</v>
      </c>
      <c r="E1845" t="s">
        <v>404</v>
      </c>
      <c r="F1845" t="s">
        <v>405</v>
      </c>
      <c r="G1845" t="s">
        <v>307</v>
      </c>
      <c r="H1845" t="s">
        <v>308</v>
      </c>
      <c r="I1845" t="s">
        <v>119</v>
      </c>
      <c r="J1845" t="s">
        <v>120</v>
      </c>
    </row>
    <row r="1846" spans="1:10" x14ac:dyDescent="0.35">
      <c r="A1846" t="s">
        <v>182</v>
      </c>
      <c r="B1846">
        <v>150</v>
      </c>
      <c r="C1846" t="s">
        <v>1331</v>
      </c>
      <c r="D1846" t="s">
        <v>182</v>
      </c>
      <c r="E1846" t="s">
        <v>404</v>
      </c>
      <c r="F1846" t="s">
        <v>405</v>
      </c>
      <c r="G1846" t="s">
        <v>307</v>
      </c>
      <c r="H1846" t="s">
        <v>308</v>
      </c>
      <c r="I1846" t="s">
        <v>119</v>
      </c>
      <c r="J1846" t="s">
        <v>120</v>
      </c>
    </row>
    <row r="1847" spans="1:10" x14ac:dyDescent="0.35">
      <c r="A1847" t="s">
        <v>257</v>
      </c>
      <c r="B1847">
        <v>2300</v>
      </c>
      <c r="C1847" t="s">
        <v>256</v>
      </c>
      <c r="D1847" t="s">
        <v>257</v>
      </c>
      <c r="E1847" t="s">
        <v>158</v>
      </c>
      <c r="F1847" t="s">
        <v>159</v>
      </c>
      <c r="G1847" t="s">
        <v>117</v>
      </c>
      <c r="H1847" t="s">
        <v>118</v>
      </c>
      <c r="I1847" t="s">
        <v>119</v>
      </c>
      <c r="J1847" t="s">
        <v>120</v>
      </c>
    </row>
    <row r="1848" spans="1:10" x14ac:dyDescent="0.35">
      <c r="A1848" t="s">
        <v>1329</v>
      </c>
      <c r="B1848">
        <v>440</v>
      </c>
      <c r="C1848" t="s">
        <v>1328</v>
      </c>
      <c r="D1848" t="s">
        <v>1329</v>
      </c>
      <c r="E1848" t="s">
        <v>158</v>
      </c>
      <c r="F1848" t="s">
        <v>159</v>
      </c>
      <c r="G1848" t="s">
        <v>117</v>
      </c>
      <c r="H1848" t="s">
        <v>118</v>
      </c>
      <c r="I1848" t="s">
        <v>119</v>
      </c>
      <c r="J1848" t="s">
        <v>120</v>
      </c>
    </row>
    <row r="1849" spans="1:10" x14ac:dyDescent="0.35">
      <c r="A1849" t="s">
        <v>116</v>
      </c>
      <c r="B1849">
        <v>9074</v>
      </c>
      <c r="C1849" t="s">
        <v>115</v>
      </c>
      <c r="D1849" t="s">
        <v>116</v>
      </c>
      <c r="E1849" t="s">
        <v>158</v>
      </c>
      <c r="F1849" t="s">
        <v>159</v>
      </c>
      <c r="G1849" t="s">
        <v>117</v>
      </c>
      <c r="H1849" t="s">
        <v>118</v>
      </c>
      <c r="I1849" t="s">
        <v>119</v>
      </c>
      <c r="J1849" t="s">
        <v>120</v>
      </c>
    </row>
    <row r="1850" spans="1:10" x14ac:dyDescent="0.35">
      <c r="A1850" t="s">
        <v>182</v>
      </c>
      <c r="B1850">
        <v>1500</v>
      </c>
      <c r="C1850" t="s">
        <v>1331</v>
      </c>
      <c r="D1850" t="s">
        <v>182</v>
      </c>
      <c r="E1850" t="s">
        <v>158</v>
      </c>
      <c r="F1850" t="s">
        <v>159</v>
      </c>
      <c r="G1850" t="s">
        <v>117</v>
      </c>
      <c r="H1850" t="s">
        <v>118</v>
      </c>
      <c r="I1850" t="s">
        <v>119</v>
      </c>
      <c r="J1850" t="s">
        <v>120</v>
      </c>
    </row>
    <row r="1851" spans="1:10" x14ac:dyDescent="0.35">
      <c r="A1851" t="s">
        <v>989</v>
      </c>
      <c r="B1851">
        <v>1000</v>
      </c>
      <c r="C1851" t="s">
        <v>990</v>
      </c>
      <c r="D1851" t="s">
        <v>989</v>
      </c>
      <c r="E1851" t="s">
        <v>158</v>
      </c>
      <c r="F1851" t="s">
        <v>159</v>
      </c>
      <c r="G1851" t="s">
        <v>117</v>
      </c>
      <c r="H1851" t="s">
        <v>118</v>
      </c>
      <c r="I1851" t="s">
        <v>119</v>
      </c>
      <c r="J1851" t="s">
        <v>120</v>
      </c>
    </row>
    <row r="1852" spans="1:10" x14ac:dyDescent="0.35">
      <c r="A1852" t="s">
        <v>1329</v>
      </c>
      <c r="B1852">
        <v>481</v>
      </c>
      <c r="C1852" t="s">
        <v>1328</v>
      </c>
      <c r="D1852" t="s">
        <v>1329</v>
      </c>
      <c r="E1852" t="s">
        <v>482</v>
      </c>
      <c r="F1852" t="s">
        <v>483</v>
      </c>
      <c r="G1852" t="s">
        <v>250</v>
      </c>
      <c r="H1852" t="s">
        <v>251</v>
      </c>
      <c r="I1852" t="s">
        <v>119</v>
      </c>
      <c r="J1852" t="s">
        <v>120</v>
      </c>
    </row>
    <row r="1853" spans="1:10" x14ac:dyDescent="0.35">
      <c r="A1853" t="s">
        <v>182</v>
      </c>
      <c r="B1853">
        <v>250</v>
      </c>
      <c r="C1853" t="s">
        <v>1331</v>
      </c>
      <c r="D1853" t="s">
        <v>182</v>
      </c>
      <c r="E1853" t="s">
        <v>482</v>
      </c>
      <c r="F1853" t="s">
        <v>483</v>
      </c>
      <c r="G1853" t="s">
        <v>250</v>
      </c>
      <c r="H1853" t="s">
        <v>251</v>
      </c>
      <c r="I1853" t="s">
        <v>119</v>
      </c>
      <c r="J1853" t="s">
        <v>120</v>
      </c>
    </row>
    <row r="1854" spans="1:10" x14ac:dyDescent="0.35">
      <c r="A1854" t="s">
        <v>989</v>
      </c>
      <c r="B1854">
        <v>146</v>
      </c>
      <c r="C1854" t="s">
        <v>990</v>
      </c>
      <c r="D1854" t="s">
        <v>989</v>
      </c>
      <c r="E1854" t="s">
        <v>482</v>
      </c>
      <c r="F1854" t="s">
        <v>483</v>
      </c>
      <c r="G1854" t="s">
        <v>250</v>
      </c>
      <c r="H1854" t="s">
        <v>251</v>
      </c>
      <c r="I1854" t="s">
        <v>119</v>
      </c>
      <c r="J1854" t="s">
        <v>120</v>
      </c>
    </row>
    <row r="1855" spans="1:10" x14ac:dyDescent="0.35">
      <c r="A1855" t="s">
        <v>182</v>
      </c>
      <c r="B1855">
        <v>250</v>
      </c>
      <c r="C1855" t="s">
        <v>1331</v>
      </c>
      <c r="D1855" t="s">
        <v>182</v>
      </c>
      <c r="E1855" t="s">
        <v>563</v>
      </c>
      <c r="F1855" t="s">
        <v>564</v>
      </c>
      <c r="G1855" t="s">
        <v>565</v>
      </c>
      <c r="H1855" t="s">
        <v>566</v>
      </c>
      <c r="I1855" t="s">
        <v>119</v>
      </c>
      <c r="J1855" t="s">
        <v>120</v>
      </c>
    </row>
    <row r="1856" spans="1:10" x14ac:dyDescent="0.35">
      <c r="A1856" t="s">
        <v>116</v>
      </c>
      <c r="B1856">
        <v>0</v>
      </c>
      <c r="C1856" t="s">
        <v>115</v>
      </c>
      <c r="D1856" t="s">
        <v>116</v>
      </c>
      <c r="E1856" t="s">
        <v>563</v>
      </c>
      <c r="F1856" t="s">
        <v>564</v>
      </c>
      <c r="G1856" t="s">
        <v>565</v>
      </c>
      <c r="H1856" t="s">
        <v>566</v>
      </c>
      <c r="I1856" t="s">
        <v>119</v>
      </c>
      <c r="J1856" t="s">
        <v>120</v>
      </c>
    </row>
    <row r="1857" spans="1:10" x14ac:dyDescent="0.35">
      <c r="A1857" t="s">
        <v>257</v>
      </c>
      <c r="B1857">
        <v>1464</v>
      </c>
      <c r="C1857" t="s">
        <v>256</v>
      </c>
      <c r="D1857" t="s">
        <v>257</v>
      </c>
      <c r="E1857" t="s">
        <v>563</v>
      </c>
      <c r="F1857" t="s">
        <v>564</v>
      </c>
      <c r="G1857" t="s">
        <v>565</v>
      </c>
      <c r="H1857" t="s">
        <v>566</v>
      </c>
      <c r="I1857" t="s">
        <v>119</v>
      </c>
      <c r="J1857" t="s">
        <v>120</v>
      </c>
    </row>
    <row r="1858" spans="1:10" x14ac:dyDescent="0.35">
      <c r="A1858" t="s">
        <v>257</v>
      </c>
      <c r="B1858">
        <v>0</v>
      </c>
      <c r="C1858" t="s">
        <v>256</v>
      </c>
      <c r="D1858" t="s">
        <v>257</v>
      </c>
      <c r="E1858" t="s">
        <v>563</v>
      </c>
      <c r="F1858" t="s">
        <v>564</v>
      </c>
      <c r="G1858" t="s">
        <v>568</v>
      </c>
      <c r="H1858" t="s">
        <v>569</v>
      </c>
      <c r="I1858" t="s">
        <v>119</v>
      </c>
      <c r="J1858" t="s">
        <v>120</v>
      </c>
    </row>
    <row r="1859" spans="1:10" x14ac:dyDescent="0.35">
      <c r="A1859" t="s">
        <v>116</v>
      </c>
      <c r="B1859">
        <v>0</v>
      </c>
      <c r="C1859" t="s">
        <v>115</v>
      </c>
      <c r="D1859" t="s">
        <v>116</v>
      </c>
      <c r="E1859" t="s">
        <v>563</v>
      </c>
      <c r="F1859" t="s">
        <v>564</v>
      </c>
      <c r="G1859" t="s">
        <v>568</v>
      </c>
      <c r="H1859" t="s">
        <v>569</v>
      </c>
      <c r="I1859" t="s">
        <v>119</v>
      </c>
      <c r="J1859" t="s">
        <v>120</v>
      </c>
    </row>
    <row r="1860" spans="1:10" x14ac:dyDescent="0.35">
      <c r="A1860" t="s">
        <v>182</v>
      </c>
      <c r="B1860">
        <v>250</v>
      </c>
      <c r="C1860" t="s">
        <v>1331</v>
      </c>
      <c r="D1860" t="s">
        <v>182</v>
      </c>
      <c r="E1860" t="s">
        <v>563</v>
      </c>
      <c r="F1860" t="s">
        <v>564</v>
      </c>
      <c r="G1860" t="s">
        <v>568</v>
      </c>
      <c r="H1860" t="s">
        <v>569</v>
      </c>
      <c r="I1860" t="s">
        <v>119</v>
      </c>
      <c r="J1860" t="s">
        <v>120</v>
      </c>
    </row>
    <row r="1861" spans="1:10" x14ac:dyDescent="0.35">
      <c r="A1861" t="s">
        <v>989</v>
      </c>
      <c r="B1861">
        <v>250</v>
      </c>
      <c r="C1861" t="s">
        <v>990</v>
      </c>
      <c r="D1861" t="s">
        <v>989</v>
      </c>
      <c r="E1861" t="s">
        <v>563</v>
      </c>
      <c r="F1861" t="s">
        <v>564</v>
      </c>
      <c r="G1861" t="s">
        <v>568</v>
      </c>
      <c r="H1861" t="s">
        <v>569</v>
      </c>
      <c r="I1861" t="s">
        <v>119</v>
      </c>
      <c r="J1861" t="s">
        <v>120</v>
      </c>
    </row>
    <row r="1862" spans="1:10" x14ac:dyDescent="0.35">
      <c r="A1862" t="s">
        <v>1266</v>
      </c>
      <c r="B1862">
        <v>0</v>
      </c>
      <c r="C1862" t="s">
        <v>1265</v>
      </c>
      <c r="D1862" t="s">
        <v>1266</v>
      </c>
      <c r="E1862" t="s">
        <v>563</v>
      </c>
      <c r="F1862" t="s">
        <v>564</v>
      </c>
      <c r="G1862" t="s">
        <v>568</v>
      </c>
      <c r="H1862" t="s">
        <v>569</v>
      </c>
      <c r="I1862" t="s">
        <v>119</v>
      </c>
      <c r="J1862" t="s">
        <v>120</v>
      </c>
    </row>
    <row r="1863" spans="1:10" x14ac:dyDescent="0.35">
      <c r="A1863" t="s">
        <v>257</v>
      </c>
      <c r="B1863">
        <v>763</v>
      </c>
      <c r="C1863" t="s">
        <v>256</v>
      </c>
      <c r="D1863" t="s">
        <v>257</v>
      </c>
      <c r="E1863" t="s">
        <v>305</v>
      </c>
      <c r="F1863" t="s">
        <v>306</v>
      </c>
      <c r="G1863" t="s">
        <v>307</v>
      </c>
      <c r="H1863" t="s">
        <v>308</v>
      </c>
      <c r="I1863" t="s">
        <v>119</v>
      </c>
      <c r="J1863" t="s">
        <v>120</v>
      </c>
    </row>
    <row r="1864" spans="1:10" x14ac:dyDescent="0.35">
      <c r="A1864" t="s">
        <v>1329</v>
      </c>
      <c r="B1864">
        <v>897</v>
      </c>
      <c r="C1864" t="s">
        <v>1328</v>
      </c>
      <c r="D1864" t="s">
        <v>1329</v>
      </c>
      <c r="E1864" t="s">
        <v>305</v>
      </c>
      <c r="F1864" t="s">
        <v>306</v>
      </c>
      <c r="G1864" t="s">
        <v>307</v>
      </c>
      <c r="H1864" t="s">
        <v>308</v>
      </c>
      <c r="I1864" t="s">
        <v>119</v>
      </c>
      <c r="J1864" t="s">
        <v>120</v>
      </c>
    </row>
    <row r="1865" spans="1:10" x14ac:dyDescent="0.35">
      <c r="A1865" t="s">
        <v>182</v>
      </c>
      <c r="B1865">
        <v>150</v>
      </c>
      <c r="C1865" t="s">
        <v>1331</v>
      </c>
      <c r="D1865" t="s">
        <v>182</v>
      </c>
      <c r="E1865" t="s">
        <v>305</v>
      </c>
      <c r="F1865" t="s">
        <v>306</v>
      </c>
      <c r="G1865" t="s">
        <v>307</v>
      </c>
      <c r="H1865" t="s">
        <v>308</v>
      </c>
      <c r="I1865" t="s">
        <v>119</v>
      </c>
      <c r="J1865" t="s">
        <v>120</v>
      </c>
    </row>
    <row r="1866" spans="1:10" x14ac:dyDescent="0.35">
      <c r="A1866" t="s">
        <v>257</v>
      </c>
      <c r="B1866">
        <v>1787</v>
      </c>
      <c r="C1866" t="s">
        <v>256</v>
      </c>
      <c r="D1866" t="s">
        <v>257</v>
      </c>
      <c r="E1866" t="s">
        <v>428</v>
      </c>
      <c r="F1866" t="s">
        <v>429</v>
      </c>
      <c r="G1866" t="s">
        <v>307</v>
      </c>
      <c r="H1866" t="s">
        <v>308</v>
      </c>
      <c r="I1866" t="s">
        <v>119</v>
      </c>
      <c r="J1866" t="s">
        <v>120</v>
      </c>
    </row>
    <row r="1867" spans="1:10" x14ac:dyDescent="0.35">
      <c r="A1867" t="s">
        <v>1329</v>
      </c>
      <c r="B1867">
        <v>1634</v>
      </c>
      <c r="C1867" t="s">
        <v>1328</v>
      </c>
      <c r="D1867" t="s">
        <v>1329</v>
      </c>
      <c r="E1867" t="s">
        <v>428</v>
      </c>
      <c r="F1867" t="s">
        <v>429</v>
      </c>
      <c r="G1867" t="s">
        <v>307</v>
      </c>
      <c r="H1867" t="s">
        <v>308</v>
      </c>
      <c r="I1867" t="s">
        <v>119</v>
      </c>
      <c r="J1867" t="s">
        <v>120</v>
      </c>
    </row>
    <row r="1868" spans="1:10" x14ac:dyDescent="0.35">
      <c r="A1868" t="s">
        <v>182</v>
      </c>
      <c r="B1868">
        <v>150</v>
      </c>
      <c r="C1868" t="s">
        <v>1331</v>
      </c>
      <c r="D1868" t="s">
        <v>182</v>
      </c>
      <c r="E1868" t="s">
        <v>428</v>
      </c>
      <c r="F1868" t="s">
        <v>429</v>
      </c>
      <c r="G1868" t="s">
        <v>307</v>
      </c>
      <c r="H1868" t="s">
        <v>308</v>
      </c>
      <c r="I1868" t="s">
        <v>119</v>
      </c>
      <c r="J1868" t="s">
        <v>120</v>
      </c>
    </row>
    <row r="1869" spans="1:10" x14ac:dyDescent="0.35">
      <c r="A1869" t="s">
        <v>257</v>
      </c>
      <c r="B1869">
        <v>763</v>
      </c>
      <c r="C1869" t="s">
        <v>256</v>
      </c>
      <c r="D1869" t="s">
        <v>257</v>
      </c>
      <c r="E1869" t="s">
        <v>422</v>
      </c>
      <c r="F1869" t="s">
        <v>423</v>
      </c>
      <c r="G1869" t="s">
        <v>307</v>
      </c>
      <c r="H1869" t="s">
        <v>308</v>
      </c>
      <c r="I1869" t="s">
        <v>119</v>
      </c>
      <c r="J1869" t="s">
        <v>120</v>
      </c>
    </row>
    <row r="1870" spans="1:10" x14ac:dyDescent="0.35">
      <c r="A1870" t="s">
        <v>1329</v>
      </c>
      <c r="B1870">
        <v>868</v>
      </c>
      <c r="C1870" t="s">
        <v>1328</v>
      </c>
      <c r="D1870" t="s">
        <v>1329</v>
      </c>
      <c r="E1870" t="s">
        <v>422</v>
      </c>
      <c r="F1870" t="s">
        <v>423</v>
      </c>
      <c r="G1870" t="s">
        <v>307</v>
      </c>
      <c r="H1870" t="s">
        <v>308</v>
      </c>
      <c r="I1870" t="s">
        <v>119</v>
      </c>
      <c r="J1870" t="s">
        <v>120</v>
      </c>
    </row>
    <row r="1871" spans="1:10" x14ac:dyDescent="0.35">
      <c r="A1871" t="s">
        <v>182</v>
      </c>
      <c r="B1871">
        <v>150</v>
      </c>
      <c r="C1871" t="s">
        <v>1331</v>
      </c>
      <c r="D1871" t="s">
        <v>182</v>
      </c>
      <c r="E1871" t="s">
        <v>422</v>
      </c>
      <c r="F1871" t="s">
        <v>423</v>
      </c>
      <c r="G1871" t="s">
        <v>307</v>
      </c>
      <c r="H1871" t="s">
        <v>308</v>
      </c>
      <c r="I1871" t="s">
        <v>119</v>
      </c>
      <c r="J1871" t="s">
        <v>120</v>
      </c>
    </row>
    <row r="1872" spans="1:10" x14ac:dyDescent="0.35">
      <c r="A1872" t="s">
        <v>182</v>
      </c>
      <c r="B1872">
        <v>100</v>
      </c>
      <c r="C1872" t="s">
        <v>1331</v>
      </c>
      <c r="D1872" t="s">
        <v>182</v>
      </c>
      <c r="E1872" t="s">
        <v>458</v>
      </c>
      <c r="F1872" t="s">
        <v>459</v>
      </c>
      <c r="G1872" t="s">
        <v>348</v>
      </c>
      <c r="H1872" t="s">
        <v>349</v>
      </c>
      <c r="I1872" t="s">
        <v>119</v>
      </c>
      <c r="J1872" t="s">
        <v>120</v>
      </c>
    </row>
    <row r="1873" spans="1:10" x14ac:dyDescent="0.35">
      <c r="A1873" t="s">
        <v>1329</v>
      </c>
      <c r="B1873">
        <v>1204</v>
      </c>
      <c r="C1873" t="s">
        <v>1328</v>
      </c>
      <c r="D1873" t="s">
        <v>1329</v>
      </c>
      <c r="E1873" t="s">
        <v>458</v>
      </c>
      <c r="F1873" t="s">
        <v>459</v>
      </c>
      <c r="G1873" t="s">
        <v>348</v>
      </c>
      <c r="H1873" t="s">
        <v>349</v>
      </c>
      <c r="I1873" t="s">
        <v>119</v>
      </c>
      <c r="J1873" t="s">
        <v>120</v>
      </c>
    </row>
    <row r="1874" spans="1:10" x14ac:dyDescent="0.35">
      <c r="A1874" t="s">
        <v>257</v>
      </c>
      <c r="B1874">
        <v>1994</v>
      </c>
      <c r="C1874" t="s">
        <v>256</v>
      </c>
      <c r="D1874" t="s">
        <v>257</v>
      </c>
      <c r="E1874" t="s">
        <v>609</v>
      </c>
      <c r="F1874" t="s">
        <v>610</v>
      </c>
      <c r="G1874" t="s">
        <v>250</v>
      </c>
      <c r="H1874" t="s">
        <v>251</v>
      </c>
      <c r="I1874" t="s">
        <v>119</v>
      </c>
      <c r="J1874" t="s">
        <v>120</v>
      </c>
    </row>
    <row r="1875" spans="1:10" x14ac:dyDescent="0.35">
      <c r="A1875" t="s">
        <v>1329</v>
      </c>
      <c r="B1875">
        <v>81</v>
      </c>
      <c r="C1875" t="s">
        <v>1328</v>
      </c>
      <c r="D1875" t="s">
        <v>1329</v>
      </c>
      <c r="E1875" t="s">
        <v>609</v>
      </c>
      <c r="F1875" t="s">
        <v>610</v>
      </c>
      <c r="G1875" t="s">
        <v>250</v>
      </c>
      <c r="H1875" t="s">
        <v>251</v>
      </c>
      <c r="I1875" t="s">
        <v>119</v>
      </c>
      <c r="J1875" t="s">
        <v>120</v>
      </c>
    </row>
    <row r="1876" spans="1:10" x14ac:dyDescent="0.35">
      <c r="A1876" t="s">
        <v>182</v>
      </c>
      <c r="B1876">
        <v>250</v>
      </c>
      <c r="C1876" t="s">
        <v>1331</v>
      </c>
      <c r="D1876" t="s">
        <v>182</v>
      </c>
      <c r="E1876" t="s">
        <v>609</v>
      </c>
      <c r="F1876" t="s">
        <v>610</v>
      </c>
      <c r="G1876" t="s">
        <v>250</v>
      </c>
      <c r="H1876" t="s">
        <v>251</v>
      </c>
      <c r="I1876" t="s">
        <v>119</v>
      </c>
      <c r="J1876" t="s">
        <v>120</v>
      </c>
    </row>
    <row r="1877" spans="1:10" x14ac:dyDescent="0.35">
      <c r="A1877" t="s">
        <v>989</v>
      </c>
      <c r="B1877">
        <v>0</v>
      </c>
      <c r="C1877" t="s">
        <v>990</v>
      </c>
      <c r="D1877" t="s">
        <v>989</v>
      </c>
      <c r="E1877" t="s">
        <v>609</v>
      </c>
      <c r="F1877" t="s">
        <v>610</v>
      </c>
      <c r="G1877" t="s">
        <v>250</v>
      </c>
      <c r="H1877" t="s">
        <v>251</v>
      </c>
      <c r="I1877" t="s">
        <v>119</v>
      </c>
      <c r="J1877" t="s">
        <v>120</v>
      </c>
    </row>
    <row r="1878" spans="1:10" x14ac:dyDescent="0.35">
      <c r="A1878" t="s">
        <v>257</v>
      </c>
      <c r="B1878">
        <v>1635</v>
      </c>
      <c r="C1878" t="s">
        <v>256</v>
      </c>
      <c r="D1878" t="s">
        <v>257</v>
      </c>
      <c r="E1878" t="s">
        <v>221</v>
      </c>
      <c r="F1878" t="s">
        <v>222</v>
      </c>
      <c r="G1878" t="s">
        <v>223</v>
      </c>
      <c r="H1878" t="s">
        <v>224</v>
      </c>
      <c r="I1878" t="s">
        <v>119</v>
      </c>
      <c r="J1878" t="s">
        <v>120</v>
      </c>
    </row>
    <row r="1879" spans="1:10" x14ac:dyDescent="0.35">
      <c r="A1879" t="s">
        <v>1329</v>
      </c>
      <c r="B1879">
        <v>773</v>
      </c>
      <c r="C1879" t="s">
        <v>1328</v>
      </c>
      <c r="D1879" t="s">
        <v>1329</v>
      </c>
      <c r="E1879" t="s">
        <v>221</v>
      </c>
      <c r="F1879" t="s">
        <v>222</v>
      </c>
      <c r="G1879" t="s">
        <v>223</v>
      </c>
      <c r="H1879" t="s">
        <v>224</v>
      </c>
      <c r="I1879" t="s">
        <v>119</v>
      </c>
      <c r="J1879" t="s">
        <v>120</v>
      </c>
    </row>
    <row r="1880" spans="1:10" x14ac:dyDescent="0.35">
      <c r="A1880" t="s">
        <v>182</v>
      </c>
      <c r="B1880">
        <v>1750</v>
      </c>
      <c r="C1880" t="s">
        <v>1331</v>
      </c>
      <c r="D1880" t="s">
        <v>182</v>
      </c>
      <c r="E1880" t="s">
        <v>221</v>
      </c>
      <c r="F1880" t="s">
        <v>222</v>
      </c>
      <c r="G1880" t="s">
        <v>223</v>
      </c>
      <c r="H1880" t="s">
        <v>224</v>
      </c>
      <c r="I1880" t="s">
        <v>119</v>
      </c>
      <c r="J1880" t="s">
        <v>120</v>
      </c>
    </row>
    <row r="1881" spans="1:10" x14ac:dyDescent="0.35">
      <c r="A1881" t="s">
        <v>989</v>
      </c>
      <c r="B1881">
        <v>456</v>
      </c>
      <c r="C1881" t="s">
        <v>990</v>
      </c>
      <c r="D1881" t="s">
        <v>989</v>
      </c>
      <c r="E1881" t="s">
        <v>221</v>
      </c>
      <c r="F1881" t="s">
        <v>222</v>
      </c>
      <c r="G1881" t="s">
        <v>223</v>
      </c>
      <c r="H1881" t="s">
        <v>224</v>
      </c>
      <c r="I1881" t="s">
        <v>119</v>
      </c>
      <c r="J1881" t="s">
        <v>120</v>
      </c>
    </row>
    <row r="1882" spans="1:10" x14ac:dyDescent="0.35">
      <c r="A1882" t="s">
        <v>989</v>
      </c>
      <c r="B1882">
        <v>0</v>
      </c>
      <c r="C1882" t="s">
        <v>990</v>
      </c>
      <c r="D1882" t="s">
        <v>989</v>
      </c>
      <c r="E1882" t="s">
        <v>538</v>
      </c>
      <c r="F1882" t="s">
        <v>539</v>
      </c>
      <c r="G1882" t="s">
        <v>540</v>
      </c>
      <c r="H1882" t="s">
        <v>541</v>
      </c>
      <c r="I1882" t="s">
        <v>119</v>
      </c>
      <c r="J1882" t="s">
        <v>120</v>
      </c>
    </row>
    <row r="1883" spans="1:10" x14ac:dyDescent="0.35">
      <c r="A1883" t="s">
        <v>1329</v>
      </c>
      <c r="B1883">
        <v>654</v>
      </c>
      <c r="C1883" t="s">
        <v>1328</v>
      </c>
      <c r="D1883" t="s">
        <v>1329</v>
      </c>
      <c r="E1883" t="s">
        <v>538</v>
      </c>
      <c r="F1883" t="s">
        <v>539</v>
      </c>
      <c r="G1883" t="s">
        <v>540</v>
      </c>
      <c r="H1883" t="s">
        <v>541</v>
      </c>
      <c r="I1883" t="s">
        <v>119</v>
      </c>
      <c r="J1883" t="s">
        <v>120</v>
      </c>
    </row>
    <row r="1884" spans="1:10" x14ac:dyDescent="0.35">
      <c r="A1884" t="s">
        <v>257</v>
      </c>
      <c r="B1884">
        <v>2439</v>
      </c>
      <c r="C1884" t="s">
        <v>256</v>
      </c>
      <c r="D1884" t="s">
        <v>257</v>
      </c>
      <c r="E1884" t="s">
        <v>288</v>
      </c>
      <c r="F1884" t="s">
        <v>289</v>
      </c>
      <c r="G1884" t="s">
        <v>117</v>
      </c>
      <c r="H1884" t="s">
        <v>118</v>
      </c>
      <c r="I1884" t="s">
        <v>119</v>
      </c>
      <c r="J1884" t="s">
        <v>120</v>
      </c>
    </row>
    <row r="1885" spans="1:10" x14ac:dyDescent="0.35">
      <c r="A1885" t="s">
        <v>1329</v>
      </c>
      <c r="B1885">
        <v>914</v>
      </c>
      <c r="C1885" t="s">
        <v>1328</v>
      </c>
      <c r="D1885" t="s">
        <v>1329</v>
      </c>
      <c r="E1885" t="s">
        <v>288</v>
      </c>
      <c r="F1885" t="s">
        <v>289</v>
      </c>
      <c r="G1885" t="s">
        <v>117</v>
      </c>
      <c r="H1885" t="s">
        <v>118</v>
      </c>
      <c r="I1885" t="s">
        <v>119</v>
      </c>
      <c r="J1885" t="s">
        <v>120</v>
      </c>
    </row>
    <row r="1886" spans="1:10" x14ac:dyDescent="0.35">
      <c r="A1886" t="s">
        <v>116</v>
      </c>
      <c r="B1886">
        <v>366</v>
      </c>
      <c r="C1886" t="s">
        <v>115</v>
      </c>
      <c r="D1886" t="s">
        <v>116</v>
      </c>
      <c r="E1886" t="s">
        <v>288</v>
      </c>
      <c r="F1886" t="s">
        <v>289</v>
      </c>
      <c r="G1886" t="s">
        <v>117</v>
      </c>
      <c r="H1886" t="s">
        <v>118</v>
      </c>
      <c r="I1886" t="s">
        <v>119</v>
      </c>
      <c r="J1886" t="s">
        <v>120</v>
      </c>
    </row>
    <row r="1887" spans="1:10" x14ac:dyDescent="0.35">
      <c r="A1887" t="s">
        <v>182</v>
      </c>
      <c r="B1887">
        <v>1500</v>
      </c>
      <c r="C1887" t="s">
        <v>1331</v>
      </c>
      <c r="D1887" t="s">
        <v>182</v>
      </c>
      <c r="E1887" t="s">
        <v>288</v>
      </c>
      <c r="F1887" t="s">
        <v>289</v>
      </c>
      <c r="G1887" t="s">
        <v>117</v>
      </c>
      <c r="H1887" t="s">
        <v>118</v>
      </c>
      <c r="I1887" t="s">
        <v>119</v>
      </c>
      <c r="J1887" t="s">
        <v>120</v>
      </c>
    </row>
    <row r="1888" spans="1:10" x14ac:dyDescent="0.35">
      <c r="A1888" t="s">
        <v>989</v>
      </c>
      <c r="B1888">
        <v>1000</v>
      </c>
      <c r="C1888" t="s">
        <v>990</v>
      </c>
      <c r="D1888" t="s">
        <v>989</v>
      </c>
      <c r="E1888" t="s">
        <v>288</v>
      </c>
      <c r="F1888" t="s">
        <v>289</v>
      </c>
      <c r="G1888" t="s">
        <v>117</v>
      </c>
      <c r="H1888" t="s">
        <v>118</v>
      </c>
      <c r="I1888" t="s">
        <v>119</v>
      </c>
      <c r="J1888" t="s">
        <v>120</v>
      </c>
    </row>
    <row r="1889" spans="1:10" x14ac:dyDescent="0.35">
      <c r="A1889" t="s">
        <v>257</v>
      </c>
      <c r="B1889">
        <v>1025</v>
      </c>
      <c r="C1889" t="s">
        <v>256</v>
      </c>
      <c r="D1889" t="s">
        <v>257</v>
      </c>
      <c r="E1889" t="s">
        <v>548</v>
      </c>
      <c r="F1889" t="s">
        <v>549</v>
      </c>
      <c r="G1889" t="s">
        <v>550</v>
      </c>
      <c r="H1889" t="s">
        <v>551</v>
      </c>
      <c r="I1889" t="s">
        <v>119</v>
      </c>
      <c r="J1889" t="s">
        <v>120</v>
      </c>
    </row>
    <row r="1890" spans="1:10" x14ac:dyDescent="0.35">
      <c r="A1890" t="s">
        <v>1329</v>
      </c>
      <c r="B1890">
        <v>589</v>
      </c>
      <c r="C1890" t="s">
        <v>1328</v>
      </c>
      <c r="D1890" t="s">
        <v>1329</v>
      </c>
      <c r="E1890" t="s">
        <v>548</v>
      </c>
      <c r="F1890" t="s">
        <v>549</v>
      </c>
      <c r="G1890" t="s">
        <v>550</v>
      </c>
      <c r="H1890" t="s">
        <v>551</v>
      </c>
      <c r="I1890" t="s">
        <v>119</v>
      </c>
      <c r="J1890" t="s">
        <v>120</v>
      </c>
    </row>
    <row r="1891" spans="1:10" x14ac:dyDescent="0.35">
      <c r="A1891" t="s">
        <v>182</v>
      </c>
      <c r="B1891">
        <v>972</v>
      </c>
      <c r="C1891" t="s">
        <v>1331</v>
      </c>
      <c r="D1891" t="s">
        <v>182</v>
      </c>
      <c r="E1891" t="s">
        <v>548</v>
      </c>
      <c r="F1891" t="s">
        <v>549</v>
      </c>
      <c r="G1891" t="s">
        <v>550</v>
      </c>
      <c r="H1891" t="s">
        <v>551</v>
      </c>
      <c r="I1891" t="s">
        <v>119</v>
      </c>
      <c r="J1891" t="s">
        <v>120</v>
      </c>
    </row>
    <row r="1892" spans="1:10" x14ac:dyDescent="0.35">
      <c r="A1892" t="s">
        <v>989</v>
      </c>
      <c r="B1892">
        <v>250</v>
      </c>
      <c r="C1892" t="s">
        <v>990</v>
      </c>
      <c r="D1892" t="s">
        <v>989</v>
      </c>
      <c r="E1892" t="s">
        <v>548</v>
      </c>
      <c r="F1892" t="s">
        <v>549</v>
      </c>
      <c r="G1892" t="s">
        <v>550</v>
      </c>
      <c r="H1892" t="s">
        <v>551</v>
      </c>
      <c r="I1892" t="s">
        <v>119</v>
      </c>
      <c r="J1892" t="s">
        <v>120</v>
      </c>
    </row>
    <row r="1893" spans="1:10" x14ac:dyDescent="0.35">
      <c r="A1893" t="s">
        <v>1266</v>
      </c>
      <c r="B1893">
        <v>0</v>
      </c>
      <c r="C1893" t="s">
        <v>1265</v>
      </c>
      <c r="D1893" t="s">
        <v>1266</v>
      </c>
      <c r="E1893" t="s">
        <v>548</v>
      </c>
      <c r="F1893" t="s">
        <v>549</v>
      </c>
      <c r="G1893" t="s">
        <v>550</v>
      </c>
      <c r="H1893" t="s">
        <v>551</v>
      </c>
      <c r="I1893" t="s">
        <v>119</v>
      </c>
      <c r="J1893" t="s">
        <v>120</v>
      </c>
    </row>
    <row r="1894" spans="1:10" x14ac:dyDescent="0.35">
      <c r="A1894" t="s">
        <v>1329</v>
      </c>
      <c r="B1894">
        <v>0</v>
      </c>
      <c r="C1894" t="s">
        <v>1328</v>
      </c>
      <c r="D1894" t="s">
        <v>1329</v>
      </c>
      <c r="E1894" t="s">
        <v>548</v>
      </c>
      <c r="F1894" t="s">
        <v>549</v>
      </c>
      <c r="G1894" t="s">
        <v>645</v>
      </c>
      <c r="H1894" t="s">
        <v>646</v>
      </c>
      <c r="I1894" t="s">
        <v>119</v>
      </c>
      <c r="J1894" t="s">
        <v>120</v>
      </c>
    </row>
    <row r="1895" spans="1:10" x14ac:dyDescent="0.35">
      <c r="A1895" t="s">
        <v>1329</v>
      </c>
      <c r="B1895">
        <v>1813</v>
      </c>
      <c r="C1895" t="s">
        <v>1328</v>
      </c>
      <c r="D1895" t="s">
        <v>1329</v>
      </c>
      <c r="E1895" t="s">
        <v>384</v>
      </c>
      <c r="F1895" t="s">
        <v>385</v>
      </c>
      <c r="G1895" t="s">
        <v>339</v>
      </c>
      <c r="H1895" t="s">
        <v>340</v>
      </c>
      <c r="I1895" t="s">
        <v>119</v>
      </c>
      <c r="J1895" t="s">
        <v>120</v>
      </c>
    </row>
    <row r="1896" spans="1:10" x14ac:dyDescent="0.35">
      <c r="A1896" t="s">
        <v>182</v>
      </c>
      <c r="B1896">
        <v>150</v>
      </c>
      <c r="C1896" t="s">
        <v>1331</v>
      </c>
      <c r="D1896" t="s">
        <v>182</v>
      </c>
      <c r="E1896" t="s">
        <v>384</v>
      </c>
      <c r="F1896" t="s">
        <v>385</v>
      </c>
      <c r="G1896" t="s">
        <v>339</v>
      </c>
      <c r="H1896" t="s">
        <v>340</v>
      </c>
      <c r="I1896" t="s">
        <v>119</v>
      </c>
      <c r="J1896" t="s">
        <v>120</v>
      </c>
    </row>
    <row r="1897" spans="1:10" x14ac:dyDescent="0.35">
      <c r="A1897" t="s">
        <v>989</v>
      </c>
      <c r="B1897">
        <v>0</v>
      </c>
      <c r="C1897" t="s">
        <v>990</v>
      </c>
      <c r="D1897" t="s">
        <v>989</v>
      </c>
      <c r="E1897" t="s">
        <v>384</v>
      </c>
      <c r="F1897" t="s">
        <v>385</v>
      </c>
      <c r="G1897" t="s">
        <v>339</v>
      </c>
      <c r="H1897" t="s">
        <v>340</v>
      </c>
      <c r="I1897" t="s">
        <v>119</v>
      </c>
      <c r="J1897" t="s">
        <v>120</v>
      </c>
    </row>
    <row r="1898" spans="1:10" x14ac:dyDescent="0.35">
      <c r="A1898" t="s">
        <v>257</v>
      </c>
      <c r="B1898">
        <v>3160</v>
      </c>
      <c r="C1898" t="s">
        <v>256</v>
      </c>
      <c r="D1898" t="s">
        <v>257</v>
      </c>
      <c r="E1898" t="s">
        <v>337</v>
      </c>
      <c r="F1898" t="s">
        <v>338</v>
      </c>
      <c r="G1898" t="s">
        <v>339</v>
      </c>
      <c r="H1898" t="s">
        <v>340</v>
      </c>
      <c r="I1898" t="s">
        <v>119</v>
      </c>
      <c r="J1898" t="s">
        <v>120</v>
      </c>
    </row>
    <row r="1899" spans="1:10" x14ac:dyDescent="0.35">
      <c r="A1899" t="s">
        <v>1329</v>
      </c>
      <c r="B1899">
        <v>800</v>
      </c>
      <c r="C1899" t="s">
        <v>1328</v>
      </c>
      <c r="D1899" t="s">
        <v>1329</v>
      </c>
      <c r="E1899" t="s">
        <v>337</v>
      </c>
      <c r="F1899" t="s">
        <v>338</v>
      </c>
      <c r="G1899" t="s">
        <v>339</v>
      </c>
      <c r="H1899" t="s">
        <v>340</v>
      </c>
      <c r="I1899" t="s">
        <v>119</v>
      </c>
      <c r="J1899" t="s">
        <v>120</v>
      </c>
    </row>
    <row r="1900" spans="1:10" x14ac:dyDescent="0.35">
      <c r="A1900" t="s">
        <v>182</v>
      </c>
      <c r="B1900">
        <v>201</v>
      </c>
      <c r="C1900" t="s">
        <v>1331</v>
      </c>
      <c r="D1900" t="s">
        <v>182</v>
      </c>
      <c r="E1900" t="s">
        <v>337</v>
      </c>
      <c r="F1900" t="s">
        <v>338</v>
      </c>
      <c r="G1900" t="s">
        <v>339</v>
      </c>
      <c r="H1900" t="s">
        <v>340</v>
      </c>
      <c r="I1900" t="s">
        <v>119</v>
      </c>
      <c r="J1900" t="s">
        <v>120</v>
      </c>
    </row>
    <row r="1901" spans="1:10" x14ac:dyDescent="0.35">
      <c r="A1901" t="s">
        <v>257</v>
      </c>
      <c r="B1901">
        <v>1779</v>
      </c>
      <c r="C1901" t="s">
        <v>256</v>
      </c>
      <c r="D1901" t="s">
        <v>257</v>
      </c>
      <c r="E1901" t="s">
        <v>258</v>
      </c>
      <c r="F1901" t="s">
        <v>259</v>
      </c>
      <c r="G1901" t="s">
        <v>117</v>
      </c>
      <c r="H1901" t="s">
        <v>118</v>
      </c>
      <c r="I1901" t="s">
        <v>119</v>
      </c>
      <c r="J1901" t="s">
        <v>120</v>
      </c>
    </row>
    <row r="1902" spans="1:10" x14ac:dyDescent="0.35">
      <c r="A1902" t="s">
        <v>1329</v>
      </c>
      <c r="B1902">
        <v>88</v>
      </c>
      <c r="C1902" t="s">
        <v>1328</v>
      </c>
      <c r="D1902" t="s">
        <v>1329</v>
      </c>
      <c r="E1902" t="s">
        <v>258</v>
      </c>
      <c r="F1902" t="s">
        <v>259</v>
      </c>
      <c r="G1902" t="s">
        <v>117</v>
      </c>
      <c r="H1902" t="s">
        <v>118</v>
      </c>
      <c r="I1902" t="s">
        <v>119</v>
      </c>
      <c r="J1902" t="s">
        <v>120</v>
      </c>
    </row>
    <row r="1903" spans="1:10" x14ac:dyDescent="0.35">
      <c r="A1903" t="s">
        <v>116</v>
      </c>
      <c r="B1903">
        <v>0</v>
      </c>
      <c r="C1903" t="s">
        <v>115</v>
      </c>
      <c r="D1903" t="s">
        <v>116</v>
      </c>
      <c r="E1903" t="s">
        <v>258</v>
      </c>
      <c r="F1903" t="s">
        <v>259</v>
      </c>
      <c r="G1903" t="s">
        <v>117</v>
      </c>
      <c r="H1903" t="s">
        <v>118</v>
      </c>
      <c r="I1903" t="s">
        <v>119</v>
      </c>
      <c r="J1903" t="s">
        <v>120</v>
      </c>
    </row>
    <row r="1904" spans="1:10" x14ac:dyDescent="0.35">
      <c r="A1904" t="s">
        <v>182</v>
      </c>
      <c r="B1904">
        <v>500</v>
      </c>
      <c r="C1904" t="s">
        <v>1331</v>
      </c>
      <c r="D1904" t="s">
        <v>182</v>
      </c>
      <c r="E1904" t="s">
        <v>258</v>
      </c>
      <c r="F1904" t="s">
        <v>259</v>
      </c>
      <c r="G1904" t="s">
        <v>117</v>
      </c>
      <c r="H1904" t="s">
        <v>118</v>
      </c>
      <c r="I1904" t="s">
        <v>119</v>
      </c>
      <c r="J1904" t="s">
        <v>120</v>
      </c>
    </row>
    <row r="1905" spans="1:10" x14ac:dyDescent="0.35">
      <c r="A1905" t="s">
        <v>989</v>
      </c>
      <c r="B1905">
        <v>500</v>
      </c>
      <c r="C1905" t="s">
        <v>990</v>
      </c>
      <c r="D1905" t="s">
        <v>989</v>
      </c>
      <c r="E1905" t="s">
        <v>258</v>
      </c>
      <c r="F1905" t="s">
        <v>259</v>
      </c>
      <c r="G1905" t="s">
        <v>117</v>
      </c>
      <c r="H1905" t="s">
        <v>118</v>
      </c>
      <c r="I1905" t="s">
        <v>119</v>
      </c>
      <c r="J1905" t="s">
        <v>120</v>
      </c>
    </row>
    <row r="1906" spans="1:10" x14ac:dyDescent="0.35">
      <c r="A1906" t="s">
        <v>1329</v>
      </c>
      <c r="B1906">
        <v>18817</v>
      </c>
      <c r="C1906" t="s">
        <v>1328</v>
      </c>
      <c r="D1906" t="s">
        <v>1329</v>
      </c>
      <c r="E1906" t="s">
        <v>19</v>
      </c>
      <c r="F1906" t="s">
        <v>20</v>
      </c>
      <c r="G1906" t="s">
        <v>21</v>
      </c>
      <c r="H1906" t="s">
        <v>22</v>
      </c>
      <c r="I1906" t="s">
        <v>119</v>
      </c>
      <c r="J1906" t="s">
        <v>120</v>
      </c>
    </row>
    <row r="1907" spans="1:10" x14ac:dyDescent="0.35">
      <c r="A1907" t="s">
        <v>116</v>
      </c>
      <c r="B1907">
        <v>52504</v>
      </c>
      <c r="C1907" t="s">
        <v>115</v>
      </c>
      <c r="D1907" t="s">
        <v>116</v>
      </c>
      <c r="E1907" t="s">
        <v>19</v>
      </c>
      <c r="F1907" t="s">
        <v>20</v>
      </c>
      <c r="G1907" t="s">
        <v>21</v>
      </c>
      <c r="H1907" t="s">
        <v>22</v>
      </c>
      <c r="I1907" t="s">
        <v>119</v>
      </c>
      <c r="J1907" t="s">
        <v>120</v>
      </c>
    </row>
    <row r="1908" spans="1:10" x14ac:dyDescent="0.35">
      <c r="A1908" t="s">
        <v>182</v>
      </c>
      <c r="B1908">
        <v>5800</v>
      </c>
      <c r="C1908" t="s">
        <v>1331</v>
      </c>
      <c r="D1908" t="s">
        <v>182</v>
      </c>
      <c r="E1908" t="s">
        <v>19</v>
      </c>
      <c r="F1908" t="s">
        <v>20</v>
      </c>
      <c r="G1908" t="s">
        <v>21</v>
      </c>
      <c r="H1908" t="s">
        <v>22</v>
      </c>
      <c r="I1908" t="s">
        <v>119</v>
      </c>
      <c r="J1908" t="s">
        <v>120</v>
      </c>
    </row>
    <row r="1909" spans="1:10" x14ac:dyDescent="0.35">
      <c r="A1909" t="s">
        <v>989</v>
      </c>
      <c r="B1909">
        <v>10000</v>
      </c>
      <c r="C1909" t="s">
        <v>990</v>
      </c>
      <c r="D1909" t="s">
        <v>989</v>
      </c>
      <c r="E1909" t="s">
        <v>19</v>
      </c>
      <c r="F1909" t="s">
        <v>20</v>
      </c>
      <c r="G1909" t="s">
        <v>21</v>
      </c>
      <c r="H1909" t="s">
        <v>22</v>
      </c>
      <c r="I1909" t="s">
        <v>119</v>
      </c>
      <c r="J1909" t="s">
        <v>120</v>
      </c>
    </row>
    <row r="1910" spans="1:10" x14ac:dyDescent="0.35">
      <c r="A1910" t="s">
        <v>1266</v>
      </c>
      <c r="B1910">
        <v>1905</v>
      </c>
      <c r="C1910" t="s">
        <v>1265</v>
      </c>
      <c r="D1910" t="s">
        <v>1266</v>
      </c>
      <c r="E1910" t="s">
        <v>19</v>
      </c>
      <c r="F1910" t="s">
        <v>20</v>
      </c>
      <c r="G1910" t="s">
        <v>21</v>
      </c>
      <c r="H1910" t="s">
        <v>22</v>
      </c>
      <c r="I1910" t="s">
        <v>119</v>
      </c>
      <c r="J1910" t="s">
        <v>120</v>
      </c>
    </row>
    <row r="1911" spans="1:10" x14ac:dyDescent="0.35">
      <c r="A1911" t="s">
        <v>116</v>
      </c>
      <c r="B1911">
        <v>610</v>
      </c>
      <c r="C1911" t="s">
        <v>115</v>
      </c>
      <c r="D1911" t="s">
        <v>116</v>
      </c>
      <c r="E1911" t="s">
        <v>19</v>
      </c>
      <c r="F1911" t="s">
        <v>20</v>
      </c>
      <c r="G1911" t="s">
        <v>348</v>
      </c>
      <c r="H1911" t="s">
        <v>349</v>
      </c>
      <c r="I1911" t="s">
        <v>119</v>
      </c>
      <c r="J1911" t="s">
        <v>120</v>
      </c>
    </row>
    <row r="1912" spans="1:10" x14ac:dyDescent="0.35">
      <c r="A1912" t="s">
        <v>116</v>
      </c>
      <c r="B1912">
        <v>3127</v>
      </c>
      <c r="C1912" t="s">
        <v>115</v>
      </c>
      <c r="D1912" t="s">
        <v>116</v>
      </c>
      <c r="E1912" t="s">
        <v>19</v>
      </c>
      <c r="F1912" t="s">
        <v>20</v>
      </c>
      <c r="G1912" t="s">
        <v>339</v>
      </c>
      <c r="H1912" t="s">
        <v>340</v>
      </c>
      <c r="I1912" t="s">
        <v>119</v>
      </c>
      <c r="J1912" t="s">
        <v>120</v>
      </c>
    </row>
    <row r="1913" spans="1:10" x14ac:dyDescent="0.35">
      <c r="A1913" t="s">
        <v>116</v>
      </c>
      <c r="B1913">
        <v>8260</v>
      </c>
      <c r="C1913" t="s">
        <v>115</v>
      </c>
      <c r="D1913" t="s">
        <v>116</v>
      </c>
      <c r="E1913" t="s">
        <v>19</v>
      </c>
      <c r="F1913" t="s">
        <v>20</v>
      </c>
      <c r="G1913" t="s">
        <v>223</v>
      </c>
      <c r="H1913" t="s">
        <v>224</v>
      </c>
      <c r="I1913" t="s">
        <v>119</v>
      </c>
      <c r="J1913" t="s">
        <v>120</v>
      </c>
    </row>
    <row r="1914" spans="1:10" x14ac:dyDescent="0.35">
      <c r="A1914" t="s">
        <v>182</v>
      </c>
      <c r="B1914">
        <v>17</v>
      </c>
      <c r="C1914" t="s">
        <v>1331</v>
      </c>
      <c r="D1914" t="s">
        <v>182</v>
      </c>
      <c r="E1914" t="s">
        <v>19</v>
      </c>
      <c r="F1914" t="s">
        <v>20</v>
      </c>
      <c r="G1914" t="s">
        <v>223</v>
      </c>
      <c r="H1914" t="s">
        <v>224</v>
      </c>
      <c r="I1914" t="s">
        <v>119</v>
      </c>
      <c r="J1914" t="s">
        <v>120</v>
      </c>
    </row>
    <row r="1915" spans="1:10" x14ac:dyDescent="0.35">
      <c r="A1915" t="s">
        <v>116</v>
      </c>
      <c r="B1915">
        <v>5033</v>
      </c>
      <c r="C1915" t="s">
        <v>115</v>
      </c>
      <c r="D1915" t="s">
        <v>116</v>
      </c>
      <c r="E1915" t="s">
        <v>19</v>
      </c>
      <c r="F1915" t="s">
        <v>20</v>
      </c>
      <c r="G1915" t="s">
        <v>412</v>
      </c>
      <c r="H1915" t="s">
        <v>413</v>
      </c>
      <c r="I1915" t="s">
        <v>119</v>
      </c>
      <c r="J1915" t="s">
        <v>120</v>
      </c>
    </row>
    <row r="1916" spans="1:10" x14ac:dyDescent="0.35">
      <c r="A1916" t="s">
        <v>989</v>
      </c>
      <c r="B1916">
        <v>0</v>
      </c>
      <c r="C1916" t="s">
        <v>990</v>
      </c>
      <c r="D1916" t="s">
        <v>989</v>
      </c>
      <c r="E1916" t="s">
        <v>19</v>
      </c>
      <c r="F1916" t="s">
        <v>20</v>
      </c>
      <c r="G1916" t="s">
        <v>412</v>
      </c>
      <c r="H1916" t="s">
        <v>413</v>
      </c>
      <c r="I1916" t="s">
        <v>119</v>
      </c>
      <c r="J1916" t="s">
        <v>120</v>
      </c>
    </row>
    <row r="1917" spans="1:10" x14ac:dyDescent="0.35">
      <c r="A1917" t="s">
        <v>116</v>
      </c>
      <c r="B1917">
        <v>258</v>
      </c>
      <c r="C1917" t="s">
        <v>115</v>
      </c>
      <c r="D1917" t="s">
        <v>116</v>
      </c>
      <c r="E1917" t="s">
        <v>19</v>
      </c>
      <c r="F1917" t="s">
        <v>20</v>
      </c>
      <c r="G1917" t="s">
        <v>540</v>
      </c>
      <c r="H1917" t="s">
        <v>541</v>
      </c>
      <c r="I1917" t="s">
        <v>119</v>
      </c>
      <c r="J1917" t="s">
        <v>120</v>
      </c>
    </row>
    <row r="1918" spans="1:10" x14ac:dyDescent="0.35">
      <c r="A1918" t="s">
        <v>116</v>
      </c>
      <c r="B1918">
        <v>23402</v>
      </c>
      <c r="C1918" t="s">
        <v>115</v>
      </c>
      <c r="D1918" t="s">
        <v>116</v>
      </c>
      <c r="E1918" t="s">
        <v>19</v>
      </c>
      <c r="F1918" t="s">
        <v>20</v>
      </c>
      <c r="G1918" t="s">
        <v>307</v>
      </c>
      <c r="H1918" t="s">
        <v>308</v>
      </c>
      <c r="I1918" t="s">
        <v>119</v>
      </c>
      <c r="J1918" t="s">
        <v>120</v>
      </c>
    </row>
    <row r="1919" spans="1:10" x14ac:dyDescent="0.35">
      <c r="A1919" t="s">
        <v>182</v>
      </c>
      <c r="B1919">
        <v>3400</v>
      </c>
      <c r="C1919" t="s">
        <v>1331</v>
      </c>
      <c r="D1919" t="s">
        <v>182</v>
      </c>
      <c r="E1919" t="s">
        <v>19</v>
      </c>
      <c r="F1919" t="s">
        <v>20</v>
      </c>
      <c r="G1919" t="s">
        <v>307</v>
      </c>
      <c r="H1919" t="s">
        <v>308</v>
      </c>
      <c r="I1919" t="s">
        <v>119</v>
      </c>
      <c r="J1919" t="s">
        <v>120</v>
      </c>
    </row>
    <row r="1920" spans="1:10" x14ac:dyDescent="0.35">
      <c r="A1920" t="s">
        <v>989</v>
      </c>
      <c r="B1920">
        <v>5000</v>
      </c>
      <c r="C1920" t="s">
        <v>990</v>
      </c>
      <c r="D1920" t="s">
        <v>989</v>
      </c>
      <c r="E1920" t="s">
        <v>19</v>
      </c>
      <c r="F1920" t="s">
        <v>20</v>
      </c>
      <c r="G1920" t="s">
        <v>307</v>
      </c>
      <c r="H1920" t="s">
        <v>308</v>
      </c>
      <c r="I1920" t="s">
        <v>119</v>
      </c>
      <c r="J1920" t="s">
        <v>120</v>
      </c>
    </row>
    <row r="1921" spans="1:14" x14ac:dyDescent="0.35">
      <c r="A1921" t="s">
        <v>116</v>
      </c>
      <c r="B1921">
        <v>121987</v>
      </c>
      <c r="C1921" t="s">
        <v>115</v>
      </c>
      <c r="D1921" t="s">
        <v>116</v>
      </c>
      <c r="E1921" t="s">
        <v>19</v>
      </c>
      <c r="F1921" t="s">
        <v>20</v>
      </c>
      <c r="G1921" t="s">
        <v>117</v>
      </c>
      <c r="H1921" t="s">
        <v>118</v>
      </c>
      <c r="I1921" t="s">
        <v>119</v>
      </c>
      <c r="J1921" t="s">
        <v>120</v>
      </c>
    </row>
    <row r="1922" spans="1:14" x14ac:dyDescent="0.35">
      <c r="A1922" t="s">
        <v>182</v>
      </c>
      <c r="B1922">
        <v>8000</v>
      </c>
      <c r="C1922" t="s">
        <v>1331</v>
      </c>
      <c r="D1922" t="s">
        <v>182</v>
      </c>
      <c r="E1922" t="s">
        <v>19</v>
      </c>
      <c r="F1922" t="s">
        <v>20</v>
      </c>
      <c r="G1922" t="s">
        <v>117</v>
      </c>
      <c r="H1922" t="s">
        <v>118</v>
      </c>
      <c r="I1922" t="s">
        <v>119</v>
      </c>
      <c r="J1922" t="s">
        <v>120</v>
      </c>
    </row>
    <row r="1923" spans="1:14" x14ac:dyDescent="0.35">
      <c r="A1923" t="s">
        <v>989</v>
      </c>
      <c r="B1923">
        <v>9983</v>
      </c>
      <c r="C1923" t="s">
        <v>990</v>
      </c>
      <c r="D1923" t="s">
        <v>989</v>
      </c>
      <c r="E1923" t="s">
        <v>19</v>
      </c>
      <c r="F1923" t="s">
        <v>20</v>
      </c>
      <c r="G1923" t="s">
        <v>117</v>
      </c>
      <c r="H1923" t="s">
        <v>118</v>
      </c>
      <c r="I1923" t="s">
        <v>119</v>
      </c>
      <c r="J1923" t="s">
        <v>120</v>
      </c>
    </row>
    <row r="1924" spans="1:14" x14ac:dyDescent="0.35">
      <c r="A1924" t="s">
        <v>116</v>
      </c>
      <c r="B1924">
        <v>11178</v>
      </c>
      <c r="C1924" t="s">
        <v>115</v>
      </c>
      <c r="D1924" t="s">
        <v>116</v>
      </c>
      <c r="E1924" t="s">
        <v>19</v>
      </c>
      <c r="F1924" t="s">
        <v>20</v>
      </c>
      <c r="G1924" t="s">
        <v>250</v>
      </c>
      <c r="H1924" t="s">
        <v>251</v>
      </c>
      <c r="I1924" t="s">
        <v>119</v>
      </c>
      <c r="J1924" t="s">
        <v>120</v>
      </c>
    </row>
    <row r="1925" spans="1:14" x14ac:dyDescent="0.35">
      <c r="A1925" t="s">
        <v>182</v>
      </c>
      <c r="B1925">
        <v>0</v>
      </c>
      <c r="C1925" t="s">
        <v>1331</v>
      </c>
      <c r="D1925" t="s">
        <v>182</v>
      </c>
      <c r="E1925" t="s">
        <v>19</v>
      </c>
      <c r="F1925" t="s">
        <v>20</v>
      </c>
      <c r="G1925" t="s">
        <v>250</v>
      </c>
      <c r="H1925" t="s">
        <v>251</v>
      </c>
      <c r="I1925" t="s">
        <v>119</v>
      </c>
      <c r="J1925" t="s">
        <v>120</v>
      </c>
    </row>
    <row r="1926" spans="1:14" x14ac:dyDescent="0.35">
      <c r="A1926" t="s">
        <v>989</v>
      </c>
      <c r="B1926">
        <v>0</v>
      </c>
      <c r="C1926" t="s">
        <v>990</v>
      </c>
      <c r="D1926" t="s">
        <v>989</v>
      </c>
      <c r="E1926" t="s">
        <v>19</v>
      </c>
      <c r="F1926" t="s">
        <v>20</v>
      </c>
      <c r="G1926" t="s">
        <v>250</v>
      </c>
      <c r="H1926" t="s">
        <v>251</v>
      </c>
      <c r="I1926" t="s">
        <v>119</v>
      </c>
      <c r="J1926" t="s">
        <v>120</v>
      </c>
    </row>
    <row r="1927" spans="1:14" x14ac:dyDescent="0.35">
      <c r="A1927" t="s">
        <v>1329</v>
      </c>
      <c r="B1927">
        <v>2928</v>
      </c>
      <c r="C1927" t="s">
        <v>1328</v>
      </c>
      <c r="D1927" t="s">
        <v>1329</v>
      </c>
      <c r="E1927" t="s">
        <v>19</v>
      </c>
      <c r="F1927" t="s">
        <v>20</v>
      </c>
      <c r="G1927" t="s">
        <v>568</v>
      </c>
      <c r="H1927" t="s">
        <v>569</v>
      </c>
      <c r="I1927" t="s">
        <v>119</v>
      </c>
      <c r="J1927" t="s">
        <v>120</v>
      </c>
    </row>
    <row r="1928" spans="1:14" x14ac:dyDescent="0.35">
      <c r="A1928" t="s">
        <v>116</v>
      </c>
      <c r="B1928">
        <v>3528</v>
      </c>
      <c r="C1928" t="s">
        <v>115</v>
      </c>
      <c r="D1928" t="s">
        <v>116</v>
      </c>
      <c r="E1928" t="s">
        <v>19</v>
      </c>
      <c r="F1928" t="s">
        <v>20</v>
      </c>
      <c r="G1928" t="s">
        <v>568</v>
      </c>
      <c r="H1928" t="s">
        <v>569</v>
      </c>
      <c r="I1928" t="s">
        <v>119</v>
      </c>
      <c r="J1928" t="s">
        <v>120</v>
      </c>
    </row>
    <row r="1929" spans="1:14" x14ac:dyDescent="0.35">
      <c r="A1929" t="s">
        <v>257</v>
      </c>
      <c r="B1929">
        <v>118</v>
      </c>
      <c r="C1929" t="s">
        <v>256</v>
      </c>
      <c r="D1929" t="s">
        <v>257</v>
      </c>
      <c r="E1929" t="s">
        <v>19</v>
      </c>
      <c r="F1929" t="s">
        <v>20</v>
      </c>
      <c r="G1929" t="s">
        <v>533</v>
      </c>
      <c r="H1929" t="s">
        <v>534</v>
      </c>
      <c r="I1929" t="s">
        <v>119</v>
      </c>
      <c r="J1929" t="s">
        <v>120</v>
      </c>
    </row>
    <row r="1930" spans="1:14" x14ac:dyDescent="0.35">
      <c r="A1930" t="s">
        <v>1329</v>
      </c>
      <c r="B1930">
        <v>657</v>
      </c>
      <c r="C1930" t="s">
        <v>1328</v>
      </c>
      <c r="D1930" t="s">
        <v>1329</v>
      </c>
      <c r="E1930" t="s">
        <v>19</v>
      </c>
      <c r="F1930" t="s">
        <v>20</v>
      </c>
      <c r="G1930" t="s">
        <v>533</v>
      </c>
      <c r="H1930" t="s">
        <v>534</v>
      </c>
      <c r="I1930" t="s">
        <v>119</v>
      </c>
      <c r="J1930" t="s">
        <v>120</v>
      </c>
    </row>
    <row r="1931" spans="1:14" x14ac:dyDescent="0.35">
      <c r="A1931" t="s">
        <v>116</v>
      </c>
      <c r="B1931">
        <v>5445</v>
      </c>
      <c r="C1931" t="s">
        <v>115</v>
      </c>
      <c r="D1931" t="s">
        <v>116</v>
      </c>
      <c r="E1931" t="s">
        <v>19</v>
      </c>
      <c r="F1931" t="s">
        <v>20</v>
      </c>
      <c r="G1931" t="s">
        <v>533</v>
      </c>
      <c r="H1931" t="s">
        <v>534</v>
      </c>
      <c r="I1931" t="s">
        <v>119</v>
      </c>
      <c r="J1931" t="s">
        <v>120</v>
      </c>
    </row>
    <row r="1932" spans="1:14" x14ac:dyDescent="0.35">
      <c r="A1932" t="s">
        <v>182</v>
      </c>
      <c r="B1932">
        <v>0</v>
      </c>
      <c r="C1932" t="s">
        <v>1331</v>
      </c>
      <c r="D1932" t="s">
        <v>182</v>
      </c>
      <c r="E1932" t="s">
        <v>19</v>
      </c>
      <c r="F1932" t="s">
        <v>20</v>
      </c>
      <c r="G1932" t="s">
        <v>533</v>
      </c>
      <c r="H1932" t="s">
        <v>534</v>
      </c>
      <c r="I1932" t="s">
        <v>119</v>
      </c>
      <c r="J1932" t="s">
        <v>120</v>
      </c>
    </row>
    <row r="1933" spans="1:14" x14ac:dyDescent="0.35">
      <c r="A1933" t="s">
        <v>989</v>
      </c>
      <c r="B1933">
        <v>0</v>
      </c>
      <c r="C1933" t="s">
        <v>990</v>
      </c>
      <c r="D1933" t="s">
        <v>989</v>
      </c>
      <c r="E1933" t="s">
        <v>19</v>
      </c>
      <c r="F1933" t="s">
        <v>20</v>
      </c>
      <c r="G1933" t="s">
        <v>533</v>
      </c>
      <c r="H1933" t="s">
        <v>534</v>
      </c>
      <c r="I1933" t="s">
        <v>119</v>
      </c>
      <c r="J1933" t="s">
        <v>120</v>
      </c>
    </row>
    <row r="1934" spans="1:14" x14ac:dyDescent="0.35">
      <c r="A1934" t="s">
        <v>2038</v>
      </c>
      <c r="B1934">
        <v>35400</v>
      </c>
      <c r="C1934" t="s">
        <v>1045</v>
      </c>
      <c r="D1934" t="s">
        <v>1046</v>
      </c>
      <c r="E1934" t="s">
        <v>1116</v>
      </c>
      <c r="F1934" t="s">
        <v>1117</v>
      </c>
      <c r="G1934" t="s">
        <v>21</v>
      </c>
      <c r="H1934" t="s">
        <v>22</v>
      </c>
      <c r="M1934" t="s">
        <v>23</v>
      </c>
      <c r="N1934" t="s">
        <v>24</v>
      </c>
    </row>
    <row r="1935" spans="1:14" x14ac:dyDescent="0.35">
      <c r="A1935" t="s">
        <v>2038</v>
      </c>
      <c r="B1935">
        <v>28800</v>
      </c>
      <c r="C1935" t="s">
        <v>1120</v>
      </c>
      <c r="D1935" t="s">
        <v>1121</v>
      </c>
      <c r="E1935" t="s">
        <v>1116</v>
      </c>
      <c r="F1935" t="s">
        <v>1117</v>
      </c>
      <c r="G1935" t="s">
        <v>21</v>
      </c>
      <c r="H1935" t="s">
        <v>22</v>
      </c>
      <c r="M1935" t="s">
        <v>23</v>
      </c>
      <c r="N1935" t="s">
        <v>24</v>
      </c>
    </row>
    <row r="1936" spans="1:14" x14ac:dyDescent="0.35">
      <c r="A1936" t="s">
        <v>2038</v>
      </c>
      <c r="B1936">
        <v>23100</v>
      </c>
      <c r="C1936" t="s">
        <v>101</v>
      </c>
      <c r="D1936" t="s">
        <v>102</v>
      </c>
      <c r="E1936" t="s">
        <v>1116</v>
      </c>
      <c r="F1936" t="s">
        <v>1117</v>
      </c>
      <c r="G1936" t="s">
        <v>21</v>
      </c>
      <c r="H1936" t="s">
        <v>22</v>
      </c>
      <c r="M1936" t="s">
        <v>23</v>
      </c>
      <c r="N1936" t="s">
        <v>24</v>
      </c>
    </row>
    <row r="1937" spans="1:14" x14ac:dyDescent="0.35">
      <c r="A1937" t="s">
        <v>2038</v>
      </c>
      <c r="B1937">
        <v>109200</v>
      </c>
      <c r="C1937" t="s">
        <v>237</v>
      </c>
      <c r="D1937" t="s">
        <v>238</v>
      </c>
      <c r="E1937" t="s">
        <v>1116</v>
      </c>
      <c r="F1937" t="s">
        <v>1117</v>
      </c>
      <c r="G1937" t="s">
        <v>21</v>
      </c>
      <c r="H1937" t="s">
        <v>22</v>
      </c>
      <c r="M1937" t="s">
        <v>23</v>
      </c>
      <c r="N1937" t="s">
        <v>24</v>
      </c>
    </row>
    <row r="1938" spans="1:14" x14ac:dyDescent="0.35">
      <c r="A1938" t="s">
        <v>28</v>
      </c>
      <c r="B1938">
        <v>64845</v>
      </c>
      <c r="C1938" t="s">
        <v>27</v>
      </c>
      <c r="D1938" t="s">
        <v>28</v>
      </c>
      <c r="E1938" t="s">
        <v>1116</v>
      </c>
      <c r="F1938" t="s">
        <v>1117</v>
      </c>
      <c r="G1938" t="s">
        <v>21</v>
      </c>
      <c r="H1938" t="s">
        <v>22</v>
      </c>
      <c r="M1938" t="s">
        <v>23</v>
      </c>
      <c r="N1938" t="s">
        <v>24</v>
      </c>
    </row>
    <row r="1939" spans="1:14" x14ac:dyDescent="0.35">
      <c r="A1939" t="s">
        <v>18</v>
      </c>
      <c r="B1939">
        <v>1572</v>
      </c>
      <c r="C1939" t="s">
        <v>17</v>
      </c>
      <c r="D1939" t="s">
        <v>18</v>
      </c>
      <c r="E1939" t="s">
        <v>1116</v>
      </c>
      <c r="F1939" t="s">
        <v>1117</v>
      </c>
      <c r="G1939" t="s">
        <v>21</v>
      </c>
      <c r="H1939" t="s">
        <v>22</v>
      </c>
      <c r="M1939" t="s">
        <v>23</v>
      </c>
      <c r="N1939" t="s">
        <v>24</v>
      </c>
    </row>
    <row r="1940" spans="1:14" x14ac:dyDescent="0.35">
      <c r="A1940" t="s">
        <v>2039</v>
      </c>
      <c r="B1940">
        <v>6048</v>
      </c>
      <c r="C1940" t="s">
        <v>677</v>
      </c>
      <c r="D1940" t="s">
        <v>678</v>
      </c>
      <c r="E1940" t="s">
        <v>1116</v>
      </c>
      <c r="F1940" t="s">
        <v>1117</v>
      </c>
      <c r="G1940" t="s">
        <v>21</v>
      </c>
      <c r="H1940" t="s">
        <v>22</v>
      </c>
    </row>
    <row r="1941" spans="1:14" x14ac:dyDescent="0.35">
      <c r="A1941" t="s">
        <v>2040</v>
      </c>
      <c r="B1941">
        <v>300</v>
      </c>
      <c r="C1941" t="s">
        <v>677</v>
      </c>
      <c r="D1941" t="s">
        <v>678</v>
      </c>
      <c r="E1941" t="s">
        <v>1116</v>
      </c>
      <c r="F1941" t="s">
        <v>1117</v>
      </c>
      <c r="G1941" t="s">
        <v>21</v>
      </c>
      <c r="H1941" t="s">
        <v>22</v>
      </c>
    </row>
    <row r="1942" spans="1:14" x14ac:dyDescent="0.35">
      <c r="A1942" t="s">
        <v>2041</v>
      </c>
      <c r="B1942">
        <v>3810</v>
      </c>
      <c r="C1942" t="s">
        <v>677</v>
      </c>
      <c r="D1942" t="s">
        <v>678</v>
      </c>
      <c r="E1942" t="s">
        <v>1116</v>
      </c>
      <c r="F1942" t="s">
        <v>1117</v>
      </c>
      <c r="G1942" t="s">
        <v>21</v>
      </c>
      <c r="H1942" t="s">
        <v>22</v>
      </c>
    </row>
    <row r="1943" spans="1:14" x14ac:dyDescent="0.35">
      <c r="A1943" t="s">
        <v>2042</v>
      </c>
      <c r="B1943">
        <v>100</v>
      </c>
      <c r="C1943" t="s">
        <v>260</v>
      </c>
      <c r="D1943" t="s">
        <v>261</v>
      </c>
      <c r="E1943" t="s">
        <v>1116</v>
      </c>
      <c r="F1943" t="s">
        <v>1117</v>
      </c>
      <c r="G1943" t="s">
        <v>21</v>
      </c>
      <c r="H1943" t="s">
        <v>22</v>
      </c>
    </row>
    <row r="1944" spans="1:14" x14ac:dyDescent="0.35">
      <c r="A1944" t="s">
        <v>643</v>
      </c>
      <c r="B1944">
        <v>7800</v>
      </c>
      <c r="C1944" t="s">
        <v>644</v>
      </c>
      <c r="D1944" t="s">
        <v>643</v>
      </c>
      <c r="E1944" t="s">
        <v>1116</v>
      </c>
      <c r="F1944" t="s">
        <v>1117</v>
      </c>
      <c r="G1944" t="s">
        <v>21</v>
      </c>
      <c r="H1944" t="s">
        <v>22</v>
      </c>
    </row>
    <row r="1945" spans="1:14" x14ac:dyDescent="0.35">
      <c r="A1945" t="s">
        <v>184</v>
      </c>
      <c r="B1945">
        <v>2400</v>
      </c>
      <c r="C1945" t="s">
        <v>185</v>
      </c>
      <c r="D1945" t="s">
        <v>184</v>
      </c>
      <c r="E1945" t="s">
        <v>1116</v>
      </c>
      <c r="F1945" t="s">
        <v>1117</v>
      </c>
      <c r="G1945" t="s">
        <v>21</v>
      </c>
      <c r="H1945" t="s">
        <v>22</v>
      </c>
    </row>
    <row r="1946" spans="1:14" x14ac:dyDescent="0.35">
      <c r="A1946" t="s">
        <v>2043</v>
      </c>
      <c r="B1946">
        <v>7896</v>
      </c>
      <c r="C1946" t="s">
        <v>677</v>
      </c>
      <c r="D1946" t="s">
        <v>678</v>
      </c>
      <c r="E1946" t="s">
        <v>1116</v>
      </c>
      <c r="F1946" t="s">
        <v>1117</v>
      </c>
      <c r="G1946" t="s">
        <v>21</v>
      </c>
      <c r="H1946" t="s">
        <v>22</v>
      </c>
    </row>
    <row r="1947" spans="1:14" x14ac:dyDescent="0.35">
      <c r="A1947" t="s">
        <v>2044</v>
      </c>
      <c r="B1947">
        <v>7200</v>
      </c>
      <c r="C1947" t="s">
        <v>677</v>
      </c>
      <c r="D1947" t="s">
        <v>678</v>
      </c>
      <c r="E1947" t="s">
        <v>1116</v>
      </c>
      <c r="F1947" t="s">
        <v>1117</v>
      </c>
      <c r="G1947" t="s">
        <v>21</v>
      </c>
      <c r="H1947" t="s">
        <v>22</v>
      </c>
    </row>
    <row r="1948" spans="1:14" x14ac:dyDescent="0.35">
      <c r="A1948" t="s">
        <v>190</v>
      </c>
      <c r="B1948">
        <v>439</v>
      </c>
      <c r="C1948" t="s">
        <v>191</v>
      </c>
      <c r="D1948" t="s">
        <v>190</v>
      </c>
      <c r="E1948" t="s">
        <v>404</v>
      </c>
      <c r="F1948" t="s">
        <v>405</v>
      </c>
      <c r="G1948" t="s">
        <v>307</v>
      </c>
      <c r="H1948" t="s">
        <v>308</v>
      </c>
    </row>
    <row r="1949" spans="1:14" x14ac:dyDescent="0.35">
      <c r="A1949" t="s">
        <v>194</v>
      </c>
      <c r="B1949">
        <v>392</v>
      </c>
      <c r="C1949" t="s">
        <v>193</v>
      </c>
      <c r="D1949" t="s">
        <v>194</v>
      </c>
      <c r="E1949" t="s">
        <v>404</v>
      </c>
      <c r="F1949" t="s">
        <v>405</v>
      </c>
      <c r="G1949" t="s">
        <v>307</v>
      </c>
      <c r="H1949" t="s">
        <v>308</v>
      </c>
    </row>
    <row r="1950" spans="1:14" x14ac:dyDescent="0.35">
      <c r="A1950" t="s">
        <v>524</v>
      </c>
      <c r="B1950">
        <v>381</v>
      </c>
      <c r="C1950" t="s">
        <v>523</v>
      </c>
      <c r="D1950" t="s">
        <v>524</v>
      </c>
      <c r="E1950" t="s">
        <v>404</v>
      </c>
      <c r="F1950" t="s">
        <v>405</v>
      </c>
      <c r="G1950" t="s">
        <v>307</v>
      </c>
      <c r="H1950" t="s">
        <v>308</v>
      </c>
    </row>
    <row r="1951" spans="1:14" x14ac:dyDescent="0.35">
      <c r="A1951" t="s">
        <v>517</v>
      </c>
      <c r="B1951">
        <v>1096</v>
      </c>
      <c r="C1951" t="s">
        <v>516</v>
      </c>
      <c r="D1951" t="s">
        <v>517</v>
      </c>
      <c r="E1951" t="s">
        <v>404</v>
      </c>
      <c r="F1951" t="s">
        <v>405</v>
      </c>
      <c r="G1951" t="s">
        <v>307</v>
      </c>
      <c r="H1951" t="s">
        <v>308</v>
      </c>
    </row>
    <row r="1952" spans="1:14" x14ac:dyDescent="0.35">
      <c r="A1952" t="s">
        <v>261</v>
      </c>
      <c r="B1952">
        <v>40</v>
      </c>
      <c r="C1952" t="s">
        <v>260</v>
      </c>
      <c r="D1952" t="s">
        <v>261</v>
      </c>
      <c r="E1952" t="s">
        <v>404</v>
      </c>
      <c r="F1952" t="s">
        <v>405</v>
      </c>
      <c r="G1952" t="s">
        <v>307</v>
      </c>
      <c r="H1952" t="s">
        <v>308</v>
      </c>
    </row>
    <row r="1953" spans="1:8" x14ac:dyDescent="0.35">
      <c r="A1953" t="s">
        <v>64</v>
      </c>
      <c r="B1953">
        <v>81</v>
      </c>
      <c r="C1953" t="s">
        <v>63</v>
      </c>
      <c r="D1953" t="s">
        <v>64</v>
      </c>
      <c r="E1953" t="s">
        <v>404</v>
      </c>
      <c r="F1953" t="s">
        <v>405</v>
      </c>
      <c r="G1953" t="s">
        <v>307</v>
      </c>
      <c r="H1953" t="s">
        <v>308</v>
      </c>
    </row>
    <row r="1954" spans="1:8" x14ac:dyDescent="0.35">
      <c r="A1954" t="s">
        <v>86</v>
      </c>
      <c r="B1954">
        <v>984</v>
      </c>
      <c r="C1954" t="s">
        <v>85</v>
      </c>
      <c r="D1954" t="s">
        <v>86</v>
      </c>
      <c r="E1954" t="s">
        <v>404</v>
      </c>
      <c r="F1954" t="s">
        <v>405</v>
      </c>
      <c r="G1954" t="s">
        <v>307</v>
      </c>
      <c r="H1954" t="s">
        <v>308</v>
      </c>
    </row>
    <row r="1955" spans="1:8" x14ac:dyDescent="0.35">
      <c r="A1955" t="s">
        <v>475</v>
      </c>
      <c r="B1955">
        <v>129</v>
      </c>
      <c r="C1955" t="s">
        <v>474</v>
      </c>
      <c r="D1955" t="s">
        <v>475</v>
      </c>
      <c r="E1955" t="s">
        <v>404</v>
      </c>
      <c r="F1955" t="s">
        <v>405</v>
      </c>
      <c r="G1955" t="s">
        <v>307</v>
      </c>
      <c r="H1955" t="s">
        <v>308</v>
      </c>
    </row>
    <row r="1956" spans="1:8" x14ac:dyDescent="0.35">
      <c r="A1956" t="s">
        <v>209</v>
      </c>
      <c r="B1956">
        <v>10707</v>
      </c>
      <c r="C1956" t="s">
        <v>208</v>
      </c>
      <c r="D1956" t="s">
        <v>209</v>
      </c>
      <c r="E1956" t="s">
        <v>404</v>
      </c>
      <c r="F1956" t="s">
        <v>405</v>
      </c>
      <c r="G1956" t="s">
        <v>307</v>
      </c>
      <c r="H1956" t="s">
        <v>308</v>
      </c>
    </row>
    <row r="1957" spans="1:8" x14ac:dyDescent="0.35">
      <c r="A1957" t="s">
        <v>190</v>
      </c>
      <c r="B1957">
        <v>700</v>
      </c>
      <c r="C1957" t="s">
        <v>191</v>
      </c>
      <c r="D1957" t="s">
        <v>190</v>
      </c>
      <c r="E1957" t="s">
        <v>428</v>
      </c>
      <c r="F1957" t="s">
        <v>429</v>
      </c>
      <c r="G1957" t="s">
        <v>307</v>
      </c>
      <c r="H1957" t="s">
        <v>308</v>
      </c>
    </row>
    <row r="1958" spans="1:8" x14ac:dyDescent="0.35">
      <c r="A1958" t="s">
        <v>2035</v>
      </c>
      <c r="B1958">
        <v>7515</v>
      </c>
      <c r="C1958" t="s">
        <v>266</v>
      </c>
      <c r="D1958" t="s">
        <v>138</v>
      </c>
      <c r="E1958" t="s">
        <v>404</v>
      </c>
      <c r="F1958" t="s">
        <v>405</v>
      </c>
      <c r="G1958" t="s">
        <v>307</v>
      </c>
      <c r="H1958" t="s">
        <v>308</v>
      </c>
    </row>
    <row r="1959" spans="1:8" x14ac:dyDescent="0.35">
      <c r="A1959" t="s">
        <v>190</v>
      </c>
      <c r="B1959">
        <v>855</v>
      </c>
      <c r="C1959" t="s">
        <v>191</v>
      </c>
      <c r="D1959" t="s">
        <v>190</v>
      </c>
      <c r="E1959" t="s">
        <v>258</v>
      </c>
      <c r="F1959" t="s">
        <v>259</v>
      </c>
      <c r="G1959" t="s">
        <v>117</v>
      </c>
      <c r="H1959" t="s">
        <v>118</v>
      </c>
    </row>
    <row r="1960" spans="1:8" x14ac:dyDescent="0.35">
      <c r="A1960" t="s">
        <v>194</v>
      </c>
      <c r="B1960">
        <v>451</v>
      </c>
      <c r="C1960" t="s">
        <v>193</v>
      </c>
      <c r="D1960" t="s">
        <v>194</v>
      </c>
      <c r="E1960" t="s">
        <v>258</v>
      </c>
      <c r="F1960" t="s">
        <v>259</v>
      </c>
      <c r="G1960" t="s">
        <v>117</v>
      </c>
      <c r="H1960" t="s">
        <v>118</v>
      </c>
    </row>
    <row r="1961" spans="1:8" x14ac:dyDescent="0.35">
      <c r="A1961" t="s">
        <v>230</v>
      </c>
      <c r="B1961">
        <v>959</v>
      </c>
      <c r="C1961" t="s">
        <v>229</v>
      </c>
      <c r="D1961" t="s">
        <v>230</v>
      </c>
      <c r="E1961" t="s">
        <v>404</v>
      </c>
      <c r="F1961" t="s">
        <v>405</v>
      </c>
      <c r="G1961" t="s">
        <v>307</v>
      </c>
      <c r="H1961" t="s">
        <v>308</v>
      </c>
    </row>
    <row r="1962" spans="1:8" x14ac:dyDescent="0.35">
      <c r="A1962" t="s">
        <v>524</v>
      </c>
      <c r="B1962">
        <v>570</v>
      </c>
      <c r="C1962" t="s">
        <v>523</v>
      </c>
      <c r="D1962" t="s">
        <v>524</v>
      </c>
      <c r="E1962" t="s">
        <v>258</v>
      </c>
      <c r="F1962" t="s">
        <v>259</v>
      </c>
      <c r="G1962" t="s">
        <v>117</v>
      </c>
      <c r="H1962" t="s">
        <v>118</v>
      </c>
    </row>
    <row r="1963" spans="1:8" x14ac:dyDescent="0.35">
      <c r="A1963" t="s">
        <v>517</v>
      </c>
      <c r="B1963">
        <v>407</v>
      </c>
      <c r="C1963" t="s">
        <v>516</v>
      </c>
      <c r="D1963" t="s">
        <v>517</v>
      </c>
      <c r="E1963" t="s">
        <v>258</v>
      </c>
      <c r="F1963" t="s">
        <v>259</v>
      </c>
      <c r="G1963" t="s">
        <v>117</v>
      </c>
      <c r="H1963" t="s">
        <v>118</v>
      </c>
    </row>
    <row r="1964" spans="1:8" x14ac:dyDescent="0.35">
      <c r="A1964" t="s">
        <v>304</v>
      </c>
      <c r="B1964">
        <v>113487</v>
      </c>
      <c r="C1964" t="s">
        <v>303</v>
      </c>
      <c r="D1964" t="s">
        <v>304</v>
      </c>
      <c r="E1964" t="s">
        <v>404</v>
      </c>
      <c r="F1964" t="s">
        <v>405</v>
      </c>
      <c r="G1964" t="s">
        <v>307</v>
      </c>
      <c r="H1964" t="s">
        <v>308</v>
      </c>
    </row>
    <row r="1965" spans="1:8" x14ac:dyDescent="0.35">
      <c r="A1965" t="s">
        <v>194</v>
      </c>
      <c r="B1965">
        <v>684</v>
      </c>
      <c r="C1965" t="s">
        <v>193</v>
      </c>
      <c r="D1965" t="s">
        <v>194</v>
      </c>
      <c r="E1965" t="s">
        <v>428</v>
      </c>
      <c r="F1965" t="s">
        <v>429</v>
      </c>
      <c r="G1965" t="s">
        <v>307</v>
      </c>
      <c r="H1965" t="s">
        <v>308</v>
      </c>
    </row>
    <row r="1966" spans="1:8" x14ac:dyDescent="0.35">
      <c r="A1966" t="s">
        <v>261</v>
      </c>
      <c r="B1966">
        <v>54</v>
      </c>
      <c r="C1966" t="s">
        <v>260</v>
      </c>
      <c r="D1966" t="s">
        <v>261</v>
      </c>
      <c r="E1966" t="s">
        <v>258</v>
      </c>
      <c r="F1966" t="s">
        <v>259</v>
      </c>
      <c r="G1966" t="s">
        <v>117</v>
      </c>
      <c r="H1966" t="s">
        <v>118</v>
      </c>
    </row>
    <row r="1967" spans="1:8" x14ac:dyDescent="0.35">
      <c r="A1967" t="s">
        <v>524</v>
      </c>
      <c r="B1967">
        <v>1140</v>
      </c>
      <c r="C1967" t="s">
        <v>523</v>
      </c>
      <c r="D1967" t="s">
        <v>524</v>
      </c>
      <c r="E1967" t="s">
        <v>428</v>
      </c>
      <c r="F1967" t="s">
        <v>429</v>
      </c>
      <c r="G1967" t="s">
        <v>307</v>
      </c>
      <c r="H1967" t="s">
        <v>308</v>
      </c>
    </row>
    <row r="1968" spans="1:8" x14ac:dyDescent="0.35">
      <c r="A1968" t="s">
        <v>76</v>
      </c>
      <c r="B1968">
        <v>570</v>
      </c>
      <c r="C1968" t="s">
        <v>75</v>
      </c>
      <c r="D1968" t="s">
        <v>76</v>
      </c>
      <c r="E1968" t="s">
        <v>258</v>
      </c>
      <c r="F1968" t="s">
        <v>259</v>
      </c>
      <c r="G1968" t="s">
        <v>117</v>
      </c>
      <c r="H1968" t="s">
        <v>118</v>
      </c>
    </row>
    <row r="1969" spans="1:12" x14ac:dyDescent="0.35">
      <c r="A1969" t="s">
        <v>517</v>
      </c>
      <c r="B1969">
        <v>855</v>
      </c>
      <c r="C1969" t="s">
        <v>516</v>
      </c>
      <c r="D1969" t="s">
        <v>517</v>
      </c>
      <c r="E1969" t="s">
        <v>428</v>
      </c>
      <c r="F1969" t="s">
        <v>429</v>
      </c>
      <c r="G1969" t="s">
        <v>307</v>
      </c>
      <c r="H1969" t="s">
        <v>308</v>
      </c>
    </row>
    <row r="1970" spans="1:12" x14ac:dyDescent="0.35">
      <c r="A1970" t="s">
        <v>900</v>
      </c>
      <c r="B1970">
        <v>82</v>
      </c>
      <c r="C1970" t="s">
        <v>899</v>
      </c>
      <c r="D1970" t="s">
        <v>900</v>
      </c>
      <c r="E1970" t="s">
        <v>258</v>
      </c>
      <c r="F1970" t="s">
        <v>259</v>
      </c>
      <c r="G1970" t="s">
        <v>117</v>
      </c>
      <c r="H1970" t="s">
        <v>118</v>
      </c>
    </row>
    <row r="1971" spans="1:12" x14ac:dyDescent="0.35">
      <c r="A1971" t="s">
        <v>261</v>
      </c>
      <c r="B1971">
        <v>150</v>
      </c>
      <c r="C1971" t="s">
        <v>260</v>
      </c>
      <c r="D1971" t="s">
        <v>261</v>
      </c>
      <c r="E1971" t="s">
        <v>428</v>
      </c>
      <c r="F1971" t="s">
        <v>429</v>
      </c>
      <c r="G1971" t="s">
        <v>307</v>
      </c>
      <c r="H1971" t="s">
        <v>308</v>
      </c>
    </row>
    <row r="1972" spans="1:12" x14ac:dyDescent="0.35">
      <c r="A1972" t="s">
        <v>64</v>
      </c>
      <c r="B1972">
        <v>2660</v>
      </c>
      <c r="C1972" t="s">
        <v>63</v>
      </c>
      <c r="D1972" t="s">
        <v>64</v>
      </c>
      <c r="E1972" t="s">
        <v>258</v>
      </c>
      <c r="F1972" t="s">
        <v>259</v>
      </c>
      <c r="G1972" t="s">
        <v>117</v>
      </c>
      <c r="H1972" t="s">
        <v>118</v>
      </c>
    </row>
    <row r="1973" spans="1:12" x14ac:dyDescent="0.35">
      <c r="A1973" t="s">
        <v>76</v>
      </c>
      <c r="B1973">
        <v>2400</v>
      </c>
      <c r="C1973" t="s">
        <v>75</v>
      </c>
      <c r="D1973" t="s">
        <v>76</v>
      </c>
      <c r="E1973" t="s">
        <v>428</v>
      </c>
      <c r="F1973" t="s">
        <v>429</v>
      </c>
      <c r="G1973" t="s">
        <v>307</v>
      </c>
      <c r="H1973" t="s">
        <v>308</v>
      </c>
    </row>
    <row r="1974" spans="1:12" x14ac:dyDescent="0.35">
      <c r="A1974" t="s">
        <v>86</v>
      </c>
      <c r="B1974">
        <v>108</v>
      </c>
      <c r="C1974" t="s">
        <v>85</v>
      </c>
      <c r="D1974" t="s">
        <v>86</v>
      </c>
      <c r="E1974" t="s">
        <v>258</v>
      </c>
      <c r="F1974" t="s">
        <v>259</v>
      </c>
      <c r="G1974" t="s">
        <v>117</v>
      </c>
      <c r="H1974" t="s">
        <v>118</v>
      </c>
    </row>
    <row r="1975" spans="1:12" x14ac:dyDescent="0.35">
      <c r="A1975" t="s">
        <v>64</v>
      </c>
      <c r="B1975">
        <v>300</v>
      </c>
      <c r="C1975" t="s">
        <v>63</v>
      </c>
      <c r="D1975" t="s">
        <v>64</v>
      </c>
      <c r="E1975" t="s">
        <v>428</v>
      </c>
      <c r="F1975" t="s">
        <v>429</v>
      </c>
      <c r="G1975" t="s">
        <v>307</v>
      </c>
      <c r="H1975" t="s">
        <v>308</v>
      </c>
    </row>
    <row r="1976" spans="1:12" x14ac:dyDescent="0.35">
      <c r="A1976" t="s">
        <v>86</v>
      </c>
      <c r="B1976">
        <v>276</v>
      </c>
      <c r="C1976" t="s">
        <v>85</v>
      </c>
      <c r="D1976" t="s">
        <v>86</v>
      </c>
      <c r="E1976" t="s">
        <v>428</v>
      </c>
      <c r="F1976" t="s">
        <v>429</v>
      </c>
      <c r="G1976" t="s">
        <v>307</v>
      </c>
      <c r="H1976" t="s">
        <v>308</v>
      </c>
    </row>
    <row r="1977" spans="1:12" x14ac:dyDescent="0.35">
      <c r="A1977" t="s">
        <v>517</v>
      </c>
      <c r="B1977">
        <v>570</v>
      </c>
      <c r="C1977" t="s">
        <v>516</v>
      </c>
      <c r="D1977" t="s">
        <v>517</v>
      </c>
      <c r="E1977" t="s">
        <v>422</v>
      </c>
      <c r="F1977" t="s">
        <v>423</v>
      </c>
      <c r="G1977" t="s">
        <v>307</v>
      </c>
      <c r="H1977" t="s">
        <v>308</v>
      </c>
    </row>
    <row r="1978" spans="1:12" x14ac:dyDescent="0.35">
      <c r="A1978" t="s">
        <v>261</v>
      </c>
      <c r="B1978">
        <v>75</v>
      </c>
      <c r="C1978" t="s">
        <v>260</v>
      </c>
      <c r="D1978" t="s">
        <v>261</v>
      </c>
      <c r="E1978" t="s">
        <v>422</v>
      </c>
      <c r="F1978" t="s">
        <v>423</v>
      </c>
      <c r="G1978" t="s">
        <v>307</v>
      </c>
      <c r="H1978" t="s">
        <v>308</v>
      </c>
    </row>
    <row r="1979" spans="1:12" x14ac:dyDescent="0.35">
      <c r="A1979" t="s">
        <v>138</v>
      </c>
      <c r="B1979">
        <v>4584</v>
      </c>
      <c r="C1979" t="s">
        <v>266</v>
      </c>
      <c r="D1979" t="s">
        <v>138</v>
      </c>
      <c r="E1979" t="s">
        <v>258</v>
      </c>
      <c r="F1979" t="s">
        <v>259</v>
      </c>
      <c r="G1979" t="s">
        <v>117</v>
      </c>
      <c r="H1979" t="s">
        <v>118</v>
      </c>
      <c r="K1979" t="s">
        <v>267</v>
      </c>
      <c r="L1979" t="s">
        <v>268</v>
      </c>
    </row>
    <row r="1980" spans="1:12" x14ac:dyDescent="0.35">
      <c r="A1980" t="s">
        <v>900</v>
      </c>
      <c r="B1980">
        <v>256</v>
      </c>
      <c r="C1980" t="s">
        <v>899</v>
      </c>
      <c r="D1980" t="s">
        <v>900</v>
      </c>
      <c r="E1980" t="s">
        <v>422</v>
      </c>
      <c r="F1980" t="s">
        <v>423</v>
      </c>
      <c r="G1980" t="s">
        <v>307</v>
      </c>
      <c r="H1980" t="s">
        <v>308</v>
      </c>
    </row>
    <row r="1981" spans="1:12" x14ac:dyDescent="0.35">
      <c r="A1981" t="s">
        <v>2045</v>
      </c>
      <c r="B1981">
        <v>214</v>
      </c>
      <c r="C1981" t="s">
        <v>273</v>
      </c>
      <c r="D1981" t="s">
        <v>274</v>
      </c>
      <c r="E1981" t="s">
        <v>258</v>
      </c>
      <c r="F1981" t="s">
        <v>259</v>
      </c>
      <c r="G1981" t="s">
        <v>117</v>
      </c>
      <c r="H1981" t="s">
        <v>118</v>
      </c>
    </row>
    <row r="1982" spans="1:12" x14ac:dyDescent="0.35">
      <c r="A1982" t="s">
        <v>138</v>
      </c>
      <c r="B1982">
        <v>1785</v>
      </c>
      <c r="C1982" t="s">
        <v>266</v>
      </c>
      <c r="D1982" t="s">
        <v>138</v>
      </c>
      <c r="E1982" t="s">
        <v>422</v>
      </c>
      <c r="F1982" t="s">
        <v>423</v>
      </c>
      <c r="G1982" t="s">
        <v>307</v>
      </c>
      <c r="H1982" t="s">
        <v>308</v>
      </c>
    </row>
    <row r="1983" spans="1:12" x14ac:dyDescent="0.35">
      <c r="A1983" t="s">
        <v>2046</v>
      </c>
      <c r="B1983">
        <v>1000</v>
      </c>
      <c r="C1983" t="s">
        <v>168</v>
      </c>
      <c r="D1983" t="s">
        <v>169</v>
      </c>
      <c r="E1983" t="s">
        <v>258</v>
      </c>
      <c r="F1983" t="s">
        <v>259</v>
      </c>
      <c r="G1983" t="s">
        <v>117</v>
      </c>
      <c r="H1983" t="s">
        <v>118</v>
      </c>
    </row>
    <row r="1984" spans="1:12" x14ac:dyDescent="0.35">
      <c r="A1984" t="s">
        <v>274</v>
      </c>
      <c r="B1984">
        <v>397</v>
      </c>
      <c r="C1984" t="s">
        <v>273</v>
      </c>
      <c r="D1984" t="s">
        <v>274</v>
      </c>
      <c r="E1984" t="s">
        <v>422</v>
      </c>
      <c r="F1984" t="s">
        <v>423</v>
      </c>
      <c r="G1984" t="s">
        <v>307</v>
      </c>
      <c r="H1984" t="s">
        <v>308</v>
      </c>
    </row>
    <row r="1985" spans="1:14" x14ac:dyDescent="0.35">
      <c r="A1985" t="s">
        <v>2047</v>
      </c>
      <c r="B1985">
        <v>687</v>
      </c>
      <c r="C1985" t="s">
        <v>185</v>
      </c>
      <c r="D1985" t="s">
        <v>184</v>
      </c>
      <c r="E1985" t="s">
        <v>428</v>
      </c>
      <c r="F1985" t="s">
        <v>429</v>
      </c>
      <c r="G1985" t="s">
        <v>307</v>
      </c>
      <c r="H1985" t="s">
        <v>308</v>
      </c>
    </row>
    <row r="1986" spans="1:14" x14ac:dyDescent="0.35">
      <c r="A1986" t="s">
        <v>2048</v>
      </c>
      <c r="B1986">
        <v>551</v>
      </c>
      <c r="C1986" t="s">
        <v>185</v>
      </c>
      <c r="D1986" t="s">
        <v>184</v>
      </c>
      <c r="E1986" t="s">
        <v>422</v>
      </c>
      <c r="F1986" t="s">
        <v>423</v>
      </c>
      <c r="G1986" t="s">
        <v>307</v>
      </c>
      <c r="H1986" t="s">
        <v>308</v>
      </c>
    </row>
    <row r="1987" spans="1:14" x14ac:dyDescent="0.35">
      <c r="A1987" t="s">
        <v>138</v>
      </c>
      <c r="B1987">
        <v>4226</v>
      </c>
      <c r="C1987" t="s">
        <v>266</v>
      </c>
      <c r="D1987" t="s">
        <v>138</v>
      </c>
      <c r="E1987" t="s">
        <v>428</v>
      </c>
      <c r="F1987" t="s">
        <v>429</v>
      </c>
      <c r="G1987" t="s">
        <v>307</v>
      </c>
      <c r="H1987" t="s">
        <v>308</v>
      </c>
    </row>
    <row r="1988" spans="1:14" x14ac:dyDescent="0.35">
      <c r="A1988" t="s">
        <v>2049</v>
      </c>
      <c r="B1988">
        <v>1030</v>
      </c>
      <c r="C1988" t="s">
        <v>273</v>
      </c>
      <c r="D1988" t="s">
        <v>274</v>
      </c>
      <c r="E1988" t="s">
        <v>428</v>
      </c>
      <c r="F1988" t="s">
        <v>429</v>
      </c>
      <c r="G1988" t="s">
        <v>307</v>
      </c>
      <c r="H1988" t="s">
        <v>308</v>
      </c>
    </row>
    <row r="1989" spans="1:14" x14ac:dyDescent="0.35">
      <c r="A1989" t="s">
        <v>169</v>
      </c>
      <c r="B1989">
        <v>7431</v>
      </c>
      <c r="C1989" t="s">
        <v>168</v>
      </c>
      <c r="D1989" t="s">
        <v>169</v>
      </c>
      <c r="E1989" t="s">
        <v>422</v>
      </c>
      <c r="F1989" t="s">
        <v>423</v>
      </c>
      <c r="G1989" t="s">
        <v>307</v>
      </c>
      <c r="H1989" t="s">
        <v>308</v>
      </c>
    </row>
    <row r="1990" spans="1:14" x14ac:dyDescent="0.35">
      <c r="A1990" t="s">
        <v>2050</v>
      </c>
      <c r="B1990">
        <v>6000</v>
      </c>
      <c r="C1990" t="s">
        <v>168</v>
      </c>
      <c r="D1990" t="s">
        <v>169</v>
      </c>
      <c r="E1990" t="s">
        <v>428</v>
      </c>
      <c r="F1990" t="s">
        <v>429</v>
      </c>
      <c r="G1990" t="s">
        <v>307</v>
      </c>
      <c r="H1990" t="s">
        <v>308</v>
      </c>
    </row>
    <row r="1991" spans="1:14" x14ac:dyDescent="0.35">
      <c r="A1991" t="s">
        <v>2051</v>
      </c>
      <c r="B1991">
        <v>1500</v>
      </c>
      <c r="C1991" t="s">
        <v>183</v>
      </c>
      <c r="D1991" t="s">
        <v>182</v>
      </c>
      <c r="E1991" t="s">
        <v>428</v>
      </c>
      <c r="F1991" t="s">
        <v>429</v>
      </c>
      <c r="G1991" t="s">
        <v>307</v>
      </c>
      <c r="H1991" t="s">
        <v>308</v>
      </c>
    </row>
    <row r="1992" spans="1:14" x14ac:dyDescent="0.35">
      <c r="A1992" t="s">
        <v>182</v>
      </c>
      <c r="B1992">
        <v>6447</v>
      </c>
      <c r="C1992" t="s">
        <v>183</v>
      </c>
      <c r="D1992" t="s">
        <v>182</v>
      </c>
      <c r="E1992" t="s">
        <v>422</v>
      </c>
      <c r="F1992" t="s">
        <v>423</v>
      </c>
      <c r="G1992" t="s">
        <v>307</v>
      </c>
      <c r="H1992" t="s">
        <v>308</v>
      </c>
    </row>
    <row r="1993" spans="1:14" x14ac:dyDescent="0.35">
      <c r="A1993" t="s">
        <v>2052</v>
      </c>
      <c r="B1993">
        <v>1311</v>
      </c>
      <c r="C1993" t="s">
        <v>168</v>
      </c>
      <c r="D1993" t="s">
        <v>169</v>
      </c>
      <c r="E1993" t="s">
        <v>428</v>
      </c>
      <c r="F1993" t="s">
        <v>429</v>
      </c>
      <c r="G1993" t="s">
        <v>307</v>
      </c>
      <c r="H1993" t="s">
        <v>308</v>
      </c>
    </row>
    <row r="1994" spans="1:14" x14ac:dyDescent="0.35">
      <c r="A1994" t="s">
        <v>149</v>
      </c>
      <c r="B1994">
        <v>755</v>
      </c>
      <c r="C1994" t="s">
        <v>148</v>
      </c>
      <c r="D1994" t="s">
        <v>149</v>
      </c>
      <c r="E1994" t="s">
        <v>258</v>
      </c>
      <c r="F1994" t="s">
        <v>259</v>
      </c>
      <c r="G1994" t="s">
        <v>117</v>
      </c>
      <c r="H1994" t="s">
        <v>118</v>
      </c>
    </row>
    <row r="1995" spans="1:14" x14ac:dyDescent="0.35">
      <c r="A1995" t="s">
        <v>2053</v>
      </c>
      <c r="B1995">
        <v>4896</v>
      </c>
      <c r="C1995" t="s">
        <v>1420</v>
      </c>
      <c r="D1995" t="s">
        <v>1421</v>
      </c>
      <c r="E1995" t="s">
        <v>258</v>
      </c>
      <c r="F1995" t="s">
        <v>259</v>
      </c>
      <c r="G1995" t="s">
        <v>117</v>
      </c>
      <c r="H1995" t="s">
        <v>118</v>
      </c>
      <c r="K1995" t="s">
        <v>141</v>
      </c>
      <c r="L1995" t="s">
        <v>142</v>
      </c>
    </row>
    <row r="1996" spans="1:14" x14ac:dyDescent="0.35">
      <c r="A1996" t="s">
        <v>1090</v>
      </c>
      <c r="B1996">
        <v>42000</v>
      </c>
      <c r="C1996" t="s">
        <v>1089</v>
      </c>
      <c r="D1996" t="s">
        <v>1090</v>
      </c>
      <c r="E1996" t="s">
        <v>1016</v>
      </c>
      <c r="F1996" t="s">
        <v>1017</v>
      </c>
      <c r="G1996" t="s">
        <v>1109</v>
      </c>
      <c r="H1996" t="s">
        <v>1110</v>
      </c>
      <c r="M1996" t="s">
        <v>1451</v>
      </c>
      <c r="N1996" t="s">
        <v>1452</v>
      </c>
    </row>
    <row r="1997" spans="1:14" x14ac:dyDescent="0.35">
      <c r="A1997" t="s">
        <v>1421</v>
      </c>
      <c r="B1997">
        <v>500</v>
      </c>
      <c r="C1997" t="s">
        <v>1420</v>
      </c>
      <c r="D1997" t="s">
        <v>1421</v>
      </c>
      <c r="E1997" t="s">
        <v>1016</v>
      </c>
      <c r="F1997" t="s">
        <v>1017</v>
      </c>
      <c r="G1997" t="s">
        <v>37</v>
      </c>
      <c r="H1997" t="s">
        <v>38</v>
      </c>
      <c r="M1997" t="s">
        <v>1671</v>
      </c>
      <c r="N1997" t="s">
        <v>1672</v>
      </c>
    </row>
    <row r="1998" spans="1:14" x14ac:dyDescent="0.35">
      <c r="A1998" t="s">
        <v>304</v>
      </c>
      <c r="B1998">
        <v>158519</v>
      </c>
      <c r="C1998" t="s">
        <v>303</v>
      </c>
      <c r="D1998" t="s">
        <v>304</v>
      </c>
      <c r="E1998" t="s">
        <v>428</v>
      </c>
      <c r="F1998" t="s">
        <v>429</v>
      </c>
      <c r="G1998" t="s">
        <v>307</v>
      </c>
      <c r="H1998" t="s">
        <v>308</v>
      </c>
    </row>
    <row r="1999" spans="1:14" x14ac:dyDescent="0.35">
      <c r="A1999" t="s">
        <v>475</v>
      </c>
      <c r="B1999">
        <v>1093</v>
      </c>
      <c r="C1999" t="s">
        <v>474</v>
      </c>
      <c r="D1999" t="s">
        <v>475</v>
      </c>
      <c r="E1999" t="s">
        <v>428</v>
      </c>
      <c r="F1999" t="s">
        <v>429</v>
      </c>
      <c r="G1999" t="s">
        <v>307</v>
      </c>
      <c r="H1999" t="s">
        <v>308</v>
      </c>
    </row>
    <row r="2000" spans="1:14" x14ac:dyDescent="0.35">
      <c r="A2000" t="s">
        <v>182</v>
      </c>
      <c r="B2000">
        <v>154</v>
      </c>
      <c r="C2000" t="s">
        <v>890</v>
      </c>
      <c r="D2000" t="s">
        <v>182</v>
      </c>
      <c r="E2000" t="s">
        <v>258</v>
      </c>
      <c r="F2000" t="s">
        <v>259</v>
      </c>
      <c r="G2000" t="s">
        <v>117</v>
      </c>
      <c r="H2000" t="s">
        <v>118</v>
      </c>
    </row>
    <row r="2001" spans="1:14" x14ac:dyDescent="0.35">
      <c r="A2001" t="s">
        <v>188</v>
      </c>
      <c r="B2001">
        <v>3240</v>
      </c>
      <c r="C2001" t="s">
        <v>189</v>
      </c>
      <c r="D2001" t="s">
        <v>188</v>
      </c>
      <c r="E2001" t="s">
        <v>428</v>
      </c>
      <c r="F2001" t="s">
        <v>429</v>
      </c>
      <c r="G2001" t="s">
        <v>307</v>
      </c>
      <c r="H2001" t="s">
        <v>308</v>
      </c>
    </row>
    <row r="2002" spans="1:14" x14ac:dyDescent="0.35">
      <c r="A2002" t="s">
        <v>162</v>
      </c>
      <c r="B2002">
        <v>8100</v>
      </c>
      <c r="C2002" t="s">
        <v>1472</v>
      </c>
      <c r="D2002" t="s">
        <v>162</v>
      </c>
      <c r="E2002" t="s">
        <v>1016</v>
      </c>
      <c r="F2002" t="s">
        <v>1017</v>
      </c>
      <c r="G2002" t="s">
        <v>37</v>
      </c>
      <c r="H2002" t="s">
        <v>38</v>
      </c>
      <c r="M2002" t="s">
        <v>1720</v>
      </c>
      <c r="N2002" t="s">
        <v>1721</v>
      </c>
    </row>
    <row r="2003" spans="1:14" x14ac:dyDescent="0.35">
      <c r="A2003" t="s">
        <v>162</v>
      </c>
      <c r="B2003">
        <v>38000</v>
      </c>
      <c r="C2003" t="s">
        <v>1472</v>
      </c>
      <c r="D2003" t="s">
        <v>162</v>
      </c>
      <c r="E2003" t="s">
        <v>1016</v>
      </c>
      <c r="F2003" t="s">
        <v>1017</v>
      </c>
      <c r="G2003" t="s">
        <v>37</v>
      </c>
      <c r="H2003" t="s">
        <v>38</v>
      </c>
      <c r="M2003" t="s">
        <v>1717</v>
      </c>
      <c r="N2003" t="s">
        <v>1718</v>
      </c>
    </row>
    <row r="2004" spans="1:14" x14ac:dyDescent="0.35">
      <c r="A2004" t="s">
        <v>149</v>
      </c>
      <c r="B2004">
        <v>3429</v>
      </c>
      <c r="C2004" t="s">
        <v>148</v>
      </c>
      <c r="D2004" t="s">
        <v>149</v>
      </c>
      <c r="E2004" t="s">
        <v>428</v>
      </c>
      <c r="F2004" t="s">
        <v>429</v>
      </c>
      <c r="G2004" t="s">
        <v>307</v>
      </c>
      <c r="H2004" t="s">
        <v>308</v>
      </c>
    </row>
    <row r="2005" spans="1:14" x14ac:dyDescent="0.35">
      <c r="A2005" t="s">
        <v>2054</v>
      </c>
      <c r="B2005">
        <v>559</v>
      </c>
      <c r="C2005" t="s">
        <v>892</v>
      </c>
      <c r="D2005" t="s">
        <v>891</v>
      </c>
      <c r="E2005" t="s">
        <v>428</v>
      </c>
      <c r="F2005" t="s">
        <v>429</v>
      </c>
      <c r="G2005" t="s">
        <v>307</v>
      </c>
      <c r="H2005" t="s">
        <v>308</v>
      </c>
    </row>
    <row r="2006" spans="1:14" x14ac:dyDescent="0.35">
      <c r="A2006" t="s">
        <v>319</v>
      </c>
      <c r="B2006">
        <v>20583</v>
      </c>
      <c r="C2006" t="s">
        <v>318</v>
      </c>
      <c r="D2006" t="s">
        <v>319</v>
      </c>
      <c r="E2006" t="s">
        <v>258</v>
      </c>
      <c r="F2006" t="s">
        <v>259</v>
      </c>
      <c r="G2006" t="s">
        <v>117</v>
      </c>
      <c r="H2006" t="s">
        <v>118</v>
      </c>
      <c r="K2006" t="s">
        <v>1134</v>
      </c>
      <c r="L2006" t="s">
        <v>1135</v>
      </c>
    </row>
    <row r="2007" spans="1:14" x14ac:dyDescent="0.35">
      <c r="A2007" t="s">
        <v>2055</v>
      </c>
      <c r="B2007">
        <v>25000</v>
      </c>
      <c r="C2007" t="s">
        <v>677</v>
      </c>
      <c r="D2007" t="s">
        <v>678</v>
      </c>
      <c r="E2007" t="s">
        <v>332</v>
      </c>
      <c r="F2007" t="s">
        <v>333</v>
      </c>
      <c r="G2007" t="s">
        <v>178</v>
      </c>
      <c r="H2007" t="s">
        <v>179</v>
      </c>
    </row>
    <row r="2008" spans="1:14" x14ac:dyDescent="0.35">
      <c r="A2008" t="s">
        <v>190</v>
      </c>
      <c r="B2008">
        <v>1615</v>
      </c>
      <c r="C2008" t="s">
        <v>191</v>
      </c>
      <c r="D2008" t="s">
        <v>190</v>
      </c>
      <c r="E2008" t="s">
        <v>288</v>
      </c>
      <c r="F2008" t="s">
        <v>289</v>
      </c>
      <c r="G2008" t="s">
        <v>117</v>
      </c>
      <c r="H2008" t="s">
        <v>118</v>
      </c>
    </row>
    <row r="2009" spans="1:14" x14ac:dyDescent="0.35">
      <c r="A2009" t="s">
        <v>194</v>
      </c>
      <c r="B2009">
        <v>918</v>
      </c>
      <c r="C2009" t="s">
        <v>193</v>
      </c>
      <c r="D2009" t="s">
        <v>194</v>
      </c>
      <c r="E2009" t="s">
        <v>288</v>
      </c>
      <c r="F2009" t="s">
        <v>289</v>
      </c>
      <c r="G2009" t="s">
        <v>117</v>
      </c>
      <c r="H2009" t="s">
        <v>118</v>
      </c>
    </row>
    <row r="2010" spans="1:14" x14ac:dyDescent="0.35">
      <c r="A2010" t="s">
        <v>182</v>
      </c>
      <c r="B2010">
        <v>6131</v>
      </c>
      <c r="C2010" t="s">
        <v>183</v>
      </c>
      <c r="D2010" t="s">
        <v>182</v>
      </c>
      <c r="E2010" t="s">
        <v>404</v>
      </c>
      <c r="F2010" t="s">
        <v>405</v>
      </c>
      <c r="G2010" t="s">
        <v>307</v>
      </c>
      <c r="H2010" t="s">
        <v>308</v>
      </c>
    </row>
    <row r="2011" spans="1:14" x14ac:dyDescent="0.35">
      <c r="A2011" t="s">
        <v>2036</v>
      </c>
      <c r="B2011">
        <v>1700</v>
      </c>
      <c r="C2011" t="s">
        <v>185</v>
      </c>
      <c r="D2011" t="s">
        <v>184</v>
      </c>
      <c r="E2011" t="s">
        <v>332</v>
      </c>
      <c r="F2011" t="s">
        <v>333</v>
      </c>
      <c r="G2011" t="s">
        <v>178</v>
      </c>
      <c r="H2011" t="s">
        <v>179</v>
      </c>
    </row>
    <row r="2012" spans="1:14" x14ac:dyDescent="0.35">
      <c r="A2012" t="s">
        <v>517</v>
      </c>
      <c r="B2012">
        <v>950</v>
      </c>
      <c r="C2012" t="s">
        <v>516</v>
      </c>
      <c r="D2012" t="s">
        <v>517</v>
      </c>
      <c r="E2012" t="s">
        <v>563</v>
      </c>
      <c r="F2012" t="s">
        <v>564</v>
      </c>
      <c r="G2012" t="s">
        <v>568</v>
      </c>
      <c r="H2012" t="s">
        <v>569</v>
      </c>
    </row>
    <row r="2013" spans="1:14" x14ac:dyDescent="0.35">
      <c r="A2013" t="s">
        <v>2056</v>
      </c>
      <c r="B2013">
        <v>10000</v>
      </c>
      <c r="C2013" t="s">
        <v>1899</v>
      </c>
      <c r="D2013" t="s">
        <v>1900</v>
      </c>
      <c r="E2013" t="s">
        <v>47</v>
      </c>
      <c r="F2013" t="s">
        <v>48</v>
      </c>
      <c r="G2013" t="s">
        <v>1587</v>
      </c>
      <c r="H2013" t="s">
        <v>1588</v>
      </c>
      <c r="M2013" t="s">
        <v>1901</v>
      </c>
      <c r="N2013" t="s">
        <v>1902</v>
      </c>
    </row>
    <row r="2014" spans="1:14" x14ac:dyDescent="0.35">
      <c r="A2014" t="s">
        <v>2057</v>
      </c>
      <c r="B2014">
        <v>20000</v>
      </c>
      <c r="C2014" t="s">
        <v>1899</v>
      </c>
      <c r="D2014" t="s">
        <v>1900</v>
      </c>
      <c r="E2014" t="s">
        <v>47</v>
      </c>
      <c r="F2014" t="s">
        <v>48</v>
      </c>
      <c r="G2014" t="s">
        <v>1587</v>
      </c>
      <c r="H2014" t="s">
        <v>1588</v>
      </c>
      <c r="M2014" t="s">
        <v>1589</v>
      </c>
      <c r="N2014" t="s">
        <v>1590</v>
      </c>
    </row>
    <row r="2015" spans="1:14" x14ac:dyDescent="0.35">
      <c r="A2015" t="s">
        <v>2058</v>
      </c>
      <c r="B2015">
        <v>8960</v>
      </c>
      <c r="C2015" t="s">
        <v>1063</v>
      </c>
      <c r="D2015" t="s">
        <v>1064</v>
      </c>
      <c r="E2015" t="s">
        <v>47</v>
      </c>
      <c r="F2015" t="s">
        <v>48</v>
      </c>
      <c r="G2015" t="s">
        <v>1840</v>
      </c>
      <c r="H2015" t="s">
        <v>1841</v>
      </c>
      <c r="M2015" t="s">
        <v>1842</v>
      </c>
      <c r="N2015" t="s">
        <v>1843</v>
      </c>
    </row>
    <row r="2016" spans="1:14" x14ac:dyDescent="0.35">
      <c r="A2016" t="s">
        <v>2059</v>
      </c>
      <c r="B2016">
        <v>38000</v>
      </c>
      <c r="C2016" t="s">
        <v>1896</v>
      </c>
      <c r="D2016" t="s">
        <v>1897</v>
      </c>
      <c r="E2016" t="s">
        <v>47</v>
      </c>
      <c r="F2016" t="s">
        <v>48</v>
      </c>
      <c r="G2016" t="s">
        <v>1840</v>
      </c>
      <c r="H2016" t="s">
        <v>1841</v>
      </c>
      <c r="M2016" t="s">
        <v>1842</v>
      </c>
      <c r="N2016" t="s">
        <v>1843</v>
      </c>
    </row>
    <row r="2017" spans="1:10" x14ac:dyDescent="0.35">
      <c r="A2017" t="s">
        <v>276</v>
      </c>
      <c r="B2017">
        <v>185</v>
      </c>
      <c r="C2017" t="s">
        <v>275</v>
      </c>
      <c r="D2017" t="s">
        <v>276</v>
      </c>
      <c r="E2017" t="s">
        <v>258</v>
      </c>
      <c r="F2017" t="s">
        <v>259</v>
      </c>
      <c r="G2017" t="s">
        <v>117</v>
      </c>
      <c r="H2017" t="s">
        <v>118</v>
      </c>
    </row>
    <row r="2018" spans="1:10" x14ac:dyDescent="0.35">
      <c r="A2018" t="s">
        <v>182</v>
      </c>
      <c r="B2018">
        <v>372</v>
      </c>
      <c r="C2018" t="s">
        <v>183</v>
      </c>
      <c r="D2018" t="s">
        <v>182</v>
      </c>
      <c r="E2018" t="s">
        <v>258</v>
      </c>
      <c r="F2018" t="s">
        <v>259</v>
      </c>
      <c r="G2018" t="s">
        <v>117</v>
      </c>
      <c r="H2018" t="s">
        <v>118</v>
      </c>
    </row>
    <row r="2019" spans="1:10" x14ac:dyDescent="0.35">
      <c r="A2019" t="s">
        <v>475</v>
      </c>
      <c r="B2019">
        <v>380</v>
      </c>
      <c r="C2019" t="s">
        <v>474</v>
      </c>
      <c r="D2019" t="s">
        <v>475</v>
      </c>
      <c r="E2019" t="s">
        <v>422</v>
      </c>
      <c r="F2019" t="s">
        <v>423</v>
      </c>
      <c r="G2019" t="s">
        <v>307</v>
      </c>
      <c r="H2019" t="s">
        <v>308</v>
      </c>
    </row>
    <row r="2020" spans="1:10" x14ac:dyDescent="0.35">
      <c r="A2020" t="s">
        <v>498</v>
      </c>
      <c r="B2020">
        <v>500</v>
      </c>
      <c r="C2020" t="s">
        <v>497</v>
      </c>
      <c r="D2020" t="s">
        <v>498</v>
      </c>
      <c r="E2020" t="s">
        <v>428</v>
      </c>
      <c r="F2020" t="s">
        <v>429</v>
      </c>
      <c r="G2020" t="s">
        <v>307</v>
      </c>
      <c r="H2020" t="s">
        <v>308</v>
      </c>
      <c r="I2020" t="s">
        <v>586</v>
      </c>
      <c r="J2020" t="s">
        <v>587</v>
      </c>
    </row>
    <row r="2021" spans="1:10" x14ac:dyDescent="0.35">
      <c r="A2021" t="s">
        <v>378</v>
      </c>
      <c r="B2021">
        <v>223</v>
      </c>
      <c r="C2021" t="s">
        <v>379</v>
      </c>
      <c r="D2021" t="s">
        <v>378</v>
      </c>
      <c r="E2021" t="s">
        <v>428</v>
      </c>
      <c r="F2021" t="s">
        <v>429</v>
      </c>
      <c r="G2021" t="s">
        <v>307</v>
      </c>
      <c r="H2021" t="s">
        <v>308</v>
      </c>
      <c r="I2021" t="s">
        <v>586</v>
      </c>
      <c r="J2021" t="s">
        <v>587</v>
      </c>
    </row>
    <row r="2022" spans="1:10" x14ac:dyDescent="0.35">
      <c r="A2022" t="s">
        <v>687</v>
      </c>
      <c r="B2022">
        <v>308</v>
      </c>
      <c r="C2022" t="s">
        <v>688</v>
      </c>
      <c r="D2022" t="s">
        <v>687</v>
      </c>
      <c r="E2022" t="s">
        <v>428</v>
      </c>
      <c r="F2022" t="s">
        <v>429</v>
      </c>
      <c r="G2022" t="s">
        <v>307</v>
      </c>
      <c r="H2022" t="s">
        <v>308</v>
      </c>
      <c r="I2022" t="s">
        <v>586</v>
      </c>
      <c r="J2022" t="s">
        <v>587</v>
      </c>
    </row>
    <row r="2023" spans="1:10" x14ac:dyDescent="0.35">
      <c r="A2023" t="s">
        <v>2060</v>
      </c>
      <c r="B2023">
        <v>13850</v>
      </c>
      <c r="C2023" t="s">
        <v>537</v>
      </c>
      <c r="D2023" t="s">
        <v>172</v>
      </c>
      <c r="E2023" t="s">
        <v>428</v>
      </c>
      <c r="F2023" t="s">
        <v>429</v>
      </c>
      <c r="G2023" t="s">
        <v>307</v>
      </c>
      <c r="H2023" t="s">
        <v>308</v>
      </c>
      <c r="I2023" t="s">
        <v>586</v>
      </c>
      <c r="J2023" t="s">
        <v>587</v>
      </c>
    </row>
    <row r="2024" spans="1:10" x14ac:dyDescent="0.35">
      <c r="A2024" t="s">
        <v>375</v>
      </c>
      <c r="B2024">
        <v>2608</v>
      </c>
      <c r="C2024" t="s">
        <v>376</v>
      </c>
      <c r="D2024" t="s">
        <v>375</v>
      </c>
      <c r="E2024" t="s">
        <v>428</v>
      </c>
      <c r="F2024" t="s">
        <v>429</v>
      </c>
      <c r="G2024" t="s">
        <v>307</v>
      </c>
      <c r="H2024" t="s">
        <v>308</v>
      </c>
      <c r="I2024" t="s">
        <v>586</v>
      </c>
      <c r="J2024" t="s">
        <v>587</v>
      </c>
    </row>
    <row r="2025" spans="1:10" x14ac:dyDescent="0.35">
      <c r="A2025" t="s">
        <v>354</v>
      </c>
      <c r="B2025">
        <v>7377</v>
      </c>
      <c r="C2025" t="s">
        <v>377</v>
      </c>
      <c r="D2025" t="s">
        <v>354</v>
      </c>
      <c r="E2025" t="s">
        <v>428</v>
      </c>
      <c r="F2025" t="s">
        <v>429</v>
      </c>
      <c r="G2025" t="s">
        <v>307</v>
      </c>
      <c r="H2025" t="s">
        <v>308</v>
      </c>
      <c r="I2025" t="s">
        <v>586</v>
      </c>
      <c r="J2025" t="s">
        <v>587</v>
      </c>
    </row>
    <row r="2026" spans="1:10" x14ac:dyDescent="0.35">
      <c r="A2026" t="s">
        <v>388</v>
      </c>
      <c r="B2026">
        <v>16021</v>
      </c>
      <c r="C2026" t="s">
        <v>389</v>
      </c>
      <c r="D2026" t="s">
        <v>388</v>
      </c>
      <c r="E2026" t="s">
        <v>428</v>
      </c>
      <c r="F2026" t="s">
        <v>429</v>
      </c>
      <c r="G2026" t="s">
        <v>307</v>
      </c>
      <c r="H2026" t="s">
        <v>308</v>
      </c>
      <c r="I2026" t="s">
        <v>586</v>
      </c>
      <c r="J2026" t="s">
        <v>587</v>
      </c>
    </row>
    <row r="2027" spans="1:10" x14ac:dyDescent="0.35">
      <c r="A2027" t="s">
        <v>498</v>
      </c>
      <c r="B2027">
        <v>500</v>
      </c>
      <c r="C2027" t="s">
        <v>497</v>
      </c>
      <c r="D2027" t="s">
        <v>498</v>
      </c>
      <c r="E2027" t="s">
        <v>428</v>
      </c>
      <c r="F2027" t="s">
        <v>429</v>
      </c>
      <c r="G2027" t="s">
        <v>307</v>
      </c>
      <c r="H2027" t="s">
        <v>308</v>
      </c>
      <c r="I2027" t="s">
        <v>430</v>
      </c>
      <c r="J2027" t="s">
        <v>431</v>
      </c>
    </row>
    <row r="2028" spans="1:10" x14ac:dyDescent="0.35">
      <c r="A2028" t="s">
        <v>378</v>
      </c>
      <c r="B2028">
        <v>1079</v>
      </c>
      <c r="C2028" t="s">
        <v>379</v>
      </c>
      <c r="D2028" t="s">
        <v>378</v>
      </c>
      <c r="E2028" t="s">
        <v>428</v>
      </c>
      <c r="F2028" t="s">
        <v>429</v>
      </c>
      <c r="G2028" t="s">
        <v>307</v>
      </c>
      <c r="H2028" t="s">
        <v>308</v>
      </c>
      <c r="I2028" t="s">
        <v>430</v>
      </c>
      <c r="J2028" t="s">
        <v>431</v>
      </c>
    </row>
    <row r="2029" spans="1:10" x14ac:dyDescent="0.35">
      <c r="A2029" t="s">
        <v>687</v>
      </c>
      <c r="B2029">
        <v>308</v>
      </c>
      <c r="C2029" t="s">
        <v>688</v>
      </c>
      <c r="D2029" t="s">
        <v>687</v>
      </c>
      <c r="E2029" t="s">
        <v>428</v>
      </c>
      <c r="F2029" t="s">
        <v>429</v>
      </c>
      <c r="G2029" t="s">
        <v>307</v>
      </c>
      <c r="H2029" t="s">
        <v>308</v>
      </c>
      <c r="I2029" t="s">
        <v>430</v>
      </c>
      <c r="J2029" t="s">
        <v>431</v>
      </c>
    </row>
    <row r="2030" spans="1:10" x14ac:dyDescent="0.35">
      <c r="A2030" t="s">
        <v>172</v>
      </c>
      <c r="B2030">
        <v>21516</v>
      </c>
      <c r="C2030" t="s">
        <v>537</v>
      </c>
      <c r="D2030" t="s">
        <v>172</v>
      </c>
      <c r="E2030" t="s">
        <v>428</v>
      </c>
      <c r="F2030" t="s">
        <v>429</v>
      </c>
      <c r="G2030" t="s">
        <v>307</v>
      </c>
      <c r="H2030" t="s">
        <v>308</v>
      </c>
      <c r="I2030" t="s">
        <v>430</v>
      </c>
      <c r="J2030" t="s">
        <v>431</v>
      </c>
    </row>
    <row r="2031" spans="1:10" x14ac:dyDescent="0.35">
      <c r="A2031" t="s">
        <v>375</v>
      </c>
      <c r="B2031">
        <v>6364</v>
      </c>
      <c r="C2031" t="s">
        <v>376</v>
      </c>
      <c r="D2031" t="s">
        <v>375</v>
      </c>
      <c r="E2031" t="s">
        <v>428</v>
      </c>
      <c r="F2031" t="s">
        <v>429</v>
      </c>
      <c r="G2031" t="s">
        <v>307</v>
      </c>
      <c r="H2031" t="s">
        <v>308</v>
      </c>
      <c r="I2031" t="s">
        <v>430</v>
      </c>
      <c r="J2031" t="s">
        <v>431</v>
      </c>
    </row>
    <row r="2032" spans="1:10" x14ac:dyDescent="0.35">
      <c r="A2032" t="s">
        <v>354</v>
      </c>
      <c r="B2032">
        <v>18370</v>
      </c>
      <c r="C2032" t="s">
        <v>377</v>
      </c>
      <c r="D2032" t="s">
        <v>354</v>
      </c>
      <c r="E2032" t="s">
        <v>428</v>
      </c>
      <c r="F2032" t="s">
        <v>429</v>
      </c>
      <c r="G2032" t="s">
        <v>307</v>
      </c>
      <c r="H2032" t="s">
        <v>308</v>
      </c>
      <c r="I2032" t="s">
        <v>430</v>
      </c>
      <c r="J2032" t="s">
        <v>431</v>
      </c>
    </row>
    <row r="2033" spans="1:10" x14ac:dyDescent="0.35">
      <c r="A2033" t="s">
        <v>388</v>
      </c>
      <c r="B2033">
        <v>24995</v>
      </c>
      <c r="C2033" t="s">
        <v>389</v>
      </c>
      <c r="D2033" t="s">
        <v>388</v>
      </c>
      <c r="E2033" t="s">
        <v>428</v>
      </c>
      <c r="F2033" t="s">
        <v>429</v>
      </c>
      <c r="G2033" t="s">
        <v>307</v>
      </c>
      <c r="H2033" t="s">
        <v>308</v>
      </c>
      <c r="I2033" t="s">
        <v>430</v>
      </c>
      <c r="J2033" t="s">
        <v>431</v>
      </c>
    </row>
    <row r="2034" spans="1:10" x14ac:dyDescent="0.35">
      <c r="A2034" t="s">
        <v>498</v>
      </c>
      <c r="B2034">
        <v>500</v>
      </c>
      <c r="C2034" t="s">
        <v>497</v>
      </c>
      <c r="D2034" t="s">
        <v>498</v>
      </c>
      <c r="E2034" t="s">
        <v>305</v>
      </c>
      <c r="F2034" t="s">
        <v>306</v>
      </c>
      <c r="G2034" t="s">
        <v>307</v>
      </c>
      <c r="H2034" t="s">
        <v>308</v>
      </c>
      <c r="I2034" t="s">
        <v>558</v>
      </c>
      <c r="J2034" t="s">
        <v>559</v>
      </c>
    </row>
    <row r="2035" spans="1:10" x14ac:dyDescent="0.35">
      <c r="A2035" t="s">
        <v>467</v>
      </c>
      <c r="B2035">
        <v>79852</v>
      </c>
      <c r="C2035" t="s">
        <v>468</v>
      </c>
      <c r="D2035" t="s">
        <v>467</v>
      </c>
      <c r="E2035" t="s">
        <v>305</v>
      </c>
      <c r="F2035" t="s">
        <v>306</v>
      </c>
      <c r="G2035" t="s">
        <v>307</v>
      </c>
      <c r="H2035" t="s">
        <v>308</v>
      </c>
      <c r="I2035" t="s">
        <v>558</v>
      </c>
      <c r="J2035" t="s">
        <v>559</v>
      </c>
    </row>
    <row r="2036" spans="1:10" x14ac:dyDescent="0.35">
      <c r="A2036" t="s">
        <v>378</v>
      </c>
      <c r="B2036">
        <v>900</v>
      </c>
      <c r="C2036" t="s">
        <v>379</v>
      </c>
      <c r="D2036" t="s">
        <v>378</v>
      </c>
      <c r="E2036" t="s">
        <v>305</v>
      </c>
      <c r="F2036" t="s">
        <v>306</v>
      </c>
      <c r="G2036" t="s">
        <v>307</v>
      </c>
      <c r="H2036" t="s">
        <v>308</v>
      </c>
      <c r="I2036" t="s">
        <v>558</v>
      </c>
      <c r="J2036" t="s">
        <v>559</v>
      </c>
    </row>
    <row r="2037" spans="1:10" x14ac:dyDescent="0.35">
      <c r="A2037" t="s">
        <v>400</v>
      </c>
      <c r="B2037">
        <v>0</v>
      </c>
      <c r="C2037" t="s">
        <v>401</v>
      </c>
      <c r="D2037" t="s">
        <v>400</v>
      </c>
      <c r="E2037" t="s">
        <v>305</v>
      </c>
      <c r="F2037" t="s">
        <v>306</v>
      </c>
      <c r="G2037" t="s">
        <v>307</v>
      </c>
      <c r="H2037" t="s">
        <v>308</v>
      </c>
      <c r="I2037" t="s">
        <v>558</v>
      </c>
      <c r="J2037" t="s">
        <v>559</v>
      </c>
    </row>
    <row r="2038" spans="1:10" x14ac:dyDescent="0.35">
      <c r="A2038" t="s">
        <v>687</v>
      </c>
      <c r="B2038">
        <v>308</v>
      </c>
      <c r="C2038" t="s">
        <v>688</v>
      </c>
      <c r="D2038" t="s">
        <v>687</v>
      </c>
      <c r="E2038" t="s">
        <v>305</v>
      </c>
      <c r="F2038" t="s">
        <v>306</v>
      </c>
      <c r="G2038" t="s">
        <v>307</v>
      </c>
      <c r="H2038" t="s">
        <v>308</v>
      </c>
      <c r="I2038" t="s">
        <v>558</v>
      </c>
      <c r="J2038" t="s">
        <v>559</v>
      </c>
    </row>
    <row r="2039" spans="1:10" x14ac:dyDescent="0.35">
      <c r="A2039" t="s">
        <v>172</v>
      </c>
      <c r="B2039">
        <v>21918</v>
      </c>
      <c r="C2039" t="s">
        <v>537</v>
      </c>
      <c r="D2039" t="s">
        <v>172</v>
      </c>
      <c r="E2039" t="s">
        <v>305</v>
      </c>
      <c r="F2039" t="s">
        <v>306</v>
      </c>
      <c r="G2039" t="s">
        <v>307</v>
      </c>
      <c r="H2039" t="s">
        <v>308</v>
      </c>
      <c r="I2039" t="s">
        <v>558</v>
      </c>
      <c r="J2039" t="s">
        <v>559</v>
      </c>
    </row>
    <row r="2040" spans="1:10" x14ac:dyDescent="0.35">
      <c r="A2040" t="s">
        <v>375</v>
      </c>
      <c r="B2040">
        <v>3221</v>
      </c>
      <c r="C2040" t="s">
        <v>376</v>
      </c>
      <c r="D2040" t="s">
        <v>375</v>
      </c>
      <c r="E2040" t="s">
        <v>305</v>
      </c>
      <c r="F2040" t="s">
        <v>306</v>
      </c>
      <c r="G2040" t="s">
        <v>307</v>
      </c>
      <c r="H2040" t="s">
        <v>308</v>
      </c>
      <c r="I2040" t="s">
        <v>558</v>
      </c>
      <c r="J2040" t="s">
        <v>559</v>
      </c>
    </row>
    <row r="2041" spans="1:10" x14ac:dyDescent="0.35">
      <c r="A2041" t="s">
        <v>354</v>
      </c>
      <c r="B2041">
        <v>23575</v>
      </c>
      <c r="C2041" t="s">
        <v>377</v>
      </c>
      <c r="D2041" t="s">
        <v>354</v>
      </c>
      <c r="E2041" t="s">
        <v>305</v>
      </c>
      <c r="F2041" t="s">
        <v>306</v>
      </c>
      <c r="G2041" t="s">
        <v>307</v>
      </c>
      <c r="H2041" t="s">
        <v>308</v>
      </c>
      <c r="I2041" t="s">
        <v>558</v>
      </c>
      <c r="J2041" t="s">
        <v>559</v>
      </c>
    </row>
    <row r="2042" spans="1:10" x14ac:dyDescent="0.35">
      <c r="A2042" t="s">
        <v>388</v>
      </c>
      <c r="B2042">
        <v>16412</v>
      </c>
      <c r="C2042" t="s">
        <v>389</v>
      </c>
      <c r="D2042" t="s">
        <v>388</v>
      </c>
      <c r="E2042" t="s">
        <v>305</v>
      </c>
      <c r="F2042" t="s">
        <v>306</v>
      </c>
      <c r="G2042" t="s">
        <v>307</v>
      </c>
      <c r="H2042" t="s">
        <v>308</v>
      </c>
      <c r="I2042" t="s">
        <v>558</v>
      </c>
      <c r="J2042" t="s">
        <v>559</v>
      </c>
    </row>
    <row r="2043" spans="1:10" x14ac:dyDescent="0.35">
      <c r="A2043" t="s">
        <v>498</v>
      </c>
      <c r="B2043">
        <v>500</v>
      </c>
      <c r="C2043" t="s">
        <v>497</v>
      </c>
      <c r="D2043" t="s">
        <v>498</v>
      </c>
      <c r="E2043" t="s">
        <v>422</v>
      </c>
      <c r="F2043" t="s">
        <v>423</v>
      </c>
      <c r="G2043" t="s">
        <v>307</v>
      </c>
      <c r="H2043" t="s">
        <v>308</v>
      </c>
      <c r="I2043" t="s">
        <v>424</v>
      </c>
      <c r="J2043" t="s">
        <v>425</v>
      </c>
    </row>
    <row r="2044" spans="1:10" x14ac:dyDescent="0.35">
      <c r="A2044" t="s">
        <v>378</v>
      </c>
      <c r="B2044">
        <v>600</v>
      </c>
      <c r="C2044" t="s">
        <v>379</v>
      </c>
      <c r="D2044" t="s">
        <v>378</v>
      </c>
      <c r="E2044" t="s">
        <v>422</v>
      </c>
      <c r="F2044" t="s">
        <v>423</v>
      </c>
      <c r="G2044" t="s">
        <v>307</v>
      </c>
      <c r="H2044" t="s">
        <v>308</v>
      </c>
      <c r="I2044" t="s">
        <v>424</v>
      </c>
      <c r="J2044" t="s">
        <v>425</v>
      </c>
    </row>
    <row r="2045" spans="1:10" x14ac:dyDescent="0.35">
      <c r="A2045" t="s">
        <v>400</v>
      </c>
      <c r="B2045">
        <v>0</v>
      </c>
      <c r="C2045" t="s">
        <v>401</v>
      </c>
      <c r="D2045" t="s">
        <v>400</v>
      </c>
      <c r="E2045" t="s">
        <v>422</v>
      </c>
      <c r="F2045" t="s">
        <v>423</v>
      </c>
      <c r="G2045" t="s">
        <v>307</v>
      </c>
      <c r="H2045" t="s">
        <v>308</v>
      </c>
      <c r="I2045" t="s">
        <v>424</v>
      </c>
      <c r="J2045" t="s">
        <v>425</v>
      </c>
    </row>
    <row r="2046" spans="1:10" x14ac:dyDescent="0.35">
      <c r="A2046" t="s">
        <v>687</v>
      </c>
      <c r="B2046">
        <v>308</v>
      </c>
      <c r="C2046" t="s">
        <v>688</v>
      </c>
      <c r="D2046" t="s">
        <v>687</v>
      </c>
      <c r="E2046" t="s">
        <v>422</v>
      </c>
      <c r="F2046" t="s">
        <v>423</v>
      </c>
      <c r="G2046" t="s">
        <v>307</v>
      </c>
      <c r="H2046" t="s">
        <v>308</v>
      </c>
      <c r="I2046" t="s">
        <v>424</v>
      </c>
      <c r="J2046" t="s">
        <v>425</v>
      </c>
    </row>
    <row r="2047" spans="1:10" x14ac:dyDescent="0.35">
      <c r="A2047" t="s">
        <v>172</v>
      </c>
      <c r="B2047">
        <v>20421</v>
      </c>
      <c r="C2047" t="s">
        <v>537</v>
      </c>
      <c r="D2047" t="s">
        <v>172</v>
      </c>
      <c r="E2047" t="s">
        <v>422</v>
      </c>
      <c r="F2047" t="s">
        <v>423</v>
      </c>
      <c r="G2047" t="s">
        <v>307</v>
      </c>
      <c r="H2047" t="s">
        <v>308</v>
      </c>
      <c r="I2047" t="s">
        <v>424</v>
      </c>
      <c r="J2047" t="s">
        <v>425</v>
      </c>
    </row>
    <row r="2048" spans="1:10" x14ac:dyDescent="0.35">
      <c r="A2048" t="s">
        <v>375</v>
      </c>
      <c r="B2048">
        <v>7271</v>
      </c>
      <c r="C2048" t="s">
        <v>376</v>
      </c>
      <c r="D2048" t="s">
        <v>375</v>
      </c>
      <c r="E2048" t="s">
        <v>422</v>
      </c>
      <c r="F2048" t="s">
        <v>423</v>
      </c>
      <c r="G2048" t="s">
        <v>307</v>
      </c>
      <c r="H2048" t="s">
        <v>308</v>
      </c>
      <c r="I2048" t="s">
        <v>424</v>
      </c>
      <c r="J2048" t="s">
        <v>425</v>
      </c>
    </row>
    <row r="2049" spans="1:10" x14ac:dyDescent="0.35">
      <c r="A2049" t="s">
        <v>354</v>
      </c>
      <c r="B2049">
        <v>17033</v>
      </c>
      <c r="C2049" t="s">
        <v>377</v>
      </c>
      <c r="D2049" t="s">
        <v>354</v>
      </c>
      <c r="E2049" t="s">
        <v>422</v>
      </c>
      <c r="F2049" t="s">
        <v>423</v>
      </c>
      <c r="G2049" t="s">
        <v>307</v>
      </c>
      <c r="H2049" t="s">
        <v>308</v>
      </c>
      <c r="I2049" t="s">
        <v>424</v>
      </c>
      <c r="J2049" t="s">
        <v>425</v>
      </c>
    </row>
    <row r="2050" spans="1:10" x14ac:dyDescent="0.35">
      <c r="A2050" t="s">
        <v>388</v>
      </c>
      <c r="B2050">
        <v>31150</v>
      </c>
      <c r="C2050" t="s">
        <v>389</v>
      </c>
      <c r="D2050" t="s">
        <v>388</v>
      </c>
      <c r="E2050" t="s">
        <v>422</v>
      </c>
      <c r="F2050" t="s">
        <v>423</v>
      </c>
      <c r="G2050" t="s">
        <v>307</v>
      </c>
      <c r="H2050" t="s">
        <v>308</v>
      </c>
      <c r="I2050" t="s">
        <v>424</v>
      </c>
      <c r="J2050" t="s">
        <v>425</v>
      </c>
    </row>
    <row r="2051" spans="1:10" x14ac:dyDescent="0.35">
      <c r="A2051" t="s">
        <v>498</v>
      </c>
      <c r="B2051">
        <v>500</v>
      </c>
      <c r="C2051" t="s">
        <v>497</v>
      </c>
      <c r="D2051" t="s">
        <v>498</v>
      </c>
      <c r="E2051" t="s">
        <v>404</v>
      </c>
      <c r="F2051" t="s">
        <v>405</v>
      </c>
      <c r="G2051" t="s">
        <v>307</v>
      </c>
      <c r="H2051" t="s">
        <v>308</v>
      </c>
      <c r="I2051" t="s">
        <v>471</v>
      </c>
      <c r="J2051" t="s">
        <v>472</v>
      </c>
    </row>
    <row r="2052" spans="1:10" x14ac:dyDescent="0.35">
      <c r="A2052" t="s">
        <v>378</v>
      </c>
      <c r="B2052">
        <v>341</v>
      </c>
      <c r="C2052" t="s">
        <v>379</v>
      </c>
      <c r="D2052" t="s">
        <v>378</v>
      </c>
      <c r="E2052" t="s">
        <v>404</v>
      </c>
      <c r="F2052" t="s">
        <v>405</v>
      </c>
      <c r="G2052" t="s">
        <v>307</v>
      </c>
      <c r="H2052" t="s">
        <v>308</v>
      </c>
      <c r="I2052" t="s">
        <v>471</v>
      </c>
      <c r="J2052" t="s">
        <v>472</v>
      </c>
    </row>
    <row r="2053" spans="1:10" x14ac:dyDescent="0.35">
      <c r="A2053" t="s">
        <v>400</v>
      </c>
      <c r="B2053">
        <v>0</v>
      </c>
      <c r="C2053" t="s">
        <v>401</v>
      </c>
      <c r="D2053" t="s">
        <v>400</v>
      </c>
      <c r="E2053" t="s">
        <v>404</v>
      </c>
      <c r="F2053" t="s">
        <v>405</v>
      </c>
      <c r="G2053" t="s">
        <v>307</v>
      </c>
      <c r="H2053" t="s">
        <v>308</v>
      </c>
      <c r="I2053" t="s">
        <v>471</v>
      </c>
      <c r="J2053" t="s">
        <v>472</v>
      </c>
    </row>
    <row r="2054" spans="1:10" x14ac:dyDescent="0.35">
      <c r="A2054" t="s">
        <v>687</v>
      </c>
      <c r="B2054">
        <v>308</v>
      </c>
      <c r="C2054" t="s">
        <v>688</v>
      </c>
      <c r="D2054" t="s">
        <v>687</v>
      </c>
      <c r="E2054" t="s">
        <v>404</v>
      </c>
      <c r="F2054" t="s">
        <v>405</v>
      </c>
      <c r="G2054" t="s">
        <v>307</v>
      </c>
      <c r="H2054" t="s">
        <v>308</v>
      </c>
      <c r="I2054" t="s">
        <v>471</v>
      </c>
      <c r="J2054" t="s">
        <v>472</v>
      </c>
    </row>
    <row r="2055" spans="1:10" x14ac:dyDescent="0.35">
      <c r="A2055" t="s">
        <v>172</v>
      </c>
      <c r="B2055">
        <v>14344</v>
      </c>
      <c r="C2055" t="s">
        <v>537</v>
      </c>
      <c r="D2055" t="s">
        <v>172</v>
      </c>
      <c r="E2055" t="s">
        <v>404</v>
      </c>
      <c r="F2055" t="s">
        <v>405</v>
      </c>
      <c r="G2055" t="s">
        <v>307</v>
      </c>
      <c r="H2055" t="s">
        <v>308</v>
      </c>
      <c r="I2055" t="s">
        <v>471</v>
      </c>
      <c r="J2055" t="s">
        <v>472</v>
      </c>
    </row>
    <row r="2056" spans="1:10" x14ac:dyDescent="0.35">
      <c r="A2056" t="s">
        <v>375</v>
      </c>
      <c r="B2056">
        <v>2488</v>
      </c>
      <c r="C2056" t="s">
        <v>376</v>
      </c>
      <c r="D2056" t="s">
        <v>375</v>
      </c>
      <c r="E2056" t="s">
        <v>404</v>
      </c>
      <c r="F2056" t="s">
        <v>405</v>
      </c>
      <c r="G2056" t="s">
        <v>307</v>
      </c>
      <c r="H2056" t="s">
        <v>308</v>
      </c>
      <c r="I2056" t="s">
        <v>471</v>
      </c>
      <c r="J2056" t="s">
        <v>472</v>
      </c>
    </row>
    <row r="2057" spans="1:10" x14ac:dyDescent="0.35">
      <c r="A2057" t="s">
        <v>354</v>
      </c>
      <c r="B2057">
        <v>17113</v>
      </c>
      <c r="C2057" t="s">
        <v>377</v>
      </c>
      <c r="D2057" t="s">
        <v>354</v>
      </c>
      <c r="E2057" t="s">
        <v>404</v>
      </c>
      <c r="F2057" t="s">
        <v>405</v>
      </c>
      <c r="G2057" t="s">
        <v>307</v>
      </c>
      <c r="H2057" t="s">
        <v>308</v>
      </c>
      <c r="I2057" t="s">
        <v>471</v>
      </c>
      <c r="J2057" t="s">
        <v>472</v>
      </c>
    </row>
    <row r="2058" spans="1:10" x14ac:dyDescent="0.35">
      <c r="A2058" t="s">
        <v>388</v>
      </c>
      <c r="B2058">
        <v>16810</v>
      </c>
      <c r="C2058" t="s">
        <v>389</v>
      </c>
      <c r="D2058" t="s">
        <v>388</v>
      </c>
      <c r="E2058" t="s">
        <v>404</v>
      </c>
      <c r="F2058" t="s">
        <v>405</v>
      </c>
      <c r="G2058" t="s">
        <v>307</v>
      </c>
      <c r="H2058" t="s">
        <v>308</v>
      </c>
      <c r="I2058" t="s">
        <v>471</v>
      </c>
      <c r="J2058" t="s">
        <v>472</v>
      </c>
    </row>
    <row r="2059" spans="1:10" x14ac:dyDescent="0.35">
      <c r="A2059" t="s">
        <v>498</v>
      </c>
      <c r="B2059">
        <v>500</v>
      </c>
      <c r="C2059" t="s">
        <v>497</v>
      </c>
      <c r="D2059" t="s">
        <v>498</v>
      </c>
      <c r="E2059" t="s">
        <v>404</v>
      </c>
      <c r="F2059" t="s">
        <v>405</v>
      </c>
      <c r="G2059" t="s">
        <v>307</v>
      </c>
      <c r="H2059" t="s">
        <v>308</v>
      </c>
      <c r="I2059" t="s">
        <v>406</v>
      </c>
      <c r="J2059" t="s">
        <v>407</v>
      </c>
    </row>
    <row r="2060" spans="1:10" x14ac:dyDescent="0.35">
      <c r="A2060" t="s">
        <v>378</v>
      </c>
      <c r="B2060">
        <v>539</v>
      </c>
      <c r="C2060" t="s">
        <v>379</v>
      </c>
      <c r="D2060" t="s">
        <v>378</v>
      </c>
      <c r="E2060" t="s">
        <v>404</v>
      </c>
      <c r="F2060" t="s">
        <v>405</v>
      </c>
      <c r="G2060" t="s">
        <v>307</v>
      </c>
      <c r="H2060" t="s">
        <v>308</v>
      </c>
      <c r="I2060" t="s">
        <v>406</v>
      </c>
      <c r="J2060" t="s">
        <v>407</v>
      </c>
    </row>
    <row r="2061" spans="1:10" x14ac:dyDescent="0.35">
      <c r="A2061" t="s">
        <v>400</v>
      </c>
      <c r="B2061">
        <v>0</v>
      </c>
      <c r="C2061" t="s">
        <v>401</v>
      </c>
      <c r="D2061" t="s">
        <v>400</v>
      </c>
      <c r="E2061" t="s">
        <v>404</v>
      </c>
      <c r="F2061" t="s">
        <v>405</v>
      </c>
      <c r="G2061" t="s">
        <v>307</v>
      </c>
      <c r="H2061" t="s">
        <v>308</v>
      </c>
      <c r="I2061" t="s">
        <v>406</v>
      </c>
      <c r="J2061" t="s">
        <v>407</v>
      </c>
    </row>
    <row r="2062" spans="1:10" x14ac:dyDescent="0.35">
      <c r="A2062" t="s">
        <v>687</v>
      </c>
      <c r="B2062">
        <v>308</v>
      </c>
      <c r="C2062" t="s">
        <v>688</v>
      </c>
      <c r="D2062" t="s">
        <v>687</v>
      </c>
      <c r="E2062" t="s">
        <v>404</v>
      </c>
      <c r="F2062" t="s">
        <v>405</v>
      </c>
      <c r="G2062" t="s">
        <v>307</v>
      </c>
      <c r="H2062" t="s">
        <v>308</v>
      </c>
      <c r="I2062" t="s">
        <v>406</v>
      </c>
      <c r="J2062" t="s">
        <v>407</v>
      </c>
    </row>
    <row r="2063" spans="1:10" x14ac:dyDescent="0.35">
      <c r="A2063" t="s">
        <v>172</v>
      </c>
      <c r="B2063">
        <v>19337</v>
      </c>
      <c r="C2063" t="s">
        <v>537</v>
      </c>
      <c r="D2063" t="s">
        <v>172</v>
      </c>
      <c r="E2063" t="s">
        <v>404</v>
      </c>
      <c r="F2063" t="s">
        <v>405</v>
      </c>
      <c r="G2063" t="s">
        <v>307</v>
      </c>
      <c r="H2063" t="s">
        <v>308</v>
      </c>
      <c r="I2063" t="s">
        <v>406</v>
      </c>
      <c r="J2063" t="s">
        <v>407</v>
      </c>
    </row>
    <row r="2064" spans="1:10" x14ac:dyDescent="0.35">
      <c r="A2064" t="s">
        <v>375</v>
      </c>
      <c r="B2064">
        <v>4389</v>
      </c>
      <c r="C2064" t="s">
        <v>376</v>
      </c>
      <c r="D2064" t="s">
        <v>375</v>
      </c>
      <c r="E2064" t="s">
        <v>404</v>
      </c>
      <c r="F2064" t="s">
        <v>405</v>
      </c>
      <c r="G2064" t="s">
        <v>307</v>
      </c>
      <c r="H2064" t="s">
        <v>308</v>
      </c>
      <c r="I2064" t="s">
        <v>406</v>
      </c>
      <c r="J2064" t="s">
        <v>407</v>
      </c>
    </row>
    <row r="2065" spans="1:10" x14ac:dyDescent="0.35">
      <c r="A2065" t="s">
        <v>354</v>
      </c>
      <c r="B2065">
        <v>13845</v>
      </c>
      <c r="C2065" t="s">
        <v>377</v>
      </c>
      <c r="D2065" t="s">
        <v>354</v>
      </c>
      <c r="E2065" t="s">
        <v>404</v>
      </c>
      <c r="F2065" t="s">
        <v>405</v>
      </c>
      <c r="G2065" t="s">
        <v>307</v>
      </c>
      <c r="H2065" t="s">
        <v>308</v>
      </c>
      <c r="I2065" t="s">
        <v>406</v>
      </c>
      <c r="J2065" t="s">
        <v>407</v>
      </c>
    </row>
    <row r="2066" spans="1:10" x14ac:dyDescent="0.35">
      <c r="A2066" t="s">
        <v>388</v>
      </c>
      <c r="B2066">
        <v>31339</v>
      </c>
      <c r="C2066" t="s">
        <v>389</v>
      </c>
      <c r="D2066" t="s">
        <v>388</v>
      </c>
      <c r="E2066" t="s">
        <v>404</v>
      </c>
      <c r="F2066" t="s">
        <v>405</v>
      </c>
      <c r="G2066" t="s">
        <v>307</v>
      </c>
      <c r="H2066" t="s">
        <v>308</v>
      </c>
      <c r="I2066" t="s">
        <v>406</v>
      </c>
      <c r="J2066" t="s">
        <v>407</v>
      </c>
    </row>
    <row r="2067" spans="1:10" x14ac:dyDescent="0.35">
      <c r="A2067" t="s">
        <v>498</v>
      </c>
      <c r="B2067">
        <v>500</v>
      </c>
      <c r="C2067" t="s">
        <v>497</v>
      </c>
      <c r="D2067" t="s">
        <v>498</v>
      </c>
      <c r="E2067" t="s">
        <v>154</v>
      </c>
      <c r="F2067" t="s">
        <v>155</v>
      </c>
      <c r="G2067" t="s">
        <v>117</v>
      </c>
      <c r="H2067" t="s">
        <v>118</v>
      </c>
      <c r="I2067" t="s">
        <v>560</v>
      </c>
      <c r="J2067" t="s">
        <v>561</v>
      </c>
    </row>
    <row r="2068" spans="1:10" x14ac:dyDescent="0.35">
      <c r="A2068" t="s">
        <v>378</v>
      </c>
      <c r="B2068">
        <v>990</v>
      </c>
      <c r="C2068" t="s">
        <v>379</v>
      </c>
      <c r="D2068" t="s">
        <v>378</v>
      </c>
      <c r="E2068" t="s">
        <v>154</v>
      </c>
      <c r="F2068" t="s">
        <v>155</v>
      </c>
      <c r="G2068" t="s">
        <v>117</v>
      </c>
      <c r="H2068" t="s">
        <v>118</v>
      </c>
      <c r="I2068" t="s">
        <v>560</v>
      </c>
      <c r="J2068" t="s">
        <v>561</v>
      </c>
    </row>
    <row r="2069" spans="1:10" x14ac:dyDescent="0.35">
      <c r="A2069" t="s">
        <v>400</v>
      </c>
      <c r="B2069">
        <v>0</v>
      </c>
      <c r="C2069" t="s">
        <v>401</v>
      </c>
      <c r="D2069" t="s">
        <v>400</v>
      </c>
      <c r="E2069" t="s">
        <v>154</v>
      </c>
      <c r="F2069" t="s">
        <v>155</v>
      </c>
      <c r="G2069" t="s">
        <v>117</v>
      </c>
      <c r="H2069" t="s">
        <v>118</v>
      </c>
      <c r="I2069" t="s">
        <v>560</v>
      </c>
      <c r="J2069" t="s">
        <v>561</v>
      </c>
    </row>
    <row r="2070" spans="1:10" x14ac:dyDescent="0.35">
      <c r="A2070" t="s">
        <v>687</v>
      </c>
      <c r="B2070">
        <v>308</v>
      </c>
      <c r="C2070" t="s">
        <v>688</v>
      </c>
      <c r="D2070" t="s">
        <v>687</v>
      </c>
      <c r="E2070" t="s">
        <v>154</v>
      </c>
      <c r="F2070" t="s">
        <v>155</v>
      </c>
      <c r="G2070" t="s">
        <v>117</v>
      </c>
      <c r="H2070" t="s">
        <v>118</v>
      </c>
      <c r="I2070" t="s">
        <v>560</v>
      </c>
      <c r="J2070" t="s">
        <v>561</v>
      </c>
    </row>
    <row r="2071" spans="1:10" x14ac:dyDescent="0.35">
      <c r="A2071" t="s">
        <v>172</v>
      </c>
      <c r="B2071">
        <v>38731</v>
      </c>
      <c r="C2071" t="s">
        <v>537</v>
      </c>
      <c r="D2071" t="s">
        <v>172</v>
      </c>
      <c r="E2071" t="s">
        <v>154</v>
      </c>
      <c r="F2071" t="s">
        <v>155</v>
      </c>
      <c r="G2071" t="s">
        <v>117</v>
      </c>
      <c r="H2071" t="s">
        <v>118</v>
      </c>
      <c r="I2071" t="s">
        <v>560</v>
      </c>
      <c r="J2071" t="s">
        <v>561</v>
      </c>
    </row>
    <row r="2072" spans="1:10" x14ac:dyDescent="0.35">
      <c r="A2072" t="s">
        <v>375</v>
      </c>
      <c r="B2072">
        <v>2711</v>
      </c>
      <c r="C2072" t="s">
        <v>376</v>
      </c>
      <c r="D2072" t="s">
        <v>375</v>
      </c>
      <c r="E2072" t="s">
        <v>154</v>
      </c>
      <c r="F2072" t="s">
        <v>155</v>
      </c>
      <c r="G2072" t="s">
        <v>117</v>
      </c>
      <c r="H2072" t="s">
        <v>118</v>
      </c>
      <c r="I2072" t="s">
        <v>560</v>
      </c>
      <c r="J2072" t="s">
        <v>561</v>
      </c>
    </row>
    <row r="2073" spans="1:10" x14ac:dyDescent="0.35">
      <c r="A2073" t="s">
        <v>354</v>
      </c>
      <c r="B2073">
        <v>17363</v>
      </c>
      <c r="C2073" t="s">
        <v>377</v>
      </c>
      <c r="D2073" t="s">
        <v>354</v>
      </c>
      <c r="E2073" t="s">
        <v>154</v>
      </c>
      <c r="F2073" t="s">
        <v>155</v>
      </c>
      <c r="G2073" t="s">
        <v>117</v>
      </c>
      <c r="H2073" t="s">
        <v>118</v>
      </c>
      <c r="I2073" t="s">
        <v>560</v>
      </c>
      <c r="J2073" t="s">
        <v>561</v>
      </c>
    </row>
    <row r="2074" spans="1:10" x14ac:dyDescent="0.35">
      <c r="A2074" t="s">
        <v>388</v>
      </c>
      <c r="B2074">
        <v>57568</v>
      </c>
      <c r="C2074" t="s">
        <v>389</v>
      </c>
      <c r="D2074" t="s">
        <v>388</v>
      </c>
      <c r="E2074" t="s">
        <v>154</v>
      </c>
      <c r="F2074" t="s">
        <v>155</v>
      </c>
      <c r="G2074" t="s">
        <v>117</v>
      </c>
      <c r="H2074" t="s">
        <v>118</v>
      </c>
      <c r="I2074" t="s">
        <v>560</v>
      </c>
      <c r="J2074" t="s">
        <v>561</v>
      </c>
    </row>
    <row r="2075" spans="1:10" x14ac:dyDescent="0.35">
      <c r="A2075" t="s">
        <v>498</v>
      </c>
      <c r="B2075">
        <v>0</v>
      </c>
      <c r="C2075" t="s">
        <v>497</v>
      </c>
      <c r="D2075" t="s">
        <v>498</v>
      </c>
      <c r="E2075" t="s">
        <v>482</v>
      </c>
      <c r="F2075" t="s">
        <v>483</v>
      </c>
      <c r="G2075" t="s">
        <v>250</v>
      </c>
      <c r="H2075" t="s">
        <v>251</v>
      </c>
      <c r="I2075" t="s">
        <v>484</v>
      </c>
      <c r="J2075" t="s">
        <v>485</v>
      </c>
    </row>
    <row r="2076" spans="1:10" x14ac:dyDescent="0.35">
      <c r="A2076" t="s">
        <v>904</v>
      </c>
      <c r="B2076">
        <v>35000</v>
      </c>
      <c r="C2076" t="s">
        <v>903</v>
      </c>
      <c r="D2076" t="s">
        <v>904</v>
      </c>
      <c r="E2076" t="s">
        <v>482</v>
      </c>
      <c r="F2076" t="s">
        <v>483</v>
      </c>
      <c r="G2076" t="s">
        <v>250</v>
      </c>
      <c r="H2076" t="s">
        <v>251</v>
      </c>
      <c r="I2076" t="s">
        <v>484</v>
      </c>
      <c r="J2076" t="s">
        <v>485</v>
      </c>
    </row>
    <row r="2077" spans="1:10" x14ac:dyDescent="0.35">
      <c r="A2077" t="s">
        <v>378</v>
      </c>
      <c r="B2077">
        <v>0</v>
      </c>
      <c r="C2077" t="s">
        <v>379</v>
      </c>
      <c r="D2077" t="s">
        <v>378</v>
      </c>
      <c r="E2077" t="s">
        <v>482</v>
      </c>
      <c r="F2077" t="s">
        <v>483</v>
      </c>
      <c r="G2077" t="s">
        <v>250</v>
      </c>
      <c r="H2077" t="s">
        <v>251</v>
      </c>
      <c r="I2077" t="s">
        <v>484</v>
      </c>
      <c r="J2077" t="s">
        <v>485</v>
      </c>
    </row>
    <row r="2078" spans="1:10" x14ac:dyDescent="0.35">
      <c r="A2078" t="s">
        <v>400</v>
      </c>
      <c r="B2078">
        <v>0</v>
      </c>
      <c r="C2078" t="s">
        <v>401</v>
      </c>
      <c r="D2078" t="s">
        <v>400</v>
      </c>
      <c r="E2078" t="s">
        <v>482</v>
      </c>
      <c r="F2078" t="s">
        <v>483</v>
      </c>
      <c r="G2078" t="s">
        <v>250</v>
      </c>
      <c r="H2078" t="s">
        <v>251</v>
      </c>
      <c r="I2078" t="s">
        <v>484</v>
      </c>
      <c r="J2078" t="s">
        <v>485</v>
      </c>
    </row>
    <row r="2079" spans="1:10" x14ac:dyDescent="0.35">
      <c r="A2079" t="s">
        <v>687</v>
      </c>
      <c r="B2079">
        <v>308</v>
      </c>
      <c r="C2079" t="s">
        <v>688</v>
      </c>
      <c r="D2079" t="s">
        <v>687</v>
      </c>
      <c r="E2079" t="s">
        <v>482</v>
      </c>
      <c r="F2079" t="s">
        <v>483</v>
      </c>
      <c r="G2079" t="s">
        <v>250</v>
      </c>
      <c r="H2079" t="s">
        <v>251</v>
      </c>
      <c r="I2079" t="s">
        <v>484</v>
      </c>
      <c r="J2079" t="s">
        <v>485</v>
      </c>
    </row>
    <row r="2080" spans="1:10" x14ac:dyDescent="0.35">
      <c r="A2080" t="s">
        <v>467</v>
      </c>
      <c r="B2080">
        <v>14200</v>
      </c>
      <c r="C2080" t="s">
        <v>468</v>
      </c>
      <c r="D2080" t="s">
        <v>467</v>
      </c>
      <c r="E2080" t="s">
        <v>482</v>
      </c>
      <c r="F2080" t="s">
        <v>483</v>
      </c>
      <c r="G2080" t="s">
        <v>250</v>
      </c>
      <c r="H2080" t="s">
        <v>251</v>
      </c>
      <c r="I2080" t="s">
        <v>484</v>
      </c>
      <c r="J2080" t="s">
        <v>485</v>
      </c>
    </row>
    <row r="2081" spans="1:14" x14ac:dyDescent="0.35">
      <c r="A2081" t="s">
        <v>488</v>
      </c>
      <c r="B2081">
        <v>0</v>
      </c>
      <c r="C2081" t="s">
        <v>885</v>
      </c>
      <c r="D2081" t="s">
        <v>488</v>
      </c>
      <c r="E2081" t="s">
        <v>482</v>
      </c>
      <c r="F2081" t="s">
        <v>483</v>
      </c>
      <c r="G2081" t="s">
        <v>250</v>
      </c>
      <c r="H2081" t="s">
        <v>251</v>
      </c>
      <c r="I2081" t="s">
        <v>484</v>
      </c>
      <c r="J2081" t="s">
        <v>485</v>
      </c>
    </row>
    <row r="2082" spans="1:14" x14ac:dyDescent="0.35">
      <c r="A2082" t="s">
        <v>375</v>
      </c>
      <c r="B2082">
        <v>555</v>
      </c>
      <c r="C2082" t="s">
        <v>376</v>
      </c>
      <c r="D2082" t="s">
        <v>375</v>
      </c>
      <c r="E2082" t="s">
        <v>482</v>
      </c>
      <c r="F2082" t="s">
        <v>483</v>
      </c>
      <c r="G2082" t="s">
        <v>250</v>
      </c>
      <c r="H2082" t="s">
        <v>251</v>
      </c>
      <c r="I2082" t="s">
        <v>484</v>
      </c>
      <c r="J2082" t="s">
        <v>485</v>
      </c>
    </row>
    <row r="2083" spans="1:14" x14ac:dyDescent="0.35">
      <c r="A2083" t="s">
        <v>354</v>
      </c>
      <c r="B2083">
        <v>6662</v>
      </c>
      <c r="C2083" t="s">
        <v>377</v>
      </c>
      <c r="D2083" t="s">
        <v>354</v>
      </c>
      <c r="E2083" t="s">
        <v>482</v>
      </c>
      <c r="F2083" t="s">
        <v>483</v>
      </c>
      <c r="G2083" t="s">
        <v>250</v>
      </c>
      <c r="H2083" t="s">
        <v>251</v>
      </c>
      <c r="I2083" t="s">
        <v>484</v>
      </c>
      <c r="J2083" t="s">
        <v>485</v>
      </c>
    </row>
    <row r="2084" spans="1:14" x14ac:dyDescent="0.35">
      <c r="A2084" t="s">
        <v>388</v>
      </c>
      <c r="B2084">
        <v>8591</v>
      </c>
      <c r="C2084" t="s">
        <v>389</v>
      </c>
      <c r="D2084" t="s">
        <v>388</v>
      </c>
      <c r="E2084" t="s">
        <v>482</v>
      </c>
      <c r="F2084" t="s">
        <v>483</v>
      </c>
      <c r="G2084" t="s">
        <v>250</v>
      </c>
      <c r="H2084" t="s">
        <v>251</v>
      </c>
      <c r="I2084" t="s">
        <v>484</v>
      </c>
      <c r="J2084" t="s">
        <v>485</v>
      </c>
    </row>
    <row r="2085" spans="1:14" x14ac:dyDescent="0.35">
      <c r="A2085" t="s">
        <v>2061</v>
      </c>
      <c r="B2085">
        <v>20000</v>
      </c>
      <c r="C2085" t="s">
        <v>2062</v>
      </c>
      <c r="D2085" t="s">
        <v>2061</v>
      </c>
      <c r="E2085" t="s">
        <v>1016</v>
      </c>
      <c r="F2085" t="s">
        <v>1017</v>
      </c>
      <c r="G2085" t="s">
        <v>1711</v>
      </c>
      <c r="H2085" t="s">
        <v>1712</v>
      </c>
      <c r="M2085" t="s">
        <v>1713</v>
      </c>
      <c r="N2085" t="s">
        <v>1714</v>
      </c>
    </row>
    <row r="2086" spans="1:14" x14ac:dyDescent="0.35">
      <c r="A2086" t="s">
        <v>498</v>
      </c>
      <c r="B2086">
        <v>500</v>
      </c>
      <c r="C2086" t="s">
        <v>497</v>
      </c>
      <c r="D2086" t="s">
        <v>498</v>
      </c>
      <c r="E2086" t="s">
        <v>609</v>
      </c>
      <c r="F2086" t="s">
        <v>610</v>
      </c>
      <c r="G2086" t="s">
        <v>250</v>
      </c>
      <c r="H2086" t="s">
        <v>251</v>
      </c>
      <c r="I2086" t="s">
        <v>611</v>
      </c>
      <c r="J2086" t="s">
        <v>612</v>
      </c>
    </row>
    <row r="2087" spans="1:14" x14ac:dyDescent="0.35">
      <c r="A2087" t="s">
        <v>378</v>
      </c>
      <c r="B2087">
        <v>500</v>
      </c>
      <c r="C2087" t="s">
        <v>379</v>
      </c>
      <c r="D2087" t="s">
        <v>378</v>
      </c>
      <c r="E2087" t="s">
        <v>609</v>
      </c>
      <c r="F2087" t="s">
        <v>610</v>
      </c>
      <c r="G2087" t="s">
        <v>250</v>
      </c>
      <c r="H2087" t="s">
        <v>251</v>
      </c>
      <c r="I2087" t="s">
        <v>611</v>
      </c>
      <c r="J2087" t="s">
        <v>612</v>
      </c>
    </row>
    <row r="2088" spans="1:14" x14ac:dyDescent="0.35">
      <c r="A2088" t="s">
        <v>400</v>
      </c>
      <c r="B2088">
        <v>0</v>
      </c>
      <c r="C2088" t="s">
        <v>401</v>
      </c>
      <c r="D2088" t="s">
        <v>400</v>
      </c>
      <c r="E2088" t="s">
        <v>609</v>
      </c>
      <c r="F2088" t="s">
        <v>610</v>
      </c>
      <c r="G2088" t="s">
        <v>250</v>
      </c>
      <c r="H2088" t="s">
        <v>251</v>
      </c>
      <c r="I2088" t="s">
        <v>611</v>
      </c>
      <c r="J2088" t="s">
        <v>612</v>
      </c>
    </row>
    <row r="2089" spans="1:14" x14ac:dyDescent="0.35">
      <c r="A2089" t="s">
        <v>687</v>
      </c>
      <c r="B2089">
        <v>292</v>
      </c>
      <c r="C2089" t="s">
        <v>688</v>
      </c>
      <c r="D2089" t="s">
        <v>687</v>
      </c>
      <c r="E2089" t="s">
        <v>609</v>
      </c>
      <c r="F2089" t="s">
        <v>610</v>
      </c>
      <c r="G2089" t="s">
        <v>250</v>
      </c>
      <c r="H2089" t="s">
        <v>251</v>
      </c>
      <c r="I2089" t="s">
        <v>611</v>
      </c>
      <c r="J2089" t="s">
        <v>612</v>
      </c>
    </row>
    <row r="2090" spans="1:14" x14ac:dyDescent="0.35">
      <c r="A2090" t="s">
        <v>172</v>
      </c>
      <c r="B2090">
        <v>8310</v>
      </c>
      <c r="C2090" t="s">
        <v>537</v>
      </c>
      <c r="D2090" t="s">
        <v>172</v>
      </c>
      <c r="E2090" t="s">
        <v>609</v>
      </c>
      <c r="F2090" t="s">
        <v>610</v>
      </c>
      <c r="G2090" t="s">
        <v>250</v>
      </c>
      <c r="H2090" t="s">
        <v>251</v>
      </c>
      <c r="I2090" t="s">
        <v>611</v>
      </c>
      <c r="J2090" t="s">
        <v>612</v>
      </c>
    </row>
    <row r="2091" spans="1:14" x14ac:dyDescent="0.35">
      <c r="A2091" t="s">
        <v>375</v>
      </c>
      <c r="B2091">
        <v>1014</v>
      </c>
      <c r="C2091" t="s">
        <v>376</v>
      </c>
      <c r="D2091" t="s">
        <v>375</v>
      </c>
      <c r="E2091" t="s">
        <v>609</v>
      </c>
      <c r="F2091" t="s">
        <v>610</v>
      </c>
      <c r="G2091" t="s">
        <v>250</v>
      </c>
      <c r="H2091" t="s">
        <v>251</v>
      </c>
      <c r="I2091" t="s">
        <v>611</v>
      </c>
      <c r="J2091" t="s">
        <v>612</v>
      </c>
    </row>
    <row r="2092" spans="1:14" x14ac:dyDescent="0.35">
      <c r="A2092" t="s">
        <v>354</v>
      </c>
      <c r="B2092">
        <v>8977</v>
      </c>
      <c r="C2092" t="s">
        <v>377</v>
      </c>
      <c r="D2092" t="s">
        <v>354</v>
      </c>
      <c r="E2092" t="s">
        <v>609</v>
      </c>
      <c r="F2092" t="s">
        <v>610</v>
      </c>
      <c r="G2092" t="s">
        <v>250</v>
      </c>
      <c r="H2092" t="s">
        <v>251</v>
      </c>
      <c r="I2092" t="s">
        <v>611</v>
      </c>
      <c r="J2092" t="s">
        <v>612</v>
      </c>
    </row>
    <row r="2093" spans="1:14" x14ac:dyDescent="0.35">
      <c r="A2093" t="s">
        <v>388</v>
      </c>
      <c r="B2093">
        <v>11344</v>
      </c>
      <c r="C2093" t="s">
        <v>389</v>
      </c>
      <c r="D2093" t="s">
        <v>388</v>
      </c>
      <c r="E2093" t="s">
        <v>609</v>
      </c>
      <c r="F2093" t="s">
        <v>610</v>
      </c>
      <c r="G2093" t="s">
        <v>250</v>
      </c>
      <c r="H2093" t="s">
        <v>251</v>
      </c>
      <c r="I2093" t="s">
        <v>611</v>
      </c>
      <c r="J2093" t="s">
        <v>612</v>
      </c>
    </row>
    <row r="2094" spans="1:14" x14ac:dyDescent="0.35">
      <c r="A2094" t="s">
        <v>498</v>
      </c>
      <c r="B2094">
        <v>500</v>
      </c>
      <c r="C2094" t="s">
        <v>497</v>
      </c>
      <c r="D2094" t="s">
        <v>498</v>
      </c>
      <c r="E2094" t="s">
        <v>380</v>
      </c>
      <c r="F2094" t="s">
        <v>381</v>
      </c>
      <c r="G2094" t="s">
        <v>250</v>
      </c>
      <c r="H2094" t="s">
        <v>251</v>
      </c>
      <c r="I2094" t="s">
        <v>594</v>
      </c>
      <c r="J2094" t="s">
        <v>595</v>
      </c>
    </row>
    <row r="2095" spans="1:14" x14ac:dyDescent="0.35">
      <c r="A2095" t="s">
        <v>378</v>
      </c>
      <c r="B2095">
        <v>200</v>
      </c>
      <c r="C2095" t="s">
        <v>379</v>
      </c>
      <c r="D2095" t="s">
        <v>378</v>
      </c>
      <c r="E2095" t="s">
        <v>380</v>
      </c>
      <c r="F2095" t="s">
        <v>381</v>
      </c>
      <c r="G2095" t="s">
        <v>250</v>
      </c>
      <c r="H2095" t="s">
        <v>251</v>
      </c>
      <c r="I2095" t="s">
        <v>594</v>
      </c>
      <c r="J2095" t="s">
        <v>595</v>
      </c>
    </row>
    <row r="2096" spans="1:14" x14ac:dyDescent="0.35">
      <c r="A2096" t="s">
        <v>687</v>
      </c>
      <c r="B2096">
        <v>584</v>
      </c>
      <c r="C2096" t="s">
        <v>688</v>
      </c>
      <c r="D2096" t="s">
        <v>687</v>
      </c>
      <c r="E2096" t="s">
        <v>380</v>
      </c>
      <c r="F2096" t="s">
        <v>381</v>
      </c>
      <c r="G2096" t="s">
        <v>250</v>
      </c>
      <c r="H2096" t="s">
        <v>251</v>
      </c>
      <c r="I2096" t="s">
        <v>594</v>
      </c>
      <c r="J2096" t="s">
        <v>595</v>
      </c>
    </row>
    <row r="2097" spans="1:14" x14ac:dyDescent="0.35">
      <c r="A2097" t="s">
        <v>172</v>
      </c>
      <c r="B2097">
        <v>8200</v>
      </c>
      <c r="C2097" t="s">
        <v>537</v>
      </c>
      <c r="D2097" t="s">
        <v>172</v>
      </c>
      <c r="E2097" t="s">
        <v>380</v>
      </c>
      <c r="F2097" t="s">
        <v>381</v>
      </c>
      <c r="G2097" t="s">
        <v>250</v>
      </c>
      <c r="H2097" t="s">
        <v>251</v>
      </c>
      <c r="I2097" t="s">
        <v>594</v>
      </c>
      <c r="J2097" t="s">
        <v>595</v>
      </c>
    </row>
    <row r="2098" spans="1:14" x14ac:dyDescent="0.35">
      <c r="A2098" t="s">
        <v>375</v>
      </c>
      <c r="B2098">
        <v>720</v>
      </c>
      <c r="C2098" t="s">
        <v>376</v>
      </c>
      <c r="D2098" t="s">
        <v>375</v>
      </c>
      <c r="E2098" t="s">
        <v>380</v>
      </c>
      <c r="F2098" t="s">
        <v>381</v>
      </c>
      <c r="G2098" t="s">
        <v>250</v>
      </c>
      <c r="H2098" t="s">
        <v>251</v>
      </c>
      <c r="I2098" t="s">
        <v>594</v>
      </c>
      <c r="J2098" t="s">
        <v>595</v>
      </c>
    </row>
    <row r="2099" spans="1:14" x14ac:dyDescent="0.35">
      <c r="A2099" t="s">
        <v>354</v>
      </c>
      <c r="B2099">
        <v>10200</v>
      </c>
      <c r="C2099" t="s">
        <v>377</v>
      </c>
      <c r="D2099" t="s">
        <v>354</v>
      </c>
      <c r="E2099" t="s">
        <v>380</v>
      </c>
      <c r="F2099" t="s">
        <v>381</v>
      </c>
      <c r="G2099" t="s">
        <v>250</v>
      </c>
      <c r="H2099" t="s">
        <v>251</v>
      </c>
      <c r="I2099" t="s">
        <v>594</v>
      </c>
      <c r="J2099" t="s">
        <v>595</v>
      </c>
    </row>
    <row r="2100" spans="1:14" x14ac:dyDescent="0.35">
      <c r="A2100" t="s">
        <v>388</v>
      </c>
      <c r="B2100">
        <v>7000</v>
      </c>
      <c r="C2100" t="s">
        <v>389</v>
      </c>
      <c r="D2100" t="s">
        <v>388</v>
      </c>
      <c r="E2100" t="s">
        <v>380</v>
      </c>
      <c r="F2100" t="s">
        <v>381</v>
      </c>
      <c r="G2100" t="s">
        <v>250</v>
      </c>
      <c r="H2100" t="s">
        <v>251</v>
      </c>
      <c r="I2100" t="s">
        <v>594</v>
      </c>
      <c r="J2100" t="s">
        <v>595</v>
      </c>
    </row>
    <row r="2101" spans="1:14" x14ac:dyDescent="0.35">
      <c r="A2101" t="s">
        <v>378</v>
      </c>
      <c r="B2101">
        <v>23</v>
      </c>
      <c r="C2101" t="s">
        <v>379</v>
      </c>
      <c r="D2101" t="s">
        <v>378</v>
      </c>
      <c r="E2101" t="s">
        <v>380</v>
      </c>
      <c r="F2101" t="s">
        <v>381</v>
      </c>
      <c r="G2101" t="s">
        <v>250</v>
      </c>
      <c r="H2101" t="s">
        <v>251</v>
      </c>
      <c r="I2101" t="s">
        <v>382</v>
      </c>
      <c r="J2101" t="s">
        <v>383</v>
      </c>
    </row>
    <row r="2102" spans="1:14" x14ac:dyDescent="0.35">
      <c r="A2102" t="s">
        <v>687</v>
      </c>
      <c r="B2102">
        <v>292</v>
      </c>
      <c r="C2102" t="s">
        <v>688</v>
      </c>
      <c r="D2102" t="s">
        <v>687</v>
      </c>
      <c r="E2102" t="s">
        <v>380</v>
      </c>
      <c r="F2102" t="s">
        <v>381</v>
      </c>
      <c r="G2102" t="s">
        <v>250</v>
      </c>
      <c r="H2102" t="s">
        <v>251</v>
      </c>
      <c r="I2102" t="s">
        <v>382</v>
      </c>
      <c r="J2102" t="s">
        <v>383</v>
      </c>
    </row>
    <row r="2103" spans="1:14" x14ac:dyDescent="0.35">
      <c r="A2103" t="s">
        <v>172</v>
      </c>
      <c r="B2103">
        <v>3586</v>
      </c>
      <c r="C2103" t="s">
        <v>537</v>
      </c>
      <c r="D2103" t="s">
        <v>172</v>
      </c>
      <c r="E2103" t="s">
        <v>380</v>
      </c>
      <c r="F2103" t="s">
        <v>381</v>
      </c>
      <c r="G2103" t="s">
        <v>250</v>
      </c>
      <c r="H2103" t="s">
        <v>251</v>
      </c>
      <c r="I2103" t="s">
        <v>382</v>
      </c>
      <c r="J2103" t="s">
        <v>383</v>
      </c>
    </row>
    <row r="2104" spans="1:14" x14ac:dyDescent="0.35">
      <c r="A2104" t="s">
        <v>354</v>
      </c>
      <c r="B2104">
        <v>4038</v>
      </c>
      <c r="C2104" t="s">
        <v>377</v>
      </c>
      <c r="D2104" t="s">
        <v>354</v>
      </c>
      <c r="E2104" t="s">
        <v>380</v>
      </c>
      <c r="F2104" t="s">
        <v>381</v>
      </c>
      <c r="G2104" t="s">
        <v>250</v>
      </c>
      <c r="H2104" t="s">
        <v>251</v>
      </c>
      <c r="I2104" t="s">
        <v>382</v>
      </c>
      <c r="J2104" t="s">
        <v>383</v>
      </c>
    </row>
    <row r="2105" spans="1:14" x14ac:dyDescent="0.35">
      <c r="A2105" t="s">
        <v>498</v>
      </c>
      <c r="B2105">
        <v>1500</v>
      </c>
      <c r="C2105" t="s">
        <v>497</v>
      </c>
      <c r="D2105" t="s">
        <v>498</v>
      </c>
      <c r="E2105" t="s">
        <v>538</v>
      </c>
      <c r="F2105" t="s">
        <v>539</v>
      </c>
      <c r="G2105" t="s">
        <v>540</v>
      </c>
      <c r="H2105" t="s">
        <v>541</v>
      </c>
      <c r="I2105" t="s">
        <v>542</v>
      </c>
      <c r="J2105" t="s">
        <v>543</v>
      </c>
    </row>
    <row r="2106" spans="1:14" x14ac:dyDescent="0.35">
      <c r="A2106" t="s">
        <v>378</v>
      </c>
      <c r="B2106">
        <v>31</v>
      </c>
      <c r="C2106" t="s">
        <v>379</v>
      </c>
      <c r="D2106" t="s">
        <v>378</v>
      </c>
      <c r="E2106" t="s">
        <v>538</v>
      </c>
      <c r="F2106" t="s">
        <v>539</v>
      </c>
      <c r="G2106" t="s">
        <v>540</v>
      </c>
      <c r="H2106" t="s">
        <v>541</v>
      </c>
      <c r="I2106" t="s">
        <v>542</v>
      </c>
      <c r="J2106" t="s">
        <v>543</v>
      </c>
    </row>
    <row r="2107" spans="1:14" x14ac:dyDescent="0.35">
      <c r="A2107" t="s">
        <v>400</v>
      </c>
      <c r="B2107">
        <v>0</v>
      </c>
      <c r="C2107" t="s">
        <v>401</v>
      </c>
      <c r="D2107" t="s">
        <v>400</v>
      </c>
      <c r="E2107" t="s">
        <v>538</v>
      </c>
      <c r="F2107" t="s">
        <v>539</v>
      </c>
      <c r="G2107" t="s">
        <v>540</v>
      </c>
      <c r="H2107" t="s">
        <v>541</v>
      </c>
      <c r="I2107" t="s">
        <v>542</v>
      </c>
      <c r="J2107" t="s">
        <v>543</v>
      </c>
    </row>
    <row r="2108" spans="1:14" x14ac:dyDescent="0.35">
      <c r="A2108" t="s">
        <v>687</v>
      </c>
      <c r="B2108">
        <v>292</v>
      </c>
      <c r="C2108" t="s">
        <v>688</v>
      </c>
      <c r="D2108" t="s">
        <v>687</v>
      </c>
      <c r="E2108" t="s">
        <v>538</v>
      </c>
      <c r="F2108" t="s">
        <v>539</v>
      </c>
      <c r="G2108" t="s">
        <v>540</v>
      </c>
      <c r="H2108" t="s">
        <v>541</v>
      </c>
      <c r="I2108" t="s">
        <v>542</v>
      </c>
      <c r="J2108" t="s">
        <v>543</v>
      </c>
    </row>
    <row r="2109" spans="1:14" x14ac:dyDescent="0.35">
      <c r="A2109" t="s">
        <v>467</v>
      </c>
      <c r="B2109">
        <v>15130</v>
      </c>
      <c r="C2109" t="s">
        <v>468</v>
      </c>
      <c r="D2109" t="s">
        <v>467</v>
      </c>
      <c r="E2109" t="s">
        <v>538</v>
      </c>
      <c r="F2109" t="s">
        <v>539</v>
      </c>
      <c r="G2109" t="s">
        <v>540</v>
      </c>
      <c r="H2109" t="s">
        <v>541</v>
      </c>
      <c r="I2109" t="s">
        <v>542</v>
      </c>
      <c r="J2109" t="s">
        <v>543</v>
      </c>
    </row>
    <row r="2110" spans="1:14" x14ac:dyDescent="0.35">
      <c r="A2110" t="s">
        <v>375</v>
      </c>
      <c r="B2110">
        <v>35</v>
      </c>
      <c r="C2110" t="s">
        <v>376</v>
      </c>
      <c r="D2110" t="s">
        <v>375</v>
      </c>
      <c r="E2110" t="s">
        <v>538</v>
      </c>
      <c r="F2110" t="s">
        <v>539</v>
      </c>
      <c r="G2110" t="s">
        <v>540</v>
      </c>
      <c r="H2110" t="s">
        <v>541</v>
      </c>
      <c r="I2110" t="s">
        <v>542</v>
      </c>
      <c r="J2110" t="s">
        <v>543</v>
      </c>
    </row>
    <row r="2111" spans="1:14" x14ac:dyDescent="0.35">
      <c r="A2111" t="s">
        <v>354</v>
      </c>
      <c r="B2111">
        <v>7256</v>
      </c>
      <c r="C2111" t="s">
        <v>377</v>
      </c>
      <c r="D2111" t="s">
        <v>354</v>
      </c>
      <c r="E2111" t="s">
        <v>538</v>
      </c>
      <c r="F2111" t="s">
        <v>539</v>
      </c>
      <c r="G2111" t="s">
        <v>540</v>
      </c>
      <c r="H2111" t="s">
        <v>541</v>
      </c>
      <c r="I2111" t="s">
        <v>542</v>
      </c>
      <c r="J2111" t="s">
        <v>543</v>
      </c>
    </row>
    <row r="2112" spans="1:14" x14ac:dyDescent="0.35">
      <c r="A2112" t="s">
        <v>2063</v>
      </c>
      <c r="B2112">
        <v>800</v>
      </c>
      <c r="C2112" t="s">
        <v>353</v>
      </c>
      <c r="D2112" t="s">
        <v>354</v>
      </c>
      <c r="E2112" t="s">
        <v>47</v>
      </c>
      <c r="F2112" t="s">
        <v>48</v>
      </c>
      <c r="G2112" t="s">
        <v>32</v>
      </c>
      <c r="H2112" t="s">
        <v>33</v>
      </c>
      <c r="M2112" t="s">
        <v>2064</v>
      </c>
      <c r="N2112" t="s">
        <v>731</v>
      </c>
    </row>
    <row r="2113" spans="1:10" x14ac:dyDescent="0.35">
      <c r="A2113" t="s">
        <v>498</v>
      </c>
      <c r="B2113">
        <v>200</v>
      </c>
      <c r="C2113" t="s">
        <v>497</v>
      </c>
      <c r="D2113" t="s">
        <v>498</v>
      </c>
      <c r="E2113" t="s">
        <v>548</v>
      </c>
      <c r="F2113" t="s">
        <v>549</v>
      </c>
      <c r="G2113" t="s">
        <v>550</v>
      </c>
      <c r="H2113" t="s">
        <v>551</v>
      </c>
      <c r="I2113" t="s">
        <v>552</v>
      </c>
      <c r="J2113" t="s">
        <v>553</v>
      </c>
    </row>
    <row r="2114" spans="1:10" x14ac:dyDescent="0.35">
      <c r="A2114" t="s">
        <v>378</v>
      </c>
      <c r="B2114">
        <v>0</v>
      </c>
      <c r="C2114" t="s">
        <v>379</v>
      </c>
      <c r="D2114" t="s">
        <v>378</v>
      </c>
      <c r="E2114" t="s">
        <v>548</v>
      </c>
      <c r="F2114" t="s">
        <v>549</v>
      </c>
      <c r="G2114" t="s">
        <v>550</v>
      </c>
      <c r="H2114" t="s">
        <v>551</v>
      </c>
      <c r="I2114" t="s">
        <v>552</v>
      </c>
      <c r="J2114" t="s">
        <v>553</v>
      </c>
    </row>
    <row r="2115" spans="1:10" x14ac:dyDescent="0.35">
      <c r="A2115" t="s">
        <v>687</v>
      </c>
      <c r="B2115">
        <v>0</v>
      </c>
      <c r="C2115" t="s">
        <v>688</v>
      </c>
      <c r="D2115" t="s">
        <v>687</v>
      </c>
      <c r="E2115" t="s">
        <v>548</v>
      </c>
      <c r="F2115" t="s">
        <v>549</v>
      </c>
      <c r="G2115" t="s">
        <v>550</v>
      </c>
      <c r="H2115" t="s">
        <v>551</v>
      </c>
      <c r="I2115" t="s">
        <v>552</v>
      </c>
      <c r="J2115" t="s">
        <v>553</v>
      </c>
    </row>
    <row r="2116" spans="1:10" x14ac:dyDescent="0.35">
      <c r="A2116" t="s">
        <v>172</v>
      </c>
      <c r="B2116">
        <v>5791</v>
      </c>
      <c r="C2116" t="s">
        <v>537</v>
      </c>
      <c r="D2116" t="s">
        <v>172</v>
      </c>
      <c r="E2116" t="s">
        <v>548</v>
      </c>
      <c r="F2116" t="s">
        <v>549</v>
      </c>
      <c r="G2116" t="s">
        <v>550</v>
      </c>
      <c r="H2116" t="s">
        <v>551</v>
      </c>
      <c r="I2116" t="s">
        <v>552</v>
      </c>
      <c r="J2116" t="s">
        <v>553</v>
      </c>
    </row>
    <row r="2117" spans="1:10" x14ac:dyDescent="0.35">
      <c r="A2117" t="s">
        <v>488</v>
      </c>
      <c r="B2117">
        <v>0</v>
      </c>
      <c r="C2117" t="s">
        <v>885</v>
      </c>
      <c r="D2117" t="s">
        <v>488</v>
      </c>
      <c r="E2117" t="s">
        <v>548</v>
      </c>
      <c r="F2117" t="s">
        <v>549</v>
      </c>
      <c r="G2117" t="s">
        <v>550</v>
      </c>
      <c r="H2117" t="s">
        <v>551</v>
      </c>
      <c r="I2117" t="s">
        <v>552</v>
      </c>
      <c r="J2117" t="s">
        <v>553</v>
      </c>
    </row>
    <row r="2118" spans="1:10" x14ac:dyDescent="0.35">
      <c r="A2118" t="s">
        <v>375</v>
      </c>
      <c r="B2118">
        <v>3549</v>
      </c>
      <c r="C2118" t="s">
        <v>376</v>
      </c>
      <c r="D2118" t="s">
        <v>375</v>
      </c>
      <c r="E2118" t="s">
        <v>548</v>
      </c>
      <c r="F2118" t="s">
        <v>549</v>
      </c>
      <c r="G2118" t="s">
        <v>550</v>
      </c>
      <c r="H2118" t="s">
        <v>551</v>
      </c>
      <c r="I2118" t="s">
        <v>552</v>
      </c>
      <c r="J2118" t="s">
        <v>553</v>
      </c>
    </row>
    <row r="2119" spans="1:10" x14ac:dyDescent="0.35">
      <c r="A2119" t="s">
        <v>354</v>
      </c>
      <c r="B2119">
        <v>8509</v>
      </c>
      <c r="C2119" t="s">
        <v>377</v>
      </c>
      <c r="D2119" t="s">
        <v>354</v>
      </c>
      <c r="E2119" t="s">
        <v>548</v>
      </c>
      <c r="F2119" t="s">
        <v>549</v>
      </c>
      <c r="G2119" t="s">
        <v>550</v>
      </c>
      <c r="H2119" t="s">
        <v>551</v>
      </c>
      <c r="I2119" t="s">
        <v>552</v>
      </c>
      <c r="J2119" t="s">
        <v>553</v>
      </c>
    </row>
    <row r="2120" spans="1:10" x14ac:dyDescent="0.35">
      <c r="A2120" t="s">
        <v>388</v>
      </c>
      <c r="B2120">
        <v>16750</v>
      </c>
      <c r="C2120" t="s">
        <v>389</v>
      </c>
      <c r="D2120" t="s">
        <v>388</v>
      </c>
      <c r="E2120" t="s">
        <v>548</v>
      </c>
      <c r="F2120" t="s">
        <v>549</v>
      </c>
      <c r="G2120" t="s">
        <v>550</v>
      </c>
      <c r="H2120" t="s">
        <v>551</v>
      </c>
      <c r="I2120" t="s">
        <v>552</v>
      </c>
      <c r="J2120" t="s">
        <v>553</v>
      </c>
    </row>
    <row r="2121" spans="1:10" x14ac:dyDescent="0.35">
      <c r="A2121" t="s">
        <v>904</v>
      </c>
      <c r="B2121">
        <v>14000</v>
      </c>
      <c r="C2121" t="s">
        <v>903</v>
      </c>
      <c r="D2121" t="s">
        <v>904</v>
      </c>
      <c r="E2121" t="s">
        <v>548</v>
      </c>
      <c r="F2121" t="s">
        <v>549</v>
      </c>
      <c r="G2121" t="s">
        <v>550</v>
      </c>
      <c r="H2121" t="s">
        <v>551</v>
      </c>
      <c r="I2121" t="s">
        <v>588</v>
      </c>
      <c r="J2121" t="s">
        <v>589</v>
      </c>
    </row>
    <row r="2122" spans="1:10" x14ac:dyDescent="0.35">
      <c r="A2122" t="s">
        <v>467</v>
      </c>
      <c r="B2122">
        <v>9462</v>
      </c>
      <c r="C2122" t="s">
        <v>468</v>
      </c>
      <c r="D2122" t="s">
        <v>467</v>
      </c>
      <c r="E2122" t="s">
        <v>548</v>
      </c>
      <c r="F2122" t="s">
        <v>549</v>
      </c>
      <c r="G2122" t="s">
        <v>550</v>
      </c>
      <c r="H2122" t="s">
        <v>551</v>
      </c>
      <c r="I2122" t="s">
        <v>588</v>
      </c>
      <c r="J2122" t="s">
        <v>589</v>
      </c>
    </row>
    <row r="2123" spans="1:10" x14ac:dyDescent="0.35">
      <c r="A2123" t="s">
        <v>375</v>
      </c>
      <c r="B2123">
        <v>2621</v>
      </c>
      <c r="C2123" t="s">
        <v>376</v>
      </c>
      <c r="D2123" t="s">
        <v>375</v>
      </c>
      <c r="E2123" t="s">
        <v>548</v>
      </c>
      <c r="F2123" t="s">
        <v>549</v>
      </c>
      <c r="G2123" t="s">
        <v>550</v>
      </c>
      <c r="H2123" t="s">
        <v>551</v>
      </c>
      <c r="I2123" t="s">
        <v>588</v>
      </c>
      <c r="J2123" t="s">
        <v>589</v>
      </c>
    </row>
    <row r="2124" spans="1:10" x14ac:dyDescent="0.35">
      <c r="A2124" t="s">
        <v>354</v>
      </c>
      <c r="B2124">
        <v>6813</v>
      </c>
      <c r="C2124" t="s">
        <v>377</v>
      </c>
      <c r="D2124" t="s">
        <v>354</v>
      </c>
      <c r="E2124" t="s">
        <v>548</v>
      </c>
      <c r="F2124" t="s">
        <v>549</v>
      </c>
      <c r="G2124" t="s">
        <v>550</v>
      </c>
      <c r="H2124" t="s">
        <v>551</v>
      </c>
      <c r="I2124" t="s">
        <v>588</v>
      </c>
      <c r="J2124" t="s">
        <v>589</v>
      </c>
    </row>
    <row r="2125" spans="1:10" x14ac:dyDescent="0.35">
      <c r="A2125" t="s">
        <v>388</v>
      </c>
      <c r="B2125">
        <v>9215</v>
      </c>
      <c r="C2125" t="s">
        <v>389</v>
      </c>
      <c r="D2125" t="s">
        <v>388</v>
      </c>
      <c r="E2125" t="s">
        <v>548</v>
      </c>
      <c r="F2125" t="s">
        <v>549</v>
      </c>
      <c r="G2125" t="s">
        <v>550</v>
      </c>
      <c r="H2125" t="s">
        <v>551</v>
      </c>
      <c r="I2125" t="s">
        <v>588</v>
      </c>
      <c r="J2125" t="s">
        <v>589</v>
      </c>
    </row>
    <row r="2126" spans="1:10" x14ac:dyDescent="0.35">
      <c r="A2126" t="s">
        <v>904</v>
      </c>
      <c r="B2126">
        <v>15000</v>
      </c>
      <c r="C2126" t="s">
        <v>903</v>
      </c>
      <c r="D2126" t="s">
        <v>904</v>
      </c>
      <c r="E2126" t="s">
        <v>563</v>
      </c>
      <c r="F2126" t="s">
        <v>564</v>
      </c>
      <c r="G2126" t="s">
        <v>565</v>
      </c>
      <c r="H2126" t="s">
        <v>566</v>
      </c>
      <c r="I2126" t="s">
        <v>1991</v>
      </c>
      <c r="J2126" t="s">
        <v>1992</v>
      </c>
    </row>
    <row r="2127" spans="1:10" x14ac:dyDescent="0.35">
      <c r="A2127" t="s">
        <v>498</v>
      </c>
      <c r="B2127">
        <v>1000</v>
      </c>
      <c r="C2127" t="s">
        <v>497</v>
      </c>
      <c r="D2127" t="s">
        <v>498</v>
      </c>
      <c r="E2127" t="s">
        <v>531</v>
      </c>
      <c r="F2127" t="s">
        <v>532</v>
      </c>
      <c r="G2127" t="s">
        <v>533</v>
      </c>
      <c r="H2127" t="s">
        <v>534</v>
      </c>
      <c r="I2127" t="s">
        <v>535</v>
      </c>
      <c r="J2127" t="s">
        <v>536</v>
      </c>
    </row>
    <row r="2128" spans="1:10" x14ac:dyDescent="0.35">
      <c r="A2128" t="s">
        <v>378</v>
      </c>
      <c r="B2128">
        <v>570</v>
      </c>
      <c r="C2128" t="s">
        <v>379</v>
      </c>
      <c r="D2128" t="s">
        <v>378</v>
      </c>
      <c r="E2128" t="s">
        <v>531</v>
      </c>
      <c r="F2128" t="s">
        <v>532</v>
      </c>
      <c r="G2128" t="s">
        <v>533</v>
      </c>
      <c r="H2128" t="s">
        <v>534</v>
      </c>
      <c r="I2128" t="s">
        <v>535</v>
      </c>
      <c r="J2128" t="s">
        <v>536</v>
      </c>
    </row>
    <row r="2129" spans="1:14" x14ac:dyDescent="0.35">
      <c r="A2129" t="s">
        <v>400</v>
      </c>
      <c r="B2129">
        <v>10000</v>
      </c>
      <c r="C2129" t="s">
        <v>401</v>
      </c>
      <c r="D2129" t="s">
        <v>400</v>
      </c>
      <c r="E2129" t="s">
        <v>531</v>
      </c>
      <c r="F2129" t="s">
        <v>532</v>
      </c>
      <c r="G2129" t="s">
        <v>533</v>
      </c>
      <c r="H2129" t="s">
        <v>534</v>
      </c>
      <c r="I2129" t="s">
        <v>535</v>
      </c>
      <c r="J2129" t="s">
        <v>536</v>
      </c>
    </row>
    <row r="2130" spans="1:14" x14ac:dyDescent="0.35">
      <c r="A2130" t="s">
        <v>687</v>
      </c>
      <c r="B2130">
        <v>503</v>
      </c>
      <c r="C2130" t="s">
        <v>688</v>
      </c>
      <c r="D2130" t="s">
        <v>687</v>
      </c>
      <c r="E2130" t="s">
        <v>531</v>
      </c>
      <c r="F2130" t="s">
        <v>532</v>
      </c>
      <c r="G2130" t="s">
        <v>533</v>
      </c>
      <c r="H2130" t="s">
        <v>534</v>
      </c>
      <c r="I2130" t="s">
        <v>535</v>
      </c>
      <c r="J2130" t="s">
        <v>536</v>
      </c>
    </row>
    <row r="2131" spans="1:14" x14ac:dyDescent="0.35">
      <c r="A2131" t="s">
        <v>172</v>
      </c>
      <c r="B2131">
        <v>14612</v>
      </c>
      <c r="C2131" t="s">
        <v>537</v>
      </c>
      <c r="D2131" t="s">
        <v>172</v>
      </c>
      <c r="E2131" t="s">
        <v>531</v>
      </c>
      <c r="F2131" t="s">
        <v>532</v>
      </c>
      <c r="G2131" t="s">
        <v>533</v>
      </c>
      <c r="H2131" t="s">
        <v>534</v>
      </c>
      <c r="I2131" t="s">
        <v>535</v>
      </c>
      <c r="J2131" t="s">
        <v>536</v>
      </c>
    </row>
    <row r="2132" spans="1:14" x14ac:dyDescent="0.35">
      <c r="A2132" t="s">
        <v>375</v>
      </c>
      <c r="B2132">
        <v>9113</v>
      </c>
      <c r="C2132" t="s">
        <v>376</v>
      </c>
      <c r="D2132" t="s">
        <v>375</v>
      </c>
      <c r="E2132" t="s">
        <v>531</v>
      </c>
      <c r="F2132" t="s">
        <v>532</v>
      </c>
      <c r="G2132" t="s">
        <v>533</v>
      </c>
      <c r="H2132" t="s">
        <v>534</v>
      </c>
      <c r="I2132" t="s">
        <v>535</v>
      </c>
      <c r="J2132" t="s">
        <v>536</v>
      </c>
    </row>
    <row r="2133" spans="1:14" x14ac:dyDescent="0.35">
      <c r="A2133" t="s">
        <v>354</v>
      </c>
      <c r="B2133">
        <v>34598</v>
      </c>
      <c r="C2133" t="s">
        <v>377</v>
      </c>
      <c r="D2133" t="s">
        <v>354</v>
      </c>
      <c r="E2133" t="s">
        <v>531</v>
      </c>
      <c r="F2133" t="s">
        <v>532</v>
      </c>
      <c r="G2133" t="s">
        <v>533</v>
      </c>
      <c r="H2133" t="s">
        <v>534</v>
      </c>
      <c r="I2133" t="s">
        <v>535</v>
      </c>
      <c r="J2133" t="s">
        <v>536</v>
      </c>
    </row>
    <row r="2134" spans="1:14" x14ac:dyDescent="0.35">
      <c r="A2134" t="s">
        <v>388</v>
      </c>
      <c r="B2134">
        <v>38187</v>
      </c>
      <c r="C2134" t="s">
        <v>389</v>
      </c>
      <c r="D2134" t="s">
        <v>388</v>
      </c>
      <c r="E2134" t="s">
        <v>531</v>
      </c>
      <c r="F2134" t="s">
        <v>532</v>
      </c>
      <c r="G2134" t="s">
        <v>533</v>
      </c>
      <c r="H2134" t="s">
        <v>534</v>
      </c>
      <c r="I2134" t="s">
        <v>535</v>
      </c>
      <c r="J2134" t="s">
        <v>536</v>
      </c>
    </row>
    <row r="2135" spans="1:14" x14ac:dyDescent="0.35">
      <c r="A2135" t="s">
        <v>2065</v>
      </c>
      <c r="B2135">
        <v>11000</v>
      </c>
      <c r="C2135" t="s">
        <v>497</v>
      </c>
      <c r="D2135" t="s">
        <v>498</v>
      </c>
      <c r="E2135" t="s">
        <v>332</v>
      </c>
      <c r="F2135" t="s">
        <v>333</v>
      </c>
      <c r="G2135" t="s">
        <v>178</v>
      </c>
      <c r="H2135" t="s">
        <v>179</v>
      </c>
    </row>
    <row r="2136" spans="1:14" x14ac:dyDescent="0.35">
      <c r="A2136" t="s">
        <v>1220</v>
      </c>
      <c r="B2136">
        <v>87000</v>
      </c>
      <c r="C2136" t="s">
        <v>1221</v>
      </c>
      <c r="D2136" t="s">
        <v>1220</v>
      </c>
      <c r="E2136" t="s">
        <v>1016</v>
      </c>
      <c r="F2136" t="s">
        <v>1017</v>
      </c>
      <c r="G2136" t="s">
        <v>1711</v>
      </c>
      <c r="H2136" t="s">
        <v>1712</v>
      </c>
      <c r="M2136" t="s">
        <v>1713</v>
      </c>
      <c r="N2136" t="s">
        <v>1714</v>
      </c>
    </row>
    <row r="2137" spans="1:14" x14ac:dyDescent="0.35">
      <c r="A2137" t="s">
        <v>498</v>
      </c>
      <c r="B2137">
        <v>1000</v>
      </c>
      <c r="C2137" t="s">
        <v>497</v>
      </c>
      <c r="D2137" t="s">
        <v>498</v>
      </c>
      <c r="E2137" t="s">
        <v>134</v>
      </c>
      <c r="F2137" t="s">
        <v>135</v>
      </c>
      <c r="G2137" t="s">
        <v>117</v>
      </c>
      <c r="H2137" t="s">
        <v>118</v>
      </c>
      <c r="I2137" t="s">
        <v>426</v>
      </c>
      <c r="J2137" t="s">
        <v>427</v>
      </c>
    </row>
    <row r="2138" spans="1:14" x14ac:dyDescent="0.35">
      <c r="A2138" t="s">
        <v>378</v>
      </c>
      <c r="B2138">
        <v>2300</v>
      </c>
      <c r="C2138" t="s">
        <v>379</v>
      </c>
      <c r="D2138" t="s">
        <v>378</v>
      </c>
      <c r="E2138" t="s">
        <v>134</v>
      </c>
      <c r="F2138" t="s">
        <v>135</v>
      </c>
      <c r="G2138" t="s">
        <v>117</v>
      </c>
      <c r="H2138" t="s">
        <v>118</v>
      </c>
      <c r="I2138" t="s">
        <v>426</v>
      </c>
      <c r="J2138" t="s">
        <v>427</v>
      </c>
    </row>
    <row r="2139" spans="1:14" x14ac:dyDescent="0.35">
      <c r="A2139" t="s">
        <v>400</v>
      </c>
      <c r="B2139">
        <v>0</v>
      </c>
      <c r="C2139" t="s">
        <v>401</v>
      </c>
      <c r="D2139" t="s">
        <v>400</v>
      </c>
      <c r="E2139" t="s">
        <v>134</v>
      </c>
      <c r="F2139" t="s">
        <v>135</v>
      </c>
      <c r="G2139" t="s">
        <v>117</v>
      </c>
      <c r="H2139" t="s">
        <v>118</v>
      </c>
      <c r="I2139" t="s">
        <v>426</v>
      </c>
      <c r="J2139" t="s">
        <v>427</v>
      </c>
    </row>
    <row r="2140" spans="1:14" x14ac:dyDescent="0.35">
      <c r="A2140" t="s">
        <v>687</v>
      </c>
      <c r="B2140">
        <v>503</v>
      </c>
      <c r="C2140" t="s">
        <v>688</v>
      </c>
      <c r="D2140" t="s">
        <v>687</v>
      </c>
      <c r="E2140" t="s">
        <v>134</v>
      </c>
      <c r="F2140" t="s">
        <v>135</v>
      </c>
      <c r="G2140" t="s">
        <v>117</v>
      </c>
      <c r="H2140" t="s">
        <v>118</v>
      </c>
      <c r="I2140" t="s">
        <v>426</v>
      </c>
      <c r="J2140" t="s">
        <v>427</v>
      </c>
    </row>
    <row r="2141" spans="1:14" x14ac:dyDescent="0.35">
      <c r="A2141" t="s">
        <v>367</v>
      </c>
      <c r="B2141">
        <v>63604</v>
      </c>
      <c r="C2141" t="s">
        <v>368</v>
      </c>
      <c r="D2141" t="s">
        <v>367</v>
      </c>
      <c r="E2141" t="s">
        <v>134</v>
      </c>
      <c r="F2141" t="s">
        <v>135</v>
      </c>
      <c r="G2141" t="s">
        <v>117</v>
      </c>
      <c r="H2141" t="s">
        <v>118</v>
      </c>
      <c r="I2141" t="s">
        <v>426</v>
      </c>
      <c r="J2141" t="s">
        <v>427</v>
      </c>
    </row>
    <row r="2142" spans="1:14" x14ac:dyDescent="0.35">
      <c r="A2142" t="s">
        <v>375</v>
      </c>
      <c r="B2142">
        <v>19643</v>
      </c>
      <c r="C2142" t="s">
        <v>376</v>
      </c>
      <c r="D2142" t="s">
        <v>375</v>
      </c>
      <c r="E2142" t="s">
        <v>134</v>
      </c>
      <c r="F2142" t="s">
        <v>135</v>
      </c>
      <c r="G2142" t="s">
        <v>117</v>
      </c>
      <c r="H2142" t="s">
        <v>118</v>
      </c>
      <c r="I2142" t="s">
        <v>426</v>
      </c>
      <c r="J2142" t="s">
        <v>427</v>
      </c>
    </row>
    <row r="2143" spans="1:14" x14ac:dyDescent="0.35">
      <c r="A2143" t="s">
        <v>354</v>
      </c>
      <c r="B2143">
        <v>96767</v>
      </c>
      <c r="C2143" t="s">
        <v>377</v>
      </c>
      <c r="D2143" t="s">
        <v>354</v>
      </c>
      <c r="E2143" t="s">
        <v>134</v>
      </c>
      <c r="F2143" t="s">
        <v>135</v>
      </c>
      <c r="G2143" t="s">
        <v>117</v>
      </c>
      <c r="H2143" t="s">
        <v>118</v>
      </c>
      <c r="I2143" t="s">
        <v>426</v>
      </c>
      <c r="J2143" t="s">
        <v>427</v>
      </c>
    </row>
    <row r="2144" spans="1:14" x14ac:dyDescent="0.35">
      <c r="A2144" t="s">
        <v>388</v>
      </c>
      <c r="B2144">
        <v>83457</v>
      </c>
      <c r="C2144" t="s">
        <v>389</v>
      </c>
      <c r="D2144" t="s">
        <v>388</v>
      </c>
      <c r="E2144" t="s">
        <v>134</v>
      </c>
      <c r="F2144" t="s">
        <v>135</v>
      </c>
      <c r="G2144" t="s">
        <v>117</v>
      </c>
      <c r="H2144" t="s">
        <v>118</v>
      </c>
      <c r="I2144" t="s">
        <v>426</v>
      </c>
      <c r="J2144" t="s">
        <v>427</v>
      </c>
    </row>
    <row r="2145" spans="1:14" x14ac:dyDescent="0.35">
      <c r="A2145" t="s">
        <v>498</v>
      </c>
      <c r="B2145">
        <v>500</v>
      </c>
      <c r="C2145" t="s">
        <v>497</v>
      </c>
      <c r="D2145" t="s">
        <v>498</v>
      </c>
      <c r="E2145" t="s">
        <v>158</v>
      </c>
      <c r="F2145" t="s">
        <v>159</v>
      </c>
      <c r="G2145" t="s">
        <v>117</v>
      </c>
      <c r="H2145" t="s">
        <v>118</v>
      </c>
      <c r="I2145" t="s">
        <v>596</v>
      </c>
      <c r="J2145" t="s">
        <v>597</v>
      </c>
    </row>
    <row r="2146" spans="1:14" x14ac:dyDescent="0.35">
      <c r="A2146" t="s">
        <v>378</v>
      </c>
      <c r="B2146">
        <v>815</v>
      </c>
      <c r="C2146" t="s">
        <v>379</v>
      </c>
      <c r="D2146" t="s">
        <v>378</v>
      </c>
      <c r="E2146" t="s">
        <v>158</v>
      </c>
      <c r="F2146" t="s">
        <v>159</v>
      </c>
      <c r="G2146" t="s">
        <v>117</v>
      </c>
      <c r="H2146" t="s">
        <v>118</v>
      </c>
      <c r="I2146" t="s">
        <v>596</v>
      </c>
      <c r="J2146" t="s">
        <v>597</v>
      </c>
    </row>
    <row r="2147" spans="1:14" x14ac:dyDescent="0.35">
      <c r="A2147" t="s">
        <v>687</v>
      </c>
      <c r="B2147">
        <v>617</v>
      </c>
      <c r="C2147" t="s">
        <v>688</v>
      </c>
      <c r="D2147" t="s">
        <v>687</v>
      </c>
      <c r="E2147" t="s">
        <v>158</v>
      </c>
      <c r="F2147" t="s">
        <v>159</v>
      </c>
      <c r="G2147" t="s">
        <v>117</v>
      </c>
      <c r="H2147" t="s">
        <v>118</v>
      </c>
      <c r="I2147" t="s">
        <v>596</v>
      </c>
      <c r="J2147" t="s">
        <v>597</v>
      </c>
    </row>
    <row r="2148" spans="1:14" x14ac:dyDescent="0.35">
      <c r="A2148" t="s">
        <v>2060</v>
      </c>
      <c r="B2148">
        <v>16775</v>
      </c>
      <c r="C2148" t="s">
        <v>537</v>
      </c>
      <c r="D2148" t="s">
        <v>172</v>
      </c>
      <c r="E2148" t="s">
        <v>158</v>
      </c>
      <c r="F2148" t="s">
        <v>159</v>
      </c>
      <c r="G2148" t="s">
        <v>117</v>
      </c>
      <c r="H2148" t="s">
        <v>118</v>
      </c>
      <c r="I2148" t="s">
        <v>596</v>
      </c>
      <c r="J2148" t="s">
        <v>597</v>
      </c>
    </row>
    <row r="2149" spans="1:14" x14ac:dyDescent="0.35">
      <c r="A2149" t="s">
        <v>367</v>
      </c>
      <c r="B2149">
        <v>24620</v>
      </c>
      <c r="C2149" t="s">
        <v>368</v>
      </c>
      <c r="D2149" t="s">
        <v>367</v>
      </c>
      <c r="E2149" t="s">
        <v>158</v>
      </c>
      <c r="F2149" t="s">
        <v>159</v>
      </c>
      <c r="G2149" t="s">
        <v>117</v>
      </c>
      <c r="H2149" t="s">
        <v>118</v>
      </c>
      <c r="I2149" t="s">
        <v>596</v>
      </c>
      <c r="J2149" t="s">
        <v>597</v>
      </c>
    </row>
    <row r="2150" spans="1:14" x14ac:dyDescent="0.35">
      <c r="A2150" t="s">
        <v>375</v>
      </c>
      <c r="B2150">
        <v>1087</v>
      </c>
      <c r="C2150" t="s">
        <v>376</v>
      </c>
      <c r="D2150" t="s">
        <v>375</v>
      </c>
      <c r="E2150" t="s">
        <v>158</v>
      </c>
      <c r="F2150" t="s">
        <v>159</v>
      </c>
      <c r="G2150" t="s">
        <v>117</v>
      </c>
      <c r="H2150" t="s">
        <v>118</v>
      </c>
      <c r="I2150" t="s">
        <v>596</v>
      </c>
      <c r="J2150" t="s">
        <v>597</v>
      </c>
    </row>
    <row r="2151" spans="1:14" x14ac:dyDescent="0.35">
      <c r="A2151" t="s">
        <v>354</v>
      </c>
      <c r="B2151">
        <v>19881</v>
      </c>
      <c r="C2151" t="s">
        <v>377</v>
      </c>
      <c r="D2151" t="s">
        <v>354</v>
      </c>
      <c r="E2151" t="s">
        <v>158</v>
      </c>
      <c r="F2151" t="s">
        <v>159</v>
      </c>
      <c r="G2151" t="s">
        <v>117</v>
      </c>
      <c r="H2151" t="s">
        <v>118</v>
      </c>
      <c r="I2151" t="s">
        <v>596</v>
      </c>
      <c r="J2151" t="s">
        <v>597</v>
      </c>
    </row>
    <row r="2152" spans="1:14" x14ac:dyDescent="0.35">
      <c r="A2152" t="s">
        <v>388</v>
      </c>
      <c r="B2152">
        <v>33422</v>
      </c>
      <c r="C2152" t="s">
        <v>389</v>
      </c>
      <c r="D2152" t="s">
        <v>388</v>
      </c>
      <c r="E2152" t="s">
        <v>158</v>
      </c>
      <c r="F2152" t="s">
        <v>159</v>
      </c>
      <c r="G2152" t="s">
        <v>117</v>
      </c>
      <c r="H2152" t="s">
        <v>118</v>
      </c>
      <c r="I2152" t="s">
        <v>596</v>
      </c>
      <c r="J2152" t="s">
        <v>597</v>
      </c>
    </row>
    <row r="2153" spans="1:14" x14ac:dyDescent="0.35">
      <c r="A2153" t="s">
        <v>378</v>
      </c>
      <c r="B2153">
        <v>29</v>
      </c>
      <c r="C2153" t="s">
        <v>379</v>
      </c>
      <c r="D2153" t="s">
        <v>378</v>
      </c>
      <c r="E2153" t="s">
        <v>158</v>
      </c>
      <c r="F2153" t="s">
        <v>159</v>
      </c>
      <c r="G2153" t="s">
        <v>117</v>
      </c>
      <c r="H2153" t="s">
        <v>118</v>
      </c>
      <c r="I2153" t="s">
        <v>592</v>
      </c>
      <c r="J2153" t="s">
        <v>593</v>
      </c>
    </row>
    <row r="2154" spans="1:14" x14ac:dyDescent="0.35">
      <c r="A2154" t="s">
        <v>172</v>
      </c>
      <c r="B2154">
        <v>23275</v>
      </c>
      <c r="C2154" t="s">
        <v>537</v>
      </c>
      <c r="D2154" t="s">
        <v>172</v>
      </c>
      <c r="E2154" t="s">
        <v>158</v>
      </c>
      <c r="F2154" t="s">
        <v>159</v>
      </c>
      <c r="G2154" t="s">
        <v>117</v>
      </c>
      <c r="H2154" t="s">
        <v>118</v>
      </c>
      <c r="I2154" t="s">
        <v>592</v>
      </c>
      <c r="J2154" t="s">
        <v>593</v>
      </c>
    </row>
    <row r="2155" spans="1:14" x14ac:dyDescent="0.35">
      <c r="A2155" t="s">
        <v>354</v>
      </c>
      <c r="B2155">
        <v>250</v>
      </c>
      <c r="C2155" t="s">
        <v>377</v>
      </c>
      <c r="D2155" t="s">
        <v>354</v>
      </c>
      <c r="E2155" t="s">
        <v>158</v>
      </c>
      <c r="F2155" t="s">
        <v>159</v>
      </c>
      <c r="G2155" t="s">
        <v>117</v>
      </c>
      <c r="H2155" t="s">
        <v>118</v>
      </c>
      <c r="I2155" t="s">
        <v>592</v>
      </c>
      <c r="J2155" t="s">
        <v>593</v>
      </c>
    </row>
    <row r="2156" spans="1:14" x14ac:dyDescent="0.35">
      <c r="A2156" t="s">
        <v>710</v>
      </c>
      <c r="B2156">
        <v>230000</v>
      </c>
      <c r="C2156" t="s">
        <v>171</v>
      </c>
      <c r="D2156" t="s">
        <v>172</v>
      </c>
      <c r="E2156" t="s">
        <v>47</v>
      </c>
      <c r="F2156" t="s">
        <v>48</v>
      </c>
      <c r="G2156" t="s">
        <v>32</v>
      </c>
      <c r="H2156" t="s">
        <v>33</v>
      </c>
      <c r="M2156" t="s">
        <v>709</v>
      </c>
      <c r="N2156" t="s">
        <v>710</v>
      </c>
    </row>
    <row r="2157" spans="1:14" x14ac:dyDescent="0.35">
      <c r="A2157" t="s">
        <v>498</v>
      </c>
      <c r="B2157">
        <v>1000</v>
      </c>
      <c r="C2157" t="s">
        <v>497</v>
      </c>
      <c r="D2157" t="s">
        <v>498</v>
      </c>
      <c r="E2157" t="s">
        <v>158</v>
      </c>
      <c r="F2157" t="s">
        <v>159</v>
      </c>
      <c r="G2157" t="s">
        <v>117</v>
      </c>
      <c r="H2157" t="s">
        <v>118</v>
      </c>
      <c r="I2157" t="s">
        <v>398</v>
      </c>
      <c r="J2157" t="s">
        <v>399</v>
      </c>
    </row>
    <row r="2158" spans="1:14" x14ac:dyDescent="0.35">
      <c r="A2158" t="s">
        <v>378</v>
      </c>
      <c r="B2158">
        <v>1100</v>
      </c>
      <c r="C2158" t="s">
        <v>379</v>
      </c>
      <c r="D2158" t="s">
        <v>378</v>
      </c>
      <c r="E2158" t="s">
        <v>158</v>
      </c>
      <c r="F2158" t="s">
        <v>159</v>
      </c>
      <c r="G2158" t="s">
        <v>117</v>
      </c>
      <c r="H2158" t="s">
        <v>118</v>
      </c>
      <c r="I2158" t="s">
        <v>398</v>
      </c>
      <c r="J2158" t="s">
        <v>399</v>
      </c>
    </row>
    <row r="2159" spans="1:14" x14ac:dyDescent="0.35">
      <c r="A2159" t="s">
        <v>687</v>
      </c>
      <c r="B2159">
        <v>503</v>
      </c>
      <c r="C2159" t="s">
        <v>688</v>
      </c>
      <c r="D2159" t="s">
        <v>687</v>
      </c>
      <c r="E2159" t="s">
        <v>158</v>
      </c>
      <c r="F2159" t="s">
        <v>159</v>
      </c>
      <c r="G2159" t="s">
        <v>117</v>
      </c>
      <c r="H2159" t="s">
        <v>118</v>
      </c>
      <c r="I2159" t="s">
        <v>398</v>
      </c>
      <c r="J2159" t="s">
        <v>399</v>
      </c>
    </row>
    <row r="2160" spans="1:14" x14ac:dyDescent="0.35">
      <c r="A2160" t="s">
        <v>172</v>
      </c>
      <c r="B2160">
        <v>8279</v>
      </c>
      <c r="C2160" t="s">
        <v>537</v>
      </c>
      <c r="D2160" t="s">
        <v>172</v>
      </c>
      <c r="E2160" t="s">
        <v>158</v>
      </c>
      <c r="F2160" t="s">
        <v>159</v>
      </c>
      <c r="G2160" t="s">
        <v>117</v>
      </c>
      <c r="H2160" t="s">
        <v>118</v>
      </c>
      <c r="I2160" t="s">
        <v>398</v>
      </c>
      <c r="J2160" t="s">
        <v>399</v>
      </c>
    </row>
    <row r="2161" spans="1:14" x14ac:dyDescent="0.35">
      <c r="A2161" t="s">
        <v>375</v>
      </c>
      <c r="B2161">
        <v>1794</v>
      </c>
      <c r="C2161" t="s">
        <v>376</v>
      </c>
      <c r="D2161" t="s">
        <v>375</v>
      </c>
      <c r="E2161" t="s">
        <v>158</v>
      </c>
      <c r="F2161" t="s">
        <v>159</v>
      </c>
      <c r="G2161" t="s">
        <v>117</v>
      </c>
      <c r="H2161" t="s">
        <v>118</v>
      </c>
      <c r="I2161" t="s">
        <v>398</v>
      </c>
      <c r="J2161" t="s">
        <v>399</v>
      </c>
    </row>
    <row r="2162" spans="1:14" x14ac:dyDescent="0.35">
      <c r="A2162" t="s">
        <v>354</v>
      </c>
      <c r="B2162">
        <v>21306</v>
      </c>
      <c r="C2162" t="s">
        <v>377</v>
      </c>
      <c r="D2162" t="s">
        <v>354</v>
      </c>
      <c r="E2162" t="s">
        <v>158</v>
      </c>
      <c r="F2162" t="s">
        <v>159</v>
      </c>
      <c r="G2162" t="s">
        <v>117</v>
      </c>
      <c r="H2162" t="s">
        <v>118</v>
      </c>
      <c r="I2162" t="s">
        <v>398</v>
      </c>
      <c r="J2162" t="s">
        <v>399</v>
      </c>
    </row>
    <row r="2163" spans="1:14" x14ac:dyDescent="0.35">
      <c r="A2163" t="s">
        <v>388</v>
      </c>
      <c r="B2163">
        <v>46405</v>
      </c>
      <c r="C2163" t="s">
        <v>389</v>
      </c>
      <c r="D2163" t="s">
        <v>388</v>
      </c>
      <c r="E2163" t="s">
        <v>158</v>
      </c>
      <c r="F2163" t="s">
        <v>159</v>
      </c>
      <c r="G2163" t="s">
        <v>117</v>
      </c>
      <c r="H2163" t="s">
        <v>118</v>
      </c>
      <c r="I2163" t="s">
        <v>398</v>
      </c>
      <c r="J2163" t="s">
        <v>399</v>
      </c>
    </row>
    <row r="2164" spans="1:14" x14ac:dyDescent="0.35">
      <c r="A2164" t="s">
        <v>733</v>
      </c>
      <c r="B2164">
        <v>49163</v>
      </c>
      <c r="C2164" t="s">
        <v>171</v>
      </c>
      <c r="D2164" t="s">
        <v>172</v>
      </c>
      <c r="E2164" t="s">
        <v>47</v>
      </c>
      <c r="F2164" t="s">
        <v>48</v>
      </c>
      <c r="G2164" t="s">
        <v>32</v>
      </c>
      <c r="H2164" t="s">
        <v>33</v>
      </c>
      <c r="M2164" t="s">
        <v>732</v>
      </c>
      <c r="N2164" t="s">
        <v>733</v>
      </c>
    </row>
    <row r="2165" spans="1:14" x14ac:dyDescent="0.35">
      <c r="A2165" t="s">
        <v>378</v>
      </c>
      <c r="B2165">
        <v>15</v>
      </c>
      <c r="C2165" t="s">
        <v>379</v>
      </c>
      <c r="D2165" t="s">
        <v>378</v>
      </c>
      <c r="E2165" t="s">
        <v>158</v>
      </c>
      <c r="F2165" t="s">
        <v>159</v>
      </c>
      <c r="G2165" t="s">
        <v>117</v>
      </c>
      <c r="H2165" t="s">
        <v>118</v>
      </c>
      <c r="I2165" t="s">
        <v>392</v>
      </c>
      <c r="J2165" t="s">
        <v>393</v>
      </c>
    </row>
    <row r="2166" spans="1:14" x14ac:dyDescent="0.35">
      <c r="A2166" t="s">
        <v>687</v>
      </c>
      <c r="B2166">
        <v>292</v>
      </c>
      <c r="C2166" t="s">
        <v>688</v>
      </c>
      <c r="D2166" t="s">
        <v>687</v>
      </c>
      <c r="E2166" t="s">
        <v>158</v>
      </c>
      <c r="F2166" t="s">
        <v>159</v>
      </c>
      <c r="G2166" t="s">
        <v>117</v>
      </c>
      <c r="H2166" t="s">
        <v>118</v>
      </c>
      <c r="I2166" t="s">
        <v>392</v>
      </c>
      <c r="J2166" t="s">
        <v>393</v>
      </c>
    </row>
    <row r="2167" spans="1:14" x14ac:dyDescent="0.35">
      <c r="A2167" t="s">
        <v>367</v>
      </c>
      <c r="B2167">
        <v>756</v>
      </c>
      <c r="C2167" t="s">
        <v>368</v>
      </c>
      <c r="D2167" t="s">
        <v>367</v>
      </c>
      <c r="E2167" t="s">
        <v>158</v>
      </c>
      <c r="F2167" t="s">
        <v>159</v>
      </c>
      <c r="G2167" t="s">
        <v>117</v>
      </c>
      <c r="H2167" t="s">
        <v>118</v>
      </c>
      <c r="I2167" t="s">
        <v>392</v>
      </c>
      <c r="J2167" t="s">
        <v>393</v>
      </c>
    </row>
    <row r="2168" spans="1:14" x14ac:dyDescent="0.35">
      <c r="A2168" t="s">
        <v>498</v>
      </c>
      <c r="B2168">
        <v>200</v>
      </c>
      <c r="C2168" t="s">
        <v>497</v>
      </c>
      <c r="D2168" t="s">
        <v>498</v>
      </c>
      <c r="E2168" t="s">
        <v>158</v>
      </c>
      <c r="F2168" t="s">
        <v>159</v>
      </c>
      <c r="G2168" t="s">
        <v>117</v>
      </c>
      <c r="H2168" t="s">
        <v>118</v>
      </c>
      <c r="I2168" t="s">
        <v>394</v>
      </c>
      <c r="J2168" t="s">
        <v>395</v>
      </c>
    </row>
    <row r="2169" spans="1:14" x14ac:dyDescent="0.35">
      <c r="A2169" t="s">
        <v>378</v>
      </c>
      <c r="B2169">
        <v>117</v>
      </c>
      <c r="C2169" t="s">
        <v>379</v>
      </c>
      <c r="D2169" t="s">
        <v>378</v>
      </c>
      <c r="E2169" t="s">
        <v>158</v>
      </c>
      <c r="F2169" t="s">
        <v>159</v>
      </c>
      <c r="G2169" t="s">
        <v>117</v>
      </c>
      <c r="H2169" t="s">
        <v>118</v>
      </c>
      <c r="I2169" t="s">
        <v>394</v>
      </c>
      <c r="J2169" t="s">
        <v>395</v>
      </c>
    </row>
    <row r="2170" spans="1:14" x14ac:dyDescent="0.35">
      <c r="A2170" t="s">
        <v>687</v>
      </c>
      <c r="B2170">
        <v>308</v>
      </c>
      <c r="C2170" t="s">
        <v>688</v>
      </c>
      <c r="D2170" t="s">
        <v>687</v>
      </c>
      <c r="E2170" t="s">
        <v>158</v>
      </c>
      <c r="F2170" t="s">
        <v>159</v>
      </c>
      <c r="G2170" t="s">
        <v>117</v>
      </c>
      <c r="H2170" t="s">
        <v>118</v>
      </c>
      <c r="I2170" t="s">
        <v>394</v>
      </c>
      <c r="J2170" t="s">
        <v>395</v>
      </c>
    </row>
    <row r="2171" spans="1:14" x14ac:dyDescent="0.35">
      <c r="A2171" t="s">
        <v>172</v>
      </c>
      <c r="B2171">
        <v>6309</v>
      </c>
      <c r="C2171" t="s">
        <v>537</v>
      </c>
      <c r="D2171" t="s">
        <v>172</v>
      </c>
      <c r="E2171" t="s">
        <v>158</v>
      </c>
      <c r="F2171" t="s">
        <v>159</v>
      </c>
      <c r="G2171" t="s">
        <v>117</v>
      </c>
      <c r="H2171" t="s">
        <v>118</v>
      </c>
      <c r="I2171" t="s">
        <v>394</v>
      </c>
      <c r="J2171" t="s">
        <v>395</v>
      </c>
    </row>
    <row r="2172" spans="1:14" x14ac:dyDescent="0.35">
      <c r="A2172" t="s">
        <v>375</v>
      </c>
      <c r="B2172">
        <v>120</v>
      </c>
      <c r="C2172" t="s">
        <v>376</v>
      </c>
      <c r="D2172" t="s">
        <v>375</v>
      </c>
      <c r="E2172" t="s">
        <v>158</v>
      </c>
      <c r="F2172" t="s">
        <v>159</v>
      </c>
      <c r="G2172" t="s">
        <v>117</v>
      </c>
      <c r="H2172" t="s">
        <v>118</v>
      </c>
      <c r="I2172" t="s">
        <v>394</v>
      </c>
      <c r="J2172" t="s">
        <v>395</v>
      </c>
    </row>
    <row r="2173" spans="1:14" x14ac:dyDescent="0.35">
      <c r="A2173" t="s">
        <v>354</v>
      </c>
      <c r="B2173">
        <v>3203</v>
      </c>
      <c r="C2173" t="s">
        <v>377</v>
      </c>
      <c r="D2173" t="s">
        <v>354</v>
      </c>
      <c r="E2173" t="s">
        <v>158</v>
      </c>
      <c r="F2173" t="s">
        <v>159</v>
      </c>
      <c r="G2173" t="s">
        <v>117</v>
      </c>
      <c r="H2173" t="s">
        <v>118</v>
      </c>
      <c r="I2173" t="s">
        <v>394</v>
      </c>
      <c r="J2173" t="s">
        <v>395</v>
      </c>
    </row>
    <row r="2174" spans="1:14" x14ac:dyDescent="0.35">
      <c r="A2174" t="s">
        <v>388</v>
      </c>
      <c r="B2174">
        <v>7972</v>
      </c>
      <c r="C2174" t="s">
        <v>389</v>
      </c>
      <c r="D2174" t="s">
        <v>388</v>
      </c>
      <c r="E2174" t="s">
        <v>158</v>
      </c>
      <c r="F2174" t="s">
        <v>159</v>
      </c>
      <c r="G2174" t="s">
        <v>117</v>
      </c>
      <c r="H2174" t="s">
        <v>118</v>
      </c>
      <c r="I2174" t="s">
        <v>394</v>
      </c>
      <c r="J2174" t="s">
        <v>395</v>
      </c>
    </row>
    <row r="2175" spans="1:14" x14ac:dyDescent="0.35">
      <c r="A2175" t="s">
        <v>230</v>
      </c>
      <c r="B2175">
        <v>4780</v>
      </c>
      <c r="C2175" t="s">
        <v>229</v>
      </c>
      <c r="D2175" t="s">
        <v>230</v>
      </c>
      <c r="E2175" t="s">
        <v>422</v>
      </c>
      <c r="F2175" t="s">
        <v>423</v>
      </c>
      <c r="G2175" t="s">
        <v>307</v>
      </c>
      <c r="H2175" t="s">
        <v>308</v>
      </c>
    </row>
    <row r="2176" spans="1:14" x14ac:dyDescent="0.35">
      <c r="A2176" t="s">
        <v>498</v>
      </c>
      <c r="B2176">
        <v>800</v>
      </c>
      <c r="C2176" t="s">
        <v>497</v>
      </c>
      <c r="D2176" t="s">
        <v>498</v>
      </c>
      <c r="E2176" t="s">
        <v>288</v>
      </c>
      <c r="F2176" t="s">
        <v>289</v>
      </c>
      <c r="G2176" t="s">
        <v>117</v>
      </c>
      <c r="H2176" t="s">
        <v>118</v>
      </c>
      <c r="I2176" t="s">
        <v>511</v>
      </c>
      <c r="J2176" t="s">
        <v>512</v>
      </c>
    </row>
    <row r="2177" spans="1:10" x14ac:dyDescent="0.35">
      <c r="A2177" t="s">
        <v>378</v>
      </c>
      <c r="B2177">
        <v>1515</v>
      </c>
      <c r="C2177" t="s">
        <v>379</v>
      </c>
      <c r="D2177" t="s">
        <v>378</v>
      </c>
      <c r="E2177" t="s">
        <v>288</v>
      </c>
      <c r="F2177" t="s">
        <v>289</v>
      </c>
      <c r="G2177" t="s">
        <v>117</v>
      </c>
      <c r="H2177" t="s">
        <v>118</v>
      </c>
      <c r="I2177" t="s">
        <v>511</v>
      </c>
      <c r="J2177" t="s">
        <v>512</v>
      </c>
    </row>
    <row r="2178" spans="1:10" x14ac:dyDescent="0.35">
      <c r="A2178" t="s">
        <v>687</v>
      </c>
      <c r="B2178">
        <v>682</v>
      </c>
      <c r="C2178" t="s">
        <v>688</v>
      </c>
      <c r="D2178" t="s">
        <v>687</v>
      </c>
      <c r="E2178" t="s">
        <v>288</v>
      </c>
      <c r="F2178" t="s">
        <v>289</v>
      </c>
      <c r="G2178" t="s">
        <v>117</v>
      </c>
      <c r="H2178" t="s">
        <v>118</v>
      </c>
      <c r="I2178" t="s">
        <v>511</v>
      </c>
      <c r="J2178" t="s">
        <v>512</v>
      </c>
    </row>
    <row r="2179" spans="1:10" x14ac:dyDescent="0.35">
      <c r="A2179" t="s">
        <v>172</v>
      </c>
      <c r="B2179">
        <v>18314</v>
      </c>
      <c r="C2179" t="s">
        <v>537</v>
      </c>
      <c r="D2179" t="s">
        <v>172</v>
      </c>
      <c r="E2179" t="s">
        <v>288</v>
      </c>
      <c r="F2179" t="s">
        <v>289</v>
      </c>
      <c r="G2179" t="s">
        <v>117</v>
      </c>
      <c r="H2179" t="s">
        <v>118</v>
      </c>
      <c r="I2179" t="s">
        <v>511</v>
      </c>
      <c r="J2179" t="s">
        <v>512</v>
      </c>
    </row>
    <row r="2180" spans="1:10" x14ac:dyDescent="0.35">
      <c r="A2180" t="s">
        <v>375</v>
      </c>
      <c r="B2180">
        <v>2775</v>
      </c>
      <c r="C2180" t="s">
        <v>376</v>
      </c>
      <c r="D2180" t="s">
        <v>375</v>
      </c>
      <c r="E2180" t="s">
        <v>288</v>
      </c>
      <c r="F2180" t="s">
        <v>289</v>
      </c>
      <c r="G2180" t="s">
        <v>117</v>
      </c>
      <c r="H2180" t="s">
        <v>118</v>
      </c>
      <c r="I2180" t="s">
        <v>511</v>
      </c>
      <c r="J2180" t="s">
        <v>512</v>
      </c>
    </row>
    <row r="2181" spans="1:10" x14ac:dyDescent="0.35">
      <c r="A2181" t="s">
        <v>354</v>
      </c>
      <c r="B2181">
        <v>38280</v>
      </c>
      <c r="C2181" t="s">
        <v>377</v>
      </c>
      <c r="D2181" t="s">
        <v>354</v>
      </c>
      <c r="E2181" t="s">
        <v>288</v>
      </c>
      <c r="F2181" t="s">
        <v>289</v>
      </c>
      <c r="G2181" t="s">
        <v>117</v>
      </c>
      <c r="H2181" t="s">
        <v>118</v>
      </c>
      <c r="I2181" t="s">
        <v>511</v>
      </c>
      <c r="J2181" t="s">
        <v>512</v>
      </c>
    </row>
    <row r="2182" spans="1:10" x14ac:dyDescent="0.35">
      <c r="A2182" t="s">
        <v>388</v>
      </c>
      <c r="B2182">
        <v>19871</v>
      </c>
      <c r="C2182" t="s">
        <v>389</v>
      </c>
      <c r="D2182" t="s">
        <v>388</v>
      </c>
      <c r="E2182" t="s">
        <v>288</v>
      </c>
      <c r="F2182" t="s">
        <v>289</v>
      </c>
      <c r="G2182" t="s">
        <v>117</v>
      </c>
      <c r="H2182" t="s">
        <v>118</v>
      </c>
      <c r="I2182" t="s">
        <v>511</v>
      </c>
      <c r="J2182" t="s">
        <v>512</v>
      </c>
    </row>
    <row r="2183" spans="1:10" x14ac:dyDescent="0.35">
      <c r="A2183" t="s">
        <v>498</v>
      </c>
      <c r="B2183">
        <v>500</v>
      </c>
      <c r="C2183" t="s">
        <v>497</v>
      </c>
      <c r="D2183" t="s">
        <v>498</v>
      </c>
      <c r="E2183" t="s">
        <v>221</v>
      </c>
      <c r="F2183" t="s">
        <v>222</v>
      </c>
      <c r="G2183" t="s">
        <v>223</v>
      </c>
      <c r="H2183" t="s">
        <v>224</v>
      </c>
      <c r="I2183" t="s">
        <v>408</v>
      </c>
      <c r="J2183" t="s">
        <v>409</v>
      </c>
    </row>
    <row r="2184" spans="1:10" x14ac:dyDescent="0.35">
      <c r="A2184" t="s">
        <v>904</v>
      </c>
      <c r="B2184">
        <v>0</v>
      </c>
      <c r="C2184" t="s">
        <v>903</v>
      </c>
      <c r="D2184" t="s">
        <v>904</v>
      </c>
      <c r="E2184" t="s">
        <v>221</v>
      </c>
      <c r="F2184" t="s">
        <v>222</v>
      </c>
      <c r="G2184" t="s">
        <v>223</v>
      </c>
      <c r="H2184" t="s">
        <v>224</v>
      </c>
      <c r="I2184" t="s">
        <v>408</v>
      </c>
      <c r="J2184" t="s">
        <v>409</v>
      </c>
    </row>
    <row r="2185" spans="1:10" x14ac:dyDescent="0.35">
      <c r="A2185" t="s">
        <v>378</v>
      </c>
      <c r="B2185">
        <v>850</v>
      </c>
      <c r="C2185" t="s">
        <v>379</v>
      </c>
      <c r="D2185" t="s">
        <v>378</v>
      </c>
      <c r="E2185" t="s">
        <v>221</v>
      </c>
      <c r="F2185" t="s">
        <v>222</v>
      </c>
      <c r="G2185" t="s">
        <v>223</v>
      </c>
      <c r="H2185" t="s">
        <v>224</v>
      </c>
      <c r="I2185" t="s">
        <v>408</v>
      </c>
      <c r="J2185" t="s">
        <v>409</v>
      </c>
    </row>
    <row r="2186" spans="1:10" x14ac:dyDescent="0.35">
      <c r="A2186" t="s">
        <v>400</v>
      </c>
      <c r="B2186">
        <v>0</v>
      </c>
      <c r="C2186" t="s">
        <v>401</v>
      </c>
      <c r="D2186" t="s">
        <v>400</v>
      </c>
      <c r="E2186" t="s">
        <v>221</v>
      </c>
      <c r="F2186" t="s">
        <v>222</v>
      </c>
      <c r="G2186" t="s">
        <v>223</v>
      </c>
      <c r="H2186" t="s">
        <v>224</v>
      </c>
      <c r="I2186" t="s">
        <v>408</v>
      </c>
      <c r="J2186" t="s">
        <v>409</v>
      </c>
    </row>
    <row r="2187" spans="1:10" x14ac:dyDescent="0.35">
      <c r="A2187" t="s">
        <v>687</v>
      </c>
      <c r="B2187">
        <v>308</v>
      </c>
      <c r="C2187" t="s">
        <v>688</v>
      </c>
      <c r="D2187" t="s">
        <v>687</v>
      </c>
      <c r="E2187" t="s">
        <v>221</v>
      </c>
      <c r="F2187" t="s">
        <v>222</v>
      </c>
      <c r="G2187" t="s">
        <v>223</v>
      </c>
      <c r="H2187" t="s">
        <v>224</v>
      </c>
      <c r="I2187" t="s">
        <v>408</v>
      </c>
      <c r="J2187" t="s">
        <v>409</v>
      </c>
    </row>
    <row r="2188" spans="1:10" x14ac:dyDescent="0.35">
      <c r="A2188" t="s">
        <v>172</v>
      </c>
      <c r="B2188">
        <v>9616</v>
      </c>
      <c r="C2188" t="s">
        <v>537</v>
      </c>
      <c r="D2188" t="s">
        <v>172</v>
      </c>
      <c r="E2188" t="s">
        <v>221</v>
      </c>
      <c r="F2188" t="s">
        <v>222</v>
      </c>
      <c r="G2188" t="s">
        <v>223</v>
      </c>
      <c r="H2188" t="s">
        <v>224</v>
      </c>
      <c r="I2188" t="s">
        <v>408</v>
      </c>
      <c r="J2188" t="s">
        <v>409</v>
      </c>
    </row>
    <row r="2189" spans="1:10" x14ac:dyDescent="0.35">
      <c r="A2189" t="s">
        <v>375</v>
      </c>
      <c r="B2189">
        <v>1420</v>
      </c>
      <c r="C2189" t="s">
        <v>376</v>
      </c>
      <c r="D2189" t="s">
        <v>375</v>
      </c>
      <c r="E2189" t="s">
        <v>221</v>
      </c>
      <c r="F2189" t="s">
        <v>222</v>
      </c>
      <c r="G2189" t="s">
        <v>223</v>
      </c>
      <c r="H2189" t="s">
        <v>224</v>
      </c>
      <c r="I2189" t="s">
        <v>408</v>
      </c>
      <c r="J2189" t="s">
        <v>409</v>
      </c>
    </row>
    <row r="2190" spans="1:10" x14ac:dyDescent="0.35">
      <c r="A2190" t="s">
        <v>354</v>
      </c>
      <c r="B2190">
        <v>31519</v>
      </c>
      <c r="C2190" t="s">
        <v>377</v>
      </c>
      <c r="D2190" t="s">
        <v>354</v>
      </c>
      <c r="E2190" t="s">
        <v>221</v>
      </c>
      <c r="F2190" t="s">
        <v>222</v>
      </c>
      <c r="G2190" t="s">
        <v>223</v>
      </c>
      <c r="H2190" t="s">
        <v>224</v>
      </c>
      <c r="I2190" t="s">
        <v>408</v>
      </c>
      <c r="J2190" t="s">
        <v>409</v>
      </c>
    </row>
    <row r="2191" spans="1:10" x14ac:dyDescent="0.35">
      <c r="A2191" t="s">
        <v>388</v>
      </c>
      <c r="B2191">
        <v>38901</v>
      </c>
      <c r="C2191" t="s">
        <v>389</v>
      </c>
      <c r="D2191" t="s">
        <v>388</v>
      </c>
      <c r="E2191" t="s">
        <v>221</v>
      </c>
      <c r="F2191" t="s">
        <v>222</v>
      </c>
      <c r="G2191" t="s">
        <v>223</v>
      </c>
      <c r="H2191" t="s">
        <v>224</v>
      </c>
      <c r="I2191" t="s">
        <v>408</v>
      </c>
      <c r="J2191" t="s">
        <v>409</v>
      </c>
    </row>
    <row r="2192" spans="1:10" x14ac:dyDescent="0.35">
      <c r="A2192" t="s">
        <v>498</v>
      </c>
      <c r="B2192">
        <v>500</v>
      </c>
      <c r="C2192" t="s">
        <v>497</v>
      </c>
      <c r="D2192" t="s">
        <v>498</v>
      </c>
      <c r="E2192" t="s">
        <v>410</v>
      </c>
      <c r="F2192" t="s">
        <v>411</v>
      </c>
      <c r="G2192" t="s">
        <v>412</v>
      </c>
      <c r="H2192" t="s">
        <v>413</v>
      </c>
      <c r="I2192" t="s">
        <v>414</v>
      </c>
      <c r="J2192" t="s">
        <v>415</v>
      </c>
    </row>
    <row r="2193" spans="1:14" x14ac:dyDescent="0.35">
      <c r="A2193" t="s">
        <v>378</v>
      </c>
      <c r="B2193">
        <v>700</v>
      </c>
      <c r="C2193" t="s">
        <v>379</v>
      </c>
      <c r="D2193" t="s">
        <v>378</v>
      </c>
      <c r="E2193" t="s">
        <v>410</v>
      </c>
      <c r="F2193" t="s">
        <v>411</v>
      </c>
      <c r="G2193" t="s">
        <v>412</v>
      </c>
      <c r="H2193" t="s">
        <v>413</v>
      </c>
      <c r="I2193" t="s">
        <v>414</v>
      </c>
      <c r="J2193" t="s">
        <v>415</v>
      </c>
    </row>
    <row r="2194" spans="1:14" x14ac:dyDescent="0.35">
      <c r="A2194" t="s">
        <v>400</v>
      </c>
      <c r="B2194">
        <v>0</v>
      </c>
      <c r="C2194" t="s">
        <v>401</v>
      </c>
      <c r="D2194" t="s">
        <v>400</v>
      </c>
      <c r="E2194" t="s">
        <v>410</v>
      </c>
      <c r="F2194" t="s">
        <v>411</v>
      </c>
      <c r="G2194" t="s">
        <v>412</v>
      </c>
      <c r="H2194" t="s">
        <v>413</v>
      </c>
      <c r="I2194" t="s">
        <v>414</v>
      </c>
      <c r="J2194" t="s">
        <v>415</v>
      </c>
    </row>
    <row r="2195" spans="1:14" x14ac:dyDescent="0.35">
      <c r="A2195" t="s">
        <v>687</v>
      </c>
      <c r="B2195">
        <v>308</v>
      </c>
      <c r="C2195" t="s">
        <v>688</v>
      </c>
      <c r="D2195" t="s">
        <v>687</v>
      </c>
      <c r="E2195" t="s">
        <v>410</v>
      </c>
      <c r="F2195" t="s">
        <v>411</v>
      </c>
      <c r="G2195" t="s">
        <v>412</v>
      </c>
      <c r="H2195" t="s">
        <v>413</v>
      </c>
      <c r="I2195" t="s">
        <v>414</v>
      </c>
      <c r="J2195" t="s">
        <v>415</v>
      </c>
    </row>
    <row r="2196" spans="1:14" x14ac:dyDescent="0.35">
      <c r="A2196" t="s">
        <v>2060</v>
      </c>
      <c r="B2196">
        <v>13767</v>
      </c>
      <c r="C2196" t="s">
        <v>537</v>
      </c>
      <c r="D2196" t="s">
        <v>172</v>
      </c>
      <c r="E2196" t="s">
        <v>410</v>
      </c>
      <c r="F2196" t="s">
        <v>411</v>
      </c>
      <c r="G2196" t="s">
        <v>412</v>
      </c>
      <c r="H2196" t="s">
        <v>413</v>
      </c>
      <c r="I2196" t="s">
        <v>414</v>
      </c>
      <c r="J2196" t="s">
        <v>415</v>
      </c>
    </row>
    <row r="2197" spans="1:14" x14ac:dyDescent="0.35">
      <c r="A2197" t="s">
        <v>375</v>
      </c>
      <c r="B2197">
        <v>1514</v>
      </c>
      <c r="C2197" t="s">
        <v>376</v>
      </c>
      <c r="D2197" t="s">
        <v>375</v>
      </c>
      <c r="E2197" t="s">
        <v>410</v>
      </c>
      <c r="F2197" t="s">
        <v>411</v>
      </c>
      <c r="G2197" t="s">
        <v>412</v>
      </c>
      <c r="H2197" t="s">
        <v>413</v>
      </c>
      <c r="I2197" t="s">
        <v>414</v>
      </c>
      <c r="J2197" t="s">
        <v>415</v>
      </c>
    </row>
    <row r="2198" spans="1:14" x14ac:dyDescent="0.35">
      <c r="A2198" t="s">
        <v>354</v>
      </c>
      <c r="B2198">
        <v>22510</v>
      </c>
      <c r="C2198" t="s">
        <v>377</v>
      </c>
      <c r="D2198" t="s">
        <v>354</v>
      </c>
      <c r="E2198" t="s">
        <v>410</v>
      </c>
      <c r="F2198" t="s">
        <v>411</v>
      </c>
      <c r="G2198" t="s">
        <v>412</v>
      </c>
      <c r="H2198" t="s">
        <v>413</v>
      </c>
      <c r="I2198" t="s">
        <v>414</v>
      </c>
      <c r="J2198" t="s">
        <v>415</v>
      </c>
    </row>
    <row r="2199" spans="1:14" x14ac:dyDescent="0.35">
      <c r="A2199" t="s">
        <v>488</v>
      </c>
      <c r="B2199">
        <v>0</v>
      </c>
      <c r="C2199" t="s">
        <v>885</v>
      </c>
      <c r="D2199" t="s">
        <v>488</v>
      </c>
      <c r="E2199" t="s">
        <v>410</v>
      </c>
      <c r="F2199" t="s">
        <v>411</v>
      </c>
      <c r="G2199" t="s">
        <v>412</v>
      </c>
      <c r="H2199" t="s">
        <v>413</v>
      </c>
      <c r="I2199" t="s">
        <v>414</v>
      </c>
      <c r="J2199" t="s">
        <v>415</v>
      </c>
    </row>
    <row r="2200" spans="1:14" x14ac:dyDescent="0.35">
      <c r="A2200" t="s">
        <v>388</v>
      </c>
      <c r="B2200">
        <v>20927</v>
      </c>
      <c r="C2200" t="s">
        <v>389</v>
      </c>
      <c r="D2200" t="s">
        <v>388</v>
      </c>
      <c r="E2200" t="s">
        <v>410</v>
      </c>
      <c r="F2200" t="s">
        <v>411</v>
      </c>
      <c r="G2200" t="s">
        <v>412</v>
      </c>
      <c r="H2200" t="s">
        <v>413</v>
      </c>
      <c r="I2200" t="s">
        <v>414</v>
      </c>
      <c r="J2200" t="s">
        <v>415</v>
      </c>
    </row>
    <row r="2201" spans="1:14" x14ac:dyDescent="0.35">
      <c r="A2201" t="s">
        <v>188</v>
      </c>
      <c r="B2201">
        <v>1596</v>
      </c>
      <c r="C2201" t="s">
        <v>189</v>
      </c>
      <c r="D2201" t="s">
        <v>188</v>
      </c>
      <c r="E2201" t="s">
        <v>422</v>
      </c>
      <c r="F2201" t="s">
        <v>423</v>
      </c>
      <c r="G2201" t="s">
        <v>307</v>
      </c>
      <c r="H2201" t="s">
        <v>308</v>
      </c>
    </row>
    <row r="2202" spans="1:14" x14ac:dyDescent="0.35">
      <c r="A2202" t="s">
        <v>1090</v>
      </c>
      <c r="B2202">
        <v>14000</v>
      </c>
      <c r="C2202" t="s">
        <v>1089</v>
      </c>
      <c r="D2202" t="s">
        <v>1090</v>
      </c>
      <c r="E2202" t="s">
        <v>1016</v>
      </c>
      <c r="F2202" t="s">
        <v>1017</v>
      </c>
      <c r="G2202" t="s">
        <v>1443</v>
      </c>
      <c r="H2202" t="s">
        <v>1444</v>
      </c>
      <c r="M2202" t="s">
        <v>1445</v>
      </c>
      <c r="N2202" t="s">
        <v>1446</v>
      </c>
    </row>
    <row r="2203" spans="1:14" x14ac:dyDescent="0.35">
      <c r="A2203" t="s">
        <v>209</v>
      </c>
      <c r="B2203">
        <v>9559</v>
      </c>
      <c r="C2203" t="s">
        <v>208</v>
      </c>
      <c r="D2203" t="s">
        <v>209</v>
      </c>
      <c r="E2203" t="s">
        <v>422</v>
      </c>
      <c r="F2203" t="s">
        <v>423</v>
      </c>
      <c r="G2203" t="s">
        <v>307</v>
      </c>
      <c r="H2203" t="s">
        <v>308</v>
      </c>
    </row>
    <row r="2204" spans="1:14" x14ac:dyDescent="0.35">
      <c r="A2204" t="s">
        <v>904</v>
      </c>
      <c r="B2204">
        <v>15000</v>
      </c>
      <c r="C2204" t="s">
        <v>903</v>
      </c>
      <c r="D2204" t="s">
        <v>904</v>
      </c>
      <c r="E2204" t="s">
        <v>490</v>
      </c>
      <c r="F2204" t="s">
        <v>491</v>
      </c>
      <c r="G2204" t="s">
        <v>492</v>
      </c>
      <c r="H2204" t="s">
        <v>493</v>
      </c>
      <c r="I2204" t="s">
        <v>494</v>
      </c>
      <c r="J2204" t="s">
        <v>495</v>
      </c>
    </row>
    <row r="2205" spans="1:14" x14ac:dyDescent="0.35">
      <c r="A2205" t="s">
        <v>687</v>
      </c>
      <c r="B2205">
        <v>292</v>
      </c>
      <c r="C2205" t="s">
        <v>688</v>
      </c>
      <c r="D2205" t="s">
        <v>687</v>
      </c>
      <c r="E2205" t="s">
        <v>490</v>
      </c>
      <c r="F2205" t="s">
        <v>491</v>
      </c>
      <c r="G2205" t="s">
        <v>492</v>
      </c>
      <c r="H2205" t="s">
        <v>493</v>
      </c>
      <c r="I2205" t="s">
        <v>494</v>
      </c>
      <c r="J2205" t="s">
        <v>495</v>
      </c>
    </row>
    <row r="2206" spans="1:14" x14ac:dyDescent="0.35">
      <c r="A2206" t="s">
        <v>2066</v>
      </c>
      <c r="B2206">
        <v>300</v>
      </c>
      <c r="C2206" t="s">
        <v>468</v>
      </c>
      <c r="D2206" t="s">
        <v>467</v>
      </c>
      <c r="E2206" t="s">
        <v>490</v>
      </c>
      <c r="F2206" t="s">
        <v>491</v>
      </c>
      <c r="G2206" t="s">
        <v>492</v>
      </c>
      <c r="H2206" t="s">
        <v>493</v>
      </c>
      <c r="I2206" t="s">
        <v>494</v>
      </c>
      <c r="J2206" t="s">
        <v>495</v>
      </c>
    </row>
    <row r="2207" spans="1:14" x14ac:dyDescent="0.35">
      <c r="A2207" t="s">
        <v>375</v>
      </c>
      <c r="B2207">
        <v>186</v>
      </c>
      <c r="C2207" t="s">
        <v>376</v>
      </c>
      <c r="D2207" t="s">
        <v>375</v>
      </c>
      <c r="E2207" t="s">
        <v>490</v>
      </c>
      <c r="F2207" t="s">
        <v>491</v>
      </c>
      <c r="G2207" t="s">
        <v>492</v>
      </c>
      <c r="H2207" t="s">
        <v>493</v>
      </c>
      <c r="I2207" t="s">
        <v>494</v>
      </c>
      <c r="J2207" t="s">
        <v>495</v>
      </c>
    </row>
    <row r="2208" spans="1:14" x14ac:dyDescent="0.35">
      <c r="A2208" t="s">
        <v>354</v>
      </c>
      <c r="B2208">
        <v>9701</v>
      </c>
      <c r="C2208" t="s">
        <v>377</v>
      </c>
      <c r="D2208" t="s">
        <v>354</v>
      </c>
      <c r="E2208" t="s">
        <v>490</v>
      </c>
      <c r="F2208" t="s">
        <v>491</v>
      </c>
      <c r="G2208" t="s">
        <v>492</v>
      </c>
      <c r="H2208" t="s">
        <v>493</v>
      </c>
      <c r="I2208" t="s">
        <v>494</v>
      </c>
      <c r="J2208" t="s">
        <v>495</v>
      </c>
    </row>
    <row r="2209" spans="1:14" x14ac:dyDescent="0.35">
      <c r="A2209" t="s">
        <v>388</v>
      </c>
      <c r="B2209">
        <v>900</v>
      </c>
      <c r="C2209" t="s">
        <v>389</v>
      </c>
      <c r="D2209" t="s">
        <v>388</v>
      </c>
      <c r="E2209" t="s">
        <v>490</v>
      </c>
      <c r="F2209" t="s">
        <v>491</v>
      </c>
      <c r="G2209" t="s">
        <v>492</v>
      </c>
      <c r="H2209" t="s">
        <v>493</v>
      </c>
      <c r="I2209" t="s">
        <v>494</v>
      </c>
      <c r="J2209" t="s">
        <v>495</v>
      </c>
    </row>
    <row r="2210" spans="1:14" x14ac:dyDescent="0.35">
      <c r="A2210" t="s">
        <v>498</v>
      </c>
      <c r="B2210">
        <v>500</v>
      </c>
      <c r="C2210" t="s">
        <v>497</v>
      </c>
      <c r="D2210" t="s">
        <v>498</v>
      </c>
      <c r="E2210" t="s">
        <v>613</v>
      </c>
      <c r="F2210" t="s">
        <v>614</v>
      </c>
      <c r="G2210" t="s">
        <v>615</v>
      </c>
      <c r="H2210" t="s">
        <v>616</v>
      </c>
      <c r="I2210" t="s">
        <v>617</v>
      </c>
      <c r="J2210" t="s">
        <v>618</v>
      </c>
    </row>
    <row r="2211" spans="1:14" x14ac:dyDescent="0.35">
      <c r="A2211" t="s">
        <v>904</v>
      </c>
      <c r="B2211">
        <v>34200</v>
      </c>
      <c r="C2211" t="s">
        <v>903</v>
      </c>
      <c r="D2211" t="s">
        <v>904</v>
      </c>
      <c r="E2211" t="s">
        <v>613</v>
      </c>
      <c r="F2211" t="s">
        <v>614</v>
      </c>
      <c r="G2211" t="s">
        <v>615</v>
      </c>
      <c r="H2211" t="s">
        <v>616</v>
      </c>
      <c r="I2211" t="s">
        <v>617</v>
      </c>
      <c r="J2211" t="s">
        <v>618</v>
      </c>
    </row>
    <row r="2212" spans="1:14" x14ac:dyDescent="0.35">
      <c r="A2212" t="s">
        <v>687</v>
      </c>
      <c r="B2212">
        <v>487</v>
      </c>
      <c r="C2212" t="s">
        <v>688</v>
      </c>
      <c r="D2212" t="s">
        <v>687</v>
      </c>
      <c r="E2212" t="s">
        <v>613</v>
      </c>
      <c r="F2212" t="s">
        <v>614</v>
      </c>
      <c r="G2212" t="s">
        <v>615</v>
      </c>
      <c r="H2212" t="s">
        <v>616</v>
      </c>
      <c r="I2212" t="s">
        <v>617</v>
      </c>
      <c r="J2212" t="s">
        <v>618</v>
      </c>
    </row>
    <row r="2213" spans="1:14" x14ac:dyDescent="0.35">
      <c r="A2213" t="s">
        <v>172</v>
      </c>
      <c r="B2213">
        <v>6620</v>
      </c>
      <c r="C2213" t="s">
        <v>537</v>
      </c>
      <c r="D2213" t="s">
        <v>172</v>
      </c>
      <c r="E2213" t="s">
        <v>613</v>
      </c>
      <c r="F2213" t="s">
        <v>614</v>
      </c>
      <c r="G2213" t="s">
        <v>615</v>
      </c>
      <c r="H2213" t="s">
        <v>616</v>
      </c>
      <c r="I2213" t="s">
        <v>617</v>
      </c>
      <c r="J2213" t="s">
        <v>618</v>
      </c>
    </row>
    <row r="2214" spans="1:14" x14ac:dyDescent="0.35">
      <c r="A2214" t="s">
        <v>375</v>
      </c>
      <c r="B2214">
        <v>573</v>
      </c>
      <c r="C2214" t="s">
        <v>376</v>
      </c>
      <c r="D2214" t="s">
        <v>375</v>
      </c>
      <c r="E2214" t="s">
        <v>613</v>
      </c>
      <c r="F2214" t="s">
        <v>614</v>
      </c>
      <c r="G2214" t="s">
        <v>615</v>
      </c>
      <c r="H2214" t="s">
        <v>616</v>
      </c>
      <c r="I2214" t="s">
        <v>617</v>
      </c>
      <c r="J2214" t="s">
        <v>618</v>
      </c>
    </row>
    <row r="2215" spans="1:14" x14ac:dyDescent="0.35">
      <c r="A2215" t="s">
        <v>354</v>
      </c>
      <c r="B2215">
        <v>11826</v>
      </c>
      <c r="C2215" t="s">
        <v>377</v>
      </c>
      <c r="D2215" t="s">
        <v>354</v>
      </c>
      <c r="E2215" t="s">
        <v>613</v>
      </c>
      <c r="F2215" t="s">
        <v>614</v>
      </c>
      <c r="G2215" t="s">
        <v>615</v>
      </c>
      <c r="H2215" t="s">
        <v>616</v>
      </c>
      <c r="I2215" t="s">
        <v>617</v>
      </c>
      <c r="J2215" t="s">
        <v>618</v>
      </c>
    </row>
    <row r="2216" spans="1:14" x14ac:dyDescent="0.35">
      <c r="A2216" t="s">
        <v>388</v>
      </c>
      <c r="B2216">
        <v>20013</v>
      </c>
      <c r="C2216" t="s">
        <v>389</v>
      </c>
      <c r="D2216" t="s">
        <v>388</v>
      </c>
      <c r="E2216" t="s">
        <v>613</v>
      </c>
      <c r="F2216" t="s">
        <v>614</v>
      </c>
      <c r="G2216" t="s">
        <v>615</v>
      </c>
      <c r="H2216" t="s">
        <v>616</v>
      </c>
      <c r="I2216" t="s">
        <v>617</v>
      </c>
      <c r="J2216" t="s">
        <v>618</v>
      </c>
    </row>
    <row r="2217" spans="1:14" x14ac:dyDescent="0.35">
      <c r="A2217" t="s">
        <v>378</v>
      </c>
      <c r="B2217">
        <v>32</v>
      </c>
      <c r="C2217" t="s">
        <v>379</v>
      </c>
      <c r="D2217" t="s">
        <v>378</v>
      </c>
      <c r="E2217" t="s">
        <v>384</v>
      </c>
      <c r="F2217" t="s">
        <v>385</v>
      </c>
      <c r="G2217" t="s">
        <v>339</v>
      </c>
      <c r="H2217" t="s">
        <v>340</v>
      </c>
      <c r="I2217" t="s">
        <v>546</v>
      </c>
      <c r="J2217" t="s">
        <v>547</v>
      </c>
    </row>
    <row r="2218" spans="1:14" x14ac:dyDescent="0.35">
      <c r="A2218" t="s">
        <v>172</v>
      </c>
      <c r="B2218">
        <v>500</v>
      </c>
      <c r="C2218" t="s">
        <v>537</v>
      </c>
      <c r="D2218" t="s">
        <v>172</v>
      </c>
      <c r="E2218" t="s">
        <v>384</v>
      </c>
      <c r="F2218" t="s">
        <v>385</v>
      </c>
      <c r="G2218" t="s">
        <v>339</v>
      </c>
      <c r="H2218" t="s">
        <v>340</v>
      </c>
      <c r="I2218" t="s">
        <v>546</v>
      </c>
      <c r="J2218" t="s">
        <v>547</v>
      </c>
    </row>
    <row r="2219" spans="1:14" x14ac:dyDescent="0.35">
      <c r="A2219" t="s">
        <v>354</v>
      </c>
      <c r="B2219">
        <v>100</v>
      </c>
      <c r="C2219" t="s">
        <v>377</v>
      </c>
      <c r="D2219" t="s">
        <v>354</v>
      </c>
      <c r="E2219" t="s">
        <v>384</v>
      </c>
      <c r="F2219" t="s">
        <v>385</v>
      </c>
      <c r="G2219" t="s">
        <v>339</v>
      </c>
      <c r="H2219" t="s">
        <v>340</v>
      </c>
      <c r="I2219" t="s">
        <v>546</v>
      </c>
      <c r="J2219" t="s">
        <v>547</v>
      </c>
    </row>
    <row r="2220" spans="1:14" x14ac:dyDescent="0.35">
      <c r="A2220" t="s">
        <v>97</v>
      </c>
      <c r="B2220">
        <v>6000</v>
      </c>
      <c r="C2220" t="s">
        <v>96</v>
      </c>
      <c r="D2220" t="s">
        <v>97</v>
      </c>
      <c r="E2220" t="s">
        <v>1016</v>
      </c>
      <c r="F2220" t="s">
        <v>1017</v>
      </c>
      <c r="G2220" t="s">
        <v>1443</v>
      </c>
      <c r="H2220" t="s">
        <v>1444</v>
      </c>
      <c r="M2220" t="s">
        <v>1445</v>
      </c>
      <c r="N2220" t="s">
        <v>1446</v>
      </c>
    </row>
    <row r="2221" spans="1:14" x14ac:dyDescent="0.35">
      <c r="A2221" t="s">
        <v>498</v>
      </c>
      <c r="B2221">
        <v>200</v>
      </c>
      <c r="C2221" t="s">
        <v>497</v>
      </c>
      <c r="D2221" t="s">
        <v>498</v>
      </c>
      <c r="E2221" t="s">
        <v>384</v>
      </c>
      <c r="F2221" t="s">
        <v>385</v>
      </c>
      <c r="G2221" t="s">
        <v>339</v>
      </c>
      <c r="H2221" t="s">
        <v>340</v>
      </c>
      <c r="I2221" t="s">
        <v>465</v>
      </c>
      <c r="J2221" t="s">
        <v>466</v>
      </c>
    </row>
    <row r="2222" spans="1:14" x14ac:dyDescent="0.35">
      <c r="A2222" t="s">
        <v>378</v>
      </c>
      <c r="B2222">
        <v>540</v>
      </c>
      <c r="C2222" t="s">
        <v>379</v>
      </c>
      <c r="D2222" t="s">
        <v>378</v>
      </c>
      <c r="E2222" t="s">
        <v>384</v>
      </c>
      <c r="F2222" t="s">
        <v>385</v>
      </c>
      <c r="G2222" t="s">
        <v>339</v>
      </c>
      <c r="H2222" t="s">
        <v>340</v>
      </c>
      <c r="I2222" t="s">
        <v>465</v>
      </c>
      <c r="J2222" t="s">
        <v>466</v>
      </c>
    </row>
    <row r="2223" spans="1:14" x14ac:dyDescent="0.35">
      <c r="A2223" t="s">
        <v>687</v>
      </c>
      <c r="B2223">
        <v>308</v>
      </c>
      <c r="C2223" t="s">
        <v>688</v>
      </c>
      <c r="D2223" t="s">
        <v>687</v>
      </c>
      <c r="E2223" t="s">
        <v>384</v>
      </c>
      <c r="F2223" t="s">
        <v>385</v>
      </c>
      <c r="G2223" t="s">
        <v>339</v>
      </c>
      <c r="H2223" t="s">
        <v>340</v>
      </c>
      <c r="I2223" t="s">
        <v>465</v>
      </c>
      <c r="J2223" t="s">
        <v>466</v>
      </c>
    </row>
    <row r="2224" spans="1:14" x14ac:dyDescent="0.35">
      <c r="A2224" t="s">
        <v>172</v>
      </c>
      <c r="B2224">
        <v>8931</v>
      </c>
      <c r="C2224" t="s">
        <v>537</v>
      </c>
      <c r="D2224" t="s">
        <v>172</v>
      </c>
      <c r="E2224" t="s">
        <v>384</v>
      </c>
      <c r="F2224" t="s">
        <v>385</v>
      </c>
      <c r="G2224" t="s">
        <v>339</v>
      </c>
      <c r="H2224" t="s">
        <v>340</v>
      </c>
      <c r="I2224" t="s">
        <v>465</v>
      </c>
      <c r="J2224" t="s">
        <v>466</v>
      </c>
    </row>
    <row r="2225" spans="1:14" x14ac:dyDescent="0.35">
      <c r="A2225" t="s">
        <v>375</v>
      </c>
      <c r="B2225">
        <v>1246</v>
      </c>
      <c r="C2225" t="s">
        <v>376</v>
      </c>
      <c r="D2225" t="s">
        <v>375</v>
      </c>
      <c r="E2225" t="s">
        <v>384</v>
      </c>
      <c r="F2225" t="s">
        <v>385</v>
      </c>
      <c r="G2225" t="s">
        <v>339</v>
      </c>
      <c r="H2225" t="s">
        <v>340</v>
      </c>
      <c r="I2225" t="s">
        <v>465</v>
      </c>
      <c r="J2225" t="s">
        <v>466</v>
      </c>
    </row>
    <row r="2226" spans="1:14" x14ac:dyDescent="0.35">
      <c r="A2226" t="s">
        <v>354</v>
      </c>
      <c r="B2226">
        <v>4723</v>
      </c>
      <c r="C2226" t="s">
        <v>377</v>
      </c>
      <c r="D2226" t="s">
        <v>354</v>
      </c>
      <c r="E2226" t="s">
        <v>384</v>
      </c>
      <c r="F2226" t="s">
        <v>385</v>
      </c>
      <c r="G2226" t="s">
        <v>339</v>
      </c>
      <c r="H2226" t="s">
        <v>340</v>
      </c>
      <c r="I2226" t="s">
        <v>465</v>
      </c>
      <c r="J2226" t="s">
        <v>466</v>
      </c>
    </row>
    <row r="2227" spans="1:14" x14ac:dyDescent="0.35">
      <c r="A2227" t="s">
        <v>388</v>
      </c>
      <c r="B2227">
        <v>2979</v>
      </c>
      <c r="C2227" t="s">
        <v>389</v>
      </c>
      <c r="D2227" t="s">
        <v>388</v>
      </c>
      <c r="E2227" t="s">
        <v>384</v>
      </c>
      <c r="F2227" t="s">
        <v>385</v>
      </c>
      <c r="G2227" t="s">
        <v>339</v>
      </c>
      <c r="H2227" t="s">
        <v>340</v>
      </c>
      <c r="I2227" t="s">
        <v>465</v>
      </c>
      <c r="J2227" t="s">
        <v>466</v>
      </c>
    </row>
    <row r="2228" spans="1:14" x14ac:dyDescent="0.35">
      <c r="A2228" t="s">
        <v>297</v>
      </c>
      <c r="B2228">
        <v>1294</v>
      </c>
      <c r="C2228" t="s">
        <v>298</v>
      </c>
      <c r="D2228" t="s">
        <v>297</v>
      </c>
      <c r="E2228" t="s">
        <v>422</v>
      </c>
      <c r="F2228" t="s">
        <v>423</v>
      </c>
      <c r="G2228" t="s">
        <v>307</v>
      </c>
      <c r="H2228" t="s">
        <v>308</v>
      </c>
    </row>
    <row r="2229" spans="1:14" x14ac:dyDescent="0.35">
      <c r="A2229" t="s">
        <v>498</v>
      </c>
      <c r="B2229">
        <v>200</v>
      </c>
      <c r="C2229" t="s">
        <v>497</v>
      </c>
      <c r="D2229" t="s">
        <v>498</v>
      </c>
      <c r="E2229" t="s">
        <v>384</v>
      </c>
      <c r="F2229" t="s">
        <v>385</v>
      </c>
      <c r="G2229" t="s">
        <v>339</v>
      </c>
      <c r="H2229" t="s">
        <v>340</v>
      </c>
      <c r="I2229" t="s">
        <v>462</v>
      </c>
      <c r="J2229" t="s">
        <v>463</v>
      </c>
    </row>
    <row r="2230" spans="1:14" x14ac:dyDescent="0.35">
      <c r="A2230" t="s">
        <v>378</v>
      </c>
      <c r="B2230">
        <v>116</v>
      </c>
      <c r="C2230" t="s">
        <v>379</v>
      </c>
      <c r="D2230" t="s">
        <v>378</v>
      </c>
      <c r="E2230" t="s">
        <v>384</v>
      </c>
      <c r="F2230" t="s">
        <v>385</v>
      </c>
      <c r="G2230" t="s">
        <v>339</v>
      </c>
      <c r="H2230" t="s">
        <v>340</v>
      </c>
      <c r="I2230" t="s">
        <v>462</v>
      </c>
      <c r="J2230" t="s">
        <v>463</v>
      </c>
    </row>
    <row r="2231" spans="1:14" x14ac:dyDescent="0.35">
      <c r="A2231" t="s">
        <v>400</v>
      </c>
      <c r="B2231">
        <v>0</v>
      </c>
      <c r="C2231" t="s">
        <v>401</v>
      </c>
      <c r="D2231" t="s">
        <v>400</v>
      </c>
      <c r="E2231" t="s">
        <v>384</v>
      </c>
      <c r="F2231" t="s">
        <v>385</v>
      </c>
      <c r="G2231" t="s">
        <v>339</v>
      </c>
      <c r="H2231" t="s">
        <v>340</v>
      </c>
      <c r="I2231" t="s">
        <v>462</v>
      </c>
      <c r="J2231" t="s">
        <v>463</v>
      </c>
    </row>
    <row r="2232" spans="1:14" x14ac:dyDescent="0.35">
      <c r="A2232" t="s">
        <v>687</v>
      </c>
      <c r="B2232">
        <v>308</v>
      </c>
      <c r="C2232" t="s">
        <v>688</v>
      </c>
      <c r="D2232" t="s">
        <v>687</v>
      </c>
      <c r="E2232" t="s">
        <v>384</v>
      </c>
      <c r="F2232" t="s">
        <v>385</v>
      </c>
      <c r="G2232" t="s">
        <v>339</v>
      </c>
      <c r="H2232" t="s">
        <v>340</v>
      </c>
      <c r="I2232" t="s">
        <v>462</v>
      </c>
      <c r="J2232" t="s">
        <v>463</v>
      </c>
    </row>
    <row r="2233" spans="1:14" x14ac:dyDescent="0.35">
      <c r="A2233" t="s">
        <v>172</v>
      </c>
      <c r="B2233">
        <v>4466</v>
      </c>
      <c r="C2233" t="s">
        <v>537</v>
      </c>
      <c r="D2233" t="s">
        <v>172</v>
      </c>
      <c r="E2233" t="s">
        <v>384</v>
      </c>
      <c r="F2233" t="s">
        <v>385</v>
      </c>
      <c r="G2233" t="s">
        <v>339</v>
      </c>
      <c r="H2233" t="s">
        <v>340</v>
      </c>
      <c r="I2233" t="s">
        <v>462</v>
      </c>
      <c r="J2233" t="s">
        <v>463</v>
      </c>
    </row>
    <row r="2234" spans="1:14" x14ac:dyDescent="0.35">
      <c r="A2234" t="s">
        <v>375</v>
      </c>
      <c r="B2234">
        <v>836</v>
      </c>
      <c r="C2234" t="s">
        <v>376</v>
      </c>
      <c r="D2234" t="s">
        <v>375</v>
      </c>
      <c r="E2234" t="s">
        <v>384</v>
      </c>
      <c r="F2234" t="s">
        <v>385</v>
      </c>
      <c r="G2234" t="s">
        <v>339</v>
      </c>
      <c r="H2234" t="s">
        <v>340</v>
      </c>
      <c r="I2234" t="s">
        <v>462</v>
      </c>
      <c r="J2234" t="s">
        <v>463</v>
      </c>
    </row>
    <row r="2235" spans="1:14" x14ac:dyDescent="0.35">
      <c r="A2235" t="s">
        <v>354</v>
      </c>
      <c r="B2235">
        <v>10930</v>
      </c>
      <c r="C2235" t="s">
        <v>377</v>
      </c>
      <c r="D2235" t="s">
        <v>354</v>
      </c>
      <c r="E2235" t="s">
        <v>384</v>
      </c>
      <c r="F2235" t="s">
        <v>385</v>
      </c>
      <c r="G2235" t="s">
        <v>339</v>
      </c>
      <c r="H2235" t="s">
        <v>340</v>
      </c>
      <c r="I2235" t="s">
        <v>462</v>
      </c>
      <c r="J2235" t="s">
        <v>463</v>
      </c>
    </row>
    <row r="2236" spans="1:14" x14ac:dyDescent="0.35">
      <c r="A2236" t="s">
        <v>388</v>
      </c>
      <c r="B2236">
        <v>500</v>
      </c>
      <c r="C2236" t="s">
        <v>389</v>
      </c>
      <c r="D2236" t="s">
        <v>388</v>
      </c>
      <c r="E2236" t="s">
        <v>384</v>
      </c>
      <c r="F2236" t="s">
        <v>385</v>
      </c>
      <c r="G2236" t="s">
        <v>339</v>
      </c>
      <c r="H2236" t="s">
        <v>340</v>
      </c>
      <c r="I2236" t="s">
        <v>462</v>
      </c>
      <c r="J2236" t="s">
        <v>463</v>
      </c>
    </row>
    <row r="2237" spans="1:14" x14ac:dyDescent="0.35">
      <c r="A2237" t="s">
        <v>28</v>
      </c>
      <c r="B2237">
        <v>1980</v>
      </c>
      <c r="C2237" t="s">
        <v>27</v>
      </c>
      <c r="D2237" t="s">
        <v>28</v>
      </c>
      <c r="E2237" t="s">
        <v>1016</v>
      </c>
      <c r="F2237" t="s">
        <v>1017</v>
      </c>
      <c r="G2237" t="s">
        <v>1443</v>
      </c>
      <c r="H2237" t="s">
        <v>1444</v>
      </c>
      <c r="M2237" t="s">
        <v>1445</v>
      </c>
      <c r="N2237" t="s">
        <v>1446</v>
      </c>
    </row>
    <row r="2238" spans="1:14" x14ac:dyDescent="0.35">
      <c r="A2238" t="s">
        <v>498</v>
      </c>
      <c r="B2238">
        <v>500</v>
      </c>
      <c r="C2238" t="s">
        <v>497</v>
      </c>
      <c r="D2238" t="s">
        <v>498</v>
      </c>
      <c r="E2238" t="s">
        <v>384</v>
      </c>
      <c r="F2238" t="s">
        <v>385</v>
      </c>
      <c r="G2238" t="s">
        <v>339</v>
      </c>
      <c r="H2238" t="s">
        <v>340</v>
      </c>
      <c r="I2238" t="s">
        <v>455</v>
      </c>
      <c r="J2238" t="s">
        <v>456</v>
      </c>
    </row>
    <row r="2239" spans="1:14" x14ac:dyDescent="0.35">
      <c r="A2239" t="s">
        <v>378</v>
      </c>
      <c r="B2239">
        <v>139</v>
      </c>
      <c r="C2239" t="s">
        <v>379</v>
      </c>
      <c r="D2239" t="s">
        <v>378</v>
      </c>
      <c r="E2239" t="s">
        <v>384</v>
      </c>
      <c r="F2239" t="s">
        <v>385</v>
      </c>
      <c r="G2239" t="s">
        <v>339</v>
      </c>
      <c r="H2239" t="s">
        <v>340</v>
      </c>
      <c r="I2239" t="s">
        <v>455</v>
      </c>
      <c r="J2239" t="s">
        <v>456</v>
      </c>
    </row>
    <row r="2240" spans="1:14" x14ac:dyDescent="0.35">
      <c r="A2240" t="s">
        <v>400</v>
      </c>
      <c r="B2240">
        <v>0</v>
      </c>
      <c r="C2240" t="s">
        <v>401</v>
      </c>
      <c r="D2240" t="s">
        <v>400</v>
      </c>
      <c r="E2240" t="s">
        <v>384</v>
      </c>
      <c r="F2240" t="s">
        <v>385</v>
      </c>
      <c r="G2240" t="s">
        <v>339</v>
      </c>
      <c r="H2240" t="s">
        <v>340</v>
      </c>
      <c r="I2240" t="s">
        <v>455</v>
      </c>
      <c r="J2240" t="s">
        <v>456</v>
      </c>
    </row>
    <row r="2241" spans="1:14" x14ac:dyDescent="0.35">
      <c r="A2241" t="s">
        <v>687</v>
      </c>
      <c r="B2241">
        <v>292</v>
      </c>
      <c r="C2241" t="s">
        <v>688</v>
      </c>
      <c r="D2241" t="s">
        <v>687</v>
      </c>
      <c r="E2241" t="s">
        <v>384</v>
      </c>
      <c r="F2241" t="s">
        <v>385</v>
      </c>
      <c r="G2241" t="s">
        <v>339</v>
      </c>
      <c r="H2241" t="s">
        <v>340</v>
      </c>
      <c r="I2241" t="s">
        <v>455</v>
      </c>
      <c r="J2241" t="s">
        <v>456</v>
      </c>
    </row>
    <row r="2242" spans="1:14" x14ac:dyDescent="0.35">
      <c r="A2242" t="s">
        <v>172</v>
      </c>
      <c r="B2242">
        <v>4466</v>
      </c>
      <c r="C2242" t="s">
        <v>537</v>
      </c>
      <c r="D2242" t="s">
        <v>172</v>
      </c>
      <c r="E2242" t="s">
        <v>384</v>
      </c>
      <c r="F2242" t="s">
        <v>385</v>
      </c>
      <c r="G2242" t="s">
        <v>339</v>
      </c>
      <c r="H2242" t="s">
        <v>340</v>
      </c>
      <c r="I2242" t="s">
        <v>455</v>
      </c>
      <c r="J2242" t="s">
        <v>456</v>
      </c>
    </row>
    <row r="2243" spans="1:14" x14ac:dyDescent="0.35">
      <c r="A2243" t="s">
        <v>375</v>
      </c>
      <c r="B2243">
        <v>471</v>
      </c>
      <c r="C2243" t="s">
        <v>376</v>
      </c>
      <c r="D2243" t="s">
        <v>375</v>
      </c>
      <c r="E2243" t="s">
        <v>384</v>
      </c>
      <c r="F2243" t="s">
        <v>385</v>
      </c>
      <c r="G2243" t="s">
        <v>339</v>
      </c>
      <c r="H2243" t="s">
        <v>340</v>
      </c>
      <c r="I2243" t="s">
        <v>455</v>
      </c>
      <c r="J2243" t="s">
        <v>456</v>
      </c>
    </row>
    <row r="2244" spans="1:14" x14ac:dyDescent="0.35">
      <c r="A2244" t="s">
        <v>354</v>
      </c>
      <c r="B2244">
        <v>1351</v>
      </c>
      <c r="C2244" t="s">
        <v>377</v>
      </c>
      <c r="D2244" t="s">
        <v>354</v>
      </c>
      <c r="E2244" t="s">
        <v>384</v>
      </c>
      <c r="F2244" t="s">
        <v>385</v>
      </c>
      <c r="G2244" t="s">
        <v>339</v>
      </c>
      <c r="H2244" t="s">
        <v>340</v>
      </c>
      <c r="I2244" t="s">
        <v>455</v>
      </c>
      <c r="J2244" t="s">
        <v>456</v>
      </c>
    </row>
    <row r="2245" spans="1:14" x14ac:dyDescent="0.35">
      <c r="A2245" t="s">
        <v>498</v>
      </c>
      <c r="B2245">
        <v>200</v>
      </c>
      <c r="C2245" t="s">
        <v>497</v>
      </c>
      <c r="D2245" t="s">
        <v>498</v>
      </c>
      <c r="E2245" t="s">
        <v>384</v>
      </c>
      <c r="F2245" t="s">
        <v>385</v>
      </c>
      <c r="G2245" t="s">
        <v>339</v>
      </c>
      <c r="H2245" t="s">
        <v>340</v>
      </c>
      <c r="I2245" t="s">
        <v>420</v>
      </c>
      <c r="J2245" t="s">
        <v>421</v>
      </c>
    </row>
    <row r="2246" spans="1:14" x14ac:dyDescent="0.35">
      <c r="A2246" t="s">
        <v>378</v>
      </c>
      <c r="B2246">
        <v>60</v>
      </c>
      <c r="C2246" t="s">
        <v>379</v>
      </c>
      <c r="D2246" t="s">
        <v>378</v>
      </c>
      <c r="E2246" t="s">
        <v>384</v>
      </c>
      <c r="F2246" t="s">
        <v>385</v>
      </c>
      <c r="G2246" t="s">
        <v>339</v>
      </c>
      <c r="H2246" t="s">
        <v>340</v>
      </c>
      <c r="I2246" t="s">
        <v>420</v>
      </c>
      <c r="J2246" t="s">
        <v>421</v>
      </c>
    </row>
    <row r="2247" spans="1:14" x14ac:dyDescent="0.35">
      <c r="A2247" t="s">
        <v>400</v>
      </c>
      <c r="B2247">
        <v>0</v>
      </c>
      <c r="C2247" t="s">
        <v>401</v>
      </c>
      <c r="D2247" t="s">
        <v>400</v>
      </c>
      <c r="E2247" t="s">
        <v>384</v>
      </c>
      <c r="F2247" t="s">
        <v>385</v>
      </c>
      <c r="G2247" t="s">
        <v>339</v>
      </c>
      <c r="H2247" t="s">
        <v>340</v>
      </c>
      <c r="I2247" t="s">
        <v>420</v>
      </c>
      <c r="J2247" t="s">
        <v>421</v>
      </c>
    </row>
    <row r="2248" spans="1:14" x14ac:dyDescent="0.35">
      <c r="A2248" t="s">
        <v>687</v>
      </c>
      <c r="B2248">
        <v>308</v>
      </c>
      <c r="C2248" t="s">
        <v>688</v>
      </c>
      <c r="D2248" t="s">
        <v>687</v>
      </c>
      <c r="E2248" t="s">
        <v>384</v>
      </c>
      <c r="F2248" t="s">
        <v>385</v>
      </c>
      <c r="G2248" t="s">
        <v>339</v>
      </c>
      <c r="H2248" t="s">
        <v>340</v>
      </c>
      <c r="I2248" t="s">
        <v>420</v>
      </c>
      <c r="J2248" t="s">
        <v>421</v>
      </c>
    </row>
    <row r="2249" spans="1:14" x14ac:dyDescent="0.35">
      <c r="A2249" t="s">
        <v>354</v>
      </c>
      <c r="B2249">
        <v>1732</v>
      </c>
      <c r="C2249" t="s">
        <v>377</v>
      </c>
      <c r="D2249" t="s">
        <v>354</v>
      </c>
      <c r="E2249" t="s">
        <v>384</v>
      </c>
      <c r="F2249" t="s">
        <v>385</v>
      </c>
      <c r="G2249" t="s">
        <v>339</v>
      </c>
      <c r="H2249" t="s">
        <v>340</v>
      </c>
      <c r="I2249" t="s">
        <v>420</v>
      </c>
      <c r="J2249" t="s">
        <v>421</v>
      </c>
    </row>
    <row r="2250" spans="1:14" x14ac:dyDescent="0.35">
      <c r="A2250" t="s">
        <v>18</v>
      </c>
      <c r="B2250">
        <v>48</v>
      </c>
      <c r="C2250" t="s">
        <v>17</v>
      </c>
      <c r="D2250" t="s">
        <v>18</v>
      </c>
      <c r="E2250" t="s">
        <v>1016</v>
      </c>
      <c r="F2250" t="s">
        <v>1017</v>
      </c>
      <c r="G2250" t="s">
        <v>1443</v>
      </c>
      <c r="H2250" t="s">
        <v>1444</v>
      </c>
      <c r="M2250" t="s">
        <v>1445</v>
      </c>
      <c r="N2250" t="s">
        <v>1446</v>
      </c>
    </row>
    <row r="2251" spans="1:14" x14ac:dyDescent="0.35">
      <c r="A2251" t="s">
        <v>498</v>
      </c>
      <c r="B2251">
        <v>200</v>
      </c>
      <c r="C2251" t="s">
        <v>497</v>
      </c>
      <c r="D2251" t="s">
        <v>498</v>
      </c>
      <c r="E2251" t="s">
        <v>384</v>
      </c>
      <c r="F2251" t="s">
        <v>385</v>
      </c>
      <c r="G2251" t="s">
        <v>339</v>
      </c>
      <c r="H2251" t="s">
        <v>340</v>
      </c>
      <c r="I2251" t="s">
        <v>416</v>
      </c>
      <c r="J2251" t="s">
        <v>417</v>
      </c>
    </row>
    <row r="2252" spans="1:14" x14ac:dyDescent="0.35">
      <c r="A2252" t="s">
        <v>378</v>
      </c>
      <c r="B2252">
        <v>427</v>
      </c>
      <c r="C2252" t="s">
        <v>379</v>
      </c>
      <c r="D2252" t="s">
        <v>378</v>
      </c>
      <c r="E2252" t="s">
        <v>384</v>
      </c>
      <c r="F2252" t="s">
        <v>385</v>
      </c>
      <c r="G2252" t="s">
        <v>339</v>
      </c>
      <c r="H2252" t="s">
        <v>340</v>
      </c>
      <c r="I2252" t="s">
        <v>416</v>
      </c>
      <c r="J2252" t="s">
        <v>417</v>
      </c>
    </row>
    <row r="2253" spans="1:14" x14ac:dyDescent="0.35">
      <c r="A2253" t="s">
        <v>400</v>
      </c>
      <c r="B2253">
        <v>0</v>
      </c>
      <c r="C2253" t="s">
        <v>401</v>
      </c>
      <c r="D2253" t="s">
        <v>400</v>
      </c>
      <c r="E2253" t="s">
        <v>384</v>
      </c>
      <c r="F2253" t="s">
        <v>385</v>
      </c>
      <c r="G2253" t="s">
        <v>339</v>
      </c>
      <c r="H2253" t="s">
        <v>340</v>
      </c>
      <c r="I2253" t="s">
        <v>416</v>
      </c>
      <c r="J2253" t="s">
        <v>417</v>
      </c>
    </row>
    <row r="2254" spans="1:14" x14ac:dyDescent="0.35">
      <c r="A2254" t="s">
        <v>687</v>
      </c>
      <c r="B2254">
        <v>406</v>
      </c>
      <c r="C2254" t="s">
        <v>688</v>
      </c>
      <c r="D2254" t="s">
        <v>687</v>
      </c>
      <c r="E2254" t="s">
        <v>384</v>
      </c>
      <c r="F2254" t="s">
        <v>385</v>
      </c>
      <c r="G2254" t="s">
        <v>339</v>
      </c>
      <c r="H2254" t="s">
        <v>340</v>
      </c>
      <c r="I2254" t="s">
        <v>416</v>
      </c>
      <c r="J2254" t="s">
        <v>417</v>
      </c>
    </row>
    <row r="2255" spans="1:14" x14ac:dyDescent="0.35">
      <c r="A2255" t="s">
        <v>172</v>
      </c>
      <c r="B2255">
        <v>24075</v>
      </c>
      <c r="C2255" t="s">
        <v>537</v>
      </c>
      <c r="D2255" t="s">
        <v>172</v>
      </c>
      <c r="E2255" t="s">
        <v>384</v>
      </c>
      <c r="F2255" t="s">
        <v>385</v>
      </c>
      <c r="G2255" t="s">
        <v>339</v>
      </c>
      <c r="H2255" t="s">
        <v>340</v>
      </c>
      <c r="I2255" t="s">
        <v>416</v>
      </c>
      <c r="J2255" t="s">
        <v>417</v>
      </c>
    </row>
    <row r="2256" spans="1:14" x14ac:dyDescent="0.35">
      <c r="A2256" t="s">
        <v>375</v>
      </c>
      <c r="B2256">
        <v>4616</v>
      </c>
      <c r="C2256" t="s">
        <v>376</v>
      </c>
      <c r="D2256" t="s">
        <v>375</v>
      </c>
      <c r="E2256" t="s">
        <v>384</v>
      </c>
      <c r="F2256" t="s">
        <v>385</v>
      </c>
      <c r="G2256" t="s">
        <v>339</v>
      </c>
      <c r="H2256" t="s">
        <v>340</v>
      </c>
      <c r="I2256" t="s">
        <v>416</v>
      </c>
      <c r="J2256" t="s">
        <v>417</v>
      </c>
    </row>
    <row r="2257" spans="1:10" x14ac:dyDescent="0.35">
      <c r="A2257" t="s">
        <v>354</v>
      </c>
      <c r="B2257">
        <v>9369</v>
      </c>
      <c r="C2257" t="s">
        <v>377</v>
      </c>
      <c r="D2257" t="s">
        <v>354</v>
      </c>
      <c r="E2257" t="s">
        <v>384</v>
      </c>
      <c r="F2257" t="s">
        <v>385</v>
      </c>
      <c r="G2257" t="s">
        <v>339</v>
      </c>
      <c r="H2257" t="s">
        <v>340</v>
      </c>
      <c r="I2257" t="s">
        <v>416</v>
      </c>
      <c r="J2257" t="s">
        <v>417</v>
      </c>
    </row>
    <row r="2258" spans="1:10" x14ac:dyDescent="0.35">
      <c r="A2258" t="s">
        <v>388</v>
      </c>
      <c r="B2258">
        <v>15256</v>
      </c>
      <c r="C2258" t="s">
        <v>389</v>
      </c>
      <c r="D2258" t="s">
        <v>388</v>
      </c>
      <c r="E2258" t="s">
        <v>384</v>
      </c>
      <c r="F2258" t="s">
        <v>385</v>
      </c>
      <c r="G2258" t="s">
        <v>339</v>
      </c>
      <c r="H2258" t="s">
        <v>340</v>
      </c>
      <c r="I2258" t="s">
        <v>416</v>
      </c>
      <c r="J2258" t="s">
        <v>417</v>
      </c>
    </row>
    <row r="2259" spans="1:10" x14ac:dyDescent="0.35">
      <c r="A2259" t="s">
        <v>498</v>
      </c>
      <c r="B2259">
        <v>500</v>
      </c>
      <c r="C2259" t="s">
        <v>497</v>
      </c>
      <c r="D2259" t="s">
        <v>498</v>
      </c>
      <c r="E2259" t="s">
        <v>384</v>
      </c>
      <c r="F2259" t="s">
        <v>385</v>
      </c>
      <c r="G2259" t="s">
        <v>339</v>
      </c>
      <c r="H2259" t="s">
        <v>340</v>
      </c>
      <c r="I2259" t="s">
        <v>390</v>
      </c>
      <c r="J2259" t="s">
        <v>391</v>
      </c>
    </row>
    <row r="2260" spans="1:10" x14ac:dyDescent="0.35">
      <c r="A2260" t="s">
        <v>378</v>
      </c>
      <c r="B2260">
        <v>1350</v>
      </c>
      <c r="C2260" t="s">
        <v>379</v>
      </c>
      <c r="D2260" t="s">
        <v>378</v>
      </c>
      <c r="E2260" t="s">
        <v>384</v>
      </c>
      <c r="F2260" t="s">
        <v>385</v>
      </c>
      <c r="G2260" t="s">
        <v>339</v>
      </c>
      <c r="H2260" t="s">
        <v>340</v>
      </c>
      <c r="I2260" t="s">
        <v>390</v>
      </c>
      <c r="J2260" t="s">
        <v>391</v>
      </c>
    </row>
    <row r="2261" spans="1:10" x14ac:dyDescent="0.35">
      <c r="A2261" t="s">
        <v>400</v>
      </c>
      <c r="B2261">
        <v>0</v>
      </c>
      <c r="C2261" t="s">
        <v>401</v>
      </c>
      <c r="D2261" t="s">
        <v>400</v>
      </c>
      <c r="E2261" t="s">
        <v>384</v>
      </c>
      <c r="F2261" t="s">
        <v>385</v>
      </c>
      <c r="G2261" t="s">
        <v>339</v>
      </c>
      <c r="H2261" t="s">
        <v>340</v>
      </c>
      <c r="I2261" t="s">
        <v>390</v>
      </c>
      <c r="J2261" t="s">
        <v>391</v>
      </c>
    </row>
    <row r="2262" spans="1:10" x14ac:dyDescent="0.35">
      <c r="A2262" t="s">
        <v>687</v>
      </c>
      <c r="B2262">
        <v>503</v>
      </c>
      <c r="C2262" t="s">
        <v>688</v>
      </c>
      <c r="D2262" t="s">
        <v>687</v>
      </c>
      <c r="E2262" t="s">
        <v>384</v>
      </c>
      <c r="F2262" t="s">
        <v>385</v>
      </c>
      <c r="G2262" t="s">
        <v>339</v>
      </c>
      <c r="H2262" t="s">
        <v>340</v>
      </c>
      <c r="I2262" t="s">
        <v>390</v>
      </c>
      <c r="J2262" t="s">
        <v>391</v>
      </c>
    </row>
    <row r="2263" spans="1:10" x14ac:dyDescent="0.35">
      <c r="A2263" t="s">
        <v>172</v>
      </c>
      <c r="B2263">
        <v>12897</v>
      </c>
      <c r="C2263" t="s">
        <v>537</v>
      </c>
      <c r="D2263" t="s">
        <v>172</v>
      </c>
      <c r="E2263" t="s">
        <v>384</v>
      </c>
      <c r="F2263" t="s">
        <v>385</v>
      </c>
      <c r="G2263" t="s">
        <v>339</v>
      </c>
      <c r="H2263" t="s">
        <v>340</v>
      </c>
      <c r="I2263" t="s">
        <v>390</v>
      </c>
      <c r="J2263" t="s">
        <v>391</v>
      </c>
    </row>
    <row r="2264" spans="1:10" x14ac:dyDescent="0.35">
      <c r="A2264" t="s">
        <v>375</v>
      </c>
      <c r="B2264">
        <v>3745</v>
      </c>
      <c r="C2264" t="s">
        <v>376</v>
      </c>
      <c r="D2264" t="s">
        <v>375</v>
      </c>
      <c r="E2264" t="s">
        <v>384</v>
      </c>
      <c r="F2264" t="s">
        <v>385</v>
      </c>
      <c r="G2264" t="s">
        <v>339</v>
      </c>
      <c r="H2264" t="s">
        <v>340</v>
      </c>
      <c r="I2264" t="s">
        <v>390</v>
      </c>
      <c r="J2264" t="s">
        <v>391</v>
      </c>
    </row>
    <row r="2265" spans="1:10" x14ac:dyDescent="0.35">
      <c r="A2265" t="s">
        <v>354</v>
      </c>
      <c r="B2265">
        <v>25133</v>
      </c>
      <c r="C2265" t="s">
        <v>377</v>
      </c>
      <c r="D2265" t="s">
        <v>354</v>
      </c>
      <c r="E2265" t="s">
        <v>384</v>
      </c>
      <c r="F2265" t="s">
        <v>385</v>
      </c>
      <c r="G2265" t="s">
        <v>339</v>
      </c>
      <c r="H2265" t="s">
        <v>340</v>
      </c>
      <c r="I2265" t="s">
        <v>390</v>
      </c>
      <c r="J2265" t="s">
        <v>391</v>
      </c>
    </row>
    <row r="2266" spans="1:10" x14ac:dyDescent="0.35">
      <c r="A2266" t="s">
        <v>388</v>
      </c>
      <c r="B2266">
        <v>31943</v>
      </c>
      <c r="C2266" t="s">
        <v>389</v>
      </c>
      <c r="D2266" t="s">
        <v>388</v>
      </c>
      <c r="E2266" t="s">
        <v>384</v>
      </c>
      <c r="F2266" t="s">
        <v>385</v>
      </c>
      <c r="G2266" t="s">
        <v>339</v>
      </c>
      <c r="H2266" t="s">
        <v>340</v>
      </c>
      <c r="I2266" t="s">
        <v>390</v>
      </c>
      <c r="J2266" t="s">
        <v>391</v>
      </c>
    </row>
    <row r="2267" spans="1:10" x14ac:dyDescent="0.35">
      <c r="A2267" t="s">
        <v>498</v>
      </c>
      <c r="B2267">
        <v>0</v>
      </c>
      <c r="C2267" t="s">
        <v>497</v>
      </c>
      <c r="D2267" t="s">
        <v>498</v>
      </c>
      <c r="E2267" t="s">
        <v>384</v>
      </c>
      <c r="F2267" t="s">
        <v>385</v>
      </c>
      <c r="G2267" t="s">
        <v>339</v>
      </c>
      <c r="H2267" t="s">
        <v>340</v>
      </c>
      <c r="I2267" t="s">
        <v>396</v>
      </c>
      <c r="J2267" t="s">
        <v>397</v>
      </c>
    </row>
    <row r="2268" spans="1:10" x14ac:dyDescent="0.35">
      <c r="A2268" t="s">
        <v>378</v>
      </c>
      <c r="B2268">
        <v>380</v>
      </c>
      <c r="C2268" t="s">
        <v>379</v>
      </c>
      <c r="D2268" t="s">
        <v>378</v>
      </c>
      <c r="E2268" t="s">
        <v>384</v>
      </c>
      <c r="F2268" t="s">
        <v>385</v>
      </c>
      <c r="G2268" t="s">
        <v>339</v>
      </c>
      <c r="H2268" t="s">
        <v>340</v>
      </c>
      <c r="I2268" t="s">
        <v>396</v>
      </c>
      <c r="J2268" t="s">
        <v>397</v>
      </c>
    </row>
    <row r="2269" spans="1:10" x14ac:dyDescent="0.35">
      <c r="A2269" t="s">
        <v>400</v>
      </c>
      <c r="B2269">
        <v>0</v>
      </c>
      <c r="C2269" t="s">
        <v>401</v>
      </c>
      <c r="D2269" t="s">
        <v>400</v>
      </c>
      <c r="E2269" t="s">
        <v>384</v>
      </c>
      <c r="F2269" t="s">
        <v>385</v>
      </c>
      <c r="G2269" t="s">
        <v>339</v>
      </c>
      <c r="H2269" t="s">
        <v>340</v>
      </c>
      <c r="I2269" t="s">
        <v>396</v>
      </c>
      <c r="J2269" t="s">
        <v>397</v>
      </c>
    </row>
    <row r="2270" spans="1:10" x14ac:dyDescent="0.35">
      <c r="A2270" t="s">
        <v>687</v>
      </c>
      <c r="B2270">
        <v>308</v>
      </c>
      <c r="C2270" t="s">
        <v>688</v>
      </c>
      <c r="D2270" t="s">
        <v>687</v>
      </c>
      <c r="E2270" t="s">
        <v>384</v>
      </c>
      <c r="F2270" t="s">
        <v>385</v>
      </c>
      <c r="G2270" t="s">
        <v>339</v>
      </c>
      <c r="H2270" t="s">
        <v>340</v>
      </c>
      <c r="I2270" t="s">
        <v>396</v>
      </c>
      <c r="J2270" t="s">
        <v>397</v>
      </c>
    </row>
    <row r="2271" spans="1:10" x14ac:dyDescent="0.35">
      <c r="A2271" t="s">
        <v>172</v>
      </c>
      <c r="B2271">
        <v>6322</v>
      </c>
      <c r="C2271" t="s">
        <v>537</v>
      </c>
      <c r="D2271" t="s">
        <v>172</v>
      </c>
      <c r="E2271" t="s">
        <v>384</v>
      </c>
      <c r="F2271" t="s">
        <v>385</v>
      </c>
      <c r="G2271" t="s">
        <v>339</v>
      </c>
      <c r="H2271" t="s">
        <v>340</v>
      </c>
      <c r="I2271" t="s">
        <v>396</v>
      </c>
      <c r="J2271" t="s">
        <v>397</v>
      </c>
    </row>
    <row r="2272" spans="1:10" x14ac:dyDescent="0.35">
      <c r="A2272" t="s">
        <v>375</v>
      </c>
      <c r="B2272">
        <v>738</v>
      </c>
      <c r="C2272" t="s">
        <v>376</v>
      </c>
      <c r="D2272" t="s">
        <v>375</v>
      </c>
      <c r="E2272" t="s">
        <v>384</v>
      </c>
      <c r="F2272" t="s">
        <v>385</v>
      </c>
      <c r="G2272" t="s">
        <v>339</v>
      </c>
      <c r="H2272" t="s">
        <v>340</v>
      </c>
      <c r="I2272" t="s">
        <v>396</v>
      </c>
      <c r="J2272" t="s">
        <v>397</v>
      </c>
    </row>
    <row r="2273" spans="1:10" x14ac:dyDescent="0.35">
      <c r="A2273" t="s">
        <v>354</v>
      </c>
      <c r="B2273">
        <v>13266</v>
      </c>
      <c r="C2273" t="s">
        <v>377</v>
      </c>
      <c r="D2273" t="s">
        <v>354</v>
      </c>
      <c r="E2273" t="s">
        <v>384</v>
      </c>
      <c r="F2273" t="s">
        <v>385</v>
      </c>
      <c r="G2273" t="s">
        <v>339</v>
      </c>
      <c r="H2273" t="s">
        <v>340</v>
      </c>
      <c r="I2273" t="s">
        <v>396</v>
      </c>
      <c r="J2273" t="s">
        <v>397</v>
      </c>
    </row>
    <row r="2274" spans="1:10" x14ac:dyDescent="0.35">
      <c r="A2274" t="s">
        <v>388</v>
      </c>
      <c r="B2274">
        <v>12813</v>
      </c>
      <c r="C2274" t="s">
        <v>389</v>
      </c>
      <c r="D2274" t="s">
        <v>388</v>
      </c>
      <c r="E2274" t="s">
        <v>384</v>
      </c>
      <c r="F2274" t="s">
        <v>385</v>
      </c>
      <c r="G2274" t="s">
        <v>339</v>
      </c>
      <c r="H2274" t="s">
        <v>340</v>
      </c>
      <c r="I2274" t="s">
        <v>396</v>
      </c>
      <c r="J2274" t="s">
        <v>397</v>
      </c>
    </row>
    <row r="2275" spans="1:10" x14ac:dyDescent="0.35">
      <c r="A2275" t="s">
        <v>375</v>
      </c>
      <c r="B2275">
        <v>989</v>
      </c>
      <c r="C2275" t="s">
        <v>376</v>
      </c>
      <c r="D2275" t="s">
        <v>375</v>
      </c>
      <c r="E2275" t="s">
        <v>384</v>
      </c>
      <c r="F2275" t="s">
        <v>385</v>
      </c>
      <c r="G2275" t="s">
        <v>339</v>
      </c>
      <c r="H2275" t="s">
        <v>340</v>
      </c>
      <c r="I2275" t="s">
        <v>386</v>
      </c>
      <c r="J2275" t="s">
        <v>387</v>
      </c>
    </row>
    <row r="2276" spans="1:10" x14ac:dyDescent="0.35">
      <c r="A2276" t="s">
        <v>354</v>
      </c>
      <c r="B2276">
        <v>7403</v>
      </c>
      <c r="C2276" t="s">
        <v>377</v>
      </c>
      <c r="D2276" t="s">
        <v>354</v>
      </c>
      <c r="E2276" t="s">
        <v>384</v>
      </c>
      <c r="F2276" t="s">
        <v>385</v>
      </c>
      <c r="G2276" t="s">
        <v>339</v>
      </c>
      <c r="H2276" t="s">
        <v>340</v>
      </c>
      <c r="I2276" t="s">
        <v>386</v>
      </c>
      <c r="J2276" t="s">
        <v>387</v>
      </c>
    </row>
    <row r="2277" spans="1:10" x14ac:dyDescent="0.35">
      <c r="A2277" t="s">
        <v>388</v>
      </c>
      <c r="B2277">
        <v>23862</v>
      </c>
      <c r="C2277" t="s">
        <v>389</v>
      </c>
      <c r="D2277" t="s">
        <v>388</v>
      </c>
      <c r="E2277" t="s">
        <v>384</v>
      </c>
      <c r="F2277" t="s">
        <v>385</v>
      </c>
      <c r="G2277" t="s">
        <v>339</v>
      </c>
      <c r="H2277" t="s">
        <v>340</v>
      </c>
      <c r="I2277" t="s">
        <v>386</v>
      </c>
      <c r="J2277" t="s">
        <v>387</v>
      </c>
    </row>
    <row r="2278" spans="1:10" x14ac:dyDescent="0.35">
      <c r="A2278" t="s">
        <v>498</v>
      </c>
      <c r="B2278">
        <v>500</v>
      </c>
      <c r="C2278" t="s">
        <v>497</v>
      </c>
      <c r="D2278" t="s">
        <v>498</v>
      </c>
      <c r="E2278" t="s">
        <v>384</v>
      </c>
      <c r="F2278" t="s">
        <v>385</v>
      </c>
      <c r="G2278" t="s">
        <v>339</v>
      </c>
      <c r="H2278" t="s">
        <v>340</v>
      </c>
      <c r="I2278" t="s">
        <v>418</v>
      </c>
      <c r="J2278" t="s">
        <v>419</v>
      </c>
    </row>
    <row r="2279" spans="1:10" x14ac:dyDescent="0.35">
      <c r="A2279" t="s">
        <v>378</v>
      </c>
      <c r="B2279">
        <v>484</v>
      </c>
      <c r="C2279" t="s">
        <v>379</v>
      </c>
      <c r="D2279" t="s">
        <v>378</v>
      </c>
      <c r="E2279" t="s">
        <v>384</v>
      </c>
      <c r="F2279" t="s">
        <v>385</v>
      </c>
      <c r="G2279" t="s">
        <v>339</v>
      </c>
      <c r="H2279" t="s">
        <v>340</v>
      </c>
      <c r="I2279" t="s">
        <v>418</v>
      </c>
      <c r="J2279" t="s">
        <v>419</v>
      </c>
    </row>
    <row r="2280" spans="1:10" x14ac:dyDescent="0.35">
      <c r="A2280" t="s">
        <v>400</v>
      </c>
      <c r="B2280">
        <v>0</v>
      </c>
      <c r="C2280" t="s">
        <v>401</v>
      </c>
      <c r="D2280" t="s">
        <v>400</v>
      </c>
      <c r="E2280" t="s">
        <v>384</v>
      </c>
      <c r="F2280" t="s">
        <v>385</v>
      </c>
      <c r="G2280" t="s">
        <v>339</v>
      </c>
      <c r="H2280" t="s">
        <v>340</v>
      </c>
      <c r="I2280" t="s">
        <v>418</v>
      </c>
      <c r="J2280" t="s">
        <v>419</v>
      </c>
    </row>
    <row r="2281" spans="1:10" x14ac:dyDescent="0.35">
      <c r="A2281" t="s">
        <v>687</v>
      </c>
      <c r="B2281">
        <v>308</v>
      </c>
      <c r="C2281" t="s">
        <v>688</v>
      </c>
      <c r="D2281" t="s">
        <v>687</v>
      </c>
      <c r="E2281" t="s">
        <v>384</v>
      </c>
      <c r="F2281" t="s">
        <v>385</v>
      </c>
      <c r="G2281" t="s">
        <v>339</v>
      </c>
      <c r="H2281" t="s">
        <v>340</v>
      </c>
      <c r="I2281" t="s">
        <v>418</v>
      </c>
      <c r="J2281" t="s">
        <v>419</v>
      </c>
    </row>
    <row r="2282" spans="1:10" x14ac:dyDescent="0.35">
      <c r="A2282" t="s">
        <v>172</v>
      </c>
      <c r="B2282">
        <v>4216</v>
      </c>
      <c r="C2282" t="s">
        <v>537</v>
      </c>
      <c r="D2282" t="s">
        <v>172</v>
      </c>
      <c r="E2282" t="s">
        <v>384</v>
      </c>
      <c r="F2282" t="s">
        <v>385</v>
      </c>
      <c r="G2282" t="s">
        <v>339</v>
      </c>
      <c r="H2282" t="s">
        <v>340</v>
      </c>
      <c r="I2282" t="s">
        <v>418</v>
      </c>
      <c r="J2282" t="s">
        <v>419</v>
      </c>
    </row>
    <row r="2283" spans="1:10" x14ac:dyDescent="0.35">
      <c r="A2283" t="s">
        <v>375</v>
      </c>
      <c r="B2283">
        <v>787</v>
      </c>
      <c r="C2283" t="s">
        <v>376</v>
      </c>
      <c r="D2283" t="s">
        <v>375</v>
      </c>
      <c r="E2283" t="s">
        <v>384</v>
      </c>
      <c r="F2283" t="s">
        <v>385</v>
      </c>
      <c r="G2283" t="s">
        <v>339</v>
      </c>
      <c r="H2283" t="s">
        <v>340</v>
      </c>
      <c r="I2283" t="s">
        <v>418</v>
      </c>
      <c r="J2283" t="s">
        <v>419</v>
      </c>
    </row>
    <row r="2284" spans="1:10" x14ac:dyDescent="0.35">
      <c r="A2284" t="s">
        <v>354</v>
      </c>
      <c r="B2284">
        <v>50910</v>
      </c>
      <c r="C2284" t="s">
        <v>377</v>
      </c>
      <c r="D2284" t="s">
        <v>354</v>
      </c>
      <c r="E2284" t="s">
        <v>384</v>
      </c>
      <c r="F2284" t="s">
        <v>385</v>
      </c>
      <c r="G2284" t="s">
        <v>339</v>
      </c>
      <c r="H2284" t="s">
        <v>340</v>
      </c>
      <c r="I2284" t="s">
        <v>418</v>
      </c>
      <c r="J2284" t="s">
        <v>419</v>
      </c>
    </row>
    <row r="2285" spans="1:10" x14ac:dyDescent="0.35">
      <c r="A2285" t="s">
        <v>388</v>
      </c>
      <c r="B2285">
        <v>65857</v>
      </c>
      <c r="C2285" t="s">
        <v>389</v>
      </c>
      <c r="D2285" t="s">
        <v>388</v>
      </c>
      <c r="E2285" t="s">
        <v>384</v>
      </c>
      <c r="F2285" t="s">
        <v>385</v>
      </c>
      <c r="G2285" t="s">
        <v>339</v>
      </c>
      <c r="H2285" t="s">
        <v>340</v>
      </c>
      <c r="I2285" t="s">
        <v>418</v>
      </c>
      <c r="J2285" t="s">
        <v>419</v>
      </c>
    </row>
    <row r="2286" spans="1:10" x14ac:dyDescent="0.35">
      <c r="A2286" t="s">
        <v>1064</v>
      </c>
      <c r="B2286">
        <v>50</v>
      </c>
      <c r="C2286" t="s">
        <v>1063</v>
      </c>
      <c r="D2286" t="s">
        <v>1064</v>
      </c>
      <c r="E2286" t="s">
        <v>422</v>
      </c>
      <c r="F2286" t="s">
        <v>423</v>
      </c>
      <c r="G2286" t="s">
        <v>307</v>
      </c>
      <c r="H2286" t="s">
        <v>308</v>
      </c>
    </row>
    <row r="2287" spans="1:10" x14ac:dyDescent="0.35">
      <c r="A2287" t="s">
        <v>498</v>
      </c>
      <c r="B2287">
        <v>0</v>
      </c>
      <c r="C2287" t="s">
        <v>497</v>
      </c>
      <c r="D2287" t="s">
        <v>498</v>
      </c>
      <c r="E2287" t="s">
        <v>1270</v>
      </c>
      <c r="F2287" t="s">
        <v>1271</v>
      </c>
      <c r="G2287" t="s">
        <v>412</v>
      </c>
      <c r="H2287" t="s">
        <v>413</v>
      </c>
      <c r="I2287" t="s">
        <v>1510</v>
      </c>
      <c r="J2287" t="s">
        <v>1511</v>
      </c>
    </row>
    <row r="2288" spans="1:10" x14ac:dyDescent="0.35">
      <c r="A2288" t="s">
        <v>378</v>
      </c>
      <c r="B2288">
        <v>170</v>
      </c>
      <c r="C2288" t="s">
        <v>379</v>
      </c>
      <c r="D2288" t="s">
        <v>378</v>
      </c>
      <c r="E2288" t="s">
        <v>1270</v>
      </c>
      <c r="F2288" t="s">
        <v>1271</v>
      </c>
      <c r="G2288" t="s">
        <v>412</v>
      </c>
      <c r="H2288" t="s">
        <v>413</v>
      </c>
      <c r="I2288" t="s">
        <v>1510</v>
      </c>
      <c r="J2288" t="s">
        <v>1511</v>
      </c>
    </row>
    <row r="2289" spans="1:10" x14ac:dyDescent="0.35">
      <c r="A2289" t="s">
        <v>687</v>
      </c>
      <c r="B2289">
        <v>308</v>
      </c>
      <c r="C2289" t="s">
        <v>688</v>
      </c>
      <c r="D2289" t="s">
        <v>687</v>
      </c>
      <c r="E2289" t="s">
        <v>1270</v>
      </c>
      <c r="F2289" t="s">
        <v>1271</v>
      </c>
      <c r="G2289" t="s">
        <v>412</v>
      </c>
      <c r="H2289" t="s">
        <v>413</v>
      </c>
      <c r="I2289" t="s">
        <v>1510</v>
      </c>
      <c r="J2289" t="s">
        <v>1511</v>
      </c>
    </row>
    <row r="2290" spans="1:10" x14ac:dyDescent="0.35">
      <c r="A2290" t="s">
        <v>2067</v>
      </c>
      <c r="B2290">
        <v>14370</v>
      </c>
      <c r="C2290" t="s">
        <v>171</v>
      </c>
      <c r="D2290" t="s">
        <v>172</v>
      </c>
      <c r="E2290" t="s">
        <v>1270</v>
      </c>
      <c r="F2290" t="s">
        <v>1271</v>
      </c>
      <c r="G2290" t="s">
        <v>412</v>
      </c>
      <c r="H2290" t="s">
        <v>413</v>
      </c>
      <c r="I2290" t="s">
        <v>1510</v>
      </c>
      <c r="J2290" t="s">
        <v>1511</v>
      </c>
    </row>
    <row r="2291" spans="1:10" x14ac:dyDescent="0.35">
      <c r="A2291" t="s">
        <v>375</v>
      </c>
      <c r="B2291">
        <v>1175</v>
      </c>
      <c r="C2291" t="s">
        <v>2068</v>
      </c>
      <c r="D2291" t="s">
        <v>375</v>
      </c>
      <c r="E2291" t="s">
        <v>1270</v>
      </c>
      <c r="F2291" t="s">
        <v>1271</v>
      </c>
      <c r="G2291" t="s">
        <v>412</v>
      </c>
      <c r="H2291" t="s">
        <v>413</v>
      </c>
      <c r="I2291" t="s">
        <v>1510</v>
      </c>
      <c r="J2291" t="s">
        <v>1511</v>
      </c>
    </row>
    <row r="2292" spans="1:10" x14ac:dyDescent="0.35">
      <c r="A2292" t="s">
        <v>354</v>
      </c>
      <c r="B2292">
        <v>8005</v>
      </c>
      <c r="C2292" t="s">
        <v>353</v>
      </c>
      <c r="D2292" t="s">
        <v>354</v>
      </c>
      <c r="E2292" t="s">
        <v>1270</v>
      </c>
      <c r="F2292" t="s">
        <v>1271</v>
      </c>
      <c r="G2292" t="s">
        <v>412</v>
      </c>
      <c r="H2292" t="s">
        <v>413</v>
      </c>
      <c r="I2292" t="s">
        <v>1510</v>
      </c>
      <c r="J2292" t="s">
        <v>1511</v>
      </c>
    </row>
    <row r="2293" spans="1:10" x14ac:dyDescent="0.35">
      <c r="A2293" t="s">
        <v>904</v>
      </c>
      <c r="B2293">
        <v>18310</v>
      </c>
      <c r="C2293" t="s">
        <v>903</v>
      </c>
      <c r="D2293" t="s">
        <v>904</v>
      </c>
      <c r="E2293" t="s">
        <v>458</v>
      </c>
      <c r="F2293" t="s">
        <v>459</v>
      </c>
      <c r="G2293" t="s">
        <v>348</v>
      </c>
      <c r="H2293" t="s">
        <v>349</v>
      </c>
      <c r="I2293" t="s">
        <v>529</v>
      </c>
      <c r="J2293" t="s">
        <v>530</v>
      </c>
    </row>
    <row r="2294" spans="1:10" x14ac:dyDescent="0.35">
      <c r="A2294" t="s">
        <v>378</v>
      </c>
      <c r="B2294">
        <v>195</v>
      </c>
      <c r="C2294" t="s">
        <v>379</v>
      </c>
      <c r="D2294" t="s">
        <v>378</v>
      </c>
      <c r="E2294" t="s">
        <v>458</v>
      </c>
      <c r="F2294" t="s">
        <v>459</v>
      </c>
      <c r="G2294" t="s">
        <v>348</v>
      </c>
      <c r="H2294" t="s">
        <v>349</v>
      </c>
      <c r="I2294" t="s">
        <v>529</v>
      </c>
      <c r="J2294" t="s">
        <v>530</v>
      </c>
    </row>
    <row r="2295" spans="1:10" x14ac:dyDescent="0.35">
      <c r="A2295" t="s">
        <v>687</v>
      </c>
      <c r="B2295">
        <v>308</v>
      </c>
      <c r="C2295" t="s">
        <v>688</v>
      </c>
      <c r="D2295" t="s">
        <v>687</v>
      </c>
      <c r="E2295" t="s">
        <v>458</v>
      </c>
      <c r="F2295" t="s">
        <v>459</v>
      </c>
      <c r="G2295" t="s">
        <v>348</v>
      </c>
      <c r="H2295" t="s">
        <v>349</v>
      </c>
      <c r="I2295" t="s">
        <v>529</v>
      </c>
      <c r="J2295" t="s">
        <v>530</v>
      </c>
    </row>
    <row r="2296" spans="1:10" x14ac:dyDescent="0.35">
      <c r="A2296" t="s">
        <v>172</v>
      </c>
      <c r="B2296">
        <v>1200</v>
      </c>
      <c r="C2296" t="s">
        <v>537</v>
      </c>
      <c r="D2296" t="s">
        <v>172</v>
      </c>
      <c r="E2296" t="s">
        <v>458</v>
      </c>
      <c r="F2296" t="s">
        <v>459</v>
      </c>
      <c r="G2296" t="s">
        <v>348</v>
      </c>
      <c r="H2296" t="s">
        <v>349</v>
      </c>
      <c r="I2296" t="s">
        <v>529</v>
      </c>
      <c r="J2296" t="s">
        <v>530</v>
      </c>
    </row>
    <row r="2297" spans="1:10" x14ac:dyDescent="0.35">
      <c r="A2297" t="s">
        <v>375</v>
      </c>
      <c r="B2297">
        <v>1454</v>
      </c>
      <c r="C2297" t="s">
        <v>376</v>
      </c>
      <c r="D2297" t="s">
        <v>375</v>
      </c>
      <c r="E2297" t="s">
        <v>458</v>
      </c>
      <c r="F2297" t="s">
        <v>459</v>
      </c>
      <c r="G2297" t="s">
        <v>348</v>
      </c>
      <c r="H2297" t="s">
        <v>349</v>
      </c>
      <c r="I2297" t="s">
        <v>529</v>
      </c>
      <c r="J2297" t="s">
        <v>530</v>
      </c>
    </row>
    <row r="2298" spans="1:10" x14ac:dyDescent="0.35">
      <c r="A2298" t="s">
        <v>354</v>
      </c>
      <c r="B2298">
        <v>10024</v>
      </c>
      <c r="C2298" t="s">
        <v>377</v>
      </c>
      <c r="D2298" t="s">
        <v>354</v>
      </c>
      <c r="E2298" t="s">
        <v>458</v>
      </c>
      <c r="F2298" t="s">
        <v>459</v>
      </c>
      <c r="G2298" t="s">
        <v>348</v>
      </c>
      <c r="H2298" t="s">
        <v>349</v>
      </c>
      <c r="I2298" t="s">
        <v>529</v>
      </c>
      <c r="J2298" t="s">
        <v>530</v>
      </c>
    </row>
    <row r="2299" spans="1:10" x14ac:dyDescent="0.35">
      <c r="A2299" t="s">
        <v>388</v>
      </c>
      <c r="B2299">
        <v>2799</v>
      </c>
      <c r="C2299" t="s">
        <v>389</v>
      </c>
      <c r="D2299" t="s">
        <v>388</v>
      </c>
      <c r="E2299" t="s">
        <v>458</v>
      </c>
      <c r="F2299" t="s">
        <v>459</v>
      </c>
      <c r="G2299" t="s">
        <v>348</v>
      </c>
      <c r="H2299" t="s">
        <v>349</v>
      </c>
      <c r="I2299" t="s">
        <v>529</v>
      </c>
      <c r="J2299" t="s">
        <v>530</v>
      </c>
    </row>
    <row r="2300" spans="1:10" x14ac:dyDescent="0.35">
      <c r="A2300" t="s">
        <v>378</v>
      </c>
      <c r="B2300">
        <v>40</v>
      </c>
      <c r="C2300" t="s">
        <v>379</v>
      </c>
      <c r="D2300" t="s">
        <v>378</v>
      </c>
      <c r="E2300" t="s">
        <v>554</v>
      </c>
      <c r="F2300" t="s">
        <v>555</v>
      </c>
      <c r="G2300" t="s">
        <v>492</v>
      </c>
      <c r="H2300" t="s">
        <v>493</v>
      </c>
      <c r="I2300" t="s">
        <v>556</v>
      </c>
      <c r="J2300" t="s">
        <v>557</v>
      </c>
    </row>
    <row r="2301" spans="1:10" x14ac:dyDescent="0.35">
      <c r="A2301" t="s">
        <v>687</v>
      </c>
      <c r="B2301">
        <v>308</v>
      </c>
      <c r="C2301" t="s">
        <v>688</v>
      </c>
      <c r="D2301" t="s">
        <v>687</v>
      </c>
      <c r="E2301" t="s">
        <v>554</v>
      </c>
      <c r="F2301" t="s">
        <v>555</v>
      </c>
      <c r="G2301" t="s">
        <v>492</v>
      </c>
      <c r="H2301" t="s">
        <v>493</v>
      </c>
      <c r="I2301" t="s">
        <v>556</v>
      </c>
      <c r="J2301" t="s">
        <v>557</v>
      </c>
    </row>
    <row r="2302" spans="1:10" x14ac:dyDescent="0.35">
      <c r="A2302" t="s">
        <v>172</v>
      </c>
      <c r="B2302">
        <v>3315</v>
      </c>
      <c r="C2302" t="s">
        <v>537</v>
      </c>
      <c r="D2302" t="s">
        <v>172</v>
      </c>
      <c r="E2302" t="s">
        <v>554</v>
      </c>
      <c r="F2302" t="s">
        <v>555</v>
      </c>
      <c r="G2302" t="s">
        <v>492</v>
      </c>
      <c r="H2302" t="s">
        <v>493</v>
      </c>
      <c r="I2302" t="s">
        <v>556</v>
      </c>
      <c r="J2302" t="s">
        <v>557</v>
      </c>
    </row>
    <row r="2303" spans="1:10" x14ac:dyDescent="0.35">
      <c r="A2303" t="s">
        <v>375</v>
      </c>
      <c r="B2303">
        <v>17</v>
      </c>
      <c r="C2303" t="s">
        <v>376</v>
      </c>
      <c r="D2303" t="s">
        <v>375</v>
      </c>
      <c r="E2303" t="s">
        <v>554</v>
      </c>
      <c r="F2303" t="s">
        <v>555</v>
      </c>
      <c r="G2303" t="s">
        <v>492</v>
      </c>
      <c r="H2303" t="s">
        <v>493</v>
      </c>
      <c r="I2303" t="s">
        <v>556</v>
      </c>
      <c r="J2303" t="s">
        <v>557</v>
      </c>
    </row>
    <row r="2304" spans="1:10" x14ac:dyDescent="0.35">
      <c r="A2304" t="s">
        <v>904</v>
      </c>
      <c r="B2304">
        <v>4000</v>
      </c>
      <c r="C2304" t="s">
        <v>903</v>
      </c>
      <c r="D2304" t="s">
        <v>904</v>
      </c>
      <c r="E2304" t="s">
        <v>47</v>
      </c>
      <c r="F2304" t="s">
        <v>48</v>
      </c>
      <c r="G2304" t="s">
        <v>21</v>
      </c>
      <c r="H2304" t="s">
        <v>22</v>
      </c>
      <c r="I2304" t="s">
        <v>2069</v>
      </c>
      <c r="J2304" t="s">
        <v>2070</v>
      </c>
    </row>
    <row r="2305" spans="1:10" x14ac:dyDescent="0.35">
      <c r="A2305" t="s">
        <v>498</v>
      </c>
      <c r="B2305">
        <v>500</v>
      </c>
      <c r="C2305" t="s">
        <v>497</v>
      </c>
      <c r="D2305" t="s">
        <v>498</v>
      </c>
      <c r="E2305" t="s">
        <v>47</v>
      </c>
      <c r="F2305" t="s">
        <v>48</v>
      </c>
      <c r="G2305" t="s">
        <v>21</v>
      </c>
      <c r="H2305" t="s">
        <v>22</v>
      </c>
      <c r="I2305" t="s">
        <v>53</v>
      </c>
      <c r="J2305" t="s">
        <v>54</v>
      </c>
    </row>
    <row r="2306" spans="1:10" x14ac:dyDescent="0.35">
      <c r="A2306" t="s">
        <v>378</v>
      </c>
      <c r="B2306">
        <v>200</v>
      </c>
      <c r="C2306" t="s">
        <v>379</v>
      </c>
      <c r="D2306" t="s">
        <v>378</v>
      </c>
      <c r="E2306" t="s">
        <v>47</v>
      </c>
      <c r="F2306" t="s">
        <v>48</v>
      </c>
      <c r="G2306" t="s">
        <v>21</v>
      </c>
      <c r="H2306" t="s">
        <v>22</v>
      </c>
      <c r="I2306" t="s">
        <v>53</v>
      </c>
      <c r="J2306" t="s">
        <v>54</v>
      </c>
    </row>
    <row r="2307" spans="1:10" x14ac:dyDescent="0.35">
      <c r="A2307" t="s">
        <v>400</v>
      </c>
      <c r="B2307">
        <v>0</v>
      </c>
      <c r="C2307" t="s">
        <v>401</v>
      </c>
      <c r="D2307" t="s">
        <v>400</v>
      </c>
      <c r="E2307" t="s">
        <v>47</v>
      </c>
      <c r="F2307" t="s">
        <v>48</v>
      </c>
      <c r="G2307" t="s">
        <v>21</v>
      </c>
      <c r="H2307" t="s">
        <v>22</v>
      </c>
      <c r="I2307" t="s">
        <v>53</v>
      </c>
      <c r="J2307" t="s">
        <v>54</v>
      </c>
    </row>
    <row r="2308" spans="1:10" x14ac:dyDescent="0.35">
      <c r="A2308" t="s">
        <v>687</v>
      </c>
      <c r="B2308">
        <v>796</v>
      </c>
      <c r="C2308" t="s">
        <v>688</v>
      </c>
      <c r="D2308" t="s">
        <v>687</v>
      </c>
      <c r="E2308" t="s">
        <v>47</v>
      </c>
      <c r="F2308" t="s">
        <v>48</v>
      </c>
      <c r="G2308" t="s">
        <v>21</v>
      </c>
      <c r="H2308" t="s">
        <v>22</v>
      </c>
      <c r="I2308" t="s">
        <v>53</v>
      </c>
      <c r="J2308" t="s">
        <v>54</v>
      </c>
    </row>
    <row r="2309" spans="1:10" x14ac:dyDescent="0.35">
      <c r="A2309" t="s">
        <v>2060</v>
      </c>
      <c r="B2309">
        <v>7266</v>
      </c>
      <c r="C2309" t="s">
        <v>537</v>
      </c>
      <c r="D2309" t="s">
        <v>172</v>
      </c>
      <c r="E2309" t="s">
        <v>47</v>
      </c>
      <c r="F2309" t="s">
        <v>48</v>
      </c>
      <c r="G2309" t="s">
        <v>21</v>
      </c>
      <c r="H2309" t="s">
        <v>22</v>
      </c>
      <c r="I2309" t="s">
        <v>53</v>
      </c>
      <c r="J2309" t="s">
        <v>54</v>
      </c>
    </row>
    <row r="2310" spans="1:10" x14ac:dyDescent="0.35">
      <c r="A2310" t="s">
        <v>367</v>
      </c>
      <c r="B2310">
        <v>11800</v>
      </c>
      <c r="C2310" t="s">
        <v>368</v>
      </c>
      <c r="D2310" t="s">
        <v>367</v>
      </c>
      <c r="E2310" t="s">
        <v>47</v>
      </c>
      <c r="F2310" t="s">
        <v>48</v>
      </c>
      <c r="G2310" t="s">
        <v>21</v>
      </c>
      <c r="H2310" t="s">
        <v>22</v>
      </c>
      <c r="I2310" t="s">
        <v>53</v>
      </c>
      <c r="J2310" t="s">
        <v>54</v>
      </c>
    </row>
    <row r="2311" spans="1:10" x14ac:dyDescent="0.35">
      <c r="A2311" t="s">
        <v>375</v>
      </c>
      <c r="B2311">
        <v>947</v>
      </c>
      <c r="C2311" t="s">
        <v>376</v>
      </c>
      <c r="D2311" t="s">
        <v>375</v>
      </c>
      <c r="E2311" t="s">
        <v>47</v>
      </c>
      <c r="F2311" t="s">
        <v>48</v>
      </c>
      <c r="G2311" t="s">
        <v>21</v>
      </c>
      <c r="H2311" t="s">
        <v>22</v>
      </c>
      <c r="I2311" t="s">
        <v>53</v>
      </c>
      <c r="J2311" t="s">
        <v>54</v>
      </c>
    </row>
    <row r="2312" spans="1:10" x14ac:dyDescent="0.35">
      <c r="A2312" t="s">
        <v>354</v>
      </c>
      <c r="B2312">
        <v>10052</v>
      </c>
      <c r="C2312" t="s">
        <v>377</v>
      </c>
      <c r="D2312" t="s">
        <v>354</v>
      </c>
      <c r="E2312" t="s">
        <v>47</v>
      </c>
      <c r="F2312" t="s">
        <v>48</v>
      </c>
      <c r="G2312" t="s">
        <v>21</v>
      </c>
      <c r="H2312" t="s">
        <v>22</v>
      </c>
      <c r="I2312" t="s">
        <v>53</v>
      </c>
      <c r="J2312" t="s">
        <v>54</v>
      </c>
    </row>
    <row r="2313" spans="1:10" x14ac:dyDescent="0.35">
      <c r="A2313" t="s">
        <v>388</v>
      </c>
      <c r="B2313">
        <v>12067</v>
      </c>
      <c r="C2313" t="s">
        <v>389</v>
      </c>
      <c r="D2313" t="s">
        <v>388</v>
      </c>
      <c r="E2313" t="s">
        <v>47</v>
      </c>
      <c r="F2313" t="s">
        <v>48</v>
      </c>
      <c r="G2313" t="s">
        <v>21</v>
      </c>
      <c r="H2313" t="s">
        <v>22</v>
      </c>
      <c r="I2313" t="s">
        <v>53</v>
      </c>
      <c r="J2313" t="s">
        <v>54</v>
      </c>
    </row>
    <row r="2314" spans="1:10" x14ac:dyDescent="0.35">
      <c r="A2314" t="s">
        <v>498</v>
      </c>
      <c r="B2314">
        <v>500</v>
      </c>
      <c r="C2314" t="s">
        <v>497</v>
      </c>
      <c r="D2314" t="s">
        <v>498</v>
      </c>
      <c r="E2314" t="s">
        <v>47</v>
      </c>
      <c r="F2314" t="s">
        <v>48</v>
      </c>
      <c r="G2314" t="s">
        <v>21</v>
      </c>
      <c r="H2314" t="s">
        <v>22</v>
      </c>
      <c r="I2314" t="s">
        <v>544</v>
      </c>
      <c r="J2314" t="s">
        <v>545</v>
      </c>
    </row>
    <row r="2315" spans="1:10" x14ac:dyDescent="0.35">
      <c r="A2315" t="s">
        <v>378</v>
      </c>
      <c r="B2315">
        <v>200</v>
      </c>
      <c r="C2315" t="s">
        <v>379</v>
      </c>
      <c r="D2315" t="s">
        <v>378</v>
      </c>
      <c r="E2315" t="s">
        <v>47</v>
      </c>
      <c r="F2315" t="s">
        <v>48</v>
      </c>
      <c r="G2315" t="s">
        <v>21</v>
      </c>
      <c r="H2315" t="s">
        <v>22</v>
      </c>
      <c r="I2315" t="s">
        <v>544</v>
      </c>
      <c r="J2315" t="s">
        <v>545</v>
      </c>
    </row>
    <row r="2316" spans="1:10" x14ac:dyDescent="0.35">
      <c r="A2316" t="s">
        <v>400</v>
      </c>
      <c r="B2316">
        <v>0</v>
      </c>
      <c r="C2316" t="s">
        <v>401</v>
      </c>
      <c r="D2316" t="s">
        <v>400</v>
      </c>
      <c r="E2316" t="s">
        <v>47</v>
      </c>
      <c r="F2316" t="s">
        <v>48</v>
      </c>
      <c r="G2316" t="s">
        <v>21</v>
      </c>
      <c r="H2316" t="s">
        <v>22</v>
      </c>
      <c r="I2316" t="s">
        <v>544</v>
      </c>
      <c r="J2316" t="s">
        <v>545</v>
      </c>
    </row>
    <row r="2317" spans="1:10" x14ac:dyDescent="0.35">
      <c r="A2317" t="s">
        <v>687</v>
      </c>
      <c r="B2317">
        <v>984</v>
      </c>
      <c r="C2317" t="s">
        <v>688</v>
      </c>
      <c r="D2317" t="s">
        <v>687</v>
      </c>
      <c r="E2317" t="s">
        <v>47</v>
      </c>
      <c r="F2317" t="s">
        <v>48</v>
      </c>
      <c r="G2317" t="s">
        <v>21</v>
      </c>
      <c r="H2317" t="s">
        <v>22</v>
      </c>
      <c r="I2317" t="s">
        <v>544</v>
      </c>
      <c r="J2317" t="s">
        <v>545</v>
      </c>
    </row>
    <row r="2318" spans="1:10" x14ac:dyDescent="0.35">
      <c r="A2318" t="s">
        <v>467</v>
      </c>
      <c r="B2318">
        <v>15249</v>
      </c>
      <c r="C2318" t="s">
        <v>468</v>
      </c>
      <c r="D2318" t="s">
        <v>467</v>
      </c>
      <c r="E2318" t="s">
        <v>47</v>
      </c>
      <c r="F2318" t="s">
        <v>48</v>
      </c>
      <c r="G2318" t="s">
        <v>21</v>
      </c>
      <c r="H2318" t="s">
        <v>22</v>
      </c>
      <c r="I2318" t="s">
        <v>544</v>
      </c>
      <c r="J2318" t="s">
        <v>545</v>
      </c>
    </row>
    <row r="2319" spans="1:10" x14ac:dyDescent="0.35">
      <c r="A2319" t="s">
        <v>488</v>
      </c>
      <c r="B2319">
        <v>0</v>
      </c>
      <c r="C2319" t="s">
        <v>885</v>
      </c>
      <c r="D2319" t="s">
        <v>488</v>
      </c>
      <c r="E2319" t="s">
        <v>47</v>
      </c>
      <c r="F2319" t="s">
        <v>48</v>
      </c>
      <c r="G2319" t="s">
        <v>21</v>
      </c>
      <c r="H2319" t="s">
        <v>22</v>
      </c>
      <c r="I2319" t="s">
        <v>544</v>
      </c>
      <c r="J2319" t="s">
        <v>545</v>
      </c>
    </row>
    <row r="2320" spans="1:10" x14ac:dyDescent="0.35">
      <c r="A2320" t="s">
        <v>375</v>
      </c>
      <c r="B2320">
        <v>473</v>
      </c>
      <c r="C2320" t="s">
        <v>376</v>
      </c>
      <c r="D2320" t="s">
        <v>375</v>
      </c>
      <c r="E2320" t="s">
        <v>47</v>
      </c>
      <c r="F2320" t="s">
        <v>48</v>
      </c>
      <c r="G2320" t="s">
        <v>21</v>
      </c>
      <c r="H2320" t="s">
        <v>22</v>
      </c>
      <c r="I2320" t="s">
        <v>544</v>
      </c>
      <c r="J2320" t="s">
        <v>545</v>
      </c>
    </row>
    <row r="2321" spans="1:14" x14ac:dyDescent="0.35">
      <c r="A2321" t="s">
        <v>354</v>
      </c>
      <c r="B2321">
        <v>6957</v>
      </c>
      <c r="C2321" t="s">
        <v>377</v>
      </c>
      <c r="D2321" t="s">
        <v>354</v>
      </c>
      <c r="E2321" t="s">
        <v>47</v>
      </c>
      <c r="F2321" t="s">
        <v>48</v>
      </c>
      <c r="G2321" t="s">
        <v>21</v>
      </c>
      <c r="H2321" t="s">
        <v>22</v>
      </c>
      <c r="I2321" t="s">
        <v>544</v>
      </c>
      <c r="J2321" t="s">
        <v>545</v>
      </c>
    </row>
    <row r="2322" spans="1:14" x14ac:dyDescent="0.35">
      <c r="A2322" t="s">
        <v>388</v>
      </c>
      <c r="B2322">
        <v>11623</v>
      </c>
      <c r="C2322" t="s">
        <v>389</v>
      </c>
      <c r="D2322" t="s">
        <v>388</v>
      </c>
      <c r="E2322" t="s">
        <v>47</v>
      </c>
      <c r="F2322" t="s">
        <v>48</v>
      </c>
      <c r="G2322" t="s">
        <v>21</v>
      </c>
      <c r="H2322" t="s">
        <v>22</v>
      </c>
      <c r="I2322" t="s">
        <v>544</v>
      </c>
      <c r="J2322" t="s">
        <v>545</v>
      </c>
    </row>
    <row r="2323" spans="1:14" x14ac:dyDescent="0.35">
      <c r="A2323" t="s">
        <v>354</v>
      </c>
      <c r="B2323">
        <v>200</v>
      </c>
      <c r="C2323" t="s">
        <v>377</v>
      </c>
      <c r="D2323" t="s">
        <v>354</v>
      </c>
      <c r="E2323" t="s">
        <v>47</v>
      </c>
      <c r="F2323" t="s">
        <v>48</v>
      </c>
      <c r="G2323" t="s">
        <v>292</v>
      </c>
      <c r="H2323" t="s">
        <v>293</v>
      </c>
      <c r="I2323" t="s">
        <v>2071</v>
      </c>
      <c r="J2323" t="s">
        <v>2072</v>
      </c>
    </row>
    <row r="2324" spans="1:14" x14ac:dyDescent="0.35">
      <c r="A2324" t="s">
        <v>524</v>
      </c>
      <c r="B2324">
        <v>831</v>
      </c>
      <c r="C2324" t="s">
        <v>523</v>
      </c>
      <c r="D2324" t="s">
        <v>524</v>
      </c>
      <c r="E2324" t="s">
        <v>288</v>
      </c>
      <c r="F2324" t="s">
        <v>289</v>
      </c>
      <c r="G2324" t="s">
        <v>117</v>
      </c>
      <c r="H2324" t="s">
        <v>118</v>
      </c>
    </row>
    <row r="2325" spans="1:14" x14ac:dyDescent="0.35">
      <c r="A2325" t="s">
        <v>753</v>
      </c>
      <c r="B2325">
        <v>183512</v>
      </c>
      <c r="C2325" t="s">
        <v>752</v>
      </c>
      <c r="D2325" t="s">
        <v>753</v>
      </c>
      <c r="E2325" t="s">
        <v>422</v>
      </c>
      <c r="F2325" t="s">
        <v>423</v>
      </c>
      <c r="G2325" t="s">
        <v>307</v>
      </c>
      <c r="H2325" t="s">
        <v>308</v>
      </c>
    </row>
    <row r="2326" spans="1:14" x14ac:dyDescent="0.35">
      <c r="A2326" t="s">
        <v>172</v>
      </c>
      <c r="B2326">
        <v>2000</v>
      </c>
      <c r="C2326" t="s">
        <v>537</v>
      </c>
      <c r="D2326" t="s">
        <v>172</v>
      </c>
      <c r="E2326" t="s">
        <v>47</v>
      </c>
      <c r="F2326" t="s">
        <v>48</v>
      </c>
      <c r="G2326" t="s">
        <v>292</v>
      </c>
      <c r="H2326" t="s">
        <v>293</v>
      </c>
      <c r="I2326" t="s">
        <v>1607</v>
      </c>
      <c r="J2326" t="s">
        <v>1608</v>
      </c>
    </row>
    <row r="2327" spans="1:14" x14ac:dyDescent="0.35">
      <c r="A2327" t="s">
        <v>354</v>
      </c>
      <c r="B2327">
        <v>300</v>
      </c>
      <c r="C2327" t="s">
        <v>377</v>
      </c>
      <c r="D2327" t="s">
        <v>354</v>
      </c>
      <c r="E2327" t="s">
        <v>47</v>
      </c>
      <c r="F2327" t="s">
        <v>48</v>
      </c>
      <c r="G2327" t="s">
        <v>292</v>
      </c>
      <c r="H2327" t="s">
        <v>293</v>
      </c>
      <c r="I2327" t="s">
        <v>1607</v>
      </c>
      <c r="J2327" t="s">
        <v>1608</v>
      </c>
    </row>
    <row r="2328" spans="1:14" x14ac:dyDescent="0.35">
      <c r="A2328" t="s">
        <v>354</v>
      </c>
      <c r="B2328">
        <v>500</v>
      </c>
      <c r="C2328" t="s">
        <v>377</v>
      </c>
      <c r="D2328" t="s">
        <v>354</v>
      </c>
      <c r="E2328" t="s">
        <v>47</v>
      </c>
      <c r="F2328" t="s">
        <v>48</v>
      </c>
      <c r="G2328" t="s">
        <v>292</v>
      </c>
      <c r="H2328" t="s">
        <v>293</v>
      </c>
      <c r="I2328" t="s">
        <v>2073</v>
      </c>
      <c r="J2328" t="s">
        <v>2074</v>
      </c>
    </row>
    <row r="2329" spans="1:14" x14ac:dyDescent="0.35">
      <c r="A2329" t="s">
        <v>378</v>
      </c>
      <c r="B2329">
        <v>100</v>
      </c>
      <c r="C2329" t="s">
        <v>379</v>
      </c>
      <c r="D2329" t="s">
        <v>378</v>
      </c>
      <c r="E2329" t="s">
        <v>47</v>
      </c>
      <c r="F2329" t="s">
        <v>48</v>
      </c>
      <c r="G2329" t="s">
        <v>369</v>
      </c>
      <c r="H2329" t="s">
        <v>370</v>
      </c>
      <c r="I2329" t="s">
        <v>371</v>
      </c>
      <c r="J2329" t="s">
        <v>372</v>
      </c>
      <c r="M2329" t="s">
        <v>373</v>
      </c>
      <c r="N2329" t="s">
        <v>374</v>
      </c>
    </row>
    <row r="2330" spans="1:14" x14ac:dyDescent="0.35">
      <c r="A2330" t="s">
        <v>467</v>
      </c>
      <c r="B2330">
        <v>6882</v>
      </c>
      <c r="C2330" t="s">
        <v>468</v>
      </c>
      <c r="D2330" t="s">
        <v>467</v>
      </c>
      <c r="E2330" t="s">
        <v>47</v>
      </c>
      <c r="F2330" t="s">
        <v>48</v>
      </c>
      <c r="G2330" t="s">
        <v>369</v>
      </c>
      <c r="H2330" t="s">
        <v>370</v>
      </c>
      <c r="I2330" t="s">
        <v>371</v>
      </c>
      <c r="J2330" t="s">
        <v>372</v>
      </c>
      <c r="M2330" t="s">
        <v>373</v>
      </c>
      <c r="N2330" t="s">
        <v>374</v>
      </c>
    </row>
    <row r="2331" spans="1:14" x14ac:dyDescent="0.35">
      <c r="A2331" t="s">
        <v>687</v>
      </c>
      <c r="B2331">
        <v>308</v>
      </c>
      <c r="C2331" t="s">
        <v>688</v>
      </c>
      <c r="D2331" t="s">
        <v>687</v>
      </c>
      <c r="E2331" t="s">
        <v>47</v>
      </c>
      <c r="F2331" t="s">
        <v>48</v>
      </c>
      <c r="G2331" t="s">
        <v>369</v>
      </c>
      <c r="H2331" t="s">
        <v>370</v>
      </c>
      <c r="I2331" t="s">
        <v>371</v>
      </c>
      <c r="J2331" t="s">
        <v>372</v>
      </c>
      <c r="M2331" t="s">
        <v>373</v>
      </c>
      <c r="N2331" t="s">
        <v>374</v>
      </c>
    </row>
    <row r="2332" spans="1:14" x14ac:dyDescent="0.35">
      <c r="A2332" t="s">
        <v>172</v>
      </c>
      <c r="B2332">
        <v>1082</v>
      </c>
      <c r="C2332" t="s">
        <v>537</v>
      </c>
      <c r="D2332" t="s">
        <v>172</v>
      </c>
      <c r="E2332" t="s">
        <v>47</v>
      </c>
      <c r="F2332" t="s">
        <v>48</v>
      </c>
      <c r="G2332" t="s">
        <v>369</v>
      </c>
      <c r="H2332" t="s">
        <v>370</v>
      </c>
      <c r="I2332" t="s">
        <v>371</v>
      </c>
      <c r="J2332" t="s">
        <v>372</v>
      </c>
      <c r="M2332" t="s">
        <v>373</v>
      </c>
      <c r="N2332" t="s">
        <v>374</v>
      </c>
    </row>
    <row r="2333" spans="1:14" x14ac:dyDescent="0.35">
      <c r="A2333" t="s">
        <v>367</v>
      </c>
      <c r="B2333">
        <v>1753</v>
      </c>
      <c r="C2333" t="s">
        <v>368</v>
      </c>
      <c r="D2333" t="s">
        <v>367</v>
      </c>
      <c r="E2333" t="s">
        <v>47</v>
      </c>
      <c r="F2333" t="s">
        <v>48</v>
      </c>
      <c r="G2333" t="s">
        <v>369</v>
      </c>
      <c r="H2333" t="s">
        <v>370</v>
      </c>
      <c r="I2333" t="s">
        <v>371</v>
      </c>
      <c r="J2333" t="s">
        <v>372</v>
      </c>
      <c r="M2333" t="s">
        <v>373</v>
      </c>
      <c r="N2333" t="s">
        <v>374</v>
      </c>
    </row>
    <row r="2334" spans="1:14" x14ac:dyDescent="0.35">
      <c r="A2334" t="s">
        <v>375</v>
      </c>
      <c r="B2334">
        <v>366</v>
      </c>
      <c r="C2334" t="s">
        <v>376</v>
      </c>
      <c r="D2334" t="s">
        <v>375</v>
      </c>
      <c r="E2334" t="s">
        <v>47</v>
      </c>
      <c r="F2334" t="s">
        <v>48</v>
      </c>
      <c r="G2334" t="s">
        <v>369</v>
      </c>
      <c r="H2334" t="s">
        <v>370</v>
      </c>
      <c r="I2334" t="s">
        <v>371</v>
      </c>
      <c r="J2334" t="s">
        <v>372</v>
      </c>
      <c r="M2334" t="s">
        <v>373</v>
      </c>
      <c r="N2334" t="s">
        <v>374</v>
      </c>
    </row>
    <row r="2335" spans="1:14" x14ac:dyDescent="0.35">
      <c r="A2335" t="s">
        <v>354</v>
      </c>
      <c r="B2335">
        <v>4509</v>
      </c>
      <c r="C2335" t="s">
        <v>377</v>
      </c>
      <c r="D2335" t="s">
        <v>354</v>
      </c>
      <c r="E2335" t="s">
        <v>47</v>
      </c>
      <c r="F2335" t="s">
        <v>48</v>
      </c>
      <c r="G2335" t="s">
        <v>369</v>
      </c>
      <c r="H2335" t="s">
        <v>370</v>
      </c>
      <c r="I2335" t="s">
        <v>371</v>
      </c>
      <c r="J2335" t="s">
        <v>372</v>
      </c>
      <c r="M2335" t="s">
        <v>373</v>
      </c>
      <c r="N2335" t="s">
        <v>374</v>
      </c>
    </row>
    <row r="2336" spans="1:14" x14ac:dyDescent="0.35">
      <c r="A2336" t="s">
        <v>1090</v>
      </c>
      <c r="B2336">
        <v>110000</v>
      </c>
      <c r="C2336" t="s">
        <v>1089</v>
      </c>
      <c r="D2336" t="s">
        <v>1090</v>
      </c>
      <c r="E2336" t="s">
        <v>1016</v>
      </c>
      <c r="F2336" t="s">
        <v>1017</v>
      </c>
      <c r="G2336" t="s">
        <v>1427</v>
      </c>
      <c r="H2336" t="s">
        <v>1428</v>
      </c>
      <c r="M2336" t="s">
        <v>1429</v>
      </c>
      <c r="N2336" t="s">
        <v>1430</v>
      </c>
    </row>
    <row r="2337" spans="1:10" x14ac:dyDescent="0.35">
      <c r="A2337" t="s">
        <v>467</v>
      </c>
      <c r="B2337">
        <v>5356</v>
      </c>
      <c r="C2337" t="s">
        <v>468</v>
      </c>
      <c r="D2337" t="s">
        <v>467</v>
      </c>
      <c r="E2337" t="s">
        <v>47</v>
      </c>
      <c r="F2337" t="s">
        <v>48</v>
      </c>
      <c r="G2337" t="s">
        <v>369</v>
      </c>
      <c r="H2337" t="s">
        <v>370</v>
      </c>
      <c r="I2337" t="s">
        <v>590</v>
      </c>
      <c r="J2337" t="s">
        <v>591</v>
      </c>
    </row>
    <row r="2338" spans="1:10" x14ac:dyDescent="0.35">
      <c r="A2338" t="s">
        <v>367</v>
      </c>
      <c r="B2338">
        <v>400</v>
      </c>
      <c r="C2338" t="s">
        <v>368</v>
      </c>
      <c r="D2338" t="s">
        <v>367</v>
      </c>
      <c r="E2338" t="s">
        <v>47</v>
      </c>
      <c r="F2338" t="s">
        <v>48</v>
      </c>
      <c r="G2338" t="s">
        <v>369</v>
      </c>
      <c r="H2338" t="s">
        <v>370</v>
      </c>
      <c r="I2338" t="s">
        <v>590</v>
      </c>
      <c r="J2338" t="s">
        <v>591</v>
      </c>
    </row>
    <row r="2339" spans="1:10" x14ac:dyDescent="0.35">
      <c r="A2339" t="s">
        <v>498</v>
      </c>
      <c r="B2339">
        <v>0</v>
      </c>
      <c r="C2339" t="s">
        <v>497</v>
      </c>
      <c r="D2339" t="s">
        <v>498</v>
      </c>
      <c r="E2339" t="s">
        <v>47</v>
      </c>
      <c r="F2339" t="s">
        <v>48</v>
      </c>
      <c r="G2339" t="s">
        <v>307</v>
      </c>
      <c r="H2339" t="s">
        <v>308</v>
      </c>
      <c r="I2339" t="s">
        <v>669</v>
      </c>
      <c r="J2339" t="s">
        <v>670</v>
      </c>
    </row>
    <row r="2340" spans="1:10" x14ac:dyDescent="0.35">
      <c r="A2340" t="s">
        <v>904</v>
      </c>
      <c r="B2340">
        <v>0</v>
      </c>
      <c r="C2340" t="s">
        <v>903</v>
      </c>
      <c r="D2340" t="s">
        <v>904</v>
      </c>
      <c r="E2340" t="s">
        <v>47</v>
      </c>
      <c r="F2340" t="s">
        <v>48</v>
      </c>
      <c r="G2340" t="s">
        <v>307</v>
      </c>
      <c r="H2340" t="s">
        <v>308</v>
      </c>
      <c r="I2340" t="s">
        <v>669</v>
      </c>
      <c r="J2340" t="s">
        <v>670</v>
      </c>
    </row>
    <row r="2341" spans="1:10" x14ac:dyDescent="0.35">
      <c r="A2341" t="s">
        <v>378</v>
      </c>
      <c r="B2341">
        <v>0</v>
      </c>
      <c r="C2341" t="s">
        <v>379</v>
      </c>
      <c r="D2341" t="s">
        <v>378</v>
      </c>
      <c r="E2341" t="s">
        <v>47</v>
      </c>
      <c r="F2341" t="s">
        <v>48</v>
      </c>
      <c r="G2341" t="s">
        <v>307</v>
      </c>
      <c r="H2341" t="s">
        <v>308</v>
      </c>
      <c r="I2341" t="s">
        <v>669</v>
      </c>
      <c r="J2341" t="s">
        <v>670</v>
      </c>
    </row>
    <row r="2342" spans="1:10" x14ac:dyDescent="0.35">
      <c r="A2342" t="s">
        <v>400</v>
      </c>
      <c r="B2342">
        <v>0</v>
      </c>
      <c r="C2342" t="s">
        <v>401</v>
      </c>
      <c r="D2342" t="s">
        <v>400</v>
      </c>
      <c r="E2342" t="s">
        <v>47</v>
      </c>
      <c r="F2342" t="s">
        <v>48</v>
      </c>
      <c r="G2342" t="s">
        <v>307</v>
      </c>
      <c r="H2342" t="s">
        <v>308</v>
      </c>
      <c r="I2342" t="s">
        <v>669</v>
      </c>
      <c r="J2342" t="s">
        <v>670</v>
      </c>
    </row>
    <row r="2343" spans="1:10" x14ac:dyDescent="0.35">
      <c r="A2343" t="s">
        <v>687</v>
      </c>
      <c r="B2343">
        <v>0</v>
      </c>
      <c r="C2343" t="s">
        <v>688</v>
      </c>
      <c r="D2343" t="s">
        <v>687</v>
      </c>
      <c r="E2343" t="s">
        <v>47</v>
      </c>
      <c r="F2343" t="s">
        <v>48</v>
      </c>
      <c r="G2343" t="s">
        <v>307</v>
      </c>
      <c r="H2343" t="s">
        <v>308</v>
      </c>
      <c r="I2343" t="s">
        <v>669</v>
      </c>
      <c r="J2343" t="s">
        <v>670</v>
      </c>
    </row>
    <row r="2344" spans="1:10" x14ac:dyDescent="0.35">
      <c r="A2344" t="s">
        <v>172</v>
      </c>
      <c r="B2344">
        <v>0</v>
      </c>
      <c r="C2344" t="s">
        <v>537</v>
      </c>
      <c r="D2344" t="s">
        <v>172</v>
      </c>
      <c r="E2344" t="s">
        <v>47</v>
      </c>
      <c r="F2344" t="s">
        <v>48</v>
      </c>
      <c r="G2344" t="s">
        <v>307</v>
      </c>
      <c r="H2344" t="s">
        <v>308</v>
      </c>
      <c r="I2344" t="s">
        <v>669</v>
      </c>
      <c r="J2344" t="s">
        <v>670</v>
      </c>
    </row>
    <row r="2345" spans="1:10" x14ac:dyDescent="0.35">
      <c r="A2345" t="s">
        <v>488</v>
      </c>
      <c r="B2345">
        <v>0</v>
      </c>
      <c r="C2345" t="s">
        <v>885</v>
      </c>
      <c r="D2345" t="s">
        <v>488</v>
      </c>
      <c r="E2345" t="s">
        <v>47</v>
      </c>
      <c r="F2345" t="s">
        <v>48</v>
      </c>
      <c r="G2345" t="s">
        <v>307</v>
      </c>
      <c r="H2345" t="s">
        <v>308</v>
      </c>
      <c r="I2345" t="s">
        <v>669</v>
      </c>
      <c r="J2345" t="s">
        <v>670</v>
      </c>
    </row>
    <row r="2346" spans="1:10" x14ac:dyDescent="0.35">
      <c r="A2346" t="s">
        <v>375</v>
      </c>
      <c r="B2346">
        <v>0</v>
      </c>
      <c r="C2346" t="s">
        <v>376</v>
      </c>
      <c r="D2346" t="s">
        <v>375</v>
      </c>
      <c r="E2346" t="s">
        <v>47</v>
      </c>
      <c r="F2346" t="s">
        <v>48</v>
      </c>
      <c r="G2346" t="s">
        <v>307</v>
      </c>
      <c r="H2346" t="s">
        <v>308</v>
      </c>
      <c r="I2346" t="s">
        <v>669</v>
      </c>
      <c r="J2346" t="s">
        <v>670</v>
      </c>
    </row>
    <row r="2347" spans="1:10" x14ac:dyDescent="0.35">
      <c r="A2347" t="s">
        <v>354</v>
      </c>
      <c r="B2347">
        <v>0</v>
      </c>
      <c r="C2347" t="s">
        <v>377</v>
      </c>
      <c r="D2347" t="s">
        <v>354</v>
      </c>
      <c r="E2347" t="s">
        <v>47</v>
      </c>
      <c r="F2347" t="s">
        <v>48</v>
      </c>
      <c r="G2347" t="s">
        <v>307</v>
      </c>
      <c r="H2347" t="s">
        <v>308</v>
      </c>
      <c r="I2347" t="s">
        <v>669</v>
      </c>
      <c r="J2347" t="s">
        <v>670</v>
      </c>
    </row>
    <row r="2348" spans="1:10" x14ac:dyDescent="0.35">
      <c r="A2348" t="s">
        <v>388</v>
      </c>
      <c r="B2348">
        <v>0</v>
      </c>
      <c r="C2348" t="s">
        <v>389</v>
      </c>
      <c r="D2348" t="s">
        <v>388</v>
      </c>
      <c r="E2348" t="s">
        <v>47</v>
      </c>
      <c r="F2348" t="s">
        <v>48</v>
      </c>
      <c r="G2348" t="s">
        <v>307</v>
      </c>
      <c r="H2348" t="s">
        <v>308</v>
      </c>
      <c r="I2348" t="s">
        <v>669</v>
      </c>
      <c r="J2348" t="s">
        <v>670</v>
      </c>
    </row>
    <row r="2349" spans="1:10" x14ac:dyDescent="0.35">
      <c r="A2349" t="s">
        <v>498</v>
      </c>
      <c r="B2349">
        <v>0</v>
      </c>
      <c r="C2349" t="s">
        <v>497</v>
      </c>
      <c r="D2349" t="s">
        <v>498</v>
      </c>
      <c r="E2349" t="s">
        <v>47</v>
      </c>
      <c r="F2349" t="s">
        <v>48</v>
      </c>
      <c r="G2349" t="s">
        <v>1411</v>
      </c>
      <c r="H2349" t="s">
        <v>1412</v>
      </c>
      <c r="I2349" t="s">
        <v>552</v>
      </c>
      <c r="J2349" t="s">
        <v>553</v>
      </c>
    </row>
    <row r="2350" spans="1:10" x14ac:dyDescent="0.35">
      <c r="A2350" t="s">
        <v>904</v>
      </c>
      <c r="B2350">
        <v>0</v>
      </c>
      <c r="C2350" t="s">
        <v>903</v>
      </c>
      <c r="D2350" t="s">
        <v>904</v>
      </c>
      <c r="E2350" t="s">
        <v>47</v>
      </c>
      <c r="F2350" t="s">
        <v>48</v>
      </c>
      <c r="G2350" t="s">
        <v>1411</v>
      </c>
      <c r="H2350" t="s">
        <v>1412</v>
      </c>
      <c r="I2350" t="s">
        <v>552</v>
      </c>
      <c r="J2350" t="s">
        <v>553</v>
      </c>
    </row>
    <row r="2351" spans="1:10" x14ac:dyDescent="0.35">
      <c r="A2351" t="s">
        <v>378</v>
      </c>
      <c r="B2351">
        <v>0</v>
      </c>
      <c r="C2351" t="s">
        <v>379</v>
      </c>
      <c r="D2351" t="s">
        <v>378</v>
      </c>
      <c r="E2351" t="s">
        <v>47</v>
      </c>
      <c r="F2351" t="s">
        <v>48</v>
      </c>
      <c r="G2351" t="s">
        <v>1411</v>
      </c>
      <c r="H2351" t="s">
        <v>1412</v>
      </c>
      <c r="I2351" t="s">
        <v>552</v>
      </c>
      <c r="J2351" t="s">
        <v>553</v>
      </c>
    </row>
    <row r="2352" spans="1:10" x14ac:dyDescent="0.35">
      <c r="A2352" t="s">
        <v>400</v>
      </c>
      <c r="B2352">
        <v>0</v>
      </c>
      <c r="C2352" t="s">
        <v>401</v>
      </c>
      <c r="D2352" t="s">
        <v>400</v>
      </c>
      <c r="E2352" t="s">
        <v>47</v>
      </c>
      <c r="F2352" t="s">
        <v>48</v>
      </c>
      <c r="G2352" t="s">
        <v>1411</v>
      </c>
      <c r="H2352" t="s">
        <v>1412</v>
      </c>
      <c r="I2352" t="s">
        <v>552</v>
      </c>
      <c r="J2352" t="s">
        <v>553</v>
      </c>
    </row>
    <row r="2353" spans="1:14" x14ac:dyDescent="0.35">
      <c r="A2353" t="s">
        <v>687</v>
      </c>
      <c r="B2353">
        <v>0</v>
      </c>
      <c r="C2353" t="s">
        <v>688</v>
      </c>
      <c r="D2353" t="s">
        <v>687</v>
      </c>
      <c r="E2353" t="s">
        <v>47</v>
      </c>
      <c r="F2353" t="s">
        <v>48</v>
      </c>
      <c r="G2353" t="s">
        <v>1411</v>
      </c>
      <c r="H2353" t="s">
        <v>1412</v>
      </c>
      <c r="I2353" t="s">
        <v>552</v>
      </c>
      <c r="J2353" t="s">
        <v>553</v>
      </c>
    </row>
    <row r="2354" spans="1:14" x14ac:dyDescent="0.35">
      <c r="A2354" t="s">
        <v>172</v>
      </c>
      <c r="B2354">
        <v>0</v>
      </c>
      <c r="C2354" t="s">
        <v>537</v>
      </c>
      <c r="D2354" t="s">
        <v>172</v>
      </c>
      <c r="E2354" t="s">
        <v>47</v>
      </c>
      <c r="F2354" t="s">
        <v>48</v>
      </c>
      <c r="G2354" t="s">
        <v>1411</v>
      </c>
      <c r="H2354" t="s">
        <v>1412</v>
      </c>
      <c r="I2354" t="s">
        <v>552</v>
      </c>
      <c r="J2354" t="s">
        <v>553</v>
      </c>
    </row>
    <row r="2355" spans="1:14" x14ac:dyDescent="0.35">
      <c r="A2355" t="s">
        <v>488</v>
      </c>
      <c r="B2355">
        <v>0</v>
      </c>
      <c r="C2355" t="s">
        <v>885</v>
      </c>
      <c r="D2355" t="s">
        <v>488</v>
      </c>
      <c r="E2355" t="s">
        <v>47</v>
      </c>
      <c r="F2355" t="s">
        <v>48</v>
      </c>
      <c r="G2355" t="s">
        <v>1411</v>
      </c>
      <c r="H2355" t="s">
        <v>1412</v>
      </c>
      <c r="I2355" t="s">
        <v>552</v>
      </c>
      <c r="J2355" t="s">
        <v>553</v>
      </c>
    </row>
    <row r="2356" spans="1:14" x14ac:dyDescent="0.35">
      <c r="A2356" t="s">
        <v>375</v>
      </c>
      <c r="B2356">
        <v>0</v>
      </c>
      <c r="C2356" t="s">
        <v>376</v>
      </c>
      <c r="D2356" t="s">
        <v>375</v>
      </c>
      <c r="E2356" t="s">
        <v>47</v>
      </c>
      <c r="F2356" t="s">
        <v>48</v>
      </c>
      <c r="G2356" t="s">
        <v>1411</v>
      </c>
      <c r="H2356" t="s">
        <v>1412</v>
      </c>
      <c r="I2356" t="s">
        <v>552</v>
      </c>
      <c r="J2356" t="s">
        <v>553</v>
      </c>
    </row>
    <row r="2357" spans="1:14" x14ac:dyDescent="0.35">
      <c r="A2357" t="s">
        <v>354</v>
      </c>
      <c r="B2357">
        <v>0</v>
      </c>
      <c r="C2357" t="s">
        <v>377</v>
      </c>
      <c r="D2357" t="s">
        <v>354</v>
      </c>
      <c r="E2357" t="s">
        <v>47</v>
      </c>
      <c r="F2357" t="s">
        <v>48</v>
      </c>
      <c r="G2357" t="s">
        <v>1411</v>
      </c>
      <c r="H2357" t="s">
        <v>1412</v>
      </c>
      <c r="I2357" t="s">
        <v>552</v>
      </c>
      <c r="J2357" t="s">
        <v>553</v>
      </c>
    </row>
    <row r="2358" spans="1:14" x14ac:dyDescent="0.35">
      <c r="A2358" t="s">
        <v>388</v>
      </c>
      <c r="B2358">
        <v>0</v>
      </c>
      <c r="C2358" t="s">
        <v>389</v>
      </c>
      <c r="D2358" t="s">
        <v>388</v>
      </c>
      <c r="E2358" t="s">
        <v>47</v>
      </c>
      <c r="F2358" t="s">
        <v>48</v>
      </c>
      <c r="G2358" t="s">
        <v>1411</v>
      </c>
      <c r="H2358" t="s">
        <v>1412</v>
      </c>
      <c r="I2358" t="s">
        <v>552</v>
      </c>
      <c r="J2358" t="s">
        <v>553</v>
      </c>
    </row>
    <row r="2359" spans="1:14" x14ac:dyDescent="0.35">
      <c r="A2359" t="s">
        <v>347</v>
      </c>
      <c r="B2359">
        <v>42000</v>
      </c>
      <c r="C2359" t="s">
        <v>346</v>
      </c>
      <c r="D2359" t="s">
        <v>347</v>
      </c>
      <c r="E2359" t="s">
        <v>47</v>
      </c>
      <c r="F2359" t="s">
        <v>48</v>
      </c>
      <c r="G2359" t="s">
        <v>32</v>
      </c>
      <c r="H2359" t="s">
        <v>33</v>
      </c>
      <c r="M2359" t="s">
        <v>2064</v>
      </c>
      <c r="N2359" t="s">
        <v>731</v>
      </c>
    </row>
    <row r="2360" spans="1:14" x14ac:dyDescent="0.35">
      <c r="A2360" t="s">
        <v>1090</v>
      </c>
      <c r="B2360">
        <v>4500</v>
      </c>
      <c r="C2360" t="s">
        <v>1089</v>
      </c>
      <c r="D2360" t="s">
        <v>1090</v>
      </c>
      <c r="E2360" t="s">
        <v>1016</v>
      </c>
      <c r="F2360" t="s">
        <v>1017</v>
      </c>
      <c r="G2360" t="s">
        <v>1669</v>
      </c>
      <c r="H2360" t="s">
        <v>1670</v>
      </c>
      <c r="M2360" t="s">
        <v>1429</v>
      </c>
      <c r="N2360" t="s">
        <v>1430</v>
      </c>
    </row>
    <row r="2361" spans="1:14" x14ac:dyDescent="0.35">
      <c r="A2361" t="s">
        <v>1090</v>
      </c>
      <c r="B2361">
        <v>1000</v>
      </c>
      <c r="C2361" t="s">
        <v>1089</v>
      </c>
      <c r="D2361" t="s">
        <v>1090</v>
      </c>
      <c r="E2361" t="s">
        <v>1016</v>
      </c>
      <c r="F2361" t="s">
        <v>1017</v>
      </c>
      <c r="G2361" t="s">
        <v>1669</v>
      </c>
      <c r="H2361" t="s">
        <v>1670</v>
      </c>
      <c r="M2361" t="s">
        <v>1671</v>
      </c>
      <c r="N2361" t="s">
        <v>1672</v>
      </c>
    </row>
    <row r="2362" spans="1:14" x14ac:dyDescent="0.35">
      <c r="A2362" t="s">
        <v>467</v>
      </c>
      <c r="B2362">
        <v>51534</v>
      </c>
      <c r="C2362" t="s">
        <v>468</v>
      </c>
      <c r="D2362" t="s">
        <v>467</v>
      </c>
      <c r="E2362" t="s">
        <v>158</v>
      </c>
      <c r="F2362" t="s">
        <v>159</v>
      </c>
      <c r="G2362" t="s">
        <v>117</v>
      </c>
      <c r="H2362" t="s">
        <v>118</v>
      </c>
      <c r="I2362" t="s">
        <v>596</v>
      </c>
      <c r="J2362" t="s">
        <v>597</v>
      </c>
    </row>
    <row r="2363" spans="1:14" x14ac:dyDescent="0.35">
      <c r="A2363" t="s">
        <v>169</v>
      </c>
      <c r="B2363">
        <v>6566</v>
      </c>
      <c r="C2363" t="s">
        <v>168</v>
      </c>
      <c r="D2363" t="s">
        <v>169</v>
      </c>
      <c r="E2363" t="s">
        <v>404</v>
      </c>
      <c r="F2363" t="s">
        <v>405</v>
      </c>
      <c r="G2363" t="s">
        <v>307</v>
      </c>
      <c r="H2363" t="s">
        <v>308</v>
      </c>
    </row>
    <row r="2364" spans="1:14" x14ac:dyDescent="0.35">
      <c r="A2364" t="s">
        <v>188</v>
      </c>
      <c r="B2364">
        <v>1938</v>
      </c>
      <c r="C2364" t="s">
        <v>189</v>
      </c>
      <c r="D2364" t="s">
        <v>188</v>
      </c>
      <c r="E2364" t="s">
        <v>404</v>
      </c>
      <c r="F2364" t="s">
        <v>405</v>
      </c>
      <c r="G2364" t="s">
        <v>307</v>
      </c>
      <c r="H2364" t="s">
        <v>308</v>
      </c>
    </row>
    <row r="2365" spans="1:14" x14ac:dyDescent="0.35">
      <c r="A2365" t="s">
        <v>753</v>
      </c>
      <c r="B2365">
        <v>221043</v>
      </c>
      <c r="C2365" t="s">
        <v>752</v>
      </c>
      <c r="D2365" t="s">
        <v>753</v>
      </c>
      <c r="E2365" t="s">
        <v>404</v>
      </c>
      <c r="F2365" t="s">
        <v>405</v>
      </c>
      <c r="G2365" t="s">
        <v>307</v>
      </c>
      <c r="H2365" t="s">
        <v>308</v>
      </c>
    </row>
    <row r="2366" spans="1:14" x14ac:dyDescent="0.35">
      <c r="A2366" t="s">
        <v>1064</v>
      </c>
      <c r="B2366">
        <v>150</v>
      </c>
      <c r="C2366" t="s">
        <v>1063</v>
      </c>
      <c r="D2366" t="s">
        <v>1064</v>
      </c>
      <c r="E2366" t="s">
        <v>404</v>
      </c>
      <c r="F2366" t="s">
        <v>405</v>
      </c>
      <c r="G2366" t="s">
        <v>307</v>
      </c>
      <c r="H2366" t="s">
        <v>308</v>
      </c>
    </row>
    <row r="2367" spans="1:14" x14ac:dyDescent="0.35">
      <c r="A2367" t="s">
        <v>517</v>
      </c>
      <c r="B2367">
        <v>444</v>
      </c>
      <c r="C2367" t="s">
        <v>516</v>
      </c>
      <c r="D2367" t="s">
        <v>517</v>
      </c>
      <c r="E2367" t="s">
        <v>288</v>
      </c>
      <c r="F2367" t="s">
        <v>289</v>
      </c>
      <c r="G2367" t="s">
        <v>117</v>
      </c>
      <c r="H2367" t="s">
        <v>118</v>
      </c>
    </row>
    <row r="2368" spans="1:14" x14ac:dyDescent="0.35">
      <c r="A2368" t="s">
        <v>86</v>
      </c>
      <c r="B2368">
        <v>140</v>
      </c>
      <c r="C2368" t="s">
        <v>85</v>
      </c>
      <c r="D2368" t="s">
        <v>86</v>
      </c>
      <c r="E2368" t="s">
        <v>288</v>
      </c>
      <c r="F2368" t="s">
        <v>289</v>
      </c>
      <c r="G2368" t="s">
        <v>117</v>
      </c>
      <c r="H2368" t="s">
        <v>118</v>
      </c>
    </row>
    <row r="2369" spans="1:12" x14ac:dyDescent="0.35">
      <c r="A2369" t="s">
        <v>274</v>
      </c>
      <c r="B2369">
        <v>128</v>
      </c>
      <c r="C2369" t="s">
        <v>514</v>
      </c>
      <c r="D2369" t="s">
        <v>274</v>
      </c>
      <c r="E2369" t="s">
        <v>288</v>
      </c>
      <c r="F2369" t="s">
        <v>289</v>
      </c>
      <c r="G2369" t="s">
        <v>117</v>
      </c>
      <c r="H2369" t="s">
        <v>118</v>
      </c>
    </row>
    <row r="2370" spans="1:12" x14ac:dyDescent="0.35">
      <c r="A2370" t="s">
        <v>138</v>
      </c>
      <c r="B2370">
        <v>5640</v>
      </c>
      <c r="C2370" t="s">
        <v>266</v>
      </c>
      <c r="D2370" t="s">
        <v>138</v>
      </c>
      <c r="E2370" t="s">
        <v>288</v>
      </c>
      <c r="F2370" t="s">
        <v>289</v>
      </c>
      <c r="G2370" t="s">
        <v>117</v>
      </c>
      <c r="H2370" t="s">
        <v>118</v>
      </c>
      <c r="K2370" t="s">
        <v>267</v>
      </c>
      <c r="L2370" t="s">
        <v>268</v>
      </c>
    </row>
    <row r="2371" spans="1:12" x14ac:dyDescent="0.35">
      <c r="A2371" t="s">
        <v>2075</v>
      </c>
      <c r="B2371">
        <v>285</v>
      </c>
      <c r="C2371" t="s">
        <v>185</v>
      </c>
      <c r="D2371" t="s">
        <v>184</v>
      </c>
      <c r="E2371" t="s">
        <v>258</v>
      </c>
      <c r="F2371" t="s">
        <v>259</v>
      </c>
      <c r="G2371" t="s">
        <v>117</v>
      </c>
      <c r="H2371" t="s">
        <v>118</v>
      </c>
    </row>
    <row r="2372" spans="1:12" x14ac:dyDescent="0.35">
      <c r="A2372" t="s">
        <v>261</v>
      </c>
      <c r="B2372">
        <v>209</v>
      </c>
      <c r="C2372" t="s">
        <v>260</v>
      </c>
      <c r="D2372" t="s">
        <v>261</v>
      </c>
      <c r="E2372" t="s">
        <v>288</v>
      </c>
      <c r="F2372" t="s">
        <v>289</v>
      </c>
      <c r="G2372" t="s">
        <v>117</v>
      </c>
      <c r="H2372" t="s">
        <v>118</v>
      </c>
    </row>
    <row r="2373" spans="1:12" x14ac:dyDescent="0.35">
      <c r="A2373" t="s">
        <v>76</v>
      </c>
      <c r="B2373">
        <v>620</v>
      </c>
      <c r="C2373" t="s">
        <v>75</v>
      </c>
      <c r="D2373" t="s">
        <v>76</v>
      </c>
      <c r="E2373" t="s">
        <v>288</v>
      </c>
      <c r="F2373" t="s">
        <v>289</v>
      </c>
      <c r="G2373" t="s">
        <v>117</v>
      </c>
      <c r="H2373" t="s">
        <v>118</v>
      </c>
    </row>
    <row r="2374" spans="1:12" x14ac:dyDescent="0.35">
      <c r="A2374" t="s">
        <v>900</v>
      </c>
      <c r="B2374">
        <v>479</v>
      </c>
      <c r="C2374" t="s">
        <v>899</v>
      </c>
      <c r="D2374" t="s">
        <v>900</v>
      </c>
      <c r="E2374" t="s">
        <v>288</v>
      </c>
      <c r="F2374" t="s">
        <v>289</v>
      </c>
      <c r="G2374" t="s">
        <v>117</v>
      </c>
      <c r="H2374" t="s">
        <v>118</v>
      </c>
    </row>
    <row r="2375" spans="1:12" x14ac:dyDescent="0.35">
      <c r="A2375" t="s">
        <v>64</v>
      </c>
      <c r="B2375">
        <v>570</v>
      </c>
      <c r="C2375" t="s">
        <v>63</v>
      </c>
      <c r="D2375" t="s">
        <v>64</v>
      </c>
      <c r="E2375" t="s">
        <v>288</v>
      </c>
      <c r="F2375" t="s">
        <v>289</v>
      </c>
      <c r="G2375" t="s">
        <v>117</v>
      </c>
      <c r="H2375" t="s">
        <v>118</v>
      </c>
    </row>
    <row r="2376" spans="1:12" x14ac:dyDescent="0.35">
      <c r="A2376" t="s">
        <v>440</v>
      </c>
      <c r="B2376">
        <v>1496</v>
      </c>
      <c r="C2376" t="s">
        <v>630</v>
      </c>
      <c r="D2376" t="s">
        <v>440</v>
      </c>
      <c r="E2376" t="s">
        <v>288</v>
      </c>
      <c r="F2376" t="s">
        <v>289</v>
      </c>
      <c r="G2376" t="s">
        <v>117</v>
      </c>
      <c r="H2376" t="s">
        <v>118</v>
      </c>
    </row>
    <row r="2377" spans="1:12" x14ac:dyDescent="0.35">
      <c r="A2377" t="s">
        <v>488</v>
      </c>
      <c r="B2377">
        <v>950</v>
      </c>
      <c r="C2377" t="s">
        <v>487</v>
      </c>
      <c r="D2377" t="s">
        <v>488</v>
      </c>
      <c r="E2377" t="s">
        <v>288</v>
      </c>
      <c r="F2377" t="s">
        <v>289</v>
      </c>
      <c r="G2377" t="s">
        <v>117</v>
      </c>
      <c r="H2377" t="s">
        <v>118</v>
      </c>
    </row>
    <row r="2378" spans="1:12" x14ac:dyDescent="0.35">
      <c r="A2378" t="s">
        <v>481</v>
      </c>
      <c r="B2378">
        <v>785</v>
      </c>
      <c r="C2378" t="s">
        <v>480</v>
      </c>
      <c r="D2378" t="s">
        <v>481</v>
      </c>
      <c r="E2378" t="s">
        <v>288</v>
      </c>
      <c r="F2378" t="s">
        <v>289</v>
      </c>
      <c r="G2378" t="s">
        <v>117</v>
      </c>
      <c r="H2378" t="s">
        <v>118</v>
      </c>
    </row>
    <row r="2379" spans="1:12" x14ac:dyDescent="0.35">
      <c r="A2379" t="s">
        <v>475</v>
      </c>
      <c r="B2379">
        <v>740</v>
      </c>
      <c r="C2379" t="s">
        <v>474</v>
      </c>
      <c r="D2379" t="s">
        <v>475</v>
      </c>
      <c r="E2379" t="s">
        <v>288</v>
      </c>
      <c r="F2379" t="s">
        <v>289</v>
      </c>
      <c r="G2379" t="s">
        <v>117</v>
      </c>
      <c r="H2379" t="s">
        <v>118</v>
      </c>
    </row>
    <row r="2380" spans="1:12" x14ac:dyDescent="0.35">
      <c r="A2380" t="s">
        <v>188</v>
      </c>
      <c r="B2380">
        <v>1350</v>
      </c>
      <c r="C2380" t="s">
        <v>189</v>
      </c>
      <c r="D2380" t="s">
        <v>188</v>
      </c>
      <c r="E2380" t="s">
        <v>288</v>
      </c>
      <c r="F2380" t="s">
        <v>289</v>
      </c>
      <c r="G2380" t="s">
        <v>117</v>
      </c>
      <c r="H2380" t="s">
        <v>118</v>
      </c>
    </row>
    <row r="2381" spans="1:12" x14ac:dyDescent="0.35">
      <c r="A2381" t="s">
        <v>1250</v>
      </c>
      <c r="B2381">
        <v>96119</v>
      </c>
      <c r="C2381" t="s">
        <v>1251</v>
      </c>
      <c r="D2381" t="s">
        <v>1250</v>
      </c>
      <c r="E2381" t="s">
        <v>422</v>
      </c>
      <c r="F2381" t="s">
        <v>423</v>
      </c>
      <c r="G2381" t="s">
        <v>307</v>
      </c>
      <c r="H2381" t="s">
        <v>308</v>
      </c>
    </row>
    <row r="2382" spans="1:12" x14ac:dyDescent="0.35">
      <c r="A2382" t="s">
        <v>297</v>
      </c>
      <c r="B2382">
        <v>137</v>
      </c>
      <c r="C2382" t="s">
        <v>298</v>
      </c>
      <c r="D2382" t="s">
        <v>297</v>
      </c>
      <c r="E2382" t="s">
        <v>404</v>
      </c>
      <c r="F2382" t="s">
        <v>405</v>
      </c>
      <c r="G2382" t="s">
        <v>307</v>
      </c>
      <c r="H2382" t="s">
        <v>308</v>
      </c>
    </row>
    <row r="2383" spans="1:12" x14ac:dyDescent="0.35">
      <c r="A2383" t="s">
        <v>2076</v>
      </c>
      <c r="B2383">
        <v>570</v>
      </c>
      <c r="C2383" t="s">
        <v>185</v>
      </c>
      <c r="D2383" t="s">
        <v>184</v>
      </c>
      <c r="E2383" t="s">
        <v>404</v>
      </c>
      <c r="F2383" t="s">
        <v>405</v>
      </c>
      <c r="G2383" t="s">
        <v>307</v>
      </c>
      <c r="H2383" t="s">
        <v>308</v>
      </c>
    </row>
    <row r="2384" spans="1:12" x14ac:dyDescent="0.35">
      <c r="A2384" t="s">
        <v>2036</v>
      </c>
      <c r="B2384">
        <v>741</v>
      </c>
      <c r="C2384" t="s">
        <v>185</v>
      </c>
      <c r="D2384" t="s">
        <v>184</v>
      </c>
      <c r="E2384" t="s">
        <v>288</v>
      </c>
      <c r="F2384" t="s">
        <v>289</v>
      </c>
      <c r="G2384" t="s">
        <v>117</v>
      </c>
      <c r="H2384" t="s">
        <v>118</v>
      </c>
    </row>
    <row r="2385" spans="1:12" x14ac:dyDescent="0.35">
      <c r="A2385" t="s">
        <v>806</v>
      </c>
      <c r="B2385">
        <v>5543630</v>
      </c>
      <c r="C2385" t="s">
        <v>805</v>
      </c>
      <c r="D2385" t="s">
        <v>806</v>
      </c>
      <c r="E2385" t="s">
        <v>139</v>
      </c>
      <c r="F2385" t="s">
        <v>140</v>
      </c>
      <c r="G2385" t="s">
        <v>245</v>
      </c>
      <c r="H2385" t="s">
        <v>246</v>
      </c>
      <c r="K2385" t="s">
        <v>286</v>
      </c>
      <c r="L2385" t="s">
        <v>287</v>
      </c>
    </row>
    <row r="2386" spans="1:12" x14ac:dyDescent="0.35">
      <c r="A2386" t="s">
        <v>806</v>
      </c>
      <c r="B2386">
        <v>693966</v>
      </c>
      <c r="C2386" t="s">
        <v>805</v>
      </c>
      <c r="D2386" t="s">
        <v>806</v>
      </c>
      <c r="E2386" t="s">
        <v>139</v>
      </c>
      <c r="F2386" t="s">
        <v>140</v>
      </c>
      <c r="G2386" t="s">
        <v>245</v>
      </c>
      <c r="H2386" t="s">
        <v>246</v>
      </c>
      <c r="K2386" t="s">
        <v>282</v>
      </c>
      <c r="L2386" t="s">
        <v>283</v>
      </c>
    </row>
    <row r="2387" spans="1:12" x14ac:dyDescent="0.35">
      <c r="A2387" t="s">
        <v>806</v>
      </c>
      <c r="B2387">
        <v>220432</v>
      </c>
      <c r="C2387" t="s">
        <v>805</v>
      </c>
      <c r="D2387" t="s">
        <v>806</v>
      </c>
      <c r="E2387" t="s">
        <v>139</v>
      </c>
      <c r="F2387" t="s">
        <v>140</v>
      </c>
      <c r="G2387" t="s">
        <v>245</v>
      </c>
      <c r="H2387" t="s">
        <v>246</v>
      </c>
      <c r="K2387" t="s">
        <v>1474</v>
      </c>
      <c r="L2387" t="s">
        <v>1475</v>
      </c>
    </row>
    <row r="2388" spans="1:12" x14ac:dyDescent="0.35">
      <c r="A2388" t="s">
        <v>2077</v>
      </c>
      <c r="B2388">
        <v>13744</v>
      </c>
      <c r="C2388" t="s">
        <v>805</v>
      </c>
      <c r="D2388" t="s">
        <v>806</v>
      </c>
      <c r="E2388" t="s">
        <v>139</v>
      </c>
      <c r="F2388" t="s">
        <v>140</v>
      </c>
      <c r="G2388" t="s">
        <v>245</v>
      </c>
      <c r="H2388" t="s">
        <v>246</v>
      </c>
      <c r="K2388" t="s">
        <v>1474</v>
      </c>
      <c r="L2388" t="s">
        <v>1475</v>
      </c>
    </row>
    <row r="2389" spans="1:12" x14ac:dyDescent="0.35">
      <c r="A2389" t="s">
        <v>806</v>
      </c>
      <c r="B2389">
        <v>438192</v>
      </c>
      <c r="C2389" t="s">
        <v>805</v>
      </c>
      <c r="D2389" t="s">
        <v>806</v>
      </c>
      <c r="E2389" t="s">
        <v>139</v>
      </c>
      <c r="F2389" t="s">
        <v>140</v>
      </c>
      <c r="G2389" t="s">
        <v>245</v>
      </c>
      <c r="H2389" t="s">
        <v>246</v>
      </c>
      <c r="K2389" t="s">
        <v>141</v>
      </c>
      <c r="L2389" t="s">
        <v>142</v>
      </c>
    </row>
    <row r="2390" spans="1:12" x14ac:dyDescent="0.35">
      <c r="A2390" t="s">
        <v>367</v>
      </c>
      <c r="B2390">
        <v>19726</v>
      </c>
      <c r="C2390" t="s">
        <v>368</v>
      </c>
      <c r="D2390" t="s">
        <v>367</v>
      </c>
      <c r="E2390" t="s">
        <v>428</v>
      </c>
      <c r="F2390" t="s">
        <v>429</v>
      </c>
      <c r="G2390" t="s">
        <v>307</v>
      </c>
      <c r="H2390" t="s">
        <v>308</v>
      </c>
      <c r="I2390" t="s">
        <v>586</v>
      </c>
      <c r="J2390" t="s">
        <v>587</v>
      </c>
    </row>
    <row r="2391" spans="1:12" x14ac:dyDescent="0.35">
      <c r="A2391" t="s">
        <v>467</v>
      </c>
      <c r="B2391">
        <v>29181</v>
      </c>
      <c r="C2391" t="s">
        <v>468</v>
      </c>
      <c r="D2391" t="s">
        <v>467</v>
      </c>
      <c r="E2391" t="s">
        <v>428</v>
      </c>
      <c r="F2391" t="s">
        <v>429</v>
      </c>
      <c r="G2391" t="s">
        <v>307</v>
      </c>
      <c r="H2391" t="s">
        <v>308</v>
      </c>
      <c r="I2391" t="s">
        <v>586</v>
      </c>
      <c r="J2391" t="s">
        <v>587</v>
      </c>
    </row>
    <row r="2392" spans="1:12" x14ac:dyDescent="0.35">
      <c r="A2392" t="s">
        <v>2077</v>
      </c>
      <c r="B2392">
        <v>-13744</v>
      </c>
      <c r="C2392" t="s">
        <v>805</v>
      </c>
      <c r="D2392" t="s">
        <v>806</v>
      </c>
      <c r="E2392" t="s">
        <v>139</v>
      </c>
      <c r="F2392" t="s">
        <v>140</v>
      </c>
      <c r="G2392" t="s">
        <v>245</v>
      </c>
      <c r="H2392" t="s">
        <v>246</v>
      </c>
      <c r="K2392" t="s">
        <v>141</v>
      </c>
      <c r="L2392" t="s">
        <v>142</v>
      </c>
    </row>
    <row r="2393" spans="1:12" x14ac:dyDescent="0.35">
      <c r="A2393" t="s">
        <v>2078</v>
      </c>
      <c r="B2393">
        <v>518660</v>
      </c>
      <c r="C2393" t="s">
        <v>156</v>
      </c>
      <c r="D2393" t="s">
        <v>157</v>
      </c>
      <c r="E2393" t="s">
        <v>258</v>
      </c>
      <c r="F2393" t="s">
        <v>259</v>
      </c>
      <c r="G2393" t="s">
        <v>280</v>
      </c>
      <c r="H2393" t="s">
        <v>281</v>
      </c>
      <c r="K2393" t="s">
        <v>282</v>
      </c>
      <c r="L2393" t="s">
        <v>283</v>
      </c>
    </row>
    <row r="2394" spans="1:12" x14ac:dyDescent="0.35">
      <c r="A2394" t="s">
        <v>367</v>
      </c>
      <c r="B2394">
        <v>13610</v>
      </c>
      <c r="C2394" t="s">
        <v>368</v>
      </c>
      <c r="D2394" t="s">
        <v>367</v>
      </c>
      <c r="E2394" t="s">
        <v>47</v>
      </c>
      <c r="F2394" t="s">
        <v>48</v>
      </c>
      <c r="G2394" t="s">
        <v>21</v>
      </c>
      <c r="H2394" t="s">
        <v>22</v>
      </c>
      <c r="I2394" t="s">
        <v>544</v>
      </c>
      <c r="J2394" t="s">
        <v>545</v>
      </c>
    </row>
    <row r="2395" spans="1:12" x14ac:dyDescent="0.35">
      <c r="A2395" t="s">
        <v>806</v>
      </c>
      <c r="B2395">
        <v>28752</v>
      </c>
      <c r="C2395" t="s">
        <v>805</v>
      </c>
      <c r="D2395" t="s">
        <v>806</v>
      </c>
      <c r="E2395" t="s">
        <v>139</v>
      </c>
      <c r="F2395" t="s">
        <v>140</v>
      </c>
      <c r="G2395" t="s">
        <v>245</v>
      </c>
      <c r="H2395" t="s">
        <v>246</v>
      </c>
      <c r="K2395" t="s">
        <v>267</v>
      </c>
      <c r="L2395" t="s">
        <v>268</v>
      </c>
    </row>
    <row r="2396" spans="1:12" x14ac:dyDescent="0.35">
      <c r="A2396" t="s">
        <v>2079</v>
      </c>
      <c r="B2396">
        <v>1100</v>
      </c>
      <c r="C2396" t="s">
        <v>805</v>
      </c>
      <c r="D2396" t="s">
        <v>806</v>
      </c>
      <c r="E2396" t="s">
        <v>139</v>
      </c>
      <c r="F2396" t="s">
        <v>140</v>
      </c>
      <c r="G2396" t="s">
        <v>245</v>
      </c>
      <c r="H2396" t="s">
        <v>246</v>
      </c>
      <c r="K2396" t="s">
        <v>267</v>
      </c>
      <c r="L2396" t="s">
        <v>268</v>
      </c>
    </row>
    <row r="2397" spans="1:12" x14ac:dyDescent="0.35">
      <c r="A2397" t="s">
        <v>806</v>
      </c>
      <c r="B2397">
        <v>136481</v>
      </c>
      <c r="C2397" t="s">
        <v>805</v>
      </c>
      <c r="D2397" t="s">
        <v>806</v>
      </c>
      <c r="E2397" t="s">
        <v>139</v>
      </c>
      <c r="F2397" t="s">
        <v>140</v>
      </c>
      <c r="G2397" t="s">
        <v>245</v>
      </c>
      <c r="H2397" t="s">
        <v>246</v>
      </c>
      <c r="K2397" t="s">
        <v>1134</v>
      </c>
      <c r="L2397" t="s">
        <v>1135</v>
      </c>
    </row>
    <row r="2398" spans="1:12" x14ac:dyDescent="0.35">
      <c r="A2398" t="s">
        <v>2060</v>
      </c>
      <c r="B2398">
        <v>7902</v>
      </c>
      <c r="C2398" t="s">
        <v>537</v>
      </c>
      <c r="D2398" t="s">
        <v>172</v>
      </c>
      <c r="E2398" t="s">
        <v>47</v>
      </c>
      <c r="F2398" t="s">
        <v>48</v>
      </c>
      <c r="G2398" t="s">
        <v>21</v>
      </c>
      <c r="H2398" t="s">
        <v>22</v>
      </c>
      <c r="I2398" t="s">
        <v>544</v>
      </c>
      <c r="J2398" t="s">
        <v>545</v>
      </c>
    </row>
    <row r="2399" spans="1:12" x14ac:dyDescent="0.35">
      <c r="A2399" t="s">
        <v>2080</v>
      </c>
      <c r="B2399">
        <v>-1100</v>
      </c>
      <c r="C2399" t="s">
        <v>805</v>
      </c>
      <c r="D2399" t="s">
        <v>806</v>
      </c>
      <c r="E2399" t="s">
        <v>139</v>
      </c>
      <c r="F2399" t="s">
        <v>140</v>
      </c>
      <c r="G2399" t="s">
        <v>245</v>
      </c>
      <c r="H2399" t="s">
        <v>246</v>
      </c>
      <c r="K2399" t="s">
        <v>1134</v>
      </c>
      <c r="L2399" t="s">
        <v>1135</v>
      </c>
    </row>
    <row r="2400" spans="1:12" x14ac:dyDescent="0.35">
      <c r="A2400" t="s">
        <v>806</v>
      </c>
      <c r="B2400">
        <v>351575</v>
      </c>
      <c r="C2400" t="s">
        <v>805</v>
      </c>
      <c r="D2400" t="s">
        <v>806</v>
      </c>
      <c r="E2400" t="s">
        <v>139</v>
      </c>
      <c r="F2400" t="s">
        <v>140</v>
      </c>
      <c r="G2400" t="s">
        <v>245</v>
      </c>
      <c r="H2400" t="s">
        <v>246</v>
      </c>
      <c r="K2400" t="s">
        <v>2006</v>
      </c>
      <c r="L2400" t="s">
        <v>2007</v>
      </c>
    </row>
    <row r="2401" spans="1:12" x14ac:dyDescent="0.35">
      <c r="A2401" t="s">
        <v>806</v>
      </c>
      <c r="B2401">
        <v>19544</v>
      </c>
      <c r="C2401" t="s">
        <v>805</v>
      </c>
      <c r="D2401" t="s">
        <v>806</v>
      </c>
      <c r="E2401" t="s">
        <v>139</v>
      </c>
      <c r="F2401" t="s">
        <v>140</v>
      </c>
      <c r="G2401" t="s">
        <v>245</v>
      </c>
      <c r="H2401" t="s">
        <v>246</v>
      </c>
      <c r="K2401" t="s">
        <v>150</v>
      </c>
      <c r="L2401" t="s">
        <v>151</v>
      </c>
    </row>
    <row r="2402" spans="1:12" x14ac:dyDescent="0.35">
      <c r="A2402" t="s">
        <v>230</v>
      </c>
      <c r="B2402">
        <v>1090</v>
      </c>
      <c r="C2402" t="s">
        <v>229</v>
      </c>
      <c r="D2402" t="s">
        <v>230</v>
      </c>
      <c r="E2402" t="s">
        <v>288</v>
      </c>
      <c r="F2402" t="s">
        <v>289</v>
      </c>
      <c r="G2402" t="s">
        <v>117</v>
      </c>
      <c r="H2402" t="s">
        <v>118</v>
      </c>
    </row>
    <row r="2403" spans="1:12" x14ac:dyDescent="0.35">
      <c r="A2403" t="s">
        <v>806</v>
      </c>
      <c r="B2403">
        <v>321701</v>
      </c>
      <c r="C2403" t="s">
        <v>805</v>
      </c>
      <c r="D2403" t="s">
        <v>806</v>
      </c>
      <c r="E2403" t="s">
        <v>139</v>
      </c>
      <c r="F2403" t="s">
        <v>140</v>
      </c>
      <c r="G2403" t="s">
        <v>307</v>
      </c>
      <c r="H2403" t="s">
        <v>308</v>
      </c>
      <c r="K2403" t="s">
        <v>1930</v>
      </c>
      <c r="L2403" t="s">
        <v>1931</v>
      </c>
    </row>
    <row r="2404" spans="1:12" x14ac:dyDescent="0.35">
      <c r="A2404" t="s">
        <v>2081</v>
      </c>
      <c r="B2404">
        <v>171157</v>
      </c>
      <c r="C2404" t="s">
        <v>27</v>
      </c>
      <c r="D2404" t="s">
        <v>28</v>
      </c>
      <c r="E2404" t="s">
        <v>258</v>
      </c>
      <c r="F2404" t="s">
        <v>259</v>
      </c>
      <c r="G2404" t="s">
        <v>280</v>
      </c>
      <c r="H2404" t="s">
        <v>281</v>
      </c>
      <c r="K2404" t="s">
        <v>282</v>
      </c>
      <c r="L2404" t="s">
        <v>283</v>
      </c>
    </row>
    <row r="2405" spans="1:12" x14ac:dyDescent="0.35">
      <c r="A2405" t="s">
        <v>319</v>
      </c>
      <c r="B2405">
        <v>26790</v>
      </c>
      <c r="C2405" t="s">
        <v>318</v>
      </c>
      <c r="D2405" t="s">
        <v>319</v>
      </c>
      <c r="E2405" t="s">
        <v>288</v>
      </c>
      <c r="F2405" t="s">
        <v>289</v>
      </c>
      <c r="G2405" t="s">
        <v>117</v>
      </c>
      <c r="H2405" t="s">
        <v>118</v>
      </c>
      <c r="K2405" t="s">
        <v>1134</v>
      </c>
      <c r="L2405" t="s">
        <v>1135</v>
      </c>
    </row>
    <row r="2406" spans="1:12" x14ac:dyDescent="0.35">
      <c r="A2406" t="s">
        <v>806</v>
      </c>
      <c r="B2406">
        <v>60238</v>
      </c>
      <c r="C2406" t="s">
        <v>805</v>
      </c>
      <c r="D2406" t="s">
        <v>806</v>
      </c>
      <c r="E2406" t="s">
        <v>139</v>
      </c>
      <c r="F2406" t="s">
        <v>140</v>
      </c>
      <c r="G2406" t="s">
        <v>250</v>
      </c>
      <c r="H2406" t="s">
        <v>251</v>
      </c>
      <c r="K2406" t="s">
        <v>797</v>
      </c>
      <c r="L2406" t="s">
        <v>798</v>
      </c>
    </row>
    <row r="2407" spans="1:12" x14ac:dyDescent="0.35">
      <c r="A2407" t="s">
        <v>806</v>
      </c>
      <c r="B2407">
        <v>202188</v>
      </c>
      <c r="C2407" t="s">
        <v>805</v>
      </c>
      <c r="D2407" t="s">
        <v>806</v>
      </c>
      <c r="E2407" t="s">
        <v>1016</v>
      </c>
      <c r="F2407" t="s">
        <v>1017</v>
      </c>
      <c r="G2407" t="s">
        <v>1230</v>
      </c>
      <c r="H2407" t="s">
        <v>1231</v>
      </c>
      <c r="K2407" t="s">
        <v>1232</v>
      </c>
      <c r="L2407" t="s">
        <v>1233</v>
      </c>
    </row>
    <row r="2408" spans="1:12" x14ac:dyDescent="0.35">
      <c r="A2408" t="s">
        <v>209</v>
      </c>
      <c r="B2408">
        <v>6250</v>
      </c>
      <c r="C2408" t="s">
        <v>208</v>
      </c>
      <c r="D2408" t="s">
        <v>209</v>
      </c>
      <c r="E2408" t="s">
        <v>288</v>
      </c>
      <c r="F2408" t="s">
        <v>289</v>
      </c>
      <c r="G2408" t="s">
        <v>117</v>
      </c>
      <c r="H2408" t="s">
        <v>118</v>
      </c>
    </row>
    <row r="2409" spans="1:12" x14ac:dyDescent="0.35">
      <c r="A2409" t="s">
        <v>806</v>
      </c>
      <c r="B2409">
        <v>41722</v>
      </c>
      <c r="C2409" t="s">
        <v>805</v>
      </c>
      <c r="D2409" t="s">
        <v>806</v>
      </c>
      <c r="E2409" t="s">
        <v>1016</v>
      </c>
      <c r="F2409" t="s">
        <v>1017</v>
      </c>
      <c r="G2409" t="s">
        <v>1427</v>
      </c>
      <c r="H2409" t="s">
        <v>1428</v>
      </c>
      <c r="K2409" t="s">
        <v>1960</v>
      </c>
      <c r="L2409" t="s">
        <v>1961</v>
      </c>
    </row>
    <row r="2410" spans="1:12" x14ac:dyDescent="0.35">
      <c r="A2410" t="s">
        <v>149</v>
      </c>
      <c r="B2410">
        <v>4561</v>
      </c>
      <c r="C2410" t="s">
        <v>148</v>
      </c>
      <c r="D2410" t="s">
        <v>149</v>
      </c>
      <c r="E2410" t="s">
        <v>288</v>
      </c>
      <c r="F2410" t="s">
        <v>289</v>
      </c>
      <c r="G2410" t="s">
        <v>117</v>
      </c>
      <c r="H2410" t="s">
        <v>118</v>
      </c>
      <c r="K2410" t="s">
        <v>150</v>
      </c>
      <c r="L2410" t="s">
        <v>151</v>
      </c>
    </row>
    <row r="2411" spans="1:12" x14ac:dyDescent="0.35">
      <c r="A2411" t="s">
        <v>806</v>
      </c>
      <c r="B2411">
        <v>330727</v>
      </c>
      <c r="C2411" t="s">
        <v>805</v>
      </c>
      <c r="D2411" t="s">
        <v>806</v>
      </c>
      <c r="E2411" t="s">
        <v>47</v>
      </c>
      <c r="F2411" t="s">
        <v>48</v>
      </c>
      <c r="G2411" t="s">
        <v>32</v>
      </c>
      <c r="H2411" t="s">
        <v>33</v>
      </c>
      <c r="K2411" t="s">
        <v>1815</v>
      </c>
      <c r="L2411" t="s">
        <v>1816</v>
      </c>
    </row>
    <row r="2412" spans="1:12" x14ac:dyDescent="0.35">
      <c r="A2412" t="s">
        <v>2082</v>
      </c>
      <c r="B2412">
        <v>868142</v>
      </c>
      <c r="C2412" t="s">
        <v>156</v>
      </c>
      <c r="D2412" t="s">
        <v>157</v>
      </c>
      <c r="E2412" t="s">
        <v>288</v>
      </c>
      <c r="F2412" t="s">
        <v>289</v>
      </c>
      <c r="G2412" t="s">
        <v>117</v>
      </c>
      <c r="H2412" t="s">
        <v>118</v>
      </c>
      <c r="K2412" t="s">
        <v>286</v>
      </c>
      <c r="L2412" t="s">
        <v>287</v>
      </c>
    </row>
    <row r="2413" spans="1:12" x14ac:dyDescent="0.35">
      <c r="A2413" t="s">
        <v>2083</v>
      </c>
      <c r="B2413">
        <v>32317</v>
      </c>
      <c r="C2413" t="s">
        <v>219</v>
      </c>
      <c r="D2413" t="s">
        <v>220</v>
      </c>
      <c r="E2413" t="s">
        <v>288</v>
      </c>
      <c r="F2413" t="s">
        <v>289</v>
      </c>
      <c r="G2413" t="s">
        <v>117</v>
      </c>
      <c r="H2413" t="s">
        <v>118</v>
      </c>
      <c r="K2413" t="s">
        <v>1474</v>
      </c>
      <c r="L2413" t="s">
        <v>1475</v>
      </c>
    </row>
    <row r="2414" spans="1:12" x14ac:dyDescent="0.35">
      <c r="A2414" t="s">
        <v>467</v>
      </c>
      <c r="B2414">
        <v>42015</v>
      </c>
      <c r="C2414" t="s">
        <v>468</v>
      </c>
      <c r="D2414" t="s">
        <v>467</v>
      </c>
      <c r="E2414" t="s">
        <v>410</v>
      </c>
      <c r="F2414" t="s">
        <v>411</v>
      </c>
      <c r="G2414" t="s">
        <v>412</v>
      </c>
      <c r="H2414" t="s">
        <v>413</v>
      </c>
      <c r="I2414" t="s">
        <v>414</v>
      </c>
      <c r="J2414" t="s">
        <v>415</v>
      </c>
    </row>
    <row r="2415" spans="1:12" x14ac:dyDescent="0.35">
      <c r="A2415" t="s">
        <v>367</v>
      </c>
      <c r="B2415">
        <v>20878</v>
      </c>
      <c r="C2415" t="s">
        <v>368</v>
      </c>
      <c r="D2415" t="s">
        <v>367</v>
      </c>
      <c r="E2415" t="s">
        <v>410</v>
      </c>
      <c r="F2415" t="s">
        <v>411</v>
      </c>
      <c r="G2415" t="s">
        <v>412</v>
      </c>
      <c r="H2415" t="s">
        <v>413</v>
      </c>
      <c r="I2415" t="s">
        <v>414</v>
      </c>
      <c r="J2415" t="s">
        <v>415</v>
      </c>
    </row>
    <row r="2416" spans="1:12" x14ac:dyDescent="0.35">
      <c r="A2416" t="s">
        <v>1864</v>
      </c>
      <c r="B2416">
        <v>1267608</v>
      </c>
      <c r="C2416" t="s">
        <v>1865</v>
      </c>
      <c r="D2416" t="s">
        <v>1864</v>
      </c>
      <c r="E2416" t="s">
        <v>531</v>
      </c>
      <c r="F2416" t="s">
        <v>532</v>
      </c>
      <c r="G2416" t="s">
        <v>533</v>
      </c>
      <c r="H2416" t="s">
        <v>534</v>
      </c>
    </row>
    <row r="2417" spans="1:12" x14ac:dyDescent="0.35">
      <c r="A2417" t="s">
        <v>467</v>
      </c>
      <c r="B2417">
        <v>22102</v>
      </c>
      <c r="C2417" t="s">
        <v>468</v>
      </c>
      <c r="D2417" t="s">
        <v>467</v>
      </c>
      <c r="E2417" t="s">
        <v>47</v>
      </c>
      <c r="F2417" t="s">
        <v>48</v>
      </c>
      <c r="G2417" t="s">
        <v>21</v>
      </c>
      <c r="H2417" t="s">
        <v>22</v>
      </c>
      <c r="I2417" t="s">
        <v>53</v>
      </c>
      <c r="J2417" t="s">
        <v>54</v>
      </c>
    </row>
    <row r="2418" spans="1:12" x14ac:dyDescent="0.35">
      <c r="A2418" t="s">
        <v>2084</v>
      </c>
      <c r="B2418">
        <v>39777</v>
      </c>
      <c r="C2418" t="s">
        <v>537</v>
      </c>
      <c r="D2418" t="s">
        <v>172</v>
      </c>
      <c r="E2418" t="s">
        <v>134</v>
      </c>
      <c r="F2418" t="s">
        <v>135</v>
      </c>
      <c r="G2418" t="s">
        <v>117</v>
      </c>
      <c r="H2418" t="s">
        <v>118</v>
      </c>
      <c r="I2418" t="s">
        <v>426</v>
      </c>
      <c r="J2418" t="s">
        <v>427</v>
      </c>
    </row>
    <row r="2419" spans="1:12" x14ac:dyDescent="0.35">
      <c r="A2419" t="s">
        <v>467</v>
      </c>
      <c r="B2419">
        <v>176725</v>
      </c>
      <c r="C2419" t="s">
        <v>468</v>
      </c>
      <c r="D2419" t="s">
        <v>467</v>
      </c>
      <c r="E2419" t="s">
        <v>134</v>
      </c>
      <c r="F2419" t="s">
        <v>135</v>
      </c>
      <c r="G2419" t="s">
        <v>117</v>
      </c>
      <c r="H2419" t="s">
        <v>118</v>
      </c>
      <c r="I2419" t="s">
        <v>426</v>
      </c>
      <c r="J2419" t="s">
        <v>427</v>
      </c>
    </row>
    <row r="2420" spans="1:12" x14ac:dyDescent="0.35">
      <c r="A2420" t="s">
        <v>2085</v>
      </c>
      <c r="B2420">
        <v>934</v>
      </c>
      <c r="C2420" t="s">
        <v>346</v>
      </c>
      <c r="D2420" t="s">
        <v>347</v>
      </c>
      <c r="E2420" t="s">
        <v>134</v>
      </c>
      <c r="F2420" t="s">
        <v>135</v>
      </c>
      <c r="G2420" t="s">
        <v>117</v>
      </c>
      <c r="H2420" t="s">
        <v>118</v>
      </c>
      <c r="I2420" t="s">
        <v>426</v>
      </c>
      <c r="J2420" t="s">
        <v>427</v>
      </c>
    </row>
    <row r="2421" spans="1:12" x14ac:dyDescent="0.35">
      <c r="A2421" t="s">
        <v>2086</v>
      </c>
      <c r="B2421">
        <v>3300</v>
      </c>
      <c r="C2421" t="s">
        <v>1277</v>
      </c>
      <c r="D2421" t="s">
        <v>1278</v>
      </c>
      <c r="E2421" t="s">
        <v>134</v>
      </c>
      <c r="F2421" t="s">
        <v>135</v>
      </c>
      <c r="G2421" t="s">
        <v>117</v>
      </c>
      <c r="H2421" t="s">
        <v>118</v>
      </c>
      <c r="I2421" t="s">
        <v>426</v>
      </c>
      <c r="J2421" t="s">
        <v>427</v>
      </c>
    </row>
    <row r="2422" spans="1:12" x14ac:dyDescent="0.35">
      <c r="A2422" t="s">
        <v>190</v>
      </c>
      <c r="B2422">
        <v>700</v>
      </c>
      <c r="C2422" t="s">
        <v>191</v>
      </c>
      <c r="D2422" t="s">
        <v>190</v>
      </c>
      <c r="E2422" t="s">
        <v>531</v>
      </c>
      <c r="F2422" t="s">
        <v>532</v>
      </c>
      <c r="G2422" t="s">
        <v>533</v>
      </c>
      <c r="H2422" t="s">
        <v>534</v>
      </c>
    </row>
    <row r="2423" spans="1:12" x14ac:dyDescent="0.35">
      <c r="A2423" t="s">
        <v>194</v>
      </c>
      <c r="B2423">
        <v>975</v>
      </c>
      <c r="C2423" t="s">
        <v>193</v>
      </c>
      <c r="D2423" t="s">
        <v>194</v>
      </c>
      <c r="E2423" t="s">
        <v>531</v>
      </c>
      <c r="F2423" t="s">
        <v>532</v>
      </c>
      <c r="G2423" t="s">
        <v>533</v>
      </c>
      <c r="H2423" t="s">
        <v>534</v>
      </c>
    </row>
    <row r="2424" spans="1:12" x14ac:dyDescent="0.35">
      <c r="A2424" t="s">
        <v>517</v>
      </c>
      <c r="B2424">
        <v>2700</v>
      </c>
      <c r="C2424" t="s">
        <v>516</v>
      </c>
      <c r="D2424" t="s">
        <v>517</v>
      </c>
      <c r="E2424" t="s">
        <v>531</v>
      </c>
      <c r="F2424" t="s">
        <v>532</v>
      </c>
      <c r="G2424" t="s">
        <v>533</v>
      </c>
      <c r="H2424" t="s">
        <v>534</v>
      </c>
    </row>
    <row r="2425" spans="1:12" x14ac:dyDescent="0.35">
      <c r="A2425" t="s">
        <v>76</v>
      </c>
      <c r="B2425">
        <v>1300</v>
      </c>
      <c r="C2425" t="s">
        <v>75</v>
      </c>
      <c r="D2425" t="s">
        <v>76</v>
      </c>
      <c r="E2425" t="s">
        <v>531</v>
      </c>
      <c r="F2425" t="s">
        <v>532</v>
      </c>
      <c r="G2425" t="s">
        <v>533</v>
      </c>
      <c r="H2425" t="s">
        <v>534</v>
      </c>
    </row>
    <row r="2426" spans="1:12" x14ac:dyDescent="0.35">
      <c r="A2426" t="s">
        <v>900</v>
      </c>
      <c r="B2426">
        <v>500</v>
      </c>
      <c r="C2426" t="s">
        <v>899</v>
      </c>
      <c r="D2426" t="s">
        <v>900</v>
      </c>
      <c r="E2426" t="s">
        <v>531</v>
      </c>
      <c r="F2426" t="s">
        <v>532</v>
      </c>
      <c r="G2426" t="s">
        <v>533</v>
      </c>
      <c r="H2426" t="s">
        <v>534</v>
      </c>
    </row>
    <row r="2427" spans="1:12" x14ac:dyDescent="0.35">
      <c r="A2427" t="s">
        <v>64</v>
      </c>
      <c r="B2427">
        <v>1200</v>
      </c>
      <c r="C2427" t="s">
        <v>63</v>
      </c>
      <c r="D2427" t="s">
        <v>64</v>
      </c>
      <c r="E2427" t="s">
        <v>531</v>
      </c>
      <c r="F2427" t="s">
        <v>532</v>
      </c>
      <c r="G2427" t="s">
        <v>533</v>
      </c>
      <c r="H2427" t="s">
        <v>534</v>
      </c>
    </row>
    <row r="2428" spans="1:12" x14ac:dyDescent="0.35">
      <c r="A2428" t="s">
        <v>86</v>
      </c>
      <c r="B2428">
        <v>420</v>
      </c>
      <c r="C2428" t="s">
        <v>85</v>
      </c>
      <c r="D2428" t="s">
        <v>86</v>
      </c>
      <c r="E2428" t="s">
        <v>531</v>
      </c>
      <c r="F2428" t="s">
        <v>532</v>
      </c>
      <c r="G2428" t="s">
        <v>533</v>
      </c>
      <c r="H2428" t="s">
        <v>534</v>
      </c>
    </row>
    <row r="2429" spans="1:12" x14ac:dyDescent="0.35">
      <c r="A2429" t="s">
        <v>138</v>
      </c>
      <c r="B2429">
        <v>2000</v>
      </c>
      <c r="C2429" t="s">
        <v>266</v>
      </c>
      <c r="D2429" t="s">
        <v>138</v>
      </c>
      <c r="E2429" t="s">
        <v>531</v>
      </c>
      <c r="F2429" t="s">
        <v>532</v>
      </c>
      <c r="G2429" t="s">
        <v>533</v>
      </c>
      <c r="H2429" t="s">
        <v>534</v>
      </c>
      <c r="K2429" t="s">
        <v>1074</v>
      </c>
      <c r="L2429" t="s">
        <v>1075</v>
      </c>
    </row>
    <row r="2430" spans="1:12" x14ac:dyDescent="0.35">
      <c r="A2430" t="s">
        <v>1860</v>
      </c>
      <c r="B2430">
        <v>74563</v>
      </c>
      <c r="C2430" t="s">
        <v>1861</v>
      </c>
      <c r="D2430" t="s">
        <v>1860</v>
      </c>
      <c r="E2430" t="s">
        <v>531</v>
      </c>
      <c r="F2430" t="s">
        <v>532</v>
      </c>
      <c r="G2430" t="s">
        <v>533</v>
      </c>
      <c r="H2430" t="s">
        <v>534</v>
      </c>
      <c r="K2430" t="s">
        <v>1074</v>
      </c>
      <c r="L2430" t="s">
        <v>1075</v>
      </c>
    </row>
    <row r="2431" spans="1:12" x14ac:dyDescent="0.35">
      <c r="A2431" t="s">
        <v>440</v>
      </c>
      <c r="B2431">
        <v>1500</v>
      </c>
      <c r="C2431" t="s">
        <v>630</v>
      </c>
      <c r="D2431" t="s">
        <v>440</v>
      </c>
      <c r="E2431" t="s">
        <v>531</v>
      </c>
      <c r="F2431" t="s">
        <v>532</v>
      </c>
      <c r="G2431" t="s">
        <v>533</v>
      </c>
      <c r="H2431" t="s">
        <v>534</v>
      </c>
    </row>
    <row r="2432" spans="1:12" x14ac:dyDescent="0.35">
      <c r="A2432" t="s">
        <v>475</v>
      </c>
      <c r="B2432">
        <v>68772</v>
      </c>
      <c r="C2432" t="s">
        <v>474</v>
      </c>
      <c r="D2432" t="s">
        <v>475</v>
      </c>
      <c r="E2432" t="s">
        <v>531</v>
      </c>
      <c r="F2432" t="s">
        <v>532</v>
      </c>
      <c r="G2432" t="s">
        <v>533</v>
      </c>
      <c r="H2432" t="s">
        <v>534</v>
      </c>
    </row>
    <row r="2433" spans="1:12" x14ac:dyDescent="0.35">
      <c r="A2433" t="s">
        <v>991</v>
      </c>
      <c r="B2433">
        <v>3000</v>
      </c>
      <c r="C2433" t="s">
        <v>992</v>
      </c>
      <c r="D2433" t="s">
        <v>991</v>
      </c>
      <c r="E2433" t="s">
        <v>531</v>
      </c>
      <c r="F2433" t="s">
        <v>532</v>
      </c>
      <c r="G2433" t="s">
        <v>533</v>
      </c>
      <c r="H2433" t="s">
        <v>534</v>
      </c>
    </row>
    <row r="2434" spans="1:12" x14ac:dyDescent="0.35">
      <c r="A2434" t="s">
        <v>870</v>
      </c>
      <c r="B2434">
        <v>2500</v>
      </c>
      <c r="C2434" t="s">
        <v>871</v>
      </c>
      <c r="D2434" t="s">
        <v>870</v>
      </c>
      <c r="E2434" t="s">
        <v>531</v>
      </c>
      <c r="F2434" t="s">
        <v>532</v>
      </c>
      <c r="G2434" t="s">
        <v>533</v>
      </c>
      <c r="H2434" t="s">
        <v>534</v>
      </c>
    </row>
    <row r="2435" spans="1:12" x14ac:dyDescent="0.35">
      <c r="A2435" t="s">
        <v>265</v>
      </c>
      <c r="B2435">
        <v>1000</v>
      </c>
      <c r="C2435" t="s">
        <v>264</v>
      </c>
      <c r="D2435" t="s">
        <v>265</v>
      </c>
      <c r="E2435" t="s">
        <v>531</v>
      </c>
      <c r="F2435" t="s">
        <v>532</v>
      </c>
      <c r="G2435" t="s">
        <v>533</v>
      </c>
      <c r="H2435" t="s">
        <v>534</v>
      </c>
    </row>
    <row r="2436" spans="1:12" x14ac:dyDescent="0.35">
      <c r="A2436" t="s">
        <v>188</v>
      </c>
      <c r="B2436">
        <v>2000</v>
      </c>
      <c r="C2436" t="s">
        <v>189</v>
      </c>
      <c r="D2436" t="s">
        <v>188</v>
      </c>
      <c r="E2436" t="s">
        <v>531</v>
      </c>
      <c r="F2436" t="s">
        <v>532</v>
      </c>
      <c r="G2436" t="s">
        <v>533</v>
      </c>
      <c r="H2436" t="s">
        <v>534</v>
      </c>
    </row>
    <row r="2437" spans="1:12" x14ac:dyDescent="0.35">
      <c r="A2437" t="s">
        <v>265</v>
      </c>
      <c r="B2437">
        <v>1500</v>
      </c>
      <c r="C2437" t="s">
        <v>264</v>
      </c>
      <c r="D2437" t="s">
        <v>265</v>
      </c>
      <c r="E2437" t="s">
        <v>531</v>
      </c>
      <c r="F2437" t="s">
        <v>532</v>
      </c>
      <c r="G2437" t="s">
        <v>533</v>
      </c>
      <c r="H2437" t="s">
        <v>534</v>
      </c>
    </row>
    <row r="2438" spans="1:12" x14ac:dyDescent="0.35">
      <c r="A2438" t="s">
        <v>2087</v>
      </c>
      <c r="B2438">
        <v>82304</v>
      </c>
      <c r="C2438" t="s">
        <v>205</v>
      </c>
      <c r="D2438" t="s">
        <v>206</v>
      </c>
      <c r="E2438" t="s">
        <v>288</v>
      </c>
      <c r="F2438" t="s">
        <v>289</v>
      </c>
      <c r="G2438" t="s">
        <v>117</v>
      </c>
      <c r="H2438" t="s">
        <v>118</v>
      </c>
    </row>
    <row r="2439" spans="1:12" x14ac:dyDescent="0.35">
      <c r="A2439" t="s">
        <v>2088</v>
      </c>
      <c r="B2439">
        <v>44798</v>
      </c>
      <c r="C2439" t="s">
        <v>237</v>
      </c>
      <c r="D2439" t="s">
        <v>238</v>
      </c>
      <c r="E2439" t="s">
        <v>288</v>
      </c>
      <c r="F2439" t="s">
        <v>289</v>
      </c>
      <c r="G2439" t="s">
        <v>117</v>
      </c>
      <c r="H2439" t="s">
        <v>118</v>
      </c>
    </row>
    <row r="2440" spans="1:12" x14ac:dyDescent="0.35">
      <c r="A2440" t="s">
        <v>2089</v>
      </c>
      <c r="B2440">
        <v>29614</v>
      </c>
      <c r="C2440" t="s">
        <v>101</v>
      </c>
      <c r="D2440" t="s">
        <v>102</v>
      </c>
      <c r="E2440" t="s">
        <v>288</v>
      </c>
      <c r="F2440" t="s">
        <v>289</v>
      </c>
      <c r="G2440" t="s">
        <v>117</v>
      </c>
      <c r="H2440" t="s">
        <v>118</v>
      </c>
    </row>
    <row r="2441" spans="1:12" x14ac:dyDescent="0.35">
      <c r="A2441" t="s">
        <v>97</v>
      </c>
      <c r="B2441">
        <v>1600</v>
      </c>
      <c r="C2441" t="s">
        <v>96</v>
      </c>
      <c r="D2441" t="s">
        <v>97</v>
      </c>
      <c r="E2441" t="s">
        <v>288</v>
      </c>
      <c r="F2441" t="s">
        <v>289</v>
      </c>
      <c r="G2441" t="s">
        <v>117</v>
      </c>
      <c r="H2441" t="s">
        <v>118</v>
      </c>
    </row>
    <row r="2442" spans="1:12" x14ac:dyDescent="0.35">
      <c r="A2442" t="s">
        <v>169</v>
      </c>
      <c r="B2442">
        <v>3222</v>
      </c>
      <c r="C2442" t="s">
        <v>168</v>
      </c>
      <c r="D2442" t="s">
        <v>169</v>
      </c>
      <c r="E2442" t="s">
        <v>288</v>
      </c>
      <c r="F2442" t="s">
        <v>289</v>
      </c>
      <c r="G2442" t="s">
        <v>117</v>
      </c>
      <c r="H2442" t="s">
        <v>118</v>
      </c>
    </row>
    <row r="2443" spans="1:12" x14ac:dyDescent="0.35">
      <c r="A2443" t="s">
        <v>304</v>
      </c>
      <c r="B2443">
        <v>49688</v>
      </c>
      <c r="C2443" t="s">
        <v>303</v>
      </c>
      <c r="D2443" t="s">
        <v>304</v>
      </c>
      <c r="E2443" t="s">
        <v>288</v>
      </c>
      <c r="F2443" t="s">
        <v>289</v>
      </c>
      <c r="G2443" t="s">
        <v>312</v>
      </c>
      <c r="H2443" t="s">
        <v>313</v>
      </c>
    </row>
    <row r="2444" spans="1:12" x14ac:dyDescent="0.35">
      <c r="A2444" t="s">
        <v>2090</v>
      </c>
      <c r="B2444">
        <v>10664</v>
      </c>
      <c r="C2444" t="s">
        <v>27</v>
      </c>
      <c r="D2444" t="s">
        <v>28</v>
      </c>
      <c r="E2444" t="s">
        <v>288</v>
      </c>
      <c r="F2444" t="s">
        <v>289</v>
      </c>
      <c r="G2444" t="s">
        <v>117</v>
      </c>
      <c r="H2444" t="s">
        <v>118</v>
      </c>
      <c r="K2444" t="s">
        <v>1474</v>
      </c>
      <c r="L2444" t="s">
        <v>1475</v>
      </c>
    </row>
    <row r="2445" spans="1:12" x14ac:dyDescent="0.35">
      <c r="A2445" t="s">
        <v>2091</v>
      </c>
      <c r="B2445">
        <v>259</v>
      </c>
      <c r="C2445" t="s">
        <v>17</v>
      </c>
      <c r="D2445" t="s">
        <v>18</v>
      </c>
      <c r="E2445" t="s">
        <v>288</v>
      </c>
      <c r="F2445" t="s">
        <v>289</v>
      </c>
      <c r="G2445" t="s">
        <v>117</v>
      </c>
      <c r="H2445" t="s">
        <v>118</v>
      </c>
      <c r="K2445" t="s">
        <v>1474</v>
      </c>
      <c r="L2445" t="s">
        <v>1475</v>
      </c>
    </row>
    <row r="2446" spans="1:12" x14ac:dyDescent="0.35">
      <c r="A2446" t="s">
        <v>28</v>
      </c>
      <c r="B2446">
        <v>241585</v>
      </c>
      <c r="C2446" t="s">
        <v>27</v>
      </c>
      <c r="D2446" t="s">
        <v>28</v>
      </c>
      <c r="E2446" t="s">
        <v>422</v>
      </c>
      <c r="F2446" t="s">
        <v>423</v>
      </c>
      <c r="G2446" t="s">
        <v>307</v>
      </c>
      <c r="H2446" t="s">
        <v>308</v>
      </c>
    </row>
    <row r="2447" spans="1:12" x14ac:dyDescent="0.35">
      <c r="A2447" t="s">
        <v>18</v>
      </c>
      <c r="B2447">
        <v>5857</v>
      </c>
      <c r="C2447" t="s">
        <v>17</v>
      </c>
      <c r="D2447" t="s">
        <v>18</v>
      </c>
      <c r="E2447" t="s">
        <v>422</v>
      </c>
      <c r="F2447" t="s">
        <v>423</v>
      </c>
      <c r="G2447" t="s">
        <v>307</v>
      </c>
      <c r="H2447" t="s">
        <v>308</v>
      </c>
    </row>
    <row r="2448" spans="1:12" x14ac:dyDescent="0.35">
      <c r="A2448" t="s">
        <v>2038</v>
      </c>
      <c r="B2448">
        <v>406250</v>
      </c>
      <c r="C2448" t="s">
        <v>156</v>
      </c>
      <c r="D2448" t="s">
        <v>157</v>
      </c>
      <c r="E2448" t="s">
        <v>422</v>
      </c>
      <c r="F2448" t="s">
        <v>423</v>
      </c>
      <c r="G2448" t="s">
        <v>307</v>
      </c>
      <c r="H2448" t="s">
        <v>308</v>
      </c>
    </row>
    <row r="2449" spans="1:14" x14ac:dyDescent="0.35">
      <c r="A2449" t="s">
        <v>2038</v>
      </c>
      <c r="B2449">
        <v>257916</v>
      </c>
      <c r="C2449" t="s">
        <v>237</v>
      </c>
      <c r="D2449" t="s">
        <v>238</v>
      </c>
      <c r="E2449" t="s">
        <v>422</v>
      </c>
      <c r="F2449" t="s">
        <v>423</v>
      </c>
      <c r="G2449" t="s">
        <v>307</v>
      </c>
      <c r="H2449" t="s">
        <v>308</v>
      </c>
    </row>
    <row r="2450" spans="1:14" x14ac:dyDescent="0.35">
      <c r="A2450" t="s">
        <v>2038</v>
      </c>
      <c r="B2450">
        <v>4920</v>
      </c>
      <c r="C2450" t="s">
        <v>226</v>
      </c>
      <c r="D2450" t="s">
        <v>227</v>
      </c>
      <c r="E2450" t="s">
        <v>422</v>
      </c>
      <c r="F2450" t="s">
        <v>423</v>
      </c>
      <c r="G2450" t="s">
        <v>307</v>
      </c>
      <c r="H2450" t="s">
        <v>308</v>
      </c>
    </row>
    <row r="2451" spans="1:14" x14ac:dyDescent="0.35">
      <c r="A2451" t="s">
        <v>2038</v>
      </c>
      <c r="B2451">
        <v>14112</v>
      </c>
      <c r="C2451" t="s">
        <v>205</v>
      </c>
      <c r="D2451" t="s">
        <v>206</v>
      </c>
      <c r="E2451" t="s">
        <v>422</v>
      </c>
      <c r="F2451" t="s">
        <v>423</v>
      </c>
      <c r="G2451" t="s">
        <v>307</v>
      </c>
      <c r="H2451" t="s">
        <v>308</v>
      </c>
    </row>
    <row r="2452" spans="1:14" x14ac:dyDescent="0.35">
      <c r="A2452" t="s">
        <v>2038</v>
      </c>
      <c r="B2452">
        <v>48876</v>
      </c>
      <c r="C2452" t="s">
        <v>219</v>
      </c>
      <c r="D2452" t="s">
        <v>220</v>
      </c>
      <c r="E2452" t="s">
        <v>422</v>
      </c>
      <c r="F2452" t="s">
        <v>423</v>
      </c>
      <c r="G2452" t="s">
        <v>307</v>
      </c>
      <c r="H2452" t="s">
        <v>308</v>
      </c>
    </row>
    <row r="2453" spans="1:14" x14ac:dyDescent="0.35">
      <c r="A2453" t="s">
        <v>2092</v>
      </c>
      <c r="B2453">
        <v>7000</v>
      </c>
      <c r="C2453" t="s">
        <v>2093</v>
      </c>
      <c r="D2453" t="s">
        <v>2092</v>
      </c>
      <c r="E2453" t="s">
        <v>47</v>
      </c>
      <c r="F2453" t="s">
        <v>48</v>
      </c>
      <c r="G2453" t="s">
        <v>292</v>
      </c>
      <c r="H2453" t="s">
        <v>293</v>
      </c>
      <c r="I2453" t="s">
        <v>2073</v>
      </c>
      <c r="J2453" t="s">
        <v>2074</v>
      </c>
    </row>
    <row r="2454" spans="1:14" x14ac:dyDescent="0.35">
      <c r="A2454" t="s">
        <v>64</v>
      </c>
      <c r="B2454">
        <v>5000</v>
      </c>
      <c r="C2454" t="s">
        <v>63</v>
      </c>
      <c r="D2454" t="s">
        <v>64</v>
      </c>
      <c r="E2454" t="s">
        <v>332</v>
      </c>
      <c r="F2454" t="s">
        <v>333</v>
      </c>
      <c r="G2454" t="s">
        <v>178</v>
      </c>
      <c r="H2454" t="s">
        <v>179</v>
      </c>
      <c r="M2454" t="s">
        <v>696</v>
      </c>
      <c r="N2454" t="s">
        <v>697</v>
      </c>
    </row>
    <row r="2455" spans="1:14" x14ac:dyDescent="0.35">
      <c r="A2455" t="s">
        <v>347</v>
      </c>
      <c r="B2455">
        <v>308</v>
      </c>
      <c r="C2455" t="s">
        <v>346</v>
      </c>
      <c r="D2455" t="s">
        <v>347</v>
      </c>
      <c r="E2455" t="s">
        <v>428</v>
      </c>
      <c r="F2455" t="s">
        <v>429</v>
      </c>
      <c r="G2455" t="s">
        <v>307</v>
      </c>
      <c r="H2455" t="s">
        <v>308</v>
      </c>
      <c r="I2455" t="s">
        <v>586</v>
      </c>
      <c r="J2455" t="s">
        <v>587</v>
      </c>
    </row>
    <row r="2456" spans="1:14" x14ac:dyDescent="0.35">
      <c r="A2456" t="s">
        <v>367</v>
      </c>
      <c r="B2456">
        <v>17747</v>
      </c>
      <c r="C2456" t="s">
        <v>368</v>
      </c>
      <c r="D2456" t="s">
        <v>367</v>
      </c>
      <c r="E2456" t="s">
        <v>428</v>
      </c>
      <c r="F2456" t="s">
        <v>429</v>
      </c>
      <c r="G2456" t="s">
        <v>307</v>
      </c>
      <c r="H2456" t="s">
        <v>308</v>
      </c>
      <c r="I2456" t="s">
        <v>430</v>
      </c>
      <c r="J2456" t="s">
        <v>431</v>
      </c>
    </row>
    <row r="2457" spans="1:14" x14ac:dyDescent="0.35">
      <c r="A2457" t="s">
        <v>347</v>
      </c>
      <c r="B2457">
        <v>934</v>
      </c>
      <c r="C2457" t="s">
        <v>346</v>
      </c>
      <c r="D2457" t="s">
        <v>347</v>
      </c>
      <c r="E2457" t="s">
        <v>428</v>
      </c>
      <c r="F2457" t="s">
        <v>429</v>
      </c>
      <c r="G2457" t="s">
        <v>307</v>
      </c>
      <c r="H2457" t="s">
        <v>308</v>
      </c>
      <c r="I2457" t="s">
        <v>430</v>
      </c>
      <c r="J2457" t="s">
        <v>431</v>
      </c>
    </row>
    <row r="2458" spans="1:14" x14ac:dyDescent="0.35">
      <c r="A2458" t="s">
        <v>467</v>
      </c>
      <c r="B2458">
        <v>93354</v>
      </c>
      <c r="C2458" t="s">
        <v>468</v>
      </c>
      <c r="D2458" t="s">
        <v>467</v>
      </c>
      <c r="E2458" t="s">
        <v>428</v>
      </c>
      <c r="F2458" t="s">
        <v>429</v>
      </c>
      <c r="G2458" t="s">
        <v>307</v>
      </c>
      <c r="H2458" t="s">
        <v>308</v>
      </c>
      <c r="I2458" t="s">
        <v>430</v>
      </c>
      <c r="J2458" t="s">
        <v>431</v>
      </c>
    </row>
    <row r="2459" spans="1:14" x14ac:dyDescent="0.35">
      <c r="A2459" t="s">
        <v>367</v>
      </c>
      <c r="B2459">
        <v>10952</v>
      </c>
      <c r="C2459" t="s">
        <v>368</v>
      </c>
      <c r="D2459" t="s">
        <v>367</v>
      </c>
      <c r="E2459" t="s">
        <v>305</v>
      </c>
      <c r="F2459" t="s">
        <v>306</v>
      </c>
      <c r="G2459" t="s">
        <v>307</v>
      </c>
      <c r="H2459" t="s">
        <v>308</v>
      </c>
      <c r="I2459" t="s">
        <v>558</v>
      </c>
      <c r="J2459" t="s">
        <v>559</v>
      </c>
    </row>
    <row r="2460" spans="1:14" x14ac:dyDescent="0.35">
      <c r="A2460" t="s">
        <v>2094</v>
      </c>
      <c r="B2460">
        <v>467</v>
      </c>
      <c r="C2460" t="s">
        <v>346</v>
      </c>
      <c r="D2460" t="s">
        <v>347</v>
      </c>
      <c r="E2460" t="s">
        <v>305</v>
      </c>
      <c r="F2460" t="s">
        <v>306</v>
      </c>
      <c r="G2460" t="s">
        <v>307</v>
      </c>
      <c r="H2460" t="s">
        <v>308</v>
      </c>
      <c r="I2460" t="s">
        <v>558</v>
      </c>
      <c r="J2460" t="s">
        <v>559</v>
      </c>
    </row>
    <row r="2461" spans="1:14" x14ac:dyDescent="0.35">
      <c r="A2461" t="s">
        <v>440</v>
      </c>
      <c r="B2461">
        <v>400</v>
      </c>
      <c r="C2461" t="s">
        <v>630</v>
      </c>
      <c r="D2461" t="s">
        <v>440</v>
      </c>
      <c r="E2461" t="s">
        <v>531</v>
      </c>
      <c r="F2461" t="s">
        <v>532</v>
      </c>
      <c r="G2461" t="s">
        <v>533</v>
      </c>
      <c r="H2461" t="s">
        <v>534</v>
      </c>
      <c r="K2461" t="s">
        <v>1074</v>
      </c>
      <c r="L2461" t="s">
        <v>1075</v>
      </c>
    </row>
    <row r="2462" spans="1:14" x14ac:dyDescent="0.35">
      <c r="A2462" t="s">
        <v>826</v>
      </c>
      <c r="B2462">
        <v>315000</v>
      </c>
      <c r="C2462" t="s">
        <v>825</v>
      </c>
      <c r="D2462" t="s">
        <v>826</v>
      </c>
      <c r="E2462" t="s">
        <v>139</v>
      </c>
      <c r="F2462" t="s">
        <v>140</v>
      </c>
      <c r="G2462" t="s">
        <v>307</v>
      </c>
      <c r="H2462" t="s">
        <v>308</v>
      </c>
      <c r="M2462" t="s">
        <v>827</v>
      </c>
      <c r="N2462" t="s">
        <v>828</v>
      </c>
    </row>
    <row r="2463" spans="1:14" x14ac:dyDescent="0.35">
      <c r="A2463" t="s">
        <v>753</v>
      </c>
      <c r="B2463">
        <v>150000</v>
      </c>
      <c r="C2463" t="s">
        <v>752</v>
      </c>
      <c r="D2463" t="s">
        <v>753</v>
      </c>
      <c r="E2463" t="s">
        <v>139</v>
      </c>
      <c r="F2463" t="s">
        <v>140</v>
      </c>
      <c r="G2463" t="s">
        <v>307</v>
      </c>
      <c r="H2463" t="s">
        <v>308</v>
      </c>
      <c r="M2463" t="s">
        <v>827</v>
      </c>
      <c r="N2463" t="s">
        <v>828</v>
      </c>
    </row>
    <row r="2464" spans="1:14" x14ac:dyDescent="0.35">
      <c r="A2464" t="s">
        <v>244</v>
      </c>
      <c r="B2464">
        <v>63893</v>
      </c>
      <c r="C2464" t="s">
        <v>243</v>
      </c>
      <c r="D2464" t="s">
        <v>244</v>
      </c>
      <c r="E2464" t="s">
        <v>139</v>
      </c>
      <c r="F2464" t="s">
        <v>140</v>
      </c>
      <c r="G2464" t="s">
        <v>307</v>
      </c>
      <c r="H2464" t="s">
        <v>308</v>
      </c>
      <c r="M2464" t="s">
        <v>1006</v>
      </c>
      <c r="N2464" t="s">
        <v>1007</v>
      </c>
    </row>
    <row r="2465" spans="1:14" x14ac:dyDescent="0.35">
      <c r="A2465" t="s">
        <v>81</v>
      </c>
      <c r="B2465">
        <v>8000</v>
      </c>
      <c r="C2465" t="s">
        <v>80</v>
      </c>
      <c r="D2465" t="s">
        <v>81</v>
      </c>
      <c r="E2465" t="s">
        <v>139</v>
      </c>
      <c r="F2465" t="s">
        <v>140</v>
      </c>
      <c r="G2465" t="s">
        <v>839</v>
      </c>
      <c r="H2465" t="s">
        <v>840</v>
      </c>
      <c r="M2465" t="s">
        <v>2095</v>
      </c>
      <c r="N2465" t="s">
        <v>2096</v>
      </c>
    </row>
    <row r="2466" spans="1:14" x14ac:dyDescent="0.35">
      <c r="A2466" t="s">
        <v>138</v>
      </c>
      <c r="B2466">
        <v>2715</v>
      </c>
      <c r="C2466" t="s">
        <v>137</v>
      </c>
      <c r="D2466" t="s">
        <v>138</v>
      </c>
      <c r="E2466" t="s">
        <v>154</v>
      </c>
      <c r="F2466" t="s">
        <v>155</v>
      </c>
      <c r="G2466" t="s">
        <v>117</v>
      </c>
      <c r="H2466" t="s">
        <v>118</v>
      </c>
      <c r="K2466" t="s">
        <v>141</v>
      </c>
      <c r="L2466" t="s">
        <v>142</v>
      </c>
    </row>
    <row r="2467" spans="1:14" x14ac:dyDescent="0.35">
      <c r="A2467" t="s">
        <v>149</v>
      </c>
      <c r="B2467">
        <v>3024</v>
      </c>
      <c r="C2467" t="s">
        <v>148</v>
      </c>
      <c r="D2467" t="s">
        <v>149</v>
      </c>
      <c r="E2467" t="s">
        <v>154</v>
      </c>
      <c r="F2467" t="s">
        <v>155</v>
      </c>
      <c r="G2467" t="s">
        <v>117</v>
      </c>
      <c r="H2467" t="s">
        <v>118</v>
      </c>
    </row>
    <row r="2468" spans="1:14" x14ac:dyDescent="0.35">
      <c r="A2468" t="s">
        <v>149</v>
      </c>
      <c r="B2468">
        <v>7292</v>
      </c>
      <c r="C2468" t="s">
        <v>148</v>
      </c>
      <c r="D2468" t="s">
        <v>149</v>
      </c>
      <c r="E2468" t="s">
        <v>288</v>
      </c>
      <c r="F2468" t="s">
        <v>289</v>
      </c>
      <c r="G2468" t="s">
        <v>117</v>
      </c>
      <c r="H2468" t="s">
        <v>118</v>
      </c>
    </row>
    <row r="2469" spans="1:14" x14ac:dyDescent="0.35">
      <c r="A2469" t="s">
        <v>2038</v>
      </c>
      <c r="B2469">
        <v>77208</v>
      </c>
      <c r="C2469" t="s">
        <v>219</v>
      </c>
      <c r="D2469" t="s">
        <v>220</v>
      </c>
      <c r="E2469" t="s">
        <v>404</v>
      </c>
      <c r="F2469" t="s">
        <v>405</v>
      </c>
      <c r="G2469" t="s">
        <v>307</v>
      </c>
      <c r="H2469" t="s">
        <v>308</v>
      </c>
    </row>
    <row r="2470" spans="1:14" x14ac:dyDescent="0.35">
      <c r="A2470" t="s">
        <v>2038</v>
      </c>
      <c r="B2470">
        <v>25440</v>
      </c>
      <c r="C2470" t="s">
        <v>205</v>
      </c>
      <c r="D2470" t="s">
        <v>206</v>
      </c>
      <c r="E2470" t="s">
        <v>404</v>
      </c>
      <c r="F2470" t="s">
        <v>405</v>
      </c>
      <c r="G2470" t="s">
        <v>307</v>
      </c>
      <c r="H2470" t="s">
        <v>308</v>
      </c>
    </row>
    <row r="2471" spans="1:14" x14ac:dyDescent="0.35">
      <c r="A2471" t="s">
        <v>2038</v>
      </c>
      <c r="B2471">
        <v>518510</v>
      </c>
      <c r="C2471" t="s">
        <v>156</v>
      </c>
      <c r="D2471" t="s">
        <v>157</v>
      </c>
      <c r="E2471" t="s">
        <v>404</v>
      </c>
      <c r="F2471" t="s">
        <v>405</v>
      </c>
      <c r="G2471" t="s">
        <v>307</v>
      </c>
      <c r="H2471" t="s">
        <v>308</v>
      </c>
    </row>
    <row r="2472" spans="1:14" x14ac:dyDescent="0.35">
      <c r="A2472" t="s">
        <v>2038</v>
      </c>
      <c r="B2472">
        <v>243432</v>
      </c>
      <c r="C2472" t="s">
        <v>237</v>
      </c>
      <c r="D2472" t="s">
        <v>238</v>
      </c>
      <c r="E2472" t="s">
        <v>404</v>
      </c>
      <c r="F2472" t="s">
        <v>405</v>
      </c>
      <c r="G2472" t="s">
        <v>307</v>
      </c>
      <c r="H2472" t="s">
        <v>308</v>
      </c>
    </row>
    <row r="2473" spans="1:14" x14ac:dyDescent="0.35">
      <c r="A2473" t="s">
        <v>2038</v>
      </c>
      <c r="B2473">
        <v>24600</v>
      </c>
      <c r="C2473" t="s">
        <v>226</v>
      </c>
      <c r="D2473" t="s">
        <v>227</v>
      </c>
      <c r="E2473" t="s">
        <v>404</v>
      </c>
      <c r="F2473" t="s">
        <v>405</v>
      </c>
      <c r="G2473" t="s">
        <v>307</v>
      </c>
      <c r="H2473" t="s">
        <v>308</v>
      </c>
    </row>
    <row r="2474" spans="1:14" x14ac:dyDescent="0.35">
      <c r="A2474" t="s">
        <v>18</v>
      </c>
      <c r="B2474">
        <v>7114</v>
      </c>
      <c r="C2474" t="s">
        <v>17</v>
      </c>
      <c r="D2474" t="s">
        <v>18</v>
      </c>
      <c r="E2474" t="s">
        <v>404</v>
      </c>
      <c r="F2474" t="s">
        <v>405</v>
      </c>
      <c r="G2474" t="s">
        <v>307</v>
      </c>
      <c r="H2474" t="s">
        <v>308</v>
      </c>
    </row>
    <row r="2475" spans="1:14" x14ac:dyDescent="0.35">
      <c r="A2475" t="s">
        <v>2038</v>
      </c>
      <c r="B2475">
        <v>67320</v>
      </c>
      <c r="C2475" t="s">
        <v>219</v>
      </c>
      <c r="D2475" t="s">
        <v>220</v>
      </c>
      <c r="E2475" t="s">
        <v>458</v>
      </c>
      <c r="F2475" t="s">
        <v>459</v>
      </c>
      <c r="G2475" t="s">
        <v>348</v>
      </c>
      <c r="H2475" t="s">
        <v>349</v>
      </c>
    </row>
    <row r="2476" spans="1:14" x14ac:dyDescent="0.35">
      <c r="A2476" t="s">
        <v>2038</v>
      </c>
      <c r="B2476">
        <v>224580</v>
      </c>
      <c r="C2476" t="s">
        <v>226</v>
      </c>
      <c r="D2476" t="s">
        <v>227</v>
      </c>
      <c r="E2476" t="s">
        <v>458</v>
      </c>
      <c r="F2476" t="s">
        <v>459</v>
      </c>
      <c r="G2476" t="s">
        <v>348</v>
      </c>
      <c r="H2476" t="s">
        <v>349</v>
      </c>
    </row>
    <row r="2477" spans="1:14" x14ac:dyDescent="0.35">
      <c r="A2477" t="s">
        <v>28</v>
      </c>
      <c r="B2477">
        <v>101356</v>
      </c>
      <c r="C2477" t="s">
        <v>27</v>
      </c>
      <c r="D2477" t="s">
        <v>28</v>
      </c>
      <c r="E2477" t="s">
        <v>458</v>
      </c>
      <c r="F2477" t="s">
        <v>459</v>
      </c>
      <c r="G2477" t="s">
        <v>348</v>
      </c>
      <c r="H2477" t="s">
        <v>349</v>
      </c>
    </row>
    <row r="2478" spans="1:14" x14ac:dyDescent="0.35">
      <c r="A2478" t="s">
        <v>18</v>
      </c>
      <c r="B2478">
        <v>2457</v>
      </c>
      <c r="C2478" t="s">
        <v>17</v>
      </c>
      <c r="D2478" t="s">
        <v>18</v>
      </c>
      <c r="E2478" t="s">
        <v>458</v>
      </c>
      <c r="F2478" t="s">
        <v>459</v>
      </c>
      <c r="G2478" t="s">
        <v>348</v>
      </c>
      <c r="H2478" t="s">
        <v>349</v>
      </c>
    </row>
    <row r="2479" spans="1:14" x14ac:dyDescent="0.35">
      <c r="A2479" t="s">
        <v>97</v>
      </c>
      <c r="B2479">
        <v>15240</v>
      </c>
      <c r="C2479" t="s">
        <v>96</v>
      </c>
      <c r="D2479" t="s">
        <v>97</v>
      </c>
      <c r="E2479" t="s">
        <v>458</v>
      </c>
      <c r="F2479" t="s">
        <v>459</v>
      </c>
      <c r="G2479" t="s">
        <v>348</v>
      </c>
      <c r="H2479" t="s">
        <v>349</v>
      </c>
    </row>
    <row r="2480" spans="1:14" x14ac:dyDescent="0.35">
      <c r="A2480" t="s">
        <v>2097</v>
      </c>
      <c r="B2480">
        <v>650</v>
      </c>
      <c r="C2480" t="s">
        <v>171</v>
      </c>
      <c r="D2480" t="s">
        <v>172</v>
      </c>
      <c r="E2480" t="s">
        <v>458</v>
      </c>
      <c r="F2480" t="s">
        <v>459</v>
      </c>
      <c r="G2480" t="s">
        <v>348</v>
      </c>
      <c r="H2480" t="s">
        <v>349</v>
      </c>
    </row>
    <row r="2481" spans="1:14" x14ac:dyDescent="0.35">
      <c r="A2481" t="s">
        <v>172</v>
      </c>
      <c r="B2481">
        <v>95704</v>
      </c>
      <c r="C2481" t="s">
        <v>171</v>
      </c>
      <c r="D2481" t="s">
        <v>172</v>
      </c>
      <c r="E2481" t="s">
        <v>458</v>
      </c>
      <c r="F2481" t="s">
        <v>459</v>
      </c>
      <c r="G2481" t="s">
        <v>348</v>
      </c>
      <c r="H2481" t="s">
        <v>349</v>
      </c>
    </row>
    <row r="2482" spans="1:14" x14ac:dyDescent="0.35">
      <c r="A2482" t="s">
        <v>2098</v>
      </c>
      <c r="B2482">
        <v>111401</v>
      </c>
      <c r="C2482" t="s">
        <v>171</v>
      </c>
      <c r="D2482" t="s">
        <v>172</v>
      </c>
      <c r="E2482" t="s">
        <v>458</v>
      </c>
      <c r="F2482" t="s">
        <v>459</v>
      </c>
      <c r="G2482" t="s">
        <v>348</v>
      </c>
      <c r="H2482" t="s">
        <v>349</v>
      </c>
      <c r="M2482" t="s">
        <v>1817</v>
      </c>
      <c r="N2482" t="s">
        <v>1818</v>
      </c>
    </row>
    <row r="2483" spans="1:14" x14ac:dyDescent="0.35">
      <c r="A2483" t="s">
        <v>354</v>
      </c>
      <c r="B2483">
        <v>5000</v>
      </c>
      <c r="C2483" t="s">
        <v>353</v>
      </c>
      <c r="D2483" t="s">
        <v>354</v>
      </c>
      <c r="E2483" t="s">
        <v>458</v>
      </c>
      <c r="F2483" t="s">
        <v>459</v>
      </c>
      <c r="G2483" t="s">
        <v>886</v>
      </c>
      <c r="H2483" t="s">
        <v>887</v>
      </c>
    </row>
    <row r="2484" spans="1:14" x14ac:dyDescent="0.35">
      <c r="A2484" t="s">
        <v>375</v>
      </c>
      <c r="B2484">
        <v>300</v>
      </c>
      <c r="C2484" t="s">
        <v>2068</v>
      </c>
      <c r="D2484" t="s">
        <v>375</v>
      </c>
      <c r="E2484" t="s">
        <v>458</v>
      </c>
      <c r="F2484" t="s">
        <v>459</v>
      </c>
      <c r="G2484" t="s">
        <v>886</v>
      </c>
      <c r="H2484" t="s">
        <v>887</v>
      </c>
    </row>
    <row r="2485" spans="1:14" x14ac:dyDescent="0.35">
      <c r="A2485" t="s">
        <v>172</v>
      </c>
      <c r="B2485">
        <v>3500</v>
      </c>
      <c r="C2485" t="s">
        <v>171</v>
      </c>
      <c r="D2485" t="s">
        <v>172</v>
      </c>
      <c r="E2485" t="s">
        <v>458</v>
      </c>
      <c r="F2485" t="s">
        <v>459</v>
      </c>
      <c r="G2485" t="s">
        <v>886</v>
      </c>
      <c r="H2485" t="s">
        <v>887</v>
      </c>
    </row>
    <row r="2486" spans="1:14" x14ac:dyDescent="0.35">
      <c r="A2486" t="s">
        <v>172</v>
      </c>
      <c r="B2486">
        <v>10136</v>
      </c>
      <c r="C2486" t="s">
        <v>171</v>
      </c>
      <c r="D2486" t="s">
        <v>172</v>
      </c>
      <c r="E2486" t="s">
        <v>458</v>
      </c>
      <c r="F2486" t="s">
        <v>459</v>
      </c>
      <c r="G2486" t="s">
        <v>1171</v>
      </c>
      <c r="H2486" t="s">
        <v>1172</v>
      </c>
    </row>
    <row r="2487" spans="1:14" x14ac:dyDescent="0.35">
      <c r="A2487" t="s">
        <v>367</v>
      </c>
      <c r="B2487">
        <v>51728</v>
      </c>
      <c r="C2487" t="s">
        <v>368</v>
      </c>
      <c r="D2487" t="s">
        <v>367</v>
      </c>
      <c r="E2487" t="s">
        <v>422</v>
      </c>
      <c r="F2487" t="s">
        <v>423</v>
      </c>
      <c r="G2487" t="s">
        <v>307</v>
      </c>
      <c r="H2487" t="s">
        <v>308</v>
      </c>
      <c r="I2487" t="s">
        <v>424</v>
      </c>
      <c r="J2487" t="s">
        <v>425</v>
      </c>
    </row>
    <row r="2488" spans="1:14" x14ac:dyDescent="0.35">
      <c r="A2488" t="s">
        <v>467</v>
      </c>
      <c r="B2488">
        <v>59151</v>
      </c>
      <c r="C2488" t="s">
        <v>468</v>
      </c>
      <c r="D2488" t="s">
        <v>467</v>
      </c>
      <c r="E2488" t="s">
        <v>422</v>
      </c>
      <c r="F2488" t="s">
        <v>423</v>
      </c>
      <c r="G2488" t="s">
        <v>307</v>
      </c>
      <c r="H2488" t="s">
        <v>308</v>
      </c>
      <c r="I2488" t="s">
        <v>424</v>
      </c>
      <c r="J2488" t="s">
        <v>425</v>
      </c>
    </row>
    <row r="2489" spans="1:14" x14ac:dyDescent="0.35">
      <c r="A2489" t="s">
        <v>2094</v>
      </c>
      <c r="B2489">
        <v>467</v>
      </c>
      <c r="C2489" t="s">
        <v>346</v>
      </c>
      <c r="D2489" t="s">
        <v>347</v>
      </c>
      <c r="E2489" t="s">
        <v>422</v>
      </c>
      <c r="F2489" t="s">
        <v>423</v>
      </c>
      <c r="G2489" t="s">
        <v>307</v>
      </c>
      <c r="H2489" t="s">
        <v>308</v>
      </c>
      <c r="I2489" t="s">
        <v>424</v>
      </c>
      <c r="J2489" t="s">
        <v>425</v>
      </c>
    </row>
    <row r="2490" spans="1:14" x14ac:dyDescent="0.35">
      <c r="A2490" t="s">
        <v>367</v>
      </c>
      <c r="B2490">
        <v>13444</v>
      </c>
      <c r="C2490" t="s">
        <v>368</v>
      </c>
      <c r="D2490" t="s">
        <v>367</v>
      </c>
      <c r="E2490" t="s">
        <v>404</v>
      </c>
      <c r="F2490" t="s">
        <v>405</v>
      </c>
      <c r="G2490" t="s">
        <v>307</v>
      </c>
      <c r="H2490" t="s">
        <v>308</v>
      </c>
      <c r="I2490" t="s">
        <v>471</v>
      </c>
      <c r="J2490" t="s">
        <v>472</v>
      </c>
    </row>
    <row r="2491" spans="1:14" x14ac:dyDescent="0.35">
      <c r="A2491" t="s">
        <v>467</v>
      </c>
      <c r="B2491">
        <v>35137</v>
      </c>
      <c r="C2491" t="s">
        <v>468</v>
      </c>
      <c r="D2491" t="s">
        <v>467</v>
      </c>
      <c r="E2491" t="s">
        <v>404</v>
      </c>
      <c r="F2491" t="s">
        <v>405</v>
      </c>
      <c r="G2491" t="s">
        <v>307</v>
      </c>
      <c r="H2491" t="s">
        <v>308</v>
      </c>
      <c r="I2491" t="s">
        <v>471</v>
      </c>
      <c r="J2491" t="s">
        <v>472</v>
      </c>
    </row>
    <row r="2492" spans="1:14" x14ac:dyDescent="0.35">
      <c r="A2492" t="s">
        <v>2038</v>
      </c>
      <c r="B2492">
        <v>12792</v>
      </c>
      <c r="C2492" t="s">
        <v>226</v>
      </c>
      <c r="D2492" t="s">
        <v>227</v>
      </c>
      <c r="E2492" t="s">
        <v>538</v>
      </c>
      <c r="F2492" t="s">
        <v>539</v>
      </c>
      <c r="G2492" t="s">
        <v>540</v>
      </c>
      <c r="H2492" t="s">
        <v>541</v>
      </c>
    </row>
    <row r="2493" spans="1:14" x14ac:dyDescent="0.35">
      <c r="A2493" t="s">
        <v>138</v>
      </c>
      <c r="B2493">
        <v>950</v>
      </c>
      <c r="C2493" t="s">
        <v>266</v>
      </c>
      <c r="D2493" t="s">
        <v>138</v>
      </c>
      <c r="E2493" t="s">
        <v>458</v>
      </c>
      <c r="F2493" t="s">
        <v>459</v>
      </c>
      <c r="G2493" t="s">
        <v>348</v>
      </c>
      <c r="H2493" t="s">
        <v>349</v>
      </c>
    </row>
    <row r="2494" spans="1:14" x14ac:dyDescent="0.35">
      <c r="A2494" t="s">
        <v>28</v>
      </c>
      <c r="B2494">
        <v>18647</v>
      </c>
      <c r="C2494" t="s">
        <v>27</v>
      </c>
      <c r="D2494" t="s">
        <v>28</v>
      </c>
      <c r="E2494" t="s">
        <v>538</v>
      </c>
      <c r="F2494" t="s">
        <v>539</v>
      </c>
      <c r="G2494" t="s">
        <v>540</v>
      </c>
      <c r="H2494" t="s">
        <v>541</v>
      </c>
    </row>
    <row r="2495" spans="1:14" x14ac:dyDescent="0.35">
      <c r="A2495" t="s">
        <v>18</v>
      </c>
      <c r="B2495">
        <v>453</v>
      </c>
      <c r="C2495" t="s">
        <v>17</v>
      </c>
      <c r="D2495" t="s">
        <v>18</v>
      </c>
      <c r="E2495" t="s">
        <v>538</v>
      </c>
      <c r="F2495" t="s">
        <v>539</v>
      </c>
      <c r="G2495" t="s">
        <v>540</v>
      </c>
      <c r="H2495" t="s">
        <v>541</v>
      </c>
    </row>
    <row r="2496" spans="1:14" x14ac:dyDescent="0.35">
      <c r="A2496" t="s">
        <v>190</v>
      </c>
      <c r="B2496">
        <v>84</v>
      </c>
      <c r="C2496" t="s">
        <v>191</v>
      </c>
      <c r="D2496" t="s">
        <v>190</v>
      </c>
      <c r="E2496" t="s">
        <v>538</v>
      </c>
      <c r="F2496" t="s">
        <v>539</v>
      </c>
      <c r="G2496" t="s">
        <v>540</v>
      </c>
      <c r="H2496" t="s">
        <v>541</v>
      </c>
    </row>
    <row r="2497" spans="1:8" x14ac:dyDescent="0.35">
      <c r="A2497" t="s">
        <v>194</v>
      </c>
      <c r="B2497">
        <v>300</v>
      </c>
      <c r="C2497" t="s">
        <v>193</v>
      </c>
      <c r="D2497" t="s">
        <v>194</v>
      </c>
      <c r="E2497" t="s">
        <v>538</v>
      </c>
      <c r="F2497" t="s">
        <v>539</v>
      </c>
      <c r="G2497" t="s">
        <v>540</v>
      </c>
      <c r="H2497" t="s">
        <v>541</v>
      </c>
    </row>
    <row r="2498" spans="1:8" x14ac:dyDescent="0.35">
      <c r="A2498" t="s">
        <v>524</v>
      </c>
      <c r="B2498">
        <v>362</v>
      </c>
      <c r="C2498" t="s">
        <v>523</v>
      </c>
      <c r="D2498" t="s">
        <v>524</v>
      </c>
      <c r="E2498" t="s">
        <v>538</v>
      </c>
      <c r="F2498" t="s">
        <v>539</v>
      </c>
      <c r="G2498" t="s">
        <v>540</v>
      </c>
      <c r="H2498" t="s">
        <v>541</v>
      </c>
    </row>
    <row r="2499" spans="1:8" x14ac:dyDescent="0.35">
      <c r="A2499" t="s">
        <v>2099</v>
      </c>
      <c r="B2499">
        <v>1615</v>
      </c>
      <c r="C2499" t="s">
        <v>185</v>
      </c>
      <c r="D2499" t="s">
        <v>184</v>
      </c>
      <c r="E2499" t="s">
        <v>458</v>
      </c>
      <c r="F2499" t="s">
        <v>459</v>
      </c>
      <c r="G2499" t="s">
        <v>348</v>
      </c>
      <c r="H2499" t="s">
        <v>349</v>
      </c>
    </row>
    <row r="2500" spans="1:8" x14ac:dyDescent="0.35">
      <c r="A2500" t="s">
        <v>517</v>
      </c>
      <c r="B2500">
        <v>180</v>
      </c>
      <c r="C2500" t="s">
        <v>516</v>
      </c>
      <c r="D2500" t="s">
        <v>517</v>
      </c>
      <c r="E2500" t="s">
        <v>538</v>
      </c>
      <c r="F2500" t="s">
        <v>539</v>
      </c>
      <c r="G2500" t="s">
        <v>540</v>
      </c>
      <c r="H2500" t="s">
        <v>541</v>
      </c>
    </row>
    <row r="2501" spans="1:8" x14ac:dyDescent="0.35">
      <c r="A2501" t="s">
        <v>261</v>
      </c>
      <c r="B2501">
        <v>28</v>
      </c>
      <c r="C2501" t="s">
        <v>260</v>
      </c>
      <c r="D2501" t="s">
        <v>261</v>
      </c>
      <c r="E2501" t="s">
        <v>538</v>
      </c>
      <c r="F2501" t="s">
        <v>539</v>
      </c>
      <c r="G2501" t="s">
        <v>540</v>
      </c>
      <c r="H2501" t="s">
        <v>541</v>
      </c>
    </row>
    <row r="2502" spans="1:8" x14ac:dyDescent="0.35">
      <c r="A2502" t="s">
        <v>76</v>
      </c>
      <c r="B2502">
        <v>271</v>
      </c>
      <c r="C2502" t="s">
        <v>75</v>
      </c>
      <c r="D2502" t="s">
        <v>76</v>
      </c>
      <c r="E2502" t="s">
        <v>538</v>
      </c>
      <c r="F2502" t="s">
        <v>539</v>
      </c>
      <c r="G2502" t="s">
        <v>540</v>
      </c>
      <c r="H2502" t="s">
        <v>541</v>
      </c>
    </row>
    <row r="2503" spans="1:8" x14ac:dyDescent="0.35">
      <c r="A2503" t="s">
        <v>169</v>
      </c>
      <c r="B2503">
        <v>3700</v>
      </c>
      <c r="C2503" t="s">
        <v>168</v>
      </c>
      <c r="D2503" t="s">
        <v>169</v>
      </c>
      <c r="E2503" t="s">
        <v>458</v>
      </c>
      <c r="F2503" t="s">
        <v>459</v>
      </c>
      <c r="G2503" t="s">
        <v>348</v>
      </c>
      <c r="H2503" t="s">
        <v>349</v>
      </c>
    </row>
    <row r="2504" spans="1:8" x14ac:dyDescent="0.35">
      <c r="A2504" t="s">
        <v>64</v>
      </c>
      <c r="B2504">
        <v>56</v>
      </c>
      <c r="C2504" t="s">
        <v>63</v>
      </c>
      <c r="D2504" t="s">
        <v>64</v>
      </c>
      <c r="E2504" t="s">
        <v>538</v>
      </c>
      <c r="F2504" t="s">
        <v>539</v>
      </c>
      <c r="G2504" t="s">
        <v>540</v>
      </c>
      <c r="H2504" t="s">
        <v>541</v>
      </c>
    </row>
    <row r="2505" spans="1:8" x14ac:dyDescent="0.35">
      <c r="A2505" t="s">
        <v>190</v>
      </c>
      <c r="B2505">
        <v>75</v>
      </c>
      <c r="C2505" t="s">
        <v>191</v>
      </c>
      <c r="D2505" t="s">
        <v>190</v>
      </c>
      <c r="E2505" t="s">
        <v>384</v>
      </c>
      <c r="F2505" t="s">
        <v>385</v>
      </c>
      <c r="G2505" t="s">
        <v>339</v>
      </c>
      <c r="H2505" t="s">
        <v>340</v>
      </c>
    </row>
    <row r="2506" spans="1:8" x14ac:dyDescent="0.35">
      <c r="A2506" t="s">
        <v>194</v>
      </c>
      <c r="B2506">
        <v>200</v>
      </c>
      <c r="C2506" t="s">
        <v>193</v>
      </c>
      <c r="D2506" t="s">
        <v>194</v>
      </c>
      <c r="E2506" t="s">
        <v>384</v>
      </c>
      <c r="F2506" t="s">
        <v>385</v>
      </c>
      <c r="G2506" t="s">
        <v>339</v>
      </c>
      <c r="H2506" t="s">
        <v>340</v>
      </c>
    </row>
    <row r="2507" spans="1:8" x14ac:dyDescent="0.35">
      <c r="A2507" t="s">
        <v>182</v>
      </c>
      <c r="B2507">
        <v>17100</v>
      </c>
      <c r="C2507" t="s">
        <v>890</v>
      </c>
      <c r="D2507" t="s">
        <v>182</v>
      </c>
      <c r="E2507" t="s">
        <v>458</v>
      </c>
      <c r="F2507" t="s">
        <v>459</v>
      </c>
      <c r="G2507" t="s">
        <v>348</v>
      </c>
      <c r="H2507" t="s">
        <v>349</v>
      </c>
    </row>
    <row r="2508" spans="1:8" x14ac:dyDescent="0.35">
      <c r="A2508" t="s">
        <v>1064</v>
      </c>
      <c r="B2508">
        <v>28</v>
      </c>
      <c r="C2508" t="s">
        <v>1063</v>
      </c>
      <c r="D2508" t="s">
        <v>1064</v>
      </c>
      <c r="E2508" t="s">
        <v>538</v>
      </c>
      <c r="F2508" t="s">
        <v>539</v>
      </c>
      <c r="G2508" t="s">
        <v>540</v>
      </c>
      <c r="H2508" t="s">
        <v>541</v>
      </c>
    </row>
    <row r="2509" spans="1:8" x14ac:dyDescent="0.35">
      <c r="A2509" t="s">
        <v>86</v>
      </c>
      <c r="B2509">
        <v>84</v>
      </c>
      <c r="C2509" t="s">
        <v>85</v>
      </c>
      <c r="D2509" t="s">
        <v>86</v>
      </c>
      <c r="E2509" t="s">
        <v>538</v>
      </c>
      <c r="F2509" t="s">
        <v>539</v>
      </c>
      <c r="G2509" t="s">
        <v>540</v>
      </c>
      <c r="H2509" t="s">
        <v>541</v>
      </c>
    </row>
    <row r="2510" spans="1:8" x14ac:dyDescent="0.35">
      <c r="A2510" t="s">
        <v>276</v>
      </c>
      <c r="B2510">
        <v>95</v>
      </c>
      <c r="C2510" t="s">
        <v>823</v>
      </c>
      <c r="D2510" t="s">
        <v>276</v>
      </c>
      <c r="E2510" t="s">
        <v>538</v>
      </c>
      <c r="F2510" t="s">
        <v>539</v>
      </c>
      <c r="G2510" t="s">
        <v>540</v>
      </c>
      <c r="H2510" t="s">
        <v>541</v>
      </c>
    </row>
    <row r="2511" spans="1:8" x14ac:dyDescent="0.35">
      <c r="A2511" t="s">
        <v>891</v>
      </c>
      <c r="B2511">
        <v>4275</v>
      </c>
      <c r="C2511" t="s">
        <v>892</v>
      </c>
      <c r="D2511" t="s">
        <v>891</v>
      </c>
      <c r="E2511" t="s">
        <v>458</v>
      </c>
      <c r="F2511" t="s">
        <v>459</v>
      </c>
      <c r="G2511" t="s">
        <v>348</v>
      </c>
      <c r="H2511" t="s">
        <v>349</v>
      </c>
    </row>
    <row r="2512" spans="1:8" x14ac:dyDescent="0.35">
      <c r="A2512" t="s">
        <v>274</v>
      </c>
      <c r="B2512">
        <v>190</v>
      </c>
      <c r="C2512" t="s">
        <v>514</v>
      </c>
      <c r="D2512" t="s">
        <v>274</v>
      </c>
      <c r="E2512" t="s">
        <v>538</v>
      </c>
      <c r="F2512" t="s">
        <v>539</v>
      </c>
      <c r="G2512" t="s">
        <v>540</v>
      </c>
      <c r="H2512" t="s">
        <v>541</v>
      </c>
    </row>
    <row r="2513" spans="1:10" x14ac:dyDescent="0.35">
      <c r="A2513" t="s">
        <v>184</v>
      </c>
      <c r="B2513">
        <v>185</v>
      </c>
      <c r="C2513" t="s">
        <v>185</v>
      </c>
      <c r="D2513" t="s">
        <v>184</v>
      </c>
      <c r="E2513" t="s">
        <v>538</v>
      </c>
      <c r="F2513" t="s">
        <v>539</v>
      </c>
      <c r="G2513" t="s">
        <v>540</v>
      </c>
      <c r="H2513" t="s">
        <v>541</v>
      </c>
    </row>
    <row r="2514" spans="1:10" x14ac:dyDescent="0.35">
      <c r="A2514" t="s">
        <v>169</v>
      </c>
      <c r="B2514">
        <v>380</v>
      </c>
      <c r="C2514" t="s">
        <v>168</v>
      </c>
      <c r="D2514" t="s">
        <v>169</v>
      </c>
      <c r="E2514" t="s">
        <v>538</v>
      </c>
      <c r="F2514" t="s">
        <v>539</v>
      </c>
      <c r="G2514" t="s">
        <v>540</v>
      </c>
      <c r="H2514" t="s">
        <v>541</v>
      </c>
    </row>
    <row r="2515" spans="1:10" x14ac:dyDescent="0.35">
      <c r="A2515" t="s">
        <v>230</v>
      </c>
      <c r="B2515">
        <v>923</v>
      </c>
      <c r="C2515" t="s">
        <v>229</v>
      </c>
      <c r="D2515" t="s">
        <v>230</v>
      </c>
      <c r="E2515" t="s">
        <v>538</v>
      </c>
      <c r="F2515" t="s">
        <v>539</v>
      </c>
      <c r="G2515" t="s">
        <v>540</v>
      </c>
      <c r="H2515" t="s">
        <v>541</v>
      </c>
    </row>
    <row r="2516" spans="1:10" x14ac:dyDescent="0.35">
      <c r="A2516" t="s">
        <v>475</v>
      </c>
      <c r="B2516">
        <v>129</v>
      </c>
      <c r="C2516" t="s">
        <v>474</v>
      </c>
      <c r="D2516" t="s">
        <v>475</v>
      </c>
      <c r="E2516" t="s">
        <v>538</v>
      </c>
      <c r="F2516" t="s">
        <v>539</v>
      </c>
      <c r="G2516" t="s">
        <v>540</v>
      </c>
      <c r="H2516" t="s">
        <v>541</v>
      </c>
    </row>
    <row r="2517" spans="1:10" x14ac:dyDescent="0.35">
      <c r="A2517" t="s">
        <v>870</v>
      </c>
      <c r="B2517">
        <v>1000</v>
      </c>
      <c r="C2517" t="s">
        <v>871</v>
      </c>
      <c r="D2517" t="s">
        <v>870</v>
      </c>
      <c r="E2517" t="s">
        <v>458</v>
      </c>
      <c r="F2517" t="s">
        <v>459</v>
      </c>
      <c r="G2517" t="s">
        <v>348</v>
      </c>
      <c r="H2517" t="s">
        <v>349</v>
      </c>
    </row>
    <row r="2518" spans="1:10" x14ac:dyDescent="0.35">
      <c r="A2518" t="s">
        <v>149</v>
      </c>
      <c r="B2518">
        <v>1853</v>
      </c>
      <c r="C2518" t="s">
        <v>148</v>
      </c>
      <c r="D2518" t="s">
        <v>149</v>
      </c>
      <c r="E2518" t="s">
        <v>538</v>
      </c>
      <c r="F2518" t="s">
        <v>539</v>
      </c>
      <c r="G2518" t="s">
        <v>540</v>
      </c>
      <c r="H2518" t="s">
        <v>541</v>
      </c>
    </row>
    <row r="2519" spans="1:10" x14ac:dyDescent="0.35">
      <c r="A2519" t="s">
        <v>265</v>
      </c>
      <c r="B2519">
        <v>658</v>
      </c>
      <c r="C2519" t="s">
        <v>264</v>
      </c>
      <c r="D2519" t="s">
        <v>265</v>
      </c>
      <c r="E2519" t="s">
        <v>538</v>
      </c>
      <c r="F2519" t="s">
        <v>539</v>
      </c>
      <c r="G2519" t="s">
        <v>540</v>
      </c>
      <c r="H2519" t="s">
        <v>541</v>
      </c>
    </row>
    <row r="2520" spans="1:10" x14ac:dyDescent="0.35">
      <c r="A2520" t="s">
        <v>778</v>
      </c>
      <c r="B2520">
        <v>7442</v>
      </c>
      <c r="C2520" t="s">
        <v>777</v>
      </c>
      <c r="D2520" t="s">
        <v>778</v>
      </c>
      <c r="E2520" t="s">
        <v>538</v>
      </c>
      <c r="F2520" t="s">
        <v>539</v>
      </c>
      <c r="G2520" t="s">
        <v>540</v>
      </c>
      <c r="H2520" t="s">
        <v>541</v>
      </c>
    </row>
    <row r="2521" spans="1:10" x14ac:dyDescent="0.35">
      <c r="A2521" t="s">
        <v>2100</v>
      </c>
      <c r="B2521">
        <v>-9438</v>
      </c>
      <c r="C2521" t="s">
        <v>1490</v>
      </c>
      <c r="D2521" t="s">
        <v>1491</v>
      </c>
      <c r="E2521" t="s">
        <v>458</v>
      </c>
      <c r="F2521" t="s">
        <v>459</v>
      </c>
      <c r="G2521" t="s">
        <v>955</v>
      </c>
      <c r="H2521" t="s">
        <v>956</v>
      </c>
    </row>
    <row r="2522" spans="1:10" x14ac:dyDescent="0.35">
      <c r="A2522" t="s">
        <v>467</v>
      </c>
      <c r="B2522">
        <v>55966</v>
      </c>
      <c r="C2522" t="s">
        <v>468</v>
      </c>
      <c r="D2522" t="s">
        <v>467</v>
      </c>
      <c r="E2522" t="s">
        <v>404</v>
      </c>
      <c r="F2522" t="s">
        <v>405</v>
      </c>
      <c r="G2522" t="s">
        <v>307</v>
      </c>
      <c r="H2522" t="s">
        <v>308</v>
      </c>
      <c r="I2522" t="s">
        <v>406</v>
      </c>
      <c r="J2522" t="s">
        <v>407</v>
      </c>
    </row>
    <row r="2523" spans="1:10" x14ac:dyDescent="0.35">
      <c r="A2523" t="s">
        <v>367</v>
      </c>
      <c r="B2523">
        <v>15943</v>
      </c>
      <c r="C2523" t="s">
        <v>368</v>
      </c>
      <c r="D2523" t="s">
        <v>367</v>
      </c>
      <c r="E2523" t="s">
        <v>404</v>
      </c>
      <c r="F2523" t="s">
        <v>405</v>
      </c>
      <c r="G2523" t="s">
        <v>307</v>
      </c>
      <c r="H2523" t="s">
        <v>308</v>
      </c>
      <c r="I2523" t="s">
        <v>406</v>
      </c>
      <c r="J2523" t="s">
        <v>407</v>
      </c>
    </row>
    <row r="2524" spans="1:10" x14ac:dyDescent="0.35">
      <c r="A2524" t="s">
        <v>524</v>
      </c>
      <c r="B2524">
        <v>75</v>
      </c>
      <c r="C2524" t="s">
        <v>523</v>
      </c>
      <c r="D2524" t="s">
        <v>524</v>
      </c>
      <c r="E2524" t="s">
        <v>384</v>
      </c>
      <c r="F2524" t="s">
        <v>385</v>
      </c>
      <c r="G2524" t="s">
        <v>339</v>
      </c>
      <c r="H2524" t="s">
        <v>340</v>
      </c>
    </row>
    <row r="2525" spans="1:10" x14ac:dyDescent="0.35">
      <c r="A2525" t="s">
        <v>2038</v>
      </c>
      <c r="B2525">
        <v>31152</v>
      </c>
      <c r="C2525" t="s">
        <v>219</v>
      </c>
      <c r="D2525" t="s">
        <v>220</v>
      </c>
      <c r="E2525" t="s">
        <v>538</v>
      </c>
      <c r="F2525" t="s">
        <v>539</v>
      </c>
      <c r="G2525" t="s">
        <v>540</v>
      </c>
      <c r="H2525" t="s">
        <v>541</v>
      </c>
    </row>
    <row r="2526" spans="1:10" x14ac:dyDescent="0.35">
      <c r="A2526" t="s">
        <v>2094</v>
      </c>
      <c r="B2526">
        <v>467</v>
      </c>
      <c r="C2526" t="s">
        <v>346</v>
      </c>
      <c r="D2526" t="s">
        <v>347</v>
      </c>
      <c r="E2526" t="s">
        <v>404</v>
      </c>
      <c r="F2526" t="s">
        <v>405</v>
      </c>
      <c r="G2526" t="s">
        <v>307</v>
      </c>
      <c r="H2526" t="s">
        <v>308</v>
      </c>
      <c r="I2526" t="s">
        <v>406</v>
      </c>
      <c r="J2526" t="s">
        <v>407</v>
      </c>
    </row>
    <row r="2527" spans="1:10" x14ac:dyDescent="0.35">
      <c r="A2527" t="s">
        <v>97</v>
      </c>
      <c r="B2527">
        <v>12558</v>
      </c>
      <c r="C2527" t="s">
        <v>96</v>
      </c>
      <c r="D2527" t="s">
        <v>97</v>
      </c>
      <c r="E2527" t="s">
        <v>538</v>
      </c>
      <c r="F2527" t="s">
        <v>539</v>
      </c>
      <c r="G2527" t="s">
        <v>540</v>
      </c>
      <c r="H2527" t="s">
        <v>541</v>
      </c>
    </row>
    <row r="2528" spans="1:10" x14ac:dyDescent="0.35">
      <c r="A2528" t="s">
        <v>517</v>
      </c>
      <c r="B2528">
        <v>700</v>
      </c>
      <c r="C2528" t="s">
        <v>516</v>
      </c>
      <c r="D2528" t="s">
        <v>517</v>
      </c>
      <c r="E2528" t="s">
        <v>384</v>
      </c>
      <c r="F2528" t="s">
        <v>385</v>
      </c>
      <c r="G2528" t="s">
        <v>339</v>
      </c>
      <c r="H2528" t="s">
        <v>340</v>
      </c>
    </row>
    <row r="2529" spans="1:10" x14ac:dyDescent="0.35">
      <c r="A2529" t="s">
        <v>261</v>
      </c>
      <c r="B2529">
        <v>40</v>
      </c>
      <c r="C2529" t="s">
        <v>260</v>
      </c>
      <c r="D2529" t="s">
        <v>261</v>
      </c>
      <c r="E2529" t="s">
        <v>384</v>
      </c>
      <c r="F2529" t="s">
        <v>385</v>
      </c>
      <c r="G2529" t="s">
        <v>339</v>
      </c>
      <c r="H2529" t="s">
        <v>340</v>
      </c>
    </row>
    <row r="2530" spans="1:10" x14ac:dyDescent="0.35">
      <c r="A2530" t="s">
        <v>643</v>
      </c>
      <c r="B2530">
        <v>150</v>
      </c>
      <c r="C2530" t="s">
        <v>644</v>
      </c>
      <c r="D2530" t="s">
        <v>643</v>
      </c>
      <c r="E2530" t="s">
        <v>384</v>
      </c>
      <c r="F2530" t="s">
        <v>385</v>
      </c>
      <c r="G2530" t="s">
        <v>339</v>
      </c>
      <c r="H2530" t="s">
        <v>340</v>
      </c>
    </row>
    <row r="2531" spans="1:10" x14ac:dyDescent="0.35">
      <c r="A2531" t="s">
        <v>76</v>
      </c>
      <c r="B2531">
        <v>400</v>
      </c>
      <c r="C2531" t="s">
        <v>75</v>
      </c>
      <c r="D2531" t="s">
        <v>76</v>
      </c>
      <c r="E2531" t="s">
        <v>384</v>
      </c>
      <c r="F2531" t="s">
        <v>385</v>
      </c>
      <c r="G2531" t="s">
        <v>339</v>
      </c>
      <c r="H2531" t="s">
        <v>340</v>
      </c>
    </row>
    <row r="2532" spans="1:10" x14ac:dyDescent="0.35">
      <c r="A2532" t="s">
        <v>367</v>
      </c>
      <c r="B2532">
        <v>20508</v>
      </c>
      <c r="C2532" t="s">
        <v>368</v>
      </c>
      <c r="D2532" t="s">
        <v>367</v>
      </c>
      <c r="E2532" t="s">
        <v>154</v>
      </c>
      <c r="F2532" t="s">
        <v>155</v>
      </c>
      <c r="G2532" t="s">
        <v>117</v>
      </c>
      <c r="H2532" t="s">
        <v>118</v>
      </c>
      <c r="I2532" t="s">
        <v>560</v>
      </c>
      <c r="J2532" t="s">
        <v>561</v>
      </c>
    </row>
    <row r="2533" spans="1:10" x14ac:dyDescent="0.35">
      <c r="A2533" t="s">
        <v>467</v>
      </c>
      <c r="B2533">
        <v>63772</v>
      </c>
      <c r="C2533" t="s">
        <v>468</v>
      </c>
      <c r="D2533" t="s">
        <v>467</v>
      </c>
      <c r="E2533" t="s">
        <v>154</v>
      </c>
      <c r="F2533" t="s">
        <v>155</v>
      </c>
      <c r="G2533" t="s">
        <v>117</v>
      </c>
      <c r="H2533" t="s">
        <v>118</v>
      </c>
      <c r="I2533" t="s">
        <v>560</v>
      </c>
      <c r="J2533" t="s">
        <v>561</v>
      </c>
    </row>
    <row r="2534" spans="1:10" x14ac:dyDescent="0.35">
      <c r="A2534" t="s">
        <v>64</v>
      </c>
      <c r="B2534">
        <v>150</v>
      </c>
      <c r="C2534" t="s">
        <v>63</v>
      </c>
      <c r="D2534" t="s">
        <v>64</v>
      </c>
      <c r="E2534" t="s">
        <v>384</v>
      </c>
      <c r="F2534" t="s">
        <v>385</v>
      </c>
      <c r="G2534" t="s">
        <v>339</v>
      </c>
      <c r="H2534" t="s">
        <v>340</v>
      </c>
    </row>
    <row r="2535" spans="1:10" x14ac:dyDescent="0.35">
      <c r="A2535" t="s">
        <v>2085</v>
      </c>
      <c r="B2535">
        <v>467</v>
      </c>
      <c r="C2535" t="s">
        <v>346</v>
      </c>
      <c r="D2535" t="s">
        <v>347</v>
      </c>
      <c r="E2535" t="s">
        <v>154</v>
      </c>
      <c r="F2535" t="s">
        <v>155</v>
      </c>
      <c r="G2535" t="s">
        <v>117</v>
      </c>
      <c r="H2535" t="s">
        <v>118</v>
      </c>
      <c r="I2535" t="s">
        <v>560</v>
      </c>
      <c r="J2535" t="s">
        <v>561</v>
      </c>
    </row>
    <row r="2536" spans="1:10" x14ac:dyDescent="0.35">
      <c r="A2536" t="s">
        <v>86</v>
      </c>
      <c r="B2536">
        <v>150</v>
      </c>
      <c r="C2536" t="s">
        <v>85</v>
      </c>
      <c r="D2536" t="s">
        <v>86</v>
      </c>
      <c r="E2536" t="s">
        <v>384</v>
      </c>
      <c r="F2536" t="s">
        <v>385</v>
      </c>
      <c r="G2536" t="s">
        <v>339</v>
      </c>
      <c r="H2536" t="s">
        <v>340</v>
      </c>
    </row>
    <row r="2537" spans="1:10" x14ac:dyDescent="0.35">
      <c r="A2537" t="s">
        <v>276</v>
      </c>
      <c r="B2537">
        <v>200</v>
      </c>
      <c r="C2537" t="s">
        <v>823</v>
      </c>
      <c r="D2537" t="s">
        <v>276</v>
      </c>
      <c r="E2537" t="s">
        <v>384</v>
      </c>
      <c r="F2537" t="s">
        <v>385</v>
      </c>
      <c r="G2537" t="s">
        <v>339</v>
      </c>
      <c r="H2537" t="s">
        <v>340</v>
      </c>
    </row>
    <row r="2538" spans="1:10" x14ac:dyDescent="0.35">
      <c r="A2538" t="s">
        <v>276</v>
      </c>
      <c r="B2538">
        <v>250</v>
      </c>
      <c r="C2538" t="s">
        <v>2101</v>
      </c>
      <c r="D2538" t="s">
        <v>276</v>
      </c>
      <c r="E2538" t="s">
        <v>384</v>
      </c>
      <c r="F2538" t="s">
        <v>385</v>
      </c>
      <c r="G2538" t="s">
        <v>339</v>
      </c>
      <c r="H2538" t="s">
        <v>340</v>
      </c>
    </row>
    <row r="2539" spans="1:10" x14ac:dyDescent="0.35">
      <c r="A2539" t="s">
        <v>138</v>
      </c>
      <c r="B2539">
        <v>300</v>
      </c>
      <c r="C2539" t="s">
        <v>266</v>
      </c>
      <c r="D2539" t="s">
        <v>138</v>
      </c>
      <c r="E2539" t="s">
        <v>384</v>
      </c>
      <c r="F2539" t="s">
        <v>385</v>
      </c>
      <c r="G2539" t="s">
        <v>339</v>
      </c>
      <c r="H2539" t="s">
        <v>340</v>
      </c>
    </row>
    <row r="2540" spans="1:10" x14ac:dyDescent="0.35">
      <c r="A2540" t="s">
        <v>354</v>
      </c>
      <c r="B2540">
        <v>650</v>
      </c>
      <c r="C2540" t="s">
        <v>353</v>
      </c>
      <c r="D2540" t="s">
        <v>354</v>
      </c>
      <c r="E2540" t="s">
        <v>384</v>
      </c>
      <c r="F2540" t="s">
        <v>385</v>
      </c>
      <c r="G2540" t="s">
        <v>339</v>
      </c>
      <c r="H2540" t="s">
        <v>340</v>
      </c>
    </row>
    <row r="2541" spans="1:10" x14ac:dyDescent="0.35">
      <c r="A2541" t="s">
        <v>375</v>
      </c>
      <c r="B2541">
        <v>100</v>
      </c>
      <c r="C2541" t="s">
        <v>2068</v>
      </c>
      <c r="D2541" t="s">
        <v>375</v>
      </c>
      <c r="E2541" t="s">
        <v>384</v>
      </c>
      <c r="F2541" t="s">
        <v>385</v>
      </c>
      <c r="G2541" t="s">
        <v>339</v>
      </c>
      <c r="H2541" t="s">
        <v>340</v>
      </c>
    </row>
    <row r="2542" spans="1:10" x14ac:dyDescent="0.35">
      <c r="A2542" t="s">
        <v>172</v>
      </c>
      <c r="B2542">
        <v>32925</v>
      </c>
      <c r="C2542" t="s">
        <v>171</v>
      </c>
      <c r="D2542" t="s">
        <v>172</v>
      </c>
      <c r="E2542" t="s">
        <v>384</v>
      </c>
      <c r="F2542" t="s">
        <v>385</v>
      </c>
      <c r="G2542" t="s">
        <v>339</v>
      </c>
      <c r="H2542" t="s">
        <v>340</v>
      </c>
    </row>
    <row r="2543" spans="1:10" x14ac:dyDescent="0.35">
      <c r="A2543" t="s">
        <v>687</v>
      </c>
      <c r="B2543">
        <v>33860</v>
      </c>
      <c r="C2543" t="s">
        <v>1191</v>
      </c>
      <c r="D2543" t="s">
        <v>687</v>
      </c>
      <c r="E2543" t="s">
        <v>384</v>
      </c>
      <c r="F2543" t="s">
        <v>385</v>
      </c>
      <c r="G2543" t="s">
        <v>339</v>
      </c>
      <c r="H2543" t="s">
        <v>340</v>
      </c>
    </row>
    <row r="2544" spans="1:10" x14ac:dyDescent="0.35">
      <c r="A2544" t="s">
        <v>400</v>
      </c>
      <c r="B2544">
        <v>8500</v>
      </c>
      <c r="C2544" t="s">
        <v>1077</v>
      </c>
      <c r="D2544" t="s">
        <v>400</v>
      </c>
      <c r="E2544" t="s">
        <v>384</v>
      </c>
      <c r="F2544" t="s">
        <v>385</v>
      </c>
      <c r="G2544" t="s">
        <v>339</v>
      </c>
      <c r="H2544" t="s">
        <v>340</v>
      </c>
    </row>
    <row r="2545" spans="1:8" x14ac:dyDescent="0.35">
      <c r="A2545" t="s">
        <v>2102</v>
      </c>
      <c r="B2545">
        <v>31262</v>
      </c>
      <c r="C2545" t="s">
        <v>205</v>
      </c>
      <c r="D2545" t="s">
        <v>206</v>
      </c>
      <c r="E2545" t="s">
        <v>154</v>
      </c>
      <c r="F2545" t="s">
        <v>155</v>
      </c>
      <c r="G2545" t="s">
        <v>117</v>
      </c>
      <c r="H2545" t="s">
        <v>118</v>
      </c>
    </row>
    <row r="2546" spans="1:8" x14ac:dyDescent="0.35">
      <c r="A2546" t="s">
        <v>2028</v>
      </c>
      <c r="B2546">
        <v>9840</v>
      </c>
      <c r="C2546" t="s">
        <v>226</v>
      </c>
      <c r="D2546" t="s">
        <v>227</v>
      </c>
      <c r="E2546" t="s">
        <v>154</v>
      </c>
      <c r="F2546" t="s">
        <v>155</v>
      </c>
      <c r="G2546" t="s">
        <v>117</v>
      </c>
      <c r="H2546" t="s">
        <v>118</v>
      </c>
    </row>
    <row r="2547" spans="1:8" x14ac:dyDescent="0.35">
      <c r="A2547" t="s">
        <v>1832</v>
      </c>
      <c r="B2547">
        <v>400</v>
      </c>
      <c r="C2547" t="s">
        <v>1833</v>
      </c>
      <c r="D2547" t="s">
        <v>1832</v>
      </c>
      <c r="E2547" t="s">
        <v>384</v>
      </c>
      <c r="F2547" t="s">
        <v>385</v>
      </c>
      <c r="G2547" t="s">
        <v>339</v>
      </c>
      <c r="H2547" t="s">
        <v>340</v>
      </c>
    </row>
    <row r="2548" spans="1:8" x14ac:dyDescent="0.35">
      <c r="A2548" t="s">
        <v>347</v>
      </c>
      <c r="B2548">
        <v>3700</v>
      </c>
      <c r="C2548" t="s">
        <v>346</v>
      </c>
      <c r="D2548" t="s">
        <v>347</v>
      </c>
      <c r="E2548" t="s">
        <v>384</v>
      </c>
      <c r="F2548" t="s">
        <v>385</v>
      </c>
      <c r="G2548" t="s">
        <v>339</v>
      </c>
      <c r="H2548" t="s">
        <v>340</v>
      </c>
    </row>
    <row r="2549" spans="1:8" x14ac:dyDescent="0.35">
      <c r="A2549" t="s">
        <v>2038</v>
      </c>
      <c r="B2549">
        <v>36082</v>
      </c>
      <c r="C2549" t="s">
        <v>156</v>
      </c>
      <c r="D2549" t="s">
        <v>157</v>
      </c>
      <c r="E2549" t="s">
        <v>154</v>
      </c>
      <c r="F2549" t="s">
        <v>155</v>
      </c>
      <c r="G2549" t="s">
        <v>117</v>
      </c>
      <c r="H2549" t="s">
        <v>118</v>
      </c>
    </row>
    <row r="2550" spans="1:8" x14ac:dyDescent="0.35">
      <c r="A2550" t="s">
        <v>2103</v>
      </c>
      <c r="B2550">
        <v>35696</v>
      </c>
      <c r="C2550" t="s">
        <v>219</v>
      </c>
      <c r="D2550" t="s">
        <v>220</v>
      </c>
      <c r="E2550" t="s">
        <v>154</v>
      </c>
      <c r="F2550" t="s">
        <v>155</v>
      </c>
      <c r="G2550" t="s">
        <v>117</v>
      </c>
      <c r="H2550" t="s">
        <v>118</v>
      </c>
    </row>
    <row r="2551" spans="1:8" x14ac:dyDescent="0.35">
      <c r="A2551" t="s">
        <v>440</v>
      </c>
      <c r="B2551">
        <v>2500</v>
      </c>
      <c r="C2551" t="s">
        <v>630</v>
      </c>
      <c r="D2551" t="s">
        <v>440</v>
      </c>
      <c r="E2551" t="s">
        <v>384</v>
      </c>
      <c r="F2551" t="s">
        <v>385</v>
      </c>
      <c r="G2551" t="s">
        <v>339</v>
      </c>
      <c r="H2551" t="s">
        <v>340</v>
      </c>
    </row>
    <row r="2552" spans="1:8" x14ac:dyDescent="0.35">
      <c r="A2552" t="s">
        <v>478</v>
      </c>
      <c r="B2552">
        <v>3000</v>
      </c>
      <c r="C2552" t="s">
        <v>500</v>
      </c>
      <c r="D2552" t="s">
        <v>478</v>
      </c>
      <c r="E2552" t="s">
        <v>384</v>
      </c>
      <c r="F2552" t="s">
        <v>385</v>
      </c>
      <c r="G2552" t="s">
        <v>339</v>
      </c>
      <c r="H2552" t="s">
        <v>340</v>
      </c>
    </row>
    <row r="2553" spans="1:8" x14ac:dyDescent="0.35">
      <c r="A2553" t="s">
        <v>28</v>
      </c>
      <c r="B2553">
        <v>44262</v>
      </c>
      <c r="C2553" t="s">
        <v>27</v>
      </c>
      <c r="D2553" t="s">
        <v>28</v>
      </c>
      <c r="E2553" t="s">
        <v>154</v>
      </c>
      <c r="F2553" t="s">
        <v>155</v>
      </c>
      <c r="G2553" t="s">
        <v>117</v>
      </c>
      <c r="H2553" t="s">
        <v>118</v>
      </c>
    </row>
    <row r="2554" spans="1:8" x14ac:dyDescent="0.35">
      <c r="A2554" t="s">
        <v>481</v>
      </c>
      <c r="B2554">
        <v>360</v>
      </c>
      <c r="C2554" t="s">
        <v>480</v>
      </c>
      <c r="D2554" t="s">
        <v>481</v>
      </c>
      <c r="E2554" t="s">
        <v>384</v>
      </c>
      <c r="F2554" t="s">
        <v>385</v>
      </c>
      <c r="G2554" t="s">
        <v>339</v>
      </c>
      <c r="H2554" t="s">
        <v>340</v>
      </c>
    </row>
    <row r="2555" spans="1:8" x14ac:dyDescent="0.35">
      <c r="A2555" t="s">
        <v>504</v>
      </c>
      <c r="B2555">
        <v>1000</v>
      </c>
      <c r="C2555" t="s">
        <v>503</v>
      </c>
      <c r="D2555" t="s">
        <v>504</v>
      </c>
      <c r="E2555" t="s">
        <v>384</v>
      </c>
      <c r="F2555" t="s">
        <v>385</v>
      </c>
      <c r="G2555" t="s">
        <v>339</v>
      </c>
      <c r="H2555" t="s">
        <v>340</v>
      </c>
    </row>
    <row r="2556" spans="1:8" x14ac:dyDescent="0.35">
      <c r="A2556" t="s">
        <v>182</v>
      </c>
      <c r="B2556">
        <v>400</v>
      </c>
      <c r="C2556" t="s">
        <v>183</v>
      </c>
      <c r="D2556" t="s">
        <v>182</v>
      </c>
      <c r="E2556" t="s">
        <v>384</v>
      </c>
      <c r="F2556" t="s">
        <v>385</v>
      </c>
      <c r="G2556" t="s">
        <v>339</v>
      </c>
      <c r="H2556" t="s">
        <v>340</v>
      </c>
    </row>
    <row r="2557" spans="1:8" x14ac:dyDescent="0.35">
      <c r="A2557" t="s">
        <v>230</v>
      </c>
      <c r="B2557">
        <v>10000</v>
      </c>
      <c r="C2557" t="s">
        <v>229</v>
      </c>
      <c r="D2557" t="s">
        <v>230</v>
      </c>
      <c r="E2557" t="s">
        <v>384</v>
      </c>
      <c r="F2557" t="s">
        <v>385</v>
      </c>
      <c r="G2557" t="s">
        <v>339</v>
      </c>
      <c r="H2557" t="s">
        <v>340</v>
      </c>
    </row>
    <row r="2558" spans="1:8" x14ac:dyDescent="0.35">
      <c r="A2558" t="s">
        <v>888</v>
      </c>
      <c r="B2558">
        <v>400</v>
      </c>
      <c r="C2558" t="s">
        <v>889</v>
      </c>
      <c r="D2558" t="s">
        <v>888</v>
      </c>
      <c r="E2558" t="s">
        <v>384</v>
      </c>
      <c r="F2558" t="s">
        <v>385</v>
      </c>
      <c r="G2558" t="s">
        <v>339</v>
      </c>
      <c r="H2558" t="s">
        <v>340</v>
      </c>
    </row>
    <row r="2559" spans="1:8" x14ac:dyDescent="0.35">
      <c r="A2559" t="s">
        <v>182</v>
      </c>
      <c r="B2559">
        <v>437</v>
      </c>
      <c r="C2559" t="s">
        <v>890</v>
      </c>
      <c r="D2559" t="s">
        <v>182</v>
      </c>
      <c r="E2559" t="s">
        <v>384</v>
      </c>
      <c r="F2559" t="s">
        <v>385</v>
      </c>
      <c r="G2559" t="s">
        <v>339</v>
      </c>
      <c r="H2559" t="s">
        <v>340</v>
      </c>
    </row>
    <row r="2560" spans="1:8" x14ac:dyDescent="0.35">
      <c r="A2560" t="s">
        <v>475</v>
      </c>
      <c r="B2560">
        <v>75</v>
      </c>
      <c r="C2560" t="s">
        <v>474</v>
      </c>
      <c r="D2560" t="s">
        <v>475</v>
      </c>
      <c r="E2560" t="s">
        <v>384</v>
      </c>
      <c r="F2560" t="s">
        <v>385</v>
      </c>
      <c r="G2560" t="s">
        <v>339</v>
      </c>
      <c r="H2560" t="s">
        <v>340</v>
      </c>
    </row>
    <row r="2561" spans="1:12" x14ac:dyDescent="0.35">
      <c r="A2561" t="s">
        <v>188</v>
      </c>
      <c r="B2561">
        <v>2000</v>
      </c>
      <c r="C2561" t="s">
        <v>189</v>
      </c>
      <c r="D2561" t="s">
        <v>188</v>
      </c>
      <c r="E2561" t="s">
        <v>384</v>
      </c>
      <c r="F2561" t="s">
        <v>385</v>
      </c>
      <c r="G2561" t="s">
        <v>339</v>
      </c>
      <c r="H2561" t="s">
        <v>340</v>
      </c>
    </row>
    <row r="2562" spans="1:12" x14ac:dyDescent="0.35">
      <c r="A2562" t="s">
        <v>297</v>
      </c>
      <c r="B2562">
        <v>45800</v>
      </c>
      <c r="C2562" t="s">
        <v>298</v>
      </c>
      <c r="D2562" t="s">
        <v>297</v>
      </c>
      <c r="E2562" t="s">
        <v>384</v>
      </c>
      <c r="F2562" t="s">
        <v>385</v>
      </c>
      <c r="G2562" t="s">
        <v>339</v>
      </c>
      <c r="H2562" t="s">
        <v>340</v>
      </c>
    </row>
    <row r="2563" spans="1:12" x14ac:dyDescent="0.35">
      <c r="A2563" t="s">
        <v>304</v>
      </c>
      <c r="B2563">
        <v>82250</v>
      </c>
      <c r="C2563" t="s">
        <v>303</v>
      </c>
      <c r="D2563" t="s">
        <v>304</v>
      </c>
      <c r="E2563" t="s">
        <v>288</v>
      </c>
      <c r="F2563" t="s">
        <v>289</v>
      </c>
      <c r="G2563" t="s">
        <v>312</v>
      </c>
      <c r="H2563" t="s">
        <v>313</v>
      </c>
      <c r="K2563" t="s">
        <v>2006</v>
      </c>
      <c r="L2563" t="s">
        <v>2007</v>
      </c>
    </row>
    <row r="2564" spans="1:12" x14ac:dyDescent="0.35">
      <c r="A2564" t="s">
        <v>2038</v>
      </c>
      <c r="B2564">
        <v>15048</v>
      </c>
      <c r="C2564" t="s">
        <v>101</v>
      </c>
      <c r="D2564" t="s">
        <v>102</v>
      </c>
      <c r="E2564" t="s">
        <v>609</v>
      </c>
      <c r="F2564" t="s">
        <v>610</v>
      </c>
      <c r="G2564" t="s">
        <v>250</v>
      </c>
      <c r="H2564" t="s">
        <v>251</v>
      </c>
    </row>
    <row r="2565" spans="1:12" x14ac:dyDescent="0.35">
      <c r="A2565" t="s">
        <v>2038</v>
      </c>
      <c r="B2565">
        <v>45264</v>
      </c>
      <c r="C2565" t="s">
        <v>219</v>
      </c>
      <c r="D2565" t="s">
        <v>220</v>
      </c>
      <c r="E2565" t="s">
        <v>609</v>
      </c>
      <c r="F2565" t="s">
        <v>610</v>
      </c>
      <c r="G2565" t="s">
        <v>250</v>
      </c>
      <c r="H2565" t="s">
        <v>251</v>
      </c>
    </row>
    <row r="2566" spans="1:12" x14ac:dyDescent="0.35">
      <c r="A2566" t="s">
        <v>2038</v>
      </c>
      <c r="B2566">
        <v>355391</v>
      </c>
      <c r="C2566" t="s">
        <v>156</v>
      </c>
      <c r="D2566" t="s">
        <v>157</v>
      </c>
      <c r="E2566" t="s">
        <v>609</v>
      </c>
      <c r="F2566" t="s">
        <v>610</v>
      </c>
      <c r="G2566" t="s">
        <v>250</v>
      </c>
      <c r="H2566" t="s">
        <v>251</v>
      </c>
    </row>
    <row r="2567" spans="1:12" x14ac:dyDescent="0.35">
      <c r="A2567" t="s">
        <v>2103</v>
      </c>
      <c r="B2567">
        <v>16804</v>
      </c>
      <c r="C2567" t="s">
        <v>219</v>
      </c>
      <c r="D2567" t="s">
        <v>220</v>
      </c>
      <c r="E2567" t="s">
        <v>154</v>
      </c>
      <c r="F2567" t="s">
        <v>155</v>
      </c>
      <c r="G2567" t="s">
        <v>117</v>
      </c>
      <c r="H2567" t="s">
        <v>118</v>
      </c>
      <c r="K2567" t="s">
        <v>1474</v>
      </c>
      <c r="L2567" t="s">
        <v>1475</v>
      </c>
    </row>
    <row r="2568" spans="1:12" x14ac:dyDescent="0.35">
      <c r="A2568" t="s">
        <v>2104</v>
      </c>
      <c r="B2568">
        <v>286487</v>
      </c>
      <c r="C2568" t="s">
        <v>27</v>
      </c>
      <c r="D2568" t="s">
        <v>28</v>
      </c>
      <c r="E2568" t="s">
        <v>288</v>
      </c>
      <c r="F2568" t="s">
        <v>289</v>
      </c>
      <c r="G2568" t="s">
        <v>117</v>
      </c>
      <c r="H2568" t="s">
        <v>118</v>
      </c>
      <c r="K2568" t="s">
        <v>286</v>
      </c>
      <c r="L2568" t="s">
        <v>287</v>
      </c>
    </row>
    <row r="2569" spans="1:12" x14ac:dyDescent="0.35">
      <c r="A2569" t="s">
        <v>28</v>
      </c>
      <c r="B2569">
        <v>137182</v>
      </c>
      <c r="C2569" t="s">
        <v>27</v>
      </c>
      <c r="D2569" t="s">
        <v>28</v>
      </c>
      <c r="E2569" t="s">
        <v>609</v>
      </c>
      <c r="F2569" t="s">
        <v>610</v>
      </c>
      <c r="G2569" t="s">
        <v>250</v>
      </c>
      <c r="H2569" t="s">
        <v>251</v>
      </c>
    </row>
    <row r="2570" spans="1:12" x14ac:dyDescent="0.35">
      <c r="A2570" t="s">
        <v>18</v>
      </c>
      <c r="B2570">
        <v>3326</v>
      </c>
      <c r="C2570" t="s">
        <v>17</v>
      </c>
      <c r="D2570" t="s">
        <v>18</v>
      </c>
      <c r="E2570" t="s">
        <v>609</v>
      </c>
      <c r="F2570" t="s">
        <v>610</v>
      </c>
      <c r="G2570" t="s">
        <v>250</v>
      </c>
      <c r="H2570" t="s">
        <v>251</v>
      </c>
    </row>
    <row r="2571" spans="1:12" x14ac:dyDescent="0.35">
      <c r="A2571" t="s">
        <v>2038</v>
      </c>
      <c r="B2571">
        <v>584270</v>
      </c>
      <c r="C2571" t="s">
        <v>156</v>
      </c>
      <c r="D2571" t="s">
        <v>157</v>
      </c>
      <c r="E2571" t="s">
        <v>154</v>
      </c>
      <c r="F2571" t="s">
        <v>155</v>
      </c>
      <c r="G2571" t="s">
        <v>117</v>
      </c>
      <c r="H2571" t="s">
        <v>118</v>
      </c>
      <c r="K2571" t="s">
        <v>286</v>
      </c>
      <c r="L2571" t="s">
        <v>287</v>
      </c>
    </row>
    <row r="2572" spans="1:12" x14ac:dyDescent="0.35">
      <c r="A2572" t="s">
        <v>748</v>
      </c>
      <c r="B2572">
        <v>101133</v>
      </c>
      <c r="C2572" t="s">
        <v>747</v>
      </c>
      <c r="D2572" t="s">
        <v>748</v>
      </c>
      <c r="E2572" t="s">
        <v>609</v>
      </c>
      <c r="F2572" t="s">
        <v>610</v>
      </c>
      <c r="G2572" t="s">
        <v>250</v>
      </c>
      <c r="H2572" t="s">
        <v>251</v>
      </c>
    </row>
    <row r="2573" spans="1:12" x14ac:dyDescent="0.35">
      <c r="A2573" t="s">
        <v>97</v>
      </c>
      <c r="B2573">
        <v>640</v>
      </c>
      <c r="C2573" t="s">
        <v>96</v>
      </c>
      <c r="D2573" t="s">
        <v>97</v>
      </c>
      <c r="E2573" t="s">
        <v>609</v>
      </c>
      <c r="F2573" t="s">
        <v>610</v>
      </c>
      <c r="G2573" t="s">
        <v>250</v>
      </c>
      <c r="H2573" t="s">
        <v>251</v>
      </c>
    </row>
    <row r="2574" spans="1:12" x14ac:dyDescent="0.35">
      <c r="A2574" t="s">
        <v>2105</v>
      </c>
      <c r="B2574">
        <v>6946</v>
      </c>
      <c r="C2574" t="s">
        <v>17</v>
      </c>
      <c r="D2574" t="s">
        <v>18</v>
      </c>
      <c r="E2574" t="s">
        <v>288</v>
      </c>
      <c r="F2574" t="s">
        <v>289</v>
      </c>
      <c r="G2574" t="s">
        <v>117</v>
      </c>
      <c r="H2574" t="s">
        <v>118</v>
      </c>
      <c r="K2574" t="s">
        <v>286</v>
      </c>
      <c r="L2574" t="s">
        <v>287</v>
      </c>
    </row>
    <row r="2575" spans="1:12" x14ac:dyDescent="0.35">
      <c r="A2575" t="s">
        <v>2102</v>
      </c>
      <c r="B2575">
        <v>20988</v>
      </c>
      <c r="C2575" t="s">
        <v>205</v>
      </c>
      <c r="D2575" t="s">
        <v>206</v>
      </c>
      <c r="E2575" t="s">
        <v>154</v>
      </c>
      <c r="F2575" t="s">
        <v>155</v>
      </c>
      <c r="G2575" t="s">
        <v>117</v>
      </c>
      <c r="H2575" t="s">
        <v>118</v>
      </c>
      <c r="K2575" t="s">
        <v>141</v>
      </c>
      <c r="L2575" t="s">
        <v>142</v>
      </c>
    </row>
    <row r="2576" spans="1:12" x14ac:dyDescent="0.35">
      <c r="A2576" t="s">
        <v>1467</v>
      </c>
      <c r="B2576">
        <v>400</v>
      </c>
      <c r="C2576" t="s">
        <v>1466</v>
      </c>
      <c r="D2576" t="s">
        <v>1467</v>
      </c>
      <c r="E2576" t="s">
        <v>609</v>
      </c>
      <c r="F2576" t="s">
        <v>610</v>
      </c>
      <c r="G2576" t="s">
        <v>250</v>
      </c>
      <c r="H2576" t="s">
        <v>251</v>
      </c>
    </row>
    <row r="2577" spans="1:14" x14ac:dyDescent="0.35">
      <c r="A2577" t="s">
        <v>2106</v>
      </c>
      <c r="B2577">
        <v>58889</v>
      </c>
      <c r="C2577" t="s">
        <v>237</v>
      </c>
      <c r="D2577" t="s">
        <v>238</v>
      </c>
      <c r="E2577" t="s">
        <v>154</v>
      </c>
      <c r="F2577" t="s">
        <v>155</v>
      </c>
      <c r="G2577" t="s">
        <v>117</v>
      </c>
      <c r="H2577" t="s">
        <v>118</v>
      </c>
      <c r="K2577" t="s">
        <v>141</v>
      </c>
      <c r="L2577" t="s">
        <v>142</v>
      </c>
    </row>
    <row r="2578" spans="1:14" x14ac:dyDescent="0.35">
      <c r="A2578" t="s">
        <v>28</v>
      </c>
      <c r="B2578">
        <v>5545</v>
      </c>
      <c r="C2578" t="s">
        <v>27</v>
      </c>
      <c r="D2578" t="s">
        <v>28</v>
      </c>
      <c r="E2578" t="s">
        <v>154</v>
      </c>
      <c r="F2578" t="s">
        <v>155</v>
      </c>
      <c r="G2578" t="s">
        <v>117</v>
      </c>
      <c r="H2578" t="s">
        <v>118</v>
      </c>
      <c r="K2578" t="s">
        <v>1474</v>
      </c>
      <c r="L2578" t="s">
        <v>1475</v>
      </c>
    </row>
    <row r="2579" spans="1:14" x14ac:dyDescent="0.35">
      <c r="A2579" t="s">
        <v>18</v>
      </c>
      <c r="B2579">
        <v>135</v>
      </c>
      <c r="C2579" t="s">
        <v>17</v>
      </c>
      <c r="D2579" t="s">
        <v>18</v>
      </c>
      <c r="E2579" t="s">
        <v>154</v>
      </c>
      <c r="F2579" t="s">
        <v>155</v>
      </c>
      <c r="G2579" t="s">
        <v>117</v>
      </c>
      <c r="H2579" t="s">
        <v>118</v>
      </c>
      <c r="K2579" t="s">
        <v>1474</v>
      </c>
      <c r="L2579" t="s">
        <v>1475</v>
      </c>
    </row>
    <row r="2580" spans="1:14" x14ac:dyDescent="0.35">
      <c r="A2580" t="s">
        <v>28</v>
      </c>
      <c r="B2580">
        <v>26359</v>
      </c>
      <c r="C2580" t="s">
        <v>27</v>
      </c>
      <c r="D2580" t="s">
        <v>28</v>
      </c>
      <c r="E2580" t="s">
        <v>154</v>
      </c>
      <c r="F2580" t="s">
        <v>155</v>
      </c>
      <c r="G2580" t="s">
        <v>117</v>
      </c>
      <c r="H2580" t="s">
        <v>118</v>
      </c>
      <c r="K2580" t="s">
        <v>141</v>
      </c>
      <c r="L2580" t="s">
        <v>142</v>
      </c>
    </row>
    <row r="2581" spans="1:14" x14ac:dyDescent="0.35">
      <c r="A2581" t="s">
        <v>18</v>
      </c>
      <c r="B2581">
        <v>640</v>
      </c>
      <c r="C2581" t="s">
        <v>17</v>
      </c>
      <c r="D2581" t="s">
        <v>18</v>
      </c>
      <c r="E2581" t="s">
        <v>154</v>
      </c>
      <c r="F2581" t="s">
        <v>155</v>
      </c>
      <c r="G2581" t="s">
        <v>117</v>
      </c>
      <c r="H2581" t="s">
        <v>118</v>
      </c>
      <c r="K2581" t="s">
        <v>141</v>
      </c>
      <c r="L2581" t="s">
        <v>142</v>
      </c>
    </row>
    <row r="2582" spans="1:14" x14ac:dyDescent="0.35">
      <c r="A2582" t="s">
        <v>28</v>
      </c>
      <c r="B2582">
        <v>192809</v>
      </c>
      <c r="C2582" t="s">
        <v>27</v>
      </c>
      <c r="D2582" t="s">
        <v>28</v>
      </c>
      <c r="E2582" t="s">
        <v>154</v>
      </c>
      <c r="F2582" t="s">
        <v>155</v>
      </c>
      <c r="G2582" t="s">
        <v>117</v>
      </c>
      <c r="H2582" t="s">
        <v>118</v>
      </c>
      <c r="K2582" t="s">
        <v>286</v>
      </c>
      <c r="L2582" t="s">
        <v>287</v>
      </c>
    </row>
    <row r="2583" spans="1:14" x14ac:dyDescent="0.35">
      <c r="A2583" t="s">
        <v>18</v>
      </c>
      <c r="B2583">
        <v>4675</v>
      </c>
      <c r="C2583" t="s">
        <v>17</v>
      </c>
      <c r="D2583" t="s">
        <v>18</v>
      </c>
      <c r="E2583" t="s">
        <v>154</v>
      </c>
      <c r="F2583" t="s">
        <v>155</v>
      </c>
      <c r="G2583" t="s">
        <v>117</v>
      </c>
      <c r="H2583" t="s">
        <v>118</v>
      </c>
      <c r="K2583" t="s">
        <v>286</v>
      </c>
      <c r="L2583" t="s">
        <v>287</v>
      </c>
    </row>
    <row r="2584" spans="1:14" x14ac:dyDescent="0.35">
      <c r="A2584" t="s">
        <v>81</v>
      </c>
      <c r="B2584">
        <v>5000</v>
      </c>
      <c r="C2584" t="s">
        <v>80</v>
      </c>
      <c r="D2584" t="s">
        <v>81</v>
      </c>
      <c r="E2584" t="s">
        <v>139</v>
      </c>
      <c r="F2584" t="s">
        <v>140</v>
      </c>
      <c r="G2584" t="s">
        <v>839</v>
      </c>
      <c r="H2584" t="s">
        <v>840</v>
      </c>
      <c r="M2584" t="s">
        <v>1696</v>
      </c>
      <c r="N2584" t="s">
        <v>1697</v>
      </c>
    </row>
    <row r="2585" spans="1:14" x14ac:dyDescent="0.35">
      <c r="A2585" t="s">
        <v>2107</v>
      </c>
      <c r="B2585">
        <v>500</v>
      </c>
      <c r="C2585" t="s">
        <v>185</v>
      </c>
      <c r="D2585" t="s">
        <v>184</v>
      </c>
      <c r="E2585" t="s">
        <v>19</v>
      </c>
      <c r="F2585" t="s">
        <v>20</v>
      </c>
      <c r="G2585" t="s">
        <v>21</v>
      </c>
      <c r="H2585" t="s">
        <v>22</v>
      </c>
    </row>
    <row r="2586" spans="1:14" x14ac:dyDescent="0.35">
      <c r="A2586" t="s">
        <v>2108</v>
      </c>
      <c r="B2586">
        <v>100000</v>
      </c>
      <c r="C2586" t="s">
        <v>176</v>
      </c>
      <c r="D2586" t="s">
        <v>177</v>
      </c>
      <c r="E2586" t="s">
        <v>47</v>
      </c>
      <c r="F2586" t="s">
        <v>48</v>
      </c>
      <c r="G2586" t="s">
        <v>32</v>
      </c>
      <c r="H2586" t="s">
        <v>33</v>
      </c>
      <c r="M2586" t="s">
        <v>725</v>
      </c>
      <c r="N2586" t="s">
        <v>726</v>
      </c>
    </row>
    <row r="2587" spans="1:14" x14ac:dyDescent="0.35">
      <c r="A2587" t="s">
        <v>2109</v>
      </c>
      <c r="B2587">
        <v>200000</v>
      </c>
      <c r="C2587" t="s">
        <v>176</v>
      </c>
      <c r="D2587" t="s">
        <v>177</v>
      </c>
      <c r="E2587" t="s">
        <v>47</v>
      </c>
      <c r="F2587" t="s">
        <v>48</v>
      </c>
      <c r="G2587" t="s">
        <v>32</v>
      </c>
      <c r="H2587" t="s">
        <v>33</v>
      </c>
      <c r="M2587" t="s">
        <v>1236</v>
      </c>
      <c r="N2587" t="s">
        <v>1237</v>
      </c>
    </row>
    <row r="2588" spans="1:14" x14ac:dyDescent="0.35">
      <c r="A2588" t="s">
        <v>2110</v>
      </c>
      <c r="B2588">
        <v>80000</v>
      </c>
      <c r="C2588" t="s">
        <v>1176</v>
      </c>
      <c r="D2588" t="s">
        <v>201</v>
      </c>
      <c r="E2588" t="s">
        <v>47</v>
      </c>
      <c r="F2588" t="s">
        <v>48</v>
      </c>
      <c r="G2588" t="s">
        <v>1587</v>
      </c>
      <c r="H2588" t="s">
        <v>1588</v>
      </c>
      <c r="M2588" t="s">
        <v>1589</v>
      </c>
      <c r="N2588" t="s">
        <v>1590</v>
      </c>
    </row>
    <row r="2589" spans="1:14" x14ac:dyDescent="0.35">
      <c r="A2589" t="s">
        <v>2111</v>
      </c>
      <c r="B2589">
        <v>1600</v>
      </c>
      <c r="C2589" t="s">
        <v>266</v>
      </c>
      <c r="D2589" t="s">
        <v>138</v>
      </c>
      <c r="E2589" t="s">
        <v>288</v>
      </c>
      <c r="F2589" t="s">
        <v>289</v>
      </c>
      <c r="G2589" t="s">
        <v>117</v>
      </c>
      <c r="H2589" t="s">
        <v>118</v>
      </c>
    </row>
    <row r="2590" spans="1:14" x14ac:dyDescent="0.35">
      <c r="A2590" t="s">
        <v>2112</v>
      </c>
      <c r="B2590">
        <v>30000</v>
      </c>
      <c r="C2590" t="s">
        <v>1176</v>
      </c>
      <c r="D2590" t="s">
        <v>201</v>
      </c>
      <c r="E2590" t="s">
        <v>47</v>
      </c>
      <c r="F2590" t="s">
        <v>48</v>
      </c>
      <c r="G2590" t="s">
        <v>49</v>
      </c>
      <c r="H2590" t="s">
        <v>50</v>
      </c>
      <c r="M2590" t="s">
        <v>2113</v>
      </c>
      <c r="N2590" t="s">
        <v>2112</v>
      </c>
    </row>
    <row r="2591" spans="1:14" x14ac:dyDescent="0.35">
      <c r="A2591" t="s">
        <v>201</v>
      </c>
      <c r="B2591">
        <v>60000</v>
      </c>
      <c r="C2591" t="s">
        <v>1176</v>
      </c>
      <c r="D2591" t="s">
        <v>201</v>
      </c>
      <c r="E2591" t="s">
        <v>47</v>
      </c>
      <c r="F2591" t="s">
        <v>48</v>
      </c>
      <c r="G2591" t="s">
        <v>339</v>
      </c>
      <c r="H2591" t="s">
        <v>340</v>
      </c>
      <c r="I2591" t="s">
        <v>1177</v>
      </c>
      <c r="J2591" t="s">
        <v>1178</v>
      </c>
      <c r="M2591" t="s">
        <v>1173</v>
      </c>
      <c r="N2591" t="s">
        <v>1174</v>
      </c>
    </row>
    <row r="2592" spans="1:14" x14ac:dyDescent="0.35">
      <c r="A2592" t="s">
        <v>2114</v>
      </c>
      <c r="B2592">
        <v>120000</v>
      </c>
      <c r="C2592" t="s">
        <v>1176</v>
      </c>
      <c r="D2592" t="s">
        <v>201</v>
      </c>
      <c r="E2592" t="s">
        <v>47</v>
      </c>
      <c r="F2592" t="s">
        <v>48</v>
      </c>
      <c r="G2592" t="s">
        <v>355</v>
      </c>
      <c r="H2592" t="s">
        <v>356</v>
      </c>
      <c r="M2592" t="s">
        <v>2115</v>
      </c>
      <c r="N2592" t="s">
        <v>2116</v>
      </c>
    </row>
    <row r="2593" spans="1:14" x14ac:dyDescent="0.35">
      <c r="A2593" t="s">
        <v>2117</v>
      </c>
      <c r="B2593">
        <v>591600</v>
      </c>
      <c r="C2593" t="s">
        <v>176</v>
      </c>
      <c r="D2593" t="s">
        <v>177</v>
      </c>
      <c r="E2593" t="s">
        <v>47</v>
      </c>
      <c r="F2593" t="s">
        <v>48</v>
      </c>
      <c r="G2593" t="s">
        <v>32</v>
      </c>
      <c r="H2593" t="s">
        <v>33</v>
      </c>
      <c r="K2593" t="s">
        <v>1756</v>
      </c>
      <c r="L2593" t="s">
        <v>1757</v>
      </c>
    </row>
    <row r="2594" spans="1:14" x14ac:dyDescent="0.35">
      <c r="A2594" t="s">
        <v>86</v>
      </c>
      <c r="B2594">
        <v>324</v>
      </c>
      <c r="C2594" t="s">
        <v>85</v>
      </c>
      <c r="D2594" t="s">
        <v>86</v>
      </c>
      <c r="E2594" t="s">
        <v>554</v>
      </c>
      <c r="F2594" t="s">
        <v>555</v>
      </c>
      <c r="G2594" t="s">
        <v>492</v>
      </c>
      <c r="H2594" t="s">
        <v>493</v>
      </c>
    </row>
    <row r="2595" spans="1:14" x14ac:dyDescent="0.35">
      <c r="A2595" t="s">
        <v>190</v>
      </c>
      <c r="B2595">
        <v>285</v>
      </c>
      <c r="C2595" t="s">
        <v>191</v>
      </c>
      <c r="D2595" t="s">
        <v>190</v>
      </c>
      <c r="E2595" t="s">
        <v>458</v>
      </c>
      <c r="F2595" t="s">
        <v>459</v>
      </c>
      <c r="G2595" t="s">
        <v>348</v>
      </c>
      <c r="H2595" t="s">
        <v>349</v>
      </c>
    </row>
    <row r="2596" spans="1:14" x14ac:dyDescent="0.35">
      <c r="A2596" t="s">
        <v>261</v>
      </c>
      <c r="B2596">
        <v>475</v>
      </c>
      <c r="C2596" t="s">
        <v>260</v>
      </c>
      <c r="D2596" t="s">
        <v>261</v>
      </c>
      <c r="E2596" t="s">
        <v>458</v>
      </c>
      <c r="F2596" t="s">
        <v>459</v>
      </c>
      <c r="G2596" t="s">
        <v>348</v>
      </c>
      <c r="H2596" t="s">
        <v>349</v>
      </c>
    </row>
    <row r="2597" spans="1:14" x14ac:dyDescent="0.35">
      <c r="A2597" t="s">
        <v>663</v>
      </c>
      <c r="B2597">
        <v>80000</v>
      </c>
      <c r="C2597" t="s">
        <v>662</v>
      </c>
      <c r="D2597" t="s">
        <v>663</v>
      </c>
      <c r="E2597" t="s">
        <v>332</v>
      </c>
      <c r="F2597" t="s">
        <v>333</v>
      </c>
      <c r="G2597" t="s">
        <v>178</v>
      </c>
      <c r="H2597" t="s">
        <v>179</v>
      </c>
      <c r="K2597" t="s">
        <v>658</v>
      </c>
      <c r="L2597" t="s">
        <v>659</v>
      </c>
    </row>
    <row r="2598" spans="1:14" x14ac:dyDescent="0.35">
      <c r="A2598" t="s">
        <v>2038</v>
      </c>
      <c r="B2598">
        <v>85200</v>
      </c>
      <c r="C2598" t="s">
        <v>1045</v>
      </c>
      <c r="D2598" t="s">
        <v>1046</v>
      </c>
      <c r="E2598" t="s">
        <v>332</v>
      </c>
      <c r="F2598" t="s">
        <v>333</v>
      </c>
      <c r="G2598" t="s">
        <v>178</v>
      </c>
      <c r="H2598" t="s">
        <v>179</v>
      </c>
      <c r="M2598" t="s">
        <v>23</v>
      </c>
      <c r="N2598" t="s">
        <v>24</v>
      </c>
    </row>
    <row r="2599" spans="1:14" x14ac:dyDescent="0.35">
      <c r="A2599" t="s">
        <v>2038</v>
      </c>
      <c r="B2599">
        <v>21600</v>
      </c>
      <c r="C2599" t="s">
        <v>101</v>
      </c>
      <c r="D2599" t="s">
        <v>102</v>
      </c>
      <c r="E2599" t="s">
        <v>332</v>
      </c>
      <c r="F2599" t="s">
        <v>333</v>
      </c>
      <c r="G2599" t="s">
        <v>178</v>
      </c>
      <c r="H2599" t="s">
        <v>179</v>
      </c>
      <c r="M2599" t="s">
        <v>23</v>
      </c>
      <c r="N2599" t="s">
        <v>24</v>
      </c>
    </row>
    <row r="2600" spans="1:14" x14ac:dyDescent="0.35">
      <c r="A2600" t="s">
        <v>2038</v>
      </c>
      <c r="B2600">
        <v>107400</v>
      </c>
      <c r="C2600" t="s">
        <v>107</v>
      </c>
      <c r="D2600" t="s">
        <v>108</v>
      </c>
      <c r="E2600" t="s">
        <v>332</v>
      </c>
      <c r="F2600" t="s">
        <v>333</v>
      </c>
      <c r="G2600" t="s">
        <v>178</v>
      </c>
      <c r="H2600" t="s">
        <v>179</v>
      </c>
      <c r="M2600" t="s">
        <v>23</v>
      </c>
      <c r="N2600" t="s">
        <v>24</v>
      </c>
    </row>
    <row r="2601" spans="1:14" x14ac:dyDescent="0.35">
      <c r="A2601" t="s">
        <v>28</v>
      </c>
      <c r="B2601">
        <v>70686</v>
      </c>
      <c r="C2601" t="s">
        <v>27</v>
      </c>
      <c r="D2601" t="s">
        <v>28</v>
      </c>
      <c r="E2601" t="s">
        <v>332</v>
      </c>
      <c r="F2601" t="s">
        <v>333</v>
      </c>
      <c r="G2601" t="s">
        <v>178</v>
      </c>
      <c r="H2601" t="s">
        <v>179</v>
      </c>
      <c r="M2601" t="s">
        <v>23</v>
      </c>
      <c r="N2601" t="s">
        <v>24</v>
      </c>
    </row>
    <row r="2602" spans="1:14" x14ac:dyDescent="0.35">
      <c r="A2602" t="s">
        <v>18</v>
      </c>
      <c r="B2602">
        <v>1714</v>
      </c>
      <c r="C2602" t="s">
        <v>17</v>
      </c>
      <c r="D2602" t="s">
        <v>18</v>
      </c>
      <c r="E2602" t="s">
        <v>332</v>
      </c>
      <c r="F2602" t="s">
        <v>333</v>
      </c>
      <c r="G2602" t="s">
        <v>178</v>
      </c>
      <c r="H2602" t="s">
        <v>179</v>
      </c>
      <c r="M2602" t="s">
        <v>23</v>
      </c>
      <c r="N2602" t="s">
        <v>24</v>
      </c>
    </row>
    <row r="2603" spans="1:14" x14ac:dyDescent="0.35">
      <c r="A2603" t="s">
        <v>520</v>
      </c>
      <c r="B2603">
        <v>340</v>
      </c>
      <c r="C2603" t="s">
        <v>519</v>
      </c>
      <c r="D2603" t="s">
        <v>520</v>
      </c>
      <c r="E2603" t="s">
        <v>380</v>
      </c>
      <c r="F2603" t="s">
        <v>381</v>
      </c>
      <c r="G2603" t="s">
        <v>250</v>
      </c>
      <c r="H2603" t="s">
        <v>251</v>
      </c>
    </row>
    <row r="2604" spans="1:14" x14ac:dyDescent="0.35">
      <c r="A2604" t="s">
        <v>190</v>
      </c>
      <c r="B2604">
        <v>200</v>
      </c>
      <c r="C2604" t="s">
        <v>191</v>
      </c>
      <c r="D2604" t="s">
        <v>190</v>
      </c>
      <c r="E2604" t="s">
        <v>380</v>
      </c>
      <c r="F2604" t="s">
        <v>381</v>
      </c>
      <c r="G2604" t="s">
        <v>250</v>
      </c>
      <c r="H2604" t="s">
        <v>251</v>
      </c>
    </row>
    <row r="2605" spans="1:14" x14ac:dyDescent="0.35">
      <c r="A2605" t="s">
        <v>297</v>
      </c>
      <c r="B2605">
        <v>10450</v>
      </c>
      <c r="C2605" t="s">
        <v>298</v>
      </c>
      <c r="D2605" t="s">
        <v>297</v>
      </c>
      <c r="E2605" t="s">
        <v>380</v>
      </c>
      <c r="F2605" t="s">
        <v>381</v>
      </c>
      <c r="G2605" t="s">
        <v>250</v>
      </c>
      <c r="H2605" t="s">
        <v>251</v>
      </c>
    </row>
    <row r="2606" spans="1:14" x14ac:dyDescent="0.35">
      <c r="A2606" t="s">
        <v>188</v>
      </c>
      <c r="B2606">
        <v>2650</v>
      </c>
      <c r="C2606" t="s">
        <v>189</v>
      </c>
      <c r="D2606" t="s">
        <v>188</v>
      </c>
      <c r="E2606" t="s">
        <v>380</v>
      </c>
      <c r="F2606" t="s">
        <v>381</v>
      </c>
      <c r="G2606" t="s">
        <v>250</v>
      </c>
      <c r="H2606" t="s">
        <v>251</v>
      </c>
    </row>
    <row r="2607" spans="1:14" x14ac:dyDescent="0.35">
      <c r="A2607" t="s">
        <v>475</v>
      </c>
      <c r="B2607">
        <v>365</v>
      </c>
      <c r="C2607" t="s">
        <v>474</v>
      </c>
      <c r="D2607" t="s">
        <v>475</v>
      </c>
      <c r="E2607" t="s">
        <v>380</v>
      </c>
      <c r="F2607" t="s">
        <v>381</v>
      </c>
      <c r="G2607" t="s">
        <v>250</v>
      </c>
      <c r="H2607" t="s">
        <v>251</v>
      </c>
    </row>
    <row r="2608" spans="1:14" x14ac:dyDescent="0.35">
      <c r="A2608" t="s">
        <v>169</v>
      </c>
      <c r="B2608">
        <v>900</v>
      </c>
      <c r="C2608" t="s">
        <v>168</v>
      </c>
      <c r="D2608" t="s">
        <v>169</v>
      </c>
      <c r="E2608" t="s">
        <v>380</v>
      </c>
      <c r="F2608" t="s">
        <v>381</v>
      </c>
      <c r="G2608" t="s">
        <v>250</v>
      </c>
      <c r="H2608" t="s">
        <v>251</v>
      </c>
    </row>
    <row r="2609" spans="1:14" x14ac:dyDescent="0.35">
      <c r="A2609" t="s">
        <v>182</v>
      </c>
      <c r="B2609">
        <v>800</v>
      </c>
      <c r="C2609" t="s">
        <v>183</v>
      </c>
      <c r="D2609" t="s">
        <v>182</v>
      </c>
      <c r="E2609" t="s">
        <v>380</v>
      </c>
      <c r="F2609" t="s">
        <v>381</v>
      </c>
      <c r="G2609" t="s">
        <v>250</v>
      </c>
      <c r="H2609" t="s">
        <v>251</v>
      </c>
    </row>
    <row r="2610" spans="1:14" x14ac:dyDescent="0.35">
      <c r="A2610" t="s">
        <v>184</v>
      </c>
      <c r="B2610">
        <v>1600</v>
      </c>
      <c r="C2610" t="s">
        <v>185</v>
      </c>
      <c r="D2610" t="s">
        <v>184</v>
      </c>
      <c r="E2610" t="s">
        <v>380</v>
      </c>
      <c r="F2610" t="s">
        <v>381</v>
      </c>
      <c r="G2610" t="s">
        <v>250</v>
      </c>
      <c r="H2610" t="s">
        <v>251</v>
      </c>
    </row>
    <row r="2611" spans="1:14" x14ac:dyDescent="0.35">
      <c r="A2611" t="s">
        <v>209</v>
      </c>
      <c r="B2611">
        <v>12190</v>
      </c>
      <c r="C2611" t="s">
        <v>208</v>
      </c>
      <c r="D2611" t="s">
        <v>209</v>
      </c>
      <c r="E2611" t="s">
        <v>380</v>
      </c>
      <c r="F2611" t="s">
        <v>381</v>
      </c>
      <c r="G2611" t="s">
        <v>250</v>
      </c>
      <c r="H2611" t="s">
        <v>251</v>
      </c>
    </row>
    <row r="2612" spans="1:14" x14ac:dyDescent="0.35">
      <c r="A2612" t="s">
        <v>86</v>
      </c>
      <c r="B2612">
        <v>200</v>
      </c>
      <c r="C2612" t="s">
        <v>85</v>
      </c>
      <c r="D2612" t="s">
        <v>86</v>
      </c>
      <c r="E2612" t="s">
        <v>380</v>
      </c>
      <c r="F2612" t="s">
        <v>381</v>
      </c>
      <c r="G2612" t="s">
        <v>250</v>
      </c>
      <c r="H2612" t="s">
        <v>251</v>
      </c>
    </row>
    <row r="2613" spans="1:14" x14ac:dyDescent="0.35">
      <c r="A2613" t="s">
        <v>194</v>
      </c>
      <c r="B2613">
        <v>161</v>
      </c>
      <c r="C2613" t="s">
        <v>193</v>
      </c>
      <c r="D2613" t="s">
        <v>194</v>
      </c>
      <c r="E2613" t="s">
        <v>380</v>
      </c>
      <c r="F2613" t="s">
        <v>381</v>
      </c>
      <c r="G2613" t="s">
        <v>250</v>
      </c>
      <c r="H2613" t="s">
        <v>251</v>
      </c>
    </row>
    <row r="2614" spans="1:14" x14ac:dyDescent="0.35">
      <c r="A2614" t="s">
        <v>524</v>
      </c>
      <c r="B2614">
        <v>238</v>
      </c>
      <c r="C2614" t="s">
        <v>523</v>
      </c>
      <c r="D2614" t="s">
        <v>524</v>
      </c>
      <c r="E2614" t="s">
        <v>380</v>
      </c>
      <c r="F2614" t="s">
        <v>381</v>
      </c>
      <c r="G2614" t="s">
        <v>250</v>
      </c>
      <c r="H2614" t="s">
        <v>251</v>
      </c>
    </row>
    <row r="2615" spans="1:14" x14ac:dyDescent="0.35">
      <c r="A2615" t="s">
        <v>517</v>
      </c>
      <c r="B2615">
        <v>300</v>
      </c>
      <c r="C2615" t="s">
        <v>516</v>
      </c>
      <c r="D2615" t="s">
        <v>517</v>
      </c>
      <c r="E2615" t="s">
        <v>380</v>
      </c>
      <c r="F2615" t="s">
        <v>381</v>
      </c>
      <c r="G2615" t="s">
        <v>250</v>
      </c>
      <c r="H2615" t="s">
        <v>251</v>
      </c>
    </row>
    <row r="2616" spans="1:14" x14ac:dyDescent="0.35">
      <c r="A2616" t="s">
        <v>76</v>
      </c>
      <c r="B2616">
        <v>200</v>
      </c>
      <c r="C2616" t="s">
        <v>75</v>
      </c>
      <c r="D2616" t="s">
        <v>76</v>
      </c>
      <c r="E2616" t="s">
        <v>380</v>
      </c>
      <c r="F2616" t="s">
        <v>381</v>
      </c>
      <c r="G2616" t="s">
        <v>250</v>
      </c>
      <c r="H2616" t="s">
        <v>251</v>
      </c>
    </row>
    <row r="2617" spans="1:14" x14ac:dyDescent="0.35">
      <c r="A2617" t="s">
        <v>261</v>
      </c>
      <c r="B2617">
        <v>40</v>
      </c>
      <c r="C2617" t="s">
        <v>260</v>
      </c>
      <c r="D2617" t="s">
        <v>261</v>
      </c>
      <c r="E2617" t="s">
        <v>380</v>
      </c>
      <c r="F2617" t="s">
        <v>381</v>
      </c>
      <c r="G2617" t="s">
        <v>250</v>
      </c>
      <c r="H2617" t="s">
        <v>251</v>
      </c>
    </row>
    <row r="2618" spans="1:14" x14ac:dyDescent="0.35">
      <c r="A2618" t="s">
        <v>64</v>
      </c>
      <c r="B2618">
        <v>600</v>
      </c>
      <c r="C2618" t="s">
        <v>63</v>
      </c>
      <c r="D2618" t="s">
        <v>64</v>
      </c>
      <c r="E2618" t="s">
        <v>380</v>
      </c>
      <c r="F2618" t="s">
        <v>381</v>
      </c>
      <c r="G2618" t="s">
        <v>250</v>
      </c>
      <c r="H2618" t="s">
        <v>251</v>
      </c>
    </row>
    <row r="2619" spans="1:14" x14ac:dyDescent="0.35">
      <c r="A2619" t="s">
        <v>304</v>
      </c>
      <c r="B2619">
        <v>71310</v>
      </c>
      <c r="C2619" t="s">
        <v>303</v>
      </c>
      <c r="D2619" t="s">
        <v>304</v>
      </c>
      <c r="E2619" t="s">
        <v>134</v>
      </c>
      <c r="F2619" t="s">
        <v>135</v>
      </c>
      <c r="G2619" t="s">
        <v>312</v>
      </c>
      <c r="H2619" t="s">
        <v>313</v>
      </c>
    </row>
    <row r="2620" spans="1:14" x14ac:dyDescent="0.35">
      <c r="A2620" t="s">
        <v>2025</v>
      </c>
      <c r="B2620">
        <v>35800</v>
      </c>
      <c r="C2620" t="s">
        <v>219</v>
      </c>
      <c r="D2620" t="s">
        <v>220</v>
      </c>
      <c r="E2620" t="s">
        <v>134</v>
      </c>
      <c r="F2620" t="s">
        <v>135</v>
      </c>
      <c r="G2620" t="s">
        <v>117</v>
      </c>
      <c r="H2620" t="s">
        <v>118</v>
      </c>
    </row>
    <row r="2621" spans="1:14" x14ac:dyDescent="0.35">
      <c r="A2621" t="s">
        <v>151</v>
      </c>
      <c r="B2621">
        <v>6803</v>
      </c>
      <c r="C2621" t="s">
        <v>148</v>
      </c>
      <c r="D2621" t="s">
        <v>149</v>
      </c>
      <c r="E2621" t="s">
        <v>134</v>
      </c>
      <c r="F2621" t="s">
        <v>135</v>
      </c>
      <c r="G2621" t="s">
        <v>117</v>
      </c>
      <c r="H2621" t="s">
        <v>118</v>
      </c>
      <c r="K2621" t="s">
        <v>150</v>
      </c>
      <c r="L2621" t="s">
        <v>151</v>
      </c>
    </row>
    <row r="2622" spans="1:14" x14ac:dyDescent="0.35">
      <c r="A2622" t="s">
        <v>2035</v>
      </c>
      <c r="B2622">
        <v>8412</v>
      </c>
      <c r="C2622" t="s">
        <v>266</v>
      </c>
      <c r="D2622" t="s">
        <v>138</v>
      </c>
      <c r="E2622" t="s">
        <v>134</v>
      </c>
      <c r="F2622" t="s">
        <v>135</v>
      </c>
      <c r="G2622" t="s">
        <v>117</v>
      </c>
      <c r="H2622" t="s">
        <v>118</v>
      </c>
      <c r="K2622" t="s">
        <v>267</v>
      </c>
      <c r="L2622" t="s">
        <v>268</v>
      </c>
    </row>
    <row r="2623" spans="1:14" x14ac:dyDescent="0.35">
      <c r="A2623" t="s">
        <v>1090</v>
      </c>
      <c r="B2623">
        <v>1260000</v>
      </c>
      <c r="C2623" t="s">
        <v>1089</v>
      </c>
      <c r="D2623" t="s">
        <v>1090</v>
      </c>
      <c r="E2623" t="s">
        <v>1016</v>
      </c>
      <c r="F2623" t="s">
        <v>1017</v>
      </c>
      <c r="G2623" t="s">
        <v>533</v>
      </c>
      <c r="H2623" t="s">
        <v>534</v>
      </c>
      <c r="K2623" t="s">
        <v>1854</v>
      </c>
      <c r="L2623" t="s">
        <v>1855</v>
      </c>
      <c r="M2623" t="s">
        <v>1856</v>
      </c>
      <c r="N2623" t="s">
        <v>1857</v>
      </c>
    </row>
    <row r="2624" spans="1:14" x14ac:dyDescent="0.35">
      <c r="A2624" t="s">
        <v>713</v>
      </c>
      <c r="B2624">
        <v>10000</v>
      </c>
      <c r="C2624" t="s">
        <v>712</v>
      </c>
      <c r="D2624" t="s">
        <v>713</v>
      </c>
      <c r="E2624" t="s">
        <v>19</v>
      </c>
      <c r="F2624" t="s">
        <v>20</v>
      </c>
      <c r="G2624" t="s">
        <v>21</v>
      </c>
      <c r="H2624" t="s">
        <v>22</v>
      </c>
    </row>
    <row r="2625" spans="1:14" x14ac:dyDescent="0.35">
      <c r="A2625" t="s">
        <v>681</v>
      </c>
      <c r="B2625">
        <v>500</v>
      </c>
      <c r="C2625" t="s">
        <v>680</v>
      </c>
      <c r="D2625" t="s">
        <v>681</v>
      </c>
      <c r="E2625" t="s">
        <v>19</v>
      </c>
      <c r="F2625" t="s">
        <v>20</v>
      </c>
      <c r="G2625" t="s">
        <v>21</v>
      </c>
      <c r="H2625" t="s">
        <v>22</v>
      </c>
    </row>
    <row r="2626" spans="1:14" x14ac:dyDescent="0.35">
      <c r="A2626" t="s">
        <v>367</v>
      </c>
      <c r="B2626">
        <v>905</v>
      </c>
      <c r="C2626" t="s">
        <v>368</v>
      </c>
      <c r="D2626" t="s">
        <v>367</v>
      </c>
      <c r="E2626" t="s">
        <v>490</v>
      </c>
      <c r="F2626" t="s">
        <v>491</v>
      </c>
      <c r="G2626" t="s">
        <v>492</v>
      </c>
      <c r="H2626" t="s">
        <v>493</v>
      </c>
      <c r="I2626" t="s">
        <v>494</v>
      </c>
      <c r="J2626" t="s">
        <v>495</v>
      </c>
    </row>
    <row r="2627" spans="1:14" x14ac:dyDescent="0.35">
      <c r="A2627" t="s">
        <v>81</v>
      </c>
      <c r="B2627">
        <v>8000</v>
      </c>
      <c r="C2627" t="s">
        <v>80</v>
      </c>
      <c r="D2627" t="s">
        <v>81</v>
      </c>
      <c r="E2627" t="s">
        <v>139</v>
      </c>
      <c r="F2627" t="s">
        <v>140</v>
      </c>
      <c r="G2627" t="s">
        <v>339</v>
      </c>
      <c r="H2627" t="s">
        <v>340</v>
      </c>
      <c r="M2627" t="s">
        <v>1035</v>
      </c>
      <c r="N2627" t="s">
        <v>1036</v>
      </c>
    </row>
    <row r="2628" spans="1:14" x14ac:dyDescent="0.35">
      <c r="A2628" t="s">
        <v>162</v>
      </c>
      <c r="B2628">
        <v>38347</v>
      </c>
      <c r="C2628" t="s">
        <v>1472</v>
      </c>
      <c r="D2628" t="s">
        <v>162</v>
      </c>
      <c r="E2628" t="s">
        <v>139</v>
      </c>
      <c r="F2628" t="s">
        <v>140</v>
      </c>
      <c r="G2628" t="s">
        <v>339</v>
      </c>
      <c r="H2628" t="s">
        <v>340</v>
      </c>
      <c r="M2628" t="s">
        <v>2118</v>
      </c>
      <c r="N2628" t="s">
        <v>2119</v>
      </c>
    </row>
    <row r="2629" spans="1:14" x14ac:dyDescent="0.35">
      <c r="A2629" t="s">
        <v>162</v>
      </c>
      <c r="B2629">
        <v>98000</v>
      </c>
      <c r="C2629" t="s">
        <v>1472</v>
      </c>
      <c r="D2629" t="s">
        <v>162</v>
      </c>
      <c r="E2629" t="s">
        <v>139</v>
      </c>
      <c r="F2629" t="s">
        <v>140</v>
      </c>
      <c r="G2629" t="s">
        <v>339</v>
      </c>
      <c r="H2629" t="s">
        <v>340</v>
      </c>
      <c r="M2629" t="s">
        <v>2120</v>
      </c>
      <c r="N2629" t="s">
        <v>2121</v>
      </c>
    </row>
    <row r="2630" spans="1:14" x14ac:dyDescent="0.35">
      <c r="A2630" t="s">
        <v>297</v>
      </c>
      <c r="B2630">
        <v>3800</v>
      </c>
      <c r="C2630" t="s">
        <v>298</v>
      </c>
      <c r="D2630" t="s">
        <v>297</v>
      </c>
      <c r="E2630" t="s">
        <v>139</v>
      </c>
      <c r="F2630" t="s">
        <v>140</v>
      </c>
      <c r="G2630" t="s">
        <v>339</v>
      </c>
      <c r="H2630" t="s">
        <v>340</v>
      </c>
      <c r="M2630" t="s">
        <v>844</v>
      </c>
      <c r="N2630" t="s">
        <v>845</v>
      </c>
    </row>
    <row r="2631" spans="1:14" x14ac:dyDescent="0.35">
      <c r="A2631" t="s">
        <v>81</v>
      </c>
      <c r="B2631">
        <v>5000</v>
      </c>
      <c r="C2631" t="s">
        <v>80</v>
      </c>
      <c r="D2631" t="s">
        <v>81</v>
      </c>
      <c r="E2631" t="s">
        <v>139</v>
      </c>
      <c r="F2631" t="s">
        <v>140</v>
      </c>
      <c r="G2631" t="s">
        <v>339</v>
      </c>
      <c r="H2631" t="s">
        <v>340</v>
      </c>
      <c r="M2631" t="s">
        <v>1037</v>
      </c>
      <c r="N2631" t="s">
        <v>1038</v>
      </c>
    </row>
    <row r="2632" spans="1:14" x14ac:dyDescent="0.35">
      <c r="A2632" t="s">
        <v>826</v>
      </c>
      <c r="B2632">
        <v>82000</v>
      </c>
      <c r="C2632" t="s">
        <v>825</v>
      </c>
      <c r="D2632" t="s">
        <v>826</v>
      </c>
      <c r="E2632" t="s">
        <v>139</v>
      </c>
      <c r="F2632" t="s">
        <v>140</v>
      </c>
      <c r="G2632" t="s">
        <v>307</v>
      </c>
      <c r="H2632" t="s">
        <v>308</v>
      </c>
      <c r="M2632" t="s">
        <v>858</v>
      </c>
      <c r="N2632" t="s">
        <v>859</v>
      </c>
    </row>
    <row r="2633" spans="1:14" x14ac:dyDescent="0.35">
      <c r="A2633" t="s">
        <v>2122</v>
      </c>
      <c r="B2633">
        <v>467</v>
      </c>
      <c r="C2633" t="s">
        <v>346</v>
      </c>
      <c r="D2633" t="s">
        <v>347</v>
      </c>
      <c r="E2633" t="s">
        <v>613</v>
      </c>
      <c r="F2633" t="s">
        <v>614</v>
      </c>
      <c r="G2633" t="s">
        <v>615</v>
      </c>
      <c r="H2633" t="s">
        <v>616</v>
      </c>
      <c r="I2633" t="s">
        <v>617</v>
      </c>
      <c r="J2633" t="s">
        <v>618</v>
      </c>
    </row>
    <row r="2634" spans="1:14" x14ac:dyDescent="0.35">
      <c r="A2634" t="s">
        <v>162</v>
      </c>
      <c r="B2634">
        <v>45000</v>
      </c>
      <c r="C2634" t="s">
        <v>1472</v>
      </c>
      <c r="D2634" t="s">
        <v>162</v>
      </c>
      <c r="E2634" t="s">
        <v>139</v>
      </c>
      <c r="F2634" t="s">
        <v>140</v>
      </c>
      <c r="G2634" t="s">
        <v>339</v>
      </c>
      <c r="H2634" t="s">
        <v>340</v>
      </c>
      <c r="M2634" t="s">
        <v>2123</v>
      </c>
      <c r="N2634" t="s">
        <v>2124</v>
      </c>
    </row>
    <row r="2635" spans="1:14" x14ac:dyDescent="0.35">
      <c r="A2635" t="s">
        <v>467</v>
      </c>
      <c r="B2635">
        <v>10461</v>
      </c>
      <c r="C2635" t="s">
        <v>468</v>
      </c>
      <c r="D2635" t="s">
        <v>467</v>
      </c>
      <c r="E2635" t="s">
        <v>613</v>
      </c>
      <c r="F2635" t="s">
        <v>614</v>
      </c>
      <c r="G2635" t="s">
        <v>615</v>
      </c>
      <c r="H2635" t="s">
        <v>616</v>
      </c>
      <c r="I2635" t="s">
        <v>617</v>
      </c>
      <c r="J2635" t="s">
        <v>618</v>
      </c>
    </row>
    <row r="2636" spans="1:14" x14ac:dyDescent="0.35">
      <c r="A2636" t="s">
        <v>367</v>
      </c>
      <c r="B2636">
        <v>3636</v>
      </c>
      <c r="C2636" t="s">
        <v>368</v>
      </c>
      <c r="D2636" t="s">
        <v>367</v>
      </c>
      <c r="E2636" t="s">
        <v>613</v>
      </c>
      <c r="F2636" t="s">
        <v>614</v>
      </c>
      <c r="G2636" t="s">
        <v>615</v>
      </c>
      <c r="H2636" t="s">
        <v>616</v>
      </c>
      <c r="I2636" t="s">
        <v>617</v>
      </c>
      <c r="J2636" t="s">
        <v>618</v>
      </c>
    </row>
    <row r="2637" spans="1:14" x14ac:dyDescent="0.35">
      <c r="A2637" t="s">
        <v>1499</v>
      </c>
      <c r="B2637">
        <v>290000</v>
      </c>
      <c r="C2637" t="s">
        <v>1498</v>
      </c>
      <c r="D2637" t="s">
        <v>1499</v>
      </c>
      <c r="E2637" t="s">
        <v>139</v>
      </c>
      <c r="F2637" t="s">
        <v>140</v>
      </c>
      <c r="G2637" t="s">
        <v>339</v>
      </c>
      <c r="H2637" t="s">
        <v>340</v>
      </c>
      <c r="M2637" t="s">
        <v>1507</v>
      </c>
      <c r="N2637" t="s">
        <v>1508</v>
      </c>
    </row>
    <row r="2638" spans="1:14" x14ac:dyDescent="0.35">
      <c r="A2638" t="s">
        <v>1499</v>
      </c>
      <c r="B2638">
        <v>40000</v>
      </c>
      <c r="C2638" t="s">
        <v>1498</v>
      </c>
      <c r="D2638" t="s">
        <v>1499</v>
      </c>
      <c r="E2638" t="s">
        <v>139</v>
      </c>
      <c r="F2638" t="s">
        <v>140</v>
      </c>
      <c r="G2638" t="s">
        <v>250</v>
      </c>
      <c r="H2638" t="s">
        <v>251</v>
      </c>
      <c r="M2638" t="s">
        <v>1502</v>
      </c>
      <c r="N2638" t="s">
        <v>1503</v>
      </c>
    </row>
    <row r="2639" spans="1:14" x14ac:dyDescent="0.35">
      <c r="A2639" t="s">
        <v>1499</v>
      </c>
      <c r="B2639">
        <v>175000</v>
      </c>
      <c r="C2639" t="s">
        <v>1498</v>
      </c>
      <c r="D2639" t="s">
        <v>1499</v>
      </c>
      <c r="E2639" t="s">
        <v>139</v>
      </c>
      <c r="F2639" t="s">
        <v>140</v>
      </c>
      <c r="G2639" t="s">
        <v>250</v>
      </c>
      <c r="H2639" t="s">
        <v>251</v>
      </c>
      <c r="M2639" t="s">
        <v>1500</v>
      </c>
      <c r="N2639" t="s">
        <v>1501</v>
      </c>
    </row>
    <row r="2640" spans="1:14" x14ac:dyDescent="0.35">
      <c r="A2640" t="s">
        <v>1499</v>
      </c>
      <c r="B2640">
        <v>50000</v>
      </c>
      <c r="C2640" t="s">
        <v>1498</v>
      </c>
      <c r="D2640" t="s">
        <v>1499</v>
      </c>
      <c r="E2640" t="s">
        <v>139</v>
      </c>
      <c r="F2640" t="s">
        <v>140</v>
      </c>
      <c r="G2640" t="s">
        <v>250</v>
      </c>
      <c r="H2640" t="s">
        <v>251</v>
      </c>
      <c r="M2640" t="s">
        <v>1496</v>
      </c>
      <c r="N2640" t="s">
        <v>1497</v>
      </c>
    </row>
    <row r="2641" spans="1:14" x14ac:dyDescent="0.35">
      <c r="A2641" t="s">
        <v>1976</v>
      </c>
      <c r="B2641">
        <v>63000</v>
      </c>
      <c r="C2641" t="s">
        <v>1975</v>
      </c>
      <c r="D2641" t="s">
        <v>1976</v>
      </c>
      <c r="E2641" t="s">
        <v>1016</v>
      </c>
      <c r="F2641" t="s">
        <v>1017</v>
      </c>
      <c r="G2641" t="s">
        <v>533</v>
      </c>
      <c r="H2641" t="s">
        <v>534</v>
      </c>
      <c r="K2641" t="s">
        <v>2125</v>
      </c>
      <c r="L2641" t="s">
        <v>2126</v>
      </c>
      <c r="M2641" t="s">
        <v>1856</v>
      </c>
      <c r="N2641" t="s">
        <v>1857</v>
      </c>
    </row>
    <row r="2642" spans="1:14" x14ac:dyDescent="0.35">
      <c r="A2642" t="s">
        <v>467</v>
      </c>
      <c r="B2642">
        <v>2107</v>
      </c>
      <c r="C2642" t="s">
        <v>468</v>
      </c>
      <c r="D2642" t="s">
        <v>467</v>
      </c>
      <c r="E2642" t="s">
        <v>554</v>
      </c>
      <c r="F2642" t="s">
        <v>555</v>
      </c>
      <c r="G2642" t="s">
        <v>492</v>
      </c>
      <c r="H2642" t="s">
        <v>493</v>
      </c>
      <c r="I2642" t="s">
        <v>556</v>
      </c>
      <c r="J2642" t="s">
        <v>557</v>
      </c>
    </row>
    <row r="2643" spans="1:14" x14ac:dyDescent="0.35">
      <c r="A2643" t="s">
        <v>367</v>
      </c>
      <c r="B2643">
        <v>774</v>
      </c>
      <c r="C2643" t="s">
        <v>368</v>
      </c>
      <c r="D2643" t="s">
        <v>367</v>
      </c>
      <c r="E2643" t="s">
        <v>554</v>
      </c>
      <c r="F2643" t="s">
        <v>555</v>
      </c>
      <c r="G2643" t="s">
        <v>492</v>
      </c>
      <c r="H2643" t="s">
        <v>493</v>
      </c>
      <c r="I2643" t="s">
        <v>556</v>
      </c>
      <c r="J2643" t="s">
        <v>557</v>
      </c>
    </row>
    <row r="2644" spans="1:14" x14ac:dyDescent="0.35">
      <c r="A2644" t="s">
        <v>367</v>
      </c>
      <c r="B2644">
        <v>26803</v>
      </c>
      <c r="C2644" t="s">
        <v>368</v>
      </c>
      <c r="D2644" t="s">
        <v>367</v>
      </c>
      <c r="E2644" t="s">
        <v>531</v>
      </c>
      <c r="F2644" t="s">
        <v>532</v>
      </c>
      <c r="G2644" t="s">
        <v>533</v>
      </c>
      <c r="H2644" t="s">
        <v>534</v>
      </c>
      <c r="I2644" t="s">
        <v>535</v>
      </c>
      <c r="J2644" t="s">
        <v>536</v>
      </c>
    </row>
    <row r="2645" spans="1:14" x14ac:dyDescent="0.35">
      <c r="A2645" t="s">
        <v>149</v>
      </c>
      <c r="B2645">
        <v>60238</v>
      </c>
      <c r="C2645" t="s">
        <v>148</v>
      </c>
      <c r="D2645" t="s">
        <v>149</v>
      </c>
      <c r="E2645" t="s">
        <v>139</v>
      </c>
      <c r="F2645" t="s">
        <v>140</v>
      </c>
      <c r="G2645" t="s">
        <v>250</v>
      </c>
      <c r="H2645" t="s">
        <v>251</v>
      </c>
      <c r="K2645" t="s">
        <v>797</v>
      </c>
      <c r="L2645" t="s">
        <v>798</v>
      </c>
      <c r="M2645" t="s">
        <v>799</v>
      </c>
      <c r="N2645" t="s">
        <v>800</v>
      </c>
    </row>
    <row r="2646" spans="1:14" x14ac:dyDescent="0.35">
      <c r="A2646" t="s">
        <v>149</v>
      </c>
      <c r="B2646">
        <v>14937</v>
      </c>
      <c r="C2646" t="s">
        <v>148</v>
      </c>
      <c r="D2646" t="s">
        <v>149</v>
      </c>
      <c r="E2646" t="s">
        <v>139</v>
      </c>
      <c r="F2646" t="s">
        <v>140</v>
      </c>
      <c r="G2646" t="s">
        <v>250</v>
      </c>
      <c r="H2646" t="s">
        <v>251</v>
      </c>
      <c r="M2646" t="s">
        <v>252</v>
      </c>
      <c r="N2646" t="s">
        <v>253</v>
      </c>
    </row>
    <row r="2647" spans="1:14" x14ac:dyDescent="0.35">
      <c r="A2647" t="s">
        <v>2127</v>
      </c>
      <c r="B2647">
        <v>58560</v>
      </c>
      <c r="C2647" t="s">
        <v>237</v>
      </c>
      <c r="D2647" t="s">
        <v>238</v>
      </c>
      <c r="E2647" t="s">
        <v>134</v>
      </c>
      <c r="F2647" t="s">
        <v>135</v>
      </c>
      <c r="G2647" t="s">
        <v>117</v>
      </c>
      <c r="H2647" t="s">
        <v>118</v>
      </c>
    </row>
    <row r="2648" spans="1:14" x14ac:dyDescent="0.35">
      <c r="A2648" t="s">
        <v>2128</v>
      </c>
      <c r="B2648">
        <v>15111</v>
      </c>
      <c r="C2648" t="s">
        <v>468</v>
      </c>
      <c r="D2648" t="s">
        <v>467</v>
      </c>
      <c r="E2648" t="s">
        <v>531</v>
      </c>
      <c r="F2648" t="s">
        <v>532</v>
      </c>
      <c r="G2648" t="s">
        <v>533</v>
      </c>
      <c r="H2648" t="s">
        <v>534</v>
      </c>
      <c r="I2648" t="s">
        <v>535</v>
      </c>
      <c r="J2648" t="s">
        <v>536</v>
      </c>
    </row>
    <row r="2649" spans="1:14" x14ac:dyDescent="0.35">
      <c r="A2649" t="s">
        <v>162</v>
      </c>
      <c r="B2649">
        <v>10000</v>
      </c>
      <c r="C2649" t="s">
        <v>1472</v>
      </c>
      <c r="D2649" t="s">
        <v>162</v>
      </c>
      <c r="E2649" t="s">
        <v>139</v>
      </c>
      <c r="F2649" t="s">
        <v>140</v>
      </c>
      <c r="G2649" t="s">
        <v>771</v>
      </c>
      <c r="H2649" t="s">
        <v>772</v>
      </c>
      <c r="M2649" t="s">
        <v>2129</v>
      </c>
      <c r="N2649" t="s">
        <v>2130</v>
      </c>
    </row>
    <row r="2650" spans="1:14" x14ac:dyDescent="0.35">
      <c r="A2650" t="s">
        <v>162</v>
      </c>
      <c r="B2650">
        <v>45000</v>
      </c>
      <c r="C2650" t="s">
        <v>1472</v>
      </c>
      <c r="D2650" t="s">
        <v>162</v>
      </c>
      <c r="E2650" t="s">
        <v>139</v>
      </c>
      <c r="F2650" t="s">
        <v>140</v>
      </c>
      <c r="G2650" t="s">
        <v>771</v>
      </c>
      <c r="H2650" t="s">
        <v>772</v>
      </c>
      <c r="M2650" t="s">
        <v>2131</v>
      </c>
      <c r="N2650" t="s">
        <v>2132</v>
      </c>
    </row>
    <row r="2651" spans="1:14" x14ac:dyDescent="0.35">
      <c r="A2651" t="s">
        <v>162</v>
      </c>
      <c r="B2651">
        <v>10000</v>
      </c>
      <c r="C2651" t="s">
        <v>1472</v>
      </c>
      <c r="D2651" t="s">
        <v>162</v>
      </c>
      <c r="E2651" t="s">
        <v>139</v>
      </c>
      <c r="F2651" t="s">
        <v>140</v>
      </c>
      <c r="G2651" t="s">
        <v>771</v>
      </c>
      <c r="H2651" t="s">
        <v>772</v>
      </c>
      <c r="M2651" t="s">
        <v>2133</v>
      </c>
      <c r="N2651" t="s">
        <v>2134</v>
      </c>
    </row>
    <row r="2652" spans="1:14" x14ac:dyDescent="0.35">
      <c r="A2652" t="s">
        <v>162</v>
      </c>
      <c r="B2652">
        <v>98000</v>
      </c>
      <c r="C2652" t="s">
        <v>1472</v>
      </c>
      <c r="D2652" t="s">
        <v>162</v>
      </c>
      <c r="E2652" t="s">
        <v>139</v>
      </c>
      <c r="F2652" t="s">
        <v>140</v>
      </c>
      <c r="G2652" t="s">
        <v>771</v>
      </c>
      <c r="H2652" t="s">
        <v>772</v>
      </c>
      <c r="M2652" t="s">
        <v>2135</v>
      </c>
      <c r="N2652" t="s">
        <v>2136</v>
      </c>
    </row>
    <row r="2653" spans="1:14" x14ac:dyDescent="0.35">
      <c r="A2653" t="s">
        <v>367</v>
      </c>
      <c r="B2653">
        <v>13000</v>
      </c>
      <c r="C2653" t="s">
        <v>368</v>
      </c>
      <c r="D2653" t="s">
        <v>367</v>
      </c>
      <c r="E2653" t="s">
        <v>380</v>
      </c>
      <c r="F2653" t="s">
        <v>381</v>
      </c>
      <c r="G2653" t="s">
        <v>250</v>
      </c>
      <c r="H2653" t="s">
        <v>251</v>
      </c>
      <c r="I2653" t="s">
        <v>594</v>
      </c>
      <c r="J2653" t="s">
        <v>595</v>
      </c>
    </row>
    <row r="2654" spans="1:14" x14ac:dyDescent="0.35">
      <c r="A2654" t="s">
        <v>297</v>
      </c>
      <c r="B2654">
        <v>28000</v>
      </c>
      <c r="C2654" t="s">
        <v>298</v>
      </c>
      <c r="D2654" t="s">
        <v>297</v>
      </c>
      <c r="E2654" t="s">
        <v>139</v>
      </c>
      <c r="F2654" t="s">
        <v>140</v>
      </c>
      <c r="G2654" t="s">
        <v>771</v>
      </c>
      <c r="H2654" t="s">
        <v>772</v>
      </c>
      <c r="M2654" t="s">
        <v>836</v>
      </c>
      <c r="N2654" t="s">
        <v>837</v>
      </c>
    </row>
    <row r="2655" spans="1:14" x14ac:dyDescent="0.35">
      <c r="A2655" t="s">
        <v>467</v>
      </c>
      <c r="B2655">
        <v>16112</v>
      </c>
      <c r="C2655" t="s">
        <v>468</v>
      </c>
      <c r="D2655" t="s">
        <v>467</v>
      </c>
      <c r="E2655" t="s">
        <v>380</v>
      </c>
      <c r="F2655" t="s">
        <v>381</v>
      </c>
      <c r="G2655" t="s">
        <v>250</v>
      </c>
      <c r="H2655" t="s">
        <v>251</v>
      </c>
      <c r="I2655" t="s">
        <v>594</v>
      </c>
      <c r="J2655" t="s">
        <v>595</v>
      </c>
    </row>
    <row r="2656" spans="1:14" x14ac:dyDescent="0.35">
      <c r="A2656" t="s">
        <v>297</v>
      </c>
      <c r="B2656">
        <v>20000</v>
      </c>
      <c r="C2656" t="s">
        <v>298</v>
      </c>
      <c r="D2656" t="s">
        <v>297</v>
      </c>
      <c r="E2656" t="s">
        <v>139</v>
      </c>
      <c r="F2656" t="s">
        <v>140</v>
      </c>
      <c r="G2656" t="s">
        <v>771</v>
      </c>
      <c r="H2656" t="s">
        <v>772</v>
      </c>
      <c r="M2656" t="s">
        <v>1877</v>
      </c>
      <c r="N2656" t="s">
        <v>1878</v>
      </c>
    </row>
    <row r="2657" spans="1:14" x14ac:dyDescent="0.35">
      <c r="A2657" t="s">
        <v>81</v>
      </c>
      <c r="B2657">
        <v>12500</v>
      </c>
      <c r="C2657" t="s">
        <v>80</v>
      </c>
      <c r="D2657" t="s">
        <v>81</v>
      </c>
      <c r="E2657" t="s">
        <v>139</v>
      </c>
      <c r="F2657" t="s">
        <v>140</v>
      </c>
      <c r="G2657" t="s">
        <v>839</v>
      </c>
      <c r="H2657" t="s">
        <v>840</v>
      </c>
      <c r="M2657" t="s">
        <v>1693</v>
      </c>
      <c r="N2657" t="s">
        <v>1694</v>
      </c>
    </row>
    <row r="2658" spans="1:14" x14ac:dyDescent="0.35">
      <c r="A2658" t="s">
        <v>467</v>
      </c>
      <c r="B2658">
        <v>3168</v>
      </c>
      <c r="C2658" t="s">
        <v>468</v>
      </c>
      <c r="D2658" t="s">
        <v>467</v>
      </c>
      <c r="E2658" t="s">
        <v>380</v>
      </c>
      <c r="F2658" t="s">
        <v>381</v>
      </c>
      <c r="G2658" t="s">
        <v>250</v>
      </c>
      <c r="H2658" t="s">
        <v>251</v>
      </c>
      <c r="I2658" t="s">
        <v>382</v>
      </c>
      <c r="J2658" t="s">
        <v>383</v>
      </c>
    </row>
    <row r="2659" spans="1:14" x14ac:dyDescent="0.35">
      <c r="A2659" t="s">
        <v>367</v>
      </c>
      <c r="B2659">
        <v>975</v>
      </c>
      <c r="C2659" t="s">
        <v>368</v>
      </c>
      <c r="D2659" t="s">
        <v>367</v>
      </c>
      <c r="E2659" t="s">
        <v>380</v>
      </c>
      <c r="F2659" t="s">
        <v>381</v>
      </c>
      <c r="G2659" t="s">
        <v>250</v>
      </c>
      <c r="H2659" t="s">
        <v>251</v>
      </c>
      <c r="I2659" t="s">
        <v>382</v>
      </c>
      <c r="J2659" t="s">
        <v>383</v>
      </c>
    </row>
    <row r="2660" spans="1:14" x14ac:dyDescent="0.35">
      <c r="A2660" t="s">
        <v>81</v>
      </c>
      <c r="B2660">
        <v>3125</v>
      </c>
      <c r="C2660" t="s">
        <v>80</v>
      </c>
      <c r="D2660" t="s">
        <v>81</v>
      </c>
      <c r="E2660" t="s">
        <v>139</v>
      </c>
      <c r="F2660" t="s">
        <v>140</v>
      </c>
      <c r="G2660" t="s">
        <v>839</v>
      </c>
      <c r="H2660" t="s">
        <v>840</v>
      </c>
      <c r="M2660" t="s">
        <v>1702</v>
      </c>
      <c r="N2660" t="s">
        <v>1703</v>
      </c>
    </row>
    <row r="2661" spans="1:14" x14ac:dyDescent="0.35">
      <c r="A2661" t="s">
        <v>81</v>
      </c>
      <c r="B2661">
        <v>1875</v>
      </c>
      <c r="C2661" t="s">
        <v>80</v>
      </c>
      <c r="D2661" t="s">
        <v>81</v>
      </c>
      <c r="E2661" t="s">
        <v>139</v>
      </c>
      <c r="F2661" t="s">
        <v>140</v>
      </c>
      <c r="G2661" t="s">
        <v>839</v>
      </c>
      <c r="H2661" t="s">
        <v>840</v>
      </c>
      <c r="M2661" t="s">
        <v>1690</v>
      </c>
      <c r="N2661" t="s">
        <v>1691</v>
      </c>
    </row>
    <row r="2662" spans="1:14" x14ac:dyDescent="0.35">
      <c r="A2662" t="s">
        <v>2094</v>
      </c>
      <c r="B2662">
        <v>467</v>
      </c>
      <c r="C2662" t="s">
        <v>346</v>
      </c>
      <c r="D2662" t="s">
        <v>347</v>
      </c>
      <c r="E2662" t="s">
        <v>158</v>
      </c>
      <c r="F2662" t="s">
        <v>159</v>
      </c>
      <c r="G2662" t="s">
        <v>117</v>
      </c>
      <c r="H2662" t="s">
        <v>118</v>
      </c>
      <c r="I2662" t="s">
        <v>592</v>
      </c>
      <c r="J2662" t="s">
        <v>593</v>
      </c>
    </row>
    <row r="2663" spans="1:14" x14ac:dyDescent="0.35">
      <c r="A2663" t="s">
        <v>81</v>
      </c>
      <c r="B2663">
        <v>1875</v>
      </c>
      <c r="C2663" t="s">
        <v>80</v>
      </c>
      <c r="D2663" t="s">
        <v>81</v>
      </c>
      <c r="E2663" t="s">
        <v>139</v>
      </c>
      <c r="F2663" t="s">
        <v>140</v>
      </c>
      <c r="G2663" t="s">
        <v>839</v>
      </c>
      <c r="H2663" t="s">
        <v>840</v>
      </c>
      <c r="M2663" t="s">
        <v>1699</v>
      </c>
      <c r="N2663" t="s">
        <v>1700</v>
      </c>
    </row>
    <row r="2664" spans="1:14" x14ac:dyDescent="0.35">
      <c r="A2664" t="s">
        <v>297</v>
      </c>
      <c r="B2664">
        <v>8000</v>
      </c>
      <c r="C2664" t="s">
        <v>298</v>
      </c>
      <c r="D2664" t="s">
        <v>297</v>
      </c>
      <c r="E2664" t="s">
        <v>139</v>
      </c>
      <c r="F2664" t="s">
        <v>140</v>
      </c>
      <c r="G2664" t="s">
        <v>839</v>
      </c>
      <c r="H2664" t="s">
        <v>840</v>
      </c>
      <c r="M2664" t="s">
        <v>841</v>
      </c>
      <c r="N2664" t="s">
        <v>842</v>
      </c>
    </row>
    <row r="2665" spans="1:14" x14ac:dyDescent="0.35">
      <c r="A2665" t="s">
        <v>367</v>
      </c>
      <c r="B2665">
        <v>11157</v>
      </c>
      <c r="C2665" t="s">
        <v>368</v>
      </c>
      <c r="D2665" t="s">
        <v>367</v>
      </c>
      <c r="E2665" t="s">
        <v>158</v>
      </c>
      <c r="F2665" t="s">
        <v>159</v>
      </c>
      <c r="G2665" t="s">
        <v>117</v>
      </c>
      <c r="H2665" t="s">
        <v>118</v>
      </c>
      <c r="I2665" t="s">
        <v>394</v>
      </c>
      <c r="J2665" t="s">
        <v>395</v>
      </c>
    </row>
    <row r="2666" spans="1:14" x14ac:dyDescent="0.35">
      <c r="A2666" t="s">
        <v>297</v>
      </c>
      <c r="B2666">
        <v>26650</v>
      </c>
      <c r="C2666" t="s">
        <v>298</v>
      </c>
      <c r="D2666" t="s">
        <v>297</v>
      </c>
      <c r="E2666" t="s">
        <v>139</v>
      </c>
      <c r="F2666" t="s">
        <v>140</v>
      </c>
      <c r="G2666" t="s">
        <v>839</v>
      </c>
      <c r="H2666" t="s">
        <v>840</v>
      </c>
      <c r="M2666" t="s">
        <v>836</v>
      </c>
      <c r="N2666" t="s">
        <v>837</v>
      </c>
    </row>
    <row r="2667" spans="1:14" x14ac:dyDescent="0.35">
      <c r="A2667" t="s">
        <v>467</v>
      </c>
      <c r="B2667">
        <v>9318</v>
      </c>
      <c r="C2667" t="s">
        <v>468</v>
      </c>
      <c r="D2667" t="s">
        <v>467</v>
      </c>
      <c r="E2667" t="s">
        <v>158</v>
      </c>
      <c r="F2667" t="s">
        <v>159</v>
      </c>
      <c r="G2667" t="s">
        <v>117</v>
      </c>
      <c r="H2667" t="s">
        <v>118</v>
      </c>
      <c r="I2667" t="s">
        <v>394</v>
      </c>
      <c r="J2667" t="s">
        <v>395</v>
      </c>
    </row>
    <row r="2668" spans="1:14" x14ac:dyDescent="0.35">
      <c r="A2668" t="s">
        <v>2137</v>
      </c>
      <c r="B2668">
        <v>1917</v>
      </c>
      <c r="C2668" t="s">
        <v>96</v>
      </c>
      <c r="D2668" t="s">
        <v>97</v>
      </c>
      <c r="E2668" t="s">
        <v>134</v>
      </c>
      <c r="F2668" t="s">
        <v>135</v>
      </c>
      <c r="G2668" t="s">
        <v>117</v>
      </c>
      <c r="H2668" t="s">
        <v>118</v>
      </c>
    </row>
    <row r="2669" spans="1:14" x14ac:dyDescent="0.35">
      <c r="A2669" t="s">
        <v>467</v>
      </c>
      <c r="B2669">
        <v>68243</v>
      </c>
      <c r="C2669" t="s">
        <v>468</v>
      </c>
      <c r="D2669" t="s">
        <v>467</v>
      </c>
      <c r="E2669" t="s">
        <v>158</v>
      </c>
      <c r="F2669" t="s">
        <v>159</v>
      </c>
      <c r="G2669" t="s">
        <v>117</v>
      </c>
      <c r="H2669" t="s">
        <v>118</v>
      </c>
      <c r="I2669" t="s">
        <v>398</v>
      </c>
      <c r="J2669" t="s">
        <v>399</v>
      </c>
    </row>
    <row r="2670" spans="1:14" x14ac:dyDescent="0.35">
      <c r="A2670" t="s">
        <v>367</v>
      </c>
      <c r="B2670">
        <v>41080</v>
      </c>
      <c r="C2670" t="s">
        <v>368</v>
      </c>
      <c r="D2670" t="s">
        <v>367</v>
      </c>
      <c r="E2670" t="s">
        <v>158</v>
      </c>
      <c r="F2670" t="s">
        <v>159</v>
      </c>
      <c r="G2670" t="s">
        <v>117</v>
      </c>
      <c r="H2670" t="s">
        <v>118</v>
      </c>
      <c r="I2670" t="s">
        <v>398</v>
      </c>
      <c r="J2670" t="s">
        <v>399</v>
      </c>
    </row>
    <row r="2671" spans="1:14" x14ac:dyDescent="0.35">
      <c r="A2671" t="s">
        <v>162</v>
      </c>
      <c r="B2671">
        <v>20000</v>
      </c>
      <c r="C2671" t="s">
        <v>161</v>
      </c>
      <c r="D2671" t="s">
        <v>162</v>
      </c>
      <c r="E2671" t="s">
        <v>158</v>
      </c>
      <c r="F2671" t="s">
        <v>159</v>
      </c>
      <c r="G2671" t="s">
        <v>117</v>
      </c>
      <c r="H2671" t="s">
        <v>118</v>
      </c>
      <c r="K2671" t="s">
        <v>1244</v>
      </c>
      <c r="L2671" t="s">
        <v>1245</v>
      </c>
    </row>
    <row r="2672" spans="1:14" x14ac:dyDescent="0.35">
      <c r="A2672" t="s">
        <v>1064</v>
      </c>
      <c r="B2672">
        <v>60</v>
      </c>
      <c r="C2672" t="s">
        <v>1063</v>
      </c>
      <c r="D2672" t="s">
        <v>1064</v>
      </c>
      <c r="E2672" t="s">
        <v>158</v>
      </c>
      <c r="F2672" t="s">
        <v>159</v>
      </c>
      <c r="G2672" t="s">
        <v>117</v>
      </c>
      <c r="H2672" t="s">
        <v>118</v>
      </c>
    </row>
    <row r="2673" spans="1:12" x14ac:dyDescent="0.35">
      <c r="A2673" t="s">
        <v>2138</v>
      </c>
      <c r="B2673">
        <v>1364205</v>
      </c>
      <c r="C2673" t="s">
        <v>156</v>
      </c>
      <c r="D2673" t="s">
        <v>157</v>
      </c>
      <c r="E2673" t="s">
        <v>158</v>
      </c>
      <c r="F2673" t="s">
        <v>159</v>
      </c>
      <c r="G2673" t="s">
        <v>117</v>
      </c>
      <c r="H2673" t="s">
        <v>118</v>
      </c>
      <c r="K2673" t="s">
        <v>286</v>
      </c>
      <c r="L2673" t="s">
        <v>287</v>
      </c>
    </row>
    <row r="2674" spans="1:12" x14ac:dyDescent="0.35">
      <c r="A2674" t="s">
        <v>2139</v>
      </c>
      <c r="B2674">
        <v>116184</v>
      </c>
      <c r="C2674" t="s">
        <v>205</v>
      </c>
      <c r="D2674" t="s">
        <v>206</v>
      </c>
      <c r="E2674" t="s">
        <v>158</v>
      </c>
      <c r="F2674" t="s">
        <v>159</v>
      </c>
      <c r="G2674" t="s">
        <v>117</v>
      </c>
      <c r="H2674" t="s">
        <v>118</v>
      </c>
    </row>
    <row r="2675" spans="1:12" x14ac:dyDescent="0.35">
      <c r="A2675" t="s">
        <v>517</v>
      </c>
      <c r="B2675">
        <v>665</v>
      </c>
      <c r="C2675" t="s">
        <v>516</v>
      </c>
      <c r="D2675" t="s">
        <v>517</v>
      </c>
      <c r="E2675" t="s">
        <v>458</v>
      </c>
      <c r="F2675" t="s">
        <v>459</v>
      </c>
      <c r="G2675" t="s">
        <v>348</v>
      </c>
      <c r="H2675" t="s">
        <v>349</v>
      </c>
    </row>
    <row r="2676" spans="1:12" x14ac:dyDescent="0.35">
      <c r="A2676" t="s">
        <v>2140</v>
      </c>
      <c r="B2676">
        <v>4000</v>
      </c>
      <c r="C2676" t="s">
        <v>624</v>
      </c>
      <c r="D2676" t="s">
        <v>625</v>
      </c>
      <c r="E2676" t="s">
        <v>158</v>
      </c>
      <c r="F2676" t="s">
        <v>159</v>
      </c>
      <c r="G2676" t="s">
        <v>117</v>
      </c>
      <c r="H2676" t="s">
        <v>118</v>
      </c>
    </row>
    <row r="2677" spans="1:12" x14ac:dyDescent="0.35">
      <c r="A2677" t="s">
        <v>64</v>
      </c>
      <c r="B2677">
        <v>380</v>
      </c>
      <c r="C2677" t="s">
        <v>63</v>
      </c>
      <c r="D2677" t="s">
        <v>64</v>
      </c>
      <c r="E2677" t="s">
        <v>458</v>
      </c>
      <c r="F2677" t="s">
        <v>459</v>
      </c>
      <c r="G2677" t="s">
        <v>348</v>
      </c>
      <c r="H2677" t="s">
        <v>349</v>
      </c>
    </row>
    <row r="2678" spans="1:12" x14ac:dyDescent="0.35">
      <c r="A2678" t="s">
        <v>1086</v>
      </c>
      <c r="B2678">
        <v>1000</v>
      </c>
      <c r="C2678" t="s">
        <v>1087</v>
      </c>
      <c r="D2678" t="s">
        <v>1086</v>
      </c>
      <c r="E2678" t="s">
        <v>158</v>
      </c>
      <c r="F2678" t="s">
        <v>159</v>
      </c>
      <c r="G2678" t="s">
        <v>117</v>
      </c>
      <c r="H2678" t="s">
        <v>118</v>
      </c>
    </row>
    <row r="2679" spans="1:12" x14ac:dyDescent="0.35">
      <c r="A2679" t="s">
        <v>86</v>
      </c>
      <c r="B2679">
        <v>950</v>
      </c>
      <c r="C2679" t="s">
        <v>85</v>
      </c>
      <c r="D2679" t="s">
        <v>86</v>
      </c>
      <c r="E2679" t="s">
        <v>458</v>
      </c>
      <c r="F2679" t="s">
        <v>459</v>
      </c>
      <c r="G2679" t="s">
        <v>348</v>
      </c>
      <c r="H2679" t="s">
        <v>349</v>
      </c>
    </row>
    <row r="2680" spans="1:12" x14ac:dyDescent="0.35">
      <c r="A2680" t="s">
        <v>72</v>
      </c>
      <c r="B2680">
        <v>413</v>
      </c>
      <c r="C2680" t="s">
        <v>71</v>
      </c>
      <c r="D2680" t="s">
        <v>72</v>
      </c>
      <c r="E2680" t="s">
        <v>158</v>
      </c>
      <c r="F2680" t="s">
        <v>159</v>
      </c>
      <c r="G2680" t="s">
        <v>117</v>
      </c>
      <c r="H2680" t="s">
        <v>118</v>
      </c>
    </row>
    <row r="2681" spans="1:12" x14ac:dyDescent="0.35">
      <c r="A2681" t="s">
        <v>68</v>
      </c>
      <c r="B2681">
        <v>250</v>
      </c>
      <c r="C2681" t="s">
        <v>67</v>
      </c>
      <c r="D2681" t="s">
        <v>68</v>
      </c>
      <c r="E2681" t="s">
        <v>158</v>
      </c>
      <c r="F2681" t="s">
        <v>159</v>
      </c>
      <c r="G2681" t="s">
        <v>117</v>
      </c>
      <c r="H2681" t="s">
        <v>118</v>
      </c>
    </row>
    <row r="2682" spans="1:12" x14ac:dyDescent="0.35">
      <c r="A2682" t="s">
        <v>28</v>
      </c>
      <c r="B2682">
        <v>107683</v>
      </c>
      <c r="C2682" t="s">
        <v>27</v>
      </c>
      <c r="D2682" t="s">
        <v>28</v>
      </c>
      <c r="E2682" t="s">
        <v>158</v>
      </c>
      <c r="F2682" t="s">
        <v>159</v>
      </c>
      <c r="G2682" t="s">
        <v>117</v>
      </c>
      <c r="H2682" t="s">
        <v>118</v>
      </c>
    </row>
    <row r="2683" spans="1:12" x14ac:dyDescent="0.35">
      <c r="A2683" t="s">
        <v>2141</v>
      </c>
      <c r="B2683">
        <v>31764</v>
      </c>
      <c r="C2683" t="s">
        <v>219</v>
      </c>
      <c r="D2683" t="s">
        <v>220</v>
      </c>
      <c r="E2683" t="s">
        <v>158</v>
      </c>
      <c r="F2683" t="s">
        <v>159</v>
      </c>
      <c r="G2683" t="s">
        <v>117</v>
      </c>
      <c r="H2683" t="s">
        <v>118</v>
      </c>
    </row>
    <row r="2684" spans="1:12" x14ac:dyDescent="0.35">
      <c r="A2684" t="s">
        <v>2142</v>
      </c>
      <c r="B2684">
        <v>2489</v>
      </c>
      <c r="C2684" t="s">
        <v>1833</v>
      </c>
      <c r="D2684" t="s">
        <v>1832</v>
      </c>
      <c r="E2684" t="s">
        <v>458</v>
      </c>
      <c r="F2684" t="s">
        <v>459</v>
      </c>
      <c r="G2684" t="s">
        <v>348</v>
      </c>
      <c r="H2684" t="s">
        <v>349</v>
      </c>
    </row>
    <row r="2685" spans="1:12" x14ac:dyDescent="0.35">
      <c r="A2685" t="s">
        <v>18</v>
      </c>
      <c r="B2685">
        <v>3432</v>
      </c>
      <c r="C2685" t="s">
        <v>17</v>
      </c>
      <c r="D2685" t="s">
        <v>18</v>
      </c>
      <c r="E2685" t="s">
        <v>158</v>
      </c>
      <c r="F2685" t="s">
        <v>159</v>
      </c>
      <c r="G2685" t="s">
        <v>117</v>
      </c>
      <c r="H2685" t="s">
        <v>118</v>
      </c>
    </row>
    <row r="2686" spans="1:12" x14ac:dyDescent="0.35">
      <c r="A2686" t="s">
        <v>274</v>
      </c>
      <c r="B2686">
        <v>200</v>
      </c>
      <c r="C2686" t="s">
        <v>273</v>
      </c>
      <c r="D2686" t="s">
        <v>274</v>
      </c>
      <c r="E2686" t="s">
        <v>458</v>
      </c>
      <c r="F2686" t="s">
        <v>459</v>
      </c>
      <c r="G2686" t="s">
        <v>348</v>
      </c>
      <c r="H2686" t="s">
        <v>349</v>
      </c>
    </row>
    <row r="2687" spans="1:12" x14ac:dyDescent="0.35">
      <c r="A2687" t="s">
        <v>440</v>
      </c>
      <c r="B2687">
        <v>51150</v>
      </c>
      <c r="C2687" t="s">
        <v>1522</v>
      </c>
      <c r="D2687" t="s">
        <v>440</v>
      </c>
      <c r="E2687" t="s">
        <v>458</v>
      </c>
      <c r="F2687" t="s">
        <v>459</v>
      </c>
      <c r="G2687" t="s">
        <v>348</v>
      </c>
      <c r="H2687" t="s">
        <v>349</v>
      </c>
    </row>
    <row r="2688" spans="1:12" x14ac:dyDescent="0.35">
      <c r="A2688" t="s">
        <v>2143</v>
      </c>
      <c r="B2688">
        <v>1200</v>
      </c>
      <c r="C2688" t="s">
        <v>243</v>
      </c>
      <c r="D2688" t="s">
        <v>244</v>
      </c>
      <c r="E2688" t="s">
        <v>158</v>
      </c>
      <c r="F2688" t="s">
        <v>159</v>
      </c>
      <c r="G2688" t="s">
        <v>117</v>
      </c>
      <c r="H2688" t="s">
        <v>118</v>
      </c>
    </row>
    <row r="2689" spans="1:14" x14ac:dyDescent="0.35">
      <c r="A2689" t="s">
        <v>478</v>
      </c>
      <c r="B2689">
        <v>4750</v>
      </c>
      <c r="C2689" t="s">
        <v>500</v>
      </c>
      <c r="D2689" t="s">
        <v>478</v>
      </c>
      <c r="E2689" t="s">
        <v>458</v>
      </c>
      <c r="F2689" t="s">
        <v>459</v>
      </c>
      <c r="G2689" t="s">
        <v>348</v>
      </c>
      <c r="H2689" t="s">
        <v>349</v>
      </c>
    </row>
    <row r="2690" spans="1:14" x14ac:dyDescent="0.35">
      <c r="A2690" t="s">
        <v>481</v>
      </c>
      <c r="B2690">
        <v>750</v>
      </c>
      <c r="C2690" t="s">
        <v>1247</v>
      </c>
      <c r="D2690" t="s">
        <v>481</v>
      </c>
      <c r="E2690" t="s">
        <v>158</v>
      </c>
      <c r="F2690" t="s">
        <v>159</v>
      </c>
      <c r="G2690" t="s">
        <v>117</v>
      </c>
      <c r="H2690" t="s">
        <v>118</v>
      </c>
    </row>
    <row r="2691" spans="1:14" x14ac:dyDescent="0.35">
      <c r="A2691" t="s">
        <v>488</v>
      </c>
      <c r="B2691">
        <v>19000</v>
      </c>
      <c r="C2691" t="s">
        <v>1831</v>
      </c>
      <c r="D2691" t="s">
        <v>488</v>
      </c>
      <c r="E2691" t="s">
        <v>458</v>
      </c>
      <c r="F2691" t="s">
        <v>459</v>
      </c>
      <c r="G2691" t="s">
        <v>348</v>
      </c>
      <c r="H2691" t="s">
        <v>349</v>
      </c>
    </row>
    <row r="2692" spans="1:14" x14ac:dyDescent="0.35">
      <c r="A2692" t="s">
        <v>2144</v>
      </c>
      <c r="B2692">
        <v>800</v>
      </c>
      <c r="C2692" t="s">
        <v>1248</v>
      </c>
      <c r="D2692" t="s">
        <v>478</v>
      </c>
      <c r="E2692" t="s">
        <v>158</v>
      </c>
      <c r="F2692" t="s">
        <v>159</v>
      </c>
      <c r="G2692" t="s">
        <v>117</v>
      </c>
      <c r="H2692" t="s">
        <v>118</v>
      </c>
    </row>
    <row r="2693" spans="1:14" x14ac:dyDescent="0.35">
      <c r="A2693" t="s">
        <v>184</v>
      </c>
      <c r="B2693">
        <v>4020</v>
      </c>
      <c r="C2693" t="s">
        <v>185</v>
      </c>
      <c r="D2693" t="s">
        <v>184</v>
      </c>
      <c r="E2693" t="s">
        <v>158</v>
      </c>
      <c r="F2693" t="s">
        <v>159</v>
      </c>
      <c r="G2693" t="s">
        <v>117</v>
      </c>
      <c r="H2693" t="s">
        <v>118</v>
      </c>
    </row>
    <row r="2694" spans="1:14" x14ac:dyDescent="0.35">
      <c r="A2694" t="s">
        <v>182</v>
      </c>
      <c r="B2694">
        <v>1900</v>
      </c>
      <c r="C2694" t="s">
        <v>183</v>
      </c>
      <c r="D2694" t="s">
        <v>182</v>
      </c>
      <c r="E2694" t="s">
        <v>458</v>
      </c>
      <c r="F2694" t="s">
        <v>459</v>
      </c>
      <c r="G2694" t="s">
        <v>348</v>
      </c>
      <c r="H2694" t="s">
        <v>349</v>
      </c>
    </row>
    <row r="2695" spans="1:14" x14ac:dyDescent="0.35">
      <c r="A2695" t="s">
        <v>989</v>
      </c>
      <c r="B2695">
        <v>0</v>
      </c>
      <c r="C2695" t="s">
        <v>990</v>
      </c>
      <c r="D2695" t="s">
        <v>989</v>
      </c>
      <c r="E2695" t="s">
        <v>158</v>
      </c>
      <c r="F2695" t="s">
        <v>159</v>
      </c>
      <c r="G2695" t="s">
        <v>117</v>
      </c>
      <c r="H2695" t="s">
        <v>118</v>
      </c>
    </row>
    <row r="2696" spans="1:14" x14ac:dyDescent="0.35">
      <c r="A2696" t="s">
        <v>230</v>
      </c>
      <c r="B2696">
        <v>900</v>
      </c>
      <c r="C2696" t="s">
        <v>229</v>
      </c>
      <c r="D2696" t="s">
        <v>230</v>
      </c>
      <c r="E2696" t="s">
        <v>458</v>
      </c>
      <c r="F2696" t="s">
        <v>459</v>
      </c>
      <c r="G2696" t="s">
        <v>348</v>
      </c>
      <c r="H2696" t="s">
        <v>349</v>
      </c>
    </row>
    <row r="2697" spans="1:14" x14ac:dyDescent="0.35">
      <c r="A2697" t="s">
        <v>64</v>
      </c>
      <c r="B2697">
        <v>3500</v>
      </c>
      <c r="C2697" t="s">
        <v>63</v>
      </c>
      <c r="D2697" t="s">
        <v>64</v>
      </c>
      <c r="E2697" t="s">
        <v>332</v>
      </c>
      <c r="F2697" t="s">
        <v>333</v>
      </c>
      <c r="G2697" t="s">
        <v>178</v>
      </c>
      <c r="H2697" t="s">
        <v>179</v>
      </c>
      <c r="M2697" t="s">
        <v>693</v>
      </c>
      <c r="N2697" t="s">
        <v>694</v>
      </c>
    </row>
    <row r="2698" spans="1:14" x14ac:dyDescent="0.35">
      <c r="A2698" t="s">
        <v>2145</v>
      </c>
      <c r="B2698">
        <v>600</v>
      </c>
      <c r="C2698" t="s">
        <v>189</v>
      </c>
      <c r="D2698" t="s">
        <v>188</v>
      </c>
      <c r="E2698" t="s">
        <v>458</v>
      </c>
      <c r="F2698" t="s">
        <v>459</v>
      </c>
      <c r="G2698" t="s">
        <v>348</v>
      </c>
      <c r="H2698" t="s">
        <v>349</v>
      </c>
    </row>
    <row r="2699" spans="1:14" x14ac:dyDescent="0.35">
      <c r="A2699" t="s">
        <v>440</v>
      </c>
      <c r="B2699">
        <v>1500</v>
      </c>
      <c r="C2699" t="s">
        <v>630</v>
      </c>
      <c r="D2699" t="s">
        <v>440</v>
      </c>
      <c r="E2699" t="s">
        <v>158</v>
      </c>
      <c r="F2699" t="s">
        <v>159</v>
      </c>
      <c r="G2699" t="s">
        <v>117</v>
      </c>
      <c r="H2699" t="s">
        <v>118</v>
      </c>
    </row>
    <row r="2700" spans="1:14" x14ac:dyDescent="0.35">
      <c r="A2700" t="s">
        <v>2146</v>
      </c>
      <c r="B2700">
        <v>89000</v>
      </c>
      <c r="C2700" t="s">
        <v>2147</v>
      </c>
      <c r="D2700" t="s">
        <v>2148</v>
      </c>
      <c r="E2700" t="s">
        <v>332</v>
      </c>
      <c r="F2700" t="s">
        <v>333</v>
      </c>
      <c r="G2700" t="s">
        <v>178</v>
      </c>
      <c r="H2700" t="s">
        <v>179</v>
      </c>
      <c r="M2700" t="s">
        <v>696</v>
      </c>
      <c r="N2700" t="s">
        <v>697</v>
      </c>
    </row>
    <row r="2701" spans="1:14" x14ac:dyDescent="0.35">
      <c r="A2701" t="s">
        <v>1467</v>
      </c>
      <c r="B2701">
        <v>594</v>
      </c>
      <c r="C2701" t="s">
        <v>1466</v>
      </c>
      <c r="D2701" t="s">
        <v>1467</v>
      </c>
      <c r="E2701" t="s">
        <v>428</v>
      </c>
      <c r="F2701" t="s">
        <v>429</v>
      </c>
      <c r="G2701" t="s">
        <v>307</v>
      </c>
      <c r="H2701" t="s">
        <v>308</v>
      </c>
    </row>
    <row r="2702" spans="1:14" x14ac:dyDescent="0.35">
      <c r="A2702" t="s">
        <v>753</v>
      </c>
      <c r="B2702">
        <v>266408</v>
      </c>
      <c r="C2702" t="s">
        <v>752</v>
      </c>
      <c r="D2702" t="s">
        <v>753</v>
      </c>
      <c r="E2702" t="s">
        <v>428</v>
      </c>
      <c r="F2702" t="s">
        <v>429</v>
      </c>
      <c r="G2702" t="s">
        <v>307</v>
      </c>
      <c r="H2702" t="s">
        <v>308</v>
      </c>
    </row>
    <row r="2703" spans="1:14" x14ac:dyDescent="0.35">
      <c r="A2703" t="s">
        <v>310</v>
      </c>
      <c r="B2703">
        <v>98055</v>
      </c>
      <c r="C2703" t="s">
        <v>309</v>
      </c>
      <c r="D2703" t="s">
        <v>310</v>
      </c>
      <c r="E2703" t="s">
        <v>428</v>
      </c>
      <c r="F2703" t="s">
        <v>429</v>
      </c>
      <c r="G2703" t="s">
        <v>307</v>
      </c>
      <c r="H2703" t="s">
        <v>308</v>
      </c>
    </row>
    <row r="2704" spans="1:14" x14ac:dyDescent="0.35">
      <c r="A2704" t="s">
        <v>2149</v>
      </c>
      <c r="B2704">
        <v>2600</v>
      </c>
      <c r="C2704" t="s">
        <v>80</v>
      </c>
      <c r="D2704" t="s">
        <v>81</v>
      </c>
      <c r="E2704" t="s">
        <v>332</v>
      </c>
      <c r="F2704" t="s">
        <v>333</v>
      </c>
      <c r="G2704" t="s">
        <v>49</v>
      </c>
      <c r="H2704" t="s">
        <v>50</v>
      </c>
      <c r="M2704" t="s">
        <v>2150</v>
      </c>
      <c r="N2704" t="s">
        <v>2151</v>
      </c>
    </row>
    <row r="2705" spans="1:14" x14ac:dyDescent="0.35">
      <c r="A2705" t="s">
        <v>138</v>
      </c>
      <c r="B2705">
        <v>920</v>
      </c>
      <c r="C2705" t="s">
        <v>266</v>
      </c>
      <c r="D2705" t="s">
        <v>138</v>
      </c>
      <c r="E2705" t="s">
        <v>154</v>
      </c>
      <c r="F2705" t="s">
        <v>155</v>
      </c>
      <c r="G2705" t="s">
        <v>117</v>
      </c>
      <c r="H2705" t="s">
        <v>118</v>
      </c>
    </row>
    <row r="2706" spans="1:14" x14ac:dyDescent="0.35">
      <c r="A2706" t="s">
        <v>2152</v>
      </c>
      <c r="B2706">
        <v>77616</v>
      </c>
      <c r="C2706" t="s">
        <v>219</v>
      </c>
      <c r="D2706" t="s">
        <v>220</v>
      </c>
      <c r="E2706" t="s">
        <v>428</v>
      </c>
      <c r="F2706" t="s">
        <v>429</v>
      </c>
      <c r="G2706" t="s">
        <v>307</v>
      </c>
      <c r="H2706" t="s">
        <v>308</v>
      </c>
    </row>
    <row r="2707" spans="1:14" x14ac:dyDescent="0.35">
      <c r="A2707" t="s">
        <v>2153</v>
      </c>
      <c r="B2707">
        <v>481007</v>
      </c>
      <c r="C2707" t="s">
        <v>237</v>
      </c>
      <c r="D2707" t="s">
        <v>238</v>
      </c>
      <c r="E2707" t="s">
        <v>428</v>
      </c>
      <c r="F2707" t="s">
        <v>429</v>
      </c>
      <c r="G2707" t="s">
        <v>307</v>
      </c>
      <c r="H2707" t="s">
        <v>308</v>
      </c>
    </row>
    <row r="2708" spans="1:14" x14ac:dyDescent="0.35">
      <c r="A2708" t="s">
        <v>488</v>
      </c>
      <c r="B2708">
        <v>20000</v>
      </c>
      <c r="C2708" t="s">
        <v>893</v>
      </c>
      <c r="D2708" t="s">
        <v>488</v>
      </c>
      <c r="E2708" t="s">
        <v>332</v>
      </c>
      <c r="F2708" t="s">
        <v>333</v>
      </c>
      <c r="G2708" t="s">
        <v>49</v>
      </c>
      <c r="H2708" t="s">
        <v>50</v>
      </c>
      <c r="M2708" t="s">
        <v>763</v>
      </c>
      <c r="N2708" t="s">
        <v>764</v>
      </c>
    </row>
    <row r="2709" spans="1:14" x14ac:dyDescent="0.35">
      <c r="A2709" t="s">
        <v>169</v>
      </c>
      <c r="B2709">
        <v>2800</v>
      </c>
      <c r="C2709" t="s">
        <v>168</v>
      </c>
      <c r="D2709" t="s">
        <v>169</v>
      </c>
      <c r="E2709" t="s">
        <v>154</v>
      </c>
      <c r="F2709" t="s">
        <v>155</v>
      </c>
      <c r="G2709" t="s">
        <v>117</v>
      </c>
      <c r="H2709" t="s">
        <v>118</v>
      </c>
    </row>
    <row r="2710" spans="1:14" x14ac:dyDescent="0.35">
      <c r="A2710" t="s">
        <v>182</v>
      </c>
      <c r="B2710">
        <v>450</v>
      </c>
      <c r="C2710" t="s">
        <v>183</v>
      </c>
      <c r="D2710" t="s">
        <v>182</v>
      </c>
      <c r="E2710" t="s">
        <v>154</v>
      </c>
      <c r="F2710" t="s">
        <v>155</v>
      </c>
      <c r="G2710" t="s">
        <v>117</v>
      </c>
      <c r="H2710" t="s">
        <v>118</v>
      </c>
    </row>
    <row r="2711" spans="1:14" x14ac:dyDescent="0.35">
      <c r="A2711" t="s">
        <v>2154</v>
      </c>
      <c r="B2711">
        <v>9840</v>
      </c>
      <c r="C2711" t="s">
        <v>226</v>
      </c>
      <c r="D2711" t="s">
        <v>227</v>
      </c>
      <c r="E2711" t="s">
        <v>428</v>
      </c>
      <c r="F2711" t="s">
        <v>429</v>
      </c>
      <c r="G2711" t="s">
        <v>307</v>
      </c>
      <c r="H2711" t="s">
        <v>308</v>
      </c>
    </row>
    <row r="2712" spans="1:14" x14ac:dyDescent="0.35">
      <c r="A2712" t="s">
        <v>475</v>
      </c>
      <c r="B2712">
        <v>140</v>
      </c>
      <c r="C2712" t="s">
        <v>474</v>
      </c>
      <c r="D2712" t="s">
        <v>475</v>
      </c>
      <c r="E2712" t="s">
        <v>154</v>
      </c>
      <c r="F2712" t="s">
        <v>155</v>
      </c>
      <c r="G2712" t="s">
        <v>117</v>
      </c>
      <c r="H2712" t="s">
        <v>118</v>
      </c>
    </row>
    <row r="2713" spans="1:14" x14ac:dyDescent="0.35">
      <c r="A2713" t="s">
        <v>488</v>
      </c>
      <c r="B2713">
        <v>2660</v>
      </c>
      <c r="C2713" t="s">
        <v>893</v>
      </c>
      <c r="D2713" t="s">
        <v>488</v>
      </c>
      <c r="E2713" t="s">
        <v>332</v>
      </c>
      <c r="F2713" t="s">
        <v>333</v>
      </c>
      <c r="G2713" t="s">
        <v>49</v>
      </c>
      <c r="H2713" t="s">
        <v>50</v>
      </c>
      <c r="M2713" t="s">
        <v>2150</v>
      </c>
      <c r="N2713" t="s">
        <v>2151</v>
      </c>
    </row>
    <row r="2714" spans="1:14" x14ac:dyDescent="0.35">
      <c r="A2714" t="s">
        <v>2155</v>
      </c>
      <c r="B2714">
        <v>10000</v>
      </c>
      <c r="C2714" t="s">
        <v>80</v>
      </c>
      <c r="D2714" t="s">
        <v>81</v>
      </c>
      <c r="E2714" t="s">
        <v>332</v>
      </c>
      <c r="F2714" t="s">
        <v>333</v>
      </c>
      <c r="G2714" t="s">
        <v>49</v>
      </c>
      <c r="H2714" t="s">
        <v>50</v>
      </c>
      <c r="M2714" t="s">
        <v>638</v>
      </c>
      <c r="N2714" t="s">
        <v>639</v>
      </c>
    </row>
    <row r="2715" spans="1:14" x14ac:dyDescent="0.35">
      <c r="A2715" t="s">
        <v>2156</v>
      </c>
      <c r="B2715">
        <v>15552</v>
      </c>
      <c r="C2715" t="s">
        <v>237</v>
      </c>
      <c r="D2715" t="s">
        <v>238</v>
      </c>
      <c r="E2715" t="s">
        <v>288</v>
      </c>
      <c r="F2715" t="s">
        <v>289</v>
      </c>
      <c r="G2715" t="s">
        <v>117</v>
      </c>
      <c r="H2715" t="s">
        <v>118</v>
      </c>
      <c r="K2715" t="s">
        <v>141</v>
      </c>
      <c r="L2715" t="s">
        <v>142</v>
      </c>
    </row>
    <row r="2716" spans="1:14" x14ac:dyDescent="0.35">
      <c r="A2716" t="s">
        <v>28</v>
      </c>
      <c r="B2716">
        <v>5132</v>
      </c>
      <c r="C2716" t="s">
        <v>27</v>
      </c>
      <c r="D2716" t="s">
        <v>28</v>
      </c>
      <c r="E2716" t="s">
        <v>288</v>
      </c>
      <c r="F2716" t="s">
        <v>289</v>
      </c>
      <c r="G2716" t="s">
        <v>117</v>
      </c>
      <c r="H2716" t="s">
        <v>118</v>
      </c>
      <c r="K2716" t="s">
        <v>141</v>
      </c>
      <c r="L2716" t="s">
        <v>142</v>
      </c>
    </row>
    <row r="2717" spans="1:14" x14ac:dyDescent="0.35">
      <c r="A2717" t="s">
        <v>2157</v>
      </c>
      <c r="B2717">
        <v>124</v>
      </c>
      <c r="C2717" t="s">
        <v>17</v>
      </c>
      <c r="D2717" t="s">
        <v>18</v>
      </c>
      <c r="E2717" t="s">
        <v>288</v>
      </c>
      <c r="F2717" t="s">
        <v>289</v>
      </c>
      <c r="G2717" t="s">
        <v>117</v>
      </c>
      <c r="H2717" t="s">
        <v>118</v>
      </c>
      <c r="K2717" t="s">
        <v>141</v>
      </c>
      <c r="L2717" t="s">
        <v>142</v>
      </c>
    </row>
    <row r="2718" spans="1:14" x14ac:dyDescent="0.35">
      <c r="A2718" t="s">
        <v>190</v>
      </c>
      <c r="B2718">
        <v>148</v>
      </c>
      <c r="C2718" t="s">
        <v>191</v>
      </c>
      <c r="D2718" t="s">
        <v>190</v>
      </c>
      <c r="E2718" t="s">
        <v>613</v>
      </c>
      <c r="F2718" t="s">
        <v>614</v>
      </c>
      <c r="G2718" t="s">
        <v>615</v>
      </c>
      <c r="H2718" t="s">
        <v>616</v>
      </c>
    </row>
    <row r="2719" spans="1:14" x14ac:dyDescent="0.35">
      <c r="A2719" t="s">
        <v>194</v>
      </c>
      <c r="B2719">
        <v>250</v>
      </c>
      <c r="C2719" t="s">
        <v>193</v>
      </c>
      <c r="D2719" t="s">
        <v>194</v>
      </c>
      <c r="E2719" t="s">
        <v>613</v>
      </c>
      <c r="F2719" t="s">
        <v>614</v>
      </c>
      <c r="G2719" t="s">
        <v>615</v>
      </c>
      <c r="H2719" t="s">
        <v>616</v>
      </c>
    </row>
    <row r="2720" spans="1:14" x14ac:dyDescent="0.35">
      <c r="A2720" t="s">
        <v>517</v>
      </c>
      <c r="B2720">
        <v>432</v>
      </c>
      <c r="C2720" t="s">
        <v>516</v>
      </c>
      <c r="D2720" t="s">
        <v>517</v>
      </c>
      <c r="E2720" t="s">
        <v>613</v>
      </c>
      <c r="F2720" t="s">
        <v>614</v>
      </c>
      <c r="G2720" t="s">
        <v>615</v>
      </c>
      <c r="H2720" t="s">
        <v>616</v>
      </c>
    </row>
    <row r="2721" spans="1:14" x14ac:dyDescent="0.35">
      <c r="A2721" t="s">
        <v>64</v>
      </c>
      <c r="B2721">
        <v>300</v>
      </c>
      <c r="C2721" t="s">
        <v>63</v>
      </c>
      <c r="D2721" t="s">
        <v>64</v>
      </c>
      <c r="E2721" t="s">
        <v>613</v>
      </c>
      <c r="F2721" t="s">
        <v>614</v>
      </c>
      <c r="G2721" t="s">
        <v>615</v>
      </c>
      <c r="H2721" t="s">
        <v>616</v>
      </c>
    </row>
    <row r="2722" spans="1:14" x14ac:dyDescent="0.35">
      <c r="A2722" t="s">
        <v>667</v>
      </c>
      <c r="B2722">
        <v>330</v>
      </c>
      <c r="C2722" t="s">
        <v>666</v>
      </c>
      <c r="D2722" t="s">
        <v>667</v>
      </c>
      <c r="E2722" t="s">
        <v>613</v>
      </c>
      <c r="F2722" t="s">
        <v>614</v>
      </c>
      <c r="G2722" t="s">
        <v>615</v>
      </c>
      <c r="H2722" t="s">
        <v>616</v>
      </c>
    </row>
    <row r="2723" spans="1:14" x14ac:dyDescent="0.35">
      <c r="A2723" t="s">
        <v>138</v>
      </c>
      <c r="B2723">
        <v>450</v>
      </c>
      <c r="C2723" t="s">
        <v>266</v>
      </c>
      <c r="D2723" t="s">
        <v>138</v>
      </c>
      <c r="E2723" t="s">
        <v>613</v>
      </c>
      <c r="F2723" t="s">
        <v>614</v>
      </c>
      <c r="G2723" t="s">
        <v>615</v>
      </c>
      <c r="H2723" t="s">
        <v>616</v>
      </c>
    </row>
    <row r="2724" spans="1:14" x14ac:dyDescent="0.35">
      <c r="A2724" t="s">
        <v>1976</v>
      </c>
      <c r="B2724">
        <v>98000</v>
      </c>
      <c r="C2724" t="s">
        <v>1975</v>
      </c>
      <c r="D2724" t="s">
        <v>1976</v>
      </c>
      <c r="E2724" t="s">
        <v>1016</v>
      </c>
      <c r="F2724" t="s">
        <v>1017</v>
      </c>
      <c r="G2724" t="s">
        <v>533</v>
      </c>
      <c r="H2724" t="s">
        <v>534</v>
      </c>
      <c r="K2724" t="s">
        <v>2158</v>
      </c>
      <c r="L2724" t="s">
        <v>2159</v>
      </c>
      <c r="M2724" t="s">
        <v>1856</v>
      </c>
      <c r="N2724" t="s">
        <v>1857</v>
      </c>
    </row>
    <row r="2725" spans="1:14" x14ac:dyDescent="0.35">
      <c r="A2725" t="s">
        <v>2160</v>
      </c>
      <c r="B2725">
        <v>2500</v>
      </c>
      <c r="C2725" t="s">
        <v>2161</v>
      </c>
      <c r="D2725" t="s">
        <v>2160</v>
      </c>
      <c r="E2725" t="s">
        <v>458</v>
      </c>
      <c r="F2725" t="s">
        <v>459</v>
      </c>
      <c r="G2725" t="s">
        <v>348</v>
      </c>
      <c r="H2725" t="s">
        <v>349</v>
      </c>
    </row>
    <row r="2726" spans="1:14" x14ac:dyDescent="0.35">
      <c r="A2726" t="s">
        <v>184</v>
      </c>
      <c r="B2726">
        <v>650</v>
      </c>
      <c r="C2726" t="s">
        <v>185</v>
      </c>
      <c r="D2726" t="s">
        <v>184</v>
      </c>
      <c r="E2726" t="s">
        <v>613</v>
      </c>
      <c r="F2726" t="s">
        <v>614</v>
      </c>
      <c r="G2726" t="s">
        <v>615</v>
      </c>
      <c r="H2726" t="s">
        <v>616</v>
      </c>
    </row>
    <row r="2727" spans="1:14" x14ac:dyDescent="0.35">
      <c r="A2727" t="s">
        <v>169</v>
      </c>
      <c r="B2727">
        <v>300</v>
      </c>
      <c r="C2727" t="s">
        <v>168</v>
      </c>
      <c r="D2727" t="s">
        <v>169</v>
      </c>
      <c r="E2727" t="s">
        <v>613</v>
      </c>
      <c r="F2727" t="s">
        <v>614</v>
      </c>
      <c r="G2727" t="s">
        <v>615</v>
      </c>
      <c r="H2727" t="s">
        <v>616</v>
      </c>
    </row>
    <row r="2728" spans="1:14" x14ac:dyDescent="0.35">
      <c r="A2728" t="s">
        <v>475</v>
      </c>
      <c r="B2728">
        <v>130</v>
      </c>
      <c r="C2728" t="s">
        <v>474</v>
      </c>
      <c r="D2728" t="s">
        <v>475</v>
      </c>
      <c r="E2728" t="s">
        <v>613</v>
      </c>
      <c r="F2728" t="s">
        <v>614</v>
      </c>
      <c r="G2728" t="s">
        <v>615</v>
      </c>
      <c r="H2728" t="s">
        <v>616</v>
      </c>
    </row>
    <row r="2729" spans="1:14" x14ac:dyDescent="0.35">
      <c r="A2729" t="s">
        <v>188</v>
      </c>
      <c r="B2729">
        <v>123</v>
      </c>
      <c r="C2729" t="s">
        <v>189</v>
      </c>
      <c r="D2729" t="s">
        <v>188</v>
      </c>
      <c r="E2729" t="s">
        <v>613</v>
      </c>
      <c r="F2729" t="s">
        <v>614</v>
      </c>
      <c r="G2729" t="s">
        <v>615</v>
      </c>
      <c r="H2729" t="s">
        <v>616</v>
      </c>
    </row>
    <row r="2730" spans="1:14" x14ac:dyDescent="0.35">
      <c r="A2730" t="s">
        <v>297</v>
      </c>
      <c r="B2730">
        <v>5588</v>
      </c>
      <c r="C2730" t="s">
        <v>298</v>
      </c>
      <c r="D2730" t="s">
        <v>297</v>
      </c>
      <c r="E2730" t="s">
        <v>613</v>
      </c>
      <c r="F2730" t="s">
        <v>614</v>
      </c>
      <c r="G2730" t="s">
        <v>615</v>
      </c>
      <c r="H2730" t="s">
        <v>616</v>
      </c>
    </row>
    <row r="2731" spans="1:14" x14ac:dyDescent="0.35">
      <c r="A2731" t="s">
        <v>870</v>
      </c>
      <c r="B2731">
        <v>450</v>
      </c>
      <c r="C2731" t="s">
        <v>871</v>
      </c>
      <c r="D2731" t="s">
        <v>870</v>
      </c>
      <c r="E2731" t="s">
        <v>613</v>
      </c>
      <c r="F2731" t="s">
        <v>614</v>
      </c>
      <c r="G2731" t="s">
        <v>615</v>
      </c>
      <c r="H2731" t="s">
        <v>616</v>
      </c>
    </row>
    <row r="2732" spans="1:14" x14ac:dyDescent="0.35">
      <c r="A2732" t="s">
        <v>86</v>
      </c>
      <c r="B2732">
        <v>405</v>
      </c>
      <c r="C2732" t="s">
        <v>85</v>
      </c>
      <c r="D2732" t="s">
        <v>86</v>
      </c>
      <c r="E2732" t="s">
        <v>613</v>
      </c>
      <c r="F2732" t="s">
        <v>614</v>
      </c>
      <c r="G2732" t="s">
        <v>615</v>
      </c>
      <c r="H2732" t="s">
        <v>616</v>
      </c>
    </row>
    <row r="2733" spans="1:14" x14ac:dyDescent="0.35">
      <c r="A2733" t="s">
        <v>190</v>
      </c>
      <c r="B2733">
        <v>460</v>
      </c>
      <c r="C2733" t="s">
        <v>191</v>
      </c>
      <c r="D2733" t="s">
        <v>190</v>
      </c>
      <c r="E2733" t="s">
        <v>410</v>
      </c>
      <c r="F2733" t="s">
        <v>411</v>
      </c>
      <c r="G2733" t="s">
        <v>412</v>
      </c>
      <c r="H2733" t="s">
        <v>413</v>
      </c>
    </row>
    <row r="2734" spans="1:14" x14ac:dyDescent="0.35">
      <c r="A2734" t="s">
        <v>1976</v>
      </c>
      <c r="B2734">
        <v>216000</v>
      </c>
      <c r="C2734" t="s">
        <v>1975</v>
      </c>
      <c r="D2734" t="s">
        <v>1976</v>
      </c>
      <c r="E2734" t="s">
        <v>1016</v>
      </c>
      <c r="F2734" t="s">
        <v>1017</v>
      </c>
      <c r="G2734" t="s">
        <v>533</v>
      </c>
      <c r="H2734" t="s">
        <v>534</v>
      </c>
      <c r="K2734" t="s">
        <v>1977</v>
      </c>
      <c r="L2734" t="s">
        <v>1978</v>
      </c>
      <c r="M2734" t="s">
        <v>1856</v>
      </c>
      <c r="N2734" t="s">
        <v>1857</v>
      </c>
    </row>
    <row r="2735" spans="1:14" x14ac:dyDescent="0.35">
      <c r="A2735" t="s">
        <v>524</v>
      </c>
      <c r="B2735">
        <v>238</v>
      </c>
      <c r="C2735" t="s">
        <v>523</v>
      </c>
      <c r="D2735" t="s">
        <v>524</v>
      </c>
      <c r="E2735" t="s">
        <v>410</v>
      </c>
      <c r="F2735" t="s">
        <v>411</v>
      </c>
      <c r="G2735" t="s">
        <v>412</v>
      </c>
      <c r="H2735" t="s">
        <v>413</v>
      </c>
    </row>
    <row r="2736" spans="1:14" x14ac:dyDescent="0.35">
      <c r="A2736" t="s">
        <v>517</v>
      </c>
      <c r="B2736">
        <v>1440</v>
      </c>
      <c r="C2736" t="s">
        <v>516</v>
      </c>
      <c r="D2736" t="s">
        <v>517</v>
      </c>
      <c r="E2736" t="s">
        <v>410</v>
      </c>
      <c r="F2736" t="s">
        <v>411</v>
      </c>
      <c r="G2736" t="s">
        <v>412</v>
      </c>
      <c r="H2736" t="s">
        <v>413</v>
      </c>
    </row>
    <row r="2737" spans="1:14" x14ac:dyDescent="0.35">
      <c r="A2737" t="s">
        <v>261</v>
      </c>
      <c r="B2737">
        <v>36</v>
      </c>
      <c r="C2737" t="s">
        <v>260</v>
      </c>
      <c r="D2737" t="s">
        <v>261</v>
      </c>
      <c r="E2737" t="s">
        <v>410</v>
      </c>
      <c r="F2737" t="s">
        <v>411</v>
      </c>
      <c r="G2737" t="s">
        <v>412</v>
      </c>
      <c r="H2737" t="s">
        <v>413</v>
      </c>
    </row>
    <row r="2738" spans="1:14" x14ac:dyDescent="0.35">
      <c r="A2738" t="s">
        <v>76</v>
      </c>
      <c r="B2738">
        <v>800</v>
      </c>
      <c r="C2738" t="s">
        <v>75</v>
      </c>
      <c r="D2738" t="s">
        <v>76</v>
      </c>
      <c r="E2738" t="s">
        <v>337</v>
      </c>
      <c r="F2738" t="s">
        <v>338</v>
      </c>
      <c r="G2738" t="s">
        <v>339</v>
      </c>
      <c r="H2738" t="s">
        <v>340</v>
      </c>
    </row>
    <row r="2739" spans="1:14" x14ac:dyDescent="0.35">
      <c r="A2739" t="s">
        <v>900</v>
      </c>
      <c r="B2739">
        <v>800</v>
      </c>
      <c r="C2739" t="s">
        <v>899</v>
      </c>
      <c r="D2739" t="s">
        <v>900</v>
      </c>
      <c r="E2739" t="s">
        <v>337</v>
      </c>
      <c r="F2739" t="s">
        <v>338</v>
      </c>
      <c r="G2739" t="s">
        <v>339</v>
      </c>
      <c r="H2739" t="s">
        <v>340</v>
      </c>
    </row>
    <row r="2740" spans="1:14" x14ac:dyDescent="0.35">
      <c r="A2740" t="s">
        <v>76</v>
      </c>
      <c r="B2740">
        <v>100</v>
      </c>
      <c r="C2740" t="s">
        <v>75</v>
      </c>
      <c r="D2740" t="s">
        <v>76</v>
      </c>
      <c r="E2740" t="s">
        <v>410</v>
      </c>
      <c r="F2740" t="s">
        <v>411</v>
      </c>
      <c r="G2740" t="s">
        <v>412</v>
      </c>
      <c r="H2740" t="s">
        <v>413</v>
      </c>
    </row>
    <row r="2741" spans="1:14" x14ac:dyDescent="0.35">
      <c r="A2741" t="s">
        <v>328</v>
      </c>
      <c r="B2741">
        <v>33000</v>
      </c>
      <c r="C2741" t="s">
        <v>327</v>
      </c>
      <c r="D2741" t="s">
        <v>328</v>
      </c>
      <c r="E2741" t="s">
        <v>139</v>
      </c>
      <c r="F2741" t="s">
        <v>140</v>
      </c>
      <c r="G2741" t="s">
        <v>117</v>
      </c>
      <c r="H2741" t="s">
        <v>118</v>
      </c>
      <c r="M2741" t="s">
        <v>329</v>
      </c>
      <c r="N2741" t="s">
        <v>330</v>
      </c>
    </row>
    <row r="2742" spans="1:14" x14ac:dyDescent="0.35">
      <c r="A2742" t="s">
        <v>900</v>
      </c>
      <c r="B2742">
        <v>50</v>
      </c>
      <c r="C2742" t="s">
        <v>899</v>
      </c>
      <c r="D2742" t="s">
        <v>900</v>
      </c>
      <c r="E2742" t="s">
        <v>410</v>
      </c>
      <c r="F2742" t="s">
        <v>411</v>
      </c>
      <c r="G2742" t="s">
        <v>412</v>
      </c>
      <c r="H2742" t="s">
        <v>413</v>
      </c>
    </row>
    <row r="2743" spans="1:14" x14ac:dyDescent="0.35">
      <c r="A2743" t="s">
        <v>2162</v>
      </c>
      <c r="B2743">
        <v>23788</v>
      </c>
      <c r="C2743" t="s">
        <v>27</v>
      </c>
      <c r="D2743" t="s">
        <v>28</v>
      </c>
      <c r="E2743" t="s">
        <v>428</v>
      </c>
      <c r="F2743" t="s">
        <v>429</v>
      </c>
      <c r="G2743" t="s">
        <v>307</v>
      </c>
      <c r="H2743" t="s">
        <v>308</v>
      </c>
      <c r="K2743" t="s">
        <v>1930</v>
      </c>
      <c r="L2743" t="s">
        <v>1931</v>
      </c>
    </row>
    <row r="2744" spans="1:14" x14ac:dyDescent="0.35">
      <c r="A2744" t="s">
        <v>138</v>
      </c>
      <c r="B2744">
        <v>160622</v>
      </c>
      <c r="C2744" t="s">
        <v>137</v>
      </c>
      <c r="D2744" t="s">
        <v>138</v>
      </c>
      <c r="E2744" t="s">
        <v>139</v>
      </c>
      <c r="F2744" t="s">
        <v>140</v>
      </c>
      <c r="G2744" t="s">
        <v>117</v>
      </c>
      <c r="H2744" t="s">
        <v>118</v>
      </c>
      <c r="M2744" t="s">
        <v>862</v>
      </c>
      <c r="N2744" t="s">
        <v>863</v>
      </c>
    </row>
    <row r="2745" spans="1:14" x14ac:dyDescent="0.35">
      <c r="A2745" t="s">
        <v>2163</v>
      </c>
      <c r="B2745">
        <v>577</v>
      </c>
      <c r="C2745" t="s">
        <v>17</v>
      </c>
      <c r="D2745" t="s">
        <v>18</v>
      </c>
      <c r="E2745" t="s">
        <v>428</v>
      </c>
      <c r="F2745" t="s">
        <v>429</v>
      </c>
      <c r="G2745" t="s">
        <v>307</v>
      </c>
      <c r="H2745" t="s">
        <v>308</v>
      </c>
      <c r="K2745" t="s">
        <v>1930</v>
      </c>
      <c r="L2745" t="s">
        <v>1931</v>
      </c>
    </row>
    <row r="2746" spans="1:14" x14ac:dyDescent="0.35">
      <c r="A2746" t="s">
        <v>64</v>
      </c>
      <c r="B2746">
        <v>150</v>
      </c>
      <c r="C2746" t="s">
        <v>63</v>
      </c>
      <c r="D2746" t="s">
        <v>64</v>
      </c>
      <c r="E2746" t="s">
        <v>410</v>
      </c>
      <c r="F2746" t="s">
        <v>411</v>
      </c>
      <c r="G2746" t="s">
        <v>412</v>
      </c>
      <c r="H2746" t="s">
        <v>413</v>
      </c>
    </row>
    <row r="2747" spans="1:14" x14ac:dyDescent="0.35">
      <c r="A2747" t="s">
        <v>748</v>
      </c>
      <c r="B2747">
        <v>615700</v>
      </c>
      <c r="C2747" t="s">
        <v>747</v>
      </c>
      <c r="D2747" t="s">
        <v>748</v>
      </c>
      <c r="E2747" t="s">
        <v>139</v>
      </c>
      <c r="F2747" t="s">
        <v>140</v>
      </c>
      <c r="G2747" t="s">
        <v>117</v>
      </c>
      <c r="H2747" t="s">
        <v>118</v>
      </c>
      <c r="M2747" t="s">
        <v>749</v>
      </c>
      <c r="N2747" t="s">
        <v>750</v>
      </c>
    </row>
    <row r="2748" spans="1:14" x14ac:dyDescent="0.35">
      <c r="A2748" t="s">
        <v>86</v>
      </c>
      <c r="B2748">
        <v>120</v>
      </c>
      <c r="C2748" t="s">
        <v>85</v>
      </c>
      <c r="D2748" t="s">
        <v>86</v>
      </c>
      <c r="E2748" t="s">
        <v>410</v>
      </c>
      <c r="F2748" t="s">
        <v>411</v>
      </c>
      <c r="G2748" t="s">
        <v>412</v>
      </c>
      <c r="H2748" t="s">
        <v>413</v>
      </c>
    </row>
    <row r="2749" spans="1:14" x14ac:dyDescent="0.35">
      <c r="A2749" t="s">
        <v>643</v>
      </c>
      <c r="B2749">
        <v>400</v>
      </c>
      <c r="C2749" t="s">
        <v>644</v>
      </c>
      <c r="D2749" t="s">
        <v>643</v>
      </c>
      <c r="E2749" t="s">
        <v>410</v>
      </c>
      <c r="F2749" t="s">
        <v>411</v>
      </c>
      <c r="G2749" t="s">
        <v>412</v>
      </c>
      <c r="H2749" t="s">
        <v>413</v>
      </c>
    </row>
    <row r="2750" spans="1:14" x14ac:dyDescent="0.35">
      <c r="A2750" t="s">
        <v>520</v>
      </c>
      <c r="B2750">
        <v>600</v>
      </c>
      <c r="C2750" t="s">
        <v>519</v>
      </c>
      <c r="D2750" t="s">
        <v>520</v>
      </c>
      <c r="E2750" t="s">
        <v>410</v>
      </c>
      <c r="F2750" t="s">
        <v>411</v>
      </c>
      <c r="G2750" t="s">
        <v>412</v>
      </c>
      <c r="H2750" t="s">
        <v>413</v>
      </c>
    </row>
    <row r="2751" spans="1:14" x14ac:dyDescent="0.35">
      <c r="A2751" t="s">
        <v>81</v>
      </c>
      <c r="B2751">
        <v>10000</v>
      </c>
      <c r="C2751" t="s">
        <v>80</v>
      </c>
      <c r="D2751" t="s">
        <v>81</v>
      </c>
      <c r="E2751" t="s">
        <v>139</v>
      </c>
      <c r="F2751" t="s">
        <v>140</v>
      </c>
      <c r="G2751" t="s">
        <v>245</v>
      </c>
      <c r="H2751" t="s">
        <v>246</v>
      </c>
      <c r="M2751" t="s">
        <v>2164</v>
      </c>
      <c r="N2751" t="s">
        <v>2165</v>
      </c>
    </row>
    <row r="2752" spans="1:14" x14ac:dyDescent="0.35">
      <c r="A2752" t="s">
        <v>138</v>
      </c>
      <c r="B2752">
        <v>2500</v>
      </c>
      <c r="C2752" t="s">
        <v>266</v>
      </c>
      <c r="D2752" t="s">
        <v>138</v>
      </c>
      <c r="E2752" t="s">
        <v>410</v>
      </c>
      <c r="F2752" t="s">
        <v>411</v>
      </c>
      <c r="G2752" t="s">
        <v>412</v>
      </c>
      <c r="H2752" t="s">
        <v>413</v>
      </c>
    </row>
    <row r="2753" spans="1:14" x14ac:dyDescent="0.35">
      <c r="A2753" t="s">
        <v>2166</v>
      </c>
      <c r="B2753">
        <v>2000</v>
      </c>
      <c r="C2753" t="s">
        <v>2167</v>
      </c>
      <c r="D2753" t="s">
        <v>2166</v>
      </c>
      <c r="E2753" t="s">
        <v>139</v>
      </c>
      <c r="F2753" t="s">
        <v>140</v>
      </c>
      <c r="G2753" t="s">
        <v>245</v>
      </c>
      <c r="H2753" t="s">
        <v>246</v>
      </c>
      <c r="M2753" t="s">
        <v>2168</v>
      </c>
      <c r="N2753" t="s">
        <v>2169</v>
      </c>
    </row>
    <row r="2754" spans="1:14" x14ac:dyDescent="0.35">
      <c r="A2754" t="s">
        <v>244</v>
      </c>
      <c r="B2754">
        <v>3250</v>
      </c>
      <c r="C2754" t="s">
        <v>243</v>
      </c>
      <c r="D2754" t="s">
        <v>244</v>
      </c>
      <c r="E2754" t="s">
        <v>139</v>
      </c>
      <c r="F2754" t="s">
        <v>140</v>
      </c>
      <c r="G2754" t="s">
        <v>245</v>
      </c>
      <c r="H2754" t="s">
        <v>246</v>
      </c>
      <c r="M2754" t="s">
        <v>699</v>
      </c>
      <c r="N2754" t="s">
        <v>700</v>
      </c>
    </row>
    <row r="2755" spans="1:14" x14ac:dyDescent="0.35">
      <c r="A2755" t="s">
        <v>244</v>
      </c>
      <c r="B2755">
        <v>133553</v>
      </c>
      <c r="C2755" t="s">
        <v>243</v>
      </c>
      <c r="D2755" t="s">
        <v>244</v>
      </c>
      <c r="E2755" t="s">
        <v>139</v>
      </c>
      <c r="F2755" t="s">
        <v>140</v>
      </c>
      <c r="G2755" t="s">
        <v>245</v>
      </c>
      <c r="H2755" t="s">
        <v>246</v>
      </c>
      <c r="M2755" t="s">
        <v>247</v>
      </c>
      <c r="N2755" t="s">
        <v>248</v>
      </c>
    </row>
    <row r="2756" spans="1:14" x14ac:dyDescent="0.35">
      <c r="A2756" t="s">
        <v>367</v>
      </c>
      <c r="B2756">
        <v>4273</v>
      </c>
      <c r="C2756" t="s">
        <v>368</v>
      </c>
      <c r="D2756" t="s">
        <v>367</v>
      </c>
      <c r="E2756" t="s">
        <v>458</v>
      </c>
      <c r="F2756" t="s">
        <v>459</v>
      </c>
      <c r="G2756" t="s">
        <v>348</v>
      </c>
      <c r="H2756" t="s">
        <v>349</v>
      </c>
      <c r="I2756" t="s">
        <v>529</v>
      </c>
      <c r="J2756" t="s">
        <v>530</v>
      </c>
    </row>
    <row r="2757" spans="1:14" x14ac:dyDescent="0.35">
      <c r="A2757" t="s">
        <v>162</v>
      </c>
      <c r="B2757">
        <v>6000</v>
      </c>
      <c r="C2757" t="s">
        <v>1472</v>
      </c>
      <c r="D2757" t="s">
        <v>162</v>
      </c>
      <c r="E2757" t="s">
        <v>139</v>
      </c>
      <c r="F2757" t="s">
        <v>140</v>
      </c>
      <c r="G2757" t="s">
        <v>245</v>
      </c>
      <c r="H2757" t="s">
        <v>246</v>
      </c>
      <c r="M2757" t="s">
        <v>2170</v>
      </c>
      <c r="N2757" t="s">
        <v>2171</v>
      </c>
    </row>
    <row r="2758" spans="1:14" x14ac:dyDescent="0.35">
      <c r="A2758" t="s">
        <v>440</v>
      </c>
      <c r="B2758">
        <v>1500</v>
      </c>
      <c r="C2758" t="s">
        <v>630</v>
      </c>
      <c r="D2758" t="s">
        <v>440</v>
      </c>
      <c r="E2758" t="s">
        <v>410</v>
      </c>
      <c r="F2758" t="s">
        <v>411</v>
      </c>
      <c r="G2758" t="s">
        <v>412</v>
      </c>
      <c r="H2758" t="s">
        <v>413</v>
      </c>
    </row>
    <row r="2759" spans="1:14" x14ac:dyDescent="0.35">
      <c r="A2759" t="s">
        <v>162</v>
      </c>
      <c r="B2759">
        <v>16000</v>
      </c>
      <c r="C2759" t="s">
        <v>1472</v>
      </c>
      <c r="D2759" t="s">
        <v>162</v>
      </c>
      <c r="E2759" t="s">
        <v>139</v>
      </c>
      <c r="F2759" t="s">
        <v>140</v>
      </c>
      <c r="G2759" t="s">
        <v>245</v>
      </c>
      <c r="H2759" t="s">
        <v>246</v>
      </c>
      <c r="M2759" t="s">
        <v>2172</v>
      </c>
      <c r="N2759" t="s">
        <v>2173</v>
      </c>
    </row>
    <row r="2760" spans="1:14" x14ac:dyDescent="0.35">
      <c r="A2760" t="s">
        <v>488</v>
      </c>
      <c r="B2760">
        <v>1000</v>
      </c>
      <c r="C2760" t="s">
        <v>487</v>
      </c>
      <c r="D2760" t="s">
        <v>488</v>
      </c>
      <c r="E2760" t="s">
        <v>410</v>
      </c>
      <c r="F2760" t="s">
        <v>411</v>
      </c>
      <c r="G2760" t="s">
        <v>412</v>
      </c>
      <c r="H2760" t="s">
        <v>413</v>
      </c>
    </row>
    <row r="2761" spans="1:14" x14ac:dyDescent="0.35">
      <c r="A2761" t="s">
        <v>467</v>
      </c>
      <c r="B2761">
        <v>8003</v>
      </c>
      <c r="C2761" t="s">
        <v>468</v>
      </c>
      <c r="D2761" t="s">
        <v>467</v>
      </c>
      <c r="E2761" t="s">
        <v>458</v>
      </c>
      <c r="F2761" t="s">
        <v>459</v>
      </c>
      <c r="G2761" t="s">
        <v>348</v>
      </c>
      <c r="H2761" t="s">
        <v>349</v>
      </c>
      <c r="I2761" t="s">
        <v>529</v>
      </c>
      <c r="J2761" t="s">
        <v>530</v>
      </c>
    </row>
    <row r="2762" spans="1:14" x14ac:dyDescent="0.35">
      <c r="A2762" t="s">
        <v>481</v>
      </c>
      <c r="B2762">
        <v>650</v>
      </c>
      <c r="C2762" t="s">
        <v>480</v>
      </c>
      <c r="D2762" t="s">
        <v>481</v>
      </c>
      <c r="E2762" t="s">
        <v>410</v>
      </c>
      <c r="F2762" t="s">
        <v>411</v>
      </c>
      <c r="G2762" t="s">
        <v>412</v>
      </c>
      <c r="H2762" t="s">
        <v>413</v>
      </c>
    </row>
    <row r="2763" spans="1:14" x14ac:dyDescent="0.35">
      <c r="A2763" t="s">
        <v>257</v>
      </c>
      <c r="B2763">
        <v>8000</v>
      </c>
      <c r="C2763" t="s">
        <v>256</v>
      </c>
      <c r="D2763" t="s">
        <v>257</v>
      </c>
      <c r="E2763" t="s">
        <v>139</v>
      </c>
      <c r="F2763" t="s">
        <v>140</v>
      </c>
      <c r="G2763" t="s">
        <v>245</v>
      </c>
      <c r="H2763" t="s">
        <v>246</v>
      </c>
      <c r="M2763" t="s">
        <v>247</v>
      </c>
      <c r="N2763" t="s">
        <v>248</v>
      </c>
    </row>
    <row r="2764" spans="1:14" x14ac:dyDescent="0.35">
      <c r="A2764" t="s">
        <v>370</v>
      </c>
      <c r="B2764">
        <v>4500</v>
      </c>
      <c r="C2764" t="s">
        <v>497</v>
      </c>
      <c r="D2764" t="s">
        <v>498</v>
      </c>
      <c r="E2764" t="s">
        <v>458</v>
      </c>
      <c r="F2764" t="s">
        <v>459</v>
      </c>
      <c r="G2764" t="s">
        <v>348</v>
      </c>
      <c r="H2764" t="s">
        <v>349</v>
      </c>
      <c r="I2764" t="s">
        <v>529</v>
      </c>
      <c r="J2764" t="s">
        <v>530</v>
      </c>
    </row>
    <row r="2765" spans="1:14" x14ac:dyDescent="0.35">
      <c r="A2765" t="s">
        <v>2174</v>
      </c>
      <c r="B2765">
        <v>200</v>
      </c>
      <c r="C2765" t="s">
        <v>185</v>
      </c>
      <c r="D2765" t="s">
        <v>184</v>
      </c>
      <c r="E2765" t="s">
        <v>410</v>
      </c>
      <c r="F2765" t="s">
        <v>411</v>
      </c>
      <c r="G2765" t="s">
        <v>412</v>
      </c>
      <c r="H2765" t="s">
        <v>413</v>
      </c>
    </row>
    <row r="2766" spans="1:14" x14ac:dyDescent="0.35">
      <c r="A2766" t="s">
        <v>367</v>
      </c>
      <c r="B2766">
        <v>26894</v>
      </c>
      <c r="C2766" t="s">
        <v>368</v>
      </c>
      <c r="D2766" t="s">
        <v>367</v>
      </c>
      <c r="E2766" t="s">
        <v>221</v>
      </c>
      <c r="F2766" t="s">
        <v>222</v>
      </c>
      <c r="G2766" t="s">
        <v>223</v>
      </c>
      <c r="H2766" t="s">
        <v>224</v>
      </c>
      <c r="I2766" t="s">
        <v>408</v>
      </c>
      <c r="J2766" t="s">
        <v>409</v>
      </c>
    </row>
    <row r="2767" spans="1:14" x14ac:dyDescent="0.35">
      <c r="A2767" t="s">
        <v>467</v>
      </c>
      <c r="B2767">
        <v>42016</v>
      </c>
      <c r="C2767" t="s">
        <v>468</v>
      </c>
      <c r="D2767" t="s">
        <v>467</v>
      </c>
      <c r="E2767" t="s">
        <v>221</v>
      </c>
      <c r="F2767" t="s">
        <v>222</v>
      </c>
      <c r="G2767" t="s">
        <v>223</v>
      </c>
      <c r="H2767" t="s">
        <v>224</v>
      </c>
      <c r="I2767" t="s">
        <v>408</v>
      </c>
      <c r="J2767" t="s">
        <v>409</v>
      </c>
    </row>
    <row r="2768" spans="1:14" x14ac:dyDescent="0.35">
      <c r="A2768" t="s">
        <v>504</v>
      </c>
      <c r="B2768">
        <v>120</v>
      </c>
      <c r="C2768" t="s">
        <v>503</v>
      </c>
      <c r="D2768" t="s">
        <v>504</v>
      </c>
      <c r="E2768" t="s">
        <v>410</v>
      </c>
      <c r="F2768" t="s">
        <v>411</v>
      </c>
      <c r="G2768" t="s">
        <v>412</v>
      </c>
      <c r="H2768" t="s">
        <v>413</v>
      </c>
    </row>
    <row r="2769" spans="1:14" x14ac:dyDescent="0.35">
      <c r="A2769" t="s">
        <v>2175</v>
      </c>
      <c r="B2769">
        <v>3600</v>
      </c>
      <c r="C2769" t="s">
        <v>1268</v>
      </c>
      <c r="D2769" t="s">
        <v>1269</v>
      </c>
      <c r="E2769" t="s">
        <v>221</v>
      </c>
      <c r="F2769" t="s">
        <v>222</v>
      </c>
      <c r="G2769" t="s">
        <v>223</v>
      </c>
      <c r="H2769" t="s">
        <v>224</v>
      </c>
      <c r="I2769" t="s">
        <v>408</v>
      </c>
      <c r="J2769" t="s">
        <v>409</v>
      </c>
    </row>
    <row r="2770" spans="1:14" x14ac:dyDescent="0.35">
      <c r="A2770" t="s">
        <v>367</v>
      </c>
      <c r="B2770">
        <v>17412</v>
      </c>
      <c r="C2770" t="s">
        <v>368</v>
      </c>
      <c r="D2770" t="s">
        <v>367</v>
      </c>
      <c r="E2770" t="s">
        <v>609</v>
      </c>
      <c r="F2770" t="s">
        <v>610</v>
      </c>
      <c r="G2770" t="s">
        <v>250</v>
      </c>
      <c r="H2770" t="s">
        <v>251</v>
      </c>
      <c r="I2770" t="s">
        <v>611</v>
      </c>
      <c r="J2770" t="s">
        <v>612</v>
      </c>
    </row>
    <row r="2771" spans="1:14" x14ac:dyDescent="0.35">
      <c r="A2771" t="s">
        <v>467</v>
      </c>
      <c r="B2771">
        <v>20375</v>
      </c>
      <c r="C2771" t="s">
        <v>468</v>
      </c>
      <c r="D2771" t="s">
        <v>467</v>
      </c>
      <c r="E2771" t="s">
        <v>609</v>
      </c>
      <c r="F2771" t="s">
        <v>610</v>
      </c>
      <c r="G2771" t="s">
        <v>250</v>
      </c>
      <c r="H2771" t="s">
        <v>251</v>
      </c>
      <c r="I2771" t="s">
        <v>611</v>
      </c>
      <c r="J2771" t="s">
        <v>612</v>
      </c>
    </row>
    <row r="2772" spans="1:14" x14ac:dyDescent="0.35">
      <c r="A2772" t="s">
        <v>1467</v>
      </c>
      <c r="B2772">
        <v>500</v>
      </c>
      <c r="C2772" t="s">
        <v>1466</v>
      </c>
      <c r="D2772" t="s">
        <v>1467</v>
      </c>
      <c r="E2772" t="s">
        <v>158</v>
      </c>
      <c r="F2772" t="s">
        <v>159</v>
      </c>
      <c r="G2772" t="s">
        <v>117</v>
      </c>
      <c r="H2772" t="s">
        <v>118</v>
      </c>
    </row>
    <row r="2773" spans="1:14" x14ac:dyDescent="0.35">
      <c r="A2773" t="s">
        <v>367</v>
      </c>
      <c r="B2773">
        <v>1319</v>
      </c>
      <c r="C2773" t="s">
        <v>368</v>
      </c>
      <c r="D2773" t="s">
        <v>367</v>
      </c>
      <c r="E2773" t="s">
        <v>538</v>
      </c>
      <c r="F2773" t="s">
        <v>539</v>
      </c>
      <c r="G2773" t="s">
        <v>540</v>
      </c>
      <c r="H2773" t="s">
        <v>541</v>
      </c>
      <c r="I2773" t="s">
        <v>542</v>
      </c>
      <c r="J2773" t="s">
        <v>543</v>
      </c>
    </row>
    <row r="2774" spans="1:14" x14ac:dyDescent="0.35">
      <c r="A2774" t="s">
        <v>2038</v>
      </c>
      <c r="B2774">
        <v>47532</v>
      </c>
      <c r="C2774" t="s">
        <v>219</v>
      </c>
      <c r="D2774" t="s">
        <v>220</v>
      </c>
      <c r="E2774" t="s">
        <v>305</v>
      </c>
      <c r="F2774" t="s">
        <v>306</v>
      </c>
      <c r="G2774" t="s">
        <v>307</v>
      </c>
      <c r="H2774" t="s">
        <v>308</v>
      </c>
    </row>
    <row r="2775" spans="1:14" x14ac:dyDescent="0.35">
      <c r="A2775" t="s">
        <v>367</v>
      </c>
      <c r="B2775">
        <v>56521</v>
      </c>
      <c r="C2775" t="s">
        <v>368</v>
      </c>
      <c r="D2775" t="s">
        <v>367</v>
      </c>
      <c r="E2775" t="s">
        <v>288</v>
      </c>
      <c r="F2775" t="s">
        <v>289</v>
      </c>
      <c r="G2775" t="s">
        <v>117</v>
      </c>
      <c r="H2775" t="s">
        <v>118</v>
      </c>
      <c r="I2775" t="s">
        <v>511</v>
      </c>
      <c r="J2775" t="s">
        <v>512</v>
      </c>
    </row>
    <row r="2776" spans="1:14" x14ac:dyDescent="0.35">
      <c r="A2776" t="s">
        <v>467</v>
      </c>
      <c r="B2776">
        <v>93950</v>
      </c>
      <c r="C2776" t="s">
        <v>468</v>
      </c>
      <c r="D2776" t="s">
        <v>467</v>
      </c>
      <c r="E2776" t="s">
        <v>288</v>
      </c>
      <c r="F2776" t="s">
        <v>289</v>
      </c>
      <c r="G2776" t="s">
        <v>117</v>
      </c>
      <c r="H2776" t="s">
        <v>118</v>
      </c>
      <c r="I2776" t="s">
        <v>511</v>
      </c>
      <c r="J2776" t="s">
        <v>512</v>
      </c>
    </row>
    <row r="2777" spans="1:14" x14ac:dyDescent="0.35">
      <c r="A2777" t="s">
        <v>367</v>
      </c>
      <c r="B2777">
        <v>3395</v>
      </c>
      <c r="C2777" t="s">
        <v>368</v>
      </c>
      <c r="D2777" t="s">
        <v>367</v>
      </c>
      <c r="E2777" t="s">
        <v>548</v>
      </c>
      <c r="F2777" t="s">
        <v>549</v>
      </c>
      <c r="G2777" t="s">
        <v>550</v>
      </c>
      <c r="H2777" t="s">
        <v>551</v>
      </c>
      <c r="I2777" t="s">
        <v>588</v>
      </c>
      <c r="J2777" t="s">
        <v>589</v>
      </c>
    </row>
    <row r="2778" spans="1:14" x14ac:dyDescent="0.35">
      <c r="A2778" t="s">
        <v>310</v>
      </c>
      <c r="B2778">
        <v>60755</v>
      </c>
      <c r="C2778" t="s">
        <v>309</v>
      </c>
      <c r="D2778" t="s">
        <v>310</v>
      </c>
      <c r="E2778" t="s">
        <v>422</v>
      </c>
      <c r="F2778" t="s">
        <v>423</v>
      </c>
      <c r="G2778" t="s">
        <v>307</v>
      </c>
      <c r="H2778" t="s">
        <v>308</v>
      </c>
    </row>
    <row r="2779" spans="1:14" x14ac:dyDescent="0.35">
      <c r="A2779" t="s">
        <v>2038</v>
      </c>
      <c r="B2779">
        <v>398166</v>
      </c>
      <c r="C2779" t="s">
        <v>156</v>
      </c>
      <c r="D2779" t="s">
        <v>157</v>
      </c>
      <c r="E2779" t="s">
        <v>305</v>
      </c>
      <c r="F2779" t="s">
        <v>306</v>
      </c>
      <c r="G2779" t="s">
        <v>307</v>
      </c>
      <c r="H2779" t="s">
        <v>308</v>
      </c>
    </row>
    <row r="2780" spans="1:14" x14ac:dyDescent="0.35">
      <c r="A2780" t="s">
        <v>97</v>
      </c>
      <c r="B2780">
        <v>11000</v>
      </c>
      <c r="C2780" t="s">
        <v>96</v>
      </c>
      <c r="D2780" t="s">
        <v>97</v>
      </c>
      <c r="E2780" t="s">
        <v>1016</v>
      </c>
      <c r="F2780" t="s">
        <v>1017</v>
      </c>
      <c r="G2780" t="s">
        <v>1711</v>
      </c>
      <c r="H2780" t="s">
        <v>1712</v>
      </c>
      <c r="M2780" t="s">
        <v>1856</v>
      </c>
      <c r="N2780" t="s">
        <v>1857</v>
      </c>
    </row>
    <row r="2781" spans="1:14" x14ac:dyDescent="0.35">
      <c r="A2781" t="s">
        <v>28</v>
      </c>
      <c r="B2781">
        <v>3630</v>
      </c>
      <c r="C2781" t="s">
        <v>27</v>
      </c>
      <c r="D2781" t="s">
        <v>28</v>
      </c>
      <c r="E2781" t="s">
        <v>1016</v>
      </c>
      <c r="F2781" t="s">
        <v>1017</v>
      </c>
      <c r="G2781" t="s">
        <v>1711</v>
      </c>
      <c r="H2781" t="s">
        <v>1712</v>
      </c>
      <c r="M2781" t="s">
        <v>1856</v>
      </c>
      <c r="N2781" t="s">
        <v>1857</v>
      </c>
    </row>
    <row r="2782" spans="1:14" x14ac:dyDescent="0.35">
      <c r="A2782" t="s">
        <v>18</v>
      </c>
      <c r="B2782">
        <v>88</v>
      </c>
      <c r="C2782" t="s">
        <v>17</v>
      </c>
      <c r="D2782" t="s">
        <v>18</v>
      </c>
      <c r="E2782" t="s">
        <v>1016</v>
      </c>
      <c r="F2782" t="s">
        <v>1017</v>
      </c>
      <c r="G2782" t="s">
        <v>1711</v>
      </c>
      <c r="H2782" t="s">
        <v>1712</v>
      </c>
      <c r="M2782" t="s">
        <v>1856</v>
      </c>
      <c r="N2782" t="s">
        <v>1857</v>
      </c>
    </row>
    <row r="2783" spans="1:14" x14ac:dyDescent="0.35">
      <c r="A2783" t="s">
        <v>28</v>
      </c>
      <c r="B2783">
        <v>33066</v>
      </c>
      <c r="C2783" t="s">
        <v>27</v>
      </c>
      <c r="D2783" t="s">
        <v>28</v>
      </c>
      <c r="E2783" t="s">
        <v>139</v>
      </c>
      <c r="F2783" t="s">
        <v>140</v>
      </c>
      <c r="G2783" t="s">
        <v>245</v>
      </c>
      <c r="H2783" t="s">
        <v>246</v>
      </c>
      <c r="M2783" t="s">
        <v>23</v>
      </c>
      <c r="N2783" t="s">
        <v>24</v>
      </c>
    </row>
    <row r="2784" spans="1:14" x14ac:dyDescent="0.35">
      <c r="A2784" t="s">
        <v>18</v>
      </c>
      <c r="B2784">
        <v>801</v>
      </c>
      <c r="C2784" t="s">
        <v>17</v>
      </c>
      <c r="D2784" t="s">
        <v>18</v>
      </c>
      <c r="E2784" t="s">
        <v>139</v>
      </c>
      <c r="F2784" t="s">
        <v>140</v>
      </c>
      <c r="G2784" t="s">
        <v>245</v>
      </c>
      <c r="H2784" t="s">
        <v>246</v>
      </c>
      <c r="M2784" t="s">
        <v>23</v>
      </c>
      <c r="N2784" t="s">
        <v>24</v>
      </c>
    </row>
    <row r="2785" spans="1:14" x14ac:dyDescent="0.35">
      <c r="A2785" t="s">
        <v>2038</v>
      </c>
      <c r="B2785">
        <v>34200</v>
      </c>
      <c r="C2785" t="s">
        <v>1045</v>
      </c>
      <c r="D2785" t="s">
        <v>1046</v>
      </c>
      <c r="E2785" t="s">
        <v>139</v>
      </c>
      <c r="F2785" t="s">
        <v>140</v>
      </c>
      <c r="G2785" t="s">
        <v>245</v>
      </c>
      <c r="H2785" t="s">
        <v>246</v>
      </c>
      <c r="M2785" t="s">
        <v>23</v>
      </c>
      <c r="N2785" t="s">
        <v>24</v>
      </c>
    </row>
    <row r="2786" spans="1:14" x14ac:dyDescent="0.35">
      <c r="A2786" t="s">
        <v>2038</v>
      </c>
      <c r="B2786">
        <v>66000</v>
      </c>
      <c r="C2786" t="s">
        <v>107</v>
      </c>
      <c r="D2786" t="s">
        <v>108</v>
      </c>
      <c r="E2786" t="s">
        <v>139</v>
      </c>
      <c r="F2786" t="s">
        <v>140</v>
      </c>
      <c r="G2786" t="s">
        <v>245</v>
      </c>
      <c r="H2786" t="s">
        <v>246</v>
      </c>
      <c r="M2786" t="s">
        <v>23</v>
      </c>
      <c r="N2786" t="s">
        <v>24</v>
      </c>
    </row>
    <row r="2787" spans="1:14" x14ac:dyDescent="0.35">
      <c r="A2787" t="s">
        <v>97</v>
      </c>
      <c r="B2787">
        <v>665</v>
      </c>
      <c r="C2787" t="s">
        <v>96</v>
      </c>
      <c r="D2787" t="s">
        <v>97</v>
      </c>
      <c r="E2787" t="s">
        <v>139</v>
      </c>
      <c r="F2787" t="s">
        <v>140</v>
      </c>
      <c r="G2787" t="s">
        <v>245</v>
      </c>
      <c r="H2787" t="s">
        <v>246</v>
      </c>
      <c r="M2787" t="s">
        <v>1706</v>
      </c>
      <c r="N2787" t="s">
        <v>1707</v>
      </c>
    </row>
    <row r="2788" spans="1:14" x14ac:dyDescent="0.35">
      <c r="A2788" t="s">
        <v>244</v>
      </c>
      <c r="B2788">
        <v>1500</v>
      </c>
      <c r="C2788" t="s">
        <v>243</v>
      </c>
      <c r="D2788" t="s">
        <v>244</v>
      </c>
      <c r="E2788" t="s">
        <v>139</v>
      </c>
      <c r="F2788" t="s">
        <v>140</v>
      </c>
      <c r="G2788" t="s">
        <v>245</v>
      </c>
      <c r="H2788" t="s">
        <v>246</v>
      </c>
      <c r="M2788" t="s">
        <v>1706</v>
      </c>
      <c r="N2788" t="s">
        <v>1707</v>
      </c>
    </row>
    <row r="2789" spans="1:14" x14ac:dyDescent="0.35">
      <c r="A2789" t="s">
        <v>2176</v>
      </c>
      <c r="B2789">
        <v>5400</v>
      </c>
      <c r="C2789" t="s">
        <v>2147</v>
      </c>
      <c r="D2789" t="s">
        <v>2148</v>
      </c>
      <c r="E2789" t="s">
        <v>332</v>
      </c>
      <c r="F2789" t="s">
        <v>333</v>
      </c>
      <c r="G2789" t="s">
        <v>178</v>
      </c>
      <c r="H2789" t="s">
        <v>179</v>
      </c>
      <c r="M2789" t="s">
        <v>693</v>
      </c>
      <c r="N2789" t="s">
        <v>694</v>
      </c>
    </row>
    <row r="2790" spans="1:14" x14ac:dyDescent="0.35">
      <c r="A2790" t="s">
        <v>2177</v>
      </c>
      <c r="B2790">
        <v>7470</v>
      </c>
      <c r="C2790" t="s">
        <v>168</v>
      </c>
      <c r="D2790" t="s">
        <v>169</v>
      </c>
      <c r="E2790" t="s">
        <v>410</v>
      </c>
      <c r="F2790" t="s">
        <v>411</v>
      </c>
      <c r="G2790" t="s">
        <v>412</v>
      </c>
      <c r="H2790" t="s">
        <v>413</v>
      </c>
    </row>
    <row r="2791" spans="1:14" x14ac:dyDescent="0.35">
      <c r="A2791" t="s">
        <v>2178</v>
      </c>
      <c r="B2791">
        <v>7600</v>
      </c>
      <c r="C2791" t="s">
        <v>168</v>
      </c>
      <c r="D2791" t="s">
        <v>169</v>
      </c>
      <c r="E2791" t="s">
        <v>410</v>
      </c>
      <c r="F2791" t="s">
        <v>411</v>
      </c>
      <c r="G2791" t="s">
        <v>412</v>
      </c>
      <c r="H2791" t="s">
        <v>413</v>
      </c>
    </row>
    <row r="2792" spans="1:14" x14ac:dyDescent="0.35">
      <c r="A2792" t="s">
        <v>475</v>
      </c>
      <c r="B2792">
        <v>200</v>
      </c>
      <c r="C2792" t="s">
        <v>474</v>
      </c>
      <c r="D2792" t="s">
        <v>475</v>
      </c>
      <c r="E2792" t="s">
        <v>410</v>
      </c>
      <c r="F2792" t="s">
        <v>411</v>
      </c>
      <c r="G2792" t="s">
        <v>412</v>
      </c>
      <c r="H2792" t="s">
        <v>413</v>
      </c>
    </row>
    <row r="2793" spans="1:14" x14ac:dyDescent="0.35">
      <c r="A2793" t="s">
        <v>188</v>
      </c>
      <c r="B2793">
        <v>300</v>
      </c>
      <c r="C2793" t="s">
        <v>189</v>
      </c>
      <c r="D2793" t="s">
        <v>188</v>
      </c>
      <c r="E2793" t="s">
        <v>410</v>
      </c>
      <c r="F2793" t="s">
        <v>411</v>
      </c>
      <c r="G2793" t="s">
        <v>412</v>
      </c>
      <c r="H2793" t="s">
        <v>413</v>
      </c>
    </row>
    <row r="2794" spans="1:14" x14ac:dyDescent="0.35">
      <c r="A2794" t="s">
        <v>265</v>
      </c>
      <c r="B2794">
        <v>750</v>
      </c>
      <c r="C2794" t="s">
        <v>264</v>
      </c>
      <c r="D2794" t="s">
        <v>265</v>
      </c>
      <c r="E2794" t="s">
        <v>410</v>
      </c>
      <c r="F2794" t="s">
        <v>411</v>
      </c>
      <c r="G2794" t="s">
        <v>412</v>
      </c>
      <c r="H2794" t="s">
        <v>413</v>
      </c>
    </row>
    <row r="2795" spans="1:14" x14ac:dyDescent="0.35">
      <c r="A2795" t="s">
        <v>347</v>
      </c>
      <c r="B2795">
        <v>4000</v>
      </c>
      <c r="C2795" t="s">
        <v>346</v>
      </c>
      <c r="D2795" t="s">
        <v>347</v>
      </c>
      <c r="E2795" t="s">
        <v>410</v>
      </c>
      <c r="F2795" t="s">
        <v>411</v>
      </c>
      <c r="G2795" t="s">
        <v>412</v>
      </c>
      <c r="H2795" t="s">
        <v>413</v>
      </c>
    </row>
    <row r="2796" spans="1:14" x14ac:dyDescent="0.35">
      <c r="A2796" t="s">
        <v>2179</v>
      </c>
      <c r="B2796">
        <v>11035</v>
      </c>
      <c r="C2796" t="s">
        <v>148</v>
      </c>
      <c r="D2796" t="s">
        <v>149</v>
      </c>
      <c r="E2796" t="s">
        <v>613</v>
      </c>
      <c r="F2796" t="s">
        <v>614</v>
      </c>
      <c r="G2796" t="s">
        <v>615</v>
      </c>
      <c r="H2796" t="s">
        <v>616</v>
      </c>
      <c r="K2796" t="s">
        <v>1371</v>
      </c>
      <c r="L2796" t="s">
        <v>1372</v>
      </c>
    </row>
    <row r="2797" spans="1:14" x14ac:dyDescent="0.35">
      <c r="A2797" t="s">
        <v>190</v>
      </c>
      <c r="B2797">
        <v>100</v>
      </c>
      <c r="C2797" t="s">
        <v>191</v>
      </c>
      <c r="D2797" t="s">
        <v>190</v>
      </c>
      <c r="E2797" t="s">
        <v>490</v>
      </c>
      <c r="F2797" t="s">
        <v>491</v>
      </c>
      <c r="G2797" t="s">
        <v>492</v>
      </c>
      <c r="H2797" t="s">
        <v>493</v>
      </c>
    </row>
    <row r="2798" spans="1:14" x14ac:dyDescent="0.35">
      <c r="A2798" t="s">
        <v>524</v>
      </c>
      <c r="B2798">
        <v>160</v>
      </c>
      <c r="C2798" t="s">
        <v>523</v>
      </c>
      <c r="D2798" t="s">
        <v>524</v>
      </c>
      <c r="E2798" t="s">
        <v>490</v>
      </c>
      <c r="F2798" t="s">
        <v>491</v>
      </c>
      <c r="G2798" t="s">
        <v>492</v>
      </c>
      <c r="H2798" t="s">
        <v>493</v>
      </c>
    </row>
    <row r="2799" spans="1:14" x14ac:dyDescent="0.35">
      <c r="A2799" t="s">
        <v>517</v>
      </c>
      <c r="B2799">
        <v>233</v>
      </c>
      <c r="C2799" t="s">
        <v>516</v>
      </c>
      <c r="D2799" t="s">
        <v>517</v>
      </c>
      <c r="E2799" t="s">
        <v>490</v>
      </c>
      <c r="F2799" t="s">
        <v>491</v>
      </c>
      <c r="G2799" t="s">
        <v>492</v>
      </c>
      <c r="H2799" t="s">
        <v>493</v>
      </c>
    </row>
    <row r="2800" spans="1:14" x14ac:dyDescent="0.35">
      <c r="A2800" t="s">
        <v>261</v>
      </c>
      <c r="B2800">
        <v>100</v>
      </c>
      <c r="C2800" t="s">
        <v>260</v>
      </c>
      <c r="D2800" t="s">
        <v>261</v>
      </c>
      <c r="E2800" t="s">
        <v>490</v>
      </c>
      <c r="F2800" t="s">
        <v>491</v>
      </c>
      <c r="G2800" t="s">
        <v>492</v>
      </c>
      <c r="H2800" t="s">
        <v>493</v>
      </c>
    </row>
    <row r="2801" spans="1:14" x14ac:dyDescent="0.35">
      <c r="A2801" t="s">
        <v>643</v>
      </c>
      <c r="B2801">
        <v>637</v>
      </c>
      <c r="C2801" t="s">
        <v>644</v>
      </c>
      <c r="D2801" t="s">
        <v>643</v>
      </c>
      <c r="E2801" t="s">
        <v>490</v>
      </c>
      <c r="F2801" t="s">
        <v>491</v>
      </c>
      <c r="G2801" t="s">
        <v>492</v>
      </c>
      <c r="H2801" t="s">
        <v>493</v>
      </c>
    </row>
    <row r="2802" spans="1:14" x14ac:dyDescent="0.35">
      <c r="A2802" t="s">
        <v>2180</v>
      </c>
      <c r="B2802">
        <v>2000</v>
      </c>
      <c r="C2802" t="s">
        <v>514</v>
      </c>
      <c r="D2802" t="s">
        <v>274</v>
      </c>
      <c r="E2802" t="s">
        <v>490</v>
      </c>
      <c r="F2802" t="s">
        <v>491</v>
      </c>
      <c r="G2802" t="s">
        <v>492</v>
      </c>
      <c r="H2802" t="s">
        <v>493</v>
      </c>
    </row>
    <row r="2803" spans="1:14" x14ac:dyDescent="0.35">
      <c r="A2803" t="s">
        <v>2181</v>
      </c>
      <c r="B2803">
        <v>500</v>
      </c>
      <c r="C2803" t="s">
        <v>185</v>
      </c>
      <c r="D2803" t="s">
        <v>184</v>
      </c>
      <c r="E2803" t="s">
        <v>490</v>
      </c>
      <c r="F2803" t="s">
        <v>491</v>
      </c>
      <c r="G2803" t="s">
        <v>492</v>
      </c>
      <c r="H2803" t="s">
        <v>493</v>
      </c>
    </row>
    <row r="2804" spans="1:14" x14ac:dyDescent="0.35">
      <c r="A2804" t="s">
        <v>169</v>
      </c>
      <c r="B2804">
        <v>570</v>
      </c>
      <c r="C2804" t="s">
        <v>168</v>
      </c>
      <c r="D2804" t="s">
        <v>169</v>
      </c>
      <c r="E2804" t="s">
        <v>490</v>
      </c>
      <c r="F2804" t="s">
        <v>491</v>
      </c>
      <c r="G2804" t="s">
        <v>492</v>
      </c>
      <c r="H2804" t="s">
        <v>493</v>
      </c>
    </row>
    <row r="2805" spans="1:14" x14ac:dyDescent="0.35">
      <c r="A2805" t="s">
        <v>297</v>
      </c>
      <c r="B2805">
        <v>9000</v>
      </c>
      <c r="C2805" t="s">
        <v>298</v>
      </c>
      <c r="D2805" t="s">
        <v>297</v>
      </c>
      <c r="E2805" t="s">
        <v>490</v>
      </c>
      <c r="F2805" t="s">
        <v>491</v>
      </c>
      <c r="G2805" t="s">
        <v>492</v>
      </c>
      <c r="H2805" t="s">
        <v>493</v>
      </c>
    </row>
    <row r="2806" spans="1:14" x14ac:dyDescent="0.35">
      <c r="A2806" t="s">
        <v>149</v>
      </c>
      <c r="B2806">
        <v>4001</v>
      </c>
      <c r="C2806" t="s">
        <v>148</v>
      </c>
      <c r="D2806" t="s">
        <v>149</v>
      </c>
      <c r="E2806" t="s">
        <v>490</v>
      </c>
      <c r="F2806" t="s">
        <v>491</v>
      </c>
      <c r="G2806" t="s">
        <v>492</v>
      </c>
      <c r="H2806" t="s">
        <v>493</v>
      </c>
    </row>
    <row r="2807" spans="1:14" x14ac:dyDescent="0.35">
      <c r="A2807" t="s">
        <v>2182</v>
      </c>
      <c r="B2807">
        <v>72083</v>
      </c>
      <c r="C2807" t="s">
        <v>156</v>
      </c>
      <c r="D2807" t="s">
        <v>157</v>
      </c>
      <c r="E2807" t="s">
        <v>428</v>
      </c>
      <c r="F2807" t="s">
        <v>429</v>
      </c>
      <c r="G2807" t="s">
        <v>307</v>
      </c>
      <c r="H2807" t="s">
        <v>308</v>
      </c>
      <c r="K2807" t="s">
        <v>1930</v>
      </c>
      <c r="L2807" t="s">
        <v>1931</v>
      </c>
    </row>
    <row r="2808" spans="1:14" x14ac:dyDescent="0.35">
      <c r="A2808" t="s">
        <v>2183</v>
      </c>
      <c r="B2808">
        <v>466773</v>
      </c>
      <c r="C2808" t="s">
        <v>156</v>
      </c>
      <c r="D2808" t="s">
        <v>157</v>
      </c>
      <c r="E2808" t="s">
        <v>428</v>
      </c>
      <c r="F2808" t="s">
        <v>429</v>
      </c>
      <c r="G2808" t="s">
        <v>307</v>
      </c>
      <c r="H2808" t="s">
        <v>308</v>
      </c>
    </row>
    <row r="2809" spans="1:14" x14ac:dyDescent="0.35">
      <c r="A2809" t="s">
        <v>18</v>
      </c>
      <c r="B2809">
        <v>8302</v>
      </c>
      <c r="C2809" t="s">
        <v>17</v>
      </c>
      <c r="D2809" t="s">
        <v>18</v>
      </c>
      <c r="E2809" t="s">
        <v>428</v>
      </c>
      <c r="F2809" t="s">
        <v>429</v>
      </c>
      <c r="G2809" t="s">
        <v>307</v>
      </c>
      <c r="H2809" t="s">
        <v>308</v>
      </c>
    </row>
    <row r="2810" spans="1:14" x14ac:dyDescent="0.35">
      <c r="A2810" t="s">
        <v>1090</v>
      </c>
      <c r="B2810">
        <v>1440</v>
      </c>
      <c r="C2810" t="s">
        <v>1089</v>
      </c>
      <c r="D2810" t="s">
        <v>1090</v>
      </c>
      <c r="E2810" t="s">
        <v>1016</v>
      </c>
      <c r="F2810" t="s">
        <v>1017</v>
      </c>
      <c r="G2810" t="s">
        <v>1436</v>
      </c>
      <c r="H2810" t="s">
        <v>1437</v>
      </c>
      <c r="M2810" t="s">
        <v>2184</v>
      </c>
      <c r="N2810" t="s">
        <v>2185</v>
      </c>
    </row>
    <row r="2811" spans="1:14" x14ac:dyDescent="0.35">
      <c r="A2811" t="s">
        <v>1090</v>
      </c>
      <c r="B2811">
        <v>570840</v>
      </c>
      <c r="C2811" t="s">
        <v>1089</v>
      </c>
      <c r="D2811" t="s">
        <v>1090</v>
      </c>
      <c r="E2811" t="s">
        <v>1016</v>
      </c>
      <c r="F2811" t="s">
        <v>1017</v>
      </c>
      <c r="G2811" t="s">
        <v>1436</v>
      </c>
      <c r="H2811" t="s">
        <v>1437</v>
      </c>
      <c r="M2811" t="s">
        <v>1438</v>
      </c>
      <c r="N2811" t="s">
        <v>1439</v>
      </c>
    </row>
    <row r="2812" spans="1:14" x14ac:dyDescent="0.35">
      <c r="A2812" t="s">
        <v>2186</v>
      </c>
      <c r="B2812">
        <v>3500</v>
      </c>
      <c r="C2812" t="s">
        <v>911</v>
      </c>
      <c r="D2812" t="s">
        <v>912</v>
      </c>
      <c r="E2812" t="s">
        <v>221</v>
      </c>
      <c r="F2812" t="s">
        <v>222</v>
      </c>
      <c r="G2812" t="s">
        <v>223</v>
      </c>
      <c r="H2812" t="s">
        <v>224</v>
      </c>
    </row>
    <row r="2813" spans="1:14" x14ac:dyDescent="0.35">
      <c r="A2813" t="s">
        <v>1441</v>
      </c>
      <c r="B2813">
        <v>105000</v>
      </c>
      <c r="C2813" t="s">
        <v>1440</v>
      </c>
      <c r="D2813" t="s">
        <v>1441</v>
      </c>
      <c r="E2813" t="s">
        <v>1016</v>
      </c>
      <c r="F2813" t="s">
        <v>1017</v>
      </c>
      <c r="G2813" t="s">
        <v>565</v>
      </c>
      <c r="H2813" t="s">
        <v>566</v>
      </c>
      <c r="M2813" t="s">
        <v>1442</v>
      </c>
      <c r="N2813" t="s">
        <v>1441</v>
      </c>
    </row>
    <row r="2814" spans="1:14" x14ac:dyDescent="0.35">
      <c r="A2814" t="s">
        <v>2187</v>
      </c>
      <c r="B2814">
        <v>102758</v>
      </c>
      <c r="C2814" t="s">
        <v>161</v>
      </c>
      <c r="D2814" t="s">
        <v>162</v>
      </c>
      <c r="E2814" t="s">
        <v>221</v>
      </c>
      <c r="F2814" t="s">
        <v>222</v>
      </c>
      <c r="G2814" t="s">
        <v>223</v>
      </c>
      <c r="H2814" t="s">
        <v>224</v>
      </c>
    </row>
    <row r="2815" spans="1:14" x14ac:dyDescent="0.35">
      <c r="A2815" t="s">
        <v>2188</v>
      </c>
      <c r="B2815">
        <v>3700</v>
      </c>
      <c r="C2815" t="s">
        <v>191</v>
      </c>
      <c r="D2815" t="s">
        <v>190</v>
      </c>
      <c r="E2815" t="s">
        <v>221</v>
      </c>
      <c r="F2815" t="s">
        <v>222</v>
      </c>
      <c r="G2815" t="s">
        <v>223</v>
      </c>
      <c r="H2815" t="s">
        <v>224</v>
      </c>
    </row>
    <row r="2816" spans="1:14" x14ac:dyDescent="0.35">
      <c r="A2816" t="s">
        <v>524</v>
      </c>
      <c r="B2816">
        <v>1492</v>
      </c>
      <c r="C2816" t="s">
        <v>523</v>
      </c>
      <c r="D2816" t="s">
        <v>524</v>
      </c>
      <c r="E2816" t="s">
        <v>221</v>
      </c>
      <c r="F2816" t="s">
        <v>222</v>
      </c>
      <c r="G2816" t="s">
        <v>223</v>
      </c>
      <c r="H2816" t="s">
        <v>224</v>
      </c>
    </row>
    <row r="2817" spans="1:12" x14ac:dyDescent="0.35">
      <c r="A2817" t="s">
        <v>517</v>
      </c>
      <c r="B2817">
        <v>561</v>
      </c>
      <c r="C2817" t="s">
        <v>516</v>
      </c>
      <c r="D2817" t="s">
        <v>517</v>
      </c>
      <c r="E2817" t="s">
        <v>221</v>
      </c>
      <c r="F2817" t="s">
        <v>222</v>
      </c>
      <c r="G2817" t="s">
        <v>223</v>
      </c>
      <c r="H2817" t="s">
        <v>224</v>
      </c>
    </row>
    <row r="2818" spans="1:12" x14ac:dyDescent="0.35">
      <c r="A2818" t="s">
        <v>2189</v>
      </c>
      <c r="B2818">
        <v>460</v>
      </c>
      <c r="C2818" t="s">
        <v>85</v>
      </c>
      <c r="D2818" t="s">
        <v>86</v>
      </c>
      <c r="E2818" t="s">
        <v>221</v>
      </c>
      <c r="F2818" t="s">
        <v>222</v>
      </c>
      <c r="G2818" t="s">
        <v>223</v>
      </c>
      <c r="H2818" t="s">
        <v>224</v>
      </c>
    </row>
    <row r="2819" spans="1:12" x14ac:dyDescent="0.35">
      <c r="A2819" t="s">
        <v>2035</v>
      </c>
      <c r="B2819">
        <v>3126</v>
      </c>
      <c r="C2819" t="s">
        <v>266</v>
      </c>
      <c r="D2819" t="s">
        <v>138</v>
      </c>
      <c r="E2819" t="s">
        <v>221</v>
      </c>
      <c r="F2819" t="s">
        <v>222</v>
      </c>
      <c r="G2819" t="s">
        <v>223</v>
      </c>
      <c r="H2819" t="s">
        <v>224</v>
      </c>
    </row>
    <row r="2820" spans="1:12" x14ac:dyDescent="0.35">
      <c r="A2820" t="s">
        <v>2190</v>
      </c>
      <c r="B2820">
        <v>1610</v>
      </c>
      <c r="C2820" t="s">
        <v>2191</v>
      </c>
      <c r="D2820" t="s">
        <v>184</v>
      </c>
      <c r="E2820" t="s">
        <v>221</v>
      </c>
      <c r="F2820" t="s">
        <v>222</v>
      </c>
      <c r="G2820" t="s">
        <v>223</v>
      </c>
      <c r="H2820" t="s">
        <v>224</v>
      </c>
    </row>
    <row r="2821" spans="1:12" x14ac:dyDescent="0.35">
      <c r="A2821" t="s">
        <v>2192</v>
      </c>
      <c r="B2821">
        <v>71097</v>
      </c>
      <c r="C2821" t="s">
        <v>2193</v>
      </c>
      <c r="D2821" t="s">
        <v>2192</v>
      </c>
      <c r="E2821" t="s">
        <v>384</v>
      </c>
      <c r="F2821" t="s">
        <v>385</v>
      </c>
      <c r="G2821" t="s">
        <v>339</v>
      </c>
      <c r="H2821" t="s">
        <v>340</v>
      </c>
    </row>
    <row r="2822" spans="1:12" x14ac:dyDescent="0.35">
      <c r="A2822" t="s">
        <v>653</v>
      </c>
      <c r="B2822">
        <v>60200</v>
      </c>
      <c r="C2822" t="s">
        <v>652</v>
      </c>
      <c r="D2822" t="s">
        <v>653</v>
      </c>
      <c r="E2822" t="s">
        <v>384</v>
      </c>
      <c r="F2822" t="s">
        <v>385</v>
      </c>
      <c r="G2822" t="s">
        <v>339</v>
      </c>
      <c r="H2822" t="s">
        <v>340</v>
      </c>
    </row>
    <row r="2823" spans="1:12" x14ac:dyDescent="0.35">
      <c r="A2823" t="s">
        <v>691</v>
      </c>
      <c r="B2823">
        <v>7000</v>
      </c>
      <c r="C2823" t="s">
        <v>690</v>
      </c>
      <c r="D2823" t="s">
        <v>691</v>
      </c>
      <c r="E2823" t="s">
        <v>384</v>
      </c>
      <c r="F2823" t="s">
        <v>385</v>
      </c>
      <c r="G2823" t="s">
        <v>339</v>
      </c>
      <c r="H2823" t="s">
        <v>340</v>
      </c>
      <c r="K2823" t="s">
        <v>1458</v>
      </c>
      <c r="L2823" t="s">
        <v>1459</v>
      </c>
    </row>
    <row r="2824" spans="1:12" x14ac:dyDescent="0.35">
      <c r="A2824" t="s">
        <v>2194</v>
      </c>
      <c r="B2824">
        <v>4149</v>
      </c>
      <c r="C2824" t="s">
        <v>17</v>
      </c>
      <c r="D2824" t="s">
        <v>18</v>
      </c>
      <c r="E2824" t="s">
        <v>258</v>
      </c>
      <c r="F2824" t="s">
        <v>259</v>
      </c>
      <c r="G2824" t="s">
        <v>280</v>
      </c>
      <c r="H2824" t="s">
        <v>281</v>
      </c>
      <c r="K2824" t="s">
        <v>282</v>
      </c>
      <c r="L2824" t="s">
        <v>283</v>
      </c>
    </row>
    <row r="2825" spans="1:12" x14ac:dyDescent="0.35">
      <c r="A2825" t="s">
        <v>481</v>
      </c>
      <c r="B2825">
        <v>2375</v>
      </c>
      <c r="C2825" t="s">
        <v>1830</v>
      </c>
      <c r="D2825" t="s">
        <v>481</v>
      </c>
      <c r="E2825" t="s">
        <v>458</v>
      </c>
      <c r="F2825" t="s">
        <v>459</v>
      </c>
      <c r="G2825" t="s">
        <v>348</v>
      </c>
      <c r="H2825" t="s">
        <v>349</v>
      </c>
    </row>
    <row r="2826" spans="1:12" x14ac:dyDescent="0.35">
      <c r="A2826" t="s">
        <v>364</v>
      </c>
      <c r="B2826">
        <v>20000</v>
      </c>
      <c r="C2826" t="s">
        <v>363</v>
      </c>
      <c r="D2826" t="s">
        <v>364</v>
      </c>
      <c r="E2826" t="s">
        <v>384</v>
      </c>
      <c r="F2826" t="s">
        <v>385</v>
      </c>
      <c r="G2826" t="s">
        <v>339</v>
      </c>
      <c r="H2826" t="s">
        <v>340</v>
      </c>
    </row>
    <row r="2827" spans="1:12" x14ac:dyDescent="0.35">
      <c r="A2827" t="s">
        <v>2195</v>
      </c>
      <c r="B2827">
        <v>17640</v>
      </c>
      <c r="C2827" t="s">
        <v>205</v>
      </c>
      <c r="D2827" t="s">
        <v>206</v>
      </c>
      <c r="E2827" t="s">
        <v>258</v>
      </c>
      <c r="F2827" t="s">
        <v>259</v>
      </c>
      <c r="G2827" t="s">
        <v>117</v>
      </c>
      <c r="H2827" t="s">
        <v>118</v>
      </c>
    </row>
    <row r="2828" spans="1:12" x14ac:dyDescent="0.35">
      <c r="A2828" t="s">
        <v>2196</v>
      </c>
      <c r="B2828">
        <v>141</v>
      </c>
      <c r="C2828" t="s">
        <v>17</v>
      </c>
      <c r="D2828" t="s">
        <v>18</v>
      </c>
      <c r="E2828" t="s">
        <v>258</v>
      </c>
      <c r="F2828" t="s">
        <v>259</v>
      </c>
      <c r="G2828" t="s">
        <v>117</v>
      </c>
      <c r="H2828" t="s">
        <v>118</v>
      </c>
    </row>
    <row r="2829" spans="1:12" x14ac:dyDescent="0.35">
      <c r="A2829" t="s">
        <v>1064</v>
      </c>
      <c r="B2829">
        <v>150</v>
      </c>
      <c r="C2829" t="s">
        <v>1063</v>
      </c>
      <c r="D2829" t="s">
        <v>1064</v>
      </c>
      <c r="E2829" t="s">
        <v>428</v>
      </c>
      <c r="F2829" t="s">
        <v>429</v>
      </c>
      <c r="G2829" t="s">
        <v>307</v>
      </c>
      <c r="H2829" t="s">
        <v>308</v>
      </c>
    </row>
    <row r="2830" spans="1:12" x14ac:dyDescent="0.35">
      <c r="A2830" t="s">
        <v>2197</v>
      </c>
      <c r="B2830">
        <v>5822</v>
      </c>
      <c r="C2830" t="s">
        <v>27</v>
      </c>
      <c r="D2830" t="s">
        <v>28</v>
      </c>
      <c r="E2830" t="s">
        <v>258</v>
      </c>
      <c r="F2830" t="s">
        <v>259</v>
      </c>
      <c r="G2830" t="s">
        <v>117</v>
      </c>
      <c r="H2830" t="s">
        <v>118</v>
      </c>
    </row>
    <row r="2831" spans="1:12" x14ac:dyDescent="0.35">
      <c r="A2831" t="s">
        <v>367</v>
      </c>
      <c r="B2831">
        <v>14908</v>
      </c>
      <c r="C2831" t="s">
        <v>368</v>
      </c>
      <c r="D2831" t="s">
        <v>367</v>
      </c>
      <c r="E2831" t="s">
        <v>384</v>
      </c>
      <c r="F2831" t="s">
        <v>385</v>
      </c>
      <c r="G2831" t="s">
        <v>339</v>
      </c>
      <c r="H2831" t="s">
        <v>340</v>
      </c>
      <c r="I2831" t="s">
        <v>418</v>
      </c>
      <c r="J2831" t="s">
        <v>419</v>
      </c>
    </row>
    <row r="2832" spans="1:12" x14ac:dyDescent="0.35">
      <c r="A2832" t="s">
        <v>467</v>
      </c>
      <c r="B2832">
        <v>16499</v>
      </c>
      <c r="C2832" t="s">
        <v>468</v>
      </c>
      <c r="D2832" t="s">
        <v>467</v>
      </c>
      <c r="E2832" t="s">
        <v>384</v>
      </c>
      <c r="F2832" t="s">
        <v>385</v>
      </c>
      <c r="G2832" t="s">
        <v>339</v>
      </c>
      <c r="H2832" t="s">
        <v>340</v>
      </c>
      <c r="I2832" t="s">
        <v>418</v>
      </c>
      <c r="J2832" t="s">
        <v>419</v>
      </c>
    </row>
    <row r="2833" spans="1:14" x14ac:dyDescent="0.35">
      <c r="A2833" t="s">
        <v>2198</v>
      </c>
      <c r="B2833">
        <v>70793</v>
      </c>
      <c r="C2833" t="s">
        <v>156</v>
      </c>
      <c r="D2833" t="s">
        <v>157</v>
      </c>
      <c r="E2833" t="s">
        <v>258</v>
      </c>
      <c r="F2833" t="s">
        <v>259</v>
      </c>
      <c r="G2833" t="s">
        <v>117</v>
      </c>
      <c r="H2833" t="s">
        <v>118</v>
      </c>
      <c r="K2833" t="s">
        <v>286</v>
      </c>
      <c r="L2833" t="s">
        <v>287</v>
      </c>
    </row>
    <row r="2834" spans="1:14" x14ac:dyDescent="0.35">
      <c r="A2834" t="s">
        <v>2199</v>
      </c>
      <c r="B2834">
        <v>23361</v>
      </c>
      <c r="C2834" t="s">
        <v>27</v>
      </c>
      <c r="D2834" t="s">
        <v>28</v>
      </c>
      <c r="E2834" t="s">
        <v>258</v>
      </c>
      <c r="F2834" t="s">
        <v>259</v>
      </c>
      <c r="G2834" t="s">
        <v>117</v>
      </c>
      <c r="H2834" t="s">
        <v>118</v>
      </c>
      <c r="K2834" t="s">
        <v>286</v>
      </c>
      <c r="L2834" t="s">
        <v>287</v>
      </c>
    </row>
    <row r="2835" spans="1:14" x14ac:dyDescent="0.35">
      <c r="A2835" t="s">
        <v>367</v>
      </c>
      <c r="B2835">
        <v>3240</v>
      </c>
      <c r="C2835" t="s">
        <v>368</v>
      </c>
      <c r="D2835" t="s">
        <v>367</v>
      </c>
      <c r="E2835" t="s">
        <v>384</v>
      </c>
      <c r="F2835" t="s">
        <v>385</v>
      </c>
      <c r="G2835" t="s">
        <v>339</v>
      </c>
      <c r="H2835" t="s">
        <v>340</v>
      </c>
      <c r="I2835" t="s">
        <v>465</v>
      </c>
      <c r="J2835" t="s">
        <v>466</v>
      </c>
    </row>
    <row r="2836" spans="1:14" x14ac:dyDescent="0.35">
      <c r="A2836" t="s">
        <v>467</v>
      </c>
      <c r="B2836">
        <v>9764</v>
      </c>
      <c r="C2836" t="s">
        <v>468</v>
      </c>
      <c r="D2836" t="s">
        <v>467</v>
      </c>
      <c r="E2836" t="s">
        <v>384</v>
      </c>
      <c r="F2836" t="s">
        <v>385</v>
      </c>
      <c r="G2836" t="s">
        <v>339</v>
      </c>
      <c r="H2836" t="s">
        <v>340</v>
      </c>
      <c r="I2836" t="s">
        <v>465</v>
      </c>
      <c r="J2836" t="s">
        <v>466</v>
      </c>
    </row>
    <row r="2837" spans="1:14" x14ac:dyDescent="0.35">
      <c r="A2837" t="s">
        <v>2200</v>
      </c>
      <c r="B2837">
        <v>565</v>
      </c>
      <c r="C2837" t="s">
        <v>17</v>
      </c>
      <c r="D2837" t="s">
        <v>18</v>
      </c>
      <c r="E2837" t="s">
        <v>258</v>
      </c>
      <c r="F2837" t="s">
        <v>259</v>
      </c>
      <c r="G2837" t="s">
        <v>117</v>
      </c>
      <c r="H2837" t="s">
        <v>118</v>
      </c>
      <c r="K2837" t="s">
        <v>286</v>
      </c>
      <c r="L2837" t="s">
        <v>287</v>
      </c>
    </row>
    <row r="2838" spans="1:14" x14ac:dyDescent="0.35">
      <c r="A2838" t="s">
        <v>2038</v>
      </c>
      <c r="B2838">
        <v>72016</v>
      </c>
      <c r="C2838" t="s">
        <v>156</v>
      </c>
      <c r="D2838" t="s">
        <v>157</v>
      </c>
      <c r="E2838" t="s">
        <v>404</v>
      </c>
      <c r="F2838" t="s">
        <v>405</v>
      </c>
      <c r="G2838" t="s">
        <v>307</v>
      </c>
      <c r="H2838" t="s">
        <v>308</v>
      </c>
      <c r="K2838" t="s">
        <v>1930</v>
      </c>
      <c r="L2838" t="s">
        <v>1931</v>
      </c>
    </row>
    <row r="2839" spans="1:14" x14ac:dyDescent="0.35">
      <c r="A2839" t="s">
        <v>97</v>
      </c>
      <c r="B2839">
        <v>1500</v>
      </c>
      <c r="C2839" t="s">
        <v>96</v>
      </c>
      <c r="D2839" t="s">
        <v>97</v>
      </c>
      <c r="E2839" t="s">
        <v>258</v>
      </c>
      <c r="F2839" t="s">
        <v>259</v>
      </c>
      <c r="G2839" t="s">
        <v>117</v>
      </c>
      <c r="H2839" t="s">
        <v>118</v>
      </c>
    </row>
    <row r="2840" spans="1:14" x14ac:dyDescent="0.35">
      <c r="A2840" t="s">
        <v>2201</v>
      </c>
      <c r="B2840">
        <v>26266</v>
      </c>
      <c r="C2840" t="s">
        <v>219</v>
      </c>
      <c r="D2840" t="s">
        <v>220</v>
      </c>
      <c r="E2840" t="s">
        <v>258</v>
      </c>
      <c r="F2840" t="s">
        <v>259</v>
      </c>
      <c r="G2840" t="s">
        <v>117</v>
      </c>
      <c r="H2840" t="s">
        <v>118</v>
      </c>
      <c r="K2840" t="s">
        <v>1474</v>
      </c>
      <c r="L2840" t="s">
        <v>1475</v>
      </c>
    </row>
    <row r="2841" spans="1:14" x14ac:dyDescent="0.35">
      <c r="A2841" t="s">
        <v>2202</v>
      </c>
      <c r="B2841">
        <v>8668</v>
      </c>
      <c r="C2841" t="s">
        <v>27</v>
      </c>
      <c r="D2841" t="s">
        <v>28</v>
      </c>
      <c r="E2841" t="s">
        <v>258</v>
      </c>
      <c r="F2841" t="s">
        <v>259</v>
      </c>
      <c r="G2841" t="s">
        <v>117</v>
      </c>
      <c r="H2841" t="s">
        <v>118</v>
      </c>
      <c r="K2841" t="s">
        <v>1474</v>
      </c>
      <c r="L2841" t="s">
        <v>1475</v>
      </c>
    </row>
    <row r="2842" spans="1:14" x14ac:dyDescent="0.35">
      <c r="A2842" t="s">
        <v>2203</v>
      </c>
      <c r="B2842">
        <v>210</v>
      </c>
      <c r="C2842" t="s">
        <v>17</v>
      </c>
      <c r="D2842" t="s">
        <v>18</v>
      </c>
      <c r="E2842" t="s">
        <v>258</v>
      </c>
      <c r="F2842" t="s">
        <v>259</v>
      </c>
      <c r="G2842" t="s">
        <v>117</v>
      </c>
      <c r="H2842" t="s">
        <v>118</v>
      </c>
      <c r="K2842" t="s">
        <v>1474</v>
      </c>
      <c r="L2842" t="s">
        <v>1475</v>
      </c>
    </row>
    <row r="2843" spans="1:14" x14ac:dyDescent="0.35">
      <c r="A2843" t="s">
        <v>2038</v>
      </c>
      <c r="B2843">
        <v>18600</v>
      </c>
      <c r="C2843" t="s">
        <v>219</v>
      </c>
      <c r="D2843" t="s">
        <v>220</v>
      </c>
      <c r="E2843" t="s">
        <v>490</v>
      </c>
      <c r="F2843" t="s">
        <v>491</v>
      </c>
      <c r="G2843" t="s">
        <v>492</v>
      </c>
      <c r="H2843" t="s">
        <v>493</v>
      </c>
    </row>
    <row r="2844" spans="1:14" x14ac:dyDescent="0.35">
      <c r="A2844" t="s">
        <v>1090</v>
      </c>
      <c r="B2844">
        <v>245100</v>
      </c>
      <c r="C2844" t="s">
        <v>1089</v>
      </c>
      <c r="D2844" t="s">
        <v>1090</v>
      </c>
      <c r="E2844" t="s">
        <v>1016</v>
      </c>
      <c r="F2844" t="s">
        <v>1017</v>
      </c>
      <c r="G2844" t="s">
        <v>1091</v>
      </c>
      <c r="H2844" t="s">
        <v>1092</v>
      </c>
      <c r="M2844" t="s">
        <v>1093</v>
      </c>
      <c r="N2844" t="s">
        <v>1094</v>
      </c>
    </row>
    <row r="2845" spans="1:14" x14ac:dyDescent="0.35">
      <c r="A2845" t="s">
        <v>1432</v>
      </c>
      <c r="B2845">
        <v>65000</v>
      </c>
      <c r="C2845" t="s">
        <v>1431</v>
      </c>
      <c r="D2845" t="s">
        <v>1432</v>
      </c>
      <c r="E2845" t="s">
        <v>1016</v>
      </c>
      <c r="F2845" t="s">
        <v>1017</v>
      </c>
      <c r="G2845" t="s">
        <v>565</v>
      </c>
      <c r="H2845" t="s">
        <v>566</v>
      </c>
      <c r="M2845" t="s">
        <v>1433</v>
      </c>
      <c r="N2845" t="s">
        <v>1434</v>
      </c>
    </row>
    <row r="2846" spans="1:14" x14ac:dyDescent="0.35">
      <c r="A2846" t="s">
        <v>1090</v>
      </c>
      <c r="B2846">
        <v>2000</v>
      </c>
      <c r="C2846" t="s">
        <v>1089</v>
      </c>
      <c r="D2846" t="s">
        <v>1090</v>
      </c>
      <c r="E2846" t="s">
        <v>1016</v>
      </c>
      <c r="F2846" t="s">
        <v>1017</v>
      </c>
      <c r="G2846" t="s">
        <v>1104</v>
      </c>
      <c r="H2846" t="s">
        <v>1105</v>
      </c>
      <c r="M2846" t="s">
        <v>1106</v>
      </c>
      <c r="N2846" t="s">
        <v>1107</v>
      </c>
    </row>
    <row r="2847" spans="1:14" x14ac:dyDescent="0.35">
      <c r="A2847" t="s">
        <v>367</v>
      </c>
      <c r="B2847">
        <v>5791</v>
      </c>
      <c r="C2847" t="s">
        <v>368</v>
      </c>
      <c r="D2847" t="s">
        <v>367</v>
      </c>
      <c r="E2847" t="s">
        <v>384</v>
      </c>
      <c r="F2847" t="s">
        <v>385</v>
      </c>
      <c r="G2847" t="s">
        <v>339</v>
      </c>
      <c r="H2847" t="s">
        <v>340</v>
      </c>
      <c r="I2847" t="s">
        <v>462</v>
      </c>
      <c r="J2847" t="s">
        <v>463</v>
      </c>
    </row>
    <row r="2848" spans="1:14" x14ac:dyDescent="0.35">
      <c r="A2848" t="s">
        <v>524</v>
      </c>
      <c r="B2848">
        <v>500</v>
      </c>
      <c r="C2848" t="s">
        <v>523</v>
      </c>
      <c r="D2848" t="s">
        <v>524</v>
      </c>
      <c r="E2848" t="s">
        <v>332</v>
      </c>
      <c r="F2848" t="s">
        <v>333</v>
      </c>
      <c r="G2848" t="s">
        <v>178</v>
      </c>
      <c r="H2848" t="s">
        <v>179</v>
      </c>
      <c r="M2848" t="s">
        <v>696</v>
      </c>
      <c r="N2848" t="s">
        <v>697</v>
      </c>
    </row>
    <row r="2849" spans="1:14" x14ac:dyDescent="0.35">
      <c r="A2849" t="s">
        <v>297</v>
      </c>
      <c r="B2849">
        <v>2000</v>
      </c>
      <c r="C2849" t="s">
        <v>298</v>
      </c>
      <c r="D2849" t="s">
        <v>297</v>
      </c>
      <c r="E2849" t="s">
        <v>332</v>
      </c>
      <c r="F2849" t="s">
        <v>333</v>
      </c>
      <c r="G2849" t="s">
        <v>178</v>
      </c>
      <c r="H2849" t="s">
        <v>179</v>
      </c>
      <c r="M2849" t="s">
        <v>696</v>
      </c>
      <c r="N2849" t="s">
        <v>697</v>
      </c>
    </row>
    <row r="2850" spans="1:14" x14ac:dyDescent="0.35">
      <c r="A2850" t="s">
        <v>467</v>
      </c>
      <c r="B2850">
        <v>8031</v>
      </c>
      <c r="C2850" t="s">
        <v>468</v>
      </c>
      <c r="D2850" t="s">
        <v>467</v>
      </c>
      <c r="E2850" t="s">
        <v>384</v>
      </c>
      <c r="F2850" t="s">
        <v>385</v>
      </c>
      <c r="G2850" t="s">
        <v>339</v>
      </c>
      <c r="H2850" t="s">
        <v>340</v>
      </c>
      <c r="I2850" t="s">
        <v>462</v>
      </c>
      <c r="J2850" t="s">
        <v>463</v>
      </c>
    </row>
    <row r="2851" spans="1:14" x14ac:dyDescent="0.35">
      <c r="A2851" t="s">
        <v>367</v>
      </c>
      <c r="B2851">
        <v>1406</v>
      </c>
      <c r="C2851" t="s">
        <v>368</v>
      </c>
      <c r="D2851" t="s">
        <v>367</v>
      </c>
      <c r="E2851" t="s">
        <v>384</v>
      </c>
      <c r="F2851" t="s">
        <v>385</v>
      </c>
      <c r="G2851" t="s">
        <v>339</v>
      </c>
      <c r="H2851" t="s">
        <v>340</v>
      </c>
      <c r="I2851" t="s">
        <v>455</v>
      </c>
      <c r="J2851" t="s">
        <v>456</v>
      </c>
    </row>
    <row r="2852" spans="1:14" x14ac:dyDescent="0.35">
      <c r="A2852" t="s">
        <v>1976</v>
      </c>
      <c r="B2852">
        <v>5000</v>
      </c>
      <c r="C2852" t="s">
        <v>1975</v>
      </c>
      <c r="D2852" t="s">
        <v>1976</v>
      </c>
      <c r="E2852" t="s">
        <v>1016</v>
      </c>
      <c r="F2852" t="s">
        <v>1017</v>
      </c>
      <c r="G2852" t="s">
        <v>1411</v>
      </c>
      <c r="H2852" t="s">
        <v>1412</v>
      </c>
      <c r="M2852" t="s">
        <v>1053</v>
      </c>
      <c r="N2852" t="s">
        <v>1054</v>
      </c>
    </row>
    <row r="2853" spans="1:14" x14ac:dyDescent="0.35">
      <c r="A2853" t="s">
        <v>467</v>
      </c>
      <c r="B2853">
        <v>1534</v>
      </c>
      <c r="C2853" t="s">
        <v>468</v>
      </c>
      <c r="D2853" t="s">
        <v>467</v>
      </c>
      <c r="E2853" t="s">
        <v>384</v>
      </c>
      <c r="F2853" t="s">
        <v>385</v>
      </c>
      <c r="G2853" t="s">
        <v>339</v>
      </c>
      <c r="H2853" t="s">
        <v>340</v>
      </c>
      <c r="I2853" t="s">
        <v>455</v>
      </c>
      <c r="J2853" t="s">
        <v>456</v>
      </c>
    </row>
    <row r="2854" spans="1:14" x14ac:dyDescent="0.35">
      <c r="A2854" t="s">
        <v>1090</v>
      </c>
      <c r="B2854">
        <v>15000</v>
      </c>
      <c r="C2854" t="s">
        <v>1089</v>
      </c>
      <c r="D2854" t="s">
        <v>1090</v>
      </c>
      <c r="E2854" t="s">
        <v>1016</v>
      </c>
      <c r="F2854" t="s">
        <v>1017</v>
      </c>
      <c r="G2854" t="s">
        <v>1411</v>
      </c>
      <c r="H2854" t="s">
        <v>1412</v>
      </c>
      <c r="M2854" t="s">
        <v>1413</v>
      </c>
      <c r="N2854" t="s">
        <v>1414</v>
      </c>
    </row>
    <row r="2855" spans="1:14" x14ac:dyDescent="0.35">
      <c r="A2855" t="s">
        <v>2038</v>
      </c>
      <c r="B2855">
        <v>86400.959999999992</v>
      </c>
      <c r="C2855" t="s">
        <v>205</v>
      </c>
      <c r="D2855" t="s">
        <v>206</v>
      </c>
      <c r="E2855" t="s">
        <v>563</v>
      </c>
      <c r="F2855" t="s">
        <v>564</v>
      </c>
      <c r="G2855" t="s">
        <v>565</v>
      </c>
      <c r="H2855" t="s">
        <v>566</v>
      </c>
    </row>
    <row r="2856" spans="1:14" x14ac:dyDescent="0.35">
      <c r="A2856" t="s">
        <v>28</v>
      </c>
      <c r="B2856">
        <v>29326</v>
      </c>
      <c r="C2856" t="s">
        <v>27</v>
      </c>
      <c r="D2856" t="s">
        <v>28</v>
      </c>
      <c r="E2856" t="s">
        <v>563</v>
      </c>
      <c r="F2856" t="s">
        <v>564</v>
      </c>
      <c r="G2856" t="s">
        <v>565</v>
      </c>
      <c r="H2856" t="s">
        <v>566</v>
      </c>
    </row>
    <row r="2857" spans="1:14" x14ac:dyDescent="0.35">
      <c r="A2857" t="s">
        <v>2204</v>
      </c>
      <c r="B2857">
        <v>300</v>
      </c>
      <c r="C2857" t="s">
        <v>2205</v>
      </c>
      <c r="D2857" t="s">
        <v>2204</v>
      </c>
      <c r="E2857" t="s">
        <v>1016</v>
      </c>
      <c r="F2857" t="s">
        <v>1017</v>
      </c>
      <c r="G2857" t="s">
        <v>1051</v>
      </c>
      <c r="H2857" t="s">
        <v>1052</v>
      </c>
      <c r="M2857" t="s">
        <v>1418</v>
      </c>
      <c r="N2857" t="s">
        <v>1419</v>
      </c>
    </row>
    <row r="2858" spans="1:14" x14ac:dyDescent="0.35">
      <c r="A2858" t="s">
        <v>18</v>
      </c>
      <c r="B2858">
        <v>711</v>
      </c>
      <c r="C2858" t="s">
        <v>17</v>
      </c>
      <c r="D2858" t="s">
        <v>18</v>
      </c>
      <c r="E2858" t="s">
        <v>563</v>
      </c>
      <c r="F2858" t="s">
        <v>564</v>
      </c>
      <c r="G2858" t="s">
        <v>565</v>
      </c>
      <c r="H2858" t="s">
        <v>566</v>
      </c>
    </row>
    <row r="2859" spans="1:14" x14ac:dyDescent="0.35">
      <c r="A2859" t="s">
        <v>681</v>
      </c>
      <c r="B2859">
        <v>400</v>
      </c>
      <c r="C2859" t="s">
        <v>680</v>
      </c>
      <c r="D2859" t="s">
        <v>681</v>
      </c>
      <c r="E2859" t="s">
        <v>1016</v>
      </c>
      <c r="F2859" t="s">
        <v>1017</v>
      </c>
      <c r="G2859" t="s">
        <v>1051</v>
      </c>
      <c r="H2859" t="s">
        <v>1052</v>
      </c>
      <c r="M2859" t="s">
        <v>2206</v>
      </c>
      <c r="N2859" t="s">
        <v>2207</v>
      </c>
    </row>
    <row r="2860" spans="1:14" x14ac:dyDescent="0.35">
      <c r="A2860" t="s">
        <v>190</v>
      </c>
      <c r="B2860">
        <v>950</v>
      </c>
      <c r="C2860" t="s">
        <v>191</v>
      </c>
      <c r="D2860" t="s">
        <v>190</v>
      </c>
      <c r="E2860" t="s">
        <v>563</v>
      </c>
      <c r="F2860" t="s">
        <v>564</v>
      </c>
      <c r="G2860" t="s">
        <v>565</v>
      </c>
      <c r="H2860" t="s">
        <v>566</v>
      </c>
    </row>
    <row r="2861" spans="1:14" x14ac:dyDescent="0.35">
      <c r="A2861" t="s">
        <v>274</v>
      </c>
      <c r="B2861">
        <v>650</v>
      </c>
      <c r="C2861" t="s">
        <v>514</v>
      </c>
      <c r="D2861" t="s">
        <v>274</v>
      </c>
      <c r="E2861" t="s">
        <v>563</v>
      </c>
      <c r="F2861" t="s">
        <v>564</v>
      </c>
      <c r="G2861" t="s">
        <v>565</v>
      </c>
      <c r="H2861" t="s">
        <v>566</v>
      </c>
    </row>
    <row r="2862" spans="1:14" x14ac:dyDescent="0.35">
      <c r="A2862" t="s">
        <v>1057</v>
      </c>
      <c r="B2862">
        <v>20000</v>
      </c>
      <c r="C2862" t="s">
        <v>1056</v>
      </c>
      <c r="D2862" t="s">
        <v>1057</v>
      </c>
      <c r="E2862" t="s">
        <v>1016</v>
      </c>
      <c r="F2862" t="s">
        <v>1017</v>
      </c>
      <c r="G2862" t="s">
        <v>1051</v>
      </c>
      <c r="H2862" t="s">
        <v>1052</v>
      </c>
      <c r="M2862" t="s">
        <v>1053</v>
      </c>
      <c r="N2862" t="s">
        <v>1054</v>
      </c>
    </row>
    <row r="2863" spans="1:14" x14ac:dyDescent="0.35">
      <c r="A2863" t="s">
        <v>2208</v>
      </c>
      <c r="B2863">
        <v>300</v>
      </c>
      <c r="C2863" t="s">
        <v>2209</v>
      </c>
      <c r="D2863" t="s">
        <v>2208</v>
      </c>
      <c r="E2863" t="s">
        <v>563</v>
      </c>
      <c r="F2863" t="s">
        <v>564</v>
      </c>
      <c r="G2863" t="s">
        <v>565</v>
      </c>
      <c r="H2863" t="s">
        <v>566</v>
      </c>
    </row>
    <row r="2864" spans="1:14" x14ac:dyDescent="0.35">
      <c r="A2864" t="s">
        <v>209</v>
      </c>
      <c r="B2864">
        <v>250</v>
      </c>
      <c r="C2864" t="s">
        <v>208</v>
      </c>
      <c r="D2864" t="s">
        <v>209</v>
      </c>
      <c r="E2864" t="s">
        <v>563</v>
      </c>
      <c r="F2864" t="s">
        <v>564</v>
      </c>
      <c r="G2864" t="s">
        <v>565</v>
      </c>
      <c r="H2864" t="s">
        <v>566</v>
      </c>
    </row>
    <row r="2865" spans="1:14" x14ac:dyDescent="0.35">
      <c r="A2865" t="s">
        <v>76</v>
      </c>
      <c r="B2865">
        <v>150</v>
      </c>
      <c r="C2865" t="s">
        <v>75</v>
      </c>
      <c r="D2865" t="s">
        <v>76</v>
      </c>
      <c r="E2865" t="s">
        <v>563</v>
      </c>
      <c r="F2865" t="s">
        <v>564</v>
      </c>
      <c r="G2865" t="s">
        <v>565</v>
      </c>
      <c r="H2865" t="s">
        <v>566</v>
      </c>
    </row>
    <row r="2866" spans="1:14" x14ac:dyDescent="0.35">
      <c r="A2866" t="s">
        <v>1057</v>
      </c>
      <c r="B2866">
        <v>10000</v>
      </c>
      <c r="C2866" t="s">
        <v>1056</v>
      </c>
      <c r="D2866" t="s">
        <v>1057</v>
      </c>
      <c r="E2866" t="s">
        <v>1016</v>
      </c>
      <c r="F2866" t="s">
        <v>1017</v>
      </c>
      <c r="G2866" t="s">
        <v>1051</v>
      </c>
      <c r="H2866" t="s">
        <v>1052</v>
      </c>
      <c r="K2866" t="s">
        <v>1777</v>
      </c>
      <c r="L2866" t="s">
        <v>1778</v>
      </c>
      <c r="M2866" t="s">
        <v>1779</v>
      </c>
      <c r="N2866" t="s">
        <v>1780</v>
      </c>
    </row>
    <row r="2867" spans="1:14" x14ac:dyDescent="0.35">
      <c r="A2867" t="s">
        <v>367</v>
      </c>
      <c r="B2867">
        <v>3631</v>
      </c>
      <c r="C2867" t="s">
        <v>368</v>
      </c>
      <c r="D2867" t="s">
        <v>367</v>
      </c>
      <c r="E2867" t="s">
        <v>384</v>
      </c>
      <c r="F2867" t="s">
        <v>385</v>
      </c>
      <c r="G2867" t="s">
        <v>339</v>
      </c>
      <c r="H2867" t="s">
        <v>340</v>
      </c>
      <c r="I2867" t="s">
        <v>420</v>
      </c>
      <c r="J2867" t="s">
        <v>421</v>
      </c>
    </row>
    <row r="2868" spans="1:14" x14ac:dyDescent="0.35">
      <c r="A2868" t="s">
        <v>97</v>
      </c>
      <c r="B2868">
        <v>30000</v>
      </c>
      <c r="C2868" t="s">
        <v>96</v>
      </c>
      <c r="D2868" t="s">
        <v>97</v>
      </c>
      <c r="E2868" t="s">
        <v>1016</v>
      </c>
      <c r="F2868" t="s">
        <v>1017</v>
      </c>
      <c r="G2868" t="s">
        <v>1109</v>
      </c>
      <c r="H2868" t="s">
        <v>1110</v>
      </c>
      <c r="K2868" t="s">
        <v>1111</v>
      </c>
      <c r="L2868" t="s">
        <v>1112</v>
      </c>
      <c r="M2868" t="s">
        <v>1113</v>
      </c>
      <c r="N2868" t="s">
        <v>1114</v>
      </c>
    </row>
    <row r="2869" spans="1:14" x14ac:dyDescent="0.35">
      <c r="A2869" t="s">
        <v>2210</v>
      </c>
      <c r="B2869">
        <v>700</v>
      </c>
      <c r="C2869" t="s">
        <v>183</v>
      </c>
      <c r="D2869" t="s">
        <v>182</v>
      </c>
      <c r="E2869" t="s">
        <v>384</v>
      </c>
      <c r="F2869" t="s">
        <v>385</v>
      </c>
      <c r="G2869" t="s">
        <v>339</v>
      </c>
      <c r="H2869" t="s">
        <v>340</v>
      </c>
      <c r="I2869" t="s">
        <v>420</v>
      </c>
      <c r="J2869" t="s">
        <v>421</v>
      </c>
    </row>
    <row r="2870" spans="1:14" x14ac:dyDescent="0.35">
      <c r="A2870" t="s">
        <v>2038</v>
      </c>
      <c r="B2870">
        <v>53170</v>
      </c>
      <c r="C2870" t="s">
        <v>156</v>
      </c>
      <c r="D2870" t="s">
        <v>157</v>
      </c>
      <c r="E2870" t="s">
        <v>422</v>
      </c>
      <c r="F2870" t="s">
        <v>423</v>
      </c>
      <c r="G2870" t="s">
        <v>307</v>
      </c>
      <c r="H2870" t="s">
        <v>308</v>
      </c>
      <c r="K2870" t="s">
        <v>1930</v>
      </c>
      <c r="L2870" t="s">
        <v>1931</v>
      </c>
    </row>
    <row r="2871" spans="1:14" x14ac:dyDescent="0.35">
      <c r="A2871" t="s">
        <v>367</v>
      </c>
      <c r="B2871">
        <v>4616</v>
      </c>
      <c r="C2871" t="s">
        <v>368</v>
      </c>
      <c r="D2871" t="s">
        <v>367</v>
      </c>
      <c r="E2871" t="s">
        <v>384</v>
      </c>
      <c r="F2871" t="s">
        <v>385</v>
      </c>
      <c r="G2871" t="s">
        <v>339</v>
      </c>
      <c r="H2871" t="s">
        <v>340</v>
      </c>
      <c r="I2871" t="s">
        <v>416</v>
      </c>
      <c r="J2871" t="s">
        <v>417</v>
      </c>
    </row>
    <row r="2872" spans="1:14" x14ac:dyDescent="0.35">
      <c r="A2872" t="s">
        <v>2211</v>
      </c>
      <c r="B2872">
        <v>467</v>
      </c>
      <c r="C2872" t="s">
        <v>346</v>
      </c>
      <c r="D2872" t="s">
        <v>347</v>
      </c>
      <c r="E2872" t="s">
        <v>384</v>
      </c>
      <c r="F2872" t="s">
        <v>385</v>
      </c>
      <c r="G2872" t="s">
        <v>339</v>
      </c>
      <c r="H2872" t="s">
        <v>340</v>
      </c>
      <c r="I2872" t="s">
        <v>416</v>
      </c>
      <c r="J2872" t="s">
        <v>417</v>
      </c>
    </row>
    <row r="2873" spans="1:14" x14ac:dyDescent="0.35">
      <c r="A2873" t="s">
        <v>467</v>
      </c>
      <c r="B2873">
        <v>15969</v>
      </c>
      <c r="C2873" t="s">
        <v>468</v>
      </c>
      <c r="D2873" t="s">
        <v>467</v>
      </c>
      <c r="E2873" t="s">
        <v>384</v>
      </c>
      <c r="F2873" t="s">
        <v>385</v>
      </c>
      <c r="G2873" t="s">
        <v>339</v>
      </c>
      <c r="H2873" t="s">
        <v>340</v>
      </c>
      <c r="I2873" t="s">
        <v>416</v>
      </c>
      <c r="J2873" t="s">
        <v>417</v>
      </c>
    </row>
    <row r="2874" spans="1:14" x14ac:dyDescent="0.35">
      <c r="A2874" t="s">
        <v>1057</v>
      </c>
      <c r="B2874">
        <v>64000</v>
      </c>
      <c r="C2874" t="s">
        <v>1056</v>
      </c>
      <c r="D2874" t="s">
        <v>1057</v>
      </c>
      <c r="E2874" t="s">
        <v>1016</v>
      </c>
      <c r="F2874" t="s">
        <v>1017</v>
      </c>
      <c r="G2874" t="s">
        <v>1109</v>
      </c>
      <c r="H2874" t="s">
        <v>1110</v>
      </c>
      <c r="K2874" t="s">
        <v>1111</v>
      </c>
      <c r="L2874" t="s">
        <v>1112</v>
      </c>
      <c r="M2874" t="s">
        <v>1113</v>
      </c>
      <c r="N2874" t="s">
        <v>1114</v>
      </c>
    </row>
    <row r="2875" spans="1:14" x14ac:dyDescent="0.35">
      <c r="A2875" t="s">
        <v>367</v>
      </c>
      <c r="B2875">
        <v>11073</v>
      </c>
      <c r="C2875" t="s">
        <v>368</v>
      </c>
      <c r="D2875" t="s">
        <v>367</v>
      </c>
      <c r="E2875" t="s">
        <v>384</v>
      </c>
      <c r="F2875" t="s">
        <v>385</v>
      </c>
      <c r="G2875" t="s">
        <v>339</v>
      </c>
      <c r="H2875" t="s">
        <v>340</v>
      </c>
      <c r="I2875" t="s">
        <v>396</v>
      </c>
      <c r="J2875" t="s">
        <v>397</v>
      </c>
    </row>
    <row r="2876" spans="1:14" x14ac:dyDescent="0.35">
      <c r="A2876" t="s">
        <v>467</v>
      </c>
      <c r="B2876">
        <v>13659</v>
      </c>
      <c r="C2876" t="s">
        <v>468</v>
      </c>
      <c r="D2876" t="s">
        <v>467</v>
      </c>
      <c r="E2876" t="s">
        <v>384</v>
      </c>
      <c r="F2876" t="s">
        <v>385</v>
      </c>
      <c r="G2876" t="s">
        <v>339</v>
      </c>
      <c r="H2876" t="s">
        <v>340</v>
      </c>
      <c r="I2876" t="s">
        <v>396</v>
      </c>
      <c r="J2876" t="s">
        <v>397</v>
      </c>
    </row>
    <row r="2877" spans="1:14" x14ac:dyDescent="0.35">
      <c r="A2877" t="s">
        <v>2038</v>
      </c>
      <c r="B2877">
        <v>21600</v>
      </c>
      <c r="C2877" t="s">
        <v>107</v>
      </c>
      <c r="D2877" t="s">
        <v>108</v>
      </c>
      <c r="E2877" t="s">
        <v>1016</v>
      </c>
      <c r="F2877" t="s">
        <v>1017</v>
      </c>
      <c r="G2877" t="s">
        <v>1109</v>
      </c>
      <c r="H2877" t="s">
        <v>1110</v>
      </c>
      <c r="K2877" t="s">
        <v>1111</v>
      </c>
      <c r="L2877" t="s">
        <v>1112</v>
      </c>
      <c r="M2877" t="s">
        <v>1113</v>
      </c>
      <c r="N2877" t="s">
        <v>1114</v>
      </c>
    </row>
    <row r="2878" spans="1:14" x14ac:dyDescent="0.35">
      <c r="A2878" t="s">
        <v>28</v>
      </c>
      <c r="B2878">
        <v>16236</v>
      </c>
      <c r="C2878" t="s">
        <v>27</v>
      </c>
      <c r="D2878" t="s">
        <v>28</v>
      </c>
      <c r="E2878" t="s">
        <v>1016</v>
      </c>
      <c r="F2878" t="s">
        <v>1017</v>
      </c>
      <c r="G2878" t="s">
        <v>1109</v>
      </c>
      <c r="H2878" t="s">
        <v>1110</v>
      </c>
      <c r="K2878" t="s">
        <v>1111</v>
      </c>
      <c r="L2878" t="s">
        <v>1112</v>
      </c>
      <c r="M2878" t="s">
        <v>1113</v>
      </c>
      <c r="N2878" t="s">
        <v>1114</v>
      </c>
    </row>
    <row r="2879" spans="1:14" x14ac:dyDescent="0.35">
      <c r="A2879" t="s">
        <v>18</v>
      </c>
      <c r="B2879">
        <v>394</v>
      </c>
      <c r="C2879" t="s">
        <v>17</v>
      </c>
      <c r="D2879" t="s">
        <v>18</v>
      </c>
      <c r="E2879" t="s">
        <v>1016</v>
      </c>
      <c r="F2879" t="s">
        <v>1017</v>
      </c>
      <c r="G2879" t="s">
        <v>1109</v>
      </c>
      <c r="H2879" t="s">
        <v>1110</v>
      </c>
      <c r="K2879" t="s">
        <v>1111</v>
      </c>
      <c r="L2879" t="s">
        <v>1112</v>
      </c>
      <c r="M2879" t="s">
        <v>1113</v>
      </c>
      <c r="N2879" t="s">
        <v>1114</v>
      </c>
    </row>
    <row r="2880" spans="1:14" x14ac:dyDescent="0.35">
      <c r="A2880" t="s">
        <v>2212</v>
      </c>
      <c r="B2880">
        <v>121108</v>
      </c>
      <c r="C2880" t="s">
        <v>171</v>
      </c>
      <c r="D2880" t="s">
        <v>172</v>
      </c>
      <c r="E2880" t="s">
        <v>458</v>
      </c>
      <c r="F2880" t="s">
        <v>459</v>
      </c>
      <c r="G2880" t="s">
        <v>348</v>
      </c>
      <c r="H2880" t="s">
        <v>349</v>
      </c>
      <c r="M2880" t="s">
        <v>1817</v>
      </c>
      <c r="N2880" t="s">
        <v>1818</v>
      </c>
    </row>
    <row r="2881" spans="1:14" x14ac:dyDescent="0.35">
      <c r="A2881" t="s">
        <v>2038</v>
      </c>
      <c r="B2881">
        <v>20160</v>
      </c>
      <c r="C2881" t="s">
        <v>107</v>
      </c>
      <c r="D2881" t="s">
        <v>108</v>
      </c>
      <c r="E2881" t="s">
        <v>1016</v>
      </c>
      <c r="F2881" t="s">
        <v>1017</v>
      </c>
      <c r="G2881" t="s">
        <v>565</v>
      </c>
      <c r="H2881" t="s">
        <v>566</v>
      </c>
      <c r="K2881" t="s">
        <v>1746</v>
      </c>
      <c r="L2881" t="s">
        <v>1747</v>
      </c>
      <c r="M2881" t="s">
        <v>1748</v>
      </c>
      <c r="N2881" t="s">
        <v>1749</v>
      </c>
    </row>
    <row r="2882" spans="1:14" x14ac:dyDescent="0.35">
      <c r="A2882" t="s">
        <v>184</v>
      </c>
      <c r="B2882">
        <v>200</v>
      </c>
      <c r="C2882" t="s">
        <v>185</v>
      </c>
      <c r="D2882" t="s">
        <v>184</v>
      </c>
      <c r="E2882" t="s">
        <v>1016</v>
      </c>
      <c r="F2882" t="s">
        <v>1017</v>
      </c>
      <c r="G2882" t="s">
        <v>565</v>
      </c>
      <c r="H2882" t="s">
        <v>566</v>
      </c>
      <c r="K2882" t="s">
        <v>1746</v>
      </c>
      <c r="L2882" t="s">
        <v>1747</v>
      </c>
      <c r="M2882" t="s">
        <v>1748</v>
      </c>
      <c r="N2882" t="s">
        <v>1749</v>
      </c>
    </row>
    <row r="2883" spans="1:14" x14ac:dyDescent="0.35">
      <c r="A2883" t="s">
        <v>28</v>
      </c>
      <c r="B2883">
        <v>6653</v>
      </c>
      <c r="C2883" t="s">
        <v>27</v>
      </c>
      <c r="D2883" t="s">
        <v>28</v>
      </c>
      <c r="E2883" t="s">
        <v>1016</v>
      </c>
      <c r="F2883" t="s">
        <v>1017</v>
      </c>
      <c r="G2883" t="s">
        <v>565</v>
      </c>
      <c r="H2883" t="s">
        <v>566</v>
      </c>
      <c r="K2883" t="s">
        <v>1746</v>
      </c>
      <c r="L2883" t="s">
        <v>1747</v>
      </c>
      <c r="M2883" t="s">
        <v>1748</v>
      </c>
      <c r="N2883" t="s">
        <v>1749</v>
      </c>
    </row>
    <row r="2884" spans="1:14" x14ac:dyDescent="0.35">
      <c r="A2884" t="s">
        <v>297</v>
      </c>
      <c r="B2884">
        <v>125880</v>
      </c>
      <c r="C2884" t="s">
        <v>298</v>
      </c>
      <c r="D2884" t="s">
        <v>297</v>
      </c>
      <c r="E2884" t="s">
        <v>410</v>
      </c>
      <c r="F2884" t="s">
        <v>411</v>
      </c>
      <c r="G2884" t="s">
        <v>771</v>
      </c>
      <c r="H2884" t="s">
        <v>772</v>
      </c>
    </row>
    <row r="2885" spans="1:14" x14ac:dyDescent="0.35">
      <c r="A2885" t="s">
        <v>18</v>
      </c>
      <c r="B2885">
        <v>161</v>
      </c>
      <c r="C2885" t="s">
        <v>17</v>
      </c>
      <c r="D2885" t="s">
        <v>18</v>
      </c>
      <c r="E2885" t="s">
        <v>1016</v>
      </c>
      <c r="F2885" t="s">
        <v>1017</v>
      </c>
      <c r="G2885" t="s">
        <v>565</v>
      </c>
      <c r="H2885" t="s">
        <v>566</v>
      </c>
      <c r="K2885" t="s">
        <v>1746</v>
      </c>
      <c r="L2885" t="s">
        <v>1747</v>
      </c>
      <c r="M2885" t="s">
        <v>1748</v>
      </c>
      <c r="N2885" t="s">
        <v>1749</v>
      </c>
    </row>
    <row r="2886" spans="1:14" x14ac:dyDescent="0.35">
      <c r="A2886" t="s">
        <v>367</v>
      </c>
      <c r="B2886">
        <v>38625</v>
      </c>
      <c r="C2886" t="s">
        <v>368</v>
      </c>
      <c r="D2886" t="s">
        <v>367</v>
      </c>
      <c r="E2886" t="s">
        <v>384</v>
      </c>
      <c r="F2886" t="s">
        <v>385</v>
      </c>
      <c r="G2886" t="s">
        <v>339</v>
      </c>
      <c r="H2886" t="s">
        <v>340</v>
      </c>
      <c r="I2886" t="s">
        <v>390</v>
      </c>
      <c r="J2886" t="s">
        <v>391</v>
      </c>
    </row>
    <row r="2887" spans="1:14" x14ac:dyDescent="0.35">
      <c r="A2887" t="s">
        <v>467</v>
      </c>
      <c r="B2887">
        <v>87351</v>
      </c>
      <c r="C2887" t="s">
        <v>468</v>
      </c>
      <c r="D2887" t="s">
        <v>467</v>
      </c>
      <c r="E2887" t="s">
        <v>384</v>
      </c>
      <c r="F2887" t="s">
        <v>385</v>
      </c>
      <c r="G2887" t="s">
        <v>339</v>
      </c>
      <c r="H2887" t="s">
        <v>340</v>
      </c>
      <c r="I2887" t="s">
        <v>390</v>
      </c>
      <c r="J2887" t="s">
        <v>391</v>
      </c>
    </row>
    <row r="2888" spans="1:14" x14ac:dyDescent="0.35">
      <c r="A2888" t="s">
        <v>1090</v>
      </c>
      <c r="B2888">
        <v>15000</v>
      </c>
      <c r="C2888" t="s">
        <v>1089</v>
      </c>
      <c r="D2888" t="s">
        <v>1090</v>
      </c>
      <c r="E2888" t="s">
        <v>1016</v>
      </c>
      <c r="F2888" t="s">
        <v>1017</v>
      </c>
      <c r="G2888" t="s">
        <v>1411</v>
      </c>
      <c r="H2888" t="s">
        <v>1412</v>
      </c>
      <c r="M2888" t="s">
        <v>1053</v>
      </c>
      <c r="N2888" t="s">
        <v>1054</v>
      </c>
    </row>
    <row r="2889" spans="1:14" x14ac:dyDescent="0.35">
      <c r="A2889" t="s">
        <v>2038</v>
      </c>
      <c r="B2889">
        <v>22440</v>
      </c>
      <c r="C2889" t="s">
        <v>219</v>
      </c>
      <c r="D2889" t="s">
        <v>220</v>
      </c>
      <c r="E2889" t="s">
        <v>410</v>
      </c>
      <c r="F2889" t="s">
        <v>411</v>
      </c>
      <c r="G2889" t="s">
        <v>412</v>
      </c>
      <c r="H2889" t="s">
        <v>413</v>
      </c>
    </row>
    <row r="2890" spans="1:14" x14ac:dyDescent="0.35">
      <c r="A2890" t="s">
        <v>2038</v>
      </c>
      <c r="B2890">
        <v>44460</v>
      </c>
      <c r="C2890" t="s">
        <v>101</v>
      </c>
      <c r="D2890" t="s">
        <v>102</v>
      </c>
      <c r="E2890" t="s">
        <v>410</v>
      </c>
      <c r="F2890" t="s">
        <v>411</v>
      </c>
      <c r="G2890" t="s">
        <v>412</v>
      </c>
      <c r="H2890" t="s">
        <v>413</v>
      </c>
    </row>
    <row r="2891" spans="1:14" x14ac:dyDescent="0.35">
      <c r="A2891" t="s">
        <v>2038</v>
      </c>
      <c r="B2891">
        <v>69924</v>
      </c>
      <c r="C2891" t="s">
        <v>205</v>
      </c>
      <c r="D2891" t="s">
        <v>206</v>
      </c>
      <c r="E2891" t="s">
        <v>410</v>
      </c>
      <c r="F2891" t="s">
        <v>411</v>
      </c>
      <c r="G2891" t="s">
        <v>412</v>
      </c>
      <c r="H2891" t="s">
        <v>413</v>
      </c>
    </row>
    <row r="2892" spans="1:14" x14ac:dyDescent="0.35">
      <c r="A2892" t="s">
        <v>28</v>
      </c>
      <c r="B2892">
        <v>47516</v>
      </c>
      <c r="C2892" t="s">
        <v>27</v>
      </c>
      <c r="D2892" t="s">
        <v>28</v>
      </c>
      <c r="E2892" t="s">
        <v>410</v>
      </c>
      <c r="F2892" t="s">
        <v>411</v>
      </c>
      <c r="G2892" t="s">
        <v>412</v>
      </c>
      <c r="H2892" t="s">
        <v>413</v>
      </c>
    </row>
    <row r="2893" spans="1:14" x14ac:dyDescent="0.35">
      <c r="A2893" t="s">
        <v>18</v>
      </c>
      <c r="B2893">
        <v>1152</v>
      </c>
      <c r="C2893" t="s">
        <v>17</v>
      </c>
      <c r="D2893" t="s">
        <v>18</v>
      </c>
      <c r="E2893" t="s">
        <v>410</v>
      </c>
      <c r="F2893" t="s">
        <v>411</v>
      </c>
      <c r="G2893" t="s">
        <v>412</v>
      </c>
      <c r="H2893" t="s">
        <v>413</v>
      </c>
    </row>
    <row r="2894" spans="1:14" x14ac:dyDescent="0.35">
      <c r="A2894" t="s">
        <v>97</v>
      </c>
      <c r="B2894">
        <v>7162</v>
      </c>
      <c r="C2894" t="s">
        <v>96</v>
      </c>
      <c r="D2894" t="s">
        <v>97</v>
      </c>
      <c r="E2894" t="s">
        <v>410</v>
      </c>
      <c r="F2894" t="s">
        <v>411</v>
      </c>
      <c r="G2894" t="s">
        <v>412</v>
      </c>
      <c r="H2894" t="s">
        <v>413</v>
      </c>
    </row>
    <row r="2895" spans="1:14" x14ac:dyDescent="0.35">
      <c r="A2895" t="s">
        <v>2213</v>
      </c>
      <c r="B2895">
        <v>20251</v>
      </c>
      <c r="C2895" t="s">
        <v>243</v>
      </c>
      <c r="D2895" t="s">
        <v>244</v>
      </c>
      <c r="E2895" t="s">
        <v>134</v>
      </c>
      <c r="F2895" t="s">
        <v>135</v>
      </c>
      <c r="G2895" t="s">
        <v>117</v>
      </c>
      <c r="H2895" t="s">
        <v>118</v>
      </c>
      <c r="K2895" t="s">
        <v>986</v>
      </c>
      <c r="L2895" t="s">
        <v>987</v>
      </c>
    </row>
    <row r="2896" spans="1:14" x14ac:dyDescent="0.35">
      <c r="A2896" t="s">
        <v>2214</v>
      </c>
      <c r="B2896">
        <v>2373</v>
      </c>
      <c r="C2896" t="s">
        <v>148</v>
      </c>
      <c r="D2896" t="s">
        <v>149</v>
      </c>
      <c r="E2896" t="s">
        <v>134</v>
      </c>
      <c r="F2896" t="s">
        <v>135</v>
      </c>
      <c r="G2896" t="s">
        <v>117</v>
      </c>
      <c r="H2896" t="s">
        <v>118</v>
      </c>
      <c r="K2896" t="s">
        <v>2215</v>
      </c>
      <c r="L2896" t="s">
        <v>2216</v>
      </c>
    </row>
    <row r="2897" spans="1:8" x14ac:dyDescent="0.35">
      <c r="A2897" t="s">
        <v>2217</v>
      </c>
      <c r="B2897">
        <v>11000</v>
      </c>
      <c r="C2897" t="s">
        <v>2218</v>
      </c>
      <c r="D2897" t="s">
        <v>2217</v>
      </c>
      <c r="E2897" t="s">
        <v>332</v>
      </c>
      <c r="F2897" t="s">
        <v>333</v>
      </c>
      <c r="G2897" t="s">
        <v>178</v>
      </c>
      <c r="H2897" t="s">
        <v>179</v>
      </c>
    </row>
    <row r="2898" spans="1:8" x14ac:dyDescent="0.35">
      <c r="A2898" t="s">
        <v>2219</v>
      </c>
      <c r="B2898">
        <v>1600</v>
      </c>
      <c r="C2898" t="s">
        <v>2220</v>
      </c>
      <c r="D2898" t="s">
        <v>2219</v>
      </c>
      <c r="E2898" t="s">
        <v>332</v>
      </c>
      <c r="F2898" t="s">
        <v>333</v>
      </c>
      <c r="G2898" t="s">
        <v>178</v>
      </c>
      <c r="H2898" t="s">
        <v>179</v>
      </c>
    </row>
    <row r="2899" spans="1:8" x14ac:dyDescent="0.35">
      <c r="A2899" t="s">
        <v>2221</v>
      </c>
      <c r="B2899">
        <v>1200</v>
      </c>
      <c r="C2899" t="s">
        <v>2222</v>
      </c>
      <c r="D2899" t="s">
        <v>2221</v>
      </c>
      <c r="E2899" t="s">
        <v>332</v>
      </c>
      <c r="F2899" t="s">
        <v>333</v>
      </c>
      <c r="G2899" t="s">
        <v>178</v>
      </c>
      <c r="H2899" t="s">
        <v>179</v>
      </c>
    </row>
    <row r="2900" spans="1:8" x14ac:dyDescent="0.35">
      <c r="A2900" t="s">
        <v>2223</v>
      </c>
      <c r="B2900">
        <v>2550</v>
      </c>
      <c r="C2900" t="s">
        <v>2224</v>
      </c>
      <c r="D2900" t="s">
        <v>2225</v>
      </c>
      <c r="E2900" t="s">
        <v>332</v>
      </c>
      <c r="F2900" t="s">
        <v>333</v>
      </c>
      <c r="G2900" t="s">
        <v>178</v>
      </c>
      <c r="H2900" t="s">
        <v>179</v>
      </c>
    </row>
    <row r="2901" spans="1:8" x14ac:dyDescent="0.35">
      <c r="A2901" t="s">
        <v>297</v>
      </c>
      <c r="B2901">
        <v>29665</v>
      </c>
      <c r="C2901" t="s">
        <v>298</v>
      </c>
      <c r="D2901" t="s">
        <v>297</v>
      </c>
      <c r="E2901" t="s">
        <v>410</v>
      </c>
      <c r="F2901" t="s">
        <v>411</v>
      </c>
      <c r="G2901" t="s">
        <v>412</v>
      </c>
      <c r="H2901" t="s">
        <v>413</v>
      </c>
    </row>
    <row r="2902" spans="1:8" x14ac:dyDescent="0.35">
      <c r="A2902" t="s">
        <v>643</v>
      </c>
      <c r="B2902">
        <v>451</v>
      </c>
      <c r="C2902" t="s">
        <v>644</v>
      </c>
      <c r="D2902" t="s">
        <v>643</v>
      </c>
      <c r="E2902" t="s">
        <v>337</v>
      </c>
      <c r="F2902" t="s">
        <v>338</v>
      </c>
      <c r="G2902" t="s">
        <v>339</v>
      </c>
      <c r="H2902" t="s">
        <v>340</v>
      </c>
    </row>
    <row r="2903" spans="1:8" x14ac:dyDescent="0.35">
      <c r="A2903" t="s">
        <v>64</v>
      </c>
      <c r="B2903">
        <v>366</v>
      </c>
      <c r="C2903" t="s">
        <v>63</v>
      </c>
      <c r="D2903" t="s">
        <v>64</v>
      </c>
      <c r="E2903" t="s">
        <v>337</v>
      </c>
      <c r="F2903" t="s">
        <v>338</v>
      </c>
      <c r="G2903" t="s">
        <v>339</v>
      </c>
      <c r="H2903" t="s">
        <v>340</v>
      </c>
    </row>
    <row r="2904" spans="1:8" x14ac:dyDescent="0.35">
      <c r="A2904" t="s">
        <v>520</v>
      </c>
      <c r="B2904">
        <v>200</v>
      </c>
      <c r="C2904" t="s">
        <v>519</v>
      </c>
      <c r="D2904" t="s">
        <v>520</v>
      </c>
      <c r="E2904" t="s">
        <v>337</v>
      </c>
      <c r="F2904" t="s">
        <v>338</v>
      </c>
      <c r="G2904" t="s">
        <v>339</v>
      </c>
      <c r="H2904" t="s">
        <v>340</v>
      </c>
    </row>
    <row r="2905" spans="1:8" x14ac:dyDescent="0.35">
      <c r="A2905" t="s">
        <v>2226</v>
      </c>
      <c r="B2905">
        <v>9650</v>
      </c>
      <c r="C2905" t="s">
        <v>803</v>
      </c>
      <c r="D2905" t="s">
        <v>804</v>
      </c>
      <c r="E2905" t="s">
        <v>490</v>
      </c>
      <c r="F2905" t="s">
        <v>491</v>
      </c>
      <c r="G2905" t="s">
        <v>492</v>
      </c>
      <c r="H2905" t="s">
        <v>493</v>
      </c>
    </row>
    <row r="2906" spans="1:8" x14ac:dyDescent="0.35">
      <c r="A2906" t="s">
        <v>2227</v>
      </c>
      <c r="B2906">
        <v>765</v>
      </c>
      <c r="C2906" t="s">
        <v>803</v>
      </c>
      <c r="D2906" t="s">
        <v>804</v>
      </c>
      <c r="E2906" t="s">
        <v>490</v>
      </c>
      <c r="F2906" t="s">
        <v>491</v>
      </c>
      <c r="G2906" t="s">
        <v>492</v>
      </c>
      <c r="H2906" t="s">
        <v>493</v>
      </c>
    </row>
    <row r="2907" spans="1:8" x14ac:dyDescent="0.35">
      <c r="A2907" t="s">
        <v>667</v>
      </c>
      <c r="B2907">
        <v>1500</v>
      </c>
      <c r="C2907" t="s">
        <v>932</v>
      </c>
      <c r="D2907" t="s">
        <v>667</v>
      </c>
      <c r="E2907" t="s">
        <v>337</v>
      </c>
      <c r="F2907" t="s">
        <v>338</v>
      </c>
      <c r="G2907" t="s">
        <v>339</v>
      </c>
      <c r="H2907" t="s">
        <v>340</v>
      </c>
    </row>
    <row r="2908" spans="1:8" x14ac:dyDescent="0.35">
      <c r="A2908" t="s">
        <v>2228</v>
      </c>
      <c r="B2908">
        <v>7283</v>
      </c>
      <c r="C2908" t="s">
        <v>803</v>
      </c>
      <c r="D2908" t="s">
        <v>804</v>
      </c>
      <c r="E2908" t="s">
        <v>490</v>
      </c>
      <c r="F2908" t="s">
        <v>491</v>
      </c>
      <c r="G2908" t="s">
        <v>492</v>
      </c>
      <c r="H2908" t="s">
        <v>493</v>
      </c>
    </row>
    <row r="2909" spans="1:8" x14ac:dyDescent="0.35">
      <c r="A2909" t="s">
        <v>138</v>
      </c>
      <c r="B2909">
        <v>3000</v>
      </c>
      <c r="C2909" t="s">
        <v>266</v>
      </c>
      <c r="D2909" t="s">
        <v>138</v>
      </c>
      <c r="E2909" t="s">
        <v>337</v>
      </c>
      <c r="F2909" t="s">
        <v>338</v>
      </c>
      <c r="G2909" t="s">
        <v>339</v>
      </c>
      <c r="H2909" t="s">
        <v>340</v>
      </c>
    </row>
    <row r="2910" spans="1:8" x14ac:dyDescent="0.35">
      <c r="A2910" t="s">
        <v>57</v>
      </c>
      <c r="B2910">
        <v>200</v>
      </c>
      <c r="C2910" t="s">
        <v>56</v>
      </c>
      <c r="D2910" t="s">
        <v>57</v>
      </c>
      <c r="E2910" t="s">
        <v>337</v>
      </c>
      <c r="F2910" t="s">
        <v>338</v>
      </c>
      <c r="G2910" t="s">
        <v>339</v>
      </c>
      <c r="H2910" t="s">
        <v>340</v>
      </c>
    </row>
    <row r="2911" spans="1:8" x14ac:dyDescent="0.35">
      <c r="A2911" t="s">
        <v>274</v>
      </c>
      <c r="B2911">
        <v>300</v>
      </c>
      <c r="C2911" t="s">
        <v>273</v>
      </c>
      <c r="D2911" t="s">
        <v>274</v>
      </c>
      <c r="E2911" t="s">
        <v>337</v>
      </c>
      <c r="F2911" t="s">
        <v>338</v>
      </c>
      <c r="G2911" t="s">
        <v>339</v>
      </c>
      <c r="H2911" t="s">
        <v>340</v>
      </c>
    </row>
    <row r="2912" spans="1:8" x14ac:dyDescent="0.35">
      <c r="A2912" t="s">
        <v>2229</v>
      </c>
      <c r="B2912">
        <v>6000</v>
      </c>
      <c r="C2912" t="s">
        <v>168</v>
      </c>
      <c r="D2912" t="s">
        <v>169</v>
      </c>
      <c r="E2912" t="s">
        <v>428</v>
      </c>
      <c r="F2912" t="s">
        <v>429</v>
      </c>
      <c r="G2912" t="s">
        <v>307</v>
      </c>
      <c r="H2912" t="s">
        <v>308</v>
      </c>
    </row>
    <row r="2913" spans="1:8" x14ac:dyDescent="0.35">
      <c r="A2913" t="s">
        <v>904</v>
      </c>
      <c r="B2913">
        <v>10000</v>
      </c>
      <c r="C2913" t="s">
        <v>903</v>
      </c>
      <c r="D2913" t="s">
        <v>904</v>
      </c>
      <c r="E2913" t="s">
        <v>337</v>
      </c>
      <c r="F2913" t="s">
        <v>338</v>
      </c>
      <c r="G2913" t="s">
        <v>339</v>
      </c>
      <c r="H2913" t="s">
        <v>340</v>
      </c>
    </row>
    <row r="2914" spans="1:8" x14ac:dyDescent="0.35">
      <c r="A2914" t="s">
        <v>347</v>
      </c>
      <c r="B2914">
        <v>500</v>
      </c>
      <c r="C2914" t="s">
        <v>346</v>
      </c>
      <c r="D2914" t="s">
        <v>347</v>
      </c>
      <c r="E2914" t="s">
        <v>337</v>
      </c>
      <c r="F2914" t="s">
        <v>338</v>
      </c>
      <c r="G2914" t="s">
        <v>339</v>
      </c>
      <c r="H2914" t="s">
        <v>340</v>
      </c>
    </row>
    <row r="2915" spans="1:8" x14ac:dyDescent="0.35">
      <c r="A2915" t="s">
        <v>440</v>
      </c>
      <c r="B2915">
        <v>4500</v>
      </c>
      <c r="C2915" t="s">
        <v>630</v>
      </c>
      <c r="D2915" t="s">
        <v>440</v>
      </c>
      <c r="E2915" t="s">
        <v>337</v>
      </c>
      <c r="F2915" t="s">
        <v>338</v>
      </c>
      <c r="G2915" t="s">
        <v>339</v>
      </c>
      <c r="H2915" t="s">
        <v>340</v>
      </c>
    </row>
    <row r="2916" spans="1:8" x14ac:dyDescent="0.35">
      <c r="A2916" t="s">
        <v>28</v>
      </c>
      <c r="B2916">
        <v>17178</v>
      </c>
      <c r="C2916" t="s">
        <v>27</v>
      </c>
      <c r="D2916" t="s">
        <v>28</v>
      </c>
      <c r="E2916" t="s">
        <v>490</v>
      </c>
      <c r="F2916" t="s">
        <v>491</v>
      </c>
      <c r="G2916" t="s">
        <v>492</v>
      </c>
      <c r="H2916" t="s">
        <v>493</v>
      </c>
    </row>
    <row r="2917" spans="1:8" x14ac:dyDescent="0.35">
      <c r="A2917" t="s">
        <v>18</v>
      </c>
      <c r="B2917">
        <v>417</v>
      </c>
      <c r="C2917" t="s">
        <v>17</v>
      </c>
      <c r="D2917" t="s">
        <v>18</v>
      </c>
      <c r="E2917" t="s">
        <v>490</v>
      </c>
      <c r="F2917" t="s">
        <v>491</v>
      </c>
      <c r="G2917" t="s">
        <v>492</v>
      </c>
      <c r="H2917" t="s">
        <v>493</v>
      </c>
    </row>
    <row r="2918" spans="1:8" x14ac:dyDescent="0.35">
      <c r="A2918" t="s">
        <v>184</v>
      </c>
      <c r="B2918">
        <v>7038</v>
      </c>
      <c r="C2918" t="s">
        <v>185</v>
      </c>
      <c r="D2918" t="s">
        <v>184</v>
      </c>
      <c r="E2918" t="s">
        <v>337</v>
      </c>
      <c r="F2918" t="s">
        <v>338</v>
      </c>
      <c r="G2918" t="s">
        <v>339</v>
      </c>
      <c r="H2918" t="s">
        <v>340</v>
      </c>
    </row>
    <row r="2919" spans="1:8" x14ac:dyDescent="0.35">
      <c r="A2919" t="s">
        <v>478</v>
      </c>
      <c r="B2919">
        <v>1000</v>
      </c>
      <c r="C2919" t="s">
        <v>477</v>
      </c>
      <c r="D2919" t="s">
        <v>478</v>
      </c>
      <c r="E2919" t="s">
        <v>337</v>
      </c>
      <c r="F2919" t="s">
        <v>338</v>
      </c>
      <c r="G2919" t="s">
        <v>339</v>
      </c>
      <c r="H2919" t="s">
        <v>340</v>
      </c>
    </row>
    <row r="2920" spans="1:8" x14ac:dyDescent="0.35">
      <c r="A2920" t="s">
        <v>440</v>
      </c>
      <c r="B2920">
        <v>2100</v>
      </c>
      <c r="C2920" t="s">
        <v>439</v>
      </c>
      <c r="D2920" t="s">
        <v>440</v>
      </c>
      <c r="E2920" t="s">
        <v>337</v>
      </c>
      <c r="F2920" t="s">
        <v>338</v>
      </c>
      <c r="G2920" t="s">
        <v>339</v>
      </c>
      <c r="H2920" t="s">
        <v>340</v>
      </c>
    </row>
    <row r="2921" spans="1:8" x14ac:dyDescent="0.35">
      <c r="A2921" t="s">
        <v>481</v>
      </c>
      <c r="B2921">
        <v>1200</v>
      </c>
      <c r="C2921" t="s">
        <v>1830</v>
      </c>
      <c r="D2921" t="s">
        <v>481</v>
      </c>
      <c r="E2921" t="s">
        <v>337</v>
      </c>
      <c r="F2921" t="s">
        <v>338</v>
      </c>
      <c r="G2921" t="s">
        <v>339</v>
      </c>
      <c r="H2921" t="s">
        <v>340</v>
      </c>
    </row>
    <row r="2922" spans="1:8" x14ac:dyDescent="0.35">
      <c r="A2922" t="s">
        <v>488</v>
      </c>
      <c r="B2922">
        <v>400</v>
      </c>
      <c r="C2922" t="s">
        <v>2230</v>
      </c>
      <c r="D2922" t="s">
        <v>488</v>
      </c>
      <c r="E2922" t="s">
        <v>337</v>
      </c>
      <c r="F2922" t="s">
        <v>338</v>
      </c>
      <c r="G2922" t="s">
        <v>339</v>
      </c>
      <c r="H2922" t="s">
        <v>340</v>
      </c>
    </row>
    <row r="2923" spans="1:8" x14ac:dyDescent="0.35">
      <c r="A2923" t="s">
        <v>475</v>
      </c>
      <c r="B2923">
        <v>350</v>
      </c>
      <c r="C2923" t="s">
        <v>474</v>
      </c>
      <c r="D2923" t="s">
        <v>475</v>
      </c>
      <c r="E2923" t="s">
        <v>337</v>
      </c>
      <c r="F2923" t="s">
        <v>338</v>
      </c>
      <c r="G2923" t="s">
        <v>339</v>
      </c>
      <c r="H2923" t="s">
        <v>340</v>
      </c>
    </row>
    <row r="2924" spans="1:8" x14ac:dyDescent="0.35">
      <c r="A2924" t="s">
        <v>188</v>
      </c>
      <c r="B2924">
        <v>575</v>
      </c>
      <c r="C2924" t="s">
        <v>189</v>
      </c>
      <c r="D2924" t="s">
        <v>188</v>
      </c>
      <c r="E2924" t="s">
        <v>337</v>
      </c>
      <c r="F2924" t="s">
        <v>338</v>
      </c>
      <c r="G2924" t="s">
        <v>339</v>
      </c>
      <c r="H2924" t="s">
        <v>340</v>
      </c>
    </row>
    <row r="2925" spans="1:8" x14ac:dyDescent="0.35">
      <c r="A2925" t="s">
        <v>209</v>
      </c>
      <c r="B2925">
        <v>16950</v>
      </c>
      <c r="C2925" t="s">
        <v>208</v>
      </c>
      <c r="D2925" t="s">
        <v>209</v>
      </c>
      <c r="E2925" t="s">
        <v>337</v>
      </c>
      <c r="F2925" t="s">
        <v>338</v>
      </c>
      <c r="G2925" t="s">
        <v>339</v>
      </c>
      <c r="H2925" t="s">
        <v>340</v>
      </c>
    </row>
    <row r="2926" spans="1:8" x14ac:dyDescent="0.35">
      <c r="A2926" t="s">
        <v>149</v>
      </c>
      <c r="B2926">
        <v>74375</v>
      </c>
      <c r="C2926" t="s">
        <v>148</v>
      </c>
      <c r="D2926" t="s">
        <v>149</v>
      </c>
      <c r="E2926" t="s">
        <v>337</v>
      </c>
      <c r="F2926" t="s">
        <v>338</v>
      </c>
      <c r="G2926" t="s">
        <v>339</v>
      </c>
      <c r="H2926" t="s">
        <v>340</v>
      </c>
    </row>
    <row r="2927" spans="1:8" x14ac:dyDescent="0.35">
      <c r="A2927" t="s">
        <v>97</v>
      </c>
      <c r="B2927">
        <v>2000</v>
      </c>
      <c r="C2927" t="s">
        <v>96</v>
      </c>
      <c r="D2927" t="s">
        <v>97</v>
      </c>
      <c r="E2927" t="s">
        <v>337</v>
      </c>
      <c r="F2927" t="s">
        <v>338</v>
      </c>
      <c r="G2927" t="s">
        <v>339</v>
      </c>
      <c r="H2927" t="s">
        <v>340</v>
      </c>
    </row>
    <row r="2928" spans="1:8" x14ac:dyDescent="0.35">
      <c r="A2928" t="s">
        <v>28</v>
      </c>
      <c r="B2928">
        <v>190597</v>
      </c>
      <c r="C2928" t="s">
        <v>27</v>
      </c>
      <c r="D2928" t="s">
        <v>28</v>
      </c>
      <c r="E2928" t="s">
        <v>337</v>
      </c>
      <c r="F2928" t="s">
        <v>338</v>
      </c>
      <c r="G2928" t="s">
        <v>339</v>
      </c>
      <c r="H2928" t="s">
        <v>340</v>
      </c>
    </row>
    <row r="2929" spans="1:14" x14ac:dyDescent="0.35">
      <c r="A2929" t="s">
        <v>18</v>
      </c>
      <c r="B2929">
        <v>4620</v>
      </c>
      <c r="C2929" t="s">
        <v>17</v>
      </c>
      <c r="D2929" t="s">
        <v>18</v>
      </c>
      <c r="E2929" t="s">
        <v>337</v>
      </c>
      <c r="F2929" t="s">
        <v>338</v>
      </c>
      <c r="G2929" t="s">
        <v>339</v>
      </c>
      <c r="H2929" t="s">
        <v>340</v>
      </c>
    </row>
    <row r="2930" spans="1:14" x14ac:dyDescent="0.35">
      <c r="A2930" t="s">
        <v>685</v>
      </c>
      <c r="B2930">
        <v>225612</v>
      </c>
      <c r="C2930" t="s">
        <v>684</v>
      </c>
      <c r="D2930" t="s">
        <v>685</v>
      </c>
      <c r="E2930" t="s">
        <v>337</v>
      </c>
      <c r="F2930" t="s">
        <v>338</v>
      </c>
      <c r="G2930" t="s">
        <v>339</v>
      </c>
      <c r="H2930" t="s">
        <v>340</v>
      </c>
    </row>
    <row r="2931" spans="1:14" x14ac:dyDescent="0.35">
      <c r="A2931" t="s">
        <v>653</v>
      </c>
      <c r="B2931">
        <v>21540</v>
      </c>
      <c r="C2931" t="s">
        <v>652</v>
      </c>
      <c r="D2931" t="s">
        <v>653</v>
      </c>
      <c r="E2931" t="s">
        <v>337</v>
      </c>
      <c r="F2931" t="s">
        <v>338</v>
      </c>
      <c r="G2931" t="s">
        <v>339</v>
      </c>
      <c r="H2931" t="s">
        <v>340</v>
      </c>
    </row>
    <row r="2932" spans="1:14" x14ac:dyDescent="0.35">
      <c r="A2932" t="s">
        <v>2231</v>
      </c>
      <c r="B2932">
        <v>5000</v>
      </c>
      <c r="C2932" t="s">
        <v>161</v>
      </c>
      <c r="D2932" t="s">
        <v>162</v>
      </c>
      <c r="E2932" t="s">
        <v>337</v>
      </c>
      <c r="F2932" t="s">
        <v>338</v>
      </c>
      <c r="G2932" t="s">
        <v>339</v>
      </c>
      <c r="H2932" t="s">
        <v>340</v>
      </c>
    </row>
    <row r="2933" spans="1:14" x14ac:dyDescent="0.35">
      <c r="A2933" t="s">
        <v>2038</v>
      </c>
      <c r="B2933">
        <v>12225</v>
      </c>
      <c r="C2933" t="s">
        <v>226</v>
      </c>
      <c r="D2933" t="s">
        <v>227</v>
      </c>
      <c r="E2933" t="s">
        <v>554</v>
      </c>
      <c r="F2933" t="s">
        <v>555</v>
      </c>
      <c r="G2933" t="s">
        <v>492</v>
      </c>
      <c r="H2933" t="s">
        <v>493</v>
      </c>
    </row>
    <row r="2934" spans="1:14" x14ac:dyDescent="0.35">
      <c r="A2934" t="s">
        <v>28</v>
      </c>
      <c r="B2934">
        <v>4034</v>
      </c>
      <c r="C2934" t="s">
        <v>27</v>
      </c>
      <c r="D2934" t="s">
        <v>28</v>
      </c>
      <c r="E2934" t="s">
        <v>554</v>
      </c>
      <c r="F2934" t="s">
        <v>555</v>
      </c>
      <c r="G2934" t="s">
        <v>492</v>
      </c>
      <c r="H2934" t="s">
        <v>493</v>
      </c>
    </row>
    <row r="2935" spans="1:14" x14ac:dyDescent="0.35">
      <c r="A2935" t="s">
        <v>18</v>
      </c>
      <c r="B2935">
        <v>98</v>
      </c>
      <c r="C2935" t="s">
        <v>17</v>
      </c>
      <c r="D2935" t="s">
        <v>18</v>
      </c>
      <c r="E2935" t="s">
        <v>554</v>
      </c>
      <c r="F2935" t="s">
        <v>555</v>
      </c>
      <c r="G2935" t="s">
        <v>492</v>
      </c>
      <c r="H2935" t="s">
        <v>493</v>
      </c>
    </row>
    <row r="2936" spans="1:14" x14ac:dyDescent="0.35">
      <c r="A2936" t="s">
        <v>437</v>
      </c>
      <c r="B2936">
        <v>180000</v>
      </c>
      <c r="C2936" t="s">
        <v>436</v>
      </c>
      <c r="D2936" t="s">
        <v>437</v>
      </c>
      <c r="E2936" t="s">
        <v>337</v>
      </c>
      <c r="F2936" t="s">
        <v>338</v>
      </c>
      <c r="G2936" t="s">
        <v>339</v>
      </c>
      <c r="H2936" t="s">
        <v>340</v>
      </c>
    </row>
    <row r="2937" spans="1:14" x14ac:dyDescent="0.35">
      <c r="A2937" t="s">
        <v>2232</v>
      </c>
      <c r="B2937">
        <v>1610</v>
      </c>
      <c r="C2937" t="s">
        <v>189</v>
      </c>
      <c r="D2937" t="s">
        <v>188</v>
      </c>
      <c r="E2937" t="s">
        <v>221</v>
      </c>
      <c r="F2937" t="s">
        <v>222</v>
      </c>
      <c r="G2937" t="s">
        <v>223</v>
      </c>
      <c r="H2937" t="s">
        <v>224</v>
      </c>
    </row>
    <row r="2938" spans="1:14" x14ac:dyDescent="0.35">
      <c r="A2938" t="s">
        <v>2233</v>
      </c>
      <c r="B2938">
        <v>33188</v>
      </c>
      <c r="C2938" t="s">
        <v>1383</v>
      </c>
      <c r="D2938" t="s">
        <v>1384</v>
      </c>
      <c r="E2938" t="s">
        <v>221</v>
      </c>
      <c r="F2938" t="s">
        <v>222</v>
      </c>
      <c r="G2938" t="s">
        <v>223</v>
      </c>
      <c r="H2938" t="s">
        <v>224</v>
      </c>
    </row>
    <row r="2939" spans="1:14" x14ac:dyDescent="0.35">
      <c r="A2939" t="s">
        <v>2234</v>
      </c>
      <c r="B2939">
        <v>551</v>
      </c>
      <c r="C2939" t="s">
        <v>260</v>
      </c>
      <c r="D2939" t="s">
        <v>261</v>
      </c>
      <c r="E2939" t="s">
        <v>221</v>
      </c>
      <c r="F2939" t="s">
        <v>222</v>
      </c>
      <c r="G2939" t="s">
        <v>223</v>
      </c>
      <c r="H2939" t="s">
        <v>224</v>
      </c>
    </row>
    <row r="2940" spans="1:14" x14ac:dyDescent="0.35">
      <c r="A2940" t="s">
        <v>2235</v>
      </c>
      <c r="B2940">
        <v>140400</v>
      </c>
      <c r="C2940" t="s">
        <v>2236</v>
      </c>
      <c r="D2940" t="s">
        <v>2237</v>
      </c>
      <c r="E2940" t="s">
        <v>126</v>
      </c>
      <c r="F2940" t="s">
        <v>127</v>
      </c>
      <c r="G2940" t="s">
        <v>21</v>
      </c>
      <c r="H2940" t="s">
        <v>22</v>
      </c>
      <c r="M2940" t="s">
        <v>2238</v>
      </c>
      <c r="N2940" t="s">
        <v>2239</v>
      </c>
    </row>
    <row r="2941" spans="1:14" x14ac:dyDescent="0.35">
      <c r="A2941" t="s">
        <v>2240</v>
      </c>
      <c r="B2941">
        <v>36000</v>
      </c>
      <c r="C2941" t="s">
        <v>927</v>
      </c>
      <c r="D2941" t="s">
        <v>928</v>
      </c>
      <c r="E2941" t="s">
        <v>126</v>
      </c>
      <c r="F2941" t="s">
        <v>127</v>
      </c>
      <c r="G2941" t="s">
        <v>21</v>
      </c>
      <c r="H2941" t="s">
        <v>22</v>
      </c>
      <c r="M2941" t="s">
        <v>2238</v>
      </c>
      <c r="N2941" t="s">
        <v>2239</v>
      </c>
    </row>
    <row r="2942" spans="1:14" x14ac:dyDescent="0.35">
      <c r="A2942" t="s">
        <v>28</v>
      </c>
      <c r="B2942">
        <v>58212</v>
      </c>
      <c r="C2942" t="s">
        <v>27</v>
      </c>
      <c r="D2942" t="s">
        <v>28</v>
      </c>
      <c r="E2942" t="s">
        <v>126</v>
      </c>
      <c r="F2942" t="s">
        <v>127</v>
      </c>
      <c r="G2942" t="s">
        <v>21</v>
      </c>
      <c r="H2942" t="s">
        <v>22</v>
      </c>
      <c r="M2942" t="s">
        <v>2238</v>
      </c>
      <c r="N2942" t="s">
        <v>2239</v>
      </c>
    </row>
    <row r="2943" spans="1:14" x14ac:dyDescent="0.35">
      <c r="A2943" t="s">
        <v>18</v>
      </c>
      <c r="B2943">
        <v>1411</v>
      </c>
      <c r="C2943" t="s">
        <v>17</v>
      </c>
      <c r="D2943" t="s">
        <v>18</v>
      </c>
      <c r="E2943" t="s">
        <v>126</v>
      </c>
      <c r="F2943" t="s">
        <v>127</v>
      </c>
      <c r="G2943" t="s">
        <v>21</v>
      </c>
      <c r="H2943" t="s">
        <v>22</v>
      </c>
      <c r="M2943" t="s">
        <v>2238</v>
      </c>
      <c r="N2943" t="s">
        <v>2239</v>
      </c>
    </row>
    <row r="2944" spans="1:14" x14ac:dyDescent="0.35">
      <c r="A2944" t="s">
        <v>97</v>
      </c>
      <c r="B2944">
        <v>7464</v>
      </c>
      <c r="C2944" t="s">
        <v>96</v>
      </c>
      <c r="D2944" t="s">
        <v>97</v>
      </c>
      <c r="E2944" t="s">
        <v>126</v>
      </c>
      <c r="F2944" t="s">
        <v>127</v>
      </c>
      <c r="G2944" t="s">
        <v>21</v>
      </c>
      <c r="H2944" t="s">
        <v>22</v>
      </c>
      <c r="M2944" t="s">
        <v>98</v>
      </c>
      <c r="N2944" t="s">
        <v>99</v>
      </c>
    </row>
    <row r="2945" spans="1:14" x14ac:dyDescent="0.35">
      <c r="A2945" t="s">
        <v>28</v>
      </c>
      <c r="B2945">
        <v>2463</v>
      </c>
      <c r="C2945" t="s">
        <v>27</v>
      </c>
      <c r="D2945" t="s">
        <v>28</v>
      </c>
      <c r="E2945" t="s">
        <v>126</v>
      </c>
      <c r="F2945" t="s">
        <v>127</v>
      </c>
      <c r="G2945" t="s">
        <v>21</v>
      </c>
      <c r="H2945" t="s">
        <v>22</v>
      </c>
      <c r="M2945" t="s">
        <v>98</v>
      </c>
      <c r="N2945" t="s">
        <v>99</v>
      </c>
    </row>
    <row r="2946" spans="1:14" x14ac:dyDescent="0.35">
      <c r="A2946" t="s">
        <v>18</v>
      </c>
      <c r="B2946">
        <v>60</v>
      </c>
      <c r="C2946" t="s">
        <v>17</v>
      </c>
      <c r="D2946" t="s">
        <v>18</v>
      </c>
      <c r="E2946" t="s">
        <v>126</v>
      </c>
      <c r="F2946" t="s">
        <v>127</v>
      </c>
      <c r="G2946" t="s">
        <v>21</v>
      </c>
      <c r="H2946" t="s">
        <v>22</v>
      </c>
      <c r="M2946" t="s">
        <v>98</v>
      </c>
      <c r="N2946" t="s">
        <v>99</v>
      </c>
    </row>
    <row r="2947" spans="1:14" x14ac:dyDescent="0.35">
      <c r="A2947" t="s">
        <v>2241</v>
      </c>
      <c r="B2947">
        <v>24300</v>
      </c>
      <c r="C2947" t="s">
        <v>927</v>
      </c>
      <c r="D2947" t="s">
        <v>928</v>
      </c>
      <c r="E2947" t="s">
        <v>126</v>
      </c>
      <c r="F2947" t="s">
        <v>127</v>
      </c>
      <c r="G2947" t="s">
        <v>21</v>
      </c>
      <c r="H2947" t="s">
        <v>22</v>
      </c>
      <c r="M2947" t="s">
        <v>2242</v>
      </c>
      <c r="N2947" t="s">
        <v>2243</v>
      </c>
    </row>
    <row r="2948" spans="1:14" x14ac:dyDescent="0.35">
      <c r="A2948" t="s">
        <v>2244</v>
      </c>
      <c r="B2948">
        <v>8018</v>
      </c>
      <c r="C2948" t="s">
        <v>27</v>
      </c>
      <c r="D2948" t="s">
        <v>28</v>
      </c>
      <c r="E2948" t="s">
        <v>126</v>
      </c>
      <c r="F2948" t="s">
        <v>127</v>
      </c>
      <c r="G2948" t="s">
        <v>21</v>
      </c>
      <c r="H2948" t="s">
        <v>22</v>
      </c>
      <c r="M2948" t="s">
        <v>2242</v>
      </c>
      <c r="N2948" t="s">
        <v>2243</v>
      </c>
    </row>
    <row r="2949" spans="1:14" x14ac:dyDescent="0.35">
      <c r="A2949" t="s">
        <v>2245</v>
      </c>
      <c r="B2949">
        <v>1659</v>
      </c>
      <c r="C2949" t="s">
        <v>185</v>
      </c>
      <c r="D2949" t="s">
        <v>184</v>
      </c>
      <c r="E2949" t="s">
        <v>126</v>
      </c>
      <c r="F2949" t="s">
        <v>127</v>
      </c>
      <c r="G2949" t="s">
        <v>21</v>
      </c>
      <c r="H2949" t="s">
        <v>22</v>
      </c>
      <c r="M2949" t="s">
        <v>2246</v>
      </c>
      <c r="N2949" t="s">
        <v>2247</v>
      </c>
    </row>
    <row r="2950" spans="1:14" x14ac:dyDescent="0.35">
      <c r="A2950" t="s">
        <v>1060</v>
      </c>
      <c r="B2950">
        <v>10980</v>
      </c>
      <c r="C2950" t="s">
        <v>1059</v>
      </c>
      <c r="D2950" t="s">
        <v>1060</v>
      </c>
      <c r="E2950" t="s">
        <v>126</v>
      </c>
      <c r="F2950" t="s">
        <v>127</v>
      </c>
      <c r="G2950" t="s">
        <v>21</v>
      </c>
      <c r="H2950" t="s">
        <v>22</v>
      </c>
    </row>
    <row r="2951" spans="1:14" x14ac:dyDescent="0.35">
      <c r="A2951" t="s">
        <v>2248</v>
      </c>
      <c r="B2951">
        <v>400</v>
      </c>
      <c r="C2951" t="s">
        <v>80</v>
      </c>
      <c r="D2951" t="s">
        <v>81</v>
      </c>
      <c r="E2951" t="s">
        <v>221</v>
      </c>
      <c r="F2951" t="s">
        <v>222</v>
      </c>
      <c r="G2951" t="s">
        <v>223</v>
      </c>
      <c r="H2951" t="s">
        <v>224</v>
      </c>
    </row>
    <row r="2952" spans="1:14" x14ac:dyDescent="0.35">
      <c r="A2952" t="s">
        <v>2249</v>
      </c>
      <c r="B2952">
        <v>500</v>
      </c>
      <c r="C2952" t="s">
        <v>96</v>
      </c>
      <c r="D2952" t="s">
        <v>97</v>
      </c>
      <c r="E2952" t="s">
        <v>221</v>
      </c>
      <c r="F2952" t="s">
        <v>222</v>
      </c>
      <c r="G2952" t="s">
        <v>223</v>
      </c>
      <c r="H2952" t="s">
        <v>224</v>
      </c>
    </row>
    <row r="2953" spans="1:14" x14ac:dyDescent="0.35">
      <c r="A2953" t="s">
        <v>2038</v>
      </c>
      <c r="B2953">
        <v>260508</v>
      </c>
      <c r="C2953" t="s">
        <v>205</v>
      </c>
      <c r="D2953" t="s">
        <v>206</v>
      </c>
      <c r="E2953" t="s">
        <v>221</v>
      </c>
      <c r="F2953" t="s">
        <v>222</v>
      </c>
      <c r="G2953" t="s">
        <v>223</v>
      </c>
      <c r="H2953" t="s">
        <v>224</v>
      </c>
    </row>
    <row r="2954" spans="1:14" x14ac:dyDescent="0.35">
      <c r="A2954" t="s">
        <v>2250</v>
      </c>
      <c r="B2954">
        <v>80040</v>
      </c>
      <c r="C2954" t="s">
        <v>219</v>
      </c>
      <c r="D2954" t="s">
        <v>220</v>
      </c>
      <c r="E2954" t="s">
        <v>221</v>
      </c>
      <c r="F2954" t="s">
        <v>222</v>
      </c>
      <c r="G2954" t="s">
        <v>223</v>
      </c>
      <c r="H2954" t="s">
        <v>224</v>
      </c>
    </row>
    <row r="2955" spans="1:14" x14ac:dyDescent="0.35">
      <c r="A2955" t="s">
        <v>28</v>
      </c>
      <c r="B2955">
        <v>115961</v>
      </c>
      <c r="C2955" t="s">
        <v>27</v>
      </c>
      <c r="D2955" t="s">
        <v>28</v>
      </c>
      <c r="E2955" t="s">
        <v>221</v>
      </c>
      <c r="F2955" t="s">
        <v>222</v>
      </c>
      <c r="G2955" t="s">
        <v>223</v>
      </c>
      <c r="H2955" t="s">
        <v>224</v>
      </c>
    </row>
    <row r="2956" spans="1:14" x14ac:dyDescent="0.35">
      <c r="A2956" t="s">
        <v>18</v>
      </c>
      <c r="B2956">
        <v>2812</v>
      </c>
      <c r="C2956" t="s">
        <v>17</v>
      </c>
      <c r="D2956" t="s">
        <v>18</v>
      </c>
      <c r="E2956" t="s">
        <v>221</v>
      </c>
      <c r="F2956" t="s">
        <v>222</v>
      </c>
      <c r="G2956" t="s">
        <v>223</v>
      </c>
      <c r="H2956" t="s">
        <v>224</v>
      </c>
    </row>
    <row r="2957" spans="1:14" x14ac:dyDescent="0.35">
      <c r="A2957" t="s">
        <v>2030</v>
      </c>
      <c r="B2957">
        <v>859</v>
      </c>
      <c r="C2957" t="s">
        <v>823</v>
      </c>
      <c r="D2957" t="s">
        <v>276</v>
      </c>
      <c r="E2957" t="s">
        <v>221</v>
      </c>
      <c r="F2957" t="s">
        <v>222</v>
      </c>
      <c r="G2957" t="s">
        <v>223</v>
      </c>
      <c r="H2957" t="s">
        <v>224</v>
      </c>
    </row>
    <row r="2958" spans="1:14" x14ac:dyDescent="0.35">
      <c r="A2958" t="s">
        <v>2251</v>
      </c>
      <c r="B2958">
        <v>1400</v>
      </c>
      <c r="C2958" t="s">
        <v>514</v>
      </c>
      <c r="D2958" t="s">
        <v>274</v>
      </c>
      <c r="E2958" t="s">
        <v>221</v>
      </c>
      <c r="F2958" t="s">
        <v>222</v>
      </c>
      <c r="G2958" t="s">
        <v>223</v>
      </c>
      <c r="H2958" t="s">
        <v>224</v>
      </c>
    </row>
    <row r="2959" spans="1:14" x14ac:dyDescent="0.35">
      <c r="A2959" t="s">
        <v>2252</v>
      </c>
      <c r="B2959">
        <v>480</v>
      </c>
      <c r="C2959" t="s">
        <v>185</v>
      </c>
      <c r="D2959" t="s">
        <v>184</v>
      </c>
      <c r="E2959" t="s">
        <v>221</v>
      </c>
      <c r="F2959" t="s">
        <v>222</v>
      </c>
      <c r="G2959" t="s">
        <v>223</v>
      </c>
      <c r="H2959" t="s">
        <v>224</v>
      </c>
    </row>
    <row r="2960" spans="1:14" x14ac:dyDescent="0.35">
      <c r="A2960" t="s">
        <v>440</v>
      </c>
      <c r="B2960">
        <v>8123</v>
      </c>
      <c r="C2960" t="s">
        <v>1522</v>
      </c>
      <c r="D2960" t="s">
        <v>440</v>
      </c>
      <c r="E2960" t="s">
        <v>47</v>
      </c>
      <c r="F2960" t="s">
        <v>48</v>
      </c>
      <c r="G2960" t="s">
        <v>21</v>
      </c>
      <c r="H2960" t="s">
        <v>22</v>
      </c>
    </row>
    <row r="2961" spans="1:14" x14ac:dyDescent="0.35">
      <c r="A2961" t="s">
        <v>478</v>
      </c>
      <c r="B2961">
        <v>6000</v>
      </c>
      <c r="C2961" t="s">
        <v>477</v>
      </c>
      <c r="D2961" t="s">
        <v>478</v>
      </c>
      <c r="E2961" t="s">
        <v>47</v>
      </c>
      <c r="F2961" t="s">
        <v>48</v>
      </c>
      <c r="G2961" t="s">
        <v>21</v>
      </c>
      <c r="H2961" t="s">
        <v>22</v>
      </c>
    </row>
    <row r="2962" spans="1:14" x14ac:dyDescent="0.35">
      <c r="A2962" t="s">
        <v>481</v>
      </c>
      <c r="B2962">
        <v>1475</v>
      </c>
      <c r="C2962" t="s">
        <v>480</v>
      </c>
      <c r="D2962" t="s">
        <v>481</v>
      </c>
      <c r="E2962" t="s">
        <v>47</v>
      </c>
      <c r="F2962" t="s">
        <v>48</v>
      </c>
      <c r="G2962" t="s">
        <v>21</v>
      </c>
      <c r="H2962" t="s">
        <v>22</v>
      </c>
    </row>
    <row r="2963" spans="1:14" x14ac:dyDescent="0.35">
      <c r="A2963" t="s">
        <v>504</v>
      </c>
      <c r="B2963">
        <v>3500</v>
      </c>
      <c r="C2963" t="s">
        <v>503</v>
      </c>
      <c r="D2963" t="s">
        <v>504</v>
      </c>
      <c r="E2963" t="s">
        <v>47</v>
      </c>
      <c r="F2963" t="s">
        <v>48</v>
      </c>
      <c r="G2963" t="s">
        <v>21</v>
      </c>
      <c r="H2963" t="s">
        <v>22</v>
      </c>
    </row>
    <row r="2964" spans="1:14" x14ac:dyDescent="0.35">
      <c r="A2964" t="s">
        <v>169</v>
      </c>
      <c r="B2964">
        <v>10000</v>
      </c>
      <c r="C2964" t="s">
        <v>168</v>
      </c>
      <c r="D2964" t="s">
        <v>169</v>
      </c>
      <c r="E2964" t="s">
        <v>47</v>
      </c>
      <c r="F2964" t="s">
        <v>48</v>
      </c>
      <c r="G2964" t="s">
        <v>21</v>
      </c>
      <c r="H2964" t="s">
        <v>22</v>
      </c>
    </row>
    <row r="2965" spans="1:14" x14ac:dyDescent="0.35">
      <c r="A2965" t="s">
        <v>182</v>
      </c>
      <c r="B2965">
        <v>1000</v>
      </c>
      <c r="C2965" t="s">
        <v>183</v>
      </c>
      <c r="D2965" t="s">
        <v>182</v>
      </c>
      <c r="E2965" t="s">
        <v>47</v>
      </c>
      <c r="F2965" t="s">
        <v>48</v>
      </c>
      <c r="G2965" t="s">
        <v>21</v>
      </c>
      <c r="H2965" t="s">
        <v>22</v>
      </c>
    </row>
    <row r="2966" spans="1:14" x14ac:dyDescent="0.35">
      <c r="A2966" t="s">
        <v>2253</v>
      </c>
      <c r="B2966">
        <v>2000</v>
      </c>
      <c r="C2966" t="s">
        <v>63</v>
      </c>
      <c r="D2966" t="s">
        <v>64</v>
      </c>
      <c r="E2966" t="s">
        <v>47</v>
      </c>
      <c r="F2966" t="s">
        <v>48</v>
      </c>
      <c r="G2966" t="s">
        <v>292</v>
      </c>
      <c r="H2966" t="s">
        <v>293</v>
      </c>
      <c r="I2966" t="s">
        <v>669</v>
      </c>
      <c r="J2966" t="s">
        <v>670</v>
      </c>
    </row>
    <row r="2967" spans="1:14" x14ac:dyDescent="0.35">
      <c r="A2967" t="s">
        <v>2254</v>
      </c>
      <c r="B2967">
        <v>600</v>
      </c>
      <c r="C2967" t="s">
        <v>1265</v>
      </c>
      <c r="D2967" t="s">
        <v>1266</v>
      </c>
      <c r="E2967" t="s">
        <v>47</v>
      </c>
      <c r="F2967" t="s">
        <v>48</v>
      </c>
      <c r="G2967" t="s">
        <v>292</v>
      </c>
      <c r="H2967" t="s">
        <v>293</v>
      </c>
      <c r="I2967" t="s">
        <v>669</v>
      </c>
      <c r="J2967" t="s">
        <v>670</v>
      </c>
    </row>
    <row r="2968" spans="1:14" x14ac:dyDescent="0.35">
      <c r="A2968" t="s">
        <v>130</v>
      </c>
      <c r="B2968">
        <v>300</v>
      </c>
      <c r="C2968" t="s">
        <v>2255</v>
      </c>
      <c r="D2968" t="s">
        <v>130</v>
      </c>
      <c r="E2968" t="s">
        <v>47</v>
      </c>
      <c r="F2968" t="s">
        <v>48</v>
      </c>
      <c r="G2968" t="s">
        <v>292</v>
      </c>
      <c r="H2968" t="s">
        <v>293</v>
      </c>
      <c r="I2968" t="s">
        <v>669</v>
      </c>
      <c r="J2968" t="s">
        <v>670</v>
      </c>
    </row>
    <row r="2969" spans="1:14" x14ac:dyDescent="0.35">
      <c r="A2969" t="s">
        <v>2256</v>
      </c>
      <c r="B2969">
        <v>3000</v>
      </c>
      <c r="C2969" t="s">
        <v>1191</v>
      </c>
      <c r="D2969" t="s">
        <v>687</v>
      </c>
      <c r="E2969" t="s">
        <v>47</v>
      </c>
      <c r="F2969" t="s">
        <v>48</v>
      </c>
      <c r="G2969" t="s">
        <v>292</v>
      </c>
      <c r="H2969" t="s">
        <v>293</v>
      </c>
      <c r="I2969" t="s">
        <v>669</v>
      </c>
      <c r="J2969" t="s">
        <v>670</v>
      </c>
      <c r="M2969" t="s">
        <v>1189</v>
      </c>
      <c r="N2969" t="s">
        <v>1190</v>
      </c>
    </row>
    <row r="2970" spans="1:14" x14ac:dyDescent="0.35">
      <c r="A2970" t="s">
        <v>2257</v>
      </c>
      <c r="B2970">
        <v>300</v>
      </c>
      <c r="C2970" t="s">
        <v>353</v>
      </c>
      <c r="D2970" t="s">
        <v>354</v>
      </c>
      <c r="E2970" t="s">
        <v>47</v>
      </c>
      <c r="F2970" t="s">
        <v>48</v>
      </c>
      <c r="G2970" t="s">
        <v>292</v>
      </c>
      <c r="H2970" t="s">
        <v>293</v>
      </c>
      <c r="I2970" t="s">
        <v>669</v>
      </c>
      <c r="J2970" t="s">
        <v>670</v>
      </c>
      <c r="M2970" t="s">
        <v>1189</v>
      </c>
      <c r="N2970" t="s">
        <v>1190</v>
      </c>
    </row>
    <row r="2971" spans="1:14" x14ac:dyDescent="0.35">
      <c r="A2971" t="s">
        <v>2258</v>
      </c>
      <c r="B2971">
        <v>3000</v>
      </c>
      <c r="C2971" t="s">
        <v>677</v>
      </c>
      <c r="D2971" t="s">
        <v>678</v>
      </c>
      <c r="E2971" t="s">
        <v>47</v>
      </c>
      <c r="F2971" t="s">
        <v>48</v>
      </c>
      <c r="G2971" t="s">
        <v>292</v>
      </c>
      <c r="H2971" t="s">
        <v>293</v>
      </c>
      <c r="I2971" t="s">
        <v>669</v>
      </c>
      <c r="J2971" t="s">
        <v>670</v>
      </c>
      <c r="M2971" t="s">
        <v>1189</v>
      </c>
      <c r="N2971" t="s">
        <v>1190</v>
      </c>
    </row>
    <row r="2972" spans="1:14" x14ac:dyDescent="0.35">
      <c r="A2972" t="s">
        <v>2259</v>
      </c>
      <c r="B2972">
        <v>3000</v>
      </c>
      <c r="C2972" t="s">
        <v>346</v>
      </c>
      <c r="D2972" t="s">
        <v>347</v>
      </c>
      <c r="E2972" t="s">
        <v>47</v>
      </c>
      <c r="F2972" t="s">
        <v>48</v>
      </c>
      <c r="G2972" t="s">
        <v>292</v>
      </c>
      <c r="H2972" t="s">
        <v>293</v>
      </c>
      <c r="I2972" t="s">
        <v>669</v>
      </c>
      <c r="J2972" t="s">
        <v>670</v>
      </c>
      <c r="M2972" t="s">
        <v>1189</v>
      </c>
      <c r="N2972" t="s">
        <v>1190</v>
      </c>
    </row>
    <row r="2973" spans="1:14" x14ac:dyDescent="0.35">
      <c r="A2973" t="s">
        <v>257</v>
      </c>
      <c r="B2973">
        <v>10000</v>
      </c>
      <c r="C2973" t="s">
        <v>256</v>
      </c>
      <c r="D2973" t="s">
        <v>257</v>
      </c>
      <c r="E2973" t="s">
        <v>47</v>
      </c>
      <c r="F2973" t="s">
        <v>48</v>
      </c>
      <c r="G2973" t="s">
        <v>292</v>
      </c>
      <c r="H2973" t="s">
        <v>293</v>
      </c>
      <c r="I2973" t="s">
        <v>669</v>
      </c>
      <c r="J2973" t="s">
        <v>670</v>
      </c>
    </row>
    <row r="2974" spans="1:14" x14ac:dyDescent="0.35">
      <c r="A2974" t="s">
        <v>2260</v>
      </c>
      <c r="B2974">
        <v>1000</v>
      </c>
      <c r="C2974" t="s">
        <v>990</v>
      </c>
      <c r="D2974" t="s">
        <v>989</v>
      </c>
      <c r="E2974" t="s">
        <v>47</v>
      </c>
      <c r="F2974" t="s">
        <v>48</v>
      </c>
      <c r="G2974" t="s">
        <v>292</v>
      </c>
      <c r="H2974" t="s">
        <v>293</v>
      </c>
      <c r="I2974" t="s">
        <v>669</v>
      </c>
      <c r="J2974" t="s">
        <v>670</v>
      </c>
    </row>
    <row r="2975" spans="1:14" x14ac:dyDescent="0.35">
      <c r="A2975" t="s">
        <v>169</v>
      </c>
      <c r="B2975">
        <v>5000</v>
      </c>
      <c r="C2975" t="s">
        <v>168</v>
      </c>
      <c r="D2975" t="s">
        <v>169</v>
      </c>
      <c r="E2975" t="s">
        <v>47</v>
      </c>
      <c r="F2975" t="s">
        <v>48</v>
      </c>
      <c r="G2975" t="s">
        <v>292</v>
      </c>
      <c r="H2975" t="s">
        <v>293</v>
      </c>
      <c r="I2975" t="s">
        <v>669</v>
      </c>
      <c r="J2975" t="s">
        <v>670</v>
      </c>
    </row>
    <row r="2976" spans="1:14" x14ac:dyDescent="0.35">
      <c r="A2976" t="s">
        <v>2261</v>
      </c>
      <c r="B2976">
        <v>5000</v>
      </c>
      <c r="C2976" t="s">
        <v>379</v>
      </c>
      <c r="D2976" t="s">
        <v>378</v>
      </c>
      <c r="E2976" t="s">
        <v>47</v>
      </c>
      <c r="F2976" t="s">
        <v>48</v>
      </c>
      <c r="G2976" t="s">
        <v>292</v>
      </c>
      <c r="H2976" t="s">
        <v>293</v>
      </c>
      <c r="I2976" t="s">
        <v>669</v>
      </c>
      <c r="J2976" t="s">
        <v>670</v>
      </c>
    </row>
    <row r="2977" spans="1:14" x14ac:dyDescent="0.35">
      <c r="A2977" t="s">
        <v>2262</v>
      </c>
      <c r="B2977">
        <v>3000</v>
      </c>
      <c r="C2977" t="s">
        <v>497</v>
      </c>
      <c r="D2977" t="s">
        <v>498</v>
      </c>
      <c r="E2977" t="s">
        <v>47</v>
      </c>
      <c r="F2977" t="s">
        <v>48</v>
      </c>
      <c r="G2977" t="s">
        <v>292</v>
      </c>
      <c r="H2977" t="s">
        <v>293</v>
      </c>
      <c r="I2977" t="s">
        <v>669</v>
      </c>
      <c r="J2977" t="s">
        <v>670</v>
      </c>
    </row>
    <row r="2978" spans="1:14" x14ac:dyDescent="0.35">
      <c r="A2978" t="s">
        <v>1064</v>
      </c>
      <c r="B2978">
        <v>24903</v>
      </c>
      <c r="C2978" t="s">
        <v>1063</v>
      </c>
      <c r="D2978" t="s">
        <v>1064</v>
      </c>
      <c r="E2978" t="s">
        <v>126</v>
      </c>
      <c r="F2978" t="s">
        <v>127</v>
      </c>
      <c r="G2978" t="s">
        <v>1065</v>
      </c>
      <c r="H2978" t="s">
        <v>1066</v>
      </c>
      <c r="M2978" t="s">
        <v>1067</v>
      </c>
      <c r="N2978" t="s">
        <v>1068</v>
      </c>
    </row>
    <row r="2979" spans="1:14" x14ac:dyDescent="0.35">
      <c r="A2979" t="s">
        <v>1064</v>
      </c>
      <c r="B2979">
        <v>13786</v>
      </c>
      <c r="C2979" t="s">
        <v>1063</v>
      </c>
      <c r="D2979" t="s">
        <v>1064</v>
      </c>
      <c r="E2979" t="s">
        <v>126</v>
      </c>
      <c r="F2979" t="s">
        <v>127</v>
      </c>
      <c r="G2979" t="s">
        <v>1065</v>
      </c>
      <c r="H2979" t="s">
        <v>1066</v>
      </c>
      <c r="M2979" t="s">
        <v>2263</v>
      </c>
      <c r="N2979" t="s">
        <v>2264</v>
      </c>
    </row>
    <row r="2980" spans="1:14" x14ac:dyDescent="0.35">
      <c r="A2980" t="s">
        <v>1064</v>
      </c>
      <c r="B2980">
        <v>25000</v>
      </c>
      <c r="C2980" t="s">
        <v>1063</v>
      </c>
      <c r="D2980" t="s">
        <v>1064</v>
      </c>
      <c r="E2980" t="s">
        <v>126</v>
      </c>
      <c r="F2980" t="s">
        <v>127</v>
      </c>
      <c r="G2980" t="s">
        <v>1065</v>
      </c>
      <c r="H2980" t="s">
        <v>1066</v>
      </c>
      <c r="M2980" t="s">
        <v>1911</v>
      </c>
      <c r="N2980" t="s">
        <v>1912</v>
      </c>
    </row>
    <row r="2981" spans="1:14" x14ac:dyDescent="0.35">
      <c r="A2981" t="s">
        <v>297</v>
      </c>
      <c r="B2981">
        <v>18430</v>
      </c>
      <c r="C2981" t="s">
        <v>298</v>
      </c>
      <c r="D2981" t="s">
        <v>297</v>
      </c>
      <c r="E2981" t="s">
        <v>126</v>
      </c>
      <c r="F2981" t="s">
        <v>127</v>
      </c>
      <c r="G2981" t="s">
        <v>178</v>
      </c>
      <c r="H2981" t="s">
        <v>179</v>
      </c>
      <c r="M2981" t="s">
        <v>2265</v>
      </c>
      <c r="N2981" t="s">
        <v>2266</v>
      </c>
    </row>
    <row r="2982" spans="1:14" x14ac:dyDescent="0.35">
      <c r="A2982" t="s">
        <v>1868</v>
      </c>
      <c r="B2982">
        <v>283290</v>
      </c>
      <c r="C2982" t="s">
        <v>1869</v>
      </c>
      <c r="D2982" t="s">
        <v>1868</v>
      </c>
      <c r="E2982" t="s">
        <v>126</v>
      </c>
      <c r="F2982" t="s">
        <v>127</v>
      </c>
      <c r="G2982" t="s">
        <v>1870</v>
      </c>
      <c r="H2982" t="s">
        <v>1871</v>
      </c>
    </row>
    <row r="2983" spans="1:14" x14ac:dyDescent="0.35">
      <c r="A2983" t="s">
        <v>2267</v>
      </c>
      <c r="B2983">
        <v>1751</v>
      </c>
      <c r="C2983" t="s">
        <v>298</v>
      </c>
      <c r="D2983" t="s">
        <v>297</v>
      </c>
      <c r="E2983" t="s">
        <v>19</v>
      </c>
      <c r="F2983" t="s">
        <v>20</v>
      </c>
      <c r="G2983" t="s">
        <v>178</v>
      </c>
      <c r="H2983" t="s">
        <v>179</v>
      </c>
      <c r="M2983" t="s">
        <v>299</v>
      </c>
      <c r="N2983" t="s">
        <v>300</v>
      </c>
    </row>
    <row r="2984" spans="1:14" x14ac:dyDescent="0.35">
      <c r="A2984" t="s">
        <v>297</v>
      </c>
      <c r="B2984">
        <v>4662</v>
      </c>
      <c r="C2984" t="s">
        <v>298</v>
      </c>
      <c r="D2984" t="s">
        <v>297</v>
      </c>
      <c r="E2984" t="s">
        <v>19</v>
      </c>
      <c r="F2984" t="s">
        <v>20</v>
      </c>
      <c r="G2984" t="s">
        <v>292</v>
      </c>
      <c r="H2984" t="s">
        <v>293</v>
      </c>
      <c r="M2984" t="s">
        <v>981</v>
      </c>
      <c r="N2984" t="s">
        <v>982</v>
      </c>
    </row>
    <row r="2985" spans="1:14" x14ac:dyDescent="0.35">
      <c r="A2985" t="s">
        <v>2038</v>
      </c>
      <c r="B2985">
        <v>46368</v>
      </c>
      <c r="C2985" t="s">
        <v>101</v>
      </c>
      <c r="D2985" t="s">
        <v>102</v>
      </c>
      <c r="E2985" t="s">
        <v>531</v>
      </c>
      <c r="F2985" t="s">
        <v>532</v>
      </c>
      <c r="G2985" t="s">
        <v>533</v>
      </c>
      <c r="H2985" t="s">
        <v>534</v>
      </c>
      <c r="K2985" t="s">
        <v>1074</v>
      </c>
      <c r="L2985" t="s">
        <v>1075</v>
      </c>
    </row>
    <row r="2986" spans="1:14" x14ac:dyDescent="0.35">
      <c r="A2986" t="s">
        <v>475</v>
      </c>
      <c r="B2986">
        <v>1900</v>
      </c>
      <c r="C2986" t="s">
        <v>474</v>
      </c>
      <c r="D2986" t="s">
        <v>475</v>
      </c>
      <c r="E2986" t="s">
        <v>531</v>
      </c>
      <c r="F2986" t="s">
        <v>532</v>
      </c>
      <c r="G2986" t="s">
        <v>533</v>
      </c>
      <c r="H2986" t="s">
        <v>534</v>
      </c>
      <c r="K2986" t="s">
        <v>1074</v>
      </c>
      <c r="L2986" t="s">
        <v>1075</v>
      </c>
    </row>
    <row r="2987" spans="1:14" x14ac:dyDescent="0.35">
      <c r="A2987" t="s">
        <v>190</v>
      </c>
      <c r="B2987">
        <v>100</v>
      </c>
      <c r="C2987" t="s">
        <v>191</v>
      </c>
      <c r="D2987" t="s">
        <v>190</v>
      </c>
      <c r="E2987" t="s">
        <v>531</v>
      </c>
      <c r="F2987" t="s">
        <v>532</v>
      </c>
      <c r="G2987" t="s">
        <v>533</v>
      </c>
      <c r="H2987" t="s">
        <v>534</v>
      </c>
      <c r="K2987" t="s">
        <v>1074</v>
      </c>
      <c r="L2987" t="s">
        <v>1075</v>
      </c>
    </row>
    <row r="2988" spans="1:14" x14ac:dyDescent="0.35">
      <c r="A2988" t="s">
        <v>188</v>
      </c>
      <c r="B2988">
        <v>3958</v>
      </c>
      <c r="C2988" t="s">
        <v>189</v>
      </c>
      <c r="D2988" t="s">
        <v>188</v>
      </c>
      <c r="E2988" t="s">
        <v>531</v>
      </c>
      <c r="F2988" t="s">
        <v>532</v>
      </c>
      <c r="G2988" t="s">
        <v>533</v>
      </c>
      <c r="H2988" t="s">
        <v>534</v>
      </c>
    </row>
    <row r="2989" spans="1:14" x14ac:dyDescent="0.35">
      <c r="A2989" t="s">
        <v>2038</v>
      </c>
      <c r="B2989">
        <v>116160</v>
      </c>
      <c r="C2989" t="s">
        <v>237</v>
      </c>
      <c r="D2989" t="s">
        <v>238</v>
      </c>
      <c r="E2989" t="s">
        <v>305</v>
      </c>
      <c r="F2989" t="s">
        <v>306</v>
      </c>
      <c r="G2989" t="s">
        <v>307</v>
      </c>
      <c r="H2989" t="s">
        <v>308</v>
      </c>
    </row>
    <row r="2990" spans="1:14" x14ac:dyDescent="0.35">
      <c r="A2990" t="s">
        <v>2038</v>
      </c>
      <c r="B2990">
        <v>9840</v>
      </c>
      <c r="C2990" t="s">
        <v>226</v>
      </c>
      <c r="D2990" t="s">
        <v>227</v>
      </c>
      <c r="E2990" t="s">
        <v>305</v>
      </c>
      <c r="F2990" t="s">
        <v>306</v>
      </c>
      <c r="G2990" t="s">
        <v>307</v>
      </c>
      <c r="H2990" t="s">
        <v>308</v>
      </c>
    </row>
    <row r="2991" spans="1:14" x14ac:dyDescent="0.35">
      <c r="A2991" t="s">
        <v>2038</v>
      </c>
      <c r="B2991">
        <v>12000</v>
      </c>
      <c r="C2991" t="s">
        <v>205</v>
      </c>
      <c r="D2991" t="s">
        <v>206</v>
      </c>
      <c r="E2991" t="s">
        <v>305</v>
      </c>
      <c r="F2991" t="s">
        <v>306</v>
      </c>
      <c r="G2991" t="s">
        <v>307</v>
      </c>
      <c r="H2991" t="s">
        <v>308</v>
      </c>
    </row>
    <row r="2992" spans="1:14" x14ac:dyDescent="0.35">
      <c r="A2992" t="s">
        <v>190</v>
      </c>
      <c r="B2992">
        <v>830</v>
      </c>
      <c r="C2992" t="s">
        <v>191</v>
      </c>
      <c r="D2992" t="s">
        <v>190</v>
      </c>
      <c r="E2992" t="s">
        <v>305</v>
      </c>
      <c r="F2992" t="s">
        <v>306</v>
      </c>
      <c r="G2992" t="s">
        <v>307</v>
      </c>
      <c r="H2992" t="s">
        <v>308</v>
      </c>
    </row>
    <row r="2993" spans="1:8" x14ac:dyDescent="0.35">
      <c r="A2993" t="s">
        <v>209</v>
      </c>
      <c r="B2993">
        <v>7687</v>
      </c>
      <c r="C2993" t="s">
        <v>208</v>
      </c>
      <c r="D2993" t="s">
        <v>209</v>
      </c>
      <c r="E2993" t="s">
        <v>305</v>
      </c>
      <c r="F2993" t="s">
        <v>306</v>
      </c>
      <c r="G2993" t="s">
        <v>307</v>
      </c>
      <c r="H2993" t="s">
        <v>308</v>
      </c>
    </row>
    <row r="2994" spans="1:8" x14ac:dyDescent="0.35">
      <c r="A2994" t="s">
        <v>261</v>
      </c>
      <c r="B2994">
        <v>200</v>
      </c>
      <c r="C2994" t="s">
        <v>260</v>
      </c>
      <c r="D2994" t="s">
        <v>261</v>
      </c>
      <c r="E2994" t="s">
        <v>305</v>
      </c>
      <c r="F2994" t="s">
        <v>306</v>
      </c>
      <c r="G2994" t="s">
        <v>307</v>
      </c>
      <c r="H2994" t="s">
        <v>308</v>
      </c>
    </row>
    <row r="2995" spans="1:8" x14ac:dyDescent="0.35">
      <c r="A2995" t="s">
        <v>194</v>
      </c>
      <c r="B2995">
        <v>185</v>
      </c>
      <c r="C2995" t="s">
        <v>193</v>
      </c>
      <c r="D2995" t="s">
        <v>194</v>
      </c>
      <c r="E2995" t="s">
        <v>305</v>
      </c>
      <c r="F2995" t="s">
        <v>306</v>
      </c>
      <c r="G2995" t="s">
        <v>307</v>
      </c>
      <c r="H2995" t="s">
        <v>308</v>
      </c>
    </row>
    <row r="2996" spans="1:8" x14ac:dyDescent="0.35">
      <c r="A2996" t="s">
        <v>524</v>
      </c>
      <c r="B2996">
        <v>250</v>
      </c>
      <c r="C2996" t="s">
        <v>523</v>
      </c>
      <c r="D2996" t="s">
        <v>524</v>
      </c>
      <c r="E2996" t="s">
        <v>305</v>
      </c>
      <c r="F2996" t="s">
        <v>306</v>
      </c>
      <c r="G2996" t="s">
        <v>307</v>
      </c>
      <c r="H2996" t="s">
        <v>308</v>
      </c>
    </row>
    <row r="2997" spans="1:8" x14ac:dyDescent="0.35">
      <c r="A2997" t="s">
        <v>517</v>
      </c>
      <c r="B2997">
        <v>228</v>
      </c>
      <c r="C2997" t="s">
        <v>516</v>
      </c>
      <c r="D2997" t="s">
        <v>517</v>
      </c>
      <c r="E2997" t="s">
        <v>305</v>
      </c>
      <c r="F2997" t="s">
        <v>306</v>
      </c>
      <c r="G2997" t="s">
        <v>307</v>
      </c>
      <c r="H2997" t="s">
        <v>308</v>
      </c>
    </row>
    <row r="2998" spans="1:8" x14ac:dyDescent="0.35">
      <c r="A2998" t="s">
        <v>76</v>
      </c>
      <c r="B2998">
        <v>370</v>
      </c>
      <c r="C2998" t="s">
        <v>75</v>
      </c>
      <c r="D2998" t="s">
        <v>76</v>
      </c>
      <c r="E2998" t="s">
        <v>305</v>
      </c>
      <c r="F2998" t="s">
        <v>306</v>
      </c>
      <c r="G2998" t="s">
        <v>307</v>
      </c>
      <c r="H2998" t="s">
        <v>308</v>
      </c>
    </row>
    <row r="2999" spans="1:8" x14ac:dyDescent="0.35">
      <c r="A2999" t="s">
        <v>900</v>
      </c>
      <c r="B2999">
        <v>350</v>
      </c>
      <c r="C2999" t="s">
        <v>899</v>
      </c>
      <c r="D2999" t="s">
        <v>900</v>
      </c>
      <c r="E2999" t="s">
        <v>305</v>
      </c>
      <c r="F2999" t="s">
        <v>306</v>
      </c>
      <c r="G2999" t="s">
        <v>307</v>
      </c>
      <c r="H2999" t="s">
        <v>308</v>
      </c>
    </row>
    <row r="3000" spans="1:8" x14ac:dyDescent="0.35">
      <c r="A3000" t="s">
        <v>64</v>
      </c>
      <c r="B3000">
        <v>300</v>
      </c>
      <c r="C3000" t="s">
        <v>63</v>
      </c>
      <c r="D3000" t="s">
        <v>64</v>
      </c>
      <c r="E3000" t="s">
        <v>305</v>
      </c>
      <c r="F3000" t="s">
        <v>306</v>
      </c>
      <c r="G3000" t="s">
        <v>307</v>
      </c>
      <c r="H3000" t="s">
        <v>308</v>
      </c>
    </row>
    <row r="3001" spans="1:8" x14ac:dyDescent="0.35">
      <c r="A3001" t="s">
        <v>86</v>
      </c>
      <c r="B3001">
        <v>330</v>
      </c>
      <c r="C3001" t="s">
        <v>85</v>
      </c>
      <c r="D3001" t="s">
        <v>86</v>
      </c>
      <c r="E3001" t="s">
        <v>305</v>
      </c>
      <c r="F3001" t="s">
        <v>306</v>
      </c>
      <c r="G3001" t="s">
        <v>307</v>
      </c>
      <c r="H3001" t="s">
        <v>308</v>
      </c>
    </row>
    <row r="3002" spans="1:8" x14ac:dyDescent="0.35">
      <c r="A3002" t="s">
        <v>138</v>
      </c>
      <c r="B3002">
        <v>2800</v>
      </c>
      <c r="C3002" t="s">
        <v>266</v>
      </c>
      <c r="D3002" t="s">
        <v>138</v>
      </c>
      <c r="E3002" t="s">
        <v>305</v>
      </c>
      <c r="F3002" t="s">
        <v>306</v>
      </c>
      <c r="G3002" t="s">
        <v>307</v>
      </c>
      <c r="H3002" t="s">
        <v>308</v>
      </c>
    </row>
    <row r="3003" spans="1:8" x14ac:dyDescent="0.35">
      <c r="A3003" t="s">
        <v>274</v>
      </c>
      <c r="B3003">
        <v>270</v>
      </c>
      <c r="C3003" t="s">
        <v>273</v>
      </c>
      <c r="D3003" t="s">
        <v>274</v>
      </c>
      <c r="E3003" t="s">
        <v>305</v>
      </c>
      <c r="F3003" t="s">
        <v>306</v>
      </c>
      <c r="G3003" t="s">
        <v>307</v>
      </c>
      <c r="H3003" t="s">
        <v>308</v>
      </c>
    </row>
    <row r="3004" spans="1:8" x14ac:dyDescent="0.35">
      <c r="A3004" t="s">
        <v>1250</v>
      </c>
      <c r="B3004">
        <v>102082</v>
      </c>
      <c r="C3004" t="s">
        <v>1251</v>
      </c>
      <c r="D3004" t="s">
        <v>1250</v>
      </c>
      <c r="E3004" t="s">
        <v>305</v>
      </c>
      <c r="F3004" t="s">
        <v>306</v>
      </c>
      <c r="G3004" t="s">
        <v>307</v>
      </c>
      <c r="H3004" t="s">
        <v>308</v>
      </c>
    </row>
    <row r="3005" spans="1:8" x14ac:dyDescent="0.35">
      <c r="A3005" t="s">
        <v>2268</v>
      </c>
      <c r="B3005">
        <v>9000</v>
      </c>
      <c r="C3005" t="s">
        <v>208</v>
      </c>
      <c r="D3005" t="s">
        <v>209</v>
      </c>
      <c r="E3005" t="s">
        <v>428</v>
      </c>
      <c r="F3005" t="s">
        <v>429</v>
      </c>
      <c r="G3005" t="s">
        <v>307</v>
      </c>
      <c r="H3005" t="s">
        <v>308</v>
      </c>
    </row>
    <row r="3006" spans="1:8" x14ac:dyDescent="0.35">
      <c r="A3006" t="s">
        <v>2269</v>
      </c>
      <c r="B3006">
        <v>10000</v>
      </c>
      <c r="C3006" t="s">
        <v>2209</v>
      </c>
      <c r="D3006" t="s">
        <v>2208</v>
      </c>
      <c r="E3006" t="s">
        <v>428</v>
      </c>
      <c r="F3006" t="s">
        <v>429</v>
      </c>
      <c r="G3006" t="s">
        <v>307</v>
      </c>
      <c r="H3006" t="s">
        <v>308</v>
      </c>
    </row>
    <row r="3007" spans="1:8" x14ac:dyDescent="0.35">
      <c r="A3007" t="s">
        <v>230</v>
      </c>
      <c r="B3007">
        <v>13845</v>
      </c>
      <c r="C3007" t="s">
        <v>229</v>
      </c>
      <c r="D3007" t="s">
        <v>230</v>
      </c>
      <c r="E3007" t="s">
        <v>428</v>
      </c>
      <c r="F3007" t="s">
        <v>429</v>
      </c>
      <c r="G3007" t="s">
        <v>307</v>
      </c>
      <c r="H3007" t="s">
        <v>308</v>
      </c>
    </row>
    <row r="3008" spans="1:8" x14ac:dyDescent="0.35">
      <c r="A3008" t="s">
        <v>2270</v>
      </c>
      <c r="B3008">
        <v>2117</v>
      </c>
      <c r="C3008" t="s">
        <v>168</v>
      </c>
      <c r="D3008" t="s">
        <v>169</v>
      </c>
      <c r="E3008" t="s">
        <v>428</v>
      </c>
      <c r="F3008" t="s">
        <v>429</v>
      </c>
      <c r="G3008" t="s">
        <v>307</v>
      </c>
      <c r="H3008" t="s">
        <v>308</v>
      </c>
    </row>
    <row r="3009" spans="1:8" x14ac:dyDescent="0.35">
      <c r="A3009" t="s">
        <v>28</v>
      </c>
      <c r="B3009">
        <v>196105</v>
      </c>
      <c r="C3009" t="s">
        <v>27</v>
      </c>
      <c r="D3009" t="s">
        <v>28</v>
      </c>
      <c r="E3009" t="s">
        <v>305</v>
      </c>
      <c r="F3009" t="s">
        <v>306</v>
      </c>
      <c r="G3009" t="s">
        <v>307</v>
      </c>
      <c r="H3009" t="s">
        <v>308</v>
      </c>
    </row>
    <row r="3010" spans="1:8" x14ac:dyDescent="0.35">
      <c r="A3010" t="s">
        <v>18</v>
      </c>
      <c r="B3010">
        <v>4754</v>
      </c>
      <c r="C3010" t="s">
        <v>17</v>
      </c>
      <c r="D3010" t="s">
        <v>18</v>
      </c>
      <c r="E3010" t="s">
        <v>305</v>
      </c>
      <c r="F3010" t="s">
        <v>306</v>
      </c>
      <c r="G3010" t="s">
        <v>307</v>
      </c>
      <c r="H3010" t="s">
        <v>308</v>
      </c>
    </row>
    <row r="3011" spans="1:8" x14ac:dyDescent="0.35">
      <c r="A3011" t="s">
        <v>188</v>
      </c>
      <c r="B3011">
        <v>3000</v>
      </c>
      <c r="C3011" t="s">
        <v>189</v>
      </c>
      <c r="D3011" t="s">
        <v>188</v>
      </c>
      <c r="E3011" t="s">
        <v>305</v>
      </c>
      <c r="F3011" t="s">
        <v>306</v>
      </c>
      <c r="G3011" t="s">
        <v>307</v>
      </c>
      <c r="H3011" t="s">
        <v>308</v>
      </c>
    </row>
    <row r="3012" spans="1:8" x14ac:dyDescent="0.35">
      <c r="A3012" t="s">
        <v>475</v>
      </c>
      <c r="B3012">
        <v>350</v>
      </c>
      <c r="C3012" t="s">
        <v>474</v>
      </c>
      <c r="D3012" t="s">
        <v>475</v>
      </c>
      <c r="E3012" t="s">
        <v>305</v>
      </c>
      <c r="F3012" t="s">
        <v>306</v>
      </c>
      <c r="G3012" t="s">
        <v>307</v>
      </c>
      <c r="H3012" t="s">
        <v>308</v>
      </c>
    </row>
    <row r="3013" spans="1:8" x14ac:dyDescent="0.35">
      <c r="A3013" t="s">
        <v>310</v>
      </c>
      <c r="B3013">
        <v>72566</v>
      </c>
      <c r="C3013" t="s">
        <v>309</v>
      </c>
      <c r="D3013" t="s">
        <v>310</v>
      </c>
      <c r="E3013" t="s">
        <v>305</v>
      </c>
      <c r="F3013" t="s">
        <v>306</v>
      </c>
      <c r="G3013" t="s">
        <v>307</v>
      </c>
      <c r="H3013" t="s">
        <v>308</v>
      </c>
    </row>
    <row r="3014" spans="1:8" x14ac:dyDescent="0.35">
      <c r="A3014" t="s">
        <v>1309</v>
      </c>
      <c r="B3014">
        <v>600</v>
      </c>
      <c r="C3014" t="s">
        <v>1310</v>
      </c>
      <c r="D3014" t="s">
        <v>1309</v>
      </c>
      <c r="E3014" t="s">
        <v>305</v>
      </c>
      <c r="F3014" t="s">
        <v>306</v>
      </c>
      <c r="G3014" t="s">
        <v>307</v>
      </c>
      <c r="H3014" t="s">
        <v>308</v>
      </c>
    </row>
    <row r="3015" spans="1:8" x14ac:dyDescent="0.35">
      <c r="A3015" t="s">
        <v>182</v>
      </c>
      <c r="B3015">
        <v>2200</v>
      </c>
      <c r="C3015" t="s">
        <v>183</v>
      </c>
      <c r="D3015" t="s">
        <v>182</v>
      </c>
      <c r="E3015" t="s">
        <v>305</v>
      </c>
      <c r="F3015" t="s">
        <v>306</v>
      </c>
      <c r="G3015" t="s">
        <v>307</v>
      </c>
      <c r="H3015" t="s">
        <v>308</v>
      </c>
    </row>
    <row r="3016" spans="1:8" x14ac:dyDescent="0.35">
      <c r="A3016" t="s">
        <v>169</v>
      </c>
      <c r="B3016">
        <v>7820</v>
      </c>
      <c r="C3016" t="s">
        <v>168</v>
      </c>
      <c r="D3016" t="s">
        <v>169</v>
      </c>
      <c r="E3016" t="s">
        <v>305</v>
      </c>
      <c r="F3016" t="s">
        <v>306</v>
      </c>
      <c r="G3016" t="s">
        <v>307</v>
      </c>
      <c r="H3016" t="s">
        <v>308</v>
      </c>
    </row>
    <row r="3017" spans="1:8" x14ac:dyDescent="0.35">
      <c r="A3017" t="s">
        <v>230</v>
      </c>
      <c r="B3017">
        <v>5850</v>
      </c>
      <c r="C3017" t="s">
        <v>229</v>
      </c>
      <c r="D3017" t="s">
        <v>230</v>
      </c>
      <c r="E3017" t="s">
        <v>305</v>
      </c>
      <c r="F3017" t="s">
        <v>306</v>
      </c>
      <c r="G3017" t="s">
        <v>307</v>
      </c>
      <c r="H3017" t="s">
        <v>308</v>
      </c>
    </row>
    <row r="3018" spans="1:8" x14ac:dyDescent="0.35">
      <c r="A3018" t="s">
        <v>297</v>
      </c>
      <c r="B3018">
        <v>2500</v>
      </c>
      <c r="C3018" t="s">
        <v>298</v>
      </c>
      <c r="D3018" t="s">
        <v>297</v>
      </c>
      <c r="E3018" t="s">
        <v>305</v>
      </c>
      <c r="F3018" t="s">
        <v>306</v>
      </c>
      <c r="G3018" t="s">
        <v>307</v>
      </c>
      <c r="H3018" t="s">
        <v>308</v>
      </c>
    </row>
    <row r="3019" spans="1:8" x14ac:dyDescent="0.35">
      <c r="A3019" t="s">
        <v>2038</v>
      </c>
      <c r="B3019">
        <v>687960</v>
      </c>
      <c r="C3019" t="s">
        <v>577</v>
      </c>
      <c r="D3019" t="s">
        <v>578</v>
      </c>
      <c r="E3019" t="s">
        <v>563</v>
      </c>
      <c r="F3019" t="s">
        <v>564</v>
      </c>
      <c r="G3019" t="s">
        <v>568</v>
      </c>
      <c r="H3019" t="s">
        <v>569</v>
      </c>
    </row>
    <row r="3020" spans="1:8" x14ac:dyDescent="0.35">
      <c r="A3020" t="s">
        <v>28</v>
      </c>
      <c r="B3020">
        <v>235541</v>
      </c>
      <c r="C3020" t="s">
        <v>27</v>
      </c>
      <c r="D3020" t="s">
        <v>28</v>
      </c>
      <c r="E3020" t="s">
        <v>563</v>
      </c>
      <c r="F3020" t="s">
        <v>564</v>
      </c>
      <c r="G3020" t="s">
        <v>568</v>
      </c>
      <c r="H3020" t="s">
        <v>569</v>
      </c>
    </row>
    <row r="3021" spans="1:8" x14ac:dyDescent="0.35">
      <c r="A3021" t="s">
        <v>18</v>
      </c>
      <c r="B3021">
        <v>5710</v>
      </c>
      <c r="C3021" t="s">
        <v>17</v>
      </c>
      <c r="D3021" t="s">
        <v>18</v>
      </c>
      <c r="E3021" t="s">
        <v>563</v>
      </c>
      <c r="F3021" t="s">
        <v>564</v>
      </c>
      <c r="G3021" t="s">
        <v>568</v>
      </c>
      <c r="H3021" t="s">
        <v>569</v>
      </c>
    </row>
    <row r="3022" spans="1:8" x14ac:dyDescent="0.35">
      <c r="A3022" t="s">
        <v>190</v>
      </c>
      <c r="B3022">
        <v>1850</v>
      </c>
      <c r="C3022" t="s">
        <v>191</v>
      </c>
      <c r="D3022" t="s">
        <v>190</v>
      </c>
      <c r="E3022" t="s">
        <v>563</v>
      </c>
      <c r="F3022" t="s">
        <v>564</v>
      </c>
      <c r="G3022" t="s">
        <v>568</v>
      </c>
      <c r="H3022" t="s">
        <v>569</v>
      </c>
    </row>
    <row r="3023" spans="1:8" x14ac:dyDescent="0.35">
      <c r="A3023" t="s">
        <v>625</v>
      </c>
      <c r="B3023">
        <v>800</v>
      </c>
      <c r="C3023" t="s">
        <v>624</v>
      </c>
      <c r="D3023" t="s">
        <v>625</v>
      </c>
      <c r="E3023" t="s">
        <v>563</v>
      </c>
      <c r="F3023" t="s">
        <v>564</v>
      </c>
      <c r="G3023" t="s">
        <v>568</v>
      </c>
      <c r="H3023" t="s">
        <v>569</v>
      </c>
    </row>
    <row r="3024" spans="1:8" x14ac:dyDescent="0.35">
      <c r="A3024" t="s">
        <v>86</v>
      </c>
      <c r="B3024">
        <v>625</v>
      </c>
      <c r="C3024" t="s">
        <v>85</v>
      </c>
      <c r="D3024" t="s">
        <v>86</v>
      </c>
      <c r="E3024" t="s">
        <v>563</v>
      </c>
      <c r="F3024" t="s">
        <v>564</v>
      </c>
      <c r="G3024" t="s">
        <v>568</v>
      </c>
      <c r="H3024" t="s">
        <v>569</v>
      </c>
    </row>
    <row r="3025" spans="1:14" x14ac:dyDescent="0.35">
      <c r="A3025" t="s">
        <v>138</v>
      </c>
      <c r="B3025">
        <v>10000</v>
      </c>
      <c r="C3025" t="s">
        <v>266</v>
      </c>
      <c r="D3025" t="s">
        <v>138</v>
      </c>
      <c r="E3025" t="s">
        <v>563</v>
      </c>
      <c r="F3025" t="s">
        <v>564</v>
      </c>
      <c r="G3025" t="s">
        <v>568</v>
      </c>
      <c r="H3025" t="s">
        <v>569</v>
      </c>
    </row>
    <row r="3026" spans="1:14" x14ac:dyDescent="0.35">
      <c r="A3026" t="s">
        <v>520</v>
      </c>
      <c r="B3026">
        <v>2400</v>
      </c>
      <c r="C3026" t="s">
        <v>917</v>
      </c>
      <c r="D3026" t="s">
        <v>520</v>
      </c>
      <c r="E3026" t="s">
        <v>563</v>
      </c>
      <c r="F3026" t="s">
        <v>564</v>
      </c>
      <c r="G3026" t="s">
        <v>568</v>
      </c>
      <c r="H3026" t="s">
        <v>569</v>
      </c>
    </row>
    <row r="3027" spans="1:14" x14ac:dyDescent="0.35">
      <c r="A3027" t="s">
        <v>188</v>
      </c>
      <c r="B3027">
        <v>1200</v>
      </c>
      <c r="C3027" t="s">
        <v>189</v>
      </c>
      <c r="D3027" t="s">
        <v>188</v>
      </c>
      <c r="E3027" t="s">
        <v>563</v>
      </c>
      <c r="F3027" t="s">
        <v>564</v>
      </c>
      <c r="G3027" t="s">
        <v>568</v>
      </c>
      <c r="H3027" t="s">
        <v>569</v>
      </c>
    </row>
    <row r="3028" spans="1:14" x14ac:dyDescent="0.35">
      <c r="A3028" t="s">
        <v>209</v>
      </c>
      <c r="B3028">
        <v>2000</v>
      </c>
      <c r="C3028" t="s">
        <v>208</v>
      </c>
      <c r="D3028" t="s">
        <v>209</v>
      </c>
      <c r="E3028" t="s">
        <v>563</v>
      </c>
      <c r="F3028" t="s">
        <v>564</v>
      </c>
      <c r="G3028" t="s">
        <v>568</v>
      </c>
      <c r="H3028" t="s">
        <v>569</v>
      </c>
    </row>
    <row r="3029" spans="1:14" x14ac:dyDescent="0.35">
      <c r="A3029" t="s">
        <v>169</v>
      </c>
      <c r="B3029">
        <v>1200</v>
      </c>
      <c r="C3029" t="s">
        <v>168</v>
      </c>
      <c r="D3029" t="s">
        <v>169</v>
      </c>
      <c r="E3029" t="s">
        <v>563</v>
      </c>
      <c r="F3029" t="s">
        <v>564</v>
      </c>
      <c r="G3029" t="s">
        <v>568</v>
      </c>
      <c r="H3029" t="s">
        <v>569</v>
      </c>
    </row>
    <row r="3030" spans="1:14" x14ac:dyDescent="0.35">
      <c r="A3030" t="s">
        <v>263</v>
      </c>
      <c r="B3030">
        <v>946</v>
      </c>
      <c r="C3030" t="s">
        <v>262</v>
      </c>
      <c r="D3030" t="s">
        <v>263</v>
      </c>
      <c r="E3030" t="s">
        <v>563</v>
      </c>
      <c r="F3030" t="s">
        <v>564</v>
      </c>
      <c r="G3030" t="s">
        <v>568</v>
      </c>
      <c r="H3030" t="s">
        <v>569</v>
      </c>
    </row>
    <row r="3031" spans="1:14" x14ac:dyDescent="0.35">
      <c r="A3031" t="s">
        <v>138</v>
      </c>
      <c r="B3031">
        <v>3000</v>
      </c>
      <c r="C3031" t="s">
        <v>137</v>
      </c>
      <c r="D3031" t="s">
        <v>138</v>
      </c>
      <c r="E3031" t="s">
        <v>563</v>
      </c>
      <c r="F3031" t="s">
        <v>564</v>
      </c>
      <c r="G3031" t="s">
        <v>568</v>
      </c>
      <c r="H3031" t="s">
        <v>569</v>
      </c>
    </row>
    <row r="3032" spans="1:14" x14ac:dyDescent="0.35">
      <c r="A3032" t="s">
        <v>2038</v>
      </c>
      <c r="B3032">
        <v>25800</v>
      </c>
      <c r="C3032" t="s">
        <v>219</v>
      </c>
      <c r="D3032" t="s">
        <v>220</v>
      </c>
      <c r="E3032" t="s">
        <v>563</v>
      </c>
      <c r="F3032" t="s">
        <v>564</v>
      </c>
      <c r="G3032" t="s">
        <v>568</v>
      </c>
      <c r="H3032" t="s">
        <v>569</v>
      </c>
    </row>
    <row r="3033" spans="1:14" x14ac:dyDescent="0.35">
      <c r="A3033" t="s">
        <v>81</v>
      </c>
      <c r="B3033">
        <v>9000</v>
      </c>
      <c r="C3033" t="s">
        <v>80</v>
      </c>
      <c r="D3033" t="s">
        <v>81</v>
      </c>
      <c r="E3033" t="s">
        <v>58</v>
      </c>
      <c r="F3033" t="s">
        <v>59</v>
      </c>
      <c r="G3033" t="s">
        <v>60</v>
      </c>
      <c r="H3033" t="s">
        <v>59</v>
      </c>
      <c r="M3033" t="s">
        <v>82</v>
      </c>
      <c r="N3033" t="s">
        <v>83</v>
      </c>
    </row>
    <row r="3034" spans="1:14" x14ac:dyDescent="0.35">
      <c r="A3034" t="s">
        <v>76</v>
      </c>
      <c r="B3034">
        <v>1000</v>
      </c>
      <c r="C3034" t="s">
        <v>75</v>
      </c>
      <c r="D3034" t="s">
        <v>76</v>
      </c>
      <c r="E3034" t="s">
        <v>58</v>
      </c>
      <c r="F3034" t="s">
        <v>59</v>
      </c>
      <c r="G3034" t="s">
        <v>60</v>
      </c>
      <c r="H3034" t="s">
        <v>59</v>
      </c>
      <c r="M3034" t="s">
        <v>82</v>
      </c>
      <c r="N3034" t="s">
        <v>83</v>
      </c>
    </row>
    <row r="3035" spans="1:14" x14ac:dyDescent="0.35">
      <c r="A3035" t="s">
        <v>86</v>
      </c>
      <c r="B3035">
        <v>862</v>
      </c>
      <c r="C3035" t="s">
        <v>85</v>
      </c>
      <c r="D3035" t="s">
        <v>86</v>
      </c>
      <c r="E3035" t="s">
        <v>58</v>
      </c>
      <c r="F3035" t="s">
        <v>59</v>
      </c>
      <c r="G3035" t="s">
        <v>60</v>
      </c>
      <c r="H3035" t="s">
        <v>59</v>
      </c>
      <c r="M3035" t="s">
        <v>2271</v>
      </c>
      <c r="N3035" t="s">
        <v>2272</v>
      </c>
    </row>
    <row r="3036" spans="1:14" x14ac:dyDescent="0.35">
      <c r="A3036" t="s">
        <v>86</v>
      </c>
      <c r="B3036">
        <v>431</v>
      </c>
      <c r="C3036" t="s">
        <v>85</v>
      </c>
      <c r="D3036" t="s">
        <v>86</v>
      </c>
      <c r="E3036" t="s">
        <v>58</v>
      </c>
      <c r="F3036" t="s">
        <v>59</v>
      </c>
      <c r="G3036" t="s">
        <v>60</v>
      </c>
      <c r="H3036" t="s">
        <v>59</v>
      </c>
      <c r="M3036" t="s">
        <v>2273</v>
      </c>
      <c r="N3036" t="s">
        <v>2274</v>
      </c>
    </row>
    <row r="3037" spans="1:14" x14ac:dyDescent="0.35">
      <c r="A3037" t="s">
        <v>86</v>
      </c>
      <c r="B3037">
        <v>754</v>
      </c>
      <c r="C3037" t="s">
        <v>85</v>
      </c>
      <c r="D3037" t="s">
        <v>86</v>
      </c>
      <c r="E3037" t="s">
        <v>58</v>
      </c>
      <c r="F3037" t="s">
        <v>59</v>
      </c>
      <c r="G3037" t="s">
        <v>60</v>
      </c>
      <c r="H3037" t="s">
        <v>59</v>
      </c>
      <c r="M3037" t="s">
        <v>2275</v>
      </c>
      <c r="N3037" t="s">
        <v>2276</v>
      </c>
    </row>
    <row r="3038" spans="1:14" x14ac:dyDescent="0.35">
      <c r="A3038" t="s">
        <v>86</v>
      </c>
      <c r="B3038">
        <v>216</v>
      </c>
      <c r="C3038" t="s">
        <v>85</v>
      </c>
      <c r="D3038" t="s">
        <v>86</v>
      </c>
      <c r="E3038" t="s">
        <v>58</v>
      </c>
      <c r="F3038" t="s">
        <v>59</v>
      </c>
      <c r="G3038" t="s">
        <v>60</v>
      </c>
      <c r="H3038" t="s">
        <v>59</v>
      </c>
      <c r="M3038" t="s">
        <v>2277</v>
      </c>
      <c r="N3038" t="s">
        <v>2278</v>
      </c>
    </row>
    <row r="3039" spans="1:14" x14ac:dyDescent="0.35">
      <c r="A3039" t="s">
        <v>86</v>
      </c>
      <c r="B3039">
        <v>216</v>
      </c>
      <c r="C3039" t="s">
        <v>85</v>
      </c>
      <c r="D3039" t="s">
        <v>86</v>
      </c>
      <c r="E3039" t="s">
        <v>58</v>
      </c>
      <c r="F3039" t="s">
        <v>59</v>
      </c>
      <c r="G3039" t="s">
        <v>60</v>
      </c>
      <c r="H3039" t="s">
        <v>59</v>
      </c>
      <c r="M3039" t="s">
        <v>1534</v>
      </c>
      <c r="N3039" t="s">
        <v>1535</v>
      </c>
    </row>
    <row r="3040" spans="1:14" x14ac:dyDescent="0.35">
      <c r="A3040" t="s">
        <v>86</v>
      </c>
      <c r="B3040">
        <v>216</v>
      </c>
      <c r="C3040" t="s">
        <v>85</v>
      </c>
      <c r="D3040" t="s">
        <v>86</v>
      </c>
      <c r="E3040" t="s">
        <v>58</v>
      </c>
      <c r="F3040" t="s">
        <v>59</v>
      </c>
      <c r="G3040" t="s">
        <v>60</v>
      </c>
      <c r="H3040" t="s">
        <v>59</v>
      </c>
      <c r="M3040" t="s">
        <v>2279</v>
      </c>
      <c r="N3040" t="s">
        <v>2280</v>
      </c>
    </row>
    <row r="3041" spans="1:14" x14ac:dyDescent="0.35">
      <c r="A3041" t="s">
        <v>928</v>
      </c>
      <c r="B3041">
        <v>57819</v>
      </c>
      <c r="C3041" t="s">
        <v>927</v>
      </c>
      <c r="D3041" t="s">
        <v>928</v>
      </c>
      <c r="E3041" t="s">
        <v>58</v>
      </c>
      <c r="F3041" t="s">
        <v>59</v>
      </c>
      <c r="G3041" t="s">
        <v>60</v>
      </c>
      <c r="H3041" t="s">
        <v>59</v>
      </c>
      <c r="M3041" t="s">
        <v>924</v>
      </c>
      <c r="N3041" t="s">
        <v>925</v>
      </c>
    </row>
    <row r="3042" spans="1:14" x14ac:dyDescent="0.35">
      <c r="A3042" t="s">
        <v>28</v>
      </c>
      <c r="B3042">
        <v>19080</v>
      </c>
      <c r="C3042" t="s">
        <v>27</v>
      </c>
      <c r="D3042" t="s">
        <v>28</v>
      </c>
      <c r="E3042" t="s">
        <v>58</v>
      </c>
      <c r="F3042" t="s">
        <v>59</v>
      </c>
      <c r="G3042" t="s">
        <v>60</v>
      </c>
      <c r="H3042" t="s">
        <v>59</v>
      </c>
      <c r="M3042" t="s">
        <v>924</v>
      </c>
      <c r="N3042" t="s">
        <v>925</v>
      </c>
    </row>
    <row r="3043" spans="1:14" x14ac:dyDescent="0.35">
      <c r="A3043" t="s">
        <v>74</v>
      </c>
      <c r="B3043">
        <v>2783</v>
      </c>
      <c r="C3043" t="s">
        <v>73</v>
      </c>
      <c r="D3043" t="s">
        <v>74</v>
      </c>
      <c r="E3043" t="s">
        <v>58</v>
      </c>
      <c r="F3043" t="s">
        <v>59</v>
      </c>
      <c r="G3043" t="s">
        <v>60</v>
      </c>
      <c r="H3043" t="s">
        <v>59</v>
      </c>
      <c r="M3043" t="s">
        <v>69</v>
      </c>
      <c r="N3043" t="s">
        <v>70</v>
      </c>
    </row>
    <row r="3044" spans="1:14" x14ac:dyDescent="0.35">
      <c r="A3044" t="s">
        <v>72</v>
      </c>
      <c r="B3044">
        <v>1733</v>
      </c>
      <c r="C3044" t="s">
        <v>71</v>
      </c>
      <c r="D3044" t="s">
        <v>72</v>
      </c>
      <c r="E3044" t="s">
        <v>58</v>
      </c>
      <c r="F3044" t="s">
        <v>59</v>
      </c>
      <c r="G3044" t="s">
        <v>60</v>
      </c>
      <c r="H3044" t="s">
        <v>59</v>
      </c>
      <c r="M3044" t="s">
        <v>69</v>
      </c>
      <c r="N3044" t="s">
        <v>70</v>
      </c>
    </row>
    <row r="3045" spans="1:14" x14ac:dyDescent="0.35">
      <c r="A3045" t="s">
        <v>68</v>
      </c>
      <c r="B3045">
        <v>1050</v>
      </c>
      <c r="C3045" t="s">
        <v>67</v>
      </c>
      <c r="D3045" t="s">
        <v>68</v>
      </c>
      <c r="E3045" t="s">
        <v>58</v>
      </c>
      <c r="F3045" t="s">
        <v>59</v>
      </c>
      <c r="G3045" t="s">
        <v>60</v>
      </c>
      <c r="H3045" t="s">
        <v>59</v>
      </c>
      <c r="M3045" t="s">
        <v>69</v>
      </c>
      <c r="N3045" t="s">
        <v>70</v>
      </c>
    </row>
    <row r="3046" spans="1:14" x14ac:dyDescent="0.35">
      <c r="A3046" t="s">
        <v>76</v>
      </c>
      <c r="B3046">
        <v>11250</v>
      </c>
      <c r="C3046" t="s">
        <v>75</v>
      </c>
      <c r="D3046" t="s">
        <v>76</v>
      </c>
      <c r="E3046" t="s">
        <v>58</v>
      </c>
      <c r="F3046" t="s">
        <v>59</v>
      </c>
      <c r="G3046" t="s">
        <v>60</v>
      </c>
      <c r="H3046" t="s">
        <v>59</v>
      </c>
      <c r="M3046" t="s">
        <v>65</v>
      </c>
      <c r="N3046" t="s">
        <v>66</v>
      </c>
    </row>
    <row r="3047" spans="1:14" x14ac:dyDescent="0.35">
      <c r="A3047" t="s">
        <v>1060</v>
      </c>
      <c r="B3047">
        <v>90</v>
      </c>
      <c r="C3047" t="s">
        <v>1059</v>
      </c>
      <c r="D3047" t="s">
        <v>1060</v>
      </c>
      <c r="E3047" t="s">
        <v>126</v>
      </c>
      <c r="F3047" t="s">
        <v>127</v>
      </c>
      <c r="G3047" t="s">
        <v>21</v>
      </c>
      <c r="H3047" t="s">
        <v>22</v>
      </c>
    </row>
    <row r="3048" spans="1:14" x14ac:dyDescent="0.35">
      <c r="A3048" t="s">
        <v>125</v>
      </c>
      <c r="B3048">
        <v>21290360</v>
      </c>
      <c r="C3048" t="s">
        <v>124</v>
      </c>
      <c r="D3048" t="s">
        <v>125</v>
      </c>
      <c r="E3048" t="s">
        <v>126</v>
      </c>
      <c r="F3048" t="s">
        <v>127</v>
      </c>
      <c r="G3048" t="s">
        <v>21</v>
      </c>
      <c r="H3048" t="s">
        <v>22</v>
      </c>
    </row>
    <row r="3049" spans="1:14" x14ac:dyDescent="0.35">
      <c r="A3049" t="s">
        <v>130</v>
      </c>
      <c r="B3049">
        <v>195000</v>
      </c>
      <c r="C3049" t="s">
        <v>129</v>
      </c>
      <c r="D3049" t="s">
        <v>130</v>
      </c>
      <c r="E3049" t="s">
        <v>126</v>
      </c>
      <c r="F3049" t="s">
        <v>127</v>
      </c>
      <c r="G3049" t="s">
        <v>21</v>
      </c>
      <c r="H3049" t="s">
        <v>22</v>
      </c>
    </row>
    <row r="3050" spans="1:14" x14ac:dyDescent="0.35">
      <c r="A3050" t="s">
        <v>2281</v>
      </c>
      <c r="B3050">
        <v>15500</v>
      </c>
      <c r="C3050" t="s">
        <v>2282</v>
      </c>
      <c r="D3050" t="s">
        <v>2281</v>
      </c>
      <c r="E3050" t="s">
        <v>126</v>
      </c>
      <c r="F3050" t="s">
        <v>127</v>
      </c>
      <c r="G3050" t="s">
        <v>21</v>
      </c>
      <c r="H3050" t="s">
        <v>22</v>
      </c>
    </row>
    <row r="3051" spans="1:14" x14ac:dyDescent="0.35">
      <c r="A3051" t="s">
        <v>2283</v>
      </c>
      <c r="B3051">
        <v>2000</v>
      </c>
      <c r="C3051" t="s">
        <v>168</v>
      </c>
      <c r="D3051" t="s">
        <v>169</v>
      </c>
      <c r="E3051" t="s">
        <v>288</v>
      </c>
      <c r="F3051" t="s">
        <v>289</v>
      </c>
      <c r="G3051" t="s">
        <v>117</v>
      </c>
      <c r="H3051" t="s">
        <v>118</v>
      </c>
    </row>
    <row r="3052" spans="1:14" x14ac:dyDescent="0.35">
      <c r="A3052" t="s">
        <v>1664</v>
      </c>
      <c r="B3052">
        <v>2400</v>
      </c>
      <c r="C3052" t="s">
        <v>1663</v>
      </c>
      <c r="D3052" t="s">
        <v>1664</v>
      </c>
      <c r="E3052" t="s">
        <v>1016</v>
      </c>
      <c r="F3052" t="s">
        <v>1017</v>
      </c>
      <c r="G3052" t="s">
        <v>565</v>
      </c>
      <c r="H3052" t="s">
        <v>566</v>
      </c>
      <c r="M3052" t="s">
        <v>1665</v>
      </c>
      <c r="N3052" t="s">
        <v>1666</v>
      </c>
    </row>
    <row r="3053" spans="1:14" x14ac:dyDescent="0.35">
      <c r="A3053" t="s">
        <v>97</v>
      </c>
      <c r="B3053">
        <v>11000</v>
      </c>
      <c r="C3053" t="s">
        <v>96</v>
      </c>
      <c r="D3053" t="s">
        <v>97</v>
      </c>
      <c r="E3053" t="s">
        <v>1016</v>
      </c>
      <c r="F3053" t="s">
        <v>1017</v>
      </c>
      <c r="G3053" t="s">
        <v>1447</v>
      </c>
      <c r="H3053" t="s">
        <v>1448</v>
      </c>
      <c r="M3053" t="s">
        <v>1449</v>
      </c>
      <c r="N3053" t="s">
        <v>1450</v>
      </c>
    </row>
    <row r="3054" spans="1:14" x14ac:dyDescent="0.35">
      <c r="A3054" t="s">
        <v>28</v>
      </c>
      <c r="B3054">
        <v>3630</v>
      </c>
      <c r="C3054" t="s">
        <v>27</v>
      </c>
      <c r="D3054" t="s">
        <v>28</v>
      </c>
      <c r="E3054" t="s">
        <v>1016</v>
      </c>
      <c r="F3054" t="s">
        <v>1017</v>
      </c>
      <c r="G3054" t="s">
        <v>1447</v>
      </c>
      <c r="H3054" t="s">
        <v>1448</v>
      </c>
      <c r="M3054" t="s">
        <v>1449</v>
      </c>
      <c r="N3054" t="s">
        <v>1450</v>
      </c>
    </row>
    <row r="3055" spans="1:14" x14ac:dyDescent="0.35">
      <c r="A3055" t="s">
        <v>18</v>
      </c>
      <c r="B3055">
        <v>88</v>
      </c>
      <c r="C3055" t="s">
        <v>17</v>
      </c>
      <c r="D3055" t="s">
        <v>18</v>
      </c>
      <c r="E3055" t="s">
        <v>1016</v>
      </c>
      <c r="F3055" t="s">
        <v>1017</v>
      </c>
      <c r="G3055" t="s">
        <v>1447</v>
      </c>
      <c r="H3055" t="s">
        <v>1448</v>
      </c>
      <c r="M3055" t="s">
        <v>1449</v>
      </c>
      <c r="N3055" t="s">
        <v>1450</v>
      </c>
    </row>
    <row r="3056" spans="1:14" x14ac:dyDescent="0.35">
      <c r="A3056" t="s">
        <v>1057</v>
      </c>
      <c r="B3056">
        <v>2500</v>
      </c>
      <c r="C3056" t="s">
        <v>1056</v>
      </c>
      <c r="D3056" t="s">
        <v>1057</v>
      </c>
      <c r="E3056" t="s">
        <v>1016</v>
      </c>
      <c r="F3056" t="s">
        <v>1017</v>
      </c>
      <c r="G3056" t="s">
        <v>565</v>
      </c>
      <c r="H3056" t="s">
        <v>566</v>
      </c>
      <c r="M3056" t="s">
        <v>2284</v>
      </c>
      <c r="N3056" t="s">
        <v>2285</v>
      </c>
    </row>
    <row r="3057" spans="1:14" x14ac:dyDescent="0.35">
      <c r="A3057" t="s">
        <v>162</v>
      </c>
      <c r="B3057">
        <v>4500</v>
      </c>
      <c r="C3057" t="s">
        <v>1472</v>
      </c>
      <c r="D3057" t="s">
        <v>162</v>
      </c>
      <c r="E3057" t="s">
        <v>139</v>
      </c>
      <c r="F3057" t="s">
        <v>140</v>
      </c>
      <c r="G3057" t="s">
        <v>615</v>
      </c>
      <c r="H3057" t="s">
        <v>616</v>
      </c>
      <c r="M3057" t="s">
        <v>2286</v>
      </c>
      <c r="N3057" t="s">
        <v>2287</v>
      </c>
    </row>
    <row r="3058" spans="1:14" x14ac:dyDescent="0.35">
      <c r="A3058" t="s">
        <v>2038</v>
      </c>
      <c r="B3058">
        <v>19500</v>
      </c>
      <c r="C3058" t="s">
        <v>219</v>
      </c>
      <c r="D3058" t="s">
        <v>220</v>
      </c>
      <c r="E3058" t="s">
        <v>613</v>
      </c>
      <c r="F3058" t="s">
        <v>614</v>
      </c>
      <c r="G3058" t="s">
        <v>615</v>
      </c>
      <c r="H3058" t="s">
        <v>616</v>
      </c>
    </row>
    <row r="3059" spans="1:14" x14ac:dyDescent="0.35">
      <c r="A3059" t="s">
        <v>2038</v>
      </c>
      <c r="B3059">
        <v>47052</v>
      </c>
      <c r="C3059" t="s">
        <v>101</v>
      </c>
      <c r="D3059" t="s">
        <v>102</v>
      </c>
      <c r="E3059" t="s">
        <v>613</v>
      </c>
      <c r="F3059" t="s">
        <v>614</v>
      </c>
      <c r="G3059" t="s">
        <v>615</v>
      </c>
      <c r="H3059" t="s">
        <v>616</v>
      </c>
    </row>
    <row r="3060" spans="1:14" x14ac:dyDescent="0.35">
      <c r="A3060" t="s">
        <v>2288</v>
      </c>
      <c r="B3060">
        <v>6700</v>
      </c>
      <c r="C3060" t="s">
        <v>96</v>
      </c>
      <c r="D3060" t="s">
        <v>97</v>
      </c>
      <c r="E3060" t="s">
        <v>613</v>
      </c>
      <c r="F3060" t="s">
        <v>614</v>
      </c>
      <c r="G3060" t="s">
        <v>615</v>
      </c>
      <c r="H3060" t="s">
        <v>616</v>
      </c>
      <c r="K3060" t="s">
        <v>1371</v>
      </c>
      <c r="L3060" t="s">
        <v>1372</v>
      </c>
    </row>
    <row r="3061" spans="1:14" x14ac:dyDescent="0.35">
      <c r="A3061" t="s">
        <v>97</v>
      </c>
      <c r="B3061">
        <v>6600</v>
      </c>
      <c r="C3061" t="s">
        <v>96</v>
      </c>
      <c r="D3061" t="s">
        <v>97</v>
      </c>
      <c r="E3061" t="s">
        <v>613</v>
      </c>
      <c r="F3061" t="s">
        <v>614</v>
      </c>
      <c r="G3061" t="s">
        <v>615</v>
      </c>
      <c r="H3061" t="s">
        <v>616</v>
      </c>
    </row>
    <row r="3062" spans="1:14" x14ac:dyDescent="0.35">
      <c r="A3062" t="s">
        <v>2289</v>
      </c>
      <c r="B3062">
        <v>11895</v>
      </c>
      <c r="C3062" t="s">
        <v>298</v>
      </c>
      <c r="D3062" t="s">
        <v>297</v>
      </c>
      <c r="E3062" t="s">
        <v>221</v>
      </c>
      <c r="F3062" t="s">
        <v>222</v>
      </c>
      <c r="G3062" t="s">
        <v>223</v>
      </c>
      <c r="H3062" t="s">
        <v>224</v>
      </c>
    </row>
    <row r="3063" spans="1:14" x14ac:dyDescent="0.35">
      <c r="A3063" t="s">
        <v>28</v>
      </c>
      <c r="B3063">
        <v>24140</v>
      </c>
      <c r="C3063" t="s">
        <v>27</v>
      </c>
      <c r="D3063" t="s">
        <v>28</v>
      </c>
      <c r="E3063" t="s">
        <v>613</v>
      </c>
      <c r="F3063" t="s">
        <v>614</v>
      </c>
      <c r="G3063" t="s">
        <v>615</v>
      </c>
      <c r="H3063" t="s">
        <v>616</v>
      </c>
    </row>
    <row r="3064" spans="1:14" x14ac:dyDescent="0.35">
      <c r="A3064" t="s">
        <v>18</v>
      </c>
      <c r="B3064">
        <v>585</v>
      </c>
      <c r="C3064" t="s">
        <v>17</v>
      </c>
      <c r="D3064" t="s">
        <v>18</v>
      </c>
      <c r="E3064" t="s">
        <v>613</v>
      </c>
      <c r="F3064" t="s">
        <v>614</v>
      </c>
      <c r="G3064" t="s">
        <v>615</v>
      </c>
      <c r="H3064" t="s">
        <v>616</v>
      </c>
    </row>
    <row r="3065" spans="1:14" x14ac:dyDescent="0.35">
      <c r="A3065" t="s">
        <v>57</v>
      </c>
      <c r="B3065">
        <v>309</v>
      </c>
      <c r="C3065" t="s">
        <v>56</v>
      </c>
      <c r="D3065" t="s">
        <v>57</v>
      </c>
      <c r="E3065" t="s">
        <v>58</v>
      </c>
      <c r="F3065" t="s">
        <v>59</v>
      </c>
      <c r="G3065" t="s">
        <v>60</v>
      </c>
      <c r="H3065" t="s">
        <v>59</v>
      </c>
      <c r="M3065" t="s">
        <v>61</v>
      </c>
      <c r="N3065" t="s">
        <v>62</v>
      </c>
    </row>
    <row r="3066" spans="1:14" x14ac:dyDescent="0.35">
      <c r="A3066" t="s">
        <v>276</v>
      </c>
      <c r="B3066">
        <v>200</v>
      </c>
      <c r="C3066" t="s">
        <v>275</v>
      </c>
      <c r="D3066" t="s">
        <v>276</v>
      </c>
      <c r="E3066" t="s">
        <v>337</v>
      </c>
      <c r="F3066" t="s">
        <v>338</v>
      </c>
      <c r="G3066" t="s">
        <v>339</v>
      </c>
      <c r="H3066" t="s">
        <v>340</v>
      </c>
    </row>
    <row r="3067" spans="1:14" x14ac:dyDescent="0.35">
      <c r="A3067" t="s">
        <v>478</v>
      </c>
      <c r="B3067">
        <v>400</v>
      </c>
      <c r="C3067" t="s">
        <v>500</v>
      </c>
      <c r="D3067" t="s">
        <v>478</v>
      </c>
      <c r="E3067" t="s">
        <v>337</v>
      </c>
      <c r="F3067" t="s">
        <v>338</v>
      </c>
      <c r="G3067" t="s">
        <v>339</v>
      </c>
      <c r="H3067" t="s">
        <v>340</v>
      </c>
    </row>
    <row r="3068" spans="1:14" x14ac:dyDescent="0.35">
      <c r="A3068" t="s">
        <v>347</v>
      </c>
      <c r="B3068">
        <v>900</v>
      </c>
      <c r="C3068" t="s">
        <v>346</v>
      </c>
      <c r="D3068" t="s">
        <v>347</v>
      </c>
      <c r="E3068" t="s">
        <v>47</v>
      </c>
      <c r="F3068" t="s">
        <v>48</v>
      </c>
      <c r="G3068" t="s">
        <v>1513</v>
      </c>
      <c r="H3068" t="s">
        <v>1514</v>
      </c>
      <c r="M3068" t="s">
        <v>2290</v>
      </c>
      <c r="N3068" t="s">
        <v>2291</v>
      </c>
    </row>
    <row r="3069" spans="1:14" x14ac:dyDescent="0.35">
      <c r="A3069" t="s">
        <v>347</v>
      </c>
      <c r="B3069">
        <v>18000</v>
      </c>
      <c r="C3069" t="s">
        <v>346</v>
      </c>
      <c r="D3069" t="s">
        <v>347</v>
      </c>
      <c r="E3069" t="s">
        <v>47</v>
      </c>
      <c r="F3069" t="s">
        <v>48</v>
      </c>
      <c r="G3069" t="s">
        <v>1513</v>
      </c>
      <c r="H3069" t="s">
        <v>1514</v>
      </c>
      <c r="M3069" t="s">
        <v>1517</v>
      </c>
      <c r="N3069" t="s">
        <v>1518</v>
      </c>
    </row>
    <row r="3070" spans="1:14" x14ac:dyDescent="0.35">
      <c r="A3070" t="s">
        <v>347</v>
      </c>
      <c r="B3070">
        <v>3870</v>
      </c>
      <c r="C3070" t="s">
        <v>346</v>
      </c>
      <c r="D3070" t="s">
        <v>347</v>
      </c>
      <c r="E3070" t="s">
        <v>47</v>
      </c>
      <c r="F3070" t="s">
        <v>48</v>
      </c>
      <c r="G3070" t="s">
        <v>369</v>
      </c>
      <c r="H3070" t="s">
        <v>370</v>
      </c>
      <c r="M3070" t="s">
        <v>2292</v>
      </c>
      <c r="N3070" t="s">
        <v>2293</v>
      </c>
    </row>
    <row r="3071" spans="1:14" x14ac:dyDescent="0.35">
      <c r="A3071" t="s">
        <v>347</v>
      </c>
      <c r="B3071">
        <v>2000</v>
      </c>
      <c r="C3071" t="s">
        <v>346</v>
      </c>
      <c r="D3071" t="s">
        <v>347</v>
      </c>
      <c r="E3071" t="s">
        <v>47</v>
      </c>
      <c r="F3071" t="s">
        <v>48</v>
      </c>
      <c r="G3071" t="s">
        <v>369</v>
      </c>
      <c r="H3071" t="s">
        <v>370</v>
      </c>
      <c r="M3071" t="s">
        <v>2294</v>
      </c>
      <c r="N3071" t="s">
        <v>2295</v>
      </c>
    </row>
    <row r="3072" spans="1:14" x14ac:dyDescent="0.35">
      <c r="A3072" t="s">
        <v>2296</v>
      </c>
      <c r="B3072">
        <v>2700</v>
      </c>
      <c r="C3072" t="s">
        <v>346</v>
      </c>
      <c r="D3072" t="s">
        <v>347</v>
      </c>
      <c r="E3072" t="s">
        <v>47</v>
      </c>
      <c r="F3072" t="s">
        <v>48</v>
      </c>
      <c r="G3072" t="s">
        <v>369</v>
      </c>
      <c r="H3072" t="s">
        <v>370</v>
      </c>
      <c r="M3072" t="s">
        <v>2297</v>
      </c>
      <c r="N3072" t="s">
        <v>2296</v>
      </c>
    </row>
    <row r="3073" spans="1:14" x14ac:dyDescent="0.35">
      <c r="A3073" t="s">
        <v>2298</v>
      </c>
      <c r="B3073">
        <v>25135</v>
      </c>
      <c r="C3073" t="s">
        <v>363</v>
      </c>
      <c r="D3073" t="s">
        <v>364</v>
      </c>
      <c r="E3073" t="s">
        <v>332</v>
      </c>
      <c r="F3073" t="s">
        <v>333</v>
      </c>
      <c r="G3073" t="s">
        <v>178</v>
      </c>
      <c r="H3073" t="s">
        <v>179</v>
      </c>
      <c r="M3073" t="s">
        <v>360</v>
      </c>
      <c r="N3073" t="s">
        <v>361</v>
      </c>
    </row>
    <row r="3074" spans="1:14" x14ac:dyDescent="0.35">
      <c r="A3074" t="s">
        <v>2299</v>
      </c>
      <c r="B3074">
        <v>26161</v>
      </c>
      <c r="C3074" t="s">
        <v>171</v>
      </c>
      <c r="D3074" t="s">
        <v>172</v>
      </c>
      <c r="E3074" t="s">
        <v>332</v>
      </c>
      <c r="F3074" t="s">
        <v>333</v>
      </c>
      <c r="G3074" t="s">
        <v>178</v>
      </c>
      <c r="H3074" t="s">
        <v>179</v>
      </c>
      <c r="M3074" t="s">
        <v>360</v>
      </c>
      <c r="N3074" t="s">
        <v>361</v>
      </c>
    </row>
    <row r="3075" spans="1:14" x14ac:dyDescent="0.35">
      <c r="A3075" t="s">
        <v>2300</v>
      </c>
      <c r="B3075">
        <v>9445</v>
      </c>
      <c r="C3075" t="s">
        <v>363</v>
      </c>
      <c r="D3075" t="s">
        <v>364</v>
      </c>
      <c r="E3075" t="s">
        <v>332</v>
      </c>
      <c r="F3075" t="s">
        <v>333</v>
      </c>
      <c r="G3075" t="s">
        <v>178</v>
      </c>
      <c r="H3075" t="s">
        <v>179</v>
      </c>
      <c r="M3075" t="s">
        <v>360</v>
      </c>
      <c r="N3075" t="s">
        <v>361</v>
      </c>
    </row>
    <row r="3076" spans="1:14" x14ac:dyDescent="0.35">
      <c r="A3076" t="s">
        <v>2301</v>
      </c>
      <c r="B3076">
        <v>5086</v>
      </c>
      <c r="C3076" t="s">
        <v>171</v>
      </c>
      <c r="D3076" t="s">
        <v>172</v>
      </c>
      <c r="E3076" t="s">
        <v>332</v>
      </c>
      <c r="F3076" t="s">
        <v>333</v>
      </c>
      <c r="G3076" t="s">
        <v>178</v>
      </c>
      <c r="H3076" t="s">
        <v>179</v>
      </c>
      <c r="M3076" t="s">
        <v>360</v>
      </c>
      <c r="N3076" t="s">
        <v>361</v>
      </c>
    </row>
    <row r="3077" spans="1:14" x14ac:dyDescent="0.35">
      <c r="A3077" t="s">
        <v>1064</v>
      </c>
      <c r="B3077">
        <v>200</v>
      </c>
      <c r="C3077" t="s">
        <v>1063</v>
      </c>
      <c r="D3077" t="s">
        <v>1064</v>
      </c>
      <c r="E3077" t="s">
        <v>380</v>
      </c>
      <c r="F3077" t="s">
        <v>381</v>
      </c>
      <c r="G3077" t="s">
        <v>250</v>
      </c>
      <c r="H3077" t="s">
        <v>251</v>
      </c>
    </row>
    <row r="3078" spans="1:14" x14ac:dyDescent="0.35">
      <c r="A3078" t="s">
        <v>230</v>
      </c>
      <c r="B3078">
        <v>1000</v>
      </c>
      <c r="C3078" t="s">
        <v>229</v>
      </c>
      <c r="D3078" t="s">
        <v>230</v>
      </c>
      <c r="E3078" t="s">
        <v>332</v>
      </c>
      <c r="F3078" t="s">
        <v>333</v>
      </c>
      <c r="G3078" t="s">
        <v>178</v>
      </c>
      <c r="H3078" t="s">
        <v>179</v>
      </c>
    </row>
    <row r="3079" spans="1:14" x14ac:dyDescent="0.35">
      <c r="A3079" t="s">
        <v>1994</v>
      </c>
      <c r="B3079">
        <v>56000</v>
      </c>
      <c r="C3079" t="s">
        <v>346</v>
      </c>
      <c r="D3079" t="s">
        <v>347</v>
      </c>
      <c r="E3079" t="s">
        <v>47</v>
      </c>
      <c r="F3079" t="s">
        <v>48</v>
      </c>
      <c r="G3079" t="s">
        <v>348</v>
      </c>
      <c r="H3079" t="s">
        <v>349</v>
      </c>
      <c r="M3079" t="s">
        <v>1993</v>
      </c>
      <c r="N3079" t="s">
        <v>1994</v>
      </c>
    </row>
    <row r="3080" spans="1:14" x14ac:dyDescent="0.35">
      <c r="A3080" t="s">
        <v>653</v>
      </c>
      <c r="B3080">
        <v>4080</v>
      </c>
      <c r="C3080" t="s">
        <v>652</v>
      </c>
      <c r="D3080" t="s">
        <v>653</v>
      </c>
      <c r="E3080" t="s">
        <v>380</v>
      </c>
      <c r="F3080" t="s">
        <v>381</v>
      </c>
      <c r="G3080" t="s">
        <v>250</v>
      </c>
      <c r="H3080" t="s">
        <v>251</v>
      </c>
    </row>
    <row r="3081" spans="1:14" x14ac:dyDescent="0.35">
      <c r="A3081" t="s">
        <v>172</v>
      </c>
      <c r="B3081">
        <v>3000</v>
      </c>
      <c r="C3081" t="s">
        <v>171</v>
      </c>
      <c r="D3081" t="s">
        <v>172</v>
      </c>
      <c r="E3081" t="s">
        <v>332</v>
      </c>
      <c r="F3081" t="s">
        <v>333</v>
      </c>
      <c r="G3081" t="s">
        <v>178</v>
      </c>
      <c r="H3081" t="s">
        <v>179</v>
      </c>
      <c r="M3081" t="s">
        <v>360</v>
      </c>
      <c r="N3081" t="s">
        <v>361</v>
      </c>
    </row>
    <row r="3082" spans="1:14" x14ac:dyDescent="0.35">
      <c r="A3082" t="s">
        <v>351</v>
      </c>
      <c r="B3082">
        <v>50000</v>
      </c>
      <c r="C3082" t="s">
        <v>346</v>
      </c>
      <c r="D3082" t="s">
        <v>347</v>
      </c>
      <c r="E3082" t="s">
        <v>47</v>
      </c>
      <c r="F3082" t="s">
        <v>48</v>
      </c>
      <c r="G3082" t="s">
        <v>348</v>
      </c>
      <c r="H3082" t="s">
        <v>349</v>
      </c>
      <c r="M3082" t="s">
        <v>350</v>
      </c>
      <c r="N3082" t="s">
        <v>351</v>
      </c>
    </row>
    <row r="3083" spans="1:14" x14ac:dyDescent="0.35">
      <c r="A3083" t="s">
        <v>190</v>
      </c>
      <c r="B3083">
        <v>2000</v>
      </c>
      <c r="C3083" t="s">
        <v>191</v>
      </c>
      <c r="D3083" t="s">
        <v>190</v>
      </c>
      <c r="E3083" t="s">
        <v>19</v>
      </c>
      <c r="F3083" t="s">
        <v>20</v>
      </c>
      <c r="G3083" t="s">
        <v>21</v>
      </c>
      <c r="H3083" t="s">
        <v>22</v>
      </c>
      <c r="M3083" t="s">
        <v>977</v>
      </c>
      <c r="N3083" t="s">
        <v>978</v>
      </c>
    </row>
    <row r="3084" spans="1:14" x14ac:dyDescent="0.35">
      <c r="A3084" t="s">
        <v>2302</v>
      </c>
      <c r="B3084">
        <v>128250</v>
      </c>
      <c r="C3084" t="s">
        <v>171</v>
      </c>
      <c r="D3084" t="s">
        <v>172</v>
      </c>
      <c r="E3084" t="s">
        <v>47</v>
      </c>
      <c r="F3084" t="s">
        <v>48</v>
      </c>
      <c r="G3084" t="s">
        <v>355</v>
      </c>
      <c r="H3084" t="s">
        <v>356</v>
      </c>
      <c r="M3084" t="s">
        <v>2303</v>
      </c>
      <c r="N3084" t="s">
        <v>2302</v>
      </c>
    </row>
    <row r="3085" spans="1:14" x14ac:dyDescent="0.35">
      <c r="A3085" t="s">
        <v>358</v>
      </c>
      <c r="B3085">
        <v>192972</v>
      </c>
      <c r="C3085" t="s">
        <v>353</v>
      </c>
      <c r="D3085" t="s">
        <v>354</v>
      </c>
      <c r="E3085" t="s">
        <v>47</v>
      </c>
      <c r="F3085" t="s">
        <v>48</v>
      </c>
      <c r="G3085" t="s">
        <v>355</v>
      </c>
      <c r="H3085" t="s">
        <v>356</v>
      </c>
      <c r="M3085" t="s">
        <v>357</v>
      </c>
      <c r="N3085" t="s">
        <v>358</v>
      </c>
    </row>
    <row r="3086" spans="1:14" x14ac:dyDescent="0.35">
      <c r="A3086" t="s">
        <v>2304</v>
      </c>
      <c r="B3086">
        <v>2000</v>
      </c>
      <c r="C3086" t="s">
        <v>2068</v>
      </c>
      <c r="D3086" t="s">
        <v>375</v>
      </c>
      <c r="E3086" t="s">
        <v>47</v>
      </c>
      <c r="F3086" t="s">
        <v>48</v>
      </c>
      <c r="G3086" t="s">
        <v>886</v>
      </c>
      <c r="H3086" t="s">
        <v>887</v>
      </c>
      <c r="M3086" t="s">
        <v>2305</v>
      </c>
      <c r="N3086" t="s">
        <v>2306</v>
      </c>
    </row>
    <row r="3087" spans="1:14" x14ac:dyDescent="0.35">
      <c r="A3087" t="s">
        <v>97</v>
      </c>
      <c r="B3087">
        <v>32810</v>
      </c>
      <c r="C3087" t="s">
        <v>96</v>
      </c>
      <c r="D3087" t="s">
        <v>97</v>
      </c>
      <c r="E3087" t="s">
        <v>19</v>
      </c>
      <c r="F3087" t="s">
        <v>20</v>
      </c>
      <c r="G3087" t="s">
        <v>2307</v>
      </c>
      <c r="H3087" t="s">
        <v>2308</v>
      </c>
      <c r="M3087" t="s">
        <v>2309</v>
      </c>
      <c r="N3087" t="s">
        <v>2310</v>
      </c>
    </row>
    <row r="3088" spans="1:14" x14ac:dyDescent="0.35">
      <c r="A3088" t="s">
        <v>28</v>
      </c>
      <c r="B3088">
        <v>10827</v>
      </c>
      <c r="C3088" t="s">
        <v>27</v>
      </c>
      <c r="D3088" t="s">
        <v>28</v>
      </c>
      <c r="E3088" t="s">
        <v>19</v>
      </c>
      <c r="F3088" t="s">
        <v>20</v>
      </c>
      <c r="G3088" t="s">
        <v>2307</v>
      </c>
      <c r="H3088" t="s">
        <v>2308</v>
      </c>
      <c r="M3088" t="s">
        <v>2309</v>
      </c>
      <c r="N3088" t="s">
        <v>2310</v>
      </c>
    </row>
    <row r="3089" spans="1:14" x14ac:dyDescent="0.35">
      <c r="A3089" t="s">
        <v>190</v>
      </c>
      <c r="B3089">
        <v>6363</v>
      </c>
      <c r="C3089" t="s">
        <v>191</v>
      </c>
      <c r="D3089" t="s">
        <v>190</v>
      </c>
      <c r="E3089" t="s">
        <v>19</v>
      </c>
      <c r="F3089" t="s">
        <v>20</v>
      </c>
      <c r="G3089" t="s">
        <v>2307</v>
      </c>
      <c r="H3089" t="s">
        <v>2308</v>
      </c>
      <c r="M3089" t="s">
        <v>2309</v>
      </c>
      <c r="N3089" t="s">
        <v>2310</v>
      </c>
    </row>
    <row r="3090" spans="1:14" x14ac:dyDescent="0.35">
      <c r="A3090" t="s">
        <v>169</v>
      </c>
      <c r="B3090">
        <v>4350</v>
      </c>
      <c r="C3090" t="s">
        <v>168</v>
      </c>
      <c r="D3090" t="s">
        <v>169</v>
      </c>
      <c r="E3090" t="s">
        <v>221</v>
      </c>
      <c r="F3090" t="s">
        <v>222</v>
      </c>
      <c r="G3090" t="s">
        <v>223</v>
      </c>
      <c r="H3090" t="s">
        <v>224</v>
      </c>
    </row>
    <row r="3091" spans="1:14" x14ac:dyDescent="0.35">
      <c r="A3091" t="s">
        <v>184</v>
      </c>
      <c r="B3091">
        <v>1786</v>
      </c>
      <c r="C3091" t="s">
        <v>185</v>
      </c>
      <c r="D3091" t="s">
        <v>184</v>
      </c>
      <c r="E3091" t="s">
        <v>19</v>
      </c>
      <c r="F3091" t="s">
        <v>20</v>
      </c>
      <c r="G3091" t="s">
        <v>21</v>
      </c>
      <c r="H3091" t="s">
        <v>22</v>
      </c>
    </row>
    <row r="3092" spans="1:14" x14ac:dyDescent="0.35">
      <c r="A3092" t="s">
        <v>41</v>
      </c>
      <c r="B3092">
        <v>2600</v>
      </c>
      <c r="C3092" t="s">
        <v>40</v>
      </c>
      <c r="D3092" t="s">
        <v>41</v>
      </c>
      <c r="E3092" t="s">
        <v>19</v>
      </c>
      <c r="F3092" t="s">
        <v>20</v>
      </c>
      <c r="G3092" t="s">
        <v>21</v>
      </c>
      <c r="H3092" t="s">
        <v>22</v>
      </c>
    </row>
    <row r="3093" spans="1:14" x14ac:dyDescent="0.35">
      <c r="A3093" t="s">
        <v>97</v>
      </c>
      <c r="B3093">
        <v>1433</v>
      </c>
      <c r="C3093" t="s">
        <v>96</v>
      </c>
      <c r="D3093" t="s">
        <v>97</v>
      </c>
      <c r="E3093" t="s">
        <v>380</v>
      </c>
      <c r="F3093" t="s">
        <v>381</v>
      </c>
      <c r="G3093" t="s">
        <v>250</v>
      </c>
      <c r="H3093" t="s">
        <v>251</v>
      </c>
    </row>
    <row r="3094" spans="1:14" x14ac:dyDescent="0.35">
      <c r="A3094" t="s">
        <v>2038</v>
      </c>
      <c r="B3094">
        <v>118800</v>
      </c>
      <c r="C3094" t="s">
        <v>1045</v>
      </c>
      <c r="D3094" t="s">
        <v>1046</v>
      </c>
      <c r="E3094" t="s">
        <v>19</v>
      </c>
      <c r="F3094" t="s">
        <v>20</v>
      </c>
      <c r="G3094" t="s">
        <v>21</v>
      </c>
      <c r="H3094" t="s">
        <v>22</v>
      </c>
      <c r="M3094" t="s">
        <v>23</v>
      </c>
      <c r="N3094" t="s">
        <v>24</v>
      </c>
    </row>
    <row r="3095" spans="1:14" x14ac:dyDescent="0.35">
      <c r="A3095" t="s">
        <v>2038</v>
      </c>
      <c r="B3095">
        <v>179429</v>
      </c>
      <c r="C3095" t="s">
        <v>107</v>
      </c>
      <c r="D3095" t="s">
        <v>108</v>
      </c>
      <c r="E3095" t="s">
        <v>19</v>
      </c>
      <c r="F3095" t="s">
        <v>20</v>
      </c>
      <c r="G3095" t="s">
        <v>21</v>
      </c>
      <c r="H3095" t="s">
        <v>22</v>
      </c>
      <c r="M3095" t="s">
        <v>23</v>
      </c>
      <c r="N3095" t="s">
        <v>24</v>
      </c>
    </row>
    <row r="3096" spans="1:14" x14ac:dyDescent="0.35">
      <c r="A3096" t="s">
        <v>2038</v>
      </c>
      <c r="B3096">
        <v>117000</v>
      </c>
      <c r="C3096" t="s">
        <v>101</v>
      </c>
      <c r="D3096" t="s">
        <v>102</v>
      </c>
      <c r="E3096" t="s">
        <v>19</v>
      </c>
      <c r="F3096" t="s">
        <v>20</v>
      </c>
      <c r="G3096" t="s">
        <v>21</v>
      </c>
      <c r="H3096" t="s">
        <v>22</v>
      </c>
      <c r="M3096" t="s">
        <v>23</v>
      </c>
      <c r="N3096" t="s">
        <v>24</v>
      </c>
    </row>
    <row r="3097" spans="1:14" x14ac:dyDescent="0.35">
      <c r="A3097" t="s">
        <v>2038</v>
      </c>
      <c r="B3097">
        <v>96240</v>
      </c>
      <c r="C3097" t="s">
        <v>237</v>
      </c>
      <c r="D3097" t="s">
        <v>238</v>
      </c>
      <c r="E3097" t="s">
        <v>19</v>
      </c>
      <c r="F3097" t="s">
        <v>20</v>
      </c>
      <c r="G3097" t="s">
        <v>21</v>
      </c>
      <c r="H3097" t="s">
        <v>22</v>
      </c>
      <c r="M3097" t="s">
        <v>23</v>
      </c>
      <c r="N3097" t="s">
        <v>24</v>
      </c>
    </row>
    <row r="3098" spans="1:14" x14ac:dyDescent="0.35">
      <c r="A3098" t="s">
        <v>28</v>
      </c>
      <c r="B3098">
        <v>168785</v>
      </c>
      <c r="C3098" t="s">
        <v>27</v>
      </c>
      <c r="D3098" t="s">
        <v>28</v>
      </c>
      <c r="E3098" t="s">
        <v>19</v>
      </c>
      <c r="F3098" t="s">
        <v>20</v>
      </c>
      <c r="G3098" t="s">
        <v>21</v>
      </c>
      <c r="H3098" t="s">
        <v>22</v>
      </c>
      <c r="M3098" t="s">
        <v>23</v>
      </c>
      <c r="N3098" t="s">
        <v>24</v>
      </c>
    </row>
    <row r="3099" spans="1:14" x14ac:dyDescent="0.35">
      <c r="A3099" t="s">
        <v>209</v>
      </c>
      <c r="B3099">
        <v>9694</v>
      </c>
      <c r="C3099" t="s">
        <v>208</v>
      </c>
      <c r="D3099" t="s">
        <v>209</v>
      </c>
      <c r="E3099" t="s">
        <v>139</v>
      </c>
      <c r="F3099" t="s">
        <v>140</v>
      </c>
      <c r="G3099" t="s">
        <v>245</v>
      </c>
      <c r="H3099" t="s">
        <v>246</v>
      </c>
      <c r="M3099" t="s">
        <v>1925</v>
      </c>
      <c r="N3099" t="s">
        <v>1926</v>
      </c>
    </row>
    <row r="3100" spans="1:14" x14ac:dyDescent="0.35">
      <c r="A3100" t="s">
        <v>18</v>
      </c>
      <c r="B3100">
        <v>4092</v>
      </c>
      <c r="C3100" t="s">
        <v>17</v>
      </c>
      <c r="D3100" t="s">
        <v>18</v>
      </c>
      <c r="E3100" t="s">
        <v>19</v>
      </c>
      <c r="F3100" t="s">
        <v>20</v>
      </c>
      <c r="G3100" t="s">
        <v>21</v>
      </c>
      <c r="H3100" t="s">
        <v>22</v>
      </c>
      <c r="M3100" t="s">
        <v>23</v>
      </c>
      <c r="N3100" t="s">
        <v>24</v>
      </c>
    </row>
    <row r="3101" spans="1:14" x14ac:dyDescent="0.35">
      <c r="A3101" t="s">
        <v>162</v>
      </c>
      <c r="B3101">
        <v>9694</v>
      </c>
      <c r="C3101" t="s">
        <v>161</v>
      </c>
      <c r="D3101" t="s">
        <v>162</v>
      </c>
      <c r="E3101" t="s">
        <v>139</v>
      </c>
      <c r="F3101" t="s">
        <v>140</v>
      </c>
      <c r="G3101" t="s">
        <v>245</v>
      </c>
      <c r="H3101" t="s">
        <v>246</v>
      </c>
      <c r="M3101" t="s">
        <v>1928</v>
      </c>
      <c r="N3101" t="s">
        <v>1929</v>
      </c>
    </row>
    <row r="3102" spans="1:14" x14ac:dyDescent="0.35">
      <c r="A3102" t="s">
        <v>133</v>
      </c>
      <c r="B3102">
        <v>2693</v>
      </c>
      <c r="C3102" t="s">
        <v>132</v>
      </c>
      <c r="D3102" t="s">
        <v>133</v>
      </c>
      <c r="E3102" t="s">
        <v>19</v>
      </c>
      <c r="F3102" t="s">
        <v>20</v>
      </c>
      <c r="G3102" t="s">
        <v>21</v>
      </c>
      <c r="H3102" t="s">
        <v>22</v>
      </c>
    </row>
    <row r="3103" spans="1:14" x14ac:dyDescent="0.35">
      <c r="A3103" t="s">
        <v>72</v>
      </c>
      <c r="B3103">
        <v>1375</v>
      </c>
      <c r="C3103" t="s">
        <v>71</v>
      </c>
      <c r="D3103" t="s">
        <v>72</v>
      </c>
      <c r="E3103" t="s">
        <v>19</v>
      </c>
      <c r="F3103" t="s">
        <v>20</v>
      </c>
      <c r="G3103" t="s">
        <v>21</v>
      </c>
      <c r="H3103" t="s">
        <v>22</v>
      </c>
    </row>
    <row r="3104" spans="1:14" x14ac:dyDescent="0.35">
      <c r="A3104" t="s">
        <v>68</v>
      </c>
      <c r="B3104">
        <v>1840</v>
      </c>
      <c r="C3104" t="s">
        <v>67</v>
      </c>
      <c r="D3104" t="s">
        <v>68</v>
      </c>
      <c r="E3104" t="s">
        <v>19</v>
      </c>
      <c r="F3104" t="s">
        <v>20</v>
      </c>
      <c r="G3104" t="s">
        <v>21</v>
      </c>
      <c r="H3104" t="s">
        <v>22</v>
      </c>
    </row>
    <row r="3105" spans="1:14" x14ac:dyDescent="0.35">
      <c r="A3105" t="s">
        <v>870</v>
      </c>
      <c r="B3105">
        <v>1200</v>
      </c>
      <c r="C3105" t="s">
        <v>871</v>
      </c>
      <c r="D3105" t="s">
        <v>870</v>
      </c>
      <c r="E3105" t="s">
        <v>221</v>
      </c>
      <c r="F3105" t="s">
        <v>222</v>
      </c>
      <c r="G3105" t="s">
        <v>223</v>
      </c>
      <c r="H3105" t="s">
        <v>224</v>
      </c>
    </row>
    <row r="3106" spans="1:14" x14ac:dyDescent="0.35">
      <c r="A3106" t="s">
        <v>1250</v>
      </c>
      <c r="B3106">
        <v>99000</v>
      </c>
      <c r="C3106" t="s">
        <v>1251</v>
      </c>
      <c r="D3106" t="s">
        <v>1250</v>
      </c>
      <c r="E3106" t="s">
        <v>531</v>
      </c>
      <c r="F3106" t="s">
        <v>532</v>
      </c>
      <c r="G3106" t="s">
        <v>533</v>
      </c>
      <c r="H3106" t="s">
        <v>534</v>
      </c>
    </row>
    <row r="3107" spans="1:14" x14ac:dyDescent="0.35">
      <c r="A3107" t="s">
        <v>190</v>
      </c>
      <c r="B3107">
        <v>3000</v>
      </c>
      <c r="C3107" t="s">
        <v>191</v>
      </c>
      <c r="D3107" t="s">
        <v>190</v>
      </c>
      <c r="E3107" t="s">
        <v>19</v>
      </c>
      <c r="F3107" t="s">
        <v>20</v>
      </c>
      <c r="G3107" t="s">
        <v>87</v>
      </c>
      <c r="H3107" t="s">
        <v>88</v>
      </c>
      <c r="M3107" t="s">
        <v>977</v>
      </c>
      <c r="N3107" t="s">
        <v>978</v>
      </c>
    </row>
    <row r="3108" spans="1:14" x14ac:dyDescent="0.35">
      <c r="A3108" t="s">
        <v>64</v>
      </c>
      <c r="B3108">
        <v>13000</v>
      </c>
      <c r="C3108" t="s">
        <v>63</v>
      </c>
      <c r="D3108" t="s">
        <v>64</v>
      </c>
      <c r="E3108" t="s">
        <v>19</v>
      </c>
      <c r="F3108" t="s">
        <v>20</v>
      </c>
      <c r="G3108" t="s">
        <v>87</v>
      </c>
      <c r="H3108" t="s">
        <v>88</v>
      </c>
      <c r="M3108" t="s">
        <v>963</v>
      </c>
      <c r="N3108" t="s">
        <v>964</v>
      </c>
    </row>
    <row r="3109" spans="1:14" x14ac:dyDescent="0.35">
      <c r="A3109" t="s">
        <v>2311</v>
      </c>
      <c r="B3109">
        <v>3774</v>
      </c>
      <c r="C3109" t="s">
        <v>1310</v>
      </c>
      <c r="D3109" t="s">
        <v>1309</v>
      </c>
      <c r="E3109" t="s">
        <v>380</v>
      </c>
      <c r="F3109" t="s">
        <v>381</v>
      </c>
      <c r="G3109" t="s">
        <v>250</v>
      </c>
      <c r="H3109" t="s">
        <v>251</v>
      </c>
    </row>
    <row r="3110" spans="1:14" x14ac:dyDescent="0.35">
      <c r="A3110" t="s">
        <v>64</v>
      </c>
      <c r="B3110">
        <v>5200</v>
      </c>
      <c r="C3110" t="s">
        <v>63</v>
      </c>
      <c r="D3110" t="s">
        <v>64</v>
      </c>
      <c r="E3110" t="s">
        <v>19</v>
      </c>
      <c r="F3110" t="s">
        <v>20</v>
      </c>
      <c r="G3110" t="s">
        <v>87</v>
      </c>
      <c r="H3110" t="s">
        <v>88</v>
      </c>
      <c r="M3110" t="s">
        <v>975</v>
      </c>
      <c r="N3110" t="s">
        <v>976</v>
      </c>
    </row>
    <row r="3111" spans="1:14" x14ac:dyDescent="0.35">
      <c r="A3111" t="s">
        <v>64</v>
      </c>
      <c r="B3111">
        <v>15000</v>
      </c>
      <c r="C3111" t="s">
        <v>63</v>
      </c>
      <c r="D3111" t="s">
        <v>64</v>
      </c>
      <c r="E3111" t="s">
        <v>19</v>
      </c>
      <c r="F3111" t="s">
        <v>20</v>
      </c>
      <c r="G3111" t="s">
        <v>87</v>
      </c>
      <c r="H3111" t="s">
        <v>88</v>
      </c>
      <c r="M3111" t="s">
        <v>973</v>
      </c>
      <c r="N3111" t="s">
        <v>974</v>
      </c>
    </row>
    <row r="3112" spans="1:14" x14ac:dyDescent="0.35">
      <c r="A3112" t="s">
        <v>1897</v>
      </c>
      <c r="B3112">
        <v>4870</v>
      </c>
      <c r="C3112" t="s">
        <v>942</v>
      </c>
      <c r="D3112" t="s">
        <v>943</v>
      </c>
      <c r="E3112" t="s">
        <v>221</v>
      </c>
      <c r="F3112" t="s">
        <v>222</v>
      </c>
      <c r="G3112" t="s">
        <v>223</v>
      </c>
      <c r="H3112" t="s">
        <v>224</v>
      </c>
    </row>
    <row r="3113" spans="1:14" x14ac:dyDescent="0.35">
      <c r="A3113" t="s">
        <v>2312</v>
      </c>
      <c r="B3113">
        <v>980</v>
      </c>
      <c r="C3113" t="s">
        <v>63</v>
      </c>
      <c r="D3113" t="s">
        <v>64</v>
      </c>
      <c r="E3113" t="s">
        <v>221</v>
      </c>
      <c r="F3113" t="s">
        <v>222</v>
      </c>
      <c r="G3113" t="s">
        <v>223</v>
      </c>
      <c r="H3113" t="s">
        <v>224</v>
      </c>
    </row>
    <row r="3114" spans="1:14" x14ac:dyDescent="0.35">
      <c r="A3114" t="s">
        <v>76</v>
      </c>
      <c r="B3114">
        <v>30000</v>
      </c>
      <c r="C3114" t="s">
        <v>75</v>
      </c>
      <c r="D3114" t="s">
        <v>76</v>
      </c>
      <c r="E3114" t="s">
        <v>19</v>
      </c>
      <c r="F3114" t="s">
        <v>20</v>
      </c>
      <c r="G3114" t="s">
        <v>87</v>
      </c>
      <c r="H3114" t="s">
        <v>88</v>
      </c>
      <c r="K3114" t="s">
        <v>89</v>
      </c>
      <c r="L3114" t="s">
        <v>90</v>
      </c>
      <c r="M3114" t="s">
        <v>91</v>
      </c>
      <c r="N3114" t="s">
        <v>92</v>
      </c>
    </row>
    <row r="3115" spans="1:14" x14ac:dyDescent="0.35">
      <c r="A3115" t="s">
        <v>912</v>
      </c>
      <c r="B3115">
        <v>4026</v>
      </c>
      <c r="C3115" t="s">
        <v>911</v>
      </c>
      <c r="D3115" t="s">
        <v>912</v>
      </c>
      <c r="E3115" t="s">
        <v>221</v>
      </c>
      <c r="F3115" t="s">
        <v>222</v>
      </c>
      <c r="G3115" t="s">
        <v>223</v>
      </c>
      <c r="H3115" t="s">
        <v>224</v>
      </c>
    </row>
    <row r="3116" spans="1:14" x14ac:dyDescent="0.35">
      <c r="A3116" t="s">
        <v>86</v>
      </c>
      <c r="B3116">
        <v>25460</v>
      </c>
      <c r="C3116" t="s">
        <v>85</v>
      </c>
      <c r="D3116" t="s">
        <v>86</v>
      </c>
      <c r="E3116" t="s">
        <v>19</v>
      </c>
      <c r="F3116" t="s">
        <v>20</v>
      </c>
      <c r="G3116" t="s">
        <v>87</v>
      </c>
      <c r="H3116" t="s">
        <v>88</v>
      </c>
      <c r="K3116" t="s">
        <v>89</v>
      </c>
      <c r="L3116" t="s">
        <v>90</v>
      </c>
      <c r="M3116" t="s">
        <v>91</v>
      </c>
      <c r="N3116" t="s">
        <v>92</v>
      </c>
    </row>
    <row r="3117" spans="1:14" x14ac:dyDescent="0.35">
      <c r="A3117" t="s">
        <v>520</v>
      </c>
      <c r="B3117">
        <v>5000</v>
      </c>
      <c r="C3117" t="s">
        <v>519</v>
      </c>
      <c r="D3117" t="s">
        <v>520</v>
      </c>
      <c r="E3117" t="s">
        <v>19</v>
      </c>
      <c r="F3117" t="s">
        <v>20</v>
      </c>
      <c r="G3117" t="s">
        <v>87</v>
      </c>
      <c r="H3117" t="s">
        <v>88</v>
      </c>
      <c r="K3117" t="s">
        <v>89</v>
      </c>
      <c r="L3117" t="s">
        <v>90</v>
      </c>
      <c r="M3117" t="s">
        <v>91</v>
      </c>
      <c r="N3117" t="s">
        <v>92</v>
      </c>
    </row>
    <row r="3118" spans="1:14" x14ac:dyDescent="0.35">
      <c r="A3118" t="s">
        <v>524</v>
      </c>
      <c r="B3118">
        <v>150</v>
      </c>
      <c r="C3118" t="s">
        <v>523</v>
      </c>
      <c r="D3118" t="s">
        <v>524</v>
      </c>
      <c r="E3118" t="s">
        <v>531</v>
      </c>
      <c r="F3118" t="s">
        <v>532</v>
      </c>
      <c r="G3118" t="s">
        <v>533</v>
      </c>
      <c r="H3118" t="s">
        <v>534</v>
      </c>
    </row>
    <row r="3119" spans="1:14" x14ac:dyDescent="0.35">
      <c r="A3119" t="s">
        <v>76</v>
      </c>
      <c r="B3119">
        <v>7125</v>
      </c>
      <c r="C3119" t="s">
        <v>75</v>
      </c>
      <c r="D3119" t="s">
        <v>76</v>
      </c>
      <c r="E3119" t="s">
        <v>19</v>
      </c>
      <c r="F3119" t="s">
        <v>20</v>
      </c>
      <c r="G3119" t="s">
        <v>87</v>
      </c>
      <c r="H3119" t="s">
        <v>88</v>
      </c>
      <c r="M3119" t="s">
        <v>971</v>
      </c>
      <c r="N3119" t="s">
        <v>972</v>
      </c>
    </row>
    <row r="3120" spans="1:14" x14ac:dyDescent="0.35">
      <c r="A3120" t="s">
        <v>86</v>
      </c>
      <c r="B3120">
        <v>2917</v>
      </c>
      <c r="C3120" t="s">
        <v>85</v>
      </c>
      <c r="D3120" t="s">
        <v>86</v>
      </c>
      <c r="E3120" t="s">
        <v>19</v>
      </c>
      <c r="F3120" t="s">
        <v>20</v>
      </c>
      <c r="G3120" t="s">
        <v>87</v>
      </c>
      <c r="H3120" t="s">
        <v>88</v>
      </c>
      <c r="M3120" t="s">
        <v>969</v>
      </c>
      <c r="N3120" t="s">
        <v>970</v>
      </c>
    </row>
    <row r="3121" spans="1:14" x14ac:dyDescent="0.35">
      <c r="A3121" t="s">
        <v>86</v>
      </c>
      <c r="B3121">
        <v>745</v>
      </c>
      <c r="C3121" t="s">
        <v>85</v>
      </c>
      <c r="D3121" t="s">
        <v>86</v>
      </c>
      <c r="E3121" t="s">
        <v>19</v>
      </c>
      <c r="F3121" t="s">
        <v>20</v>
      </c>
      <c r="G3121" t="s">
        <v>87</v>
      </c>
      <c r="H3121" t="s">
        <v>88</v>
      </c>
      <c r="M3121" t="s">
        <v>2313</v>
      </c>
      <c r="N3121" t="s">
        <v>2314</v>
      </c>
    </row>
    <row r="3122" spans="1:14" x14ac:dyDescent="0.35">
      <c r="A3122" t="s">
        <v>64</v>
      </c>
      <c r="B3122">
        <v>3800</v>
      </c>
      <c r="C3122" t="s">
        <v>63</v>
      </c>
      <c r="D3122" t="s">
        <v>64</v>
      </c>
      <c r="E3122" t="s">
        <v>19</v>
      </c>
      <c r="F3122" t="s">
        <v>20</v>
      </c>
      <c r="G3122" t="s">
        <v>87</v>
      </c>
      <c r="H3122" t="s">
        <v>88</v>
      </c>
      <c r="M3122" t="s">
        <v>2315</v>
      </c>
      <c r="N3122" t="s">
        <v>2316</v>
      </c>
    </row>
    <row r="3123" spans="1:14" x14ac:dyDescent="0.35">
      <c r="A3123" t="s">
        <v>76</v>
      </c>
      <c r="B3123">
        <v>25000</v>
      </c>
      <c r="C3123" t="s">
        <v>75</v>
      </c>
      <c r="D3123" t="s">
        <v>76</v>
      </c>
      <c r="E3123" t="s">
        <v>19</v>
      </c>
      <c r="F3123" t="s">
        <v>20</v>
      </c>
      <c r="G3123" t="s">
        <v>21</v>
      </c>
      <c r="H3123" t="s">
        <v>22</v>
      </c>
      <c r="M3123" t="s">
        <v>163</v>
      </c>
      <c r="N3123" t="s">
        <v>164</v>
      </c>
    </row>
    <row r="3124" spans="1:14" x14ac:dyDescent="0.35">
      <c r="A3124" t="s">
        <v>2317</v>
      </c>
      <c r="B3124">
        <v>12900</v>
      </c>
      <c r="C3124" t="s">
        <v>171</v>
      </c>
      <c r="D3124" t="s">
        <v>172</v>
      </c>
      <c r="E3124" t="s">
        <v>332</v>
      </c>
      <c r="F3124" t="s">
        <v>333</v>
      </c>
      <c r="G3124" t="s">
        <v>49</v>
      </c>
      <c r="H3124" t="s">
        <v>50</v>
      </c>
      <c r="M3124" t="s">
        <v>2318</v>
      </c>
      <c r="N3124" t="s">
        <v>2319</v>
      </c>
    </row>
    <row r="3125" spans="1:14" x14ac:dyDescent="0.35">
      <c r="A3125" t="s">
        <v>2320</v>
      </c>
      <c r="B3125">
        <v>8000</v>
      </c>
      <c r="C3125" t="s">
        <v>229</v>
      </c>
      <c r="D3125" t="s">
        <v>230</v>
      </c>
      <c r="E3125" t="s">
        <v>332</v>
      </c>
      <c r="F3125" t="s">
        <v>333</v>
      </c>
      <c r="G3125" t="s">
        <v>49</v>
      </c>
      <c r="H3125" t="s">
        <v>50</v>
      </c>
      <c r="M3125" t="s">
        <v>2318</v>
      </c>
      <c r="N3125" t="s">
        <v>2319</v>
      </c>
    </row>
    <row r="3126" spans="1:14" x14ac:dyDescent="0.35">
      <c r="A3126" t="s">
        <v>86</v>
      </c>
      <c r="B3126">
        <v>5349</v>
      </c>
      <c r="C3126" t="s">
        <v>85</v>
      </c>
      <c r="D3126" t="s">
        <v>86</v>
      </c>
      <c r="E3126" t="s">
        <v>19</v>
      </c>
      <c r="F3126" t="s">
        <v>20</v>
      </c>
      <c r="G3126" t="s">
        <v>21</v>
      </c>
      <c r="H3126" t="s">
        <v>22</v>
      </c>
      <c r="M3126" t="s">
        <v>163</v>
      </c>
      <c r="N3126" t="s">
        <v>164</v>
      </c>
    </row>
    <row r="3127" spans="1:14" x14ac:dyDescent="0.35">
      <c r="A3127" t="s">
        <v>64</v>
      </c>
      <c r="B3127">
        <v>2000</v>
      </c>
      <c r="C3127" t="s">
        <v>63</v>
      </c>
      <c r="D3127" t="s">
        <v>64</v>
      </c>
      <c r="E3127" t="s">
        <v>19</v>
      </c>
      <c r="F3127" t="s">
        <v>20</v>
      </c>
      <c r="G3127" t="s">
        <v>87</v>
      </c>
      <c r="H3127" t="s">
        <v>88</v>
      </c>
      <c r="M3127" t="s">
        <v>324</v>
      </c>
      <c r="N3127" t="s">
        <v>325</v>
      </c>
    </row>
    <row r="3128" spans="1:14" x14ac:dyDescent="0.35">
      <c r="A3128" t="s">
        <v>149</v>
      </c>
      <c r="B3128">
        <v>23523</v>
      </c>
      <c r="C3128" t="s">
        <v>148</v>
      </c>
      <c r="D3128" t="s">
        <v>149</v>
      </c>
      <c r="E3128" t="s">
        <v>19</v>
      </c>
      <c r="F3128" t="s">
        <v>20</v>
      </c>
      <c r="G3128" t="s">
        <v>87</v>
      </c>
      <c r="H3128" t="s">
        <v>88</v>
      </c>
      <c r="M3128" t="s">
        <v>324</v>
      </c>
      <c r="N3128" t="s">
        <v>325</v>
      </c>
    </row>
    <row r="3129" spans="1:14" x14ac:dyDescent="0.35">
      <c r="A3129" t="s">
        <v>194</v>
      </c>
      <c r="B3129">
        <v>15000</v>
      </c>
      <c r="C3129" t="s">
        <v>193</v>
      </c>
      <c r="D3129" t="s">
        <v>194</v>
      </c>
      <c r="E3129" t="s">
        <v>19</v>
      </c>
      <c r="F3129" t="s">
        <v>20</v>
      </c>
      <c r="G3129" t="s">
        <v>87</v>
      </c>
      <c r="H3129" t="s">
        <v>88</v>
      </c>
      <c r="M3129" t="s">
        <v>165</v>
      </c>
      <c r="N3129" t="s">
        <v>166</v>
      </c>
    </row>
    <row r="3130" spans="1:14" x14ac:dyDescent="0.35">
      <c r="A3130" t="s">
        <v>524</v>
      </c>
      <c r="B3130">
        <v>4410</v>
      </c>
      <c r="C3130" t="s">
        <v>523</v>
      </c>
      <c r="D3130" t="s">
        <v>524</v>
      </c>
      <c r="E3130" t="s">
        <v>19</v>
      </c>
      <c r="F3130" t="s">
        <v>20</v>
      </c>
      <c r="G3130" t="s">
        <v>87</v>
      </c>
      <c r="H3130" t="s">
        <v>88</v>
      </c>
    </row>
    <row r="3131" spans="1:14" x14ac:dyDescent="0.35">
      <c r="A3131" t="s">
        <v>64</v>
      </c>
      <c r="B3131">
        <v>6000</v>
      </c>
      <c r="C3131" t="s">
        <v>63</v>
      </c>
      <c r="D3131" t="s">
        <v>64</v>
      </c>
      <c r="E3131" t="s">
        <v>19</v>
      </c>
      <c r="F3131" t="s">
        <v>20</v>
      </c>
      <c r="G3131" t="s">
        <v>87</v>
      </c>
      <c r="H3131" t="s">
        <v>88</v>
      </c>
      <c r="M3131" t="s">
        <v>965</v>
      </c>
      <c r="N3131" t="s">
        <v>966</v>
      </c>
    </row>
    <row r="3132" spans="1:14" x14ac:dyDescent="0.35">
      <c r="A3132" t="s">
        <v>2321</v>
      </c>
      <c r="B3132">
        <v>7500</v>
      </c>
      <c r="C3132" t="s">
        <v>2147</v>
      </c>
      <c r="D3132" t="s">
        <v>2148</v>
      </c>
      <c r="E3132" t="s">
        <v>332</v>
      </c>
      <c r="F3132" t="s">
        <v>333</v>
      </c>
      <c r="G3132" t="s">
        <v>178</v>
      </c>
      <c r="H3132" t="s">
        <v>179</v>
      </c>
      <c r="M3132" t="s">
        <v>693</v>
      </c>
      <c r="N3132" t="s">
        <v>694</v>
      </c>
    </row>
    <row r="3133" spans="1:14" x14ac:dyDescent="0.35">
      <c r="A3133" t="s">
        <v>775</v>
      </c>
      <c r="B3133">
        <v>5100</v>
      </c>
      <c r="C3133" t="s">
        <v>774</v>
      </c>
      <c r="D3133" t="s">
        <v>775</v>
      </c>
      <c r="E3133" t="s">
        <v>410</v>
      </c>
      <c r="F3133" t="s">
        <v>411</v>
      </c>
      <c r="G3133" t="s">
        <v>412</v>
      </c>
      <c r="H3133" t="s">
        <v>413</v>
      </c>
    </row>
    <row r="3134" spans="1:14" x14ac:dyDescent="0.35">
      <c r="A3134" t="s">
        <v>1269</v>
      </c>
      <c r="B3134">
        <v>38000</v>
      </c>
      <c r="C3134" t="s">
        <v>1268</v>
      </c>
      <c r="D3134" t="s">
        <v>1269</v>
      </c>
      <c r="E3134" t="s">
        <v>410</v>
      </c>
      <c r="F3134" t="s">
        <v>411</v>
      </c>
      <c r="G3134" t="s">
        <v>412</v>
      </c>
      <c r="H3134" t="s">
        <v>413</v>
      </c>
    </row>
    <row r="3135" spans="1:14" x14ac:dyDescent="0.35">
      <c r="A3135" t="s">
        <v>184</v>
      </c>
      <c r="B3135">
        <v>3000</v>
      </c>
      <c r="C3135" t="s">
        <v>185</v>
      </c>
      <c r="D3135" t="s">
        <v>184</v>
      </c>
      <c r="E3135" t="s">
        <v>531</v>
      </c>
      <c r="F3135" t="s">
        <v>532</v>
      </c>
      <c r="G3135" t="s">
        <v>533</v>
      </c>
      <c r="H3135" t="s">
        <v>534</v>
      </c>
    </row>
    <row r="3136" spans="1:14" x14ac:dyDescent="0.35">
      <c r="A3136" t="s">
        <v>748</v>
      </c>
      <c r="B3136">
        <v>103482</v>
      </c>
      <c r="C3136" t="s">
        <v>747</v>
      </c>
      <c r="D3136" t="s">
        <v>748</v>
      </c>
      <c r="E3136" t="s">
        <v>380</v>
      </c>
      <c r="F3136" t="s">
        <v>381</v>
      </c>
      <c r="G3136" t="s">
        <v>250</v>
      </c>
      <c r="H3136" t="s">
        <v>251</v>
      </c>
    </row>
    <row r="3137" spans="1:10" x14ac:dyDescent="0.35">
      <c r="A3137" t="s">
        <v>28</v>
      </c>
      <c r="B3137">
        <v>60424</v>
      </c>
      <c r="C3137" t="s">
        <v>27</v>
      </c>
      <c r="D3137" t="s">
        <v>28</v>
      </c>
      <c r="E3137" t="s">
        <v>380</v>
      </c>
      <c r="F3137" t="s">
        <v>381</v>
      </c>
      <c r="G3137" t="s">
        <v>250</v>
      </c>
      <c r="H3137" t="s">
        <v>251</v>
      </c>
    </row>
    <row r="3138" spans="1:10" x14ac:dyDescent="0.35">
      <c r="A3138" t="s">
        <v>18</v>
      </c>
      <c r="B3138">
        <v>1465</v>
      </c>
      <c r="C3138" t="s">
        <v>17</v>
      </c>
      <c r="D3138" t="s">
        <v>18</v>
      </c>
      <c r="E3138" t="s">
        <v>380</v>
      </c>
      <c r="F3138" t="s">
        <v>381</v>
      </c>
      <c r="G3138" t="s">
        <v>250</v>
      </c>
      <c r="H3138" t="s">
        <v>251</v>
      </c>
    </row>
    <row r="3139" spans="1:10" x14ac:dyDescent="0.35">
      <c r="A3139" t="s">
        <v>2322</v>
      </c>
      <c r="B3139">
        <v>995</v>
      </c>
      <c r="C3139" t="s">
        <v>2323</v>
      </c>
      <c r="D3139" t="s">
        <v>2322</v>
      </c>
      <c r="E3139" t="s">
        <v>428</v>
      </c>
      <c r="F3139" t="s">
        <v>429</v>
      </c>
      <c r="G3139" t="s">
        <v>307</v>
      </c>
      <c r="H3139" t="s">
        <v>308</v>
      </c>
      <c r="I3139" t="s">
        <v>119</v>
      </c>
      <c r="J3139" t="s">
        <v>120</v>
      </c>
    </row>
    <row r="3140" spans="1:10" x14ac:dyDescent="0.35">
      <c r="A3140" t="s">
        <v>2324</v>
      </c>
      <c r="B3140">
        <v>1281</v>
      </c>
      <c r="C3140" t="s">
        <v>2325</v>
      </c>
      <c r="D3140" t="s">
        <v>2324</v>
      </c>
      <c r="E3140" t="s">
        <v>428</v>
      </c>
      <c r="F3140" t="s">
        <v>429</v>
      </c>
      <c r="G3140" t="s">
        <v>307</v>
      </c>
      <c r="H3140" t="s">
        <v>308</v>
      </c>
      <c r="I3140" t="s">
        <v>119</v>
      </c>
      <c r="J3140" t="s">
        <v>120</v>
      </c>
    </row>
    <row r="3141" spans="1:10" x14ac:dyDescent="0.35">
      <c r="A3141" t="s">
        <v>2322</v>
      </c>
      <c r="B3141">
        <v>165</v>
      </c>
      <c r="C3141" t="s">
        <v>2323</v>
      </c>
      <c r="D3141" t="s">
        <v>2322</v>
      </c>
      <c r="E3141" t="s">
        <v>305</v>
      </c>
      <c r="F3141" t="s">
        <v>306</v>
      </c>
      <c r="G3141" t="s">
        <v>307</v>
      </c>
      <c r="H3141" t="s">
        <v>308</v>
      </c>
      <c r="I3141" t="s">
        <v>119</v>
      </c>
      <c r="J3141" t="s">
        <v>120</v>
      </c>
    </row>
    <row r="3142" spans="1:10" x14ac:dyDescent="0.35">
      <c r="A3142" t="s">
        <v>2324</v>
      </c>
      <c r="B3142">
        <v>732</v>
      </c>
      <c r="C3142" t="s">
        <v>2325</v>
      </c>
      <c r="D3142" t="s">
        <v>2324</v>
      </c>
      <c r="E3142" t="s">
        <v>305</v>
      </c>
      <c r="F3142" t="s">
        <v>306</v>
      </c>
      <c r="G3142" t="s">
        <v>307</v>
      </c>
      <c r="H3142" t="s">
        <v>308</v>
      </c>
      <c r="I3142" t="s">
        <v>119</v>
      </c>
      <c r="J3142" t="s">
        <v>120</v>
      </c>
    </row>
    <row r="3143" spans="1:10" x14ac:dyDescent="0.35">
      <c r="A3143" t="s">
        <v>2322</v>
      </c>
      <c r="B3143">
        <v>560</v>
      </c>
      <c r="C3143" t="s">
        <v>2323</v>
      </c>
      <c r="D3143" t="s">
        <v>2322</v>
      </c>
      <c r="E3143" t="s">
        <v>422</v>
      </c>
      <c r="F3143" t="s">
        <v>423</v>
      </c>
      <c r="G3143" t="s">
        <v>307</v>
      </c>
      <c r="H3143" t="s">
        <v>308</v>
      </c>
      <c r="I3143" t="s">
        <v>119</v>
      </c>
      <c r="J3143" t="s">
        <v>120</v>
      </c>
    </row>
    <row r="3144" spans="1:10" x14ac:dyDescent="0.35">
      <c r="A3144" t="s">
        <v>2324</v>
      </c>
      <c r="B3144">
        <v>549</v>
      </c>
      <c r="C3144" t="s">
        <v>2325</v>
      </c>
      <c r="D3144" t="s">
        <v>2324</v>
      </c>
      <c r="E3144" t="s">
        <v>422</v>
      </c>
      <c r="F3144" t="s">
        <v>423</v>
      </c>
      <c r="G3144" t="s">
        <v>307</v>
      </c>
      <c r="H3144" t="s">
        <v>308</v>
      </c>
      <c r="I3144" t="s">
        <v>119</v>
      </c>
      <c r="J3144" t="s">
        <v>120</v>
      </c>
    </row>
    <row r="3145" spans="1:10" x14ac:dyDescent="0.35">
      <c r="A3145" t="s">
        <v>2322</v>
      </c>
      <c r="B3145">
        <v>543</v>
      </c>
      <c r="C3145" t="s">
        <v>2323</v>
      </c>
      <c r="D3145" t="s">
        <v>2322</v>
      </c>
      <c r="E3145" t="s">
        <v>404</v>
      </c>
      <c r="F3145" t="s">
        <v>405</v>
      </c>
      <c r="G3145" t="s">
        <v>307</v>
      </c>
      <c r="H3145" t="s">
        <v>308</v>
      </c>
      <c r="I3145" t="s">
        <v>119</v>
      </c>
      <c r="J3145" t="s">
        <v>120</v>
      </c>
    </row>
    <row r="3146" spans="1:10" x14ac:dyDescent="0.35">
      <c r="A3146" t="s">
        <v>2324</v>
      </c>
      <c r="B3146">
        <v>1107</v>
      </c>
      <c r="C3146" t="s">
        <v>2325</v>
      </c>
      <c r="D3146" t="s">
        <v>2324</v>
      </c>
      <c r="E3146" t="s">
        <v>404</v>
      </c>
      <c r="F3146" t="s">
        <v>405</v>
      </c>
      <c r="G3146" t="s">
        <v>307</v>
      </c>
      <c r="H3146" t="s">
        <v>308</v>
      </c>
      <c r="I3146" t="s">
        <v>119</v>
      </c>
      <c r="J3146" t="s">
        <v>120</v>
      </c>
    </row>
    <row r="3147" spans="1:10" x14ac:dyDescent="0.35">
      <c r="A3147" t="s">
        <v>2326</v>
      </c>
      <c r="B3147">
        <v>303</v>
      </c>
      <c r="C3147" t="s">
        <v>2327</v>
      </c>
      <c r="D3147" t="s">
        <v>2326</v>
      </c>
      <c r="E3147" t="s">
        <v>154</v>
      </c>
      <c r="F3147" t="s">
        <v>155</v>
      </c>
      <c r="G3147" t="s">
        <v>117</v>
      </c>
      <c r="H3147" t="s">
        <v>118</v>
      </c>
      <c r="I3147" t="s">
        <v>119</v>
      </c>
      <c r="J3147" t="s">
        <v>120</v>
      </c>
    </row>
    <row r="3148" spans="1:10" x14ac:dyDescent="0.35">
      <c r="A3148" t="s">
        <v>257</v>
      </c>
      <c r="B3148">
        <v>610</v>
      </c>
      <c r="C3148" t="s">
        <v>256</v>
      </c>
      <c r="D3148" t="s">
        <v>257</v>
      </c>
      <c r="E3148" t="s">
        <v>482</v>
      </c>
      <c r="F3148" t="s">
        <v>483</v>
      </c>
      <c r="G3148" t="s">
        <v>250</v>
      </c>
      <c r="H3148" t="s">
        <v>251</v>
      </c>
      <c r="I3148" t="s">
        <v>119</v>
      </c>
      <c r="J3148" t="s">
        <v>120</v>
      </c>
    </row>
    <row r="3149" spans="1:10" x14ac:dyDescent="0.35">
      <c r="A3149" t="s">
        <v>2326</v>
      </c>
      <c r="B3149">
        <v>437</v>
      </c>
      <c r="C3149" t="s">
        <v>2327</v>
      </c>
      <c r="D3149" t="s">
        <v>2326</v>
      </c>
      <c r="E3149" t="s">
        <v>482</v>
      </c>
      <c r="F3149" t="s">
        <v>483</v>
      </c>
      <c r="G3149" t="s">
        <v>250</v>
      </c>
      <c r="H3149" t="s">
        <v>251</v>
      </c>
      <c r="I3149" t="s">
        <v>119</v>
      </c>
      <c r="J3149" t="s">
        <v>120</v>
      </c>
    </row>
    <row r="3150" spans="1:10" x14ac:dyDescent="0.35">
      <c r="A3150" t="s">
        <v>2322</v>
      </c>
      <c r="B3150">
        <v>562</v>
      </c>
      <c r="C3150" t="s">
        <v>2323</v>
      </c>
      <c r="D3150" t="s">
        <v>2322</v>
      </c>
      <c r="E3150" t="s">
        <v>609</v>
      </c>
      <c r="F3150" t="s">
        <v>610</v>
      </c>
      <c r="G3150" t="s">
        <v>250</v>
      </c>
      <c r="H3150" t="s">
        <v>251</v>
      </c>
      <c r="I3150" t="s">
        <v>119</v>
      </c>
      <c r="J3150" t="s">
        <v>120</v>
      </c>
    </row>
    <row r="3151" spans="1:10" x14ac:dyDescent="0.35">
      <c r="A3151" t="s">
        <v>2324</v>
      </c>
      <c r="B3151">
        <v>549</v>
      </c>
      <c r="C3151" t="s">
        <v>2325</v>
      </c>
      <c r="D3151" t="s">
        <v>2324</v>
      </c>
      <c r="E3151" t="s">
        <v>609</v>
      </c>
      <c r="F3151" t="s">
        <v>610</v>
      </c>
      <c r="G3151" t="s">
        <v>250</v>
      </c>
      <c r="H3151" t="s">
        <v>251</v>
      </c>
      <c r="I3151" t="s">
        <v>119</v>
      </c>
      <c r="J3151" t="s">
        <v>120</v>
      </c>
    </row>
    <row r="3152" spans="1:10" x14ac:dyDescent="0.35">
      <c r="A3152" t="s">
        <v>257</v>
      </c>
      <c r="B3152">
        <v>2245</v>
      </c>
      <c r="C3152" t="s">
        <v>256</v>
      </c>
      <c r="D3152" t="s">
        <v>257</v>
      </c>
      <c r="E3152" t="s">
        <v>380</v>
      </c>
      <c r="F3152" t="s">
        <v>381</v>
      </c>
      <c r="G3152" t="s">
        <v>250</v>
      </c>
      <c r="H3152" t="s">
        <v>251</v>
      </c>
      <c r="I3152" t="s">
        <v>119</v>
      </c>
      <c r="J3152" t="s">
        <v>120</v>
      </c>
    </row>
    <row r="3153" spans="1:10" x14ac:dyDescent="0.35">
      <c r="A3153" t="s">
        <v>2326</v>
      </c>
      <c r="B3153">
        <v>57</v>
      </c>
      <c r="C3153" t="s">
        <v>2327</v>
      </c>
      <c r="D3153" t="s">
        <v>2326</v>
      </c>
      <c r="E3153" t="s">
        <v>380</v>
      </c>
      <c r="F3153" t="s">
        <v>381</v>
      </c>
      <c r="G3153" t="s">
        <v>250</v>
      </c>
      <c r="H3153" t="s">
        <v>251</v>
      </c>
      <c r="I3153" t="s">
        <v>119</v>
      </c>
      <c r="J3153" t="s">
        <v>120</v>
      </c>
    </row>
    <row r="3154" spans="1:10" x14ac:dyDescent="0.35">
      <c r="A3154" t="s">
        <v>2322</v>
      </c>
      <c r="B3154">
        <v>51</v>
      </c>
      <c r="C3154" t="s">
        <v>2323</v>
      </c>
      <c r="D3154" t="s">
        <v>2322</v>
      </c>
      <c r="E3154" t="s">
        <v>380</v>
      </c>
      <c r="F3154" t="s">
        <v>381</v>
      </c>
      <c r="G3154" t="s">
        <v>250</v>
      </c>
      <c r="H3154" t="s">
        <v>251</v>
      </c>
      <c r="I3154" t="s">
        <v>119</v>
      </c>
      <c r="J3154" t="s">
        <v>120</v>
      </c>
    </row>
    <row r="3155" spans="1:10" x14ac:dyDescent="0.35">
      <c r="A3155" t="s">
        <v>2324</v>
      </c>
      <c r="B3155">
        <v>549</v>
      </c>
      <c r="C3155" t="s">
        <v>2325</v>
      </c>
      <c r="D3155" t="s">
        <v>2324</v>
      </c>
      <c r="E3155" t="s">
        <v>380</v>
      </c>
      <c r="F3155" t="s">
        <v>381</v>
      </c>
      <c r="G3155" t="s">
        <v>250</v>
      </c>
      <c r="H3155" t="s">
        <v>251</v>
      </c>
      <c r="I3155" t="s">
        <v>119</v>
      </c>
      <c r="J3155" t="s">
        <v>120</v>
      </c>
    </row>
    <row r="3156" spans="1:10" x14ac:dyDescent="0.35">
      <c r="A3156" t="s">
        <v>2322</v>
      </c>
      <c r="B3156">
        <v>1325</v>
      </c>
      <c r="C3156" t="s">
        <v>2323</v>
      </c>
      <c r="D3156" t="s">
        <v>2322</v>
      </c>
      <c r="E3156" t="s">
        <v>258</v>
      </c>
      <c r="F3156" t="s">
        <v>259</v>
      </c>
      <c r="G3156" t="s">
        <v>117</v>
      </c>
      <c r="H3156" t="s">
        <v>118</v>
      </c>
      <c r="I3156" t="s">
        <v>119</v>
      </c>
      <c r="J3156" t="s">
        <v>120</v>
      </c>
    </row>
    <row r="3157" spans="1:10" x14ac:dyDescent="0.35">
      <c r="A3157" t="s">
        <v>2324</v>
      </c>
      <c r="B3157">
        <v>1281</v>
      </c>
      <c r="C3157" t="s">
        <v>2325</v>
      </c>
      <c r="D3157" t="s">
        <v>2324</v>
      </c>
      <c r="E3157" t="s">
        <v>258</v>
      </c>
      <c r="F3157" t="s">
        <v>259</v>
      </c>
      <c r="G3157" t="s">
        <v>117</v>
      </c>
      <c r="H3157" t="s">
        <v>118</v>
      </c>
      <c r="I3157" t="s">
        <v>119</v>
      </c>
      <c r="J3157" t="s">
        <v>120</v>
      </c>
    </row>
    <row r="3158" spans="1:10" x14ac:dyDescent="0.35">
      <c r="A3158" t="s">
        <v>257</v>
      </c>
      <c r="B3158">
        <v>201</v>
      </c>
      <c r="C3158" t="s">
        <v>256</v>
      </c>
      <c r="D3158" t="s">
        <v>257</v>
      </c>
      <c r="E3158" t="s">
        <v>538</v>
      </c>
      <c r="F3158" t="s">
        <v>539</v>
      </c>
      <c r="G3158" t="s">
        <v>540</v>
      </c>
      <c r="H3158" t="s">
        <v>541</v>
      </c>
      <c r="I3158" t="s">
        <v>119</v>
      </c>
      <c r="J3158" t="s">
        <v>120</v>
      </c>
    </row>
    <row r="3159" spans="1:10" x14ac:dyDescent="0.35">
      <c r="A3159" t="s">
        <v>2326</v>
      </c>
      <c r="B3159">
        <v>55</v>
      </c>
      <c r="C3159" t="s">
        <v>2327</v>
      </c>
      <c r="D3159" t="s">
        <v>2326</v>
      </c>
      <c r="E3159" t="s">
        <v>548</v>
      </c>
      <c r="F3159" t="s">
        <v>549</v>
      </c>
      <c r="G3159" t="s">
        <v>550</v>
      </c>
      <c r="H3159" t="s">
        <v>551</v>
      </c>
      <c r="I3159" t="s">
        <v>119</v>
      </c>
      <c r="J3159" t="s">
        <v>120</v>
      </c>
    </row>
    <row r="3160" spans="1:10" x14ac:dyDescent="0.35">
      <c r="A3160" t="s">
        <v>1329</v>
      </c>
      <c r="B3160">
        <v>228</v>
      </c>
      <c r="C3160" t="s">
        <v>1328</v>
      </c>
      <c r="D3160" t="s">
        <v>1329</v>
      </c>
      <c r="E3160" t="s">
        <v>548</v>
      </c>
      <c r="F3160" t="s">
        <v>549</v>
      </c>
      <c r="G3160" t="s">
        <v>1104</v>
      </c>
      <c r="H3160" t="s">
        <v>1105</v>
      </c>
      <c r="I3160" t="s">
        <v>119</v>
      </c>
      <c r="J3160" t="s">
        <v>120</v>
      </c>
    </row>
    <row r="3161" spans="1:10" x14ac:dyDescent="0.35">
      <c r="A3161" t="s">
        <v>2326</v>
      </c>
      <c r="B3161">
        <v>116</v>
      </c>
      <c r="C3161" t="s">
        <v>2327</v>
      </c>
      <c r="D3161" t="s">
        <v>2326</v>
      </c>
      <c r="E3161" t="s">
        <v>563</v>
      </c>
      <c r="F3161" t="s">
        <v>564</v>
      </c>
      <c r="G3161" t="s">
        <v>568</v>
      </c>
      <c r="H3161" t="s">
        <v>569</v>
      </c>
      <c r="I3161" t="s">
        <v>119</v>
      </c>
      <c r="J3161" t="s">
        <v>120</v>
      </c>
    </row>
    <row r="3162" spans="1:10" x14ac:dyDescent="0.35">
      <c r="A3162" t="s">
        <v>1329</v>
      </c>
      <c r="B3162">
        <v>176</v>
      </c>
      <c r="C3162" t="s">
        <v>1328</v>
      </c>
      <c r="D3162" t="s">
        <v>1329</v>
      </c>
      <c r="E3162" t="s">
        <v>563</v>
      </c>
      <c r="F3162" t="s">
        <v>564</v>
      </c>
      <c r="G3162" t="s">
        <v>568</v>
      </c>
      <c r="H3162" t="s">
        <v>569</v>
      </c>
      <c r="I3162" t="s">
        <v>119</v>
      </c>
      <c r="J3162" t="s">
        <v>120</v>
      </c>
    </row>
    <row r="3163" spans="1:10" x14ac:dyDescent="0.35">
      <c r="A3163" t="s">
        <v>1329</v>
      </c>
      <c r="B3163">
        <v>299</v>
      </c>
      <c r="C3163" t="s">
        <v>1328</v>
      </c>
      <c r="D3163" t="s">
        <v>1329</v>
      </c>
      <c r="E3163" t="s">
        <v>563</v>
      </c>
      <c r="F3163" t="s">
        <v>564</v>
      </c>
      <c r="G3163" t="s">
        <v>565</v>
      </c>
      <c r="H3163" t="s">
        <v>566</v>
      </c>
      <c r="I3163" t="s">
        <v>119</v>
      </c>
      <c r="J3163" t="s">
        <v>120</v>
      </c>
    </row>
    <row r="3164" spans="1:10" x14ac:dyDescent="0.35">
      <c r="A3164" t="s">
        <v>2322</v>
      </c>
      <c r="B3164">
        <v>3200</v>
      </c>
      <c r="C3164" t="s">
        <v>2323</v>
      </c>
      <c r="D3164" t="s">
        <v>2322</v>
      </c>
      <c r="E3164" t="s">
        <v>134</v>
      </c>
      <c r="F3164" t="s">
        <v>135</v>
      </c>
      <c r="G3164" t="s">
        <v>117</v>
      </c>
      <c r="H3164" t="s">
        <v>118</v>
      </c>
      <c r="I3164" t="s">
        <v>119</v>
      </c>
      <c r="J3164" t="s">
        <v>120</v>
      </c>
    </row>
    <row r="3165" spans="1:10" x14ac:dyDescent="0.35">
      <c r="A3165" t="s">
        <v>2326</v>
      </c>
      <c r="B3165">
        <v>2211</v>
      </c>
      <c r="C3165" t="s">
        <v>2327</v>
      </c>
      <c r="D3165" t="s">
        <v>2326</v>
      </c>
      <c r="E3165" t="s">
        <v>158</v>
      </c>
      <c r="F3165" t="s">
        <v>159</v>
      </c>
      <c r="G3165" t="s">
        <v>117</v>
      </c>
      <c r="H3165" t="s">
        <v>118</v>
      </c>
      <c r="I3165" t="s">
        <v>119</v>
      </c>
      <c r="J3165" t="s">
        <v>120</v>
      </c>
    </row>
    <row r="3166" spans="1:10" x14ac:dyDescent="0.35">
      <c r="A3166" t="s">
        <v>2322</v>
      </c>
      <c r="B3166">
        <v>5129</v>
      </c>
      <c r="C3166" t="s">
        <v>2323</v>
      </c>
      <c r="D3166" t="s">
        <v>2322</v>
      </c>
      <c r="E3166" t="s">
        <v>158</v>
      </c>
      <c r="F3166" t="s">
        <v>159</v>
      </c>
      <c r="G3166" t="s">
        <v>117</v>
      </c>
      <c r="H3166" t="s">
        <v>118</v>
      </c>
      <c r="I3166" t="s">
        <v>119</v>
      </c>
      <c r="J3166" t="s">
        <v>120</v>
      </c>
    </row>
    <row r="3167" spans="1:10" x14ac:dyDescent="0.35">
      <c r="A3167" t="s">
        <v>2324</v>
      </c>
      <c r="B3167">
        <v>4392</v>
      </c>
      <c r="C3167" t="s">
        <v>2325</v>
      </c>
      <c r="D3167" t="s">
        <v>2324</v>
      </c>
      <c r="E3167" t="s">
        <v>158</v>
      </c>
      <c r="F3167" t="s">
        <v>159</v>
      </c>
      <c r="G3167" t="s">
        <v>117</v>
      </c>
      <c r="H3167" t="s">
        <v>118</v>
      </c>
      <c r="I3167" t="s">
        <v>119</v>
      </c>
      <c r="J3167" t="s">
        <v>120</v>
      </c>
    </row>
    <row r="3168" spans="1:10" x14ac:dyDescent="0.35">
      <c r="A3168" t="s">
        <v>2322</v>
      </c>
      <c r="B3168">
        <v>2316</v>
      </c>
      <c r="C3168" t="s">
        <v>2323</v>
      </c>
      <c r="D3168" t="s">
        <v>2322</v>
      </c>
      <c r="E3168" t="s">
        <v>288</v>
      </c>
      <c r="F3168" t="s">
        <v>289</v>
      </c>
      <c r="G3168" t="s">
        <v>117</v>
      </c>
      <c r="H3168" t="s">
        <v>118</v>
      </c>
      <c r="I3168" t="s">
        <v>119</v>
      </c>
      <c r="J3168" t="s">
        <v>120</v>
      </c>
    </row>
    <row r="3169" spans="1:14" x14ac:dyDescent="0.35">
      <c r="A3169" t="s">
        <v>2324</v>
      </c>
      <c r="B3169">
        <v>2196</v>
      </c>
      <c r="C3169" t="s">
        <v>2325</v>
      </c>
      <c r="D3169" t="s">
        <v>2324</v>
      </c>
      <c r="E3169" t="s">
        <v>288</v>
      </c>
      <c r="F3169" t="s">
        <v>289</v>
      </c>
      <c r="G3169" t="s">
        <v>117</v>
      </c>
      <c r="H3169" t="s">
        <v>118</v>
      </c>
      <c r="I3169" t="s">
        <v>119</v>
      </c>
      <c r="J3169" t="s">
        <v>120</v>
      </c>
    </row>
    <row r="3170" spans="1:14" x14ac:dyDescent="0.35">
      <c r="A3170" t="s">
        <v>2328</v>
      </c>
      <c r="B3170">
        <v>30000</v>
      </c>
      <c r="C3170" t="s">
        <v>264</v>
      </c>
      <c r="D3170" t="s">
        <v>265</v>
      </c>
      <c r="E3170" t="s">
        <v>47</v>
      </c>
      <c r="F3170" t="s">
        <v>48</v>
      </c>
      <c r="G3170" t="s">
        <v>49</v>
      </c>
      <c r="H3170" t="s">
        <v>50</v>
      </c>
      <c r="M3170" t="s">
        <v>1935</v>
      </c>
      <c r="N3170" t="s">
        <v>1936</v>
      </c>
    </row>
    <row r="3171" spans="1:14" x14ac:dyDescent="0.35">
      <c r="A3171" t="s">
        <v>1329</v>
      </c>
      <c r="B3171">
        <v>360</v>
      </c>
      <c r="C3171" t="s">
        <v>1328</v>
      </c>
      <c r="D3171" t="s">
        <v>1329</v>
      </c>
      <c r="E3171" t="s">
        <v>613</v>
      </c>
      <c r="F3171" t="s">
        <v>614</v>
      </c>
      <c r="G3171" t="s">
        <v>615</v>
      </c>
      <c r="H3171" t="s">
        <v>616</v>
      </c>
      <c r="I3171" t="s">
        <v>119</v>
      </c>
      <c r="J3171" t="s">
        <v>120</v>
      </c>
    </row>
    <row r="3172" spans="1:14" x14ac:dyDescent="0.35">
      <c r="A3172" t="s">
        <v>2329</v>
      </c>
      <c r="B3172">
        <v>1120</v>
      </c>
      <c r="C3172" t="s">
        <v>2330</v>
      </c>
      <c r="D3172" t="s">
        <v>354</v>
      </c>
      <c r="E3172" t="s">
        <v>47</v>
      </c>
      <c r="F3172" t="s">
        <v>48</v>
      </c>
      <c r="G3172" t="s">
        <v>49</v>
      </c>
      <c r="H3172" t="s">
        <v>50</v>
      </c>
      <c r="M3172" t="s">
        <v>2331</v>
      </c>
      <c r="N3172" t="s">
        <v>2332</v>
      </c>
    </row>
    <row r="3173" spans="1:14" x14ac:dyDescent="0.35">
      <c r="A3173" t="s">
        <v>375</v>
      </c>
      <c r="B3173">
        <v>1529</v>
      </c>
      <c r="C3173" t="s">
        <v>2333</v>
      </c>
      <c r="D3173" t="s">
        <v>375</v>
      </c>
      <c r="E3173" t="s">
        <v>47</v>
      </c>
      <c r="F3173" t="s">
        <v>48</v>
      </c>
      <c r="G3173" t="s">
        <v>49</v>
      </c>
      <c r="H3173" t="s">
        <v>50</v>
      </c>
      <c r="M3173" t="s">
        <v>2331</v>
      </c>
      <c r="N3173" t="s">
        <v>2332</v>
      </c>
    </row>
    <row r="3174" spans="1:14" x14ac:dyDescent="0.35">
      <c r="A3174" t="s">
        <v>2334</v>
      </c>
      <c r="B3174">
        <v>700</v>
      </c>
      <c r="C3174" t="s">
        <v>537</v>
      </c>
      <c r="D3174" t="s">
        <v>172</v>
      </c>
      <c r="E3174" t="s">
        <v>47</v>
      </c>
      <c r="F3174" t="s">
        <v>48</v>
      </c>
      <c r="G3174" t="s">
        <v>49</v>
      </c>
      <c r="H3174" t="s">
        <v>50</v>
      </c>
      <c r="M3174" t="s">
        <v>2331</v>
      </c>
      <c r="N3174" t="s">
        <v>2332</v>
      </c>
    </row>
    <row r="3175" spans="1:14" x14ac:dyDescent="0.35">
      <c r="A3175" t="s">
        <v>257</v>
      </c>
      <c r="B3175">
        <v>2490</v>
      </c>
      <c r="C3175" t="s">
        <v>256</v>
      </c>
      <c r="D3175" t="s">
        <v>257</v>
      </c>
      <c r="E3175" t="s">
        <v>19</v>
      </c>
      <c r="F3175" t="s">
        <v>20</v>
      </c>
      <c r="G3175" t="s">
        <v>21</v>
      </c>
      <c r="H3175" t="s">
        <v>22</v>
      </c>
      <c r="I3175" t="s">
        <v>119</v>
      </c>
      <c r="J3175" t="s">
        <v>120</v>
      </c>
    </row>
    <row r="3176" spans="1:14" x14ac:dyDescent="0.35">
      <c r="A3176" t="s">
        <v>2335</v>
      </c>
      <c r="B3176">
        <v>1100</v>
      </c>
      <c r="C3176" t="s">
        <v>368</v>
      </c>
      <c r="D3176" t="s">
        <v>367</v>
      </c>
      <c r="E3176" t="s">
        <v>47</v>
      </c>
      <c r="F3176" t="s">
        <v>48</v>
      </c>
      <c r="G3176" t="s">
        <v>49</v>
      </c>
      <c r="H3176" t="s">
        <v>50</v>
      </c>
      <c r="M3176" t="s">
        <v>2331</v>
      </c>
      <c r="N3176" t="s">
        <v>2332</v>
      </c>
    </row>
    <row r="3177" spans="1:14" x14ac:dyDescent="0.35">
      <c r="A3177" t="s">
        <v>2326</v>
      </c>
      <c r="B3177">
        <v>1211</v>
      </c>
      <c r="C3177" t="s">
        <v>2327</v>
      </c>
      <c r="D3177" t="s">
        <v>2326</v>
      </c>
      <c r="E3177" t="s">
        <v>19</v>
      </c>
      <c r="F3177" t="s">
        <v>20</v>
      </c>
      <c r="G3177" t="s">
        <v>21</v>
      </c>
      <c r="H3177" t="s">
        <v>22</v>
      </c>
      <c r="I3177" t="s">
        <v>119</v>
      </c>
      <c r="J3177" t="s">
        <v>120</v>
      </c>
    </row>
    <row r="3178" spans="1:14" x14ac:dyDescent="0.35">
      <c r="A3178" t="s">
        <v>2322</v>
      </c>
      <c r="B3178">
        <v>1411</v>
      </c>
      <c r="C3178" t="s">
        <v>2323</v>
      </c>
      <c r="D3178" t="s">
        <v>2322</v>
      </c>
      <c r="E3178" t="s">
        <v>19</v>
      </c>
      <c r="F3178" t="s">
        <v>20</v>
      </c>
      <c r="G3178" t="s">
        <v>21</v>
      </c>
      <c r="H3178" t="s">
        <v>22</v>
      </c>
      <c r="I3178" t="s">
        <v>119</v>
      </c>
      <c r="J3178" t="s">
        <v>120</v>
      </c>
    </row>
    <row r="3179" spans="1:14" x14ac:dyDescent="0.35">
      <c r="A3179" t="s">
        <v>2336</v>
      </c>
      <c r="B3179">
        <v>25000</v>
      </c>
      <c r="C3179" t="s">
        <v>497</v>
      </c>
      <c r="D3179" t="s">
        <v>498</v>
      </c>
      <c r="E3179" t="s">
        <v>47</v>
      </c>
      <c r="F3179" t="s">
        <v>48</v>
      </c>
      <c r="G3179" t="s">
        <v>49</v>
      </c>
      <c r="H3179" t="s">
        <v>50</v>
      </c>
      <c r="M3179" t="s">
        <v>2331</v>
      </c>
      <c r="N3179" t="s">
        <v>2332</v>
      </c>
    </row>
    <row r="3180" spans="1:14" x14ac:dyDescent="0.35">
      <c r="A3180" t="s">
        <v>2324</v>
      </c>
      <c r="B3180">
        <v>1281</v>
      </c>
      <c r="C3180" t="s">
        <v>2325</v>
      </c>
      <c r="D3180" t="s">
        <v>2324</v>
      </c>
      <c r="E3180" t="s">
        <v>19</v>
      </c>
      <c r="F3180" t="s">
        <v>20</v>
      </c>
      <c r="G3180" t="s">
        <v>21</v>
      </c>
      <c r="H3180" t="s">
        <v>22</v>
      </c>
      <c r="I3180" t="s">
        <v>119</v>
      </c>
      <c r="J3180" t="s">
        <v>120</v>
      </c>
    </row>
    <row r="3181" spans="1:14" x14ac:dyDescent="0.35">
      <c r="A3181" t="s">
        <v>1278</v>
      </c>
      <c r="B3181">
        <v>2421</v>
      </c>
      <c r="C3181" t="s">
        <v>1277</v>
      </c>
      <c r="D3181" t="s">
        <v>1278</v>
      </c>
      <c r="E3181" t="s">
        <v>19</v>
      </c>
      <c r="F3181" t="s">
        <v>20</v>
      </c>
      <c r="G3181" t="s">
        <v>21</v>
      </c>
      <c r="H3181" t="s">
        <v>22</v>
      </c>
      <c r="I3181" t="s">
        <v>119</v>
      </c>
      <c r="J3181" t="s">
        <v>120</v>
      </c>
    </row>
    <row r="3182" spans="1:14" x14ac:dyDescent="0.35">
      <c r="A3182" t="s">
        <v>174</v>
      </c>
      <c r="B3182">
        <v>29000</v>
      </c>
      <c r="C3182" t="s">
        <v>171</v>
      </c>
      <c r="D3182" t="s">
        <v>172</v>
      </c>
      <c r="E3182" t="s">
        <v>47</v>
      </c>
      <c r="F3182" t="s">
        <v>48</v>
      </c>
      <c r="G3182" t="s">
        <v>49</v>
      </c>
      <c r="H3182" t="s">
        <v>50</v>
      </c>
      <c r="M3182" t="s">
        <v>173</v>
      </c>
      <c r="N3182" t="s">
        <v>174</v>
      </c>
    </row>
    <row r="3183" spans="1:14" x14ac:dyDescent="0.35">
      <c r="A3183" t="s">
        <v>257</v>
      </c>
      <c r="B3183">
        <v>34</v>
      </c>
      <c r="C3183" t="s">
        <v>256</v>
      </c>
      <c r="D3183" t="s">
        <v>257</v>
      </c>
      <c r="E3183" t="s">
        <v>19</v>
      </c>
      <c r="F3183" t="s">
        <v>20</v>
      </c>
      <c r="G3183" t="s">
        <v>87</v>
      </c>
      <c r="H3183" t="s">
        <v>88</v>
      </c>
      <c r="I3183" t="s">
        <v>119</v>
      </c>
      <c r="J3183" t="s">
        <v>120</v>
      </c>
    </row>
    <row r="3184" spans="1:14" x14ac:dyDescent="0.35">
      <c r="A3184" t="s">
        <v>116</v>
      </c>
      <c r="B3184">
        <v>915</v>
      </c>
      <c r="C3184" t="s">
        <v>115</v>
      </c>
      <c r="D3184" t="s">
        <v>116</v>
      </c>
      <c r="E3184" t="s">
        <v>19</v>
      </c>
      <c r="F3184" t="s">
        <v>20</v>
      </c>
      <c r="G3184" t="s">
        <v>87</v>
      </c>
      <c r="H3184" t="s">
        <v>88</v>
      </c>
      <c r="I3184" t="s">
        <v>119</v>
      </c>
      <c r="J3184" t="s">
        <v>120</v>
      </c>
    </row>
    <row r="3185" spans="1:14" x14ac:dyDescent="0.35">
      <c r="A3185" t="s">
        <v>1329</v>
      </c>
      <c r="B3185">
        <v>761</v>
      </c>
      <c r="C3185" t="s">
        <v>1328</v>
      </c>
      <c r="D3185" t="s">
        <v>1329</v>
      </c>
      <c r="E3185" t="s">
        <v>19</v>
      </c>
      <c r="F3185" t="s">
        <v>20</v>
      </c>
      <c r="G3185" t="s">
        <v>87</v>
      </c>
      <c r="H3185" t="s">
        <v>88</v>
      </c>
      <c r="I3185" t="s">
        <v>119</v>
      </c>
      <c r="J3185" t="s">
        <v>120</v>
      </c>
    </row>
    <row r="3186" spans="1:14" x14ac:dyDescent="0.35">
      <c r="A3186" t="s">
        <v>257</v>
      </c>
      <c r="B3186">
        <v>107</v>
      </c>
      <c r="C3186" t="s">
        <v>256</v>
      </c>
      <c r="D3186" t="s">
        <v>257</v>
      </c>
      <c r="E3186" t="s">
        <v>19</v>
      </c>
      <c r="F3186" t="s">
        <v>20</v>
      </c>
      <c r="G3186" t="s">
        <v>339</v>
      </c>
      <c r="H3186" t="s">
        <v>340</v>
      </c>
      <c r="I3186" t="s">
        <v>119</v>
      </c>
      <c r="J3186" t="s">
        <v>120</v>
      </c>
    </row>
    <row r="3187" spans="1:14" x14ac:dyDescent="0.35">
      <c r="A3187" t="s">
        <v>257</v>
      </c>
      <c r="B3187">
        <v>93</v>
      </c>
      <c r="C3187" t="s">
        <v>256</v>
      </c>
      <c r="D3187" t="s">
        <v>257</v>
      </c>
      <c r="E3187" t="s">
        <v>19</v>
      </c>
      <c r="F3187" t="s">
        <v>20</v>
      </c>
      <c r="G3187" t="s">
        <v>117</v>
      </c>
      <c r="H3187" t="s">
        <v>118</v>
      </c>
      <c r="I3187" t="s">
        <v>119</v>
      </c>
      <c r="J3187" t="s">
        <v>120</v>
      </c>
    </row>
    <row r="3188" spans="1:14" x14ac:dyDescent="0.35">
      <c r="A3188" t="s">
        <v>2324</v>
      </c>
      <c r="B3188">
        <v>1213</v>
      </c>
      <c r="C3188" t="s">
        <v>2325</v>
      </c>
      <c r="D3188" t="s">
        <v>2324</v>
      </c>
      <c r="E3188" t="s">
        <v>19</v>
      </c>
      <c r="F3188" t="s">
        <v>20</v>
      </c>
      <c r="G3188" t="s">
        <v>117</v>
      </c>
      <c r="H3188" t="s">
        <v>118</v>
      </c>
      <c r="I3188" t="s">
        <v>119</v>
      </c>
      <c r="J3188" t="s">
        <v>120</v>
      </c>
    </row>
    <row r="3189" spans="1:14" x14ac:dyDescent="0.35">
      <c r="A3189" t="s">
        <v>257</v>
      </c>
      <c r="B3189">
        <v>110</v>
      </c>
      <c r="C3189" t="s">
        <v>256</v>
      </c>
      <c r="D3189" t="s">
        <v>257</v>
      </c>
      <c r="E3189" t="s">
        <v>19</v>
      </c>
      <c r="F3189" t="s">
        <v>20</v>
      </c>
      <c r="G3189" t="s">
        <v>568</v>
      </c>
      <c r="H3189" t="s">
        <v>569</v>
      </c>
      <c r="I3189" t="s">
        <v>119</v>
      </c>
      <c r="J3189" t="s">
        <v>120</v>
      </c>
    </row>
    <row r="3190" spans="1:14" x14ac:dyDescent="0.35">
      <c r="A3190" t="s">
        <v>116</v>
      </c>
      <c r="B3190">
        <v>458</v>
      </c>
      <c r="C3190" t="s">
        <v>115</v>
      </c>
      <c r="D3190" t="s">
        <v>116</v>
      </c>
      <c r="E3190" t="s">
        <v>19</v>
      </c>
      <c r="F3190" t="s">
        <v>20</v>
      </c>
      <c r="G3190" t="s">
        <v>633</v>
      </c>
      <c r="H3190" t="s">
        <v>634</v>
      </c>
      <c r="I3190" t="s">
        <v>119</v>
      </c>
      <c r="J3190" t="s">
        <v>120</v>
      </c>
    </row>
    <row r="3191" spans="1:14" x14ac:dyDescent="0.35">
      <c r="A3191" t="s">
        <v>257</v>
      </c>
      <c r="B3191">
        <v>31</v>
      </c>
      <c r="C3191" t="s">
        <v>256</v>
      </c>
      <c r="D3191" t="s">
        <v>257</v>
      </c>
      <c r="E3191" t="s">
        <v>19</v>
      </c>
      <c r="F3191" t="s">
        <v>20</v>
      </c>
      <c r="G3191" t="s">
        <v>565</v>
      </c>
      <c r="H3191" t="s">
        <v>566</v>
      </c>
      <c r="I3191" t="s">
        <v>119</v>
      </c>
      <c r="J3191" t="s">
        <v>120</v>
      </c>
    </row>
    <row r="3192" spans="1:14" x14ac:dyDescent="0.35">
      <c r="A3192" t="s">
        <v>116</v>
      </c>
      <c r="B3192">
        <v>1844</v>
      </c>
      <c r="C3192" t="s">
        <v>115</v>
      </c>
      <c r="D3192" t="s">
        <v>116</v>
      </c>
      <c r="E3192" t="s">
        <v>19</v>
      </c>
      <c r="F3192" t="s">
        <v>20</v>
      </c>
      <c r="G3192" t="s">
        <v>565</v>
      </c>
      <c r="H3192" t="s">
        <v>566</v>
      </c>
      <c r="I3192" t="s">
        <v>119</v>
      </c>
      <c r="J3192" t="s">
        <v>120</v>
      </c>
    </row>
    <row r="3193" spans="1:14" x14ac:dyDescent="0.35">
      <c r="A3193" t="s">
        <v>2337</v>
      </c>
      <c r="B3193">
        <v>634478</v>
      </c>
      <c r="C3193" t="s">
        <v>662</v>
      </c>
      <c r="D3193" t="s">
        <v>663</v>
      </c>
      <c r="E3193" t="s">
        <v>47</v>
      </c>
      <c r="F3193" t="s">
        <v>48</v>
      </c>
      <c r="G3193" t="s">
        <v>49</v>
      </c>
      <c r="H3193" t="s">
        <v>50</v>
      </c>
      <c r="M3193" t="s">
        <v>1935</v>
      </c>
      <c r="N3193" t="s">
        <v>1936</v>
      </c>
    </row>
    <row r="3194" spans="1:14" x14ac:dyDescent="0.35">
      <c r="A3194" t="s">
        <v>753</v>
      </c>
      <c r="B3194">
        <v>143148</v>
      </c>
      <c r="C3194" t="s">
        <v>752</v>
      </c>
      <c r="D3194" t="s">
        <v>753</v>
      </c>
      <c r="E3194" t="s">
        <v>305</v>
      </c>
      <c r="F3194" t="s">
        <v>306</v>
      </c>
      <c r="G3194" t="s">
        <v>307</v>
      </c>
      <c r="H3194" t="s">
        <v>308</v>
      </c>
    </row>
    <row r="3195" spans="1:14" x14ac:dyDescent="0.35">
      <c r="A3195" t="s">
        <v>2338</v>
      </c>
      <c r="B3195">
        <v>250000</v>
      </c>
      <c r="C3195" t="s">
        <v>45</v>
      </c>
      <c r="D3195" t="s">
        <v>46</v>
      </c>
      <c r="E3195" t="s">
        <v>47</v>
      </c>
      <c r="F3195" t="s">
        <v>48</v>
      </c>
      <c r="G3195" t="s">
        <v>49</v>
      </c>
      <c r="H3195" t="s">
        <v>50</v>
      </c>
    </row>
    <row r="3196" spans="1:14" x14ac:dyDescent="0.35">
      <c r="A3196" t="s">
        <v>2339</v>
      </c>
      <c r="B3196">
        <v>25000</v>
      </c>
      <c r="C3196" t="s">
        <v>2340</v>
      </c>
      <c r="D3196" t="s">
        <v>2341</v>
      </c>
      <c r="E3196" t="s">
        <v>47</v>
      </c>
      <c r="F3196" t="s">
        <v>48</v>
      </c>
      <c r="G3196" t="s">
        <v>49</v>
      </c>
      <c r="H3196" t="s">
        <v>50</v>
      </c>
    </row>
    <row r="3197" spans="1:14" x14ac:dyDescent="0.35">
      <c r="A3197" t="s">
        <v>2342</v>
      </c>
      <c r="B3197">
        <v>2500</v>
      </c>
      <c r="C3197" t="s">
        <v>2343</v>
      </c>
      <c r="D3197" t="s">
        <v>2342</v>
      </c>
      <c r="E3197" t="s">
        <v>47</v>
      </c>
      <c r="F3197" t="s">
        <v>48</v>
      </c>
      <c r="G3197" t="s">
        <v>32</v>
      </c>
      <c r="H3197" t="s">
        <v>33</v>
      </c>
    </row>
    <row r="3198" spans="1:14" x14ac:dyDescent="0.35">
      <c r="A3198" t="s">
        <v>2344</v>
      </c>
      <c r="B3198">
        <v>1000</v>
      </c>
      <c r="C3198" t="s">
        <v>2224</v>
      </c>
      <c r="D3198" t="s">
        <v>2225</v>
      </c>
      <c r="E3198" t="s">
        <v>47</v>
      </c>
      <c r="F3198" t="s">
        <v>48</v>
      </c>
      <c r="G3198" t="s">
        <v>369</v>
      </c>
      <c r="H3198" t="s">
        <v>370</v>
      </c>
    </row>
    <row r="3199" spans="1:14" x14ac:dyDescent="0.35">
      <c r="A3199" t="s">
        <v>138</v>
      </c>
      <c r="B3199">
        <v>7000</v>
      </c>
      <c r="C3199" t="s">
        <v>266</v>
      </c>
      <c r="D3199" t="s">
        <v>138</v>
      </c>
      <c r="E3199" t="s">
        <v>563</v>
      </c>
      <c r="F3199" t="s">
        <v>564</v>
      </c>
      <c r="G3199" t="s">
        <v>565</v>
      </c>
      <c r="H3199" t="s">
        <v>566</v>
      </c>
    </row>
    <row r="3200" spans="1:14" x14ac:dyDescent="0.35">
      <c r="A3200" t="s">
        <v>2345</v>
      </c>
      <c r="B3200">
        <v>5500</v>
      </c>
      <c r="C3200" t="s">
        <v>774</v>
      </c>
      <c r="D3200" t="s">
        <v>775</v>
      </c>
      <c r="E3200" t="s">
        <v>613</v>
      </c>
      <c r="F3200" t="s">
        <v>614</v>
      </c>
      <c r="G3200" t="s">
        <v>615</v>
      </c>
      <c r="H3200" t="s">
        <v>616</v>
      </c>
    </row>
    <row r="3201" spans="1:14" x14ac:dyDescent="0.35">
      <c r="A3201" t="s">
        <v>2038</v>
      </c>
      <c r="B3201">
        <v>28320</v>
      </c>
      <c r="C3201" t="s">
        <v>219</v>
      </c>
      <c r="D3201" t="s">
        <v>220</v>
      </c>
      <c r="E3201" t="s">
        <v>548</v>
      </c>
      <c r="F3201" t="s">
        <v>549</v>
      </c>
      <c r="G3201" t="s">
        <v>550</v>
      </c>
      <c r="H3201" t="s">
        <v>551</v>
      </c>
    </row>
    <row r="3202" spans="1:14" x14ac:dyDescent="0.35">
      <c r="A3202" t="s">
        <v>28</v>
      </c>
      <c r="B3202">
        <v>24839</v>
      </c>
      <c r="C3202" t="s">
        <v>27</v>
      </c>
      <c r="D3202" t="s">
        <v>28</v>
      </c>
      <c r="E3202" t="s">
        <v>548</v>
      </c>
      <c r="F3202" t="s">
        <v>549</v>
      </c>
      <c r="G3202" t="s">
        <v>550</v>
      </c>
      <c r="H3202" t="s">
        <v>551</v>
      </c>
    </row>
    <row r="3203" spans="1:14" x14ac:dyDescent="0.35">
      <c r="A3203" t="s">
        <v>18</v>
      </c>
      <c r="B3203">
        <v>602</v>
      </c>
      <c r="C3203" t="s">
        <v>17</v>
      </c>
      <c r="D3203" t="s">
        <v>18</v>
      </c>
      <c r="E3203" t="s">
        <v>548</v>
      </c>
      <c r="F3203" t="s">
        <v>549</v>
      </c>
      <c r="G3203" t="s">
        <v>550</v>
      </c>
      <c r="H3203" t="s">
        <v>551</v>
      </c>
    </row>
    <row r="3204" spans="1:14" x14ac:dyDescent="0.35">
      <c r="A3204" t="s">
        <v>2038</v>
      </c>
      <c r="B3204">
        <v>164700</v>
      </c>
      <c r="C3204" t="s">
        <v>226</v>
      </c>
      <c r="D3204" t="s">
        <v>227</v>
      </c>
      <c r="E3204" t="s">
        <v>548</v>
      </c>
      <c r="F3204" t="s">
        <v>549</v>
      </c>
      <c r="G3204" t="s">
        <v>633</v>
      </c>
      <c r="H3204" t="s">
        <v>634</v>
      </c>
    </row>
    <row r="3205" spans="1:14" x14ac:dyDescent="0.35">
      <c r="A3205" t="s">
        <v>28</v>
      </c>
      <c r="B3205">
        <v>58885</v>
      </c>
      <c r="C3205" t="s">
        <v>27</v>
      </c>
      <c r="D3205" t="s">
        <v>28</v>
      </c>
      <c r="E3205" t="s">
        <v>548</v>
      </c>
      <c r="F3205" t="s">
        <v>549</v>
      </c>
      <c r="G3205" t="s">
        <v>633</v>
      </c>
      <c r="H3205" t="s">
        <v>634</v>
      </c>
    </row>
    <row r="3206" spans="1:14" x14ac:dyDescent="0.35">
      <c r="A3206" t="s">
        <v>18</v>
      </c>
      <c r="B3206">
        <v>1428</v>
      </c>
      <c r="C3206" t="s">
        <v>17</v>
      </c>
      <c r="D3206" t="s">
        <v>18</v>
      </c>
      <c r="E3206" t="s">
        <v>548</v>
      </c>
      <c r="F3206" t="s">
        <v>549</v>
      </c>
      <c r="G3206" t="s">
        <v>633</v>
      </c>
      <c r="H3206" t="s">
        <v>634</v>
      </c>
    </row>
    <row r="3207" spans="1:14" x14ac:dyDescent="0.35">
      <c r="A3207" t="s">
        <v>2038</v>
      </c>
      <c r="B3207">
        <v>35685</v>
      </c>
      <c r="C3207" t="s">
        <v>226</v>
      </c>
      <c r="D3207" t="s">
        <v>227</v>
      </c>
      <c r="E3207" t="s">
        <v>548</v>
      </c>
      <c r="F3207" t="s">
        <v>549</v>
      </c>
      <c r="G3207" t="s">
        <v>645</v>
      </c>
      <c r="H3207" t="s">
        <v>646</v>
      </c>
    </row>
    <row r="3208" spans="1:14" x14ac:dyDescent="0.35">
      <c r="A3208" t="s">
        <v>28</v>
      </c>
      <c r="B3208">
        <v>11776</v>
      </c>
      <c r="C3208" t="s">
        <v>27</v>
      </c>
      <c r="D3208" t="s">
        <v>28</v>
      </c>
      <c r="E3208" t="s">
        <v>548</v>
      </c>
      <c r="F3208" t="s">
        <v>549</v>
      </c>
      <c r="G3208" t="s">
        <v>645</v>
      </c>
      <c r="H3208" t="s">
        <v>646</v>
      </c>
    </row>
    <row r="3209" spans="1:14" x14ac:dyDescent="0.35">
      <c r="A3209" t="s">
        <v>18</v>
      </c>
      <c r="B3209">
        <v>285</v>
      </c>
      <c r="C3209" t="s">
        <v>17</v>
      </c>
      <c r="D3209" t="s">
        <v>18</v>
      </c>
      <c r="E3209" t="s">
        <v>548</v>
      </c>
      <c r="F3209" t="s">
        <v>549</v>
      </c>
      <c r="G3209" t="s">
        <v>645</v>
      </c>
      <c r="H3209" t="s">
        <v>646</v>
      </c>
    </row>
    <row r="3210" spans="1:14" x14ac:dyDescent="0.35">
      <c r="A3210" t="s">
        <v>804</v>
      </c>
      <c r="B3210">
        <v>5610</v>
      </c>
      <c r="C3210" t="s">
        <v>803</v>
      </c>
      <c r="D3210" t="s">
        <v>804</v>
      </c>
      <c r="E3210" t="s">
        <v>554</v>
      </c>
      <c r="F3210" t="s">
        <v>555</v>
      </c>
      <c r="G3210" t="s">
        <v>492</v>
      </c>
      <c r="H3210" t="s">
        <v>493</v>
      </c>
    </row>
    <row r="3211" spans="1:14" x14ac:dyDescent="0.35">
      <c r="A3211" t="s">
        <v>817</v>
      </c>
      <c r="B3211">
        <v>49060</v>
      </c>
      <c r="C3211" t="s">
        <v>816</v>
      </c>
      <c r="D3211" t="s">
        <v>817</v>
      </c>
      <c r="E3211" t="s">
        <v>19</v>
      </c>
      <c r="F3211" t="s">
        <v>20</v>
      </c>
      <c r="G3211" t="s">
        <v>87</v>
      </c>
      <c r="H3211" t="s">
        <v>88</v>
      </c>
      <c r="K3211" t="s">
        <v>89</v>
      </c>
      <c r="L3211" t="s">
        <v>90</v>
      </c>
      <c r="M3211" t="s">
        <v>91</v>
      </c>
      <c r="N3211" t="s">
        <v>92</v>
      </c>
    </row>
    <row r="3212" spans="1:14" x14ac:dyDescent="0.35">
      <c r="A3212" t="s">
        <v>76</v>
      </c>
      <c r="B3212">
        <v>913</v>
      </c>
      <c r="C3212" t="s">
        <v>75</v>
      </c>
      <c r="D3212" t="s">
        <v>76</v>
      </c>
      <c r="E3212" t="s">
        <v>58</v>
      </c>
      <c r="F3212" t="s">
        <v>59</v>
      </c>
      <c r="G3212" t="s">
        <v>60</v>
      </c>
      <c r="H3212" t="s">
        <v>59</v>
      </c>
      <c r="M3212" t="s">
        <v>77</v>
      </c>
      <c r="N3212" t="s">
        <v>78</v>
      </c>
    </row>
    <row r="3213" spans="1:14" x14ac:dyDescent="0.35">
      <c r="A3213" t="s">
        <v>1269</v>
      </c>
      <c r="B3213">
        <v>3500</v>
      </c>
      <c r="C3213" t="s">
        <v>1268</v>
      </c>
      <c r="D3213" t="s">
        <v>1269</v>
      </c>
      <c r="E3213" t="s">
        <v>1270</v>
      </c>
      <c r="F3213" t="s">
        <v>1271</v>
      </c>
      <c r="G3213" t="s">
        <v>412</v>
      </c>
      <c r="H3213" t="s">
        <v>413</v>
      </c>
    </row>
    <row r="3214" spans="1:14" x14ac:dyDescent="0.35">
      <c r="A3214" t="s">
        <v>2346</v>
      </c>
      <c r="B3214">
        <v>2211</v>
      </c>
      <c r="C3214" t="s">
        <v>27</v>
      </c>
      <c r="D3214" t="s">
        <v>28</v>
      </c>
      <c r="E3214" t="s">
        <v>613</v>
      </c>
      <c r="F3214" t="s">
        <v>614</v>
      </c>
      <c r="G3214" t="s">
        <v>615</v>
      </c>
      <c r="H3214" t="s">
        <v>616</v>
      </c>
      <c r="K3214" t="s">
        <v>1371</v>
      </c>
      <c r="L3214" t="s">
        <v>1372</v>
      </c>
    </row>
    <row r="3215" spans="1:14" x14ac:dyDescent="0.35">
      <c r="A3215" t="s">
        <v>2347</v>
      </c>
      <c r="B3215">
        <v>29862</v>
      </c>
      <c r="C3215" t="s">
        <v>1077</v>
      </c>
      <c r="D3215" t="s">
        <v>400</v>
      </c>
      <c r="E3215" t="s">
        <v>458</v>
      </c>
      <c r="F3215" t="s">
        <v>459</v>
      </c>
      <c r="G3215" t="s">
        <v>886</v>
      </c>
      <c r="H3215" t="s">
        <v>887</v>
      </c>
    </row>
    <row r="3216" spans="1:14" x14ac:dyDescent="0.35">
      <c r="A3216" t="s">
        <v>2348</v>
      </c>
      <c r="B3216">
        <v>54</v>
      </c>
      <c r="C3216" t="s">
        <v>17</v>
      </c>
      <c r="D3216" t="s">
        <v>18</v>
      </c>
      <c r="E3216" t="s">
        <v>613</v>
      </c>
      <c r="F3216" t="s">
        <v>614</v>
      </c>
      <c r="G3216" t="s">
        <v>615</v>
      </c>
      <c r="H3216" t="s">
        <v>616</v>
      </c>
      <c r="K3216" t="s">
        <v>1371</v>
      </c>
      <c r="L3216" t="s">
        <v>1372</v>
      </c>
    </row>
    <row r="3217" spans="1:8" x14ac:dyDescent="0.35">
      <c r="A3217" t="s">
        <v>2349</v>
      </c>
      <c r="B3217">
        <v>63000</v>
      </c>
      <c r="C3217" t="s">
        <v>2350</v>
      </c>
      <c r="D3217" t="s">
        <v>2351</v>
      </c>
      <c r="E3217" t="s">
        <v>47</v>
      </c>
      <c r="F3217" t="s">
        <v>48</v>
      </c>
      <c r="G3217" t="s">
        <v>49</v>
      </c>
      <c r="H3217" t="s">
        <v>50</v>
      </c>
    </row>
    <row r="3218" spans="1:8" x14ac:dyDescent="0.35">
      <c r="A3218" t="s">
        <v>517</v>
      </c>
      <c r="B3218">
        <v>430</v>
      </c>
      <c r="C3218" t="s">
        <v>516</v>
      </c>
      <c r="D3218" t="s">
        <v>517</v>
      </c>
      <c r="E3218" t="s">
        <v>548</v>
      </c>
      <c r="F3218" t="s">
        <v>549</v>
      </c>
      <c r="G3218" t="s">
        <v>550</v>
      </c>
      <c r="H3218" t="s">
        <v>551</v>
      </c>
    </row>
    <row r="3219" spans="1:8" x14ac:dyDescent="0.35">
      <c r="A3219" t="s">
        <v>440</v>
      </c>
      <c r="B3219">
        <v>4650</v>
      </c>
      <c r="C3219" t="s">
        <v>630</v>
      </c>
      <c r="D3219" t="s">
        <v>440</v>
      </c>
      <c r="E3219" t="s">
        <v>548</v>
      </c>
      <c r="F3219" t="s">
        <v>549</v>
      </c>
      <c r="G3219" t="s">
        <v>550</v>
      </c>
      <c r="H3219" t="s">
        <v>551</v>
      </c>
    </row>
    <row r="3220" spans="1:8" x14ac:dyDescent="0.35">
      <c r="A3220" t="s">
        <v>517</v>
      </c>
      <c r="B3220">
        <v>300</v>
      </c>
      <c r="C3220" t="s">
        <v>516</v>
      </c>
      <c r="D3220" t="s">
        <v>517</v>
      </c>
      <c r="E3220" t="s">
        <v>548</v>
      </c>
      <c r="F3220" t="s">
        <v>549</v>
      </c>
      <c r="G3220" t="s">
        <v>633</v>
      </c>
      <c r="H3220" t="s">
        <v>634</v>
      </c>
    </row>
    <row r="3221" spans="1:8" x14ac:dyDescent="0.35">
      <c r="A3221" t="s">
        <v>440</v>
      </c>
      <c r="B3221">
        <v>2750</v>
      </c>
      <c r="C3221" t="s">
        <v>630</v>
      </c>
      <c r="D3221" t="s">
        <v>440</v>
      </c>
      <c r="E3221" t="s">
        <v>548</v>
      </c>
      <c r="F3221" t="s">
        <v>549</v>
      </c>
      <c r="G3221" t="s">
        <v>633</v>
      </c>
      <c r="H3221" t="s">
        <v>634</v>
      </c>
    </row>
    <row r="3222" spans="1:8" x14ac:dyDescent="0.35">
      <c r="A3222" t="s">
        <v>517</v>
      </c>
      <c r="B3222">
        <v>25</v>
      </c>
      <c r="C3222" t="s">
        <v>516</v>
      </c>
      <c r="D3222" t="s">
        <v>517</v>
      </c>
      <c r="E3222" t="s">
        <v>548</v>
      </c>
      <c r="F3222" t="s">
        <v>549</v>
      </c>
      <c r="G3222" t="s">
        <v>645</v>
      </c>
      <c r="H3222" t="s">
        <v>646</v>
      </c>
    </row>
    <row r="3223" spans="1:8" x14ac:dyDescent="0.35">
      <c r="A3223" t="s">
        <v>517</v>
      </c>
      <c r="B3223">
        <v>25</v>
      </c>
      <c r="C3223" t="s">
        <v>516</v>
      </c>
      <c r="D3223" t="s">
        <v>517</v>
      </c>
      <c r="E3223" t="s">
        <v>548</v>
      </c>
      <c r="F3223" t="s">
        <v>549</v>
      </c>
      <c r="G3223" t="s">
        <v>1104</v>
      </c>
      <c r="H3223" t="s">
        <v>1105</v>
      </c>
    </row>
    <row r="3224" spans="1:8" x14ac:dyDescent="0.35">
      <c r="A3224" t="s">
        <v>481</v>
      </c>
      <c r="B3224">
        <v>100</v>
      </c>
      <c r="C3224" t="s">
        <v>480</v>
      </c>
      <c r="D3224" t="s">
        <v>481</v>
      </c>
      <c r="E3224" t="s">
        <v>548</v>
      </c>
      <c r="F3224" t="s">
        <v>549</v>
      </c>
      <c r="G3224" t="s">
        <v>633</v>
      </c>
      <c r="H3224" t="s">
        <v>634</v>
      </c>
    </row>
    <row r="3225" spans="1:8" x14ac:dyDescent="0.35">
      <c r="A3225" t="s">
        <v>481</v>
      </c>
      <c r="B3225">
        <v>1200</v>
      </c>
      <c r="C3225" t="s">
        <v>480</v>
      </c>
      <c r="D3225" t="s">
        <v>481</v>
      </c>
      <c r="E3225" t="s">
        <v>548</v>
      </c>
      <c r="F3225" t="s">
        <v>549</v>
      </c>
      <c r="G3225" t="s">
        <v>550</v>
      </c>
      <c r="H3225" t="s">
        <v>551</v>
      </c>
    </row>
    <row r="3226" spans="1:8" x14ac:dyDescent="0.35">
      <c r="A3226" t="s">
        <v>230</v>
      </c>
      <c r="B3226">
        <v>100</v>
      </c>
      <c r="C3226" t="s">
        <v>229</v>
      </c>
      <c r="D3226" t="s">
        <v>230</v>
      </c>
      <c r="E3226" t="s">
        <v>548</v>
      </c>
      <c r="F3226" t="s">
        <v>549</v>
      </c>
      <c r="G3226" t="s">
        <v>645</v>
      </c>
      <c r="H3226" t="s">
        <v>646</v>
      </c>
    </row>
    <row r="3227" spans="1:8" x14ac:dyDescent="0.35">
      <c r="A3227" t="s">
        <v>475</v>
      </c>
      <c r="B3227">
        <v>50</v>
      </c>
      <c r="C3227" t="s">
        <v>474</v>
      </c>
      <c r="D3227" t="s">
        <v>475</v>
      </c>
      <c r="E3227" t="s">
        <v>548</v>
      </c>
      <c r="F3227" t="s">
        <v>549</v>
      </c>
      <c r="G3227" t="s">
        <v>645</v>
      </c>
      <c r="H3227" t="s">
        <v>646</v>
      </c>
    </row>
    <row r="3228" spans="1:8" x14ac:dyDescent="0.35">
      <c r="A3228" t="s">
        <v>190</v>
      </c>
      <c r="B3228">
        <v>1250</v>
      </c>
      <c r="C3228" t="s">
        <v>191</v>
      </c>
      <c r="D3228" t="s">
        <v>190</v>
      </c>
      <c r="E3228" t="s">
        <v>548</v>
      </c>
      <c r="F3228" t="s">
        <v>549</v>
      </c>
      <c r="G3228" t="s">
        <v>550</v>
      </c>
      <c r="H3228" t="s">
        <v>551</v>
      </c>
    </row>
    <row r="3229" spans="1:8" x14ac:dyDescent="0.35">
      <c r="A3229" t="s">
        <v>2352</v>
      </c>
      <c r="B3229">
        <v>2200</v>
      </c>
      <c r="C3229" t="s">
        <v>2353</v>
      </c>
      <c r="D3229" t="s">
        <v>2352</v>
      </c>
      <c r="E3229" t="s">
        <v>458</v>
      </c>
      <c r="F3229" t="s">
        <v>459</v>
      </c>
      <c r="G3229" t="s">
        <v>348</v>
      </c>
      <c r="H3229" t="s">
        <v>349</v>
      </c>
    </row>
    <row r="3230" spans="1:8" x14ac:dyDescent="0.35">
      <c r="A3230" t="s">
        <v>57</v>
      </c>
      <c r="B3230">
        <v>2800</v>
      </c>
      <c r="C3230" t="s">
        <v>56</v>
      </c>
      <c r="D3230" t="s">
        <v>57</v>
      </c>
      <c r="E3230" t="s">
        <v>482</v>
      </c>
      <c r="F3230" t="s">
        <v>483</v>
      </c>
      <c r="G3230" t="s">
        <v>250</v>
      </c>
      <c r="H3230" t="s">
        <v>251</v>
      </c>
    </row>
    <row r="3231" spans="1:8" x14ac:dyDescent="0.35">
      <c r="A3231" t="s">
        <v>169</v>
      </c>
      <c r="B3231">
        <v>1232</v>
      </c>
      <c r="C3231" t="s">
        <v>168</v>
      </c>
      <c r="D3231" t="s">
        <v>169</v>
      </c>
      <c r="E3231" t="s">
        <v>482</v>
      </c>
      <c r="F3231" t="s">
        <v>483</v>
      </c>
      <c r="G3231" t="s">
        <v>250</v>
      </c>
      <c r="H3231" t="s">
        <v>251</v>
      </c>
    </row>
    <row r="3232" spans="1:8" x14ac:dyDescent="0.35">
      <c r="A3232" t="s">
        <v>488</v>
      </c>
      <c r="B3232">
        <v>200</v>
      </c>
      <c r="C3232" t="s">
        <v>885</v>
      </c>
      <c r="D3232" t="s">
        <v>488</v>
      </c>
      <c r="E3232" t="s">
        <v>482</v>
      </c>
      <c r="F3232" t="s">
        <v>483</v>
      </c>
      <c r="G3232" t="s">
        <v>250</v>
      </c>
      <c r="H3232" t="s">
        <v>251</v>
      </c>
    </row>
    <row r="3233" spans="1:14" x14ac:dyDescent="0.35">
      <c r="A3233" t="s">
        <v>209</v>
      </c>
      <c r="B3233">
        <v>6330</v>
      </c>
      <c r="C3233" t="s">
        <v>208</v>
      </c>
      <c r="D3233" t="s">
        <v>209</v>
      </c>
      <c r="E3233" t="s">
        <v>482</v>
      </c>
      <c r="F3233" t="s">
        <v>483</v>
      </c>
      <c r="G3233" t="s">
        <v>250</v>
      </c>
      <c r="H3233" t="s">
        <v>251</v>
      </c>
    </row>
    <row r="3234" spans="1:14" x14ac:dyDescent="0.35">
      <c r="A3234" t="s">
        <v>883</v>
      </c>
      <c r="B3234">
        <v>200</v>
      </c>
      <c r="C3234" t="s">
        <v>884</v>
      </c>
      <c r="D3234" t="s">
        <v>883</v>
      </c>
      <c r="E3234" t="s">
        <v>482</v>
      </c>
      <c r="F3234" t="s">
        <v>483</v>
      </c>
      <c r="G3234" t="s">
        <v>250</v>
      </c>
      <c r="H3234" t="s">
        <v>251</v>
      </c>
    </row>
    <row r="3235" spans="1:14" x14ac:dyDescent="0.35">
      <c r="A3235" t="s">
        <v>297</v>
      </c>
      <c r="B3235">
        <v>3500</v>
      </c>
      <c r="C3235" t="s">
        <v>298</v>
      </c>
      <c r="D3235" t="s">
        <v>297</v>
      </c>
      <c r="E3235" t="s">
        <v>482</v>
      </c>
      <c r="F3235" t="s">
        <v>483</v>
      </c>
      <c r="G3235" t="s">
        <v>250</v>
      </c>
      <c r="H3235" t="s">
        <v>251</v>
      </c>
    </row>
    <row r="3236" spans="1:14" x14ac:dyDescent="0.35">
      <c r="A3236" t="s">
        <v>2354</v>
      </c>
      <c r="B3236">
        <v>899604</v>
      </c>
      <c r="C3236" t="s">
        <v>200</v>
      </c>
      <c r="D3236" t="s">
        <v>201</v>
      </c>
      <c r="E3236" t="s">
        <v>47</v>
      </c>
      <c r="F3236" t="s">
        <v>48</v>
      </c>
      <c r="G3236" t="s">
        <v>32</v>
      </c>
      <c r="H3236" t="s">
        <v>33</v>
      </c>
      <c r="K3236" t="s">
        <v>1478</v>
      </c>
      <c r="L3236" t="s">
        <v>1479</v>
      </c>
    </row>
    <row r="3237" spans="1:14" x14ac:dyDescent="0.35">
      <c r="A3237" t="s">
        <v>1757</v>
      </c>
      <c r="B3237">
        <v>414120</v>
      </c>
      <c r="C3237" t="s">
        <v>200</v>
      </c>
      <c r="D3237" t="s">
        <v>201</v>
      </c>
      <c r="E3237" t="s">
        <v>47</v>
      </c>
      <c r="F3237" t="s">
        <v>48</v>
      </c>
      <c r="G3237" t="s">
        <v>32</v>
      </c>
      <c r="H3237" t="s">
        <v>33</v>
      </c>
      <c r="K3237" t="s">
        <v>1756</v>
      </c>
      <c r="L3237" t="s">
        <v>1757</v>
      </c>
    </row>
    <row r="3238" spans="1:14" x14ac:dyDescent="0.35">
      <c r="A3238" t="s">
        <v>2355</v>
      </c>
      <c r="B3238">
        <v>1499341</v>
      </c>
      <c r="C3238" t="s">
        <v>176</v>
      </c>
      <c r="D3238" t="s">
        <v>177</v>
      </c>
      <c r="E3238" t="s">
        <v>47</v>
      </c>
      <c r="F3238" t="s">
        <v>48</v>
      </c>
      <c r="G3238" t="s">
        <v>32</v>
      </c>
      <c r="H3238" t="s">
        <v>33</v>
      </c>
      <c r="K3238" t="s">
        <v>1478</v>
      </c>
      <c r="L3238" t="s">
        <v>1479</v>
      </c>
      <c r="M3238" t="s">
        <v>1481</v>
      </c>
      <c r="N3238" t="s">
        <v>1482</v>
      </c>
    </row>
    <row r="3239" spans="1:14" x14ac:dyDescent="0.35">
      <c r="A3239" t="s">
        <v>138</v>
      </c>
      <c r="B3239">
        <v>10000</v>
      </c>
      <c r="C3239" t="s">
        <v>266</v>
      </c>
      <c r="D3239" t="s">
        <v>138</v>
      </c>
      <c r="E3239" t="s">
        <v>531</v>
      </c>
      <c r="F3239" t="s">
        <v>532</v>
      </c>
      <c r="G3239" t="s">
        <v>533</v>
      </c>
      <c r="H3239" t="s">
        <v>534</v>
      </c>
    </row>
    <row r="3240" spans="1:14" x14ac:dyDescent="0.35">
      <c r="A3240" t="s">
        <v>297</v>
      </c>
      <c r="B3240">
        <v>11000</v>
      </c>
      <c r="C3240" t="s">
        <v>298</v>
      </c>
      <c r="D3240" t="s">
        <v>297</v>
      </c>
      <c r="E3240" t="s">
        <v>531</v>
      </c>
      <c r="F3240" t="s">
        <v>532</v>
      </c>
      <c r="G3240" t="s">
        <v>533</v>
      </c>
      <c r="H3240" t="s">
        <v>534</v>
      </c>
    </row>
    <row r="3241" spans="1:14" x14ac:dyDescent="0.35">
      <c r="A3241" t="s">
        <v>230</v>
      </c>
      <c r="B3241">
        <v>10000</v>
      </c>
      <c r="C3241" t="s">
        <v>229</v>
      </c>
      <c r="D3241" t="s">
        <v>230</v>
      </c>
      <c r="E3241" t="s">
        <v>531</v>
      </c>
      <c r="F3241" t="s">
        <v>532</v>
      </c>
      <c r="G3241" t="s">
        <v>533</v>
      </c>
      <c r="H3241" t="s">
        <v>534</v>
      </c>
    </row>
    <row r="3242" spans="1:14" x14ac:dyDescent="0.35">
      <c r="A3242" t="s">
        <v>2356</v>
      </c>
      <c r="B3242">
        <v>12000</v>
      </c>
      <c r="C3242" t="s">
        <v>161</v>
      </c>
      <c r="D3242" t="s">
        <v>162</v>
      </c>
      <c r="E3242" t="s">
        <v>47</v>
      </c>
      <c r="F3242" t="s">
        <v>48</v>
      </c>
      <c r="G3242" t="s">
        <v>1513</v>
      </c>
      <c r="H3242" t="s">
        <v>1514</v>
      </c>
      <c r="M3242" t="s">
        <v>1517</v>
      </c>
      <c r="N3242" t="s">
        <v>1518</v>
      </c>
    </row>
    <row r="3243" spans="1:14" x14ac:dyDescent="0.35">
      <c r="A3243" t="s">
        <v>319</v>
      </c>
      <c r="B3243">
        <v>100</v>
      </c>
      <c r="C3243" t="s">
        <v>318</v>
      </c>
      <c r="D3243" t="s">
        <v>319</v>
      </c>
      <c r="E3243" t="s">
        <v>482</v>
      </c>
      <c r="F3243" t="s">
        <v>483</v>
      </c>
      <c r="G3243" t="s">
        <v>250</v>
      </c>
      <c r="H3243" t="s">
        <v>251</v>
      </c>
    </row>
    <row r="3244" spans="1:14" x14ac:dyDescent="0.35">
      <c r="A3244" t="s">
        <v>188</v>
      </c>
      <c r="B3244">
        <v>150</v>
      </c>
      <c r="C3244" t="s">
        <v>189</v>
      </c>
      <c r="D3244" t="s">
        <v>188</v>
      </c>
      <c r="E3244" t="s">
        <v>482</v>
      </c>
      <c r="F3244" t="s">
        <v>483</v>
      </c>
      <c r="G3244" t="s">
        <v>250</v>
      </c>
      <c r="H3244" t="s">
        <v>251</v>
      </c>
    </row>
    <row r="3245" spans="1:14" x14ac:dyDescent="0.35">
      <c r="A3245" t="s">
        <v>1606</v>
      </c>
      <c r="B3245">
        <v>50000</v>
      </c>
      <c r="C3245" t="s">
        <v>1605</v>
      </c>
      <c r="D3245" t="s">
        <v>1606</v>
      </c>
      <c r="E3245" t="s">
        <v>19</v>
      </c>
      <c r="F3245" t="s">
        <v>20</v>
      </c>
      <c r="G3245" t="s">
        <v>21</v>
      </c>
      <c r="H3245" t="s">
        <v>22</v>
      </c>
    </row>
    <row r="3246" spans="1:14" x14ac:dyDescent="0.35">
      <c r="A3246" t="s">
        <v>1086</v>
      </c>
      <c r="B3246">
        <v>130</v>
      </c>
      <c r="C3246" t="s">
        <v>1087</v>
      </c>
      <c r="D3246" t="s">
        <v>1086</v>
      </c>
      <c r="E3246" t="s">
        <v>482</v>
      </c>
      <c r="F3246" t="s">
        <v>483</v>
      </c>
      <c r="G3246" t="s">
        <v>250</v>
      </c>
      <c r="H3246" t="s">
        <v>251</v>
      </c>
    </row>
    <row r="3247" spans="1:14" x14ac:dyDescent="0.35">
      <c r="A3247" t="s">
        <v>28</v>
      </c>
      <c r="B3247">
        <v>80119</v>
      </c>
      <c r="C3247" t="s">
        <v>27</v>
      </c>
      <c r="D3247" t="s">
        <v>28</v>
      </c>
      <c r="E3247" t="s">
        <v>47</v>
      </c>
      <c r="F3247" t="s">
        <v>48</v>
      </c>
      <c r="G3247" t="s">
        <v>292</v>
      </c>
      <c r="H3247" t="s">
        <v>293</v>
      </c>
      <c r="M3247" t="s">
        <v>23</v>
      </c>
      <c r="N3247" t="s">
        <v>24</v>
      </c>
    </row>
    <row r="3248" spans="1:14" x14ac:dyDescent="0.35">
      <c r="A3248" t="s">
        <v>18</v>
      </c>
      <c r="B3248">
        <v>1942</v>
      </c>
      <c r="C3248" t="s">
        <v>17</v>
      </c>
      <c r="D3248" t="s">
        <v>18</v>
      </c>
      <c r="E3248" t="s">
        <v>47</v>
      </c>
      <c r="F3248" t="s">
        <v>48</v>
      </c>
      <c r="G3248" t="s">
        <v>292</v>
      </c>
      <c r="H3248" t="s">
        <v>293</v>
      </c>
      <c r="M3248" t="s">
        <v>23</v>
      </c>
      <c r="N3248" t="s">
        <v>24</v>
      </c>
    </row>
    <row r="3249" spans="1:14" x14ac:dyDescent="0.35">
      <c r="A3249" t="s">
        <v>2038</v>
      </c>
      <c r="B3249">
        <v>38400</v>
      </c>
      <c r="C3249" t="s">
        <v>1045</v>
      </c>
      <c r="D3249" t="s">
        <v>1046</v>
      </c>
      <c r="E3249" t="s">
        <v>47</v>
      </c>
      <c r="F3249" t="s">
        <v>48</v>
      </c>
      <c r="G3249" t="s">
        <v>292</v>
      </c>
      <c r="H3249" t="s">
        <v>293</v>
      </c>
      <c r="M3249" t="s">
        <v>23</v>
      </c>
      <c r="N3249" t="s">
        <v>24</v>
      </c>
    </row>
    <row r="3250" spans="1:14" x14ac:dyDescent="0.35">
      <c r="A3250" t="s">
        <v>97</v>
      </c>
      <c r="B3250">
        <v>5303</v>
      </c>
      <c r="C3250" t="s">
        <v>96</v>
      </c>
      <c r="D3250" t="s">
        <v>97</v>
      </c>
      <c r="E3250" t="s">
        <v>47</v>
      </c>
      <c r="F3250" t="s">
        <v>48</v>
      </c>
      <c r="G3250" t="s">
        <v>292</v>
      </c>
      <c r="H3250" t="s">
        <v>293</v>
      </c>
      <c r="M3250" t="s">
        <v>2357</v>
      </c>
      <c r="N3250" t="s">
        <v>2358</v>
      </c>
    </row>
    <row r="3251" spans="1:14" x14ac:dyDescent="0.35">
      <c r="A3251" t="s">
        <v>2359</v>
      </c>
      <c r="B3251">
        <v>45000</v>
      </c>
      <c r="C3251" t="s">
        <v>2360</v>
      </c>
      <c r="D3251" t="s">
        <v>2359</v>
      </c>
      <c r="E3251" t="s">
        <v>548</v>
      </c>
      <c r="F3251" t="s">
        <v>549</v>
      </c>
      <c r="G3251" t="s">
        <v>633</v>
      </c>
      <c r="H3251" t="s">
        <v>634</v>
      </c>
    </row>
    <row r="3252" spans="1:14" x14ac:dyDescent="0.35">
      <c r="A3252" t="s">
        <v>2359</v>
      </c>
      <c r="B3252">
        <v>58500</v>
      </c>
      <c r="C3252" t="s">
        <v>2360</v>
      </c>
      <c r="D3252" t="s">
        <v>2359</v>
      </c>
      <c r="E3252" t="s">
        <v>548</v>
      </c>
      <c r="F3252" t="s">
        <v>549</v>
      </c>
      <c r="G3252" t="s">
        <v>550</v>
      </c>
      <c r="H3252" t="s">
        <v>551</v>
      </c>
    </row>
    <row r="3253" spans="1:14" x14ac:dyDescent="0.35">
      <c r="A3253" t="s">
        <v>194</v>
      </c>
      <c r="B3253">
        <v>475</v>
      </c>
      <c r="C3253" t="s">
        <v>193</v>
      </c>
      <c r="D3253" t="s">
        <v>194</v>
      </c>
      <c r="E3253" t="s">
        <v>548</v>
      </c>
      <c r="F3253" t="s">
        <v>549</v>
      </c>
      <c r="G3253" t="s">
        <v>550</v>
      </c>
      <c r="H3253" t="s">
        <v>551</v>
      </c>
    </row>
    <row r="3254" spans="1:14" x14ac:dyDescent="0.35">
      <c r="A3254" t="s">
        <v>524</v>
      </c>
      <c r="B3254">
        <v>950</v>
      </c>
      <c r="C3254" t="s">
        <v>523</v>
      </c>
      <c r="D3254" t="s">
        <v>524</v>
      </c>
      <c r="E3254" t="s">
        <v>548</v>
      </c>
      <c r="F3254" t="s">
        <v>549</v>
      </c>
      <c r="G3254" t="s">
        <v>550</v>
      </c>
      <c r="H3254" t="s">
        <v>551</v>
      </c>
    </row>
    <row r="3255" spans="1:14" x14ac:dyDescent="0.35">
      <c r="A3255" t="s">
        <v>64</v>
      </c>
      <c r="B3255">
        <v>1000</v>
      </c>
      <c r="C3255" t="s">
        <v>63</v>
      </c>
      <c r="D3255" t="s">
        <v>64</v>
      </c>
      <c r="E3255" t="s">
        <v>548</v>
      </c>
      <c r="F3255" t="s">
        <v>549</v>
      </c>
      <c r="G3255" t="s">
        <v>550</v>
      </c>
      <c r="H3255" t="s">
        <v>551</v>
      </c>
    </row>
    <row r="3256" spans="1:14" x14ac:dyDescent="0.35">
      <c r="A3256" t="s">
        <v>86</v>
      </c>
      <c r="B3256">
        <v>3225</v>
      </c>
      <c r="C3256" t="s">
        <v>85</v>
      </c>
      <c r="D3256" t="s">
        <v>86</v>
      </c>
      <c r="E3256" t="s">
        <v>548</v>
      </c>
      <c r="F3256" t="s">
        <v>549</v>
      </c>
      <c r="G3256" t="s">
        <v>550</v>
      </c>
      <c r="H3256" t="s">
        <v>551</v>
      </c>
    </row>
    <row r="3257" spans="1:14" x14ac:dyDescent="0.35">
      <c r="A3257" t="s">
        <v>478</v>
      </c>
      <c r="B3257">
        <v>1500</v>
      </c>
      <c r="C3257" t="s">
        <v>500</v>
      </c>
      <c r="D3257" t="s">
        <v>478</v>
      </c>
      <c r="E3257" t="s">
        <v>548</v>
      </c>
      <c r="F3257" t="s">
        <v>549</v>
      </c>
      <c r="G3257" t="s">
        <v>550</v>
      </c>
      <c r="H3257" t="s">
        <v>551</v>
      </c>
    </row>
    <row r="3258" spans="1:14" x14ac:dyDescent="0.35">
      <c r="A3258" t="s">
        <v>504</v>
      </c>
      <c r="B3258">
        <v>1000</v>
      </c>
      <c r="C3258" t="s">
        <v>503</v>
      </c>
      <c r="D3258" t="s">
        <v>504</v>
      </c>
      <c r="E3258" t="s">
        <v>548</v>
      </c>
      <c r="F3258" t="s">
        <v>549</v>
      </c>
      <c r="G3258" t="s">
        <v>550</v>
      </c>
      <c r="H3258" t="s">
        <v>551</v>
      </c>
    </row>
    <row r="3259" spans="1:14" x14ac:dyDescent="0.35">
      <c r="A3259" t="s">
        <v>169</v>
      </c>
      <c r="B3259">
        <v>4000</v>
      </c>
      <c r="C3259" t="s">
        <v>168</v>
      </c>
      <c r="D3259" t="s">
        <v>169</v>
      </c>
      <c r="E3259" t="s">
        <v>548</v>
      </c>
      <c r="F3259" t="s">
        <v>549</v>
      </c>
      <c r="G3259" t="s">
        <v>550</v>
      </c>
      <c r="H3259" t="s">
        <v>551</v>
      </c>
    </row>
    <row r="3260" spans="1:14" x14ac:dyDescent="0.35">
      <c r="A3260" t="s">
        <v>182</v>
      </c>
      <c r="B3260">
        <v>2000</v>
      </c>
      <c r="C3260" t="s">
        <v>183</v>
      </c>
      <c r="D3260" t="s">
        <v>182</v>
      </c>
      <c r="E3260" t="s">
        <v>548</v>
      </c>
      <c r="F3260" t="s">
        <v>549</v>
      </c>
      <c r="G3260" t="s">
        <v>550</v>
      </c>
      <c r="H3260" t="s">
        <v>551</v>
      </c>
    </row>
    <row r="3261" spans="1:14" x14ac:dyDescent="0.35">
      <c r="A3261" t="s">
        <v>230</v>
      </c>
      <c r="B3261">
        <v>2000</v>
      </c>
      <c r="C3261" t="s">
        <v>229</v>
      </c>
      <c r="D3261" t="s">
        <v>230</v>
      </c>
      <c r="E3261" t="s">
        <v>548</v>
      </c>
      <c r="F3261" t="s">
        <v>549</v>
      </c>
      <c r="G3261" t="s">
        <v>550</v>
      </c>
      <c r="H3261" t="s">
        <v>551</v>
      </c>
    </row>
    <row r="3262" spans="1:14" x14ac:dyDescent="0.35">
      <c r="A3262" t="s">
        <v>475</v>
      </c>
      <c r="B3262">
        <v>2500</v>
      </c>
      <c r="C3262" t="s">
        <v>474</v>
      </c>
      <c r="D3262" t="s">
        <v>475</v>
      </c>
      <c r="E3262" t="s">
        <v>548</v>
      </c>
      <c r="F3262" t="s">
        <v>549</v>
      </c>
      <c r="G3262" t="s">
        <v>550</v>
      </c>
      <c r="H3262" t="s">
        <v>551</v>
      </c>
    </row>
    <row r="3263" spans="1:14" x14ac:dyDescent="0.35">
      <c r="A3263" t="s">
        <v>188</v>
      </c>
      <c r="B3263">
        <v>2500</v>
      </c>
      <c r="C3263" t="s">
        <v>189</v>
      </c>
      <c r="D3263" t="s">
        <v>188</v>
      </c>
      <c r="E3263" t="s">
        <v>548</v>
      </c>
      <c r="F3263" t="s">
        <v>549</v>
      </c>
      <c r="G3263" t="s">
        <v>550</v>
      </c>
      <c r="H3263" t="s">
        <v>551</v>
      </c>
    </row>
    <row r="3264" spans="1:14" x14ac:dyDescent="0.35">
      <c r="A3264" t="s">
        <v>149</v>
      </c>
      <c r="B3264">
        <v>3000</v>
      </c>
      <c r="C3264" t="s">
        <v>148</v>
      </c>
      <c r="D3264" t="s">
        <v>149</v>
      </c>
      <c r="E3264" t="s">
        <v>548</v>
      </c>
      <c r="F3264" t="s">
        <v>549</v>
      </c>
      <c r="G3264" t="s">
        <v>550</v>
      </c>
      <c r="H3264" t="s">
        <v>551</v>
      </c>
    </row>
    <row r="3265" spans="1:14" x14ac:dyDescent="0.35">
      <c r="A3265" t="s">
        <v>478</v>
      </c>
      <c r="B3265">
        <v>1500</v>
      </c>
      <c r="C3265" t="s">
        <v>500</v>
      </c>
      <c r="D3265" t="s">
        <v>478</v>
      </c>
      <c r="E3265" t="s">
        <v>548</v>
      </c>
      <c r="F3265" t="s">
        <v>549</v>
      </c>
      <c r="G3265" t="s">
        <v>633</v>
      </c>
      <c r="H3265" t="s">
        <v>634</v>
      </c>
    </row>
    <row r="3266" spans="1:14" x14ac:dyDescent="0.35">
      <c r="A3266" t="s">
        <v>184</v>
      </c>
      <c r="B3266">
        <v>6480</v>
      </c>
      <c r="C3266" t="s">
        <v>185</v>
      </c>
      <c r="D3266" t="s">
        <v>184</v>
      </c>
      <c r="E3266" t="s">
        <v>548</v>
      </c>
      <c r="F3266" t="s">
        <v>549</v>
      </c>
      <c r="G3266" t="s">
        <v>633</v>
      </c>
      <c r="H3266" t="s">
        <v>634</v>
      </c>
    </row>
    <row r="3267" spans="1:14" x14ac:dyDescent="0.35">
      <c r="A3267" t="s">
        <v>97</v>
      </c>
      <c r="B3267">
        <v>3000</v>
      </c>
      <c r="C3267" t="s">
        <v>96</v>
      </c>
      <c r="D3267" t="s">
        <v>97</v>
      </c>
      <c r="E3267" t="s">
        <v>548</v>
      </c>
      <c r="F3267" t="s">
        <v>549</v>
      </c>
      <c r="G3267" t="s">
        <v>633</v>
      </c>
      <c r="H3267" t="s">
        <v>634</v>
      </c>
    </row>
    <row r="3268" spans="1:14" x14ac:dyDescent="0.35">
      <c r="A3268" t="s">
        <v>28</v>
      </c>
      <c r="B3268">
        <v>990</v>
      </c>
      <c r="C3268" t="s">
        <v>27</v>
      </c>
      <c r="D3268" t="s">
        <v>28</v>
      </c>
      <c r="E3268" t="s">
        <v>548</v>
      </c>
      <c r="F3268" t="s">
        <v>549</v>
      </c>
      <c r="G3268" t="s">
        <v>633</v>
      </c>
      <c r="H3268" t="s">
        <v>634</v>
      </c>
    </row>
    <row r="3269" spans="1:14" x14ac:dyDescent="0.35">
      <c r="A3269" t="s">
        <v>18</v>
      </c>
      <c r="B3269">
        <v>24</v>
      </c>
      <c r="C3269" t="s">
        <v>17</v>
      </c>
      <c r="D3269" t="s">
        <v>18</v>
      </c>
      <c r="E3269" t="s">
        <v>548</v>
      </c>
      <c r="F3269" t="s">
        <v>549</v>
      </c>
      <c r="G3269" t="s">
        <v>633</v>
      </c>
      <c r="H3269" t="s">
        <v>634</v>
      </c>
    </row>
    <row r="3270" spans="1:14" x14ac:dyDescent="0.35">
      <c r="A3270" t="s">
        <v>97</v>
      </c>
      <c r="B3270">
        <v>2500</v>
      </c>
      <c r="C3270" t="s">
        <v>96</v>
      </c>
      <c r="D3270" t="s">
        <v>97</v>
      </c>
      <c r="E3270" t="s">
        <v>548</v>
      </c>
      <c r="F3270" t="s">
        <v>549</v>
      </c>
      <c r="G3270" t="s">
        <v>550</v>
      </c>
      <c r="H3270" t="s">
        <v>551</v>
      </c>
    </row>
    <row r="3271" spans="1:14" x14ac:dyDescent="0.35">
      <c r="A3271" t="s">
        <v>97</v>
      </c>
      <c r="B3271">
        <v>24000</v>
      </c>
      <c r="C3271" t="s">
        <v>96</v>
      </c>
      <c r="D3271" t="s">
        <v>97</v>
      </c>
      <c r="E3271" t="s">
        <v>548</v>
      </c>
      <c r="F3271" t="s">
        <v>549</v>
      </c>
      <c r="G3271" t="s">
        <v>1104</v>
      </c>
      <c r="H3271" t="s">
        <v>1105</v>
      </c>
    </row>
    <row r="3272" spans="1:14" x14ac:dyDescent="0.35">
      <c r="A3272" t="s">
        <v>28</v>
      </c>
      <c r="B3272">
        <v>7920</v>
      </c>
      <c r="C3272" t="s">
        <v>27</v>
      </c>
      <c r="D3272" t="s">
        <v>28</v>
      </c>
      <c r="E3272" t="s">
        <v>548</v>
      </c>
      <c r="F3272" t="s">
        <v>549</v>
      </c>
      <c r="G3272" t="s">
        <v>1104</v>
      </c>
      <c r="H3272" t="s">
        <v>1105</v>
      </c>
    </row>
    <row r="3273" spans="1:14" x14ac:dyDescent="0.35">
      <c r="A3273" t="s">
        <v>18</v>
      </c>
      <c r="B3273">
        <v>192</v>
      </c>
      <c r="C3273" t="s">
        <v>17</v>
      </c>
      <c r="D3273" t="s">
        <v>18</v>
      </c>
      <c r="E3273" t="s">
        <v>548</v>
      </c>
      <c r="F3273" t="s">
        <v>549</v>
      </c>
      <c r="G3273" t="s">
        <v>1104</v>
      </c>
      <c r="H3273" t="s">
        <v>1105</v>
      </c>
    </row>
    <row r="3274" spans="1:14" x14ac:dyDescent="0.35">
      <c r="A3274" t="s">
        <v>76</v>
      </c>
      <c r="B3274">
        <v>1000</v>
      </c>
      <c r="C3274" t="s">
        <v>75</v>
      </c>
      <c r="D3274" t="s">
        <v>76</v>
      </c>
      <c r="E3274" t="s">
        <v>548</v>
      </c>
      <c r="F3274" t="s">
        <v>549</v>
      </c>
      <c r="G3274" t="s">
        <v>550</v>
      </c>
      <c r="H3274" t="s">
        <v>551</v>
      </c>
    </row>
    <row r="3275" spans="1:14" x14ac:dyDescent="0.35">
      <c r="A3275" t="s">
        <v>900</v>
      </c>
      <c r="B3275">
        <v>1000</v>
      </c>
      <c r="C3275" t="s">
        <v>899</v>
      </c>
      <c r="D3275" t="s">
        <v>900</v>
      </c>
      <c r="E3275" t="s">
        <v>548</v>
      </c>
      <c r="F3275" t="s">
        <v>549</v>
      </c>
      <c r="G3275" t="s">
        <v>550</v>
      </c>
      <c r="H3275" t="s">
        <v>551</v>
      </c>
    </row>
    <row r="3276" spans="1:14" x14ac:dyDescent="0.35">
      <c r="A3276" t="s">
        <v>138</v>
      </c>
      <c r="B3276">
        <v>3500</v>
      </c>
      <c r="C3276" t="s">
        <v>266</v>
      </c>
      <c r="D3276" t="s">
        <v>138</v>
      </c>
      <c r="E3276" t="s">
        <v>548</v>
      </c>
      <c r="F3276" t="s">
        <v>549</v>
      </c>
      <c r="G3276" t="s">
        <v>550</v>
      </c>
      <c r="H3276" t="s">
        <v>551</v>
      </c>
    </row>
    <row r="3277" spans="1:14" x14ac:dyDescent="0.35">
      <c r="A3277" t="s">
        <v>263</v>
      </c>
      <c r="B3277">
        <v>2500</v>
      </c>
      <c r="C3277" t="s">
        <v>262</v>
      </c>
      <c r="D3277" t="s">
        <v>263</v>
      </c>
      <c r="E3277" t="s">
        <v>47</v>
      </c>
      <c r="F3277" t="s">
        <v>48</v>
      </c>
      <c r="G3277" t="s">
        <v>292</v>
      </c>
      <c r="H3277" t="s">
        <v>293</v>
      </c>
      <c r="M3277" t="s">
        <v>2357</v>
      </c>
      <c r="N3277" t="s">
        <v>2358</v>
      </c>
    </row>
    <row r="3278" spans="1:14" x14ac:dyDescent="0.35">
      <c r="A3278" t="s">
        <v>2361</v>
      </c>
      <c r="B3278">
        <v>3000</v>
      </c>
      <c r="C3278" t="s">
        <v>96</v>
      </c>
      <c r="D3278" t="s">
        <v>97</v>
      </c>
      <c r="E3278" t="s">
        <v>422</v>
      </c>
      <c r="F3278" t="s">
        <v>423</v>
      </c>
      <c r="G3278" t="s">
        <v>307</v>
      </c>
      <c r="H3278" t="s">
        <v>308</v>
      </c>
      <c r="I3278" t="s">
        <v>424</v>
      </c>
      <c r="J3278" t="s">
        <v>425</v>
      </c>
    </row>
    <row r="3279" spans="1:14" x14ac:dyDescent="0.35">
      <c r="A3279" t="s">
        <v>2362</v>
      </c>
      <c r="B3279">
        <v>600</v>
      </c>
      <c r="C3279" t="s">
        <v>27</v>
      </c>
      <c r="D3279" t="s">
        <v>28</v>
      </c>
      <c r="E3279" t="s">
        <v>422</v>
      </c>
      <c r="F3279" t="s">
        <v>423</v>
      </c>
      <c r="G3279" t="s">
        <v>307</v>
      </c>
      <c r="H3279" t="s">
        <v>308</v>
      </c>
      <c r="I3279" t="s">
        <v>424</v>
      </c>
      <c r="J3279" t="s">
        <v>425</v>
      </c>
    </row>
    <row r="3280" spans="1:14" x14ac:dyDescent="0.35">
      <c r="A3280" t="s">
        <v>2363</v>
      </c>
      <c r="B3280">
        <v>16</v>
      </c>
      <c r="C3280" t="s">
        <v>17</v>
      </c>
      <c r="D3280" t="s">
        <v>18</v>
      </c>
      <c r="E3280" t="s">
        <v>422</v>
      </c>
      <c r="F3280" t="s">
        <v>423</v>
      </c>
      <c r="G3280" t="s">
        <v>307</v>
      </c>
      <c r="H3280" t="s">
        <v>308</v>
      </c>
      <c r="I3280" t="s">
        <v>424</v>
      </c>
      <c r="J3280" t="s">
        <v>425</v>
      </c>
    </row>
    <row r="3281" spans="1:14" x14ac:dyDescent="0.35">
      <c r="A3281" t="s">
        <v>162</v>
      </c>
      <c r="B3281">
        <v>3139</v>
      </c>
      <c r="C3281" t="s">
        <v>1472</v>
      </c>
      <c r="D3281" t="s">
        <v>162</v>
      </c>
      <c r="E3281" t="s">
        <v>139</v>
      </c>
      <c r="F3281" t="s">
        <v>140</v>
      </c>
      <c r="G3281" t="s">
        <v>307</v>
      </c>
      <c r="H3281" t="s">
        <v>308</v>
      </c>
      <c r="K3281" t="s">
        <v>1930</v>
      </c>
      <c r="L3281" t="s">
        <v>1931</v>
      </c>
    </row>
    <row r="3282" spans="1:14" x14ac:dyDescent="0.35">
      <c r="A3282" t="s">
        <v>2038</v>
      </c>
      <c r="B3282">
        <v>40818</v>
      </c>
      <c r="C3282" t="s">
        <v>156</v>
      </c>
      <c r="D3282" t="s">
        <v>157</v>
      </c>
      <c r="E3282" t="s">
        <v>305</v>
      </c>
      <c r="F3282" t="s">
        <v>306</v>
      </c>
      <c r="G3282" t="s">
        <v>307</v>
      </c>
      <c r="H3282" t="s">
        <v>308</v>
      </c>
      <c r="K3282" t="s">
        <v>1930</v>
      </c>
      <c r="L3282" t="s">
        <v>1931</v>
      </c>
    </row>
    <row r="3283" spans="1:14" x14ac:dyDescent="0.35">
      <c r="A3283" t="s">
        <v>367</v>
      </c>
      <c r="B3283">
        <v>1500</v>
      </c>
      <c r="C3283" t="s">
        <v>368</v>
      </c>
      <c r="D3283" t="s">
        <v>367</v>
      </c>
      <c r="E3283" t="s">
        <v>482</v>
      </c>
      <c r="F3283" t="s">
        <v>483</v>
      </c>
      <c r="G3283" t="s">
        <v>250</v>
      </c>
      <c r="H3283" t="s">
        <v>251</v>
      </c>
      <c r="I3283" t="s">
        <v>484</v>
      </c>
      <c r="J3283" t="s">
        <v>485</v>
      </c>
    </row>
    <row r="3284" spans="1:14" x14ac:dyDescent="0.35">
      <c r="A3284" t="s">
        <v>498</v>
      </c>
      <c r="B3284">
        <v>200</v>
      </c>
      <c r="C3284" t="s">
        <v>497</v>
      </c>
      <c r="D3284" t="s">
        <v>498</v>
      </c>
      <c r="E3284" t="s">
        <v>482</v>
      </c>
      <c r="F3284" t="s">
        <v>483</v>
      </c>
      <c r="G3284" t="s">
        <v>250</v>
      </c>
      <c r="H3284" t="s">
        <v>251</v>
      </c>
      <c r="I3284" t="s">
        <v>484</v>
      </c>
      <c r="J3284" t="s">
        <v>485</v>
      </c>
    </row>
    <row r="3285" spans="1:14" x14ac:dyDescent="0.35">
      <c r="A3285" t="s">
        <v>28</v>
      </c>
      <c r="B3285">
        <v>13470</v>
      </c>
      <c r="C3285" t="s">
        <v>27</v>
      </c>
      <c r="D3285" t="s">
        <v>28</v>
      </c>
      <c r="E3285" t="s">
        <v>305</v>
      </c>
      <c r="F3285" t="s">
        <v>306</v>
      </c>
      <c r="G3285" t="s">
        <v>307</v>
      </c>
      <c r="H3285" t="s">
        <v>308</v>
      </c>
      <c r="K3285" t="s">
        <v>1930</v>
      </c>
      <c r="L3285" t="s">
        <v>1931</v>
      </c>
    </row>
    <row r="3286" spans="1:14" x14ac:dyDescent="0.35">
      <c r="A3286" t="s">
        <v>18</v>
      </c>
      <c r="B3286">
        <v>327</v>
      </c>
      <c r="C3286" t="s">
        <v>17</v>
      </c>
      <c r="D3286" t="s">
        <v>18</v>
      </c>
      <c r="E3286" t="s">
        <v>305</v>
      </c>
      <c r="F3286" t="s">
        <v>306</v>
      </c>
      <c r="G3286" t="s">
        <v>307</v>
      </c>
      <c r="H3286" t="s">
        <v>308</v>
      </c>
      <c r="K3286" t="s">
        <v>1930</v>
      </c>
      <c r="L3286" t="s">
        <v>1931</v>
      </c>
    </row>
    <row r="3287" spans="1:14" x14ac:dyDescent="0.35">
      <c r="A3287" t="s">
        <v>28</v>
      </c>
      <c r="B3287">
        <v>17546</v>
      </c>
      <c r="C3287" t="s">
        <v>27</v>
      </c>
      <c r="D3287" t="s">
        <v>28</v>
      </c>
      <c r="E3287" t="s">
        <v>422</v>
      </c>
      <c r="F3287" t="s">
        <v>423</v>
      </c>
      <c r="G3287" t="s">
        <v>307</v>
      </c>
      <c r="H3287" t="s">
        <v>308</v>
      </c>
      <c r="K3287" t="s">
        <v>1930</v>
      </c>
      <c r="L3287" t="s">
        <v>1931</v>
      </c>
    </row>
    <row r="3288" spans="1:14" x14ac:dyDescent="0.35">
      <c r="A3288" t="s">
        <v>18</v>
      </c>
      <c r="B3288">
        <v>425</v>
      </c>
      <c r="C3288" t="s">
        <v>17</v>
      </c>
      <c r="D3288" t="s">
        <v>18</v>
      </c>
      <c r="E3288" t="s">
        <v>422</v>
      </c>
      <c r="F3288" t="s">
        <v>423</v>
      </c>
      <c r="G3288" t="s">
        <v>307</v>
      </c>
      <c r="H3288" t="s">
        <v>308</v>
      </c>
      <c r="K3288" t="s">
        <v>1930</v>
      </c>
      <c r="L3288" t="s">
        <v>1931</v>
      </c>
    </row>
    <row r="3289" spans="1:14" x14ac:dyDescent="0.35">
      <c r="A3289" t="s">
        <v>367</v>
      </c>
      <c r="B3289">
        <v>13000</v>
      </c>
      <c r="C3289" t="s">
        <v>368</v>
      </c>
      <c r="D3289" t="s">
        <v>367</v>
      </c>
      <c r="E3289" t="s">
        <v>548</v>
      </c>
      <c r="F3289" t="s">
        <v>549</v>
      </c>
      <c r="G3289" t="s">
        <v>550</v>
      </c>
      <c r="H3289" t="s">
        <v>551</v>
      </c>
      <c r="I3289" t="s">
        <v>552</v>
      </c>
      <c r="J3289" t="s">
        <v>553</v>
      </c>
    </row>
    <row r="3290" spans="1:14" x14ac:dyDescent="0.35">
      <c r="A3290" t="s">
        <v>467</v>
      </c>
      <c r="B3290">
        <v>22995</v>
      </c>
      <c r="C3290" t="s">
        <v>468</v>
      </c>
      <c r="D3290" t="s">
        <v>467</v>
      </c>
      <c r="E3290" t="s">
        <v>548</v>
      </c>
      <c r="F3290" t="s">
        <v>549</v>
      </c>
      <c r="G3290" t="s">
        <v>550</v>
      </c>
      <c r="H3290" t="s">
        <v>551</v>
      </c>
      <c r="I3290" t="s">
        <v>552</v>
      </c>
      <c r="J3290" t="s">
        <v>553</v>
      </c>
    </row>
    <row r="3291" spans="1:14" x14ac:dyDescent="0.35">
      <c r="A3291" t="s">
        <v>304</v>
      </c>
      <c r="B3291">
        <v>16625</v>
      </c>
      <c r="C3291" t="s">
        <v>303</v>
      </c>
      <c r="D3291" t="s">
        <v>304</v>
      </c>
      <c r="E3291" t="s">
        <v>154</v>
      </c>
      <c r="F3291" t="s">
        <v>155</v>
      </c>
      <c r="G3291" t="s">
        <v>312</v>
      </c>
      <c r="H3291" t="s">
        <v>313</v>
      </c>
      <c r="K3291" t="s">
        <v>2006</v>
      </c>
      <c r="L3291" t="s">
        <v>2007</v>
      </c>
    </row>
    <row r="3292" spans="1:14" x14ac:dyDescent="0.35">
      <c r="A3292" t="s">
        <v>2364</v>
      </c>
      <c r="B3292">
        <v>-130900</v>
      </c>
      <c r="C3292" t="s">
        <v>303</v>
      </c>
      <c r="D3292" t="s">
        <v>304</v>
      </c>
      <c r="E3292" t="s">
        <v>158</v>
      </c>
      <c r="F3292" t="s">
        <v>159</v>
      </c>
      <c r="G3292" t="s">
        <v>312</v>
      </c>
      <c r="H3292" t="s">
        <v>313</v>
      </c>
    </row>
    <row r="3293" spans="1:14" x14ac:dyDescent="0.35">
      <c r="A3293" t="s">
        <v>304</v>
      </c>
      <c r="B3293">
        <v>130900</v>
      </c>
      <c r="C3293" t="s">
        <v>303</v>
      </c>
      <c r="D3293" t="s">
        <v>304</v>
      </c>
      <c r="E3293" t="s">
        <v>158</v>
      </c>
      <c r="F3293" t="s">
        <v>159</v>
      </c>
      <c r="G3293" t="s">
        <v>312</v>
      </c>
      <c r="H3293" t="s">
        <v>313</v>
      </c>
      <c r="K3293" t="s">
        <v>2006</v>
      </c>
      <c r="L3293" t="s">
        <v>2007</v>
      </c>
    </row>
    <row r="3294" spans="1:14" x14ac:dyDescent="0.35">
      <c r="A3294" t="s">
        <v>2365</v>
      </c>
      <c r="B3294">
        <v>298526</v>
      </c>
      <c r="C3294" t="s">
        <v>200</v>
      </c>
      <c r="D3294" t="s">
        <v>201</v>
      </c>
      <c r="E3294" t="s">
        <v>47</v>
      </c>
      <c r="F3294" t="s">
        <v>48</v>
      </c>
      <c r="G3294" t="s">
        <v>49</v>
      </c>
      <c r="H3294" t="s">
        <v>50</v>
      </c>
      <c r="M3294" t="s">
        <v>1935</v>
      </c>
      <c r="N3294" t="s">
        <v>1936</v>
      </c>
    </row>
    <row r="3295" spans="1:14" x14ac:dyDescent="0.35">
      <c r="A3295" t="s">
        <v>2366</v>
      </c>
      <c r="B3295">
        <v>50000</v>
      </c>
      <c r="C3295" t="s">
        <v>662</v>
      </c>
      <c r="D3295" t="s">
        <v>663</v>
      </c>
      <c r="E3295" t="s">
        <v>613</v>
      </c>
      <c r="F3295" t="s">
        <v>614</v>
      </c>
      <c r="G3295" t="s">
        <v>615</v>
      </c>
      <c r="H3295" t="s">
        <v>616</v>
      </c>
      <c r="I3295" t="s">
        <v>617</v>
      </c>
      <c r="J3295" t="s">
        <v>618</v>
      </c>
    </row>
    <row r="3296" spans="1:14" x14ac:dyDescent="0.35">
      <c r="A3296" t="s">
        <v>149</v>
      </c>
      <c r="B3296">
        <v>7258</v>
      </c>
      <c r="C3296" t="s">
        <v>148</v>
      </c>
      <c r="D3296" t="s">
        <v>149</v>
      </c>
      <c r="E3296" t="s">
        <v>158</v>
      </c>
      <c r="F3296" t="s">
        <v>159</v>
      </c>
      <c r="G3296" t="s">
        <v>117</v>
      </c>
      <c r="H3296" t="s">
        <v>118</v>
      </c>
      <c r="K3296" t="s">
        <v>150</v>
      </c>
      <c r="L3296" t="s">
        <v>151</v>
      </c>
    </row>
    <row r="3297" spans="1:12" x14ac:dyDescent="0.35">
      <c r="A3297" t="s">
        <v>28</v>
      </c>
      <c r="B3297">
        <v>414418</v>
      </c>
      <c r="C3297" t="s">
        <v>27</v>
      </c>
      <c r="D3297" t="s">
        <v>28</v>
      </c>
      <c r="E3297" t="s">
        <v>134</v>
      </c>
      <c r="F3297" t="s">
        <v>135</v>
      </c>
      <c r="G3297" t="s">
        <v>117</v>
      </c>
      <c r="H3297" t="s">
        <v>118</v>
      </c>
      <c r="K3297" t="s">
        <v>286</v>
      </c>
      <c r="L3297" t="s">
        <v>287</v>
      </c>
    </row>
    <row r="3298" spans="1:12" x14ac:dyDescent="0.35">
      <c r="A3298" t="s">
        <v>28</v>
      </c>
      <c r="B3298">
        <v>15906</v>
      </c>
      <c r="C3298" t="s">
        <v>27</v>
      </c>
      <c r="D3298" t="s">
        <v>28</v>
      </c>
      <c r="E3298" t="s">
        <v>134</v>
      </c>
      <c r="F3298" t="s">
        <v>135</v>
      </c>
      <c r="G3298" t="s">
        <v>117</v>
      </c>
      <c r="H3298" t="s">
        <v>118</v>
      </c>
      <c r="K3298" t="s">
        <v>1474</v>
      </c>
      <c r="L3298" t="s">
        <v>1475</v>
      </c>
    </row>
    <row r="3299" spans="1:12" x14ac:dyDescent="0.35">
      <c r="A3299" t="s">
        <v>18</v>
      </c>
      <c r="B3299">
        <v>10046</v>
      </c>
      <c r="C3299" t="s">
        <v>17</v>
      </c>
      <c r="D3299" t="s">
        <v>18</v>
      </c>
      <c r="E3299" t="s">
        <v>134</v>
      </c>
      <c r="F3299" t="s">
        <v>135</v>
      </c>
      <c r="G3299" t="s">
        <v>117</v>
      </c>
      <c r="H3299" t="s">
        <v>118</v>
      </c>
      <c r="K3299" t="s">
        <v>286</v>
      </c>
      <c r="L3299" t="s">
        <v>287</v>
      </c>
    </row>
    <row r="3300" spans="1:12" x14ac:dyDescent="0.35">
      <c r="A3300" t="s">
        <v>18</v>
      </c>
      <c r="B3300">
        <v>386</v>
      </c>
      <c r="C3300" t="s">
        <v>17</v>
      </c>
      <c r="D3300" t="s">
        <v>18</v>
      </c>
      <c r="E3300" t="s">
        <v>134</v>
      </c>
      <c r="F3300" t="s">
        <v>135</v>
      </c>
      <c r="G3300" t="s">
        <v>117</v>
      </c>
      <c r="H3300" t="s">
        <v>118</v>
      </c>
      <c r="K3300" t="s">
        <v>1474</v>
      </c>
      <c r="L3300" t="s">
        <v>1475</v>
      </c>
    </row>
    <row r="3301" spans="1:12" x14ac:dyDescent="0.35">
      <c r="A3301" t="s">
        <v>2038</v>
      </c>
      <c r="B3301">
        <v>11892</v>
      </c>
      <c r="C3301" t="s">
        <v>237</v>
      </c>
      <c r="D3301" t="s">
        <v>238</v>
      </c>
      <c r="E3301" t="s">
        <v>134</v>
      </c>
      <c r="F3301" t="s">
        <v>135</v>
      </c>
      <c r="G3301" t="s">
        <v>117</v>
      </c>
      <c r="H3301" t="s">
        <v>118</v>
      </c>
      <c r="K3301" t="s">
        <v>141</v>
      </c>
      <c r="L3301" t="s">
        <v>142</v>
      </c>
    </row>
    <row r="3302" spans="1:12" x14ac:dyDescent="0.35">
      <c r="A3302" t="s">
        <v>28</v>
      </c>
      <c r="B3302">
        <v>3925</v>
      </c>
      <c r="C3302" t="s">
        <v>27</v>
      </c>
      <c r="D3302" t="s">
        <v>28</v>
      </c>
      <c r="E3302" t="s">
        <v>134</v>
      </c>
      <c r="F3302" t="s">
        <v>135</v>
      </c>
      <c r="G3302" t="s">
        <v>117</v>
      </c>
      <c r="H3302" t="s">
        <v>118</v>
      </c>
      <c r="K3302" t="s">
        <v>141</v>
      </c>
      <c r="L3302" t="s">
        <v>142</v>
      </c>
    </row>
    <row r="3303" spans="1:12" x14ac:dyDescent="0.35">
      <c r="A3303" t="s">
        <v>18</v>
      </c>
      <c r="B3303">
        <v>95</v>
      </c>
      <c r="C3303" t="s">
        <v>17</v>
      </c>
      <c r="D3303" t="s">
        <v>18</v>
      </c>
      <c r="E3303" t="s">
        <v>134</v>
      </c>
      <c r="F3303" t="s">
        <v>135</v>
      </c>
      <c r="G3303" t="s">
        <v>117</v>
      </c>
      <c r="H3303" t="s">
        <v>118</v>
      </c>
      <c r="K3303" t="s">
        <v>141</v>
      </c>
      <c r="L3303" t="s">
        <v>142</v>
      </c>
    </row>
    <row r="3304" spans="1:12" x14ac:dyDescent="0.35">
      <c r="A3304" t="s">
        <v>2038</v>
      </c>
      <c r="B3304">
        <v>51432</v>
      </c>
      <c r="C3304" t="s">
        <v>219</v>
      </c>
      <c r="D3304" t="s">
        <v>220</v>
      </c>
      <c r="E3304" t="s">
        <v>158</v>
      </c>
      <c r="F3304" t="s">
        <v>159</v>
      </c>
      <c r="G3304" t="s">
        <v>117</v>
      </c>
      <c r="H3304" t="s">
        <v>118</v>
      </c>
      <c r="K3304" t="s">
        <v>1474</v>
      </c>
      <c r="L3304" t="s">
        <v>1475</v>
      </c>
    </row>
    <row r="3305" spans="1:12" x14ac:dyDescent="0.35">
      <c r="A3305" t="s">
        <v>28</v>
      </c>
      <c r="B3305">
        <v>16973</v>
      </c>
      <c r="C3305" t="s">
        <v>27</v>
      </c>
      <c r="D3305" t="s">
        <v>28</v>
      </c>
      <c r="E3305" t="s">
        <v>158</v>
      </c>
      <c r="F3305" t="s">
        <v>159</v>
      </c>
      <c r="G3305" t="s">
        <v>117</v>
      </c>
      <c r="H3305" t="s">
        <v>118</v>
      </c>
      <c r="K3305" t="s">
        <v>1474</v>
      </c>
      <c r="L3305" t="s">
        <v>1475</v>
      </c>
    </row>
    <row r="3306" spans="1:12" x14ac:dyDescent="0.35">
      <c r="A3306" t="s">
        <v>18</v>
      </c>
      <c r="B3306">
        <v>411</v>
      </c>
      <c r="C3306" t="s">
        <v>17</v>
      </c>
      <c r="D3306" t="s">
        <v>18</v>
      </c>
      <c r="E3306" t="s">
        <v>158</v>
      </c>
      <c r="F3306" t="s">
        <v>159</v>
      </c>
      <c r="G3306" t="s">
        <v>117</v>
      </c>
      <c r="H3306" t="s">
        <v>118</v>
      </c>
      <c r="K3306" t="s">
        <v>1474</v>
      </c>
      <c r="L3306" t="s">
        <v>1475</v>
      </c>
    </row>
    <row r="3307" spans="1:12" x14ac:dyDescent="0.35">
      <c r="A3307" t="s">
        <v>28</v>
      </c>
      <c r="B3307">
        <v>450188</v>
      </c>
      <c r="C3307" t="s">
        <v>27</v>
      </c>
      <c r="D3307" t="s">
        <v>28</v>
      </c>
      <c r="E3307" t="s">
        <v>158</v>
      </c>
      <c r="F3307" t="s">
        <v>159</v>
      </c>
      <c r="G3307" t="s">
        <v>117</v>
      </c>
      <c r="H3307" t="s">
        <v>118</v>
      </c>
      <c r="K3307" t="s">
        <v>286</v>
      </c>
      <c r="L3307" t="s">
        <v>287</v>
      </c>
    </row>
    <row r="3308" spans="1:12" x14ac:dyDescent="0.35">
      <c r="A3308" t="s">
        <v>2367</v>
      </c>
      <c r="B3308">
        <v>10913</v>
      </c>
      <c r="C3308" t="s">
        <v>17</v>
      </c>
      <c r="D3308" t="s">
        <v>18</v>
      </c>
      <c r="E3308" t="s">
        <v>158</v>
      </c>
      <c r="F3308" t="s">
        <v>159</v>
      </c>
      <c r="G3308" t="s">
        <v>117</v>
      </c>
      <c r="H3308" t="s">
        <v>118</v>
      </c>
      <c r="K3308" t="s">
        <v>286</v>
      </c>
      <c r="L3308" t="s">
        <v>287</v>
      </c>
    </row>
    <row r="3309" spans="1:12" x14ac:dyDescent="0.35">
      <c r="A3309" t="s">
        <v>2038</v>
      </c>
      <c r="B3309">
        <v>16924</v>
      </c>
      <c r="C3309" t="s">
        <v>237</v>
      </c>
      <c r="D3309" t="s">
        <v>238</v>
      </c>
      <c r="E3309" t="s">
        <v>158</v>
      </c>
      <c r="F3309" t="s">
        <v>159</v>
      </c>
      <c r="G3309" t="s">
        <v>117</v>
      </c>
      <c r="H3309" t="s">
        <v>118</v>
      </c>
      <c r="K3309" t="s">
        <v>141</v>
      </c>
      <c r="L3309" t="s">
        <v>142</v>
      </c>
    </row>
    <row r="3310" spans="1:12" x14ac:dyDescent="0.35">
      <c r="A3310" t="s">
        <v>28</v>
      </c>
      <c r="B3310">
        <v>5585</v>
      </c>
      <c r="C3310" t="s">
        <v>27</v>
      </c>
      <c r="D3310" t="s">
        <v>28</v>
      </c>
      <c r="E3310" t="s">
        <v>158</v>
      </c>
      <c r="F3310" t="s">
        <v>159</v>
      </c>
      <c r="G3310" t="s">
        <v>117</v>
      </c>
      <c r="H3310" t="s">
        <v>118</v>
      </c>
      <c r="K3310" t="s">
        <v>141</v>
      </c>
      <c r="L3310" t="s">
        <v>142</v>
      </c>
    </row>
    <row r="3311" spans="1:12" x14ac:dyDescent="0.35">
      <c r="A3311" t="s">
        <v>18</v>
      </c>
      <c r="B3311">
        <v>135</v>
      </c>
      <c r="C3311" t="s">
        <v>17</v>
      </c>
      <c r="D3311" t="s">
        <v>18</v>
      </c>
      <c r="E3311" t="s">
        <v>158</v>
      </c>
      <c r="F3311" t="s">
        <v>159</v>
      </c>
      <c r="G3311" t="s">
        <v>117</v>
      </c>
      <c r="H3311" t="s">
        <v>118</v>
      </c>
      <c r="K3311" t="s">
        <v>141</v>
      </c>
      <c r="L3311" t="s">
        <v>142</v>
      </c>
    </row>
    <row r="3312" spans="1:12" x14ac:dyDescent="0.35">
      <c r="A3312" t="s">
        <v>319</v>
      </c>
      <c r="B3312">
        <v>180</v>
      </c>
      <c r="C3312" t="s">
        <v>318</v>
      </c>
      <c r="D3312" t="s">
        <v>319</v>
      </c>
      <c r="E3312" t="s">
        <v>288</v>
      </c>
      <c r="F3312" t="s">
        <v>289</v>
      </c>
      <c r="G3312" t="s">
        <v>117</v>
      </c>
      <c r="H3312" t="s">
        <v>118</v>
      </c>
    </row>
    <row r="3313" spans="1:14" x14ac:dyDescent="0.35">
      <c r="A3313" t="s">
        <v>2368</v>
      </c>
      <c r="B3313">
        <v>-183556</v>
      </c>
      <c r="C3313" t="s">
        <v>577</v>
      </c>
      <c r="D3313" t="s">
        <v>578</v>
      </c>
      <c r="E3313" t="s">
        <v>563</v>
      </c>
      <c r="F3313" t="s">
        <v>564</v>
      </c>
      <c r="G3313" t="s">
        <v>568</v>
      </c>
      <c r="H3313" t="s">
        <v>569</v>
      </c>
    </row>
    <row r="3314" spans="1:14" x14ac:dyDescent="0.35">
      <c r="A3314" t="s">
        <v>2038</v>
      </c>
      <c r="B3314">
        <v>183556</v>
      </c>
      <c r="C3314" t="s">
        <v>577</v>
      </c>
      <c r="D3314" t="s">
        <v>578</v>
      </c>
      <c r="E3314" t="s">
        <v>563</v>
      </c>
      <c r="F3314" t="s">
        <v>564</v>
      </c>
      <c r="G3314" t="s">
        <v>568</v>
      </c>
      <c r="H3314" t="s">
        <v>569</v>
      </c>
      <c r="K3314" t="s">
        <v>141</v>
      </c>
      <c r="L3314" t="s">
        <v>142</v>
      </c>
    </row>
    <row r="3315" spans="1:14" x14ac:dyDescent="0.35">
      <c r="A3315" t="s">
        <v>2369</v>
      </c>
      <c r="B3315">
        <v>-60573</v>
      </c>
      <c r="C3315" t="s">
        <v>27</v>
      </c>
      <c r="D3315" t="s">
        <v>28</v>
      </c>
      <c r="E3315" t="s">
        <v>563</v>
      </c>
      <c r="F3315" t="s">
        <v>564</v>
      </c>
      <c r="G3315" t="s">
        <v>568</v>
      </c>
      <c r="H3315" t="s">
        <v>569</v>
      </c>
    </row>
    <row r="3316" spans="1:14" x14ac:dyDescent="0.35">
      <c r="A3316" t="s">
        <v>28</v>
      </c>
      <c r="B3316">
        <v>60573</v>
      </c>
      <c r="C3316" t="s">
        <v>27</v>
      </c>
      <c r="D3316" t="s">
        <v>28</v>
      </c>
      <c r="E3316" t="s">
        <v>563</v>
      </c>
      <c r="F3316" t="s">
        <v>564</v>
      </c>
      <c r="G3316" t="s">
        <v>568</v>
      </c>
      <c r="H3316" t="s">
        <v>569</v>
      </c>
      <c r="K3316" t="s">
        <v>141</v>
      </c>
      <c r="L3316" t="s">
        <v>142</v>
      </c>
    </row>
    <row r="3317" spans="1:14" x14ac:dyDescent="0.35">
      <c r="A3317" t="s">
        <v>2367</v>
      </c>
      <c r="B3317">
        <v>-1468</v>
      </c>
      <c r="C3317" t="s">
        <v>17</v>
      </c>
      <c r="D3317" t="s">
        <v>18</v>
      </c>
      <c r="E3317" t="s">
        <v>563</v>
      </c>
      <c r="F3317" t="s">
        <v>564</v>
      </c>
      <c r="G3317" t="s">
        <v>568</v>
      </c>
      <c r="H3317" t="s">
        <v>569</v>
      </c>
    </row>
    <row r="3318" spans="1:14" x14ac:dyDescent="0.35">
      <c r="A3318" t="s">
        <v>18</v>
      </c>
      <c r="B3318">
        <v>1468</v>
      </c>
      <c r="C3318" t="s">
        <v>17</v>
      </c>
      <c r="D3318" t="s">
        <v>18</v>
      </c>
      <c r="E3318" t="s">
        <v>563</v>
      </c>
      <c r="F3318" t="s">
        <v>564</v>
      </c>
      <c r="G3318" t="s">
        <v>568</v>
      </c>
      <c r="H3318" t="s">
        <v>569</v>
      </c>
      <c r="K3318" t="s">
        <v>141</v>
      </c>
      <c r="L3318" t="s">
        <v>142</v>
      </c>
    </row>
    <row r="3319" spans="1:14" x14ac:dyDescent="0.35">
      <c r="A3319" t="s">
        <v>2370</v>
      </c>
      <c r="B3319">
        <v>-5000</v>
      </c>
      <c r="C3319" t="s">
        <v>266</v>
      </c>
      <c r="D3319" t="s">
        <v>138</v>
      </c>
      <c r="E3319" t="s">
        <v>563</v>
      </c>
      <c r="F3319" t="s">
        <v>564</v>
      </c>
      <c r="G3319" t="s">
        <v>568</v>
      </c>
      <c r="H3319" t="s">
        <v>569</v>
      </c>
    </row>
    <row r="3320" spans="1:14" x14ac:dyDescent="0.35">
      <c r="A3320" t="s">
        <v>138</v>
      </c>
      <c r="B3320">
        <v>5000</v>
      </c>
      <c r="C3320" t="s">
        <v>266</v>
      </c>
      <c r="D3320" t="s">
        <v>138</v>
      </c>
      <c r="E3320" t="s">
        <v>563</v>
      </c>
      <c r="F3320" t="s">
        <v>564</v>
      </c>
      <c r="G3320" t="s">
        <v>568</v>
      </c>
      <c r="H3320" t="s">
        <v>569</v>
      </c>
      <c r="K3320" t="s">
        <v>141</v>
      </c>
      <c r="L3320" t="s">
        <v>142</v>
      </c>
    </row>
    <row r="3321" spans="1:14" x14ac:dyDescent="0.35">
      <c r="A3321" t="s">
        <v>18</v>
      </c>
      <c r="B3321">
        <v>1473</v>
      </c>
      <c r="C3321" t="s">
        <v>17</v>
      </c>
      <c r="D3321" t="s">
        <v>18</v>
      </c>
      <c r="E3321" t="s">
        <v>288</v>
      </c>
      <c r="F3321" t="s">
        <v>289</v>
      </c>
      <c r="G3321" t="s">
        <v>117</v>
      </c>
      <c r="H3321" t="s">
        <v>118</v>
      </c>
    </row>
    <row r="3322" spans="1:14" x14ac:dyDescent="0.35">
      <c r="A3322" t="s">
        <v>806</v>
      </c>
      <c r="B3322">
        <v>800</v>
      </c>
      <c r="C3322" t="s">
        <v>805</v>
      </c>
      <c r="D3322" t="s">
        <v>806</v>
      </c>
      <c r="E3322" t="s">
        <v>19</v>
      </c>
      <c r="F3322" t="s">
        <v>20</v>
      </c>
      <c r="G3322" t="s">
        <v>1065</v>
      </c>
      <c r="H3322" t="s">
        <v>1066</v>
      </c>
      <c r="K3322" t="s">
        <v>42</v>
      </c>
      <c r="L3322" t="s">
        <v>43</v>
      </c>
    </row>
    <row r="3323" spans="1:14" x14ac:dyDescent="0.35">
      <c r="A3323" t="s">
        <v>1900</v>
      </c>
      <c r="B3323">
        <v>324203</v>
      </c>
      <c r="C3323" t="s">
        <v>1899</v>
      </c>
      <c r="D3323" t="s">
        <v>1900</v>
      </c>
      <c r="E3323" t="s">
        <v>47</v>
      </c>
      <c r="F3323" t="s">
        <v>48</v>
      </c>
      <c r="G3323" t="s">
        <v>292</v>
      </c>
      <c r="H3323" t="s">
        <v>293</v>
      </c>
      <c r="I3323" t="s">
        <v>669</v>
      </c>
      <c r="J3323" t="s">
        <v>670</v>
      </c>
      <c r="M3323" t="s">
        <v>671</v>
      </c>
      <c r="N3323" t="s">
        <v>672</v>
      </c>
    </row>
    <row r="3324" spans="1:14" x14ac:dyDescent="0.35">
      <c r="A3324" t="s">
        <v>2371</v>
      </c>
      <c r="B3324">
        <v>330727</v>
      </c>
      <c r="C3324" t="s">
        <v>171</v>
      </c>
      <c r="D3324" t="s">
        <v>172</v>
      </c>
      <c r="E3324" t="s">
        <v>458</v>
      </c>
      <c r="F3324" t="s">
        <v>459</v>
      </c>
      <c r="G3324" t="s">
        <v>348</v>
      </c>
      <c r="H3324" t="s">
        <v>349</v>
      </c>
      <c r="K3324" t="s">
        <v>1815</v>
      </c>
      <c r="L3324" t="s">
        <v>1816</v>
      </c>
      <c r="M3324" t="s">
        <v>1817</v>
      </c>
      <c r="N3324" t="s">
        <v>1818</v>
      </c>
    </row>
    <row r="3325" spans="1:14" x14ac:dyDescent="0.35">
      <c r="A3325" t="s">
        <v>2372</v>
      </c>
      <c r="B3325">
        <v>-41722</v>
      </c>
      <c r="C3325" t="s">
        <v>1089</v>
      </c>
      <c r="D3325" t="s">
        <v>1090</v>
      </c>
      <c r="E3325" t="s">
        <v>1016</v>
      </c>
      <c r="F3325" t="s">
        <v>1017</v>
      </c>
      <c r="G3325" t="s">
        <v>1427</v>
      </c>
      <c r="H3325" t="s">
        <v>1428</v>
      </c>
      <c r="M3325" t="s">
        <v>1429</v>
      </c>
      <c r="N3325" t="s">
        <v>1430</v>
      </c>
    </row>
    <row r="3326" spans="1:14" x14ac:dyDescent="0.35">
      <c r="A3326" t="s">
        <v>1090</v>
      </c>
      <c r="B3326">
        <v>41722</v>
      </c>
      <c r="C3326" t="s">
        <v>1089</v>
      </c>
      <c r="D3326" t="s">
        <v>1090</v>
      </c>
      <c r="E3326" t="s">
        <v>1016</v>
      </c>
      <c r="F3326" t="s">
        <v>1017</v>
      </c>
      <c r="G3326" t="s">
        <v>1427</v>
      </c>
      <c r="H3326" t="s">
        <v>1428</v>
      </c>
      <c r="K3326" t="s">
        <v>1960</v>
      </c>
      <c r="L3326" t="s">
        <v>1961</v>
      </c>
      <c r="M3326" t="s">
        <v>1429</v>
      </c>
      <c r="N3326" t="s">
        <v>1430</v>
      </c>
    </row>
    <row r="3327" spans="1:14" x14ac:dyDescent="0.35">
      <c r="A3327" t="s">
        <v>1064</v>
      </c>
      <c r="B3327">
        <v>100</v>
      </c>
      <c r="C3327" t="s">
        <v>1063</v>
      </c>
      <c r="D3327" t="s">
        <v>1064</v>
      </c>
      <c r="E3327" t="s">
        <v>305</v>
      </c>
      <c r="F3327" t="s">
        <v>306</v>
      </c>
      <c r="G3327" t="s">
        <v>307</v>
      </c>
      <c r="H3327" t="s">
        <v>308</v>
      </c>
    </row>
    <row r="3328" spans="1:14" x14ac:dyDescent="0.35">
      <c r="A3328" t="s">
        <v>1949</v>
      </c>
      <c r="B3328">
        <v>34160</v>
      </c>
      <c r="C3328" t="s">
        <v>1950</v>
      </c>
      <c r="D3328" t="s">
        <v>1949</v>
      </c>
      <c r="E3328" t="s">
        <v>19</v>
      </c>
      <c r="F3328" t="s">
        <v>20</v>
      </c>
      <c r="G3328" t="s">
        <v>1065</v>
      </c>
      <c r="H3328" t="s">
        <v>1066</v>
      </c>
      <c r="K3328" t="s">
        <v>1143</v>
      </c>
      <c r="L3328" t="s">
        <v>1144</v>
      </c>
    </row>
    <row r="3329" spans="1:12" x14ac:dyDescent="0.35">
      <c r="A3329" t="s">
        <v>625</v>
      </c>
      <c r="B3329">
        <v>48800</v>
      </c>
      <c r="C3329" t="s">
        <v>624</v>
      </c>
      <c r="D3329" t="s">
        <v>625</v>
      </c>
      <c r="E3329" t="s">
        <v>19</v>
      </c>
      <c r="F3329" t="s">
        <v>20</v>
      </c>
      <c r="G3329" t="s">
        <v>1065</v>
      </c>
      <c r="H3329" t="s">
        <v>1066</v>
      </c>
      <c r="K3329" t="s">
        <v>1143</v>
      </c>
      <c r="L3329" t="s">
        <v>1144</v>
      </c>
    </row>
    <row r="3330" spans="1:12" x14ac:dyDescent="0.35">
      <c r="A3330" t="s">
        <v>1822</v>
      </c>
      <c r="B3330">
        <v>2375665</v>
      </c>
      <c r="C3330" t="s">
        <v>1821</v>
      </c>
      <c r="D3330" t="s">
        <v>1822</v>
      </c>
      <c r="E3330" t="s">
        <v>126</v>
      </c>
      <c r="F3330" t="s">
        <v>127</v>
      </c>
      <c r="G3330" t="s">
        <v>1065</v>
      </c>
      <c r="H3330" t="s">
        <v>1066</v>
      </c>
    </row>
    <row r="3331" spans="1:12" x14ac:dyDescent="0.35">
      <c r="A3331" t="s">
        <v>2038</v>
      </c>
      <c r="B3331">
        <v>38280</v>
      </c>
      <c r="C3331" t="s">
        <v>219</v>
      </c>
      <c r="D3331" t="s">
        <v>220</v>
      </c>
      <c r="E3331" t="s">
        <v>384</v>
      </c>
      <c r="F3331" t="s">
        <v>385</v>
      </c>
      <c r="G3331" t="s">
        <v>339</v>
      </c>
      <c r="H3331" t="s">
        <v>340</v>
      </c>
    </row>
    <row r="3332" spans="1:12" x14ac:dyDescent="0.35">
      <c r="A3332" t="s">
        <v>2038</v>
      </c>
      <c r="B3332">
        <v>135353</v>
      </c>
      <c r="C3332" t="s">
        <v>226</v>
      </c>
      <c r="D3332" t="s">
        <v>227</v>
      </c>
      <c r="E3332" t="s">
        <v>384</v>
      </c>
      <c r="F3332" t="s">
        <v>385</v>
      </c>
      <c r="G3332" t="s">
        <v>339</v>
      </c>
      <c r="H3332" t="s">
        <v>340</v>
      </c>
    </row>
    <row r="3333" spans="1:12" x14ac:dyDescent="0.35">
      <c r="A3333" t="s">
        <v>97</v>
      </c>
      <c r="B3333">
        <v>10534</v>
      </c>
      <c r="C3333" t="s">
        <v>96</v>
      </c>
      <c r="D3333" t="s">
        <v>97</v>
      </c>
      <c r="E3333" t="s">
        <v>384</v>
      </c>
      <c r="F3333" t="s">
        <v>385</v>
      </c>
      <c r="G3333" t="s">
        <v>339</v>
      </c>
      <c r="H3333" t="s">
        <v>340</v>
      </c>
    </row>
    <row r="3334" spans="1:12" x14ac:dyDescent="0.35">
      <c r="A3334" t="s">
        <v>28</v>
      </c>
      <c r="B3334">
        <v>60775</v>
      </c>
      <c r="C3334" t="s">
        <v>27</v>
      </c>
      <c r="D3334" t="s">
        <v>28</v>
      </c>
      <c r="E3334" t="s">
        <v>384</v>
      </c>
      <c r="F3334" t="s">
        <v>385</v>
      </c>
      <c r="G3334" t="s">
        <v>339</v>
      </c>
      <c r="H3334" t="s">
        <v>340</v>
      </c>
    </row>
    <row r="3335" spans="1:12" x14ac:dyDescent="0.35">
      <c r="A3335" t="s">
        <v>18</v>
      </c>
      <c r="B3335">
        <v>1474</v>
      </c>
      <c r="C3335" t="s">
        <v>17</v>
      </c>
      <c r="D3335" t="s">
        <v>18</v>
      </c>
      <c r="E3335" t="s">
        <v>384</v>
      </c>
      <c r="F3335" t="s">
        <v>385</v>
      </c>
      <c r="G3335" t="s">
        <v>339</v>
      </c>
      <c r="H3335" t="s">
        <v>340</v>
      </c>
    </row>
    <row r="3336" spans="1:12" x14ac:dyDescent="0.35">
      <c r="A3336" t="s">
        <v>2373</v>
      </c>
      <c r="B3336">
        <v>40000</v>
      </c>
      <c r="C3336" t="s">
        <v>176</v>
      </c>
      <c r="D3336" t="s">
        <v>177</v>
      </c>
      <c r="E3336" t="s">
        <v>384</v>
      </c>
      <c r="F3336" t="s">
        <v>385</v>
      </c>
      <c r="G3336" t="s">
        <v>339</v>
      </c>
      <c r="H3336" t="s">
        <v>340</v>
      </c>
    </row>
    <row r="3337" spans="1:12" x14ac:dyDescent="0.35">
      <c r="A3337" t="s">
        <v>28</v>
      </c>
      <c r="B3337">
        <v>211</v>
      </c>
      <c r="C3337" t="s">
        <v>27</v>
      </c>
      <c r="D3337" t="s">
        <v>28</v>
      </c>
      <c r="E3337" t="s">
        <v>609</v>
      </c>
      <c r="F3337" t="s">
        <v>610</v>
      </c>
      <c r="G3337" t="s">
        <v>250</v>
      </c>
      <c r="H3337" t="s">
        <v>251</v>
      </c>
    </row>
    <row r="3338" spans="1:12" x14ac:dyDescent="0.35">
      <c r="A3338" t="s">
        <v>18</v>
      </c>
      <c r="B3338">
        <v>5</v>
      </c>
      <c r="C3338" t="s">
        <v>17</v>
      </c>
      <c r="D3338" t="s">
        <v>18</v>
      </c>
      <c r="E3338" t="s">
        <v>609</v>
      </c>
      <c r="F3338" t="s">
        <v>610</v>
      </c>
      <c r="G3338" t="s">
        <v>250</v>
      </c>
      <c r="H3338" t="s">
        <v>251</v>
      </c>
    </row>
    <row r="3339" spans="1:12" x14ac:dyDescent="0.35">
      <c r="A3339" t="s">
        <v>2201</v>
      </c>
      <c r="B3339">
        <v>2186</v>
      </c>
      <c r="C3339" t="s">
        <v>219</v>
      </c>
      <c r="D3339" t="s">
        <v>220</v>
      </c>
      <c r="E3339" t="s">
        <v>258</v>
      </c>
      <c r="F3339" t="s">
        <v>259</v>
      </c>
      <c r="G3339" t="s">
        <v>117</v>
      </c>
      <c r="H3339" t="s">
        <v>118</v>
      </c>
    </row>
    <row r="3340" spans="1:12" x14ac:dyDescent="0.35">
      <c r="A3340" t="s">
        <v>28</v>
      </c>
      <c r="B3340">
        <v>721</v>
      </c>
      <c r="C3340" t="s">
        <v>27</v>
      </c>
      <c r="D3340" t="s">
        <v>28</v>
      </c>
      <c r="E3340" t="s">
        <v>258</v>
      </c>
      <c r="F3340" t="s">
        <v>259</v>
      </c>
      <c r="G3340" t="s">
        <v>117</v>
      </c>
      <c r="H3340" t="s">
        <v>118</v>
      </c>
    </row>
    <row r="3341" spans="1:12" x14ac:dyDescent="0.35">
      <c r="A3341" t="s">
        <v>2374</v>
      </c>
      <c r="B3341">
        <v>18</v>
      </c>
      <c r="C3341" t="s">
        <v>17</v>
      </c>
      <c r="D3341" t="s">
        <v>18</v>
      </c>
      <c r="E3341" t="s">
        <v>258</v>
      </c>
      <c r="F3341" t="s">
        <v>259</v>
      </c>
      <c r="G3341" t="s">
        <v>117</v>
      </c>
      <c r="H3341" t="s">
        <v>118</v>
      </c>
    </row>
    <row r="3342" spans="1:12" x14ac:dyDescent="0.35">
      <c r="A3342" t="s">
        <v>28</v>
      </c>
      <c r="B3342">
        <v>525</v>
      </c>
      <c r="C3342" t="s">
        <v>27</v>
      </c>
      <c r="D3342" t="s">
        <v>28</v>
      </c>
      <c r="E3342" t="s">
        <v>258</v>
      </c>
      <c r="F3342" t="s">
        <v>259</v>
      </c>
      <c r="G3342" t="s">
        <v>117</v>
      </c>
      <c r="H3342" t="s">
        <v>118</v>
      </c>
    </row>
    <row r="3343" spans="1:12" x14ac:dyDescent="0.35">
      <c r="A3343" t="s">
        <v>18</v>
      </c>
      <c r="B3343">
        <v>13</v>
      </c>
      <c r="C3343" t="s">
        <v>17</v>
      </c>
      <c r="D3343" t="s">
        <v>18</v>
      </c>
      <c r="E3343" t="s">
        <v>258</v>
      </c>
      <c r="F3343" t="s">
        <v>259</v>
      </c>
      <c r="G3343" t="s">
        <v>117</v>
      </c>
      <c r="H3343" t="s">
        <v>118</v>
      </c>
    </row>
    <row r="3344" spans="1:12" x14ac:dyDescent="0.35">
      <c r="A3344" t="s">
        <v>1064</v>
      </c>
      <c r="B3344">
        <v>103</v>
      </c>
      <c r="C3344" t="s">
        <v>1063</v>
      </c>
      <c r="D3344" t="s">
        <v>1064</v>
      </c>
      <c r="E3344" t="s">
        <v>258</v>
      </c>
      <c r="F3344" t="s">
        <v>259</v>
      </c>
      <c r="G3344" t="s">
        <v>117</v>
      </c>
      <c r="H3344" t="s">
        <v>118</v>
      </c>
    </row>
    <row r="3345" spans="1:8" x14ac:dyDescent="0.35">
      <c r="A3345" t="s">
        <v>2038</v>
      </c>
      <c r="B3345">
        <v>25907</v>
      </c>
      <c r="C3345" t="s">
        <v>219</v>
      </c>
      <c r="D3345" t="s">
        <v>220</v>
      </c>
      <c r="E3345" t="s">
        <v>288</v>
      </c>
      <c r="F3345" t="s">
        <v>289</v>
      </c>
      <c r="G3345" t="s">
        <v>117</v>
      </c>
      <c r="H3345" t="s">
        <v>118</v>
      </c>
    </row>
    <row r="3346" spans="1:8" x14ac:dyDescent="0.35">
      <c r="A3346" t="s">
        <v>1064</v>
      </c>
      <c r="B3346">
        <v>160</v>
      </c>
      <c r="C3346" t="s">
        <v>1063</v>
      </c>
      <c r="D3346" t="s">
        <v>1064</v>
      </c>
      <c r="E3346" t="s">
        <v>134</v>
      </c>
      <c r="F3346" t="s">
        <v>135</v>
      </c>
      <c r="G3346" t="s">
        <v>117</v>
      </c>
      <c r="H3346" t="s">
        <v>118</v>
      </c>
    </row>
    <row r="3347" spans="1:8" x14ac:dyDescent="0.35">
      <c r="A3347" t="s">
        <v>28</v>
      </c>
      <c r="B3347">
        <v>39637</v>
      </c>
      <c r="C3347" t="s">
        <v>27</v>
      </c>
      <c r="D3347" t="s">
        <v>28</v>
      </c>
      <c r="E3347" t="s">
        <v>482</v>
      </c>
      <c r="F3347" t="s">
        <v>483</v>
      </c>
      <c r="G3347" t="s">
        <v>250</v>
      </c>
      <c r="H3347" t="s">
        <v>251</v>
      </c>
    </row>
    <row r="3348" spans="1:8" x14ac:dyDescent="0.35">
      <c r="A3348" t="s">
        <v>18</v>
      </c>
      <c r="B3348">
        <v>961</v>
      </c>
      <c r="C3348" t="s">
        <v>17</v>
      </c>
      <c r="D3348" t="s">
        <v>18</v>
      </c>
      <c r="E3348" t="s">
        <v>482</v>
      </c>
      <c r="F3348" t="s">
        <v>483</v>
      </c>
      <c r="G3348" t="s">
        <v>250</v>
      </c>
      <c r="H3348" t="s">
        <v>251</v>
      </c>
    </row>
    <row r="3349" spans="1:8" x14ac:dyDescent="0.35">
      <c r="A3349" t="s">
        <v>68</v>
      </c>
      <c r="B3349">
        <v>33</v>
      </c>
      <c r="C3349" t="s">
        <v>67</v>
      </c>
      <c r="D3349" t="s">
        <v>68</v>
      </c>
      <c r="E3349" t="s">
        <v>482</v>
      </c>
      <c r="F3349" t="s">
        <v>483</v>
      </c>
      <c r="G3349" t="s">
        <v>250</v>
      </c>
      <c r="H3349" t="s">
        <v>251</v>
      </c>
    </row>
    <row r="3350" spans="1:8" x14ac:dyDescent="0.35">
      <c r="A3350" t="s">
        <v>72</v>
      </c>
      <c r="B3350">
        <v>54</v>
      </c>
      <c r="C3350" t="s">
        <v>71</v>
      </c>
      <c r="D3350" t="s">
        <v>72</v>
      </c>
      <c r="E3350" t="s">
        <v>482</v>
      </c>
      <c r="F3350" t="s">
        <v>483</v>
      </c>
      <c r="G3350" t="s">
        <v>250</v>
      </c>
      <c r="H3350" t="s">
        <v>251</v>
      </c>
    </row>
    <row r="3351" spans="1:8" x14ac:dyDescent="0.35">
      <c r="A3351" t="s">
        <v>2375</v>
      </c>
      <c r="B3351">
        <v>39420</v>
      </c>
      <c r="C3351" t="s">
        <v>219</v>
      </c>
      <c r="D3351" t="s">
        <v>220</v>
      </c>
      <c r="E3351" t="s">
        <v>482</v>
      </c>
      <c r="F3351" t="s">
        <v>483</v>
      </c>
      <c r="G3351" t="s">
        <v>250</v>
      </c>
      <c r="H3351" t="s">
        <v>251</v>
      </c>
    </row>
    <row r="3352" spans="1:8" x14ac:dyDescent="0.35">
      <c r="A3352" t="s">
        <v>2376</v>
      </c>
      <c r="B3352">
        <v>2800</v>
      </c>
      <c r="C3352" t="s">
        <v>196</v>
      </c>
      <c r="D3352" t="s">
        <v>197</v>
      </c>
      <c r="E3352" t="s">
        <v>482</v>
      </c>
      <c r="F3352" t="s">
        <v>483</v>
      </c>
      <c r="G3352" t="s">
        <v>250</v>
      </c>
      <c r="H3352" t="s">
        <v>251</v>
      </c>
    </row>
    <row r="3353" spans="1:8" x14ac:dyDescent="0.35">
      <c r="A3353" t="s">
        <v>1269</v>
      </c>
      <c r="B3353">
        <v>1200</v>
      </c>
      <c r="C3353" t="s">
        <v>1268</v>
      </c>
      <c r="D3353" t="s">
        <v>1269</v>
      </c>
      <c r="E3353" t="s">
        <v>482</v>
      </c>
      <c r="F3353" t="s">
        <v>483</v>
      </c>
      <c r="G3353" t="s">
        <v>250</v>
      </c>
      <c r="H3353" t="s">
        <v>251</v>
      </c>
    </row>
    <row r="3354" spans="1:8" x14ac:dyDescent="0.35">
      <c r="A3354" t="s">
        <v>1659</v>
      </c>
      <c r="B3354">
        <v>60622</v>
      </c>
      <c r="C3354" t="s">
        <v>1660</v>
      </c>
      <c r="D3354" t="s">
        <v>1659</v>
      </c>
      <c r="E3354" t="s">
        <v>482</v>
      </c>
      <c r="F3354" t="s">
        <v>483</v>
      </c>
      <c r="G3354" t="s">
        <v>250</v>
      </c>
      <c r="H3354" t="s">
        <v>251</v>
      </c>
    </row>
    <row r="3355" spans="1:8" x14ac:dyDescent="0.35">
      <c r="A3355" t="s">
        <v>2377</v>
      </c>
      <c r="B3355">
        <v>-2100</v>
      </c>
      <c r="C3355" t="s">
        <v>1660</v>
      </c>
      <c r="D3355" t="s">
        <v>1659</v>
      </c>
      <c r="E3355" t="s">
        <v>482</v>
      </c>
      <c r="F3355" t="s">
        <v>483</v>
      </c>
      <c r="G3355" t="s">
        <v>250</v>
      </c>
      <c r="H3355" t="s">
        <v>251</v>
      </c>
    </row>
    <row r="3356" spans="1:8" x14ac:dyDescent="0.35">
      <c r="A3356" t="s">
        <v>2378</v>
      </c>
      <c r="B3356">
        <v>1800</v>
      </c>
      <c r="C3356" t="s">
        <v>196</v>
      </c>
      <c r="D3356" t="s">
        <v>197</v>
      </c>
      <c r="E3356" t="s">
        <v>482</v>
      </c>
      <c r="F3356" t="s">
        <v>483</v>
      </c>
      <c r="G3356" t="s">
        <v>250</v>
      </c>
      <c r="H3356" t="s">
        <v>251</v>
      </c>
    </row>
    <row r="3357" spans="1:8" x14ac:dyDescent="0.35">
      <c r="A3357" t="s">
        <v>97</v>
      </c>
      <c r="B3357">
        <v>260</v>
      </c>
      <c r="C3357" t="s">
        <v>96</v>
      </c>
      <c r="D3357" t="s">
        <v>97</v>
      </c>
      <c r="E3357" t="s">
        <v>482</v>
      </c>
      <c r="F3357" t="s">
        <v>483</v>
      </c>
      <c r="G3357" t="s">
        <v>250</v>
      </c>
      <c r="H3357" t="s">
        <v>251</v>
      </c>
    </row>
    <row r="3358" spans="1:8" x14ac:dyDescent="0.35">
      <c r="A3358" t="s">
        <v>97</v>
      </c>
      <c r="B3358">
        <v>13976</v>
      </c>
      <c r="C3358" t="s">
        <v>880</v>
      </c>
      <c r="D3358" t="s">
        <v>879</v>
      </c>
      <c r="E3358" t="s">
        <v>482</v>
      </c>
      <c r="F3358" t="s">
        <v>483</v>
      </c>
      <c r="G3358" t="s">
        <v>250</v>
      </c>
      <c r="H3358" t="s">
        <v>251</v>
      </c>
    </row>
    <row r="3359" spans="1:8" x14ac:dyDescent="0.35">
      <c r="A3359" t="s">
        <v>1064</v>
      </c>
      <c r="B3359">
        <v>50</v>
      </c>
      <c r="C3359" t="s">
        <v>1063</v>
      </c>
      <c r="D3359" t="s">
        <v>1064</v>
      </c>
      <c r="E3359" t="s">
        <v>482</v>
      </c>
      <c r="F3359" t="s">
        <v>483</v>
      </c>
      <c r="G3359" t="s">
        <v>250</v>
      </c>
      <c r="H3359" t="s">
        <v>251</v>
      </c>
    </row>
    <row r="3360" spans="1:8" x14ac:dyDescent="0.35">
      <c r="A3360" t="s">
        <v>2038</v>
      </c>
      <c r="B3360">
        <v>74110</v>
      </c>
      <c r="C3360" t="s">
        <v>101</v>
      </c>
      <c r="D3360" t="s">
        <v>102</v>
      </c>
      <c r="E3360" t="s">
        <v>158</v>
      </c>
      <c r="F3360" t="s">
        <v>159</v>
      </c>
      <c r="G3360" t="s">
        <v>117</v>
      </c>
      <c r="H3360" t="s">
        <v>118</v>
      </c>
    </row>
    <row r="3361" spans="1:12" x14ac:dyDescent="0.35">
      <c r="A3361" t="s">
        <v>2038</v>
      </c>
      <c r="B3361">
        <v>80276</v>
      </c>
      <c r="C3361" t="s">
        <v>237</v>
      </c>
      <c r="D3361" t="s">
        <v>238</v>
      </c>
      <c r="E3361" t="s">
        <v>158</v>
      </c>
      <c r="F3361" t="s">
        <v>159</v>
      </c>
      <c r="G3361" t="s">
        <v>117</v>
      </c>
      <c r="H3361" t="s">
        <v>118</v>
      </c>
    </row>
    <row r="3362" spans="1:12" x14ac:dyDescent="0.35">
      <c r="A3362" t="s">
        <v>2038</v>
      </c>
      <c r="B3362">
        <v>19680</v>
      </c>
      <c r="C3362" t="s">
        <v>226</v>
      </c>
      <c r="D3362" t="s">
        <v>227</v>
      </c>
      <c r="E3362" t="s">
        <v>158</v>
      </c>
      <c r="F3362" t="s">
        <v>159</v>
      </c>
      <c r="G3362" t="s">
        <v>117</v>
      </c>
      <c r="H3362" t="s">
        <v>118</v>
      </c>
    </row>
    <row r="3363" spans="1:12" x14ac:dyDescent="0.35">
      <c r="A3363" t="s">
        <v>97</v>
      </c>
      <c r="B3363">
        <v>3999</v>
      </c>
      <c r="C3363" t="s">
        <v>96</v>
      </c>
      <c r="D3363" t="s">
        <v>97</v>
      </c>
      <c r="E3363" t="s">
        <v>158</v>
      </c>
      <c r="F3363" t="s">
        <v>159</v>
      </c>
      <c r="G3363" t="s">
        <v>117</v>
      </c>
      <c r="H3363" t="s">
        <v>118</v>
      </c>
    </row>
    <row r="3364" spans="1:12" x14ac:dyDescent="0.35">
      <c r="A3364" t="s">
        <v>1064</v>
      </c>
      <c r="B3364">
        <v>60</v>
      </c>
      <c r="C3364" t="s">
        <v>1063</v>
      </c>
      <c r="D3364" t="s">
        <v>1064</v>
      </c>
      <c r="E3364" t="s">
        <v>288</v>
      </c>
      <c r="F3364" t="s">
        <v>289</v>
      </c>
      <c r="G3364" t="s">
        <v>117</v>
      </c>
      <c r="H3364" t="s">
        <v>118</v>
      </c>
    </row>
    <row r="3365" spans="1:12" x14ac:dyDescent="0.35">
      <c r="A3365" t="s">
        <v>2038</v>
      </c>
      <c r="B3365">
        <v>36168</v>
      </c>
      <c r="C3365" t="s">
        <v>219</v>
      </c>
      <c r="D3365" t="s">
        <v>220</v>
      </c>
      <c r="E3365" t="s">
        <v>380</v>
      </c>
      <c r="F3365" t="s">
        <v>381</v>
      </c>
      <c r="G3365" t="s">
        <v>250</v>
      </c>
      <c r="H3365" t="s">
        <v>251</v>
      </c>
    </row>
    <row r="3366" spans="1:12" x14ac:dyDescent="0.35">
      <c r="A3366" t="s">
        <v>2038</v>
      </c>
      <c r="B3366">
        <v>138942</v>
      </c>
      <c r="C3366" t="s">
        <v>156</v>
      </c>
      <c r="D3366" t="s">
        <v>157</v>
      </c>
      <c r="E3366" t="s">
        <v>380</v>
      </c>
      <c r="F3366" t="s">
        <v>381</v>
      </c>
      <c r="G3366" t="s">
        <v>250</v>
      </c>
      <c r="H3366" t="s">
        <v>251</v>
      </c>
    </row>
    <row r="3367" spans="1:12" x14ac:dyDescent="0.35">
      <c r="A3367" t="s">
        <v>2038</v>
      </c>
      <c r="B3367">
        <v>1575</v>
      </c>
      <c r="C3367" t="s">
        <v>226</v>
      </c>
      <c r="D3367" t="s">
        <v>227</v>
      </c>
      <c r="E3367" t="s">
        <v>380</v>
      </c>
      <c r="F3367" t="s">
        <v>381</v>
      </c>
      <c r="G3367" t="s">
        <v>250</v>
      </c>
      <c r="H3367" t="s">
        <v>251</v>
      </c>
    </row>
    <row r="3368" spans="1:12" x14ac:dyDescent="0.35">
      <c r="A3368" t="s">
        <v>2038</v>
      </c>
      <c r="B3368">
        <v>4986</v>
      </c>
      <c r="C3368" t="s">
        <v>205</v>
      </c>
      <c r="D3368" t="s">
        <v>206</v>
      </c>
      <c r="E3368" t="s">
        <v>380</v>
      </c>
      <c r="F3368" t="s">
        <v>381</v>
      </c>
      <c r="G3368" t="s">
        <v>250</v>
      </c>
      <c r="H3368" t="s">
        <v>251</v>
      </c>
    </row>
    <row r="3369" spans="1:12" x14ac:dyDescent="0.35">
      <c r="A3369" t="s">
        <v>2038</v>
      </c>
      <c r="B3369">
        <v>45468</v>
      </c>
      <c r="C3369" t="s">
        <v>219</v>
      </c>
      <c r="D3369" t="s">
        <v>220</v>
      </c>
      <c r="E3369" t="s">
        <v>337</v>
      </c>
      <c r="F3369" t="s">
        <v>338</v>
      </c>
      <c r="G3369" t="s">
        <v>339</v>
      </c>
      <c r="H3369" t="s">
        <v>340</v>
      </c>
    </row>
    <row r="3370" spans="1:12" x14ac:dyDescent="0.35">
      <c r="A3370" t="s">
        <v>2038</v>
      </c>
      <c r="B3370">
        <v>497330</v>
      </c>
      <c r="C3370" t="s">
        <v>205</v>
      </c>
      <c r="D3370" t="s">
        <v>206</v>
      </c>
      <c r="E3370" t="s">
        <v>337</v>
      </c>
      <c r="F3370" t="s">
        <v>338</v>
      </c>
      <c r="G3370" t="s">
        <v>339</v>
      </c>
      <c r="H3370" t="s">
        <v>340</v>
      </c>
    </row>
    <row r="3371" spans="1:12" x14ac:dyDescent="0.35">
      <c r="A3371" t="s">
        <v>2038</v>
      </c>
      <c r="B3371">
        <v>32768</v>
      </c>
      <c r="C3371" t="s">
        <v>226</v>
      </c>
      <c r="D3371" t="s">
        <v>227</v>
      </c>
      <c r="E3371" t="s">
        <v>337</v>
      </c>
      <c r="F3371" t="s">
        <v>338</v>
      </c>
      <c r="G3371" t="s">
        <v>339</v>
      </c>
      <c r="H3371" t="s">
        <v>340</v>
      </c>
    </row>
    <row r="3372" spans="1:12" x14ac:dyDescent="0.35">
      <c r="A3372" t="s">
        <v>1064</v>
      </c>
      <c r="B3372">
        <v>96</v>
      </c>
      <c r="C3372" t="s">
        <v>1063</v>
      </c>
      <c r="D3372" t="s">
        <v>1064</v>
      </c>
      <c r="E3372" t="s">
        <v>337</v>
      </c>
      <c r="F3372" t="s">
        <v>338</v>
      </c>
      <c r="G3372" t="s">
        <v>339</v>
      </c>
      <c r="H3372" t="s">
        <v>340</v>
      </c>
    </row>
    <row r="3373" spans="1:12" x14ac:dyDescent="0.35">
      <c r="A3373" t="s">
        <v>759</v>
      </c>
      <c r="B3373">
        <v>200000</v>
      </c>
      <c r="C3373" t="s">
        <v>758</v>
      </c>
      <c r="D3373" t="s">
        <v>759</v>
      </c>
      <c r="E3373" t="s">
        <v>47</v>
      </c>
      <c r="F3373" t="s">
        <v>48</v>
      </c>
      <c r="G3373" t="s">
        <v>178</v>
      </c>
      <c r="H3373" t="s">
        <v>179</v>
      </c>
      <c r="K3373" t="s">
        <v>180</v>
      </c>
      <c r="L3373" t="s">
        <v>181</v>
      </c>
    </row>
    <row r="3374" spans="1:12" x14ac:dyDescent="0.35">
      <c r="A3374" t="s">
        <v>177</v>
      </c>
      <c r="B3374">
        <v>300000</v>
      </c>
      <c r="C3374" t="s">
        <v>176</v>
      </c>
      <c r="D3374" t="s">
        <v>177</v>
      </c>
      <c r="E3374" t="s">
        <v>47</v>
      </c>
      <c r="F3374" t="s">
        <v>48</v>
      </c>
      <c r="G3374" t="s">
        <v>178</v>
      </c>
      <c r="H3374" t="s">
        <v>179</v>
      </c>
      <c r="K3374" t="s">
        <v>180</v>
      </c>
      <c r="L3374" t="s">
        <v>181</v>
      </c>
    </row>
    <row r="3375" spans="1:12" x14ac:dyDescent="0.35">
      <c r="A3375" t="s">
        <v>2038</v>
      </c>
      <c r="B3375">
        <v>17400</v>
      </c>
      <c r="C3375" t="s">
        <v>101</v>
      </c>
      <c r="D3375" t="s">
        <v>102</v>
      </c>
      <c r="E3375" t="s">
        <v>154</v>
      </c>
      <c r="F3375" t="s">
        <v>155</v>
      </c>
      <c r="G3375" t="s">
        <v>117</v>
      </c>
      <c r="H3375" t="s">
        <v>118</v>
      </c>
    </row>
    <row r="3376" spans="1:12" x14ac:dyDescent="0.35">
      <c r="A3376" t="s">
        <v>2038</v>
      </c>
      <c r="B3376">
        <v>3835</v>
      </c>
      <c r="C3376" t="s">
        <v>237</v>
      </c>
      <c r="D3376" t="s">
        <v>238</v>
      </c>
      <c r="E3376" t="s">
        <v>154</v>
      </c>
      <c r="F3376" t="s">
        <v>155</v>
      </c>
      <c r="G3376" t="s">
        <v>117</v>
      </c>
      <c r="H3376" t="s">
        <v>118</v>
      </c>
    </row>
    <row r="3377" spans="1:12" x14ac:dyDescent="0.35">
      <c r="A3377" t="s">
        <v>18</v>
      </c>
      <c r="B3377">
        <v>1071</v>
      </c>
      <c r="C3377" t="s">
        <v>17</v>
      </c>
      <c r="D3377" t="s">
        <v>18</v>
      </c>
      <c r="E3377" t="s">
        <v>154</v>
      </c>
      <c r="F3377" t="s">
        <v>155</v>
      </c>
      <c r="G3377" t="s">
        <v>117</v>
      </c>
      <c r="H3377" t="s">
        <v>118</v>
      </c>
    </row>
    <row r="3378" spans="1:12" x14ac:dyDescent="0.35">
      <c r="A3378" t="s">
        <v>297</v>
      </c>
      <c r="B3378">
        <v>7000</v>
      </c>
      <c r="C3378" t="s">
        <v>298</v>
      </c>
      <c r="D3378" t="s">
        <v>297</v>
      </c>
      <c r="E3378" t="s">
        <v>384</v>
      </c>
      <c r="F3378" t="s">
        <v>385</v>
      </c>
      <c r="G3378" t="s">
        <v>339</v>
      </c>
      <c r="H3378" t="s">
        <v>340</v>
      </c>
      <c r="K3378" t="s">
        <v>1458</v>
      </c>
      <c r="L3378" t="s">
        <v>1459</v>
      </c>
    </row>
    <row r="3379" spans="1:12" x14ac:dyDescent="0.35">
      <c r="A3379" t="s">
        <v>149</v>
      </c>
      <c r="B3379">
        <v>1605</v>
      </c>
      <c r="C3379" t="s">
        <v>148</v>
      </c>
      <c r="D3379" t="s">
        <v>149</v>
      </c>
      <c r="E3379" t="s">
        <v>158</v>
      </c>
      <c r="F3379" t="s">
        <v>159</v>
      </c>
      <c r="G3379" t="s">
        <v>117</v>
      </c>
      <c r="H3379" t="s">
        <v>118</v>
      </c>
      <c r="K3379" t="s">
        <v>2379</v>
      </c>
      <c r="L3379" t="s">
        <v>2380</v>
      </c>
    </row>
    <row r="3380" spans="1:12" x14ac:dyDescent="0.35">
      <c r="A3380" t="s">
        <v>989</v>
      </c>
      <c r="B3380">
        <v>2000</v>
      </c>
      <c r="C3380" t="s">
        <v>990</v>
      </c>
      <c r="D3380" t="s">
        <v>989</v>
      </c>
      <c r="E3380" t="s">
        <v>19</v>
      </c>
      <c r="F3380" t="s">
        <v>20</v>
      </c>
      <c r="G3380" t="s">
        <v>117</v>
      </c>
      <c r="H3380" t="s">
        <v>118</v>
      </c>
      <c r="I3380" t="s">
        <v>119</v>
      </c>
      <c r="J3380" t="s">
        <v>120</v>
      </c>
    </row>
    <row r="3381" spans="1:12" x14ac:dyDescent="0.35">
      <c r="A3381" t="s">
        <v>97</v>
      </c>
      <c r="B3381">
        <v>2465.04</v>
      </c>
      <c r="C3381" t="s">
        <v>96</v>
      </c>
      <c r="D3381" t="s">
        <v>97</v>
      </c>
      <c r="E3381" t="s">
        <v>563</v>
      </c>
      <c r="F3381" t="s">
        <v>564</v>
      </c>
      <c r="G3381" t="s">
        <v>565</v>
      </c>
      <c r="H3381" t="s">
        <v>566</v>
      </c>
    </row>
    <row r="3382" spans="1:12" x14ac:dyDescent="0.35">
      <c r="A3382" t="s">
        <v>81</v>
      </c>
      <c r="B3382">
        <v>6000</v>
      </c>
      <c r="C3382" t="s">
        <v>80</v>
      </c>
      <c r="D3382" t="s">
        <v>81</v>
      </c>
      <c r="E3382" t="s">
        <v>384</v>
      </c>
      <c r="F3382" t="s">
        <v>385</v>
      </c>
      <c r="G3382" t="s">
        <v>339</v>
      </c>
      <c r="H3382" t="s">
        <v>340</v>
      </c>
    </row>
    <row r="3383" spans="1:12" x14ac:dyDescent="0.35">
      <c r="A3383" t="s">
        <v>2324</v>
      </c>
      <c r="B3383">
        <v>0</v>
      </c>
      <c r="C3383" t="s">
        <v>2325</v>
      </c>
      <c r="D3383" t="s">
        <v>2324</v>
      </c>
      <c r="E3383" t="s">
        <v>58</v>
      </c>
      <c r="F3383" t="s">
        <v>59</v>
      </c>
      <c r="G3383" t="s">
        <v>60</v>
      </c>
      <c r="H3383" t="s">
        <v>59</v>
      </c>
      <c r="I3383" t="s">
        <v>119</v>
      </c>
      <c r="J3383" t="s">
        <v>120</v>
      </c>
    </row>
    <row r="3384" spans="1:12" x14ac:dyDescent="0.35">
      <c r="A3384" t="s">
        <v>2322</v>
      </c>
      <c r="B3384">
        <v>0</v>
      </c>
      <c r="C3384" t="s">
        <v>2323</v>
      </c>
      <c r="D3384" t="s">
        <v>2322</v>
      </c>
      <c r="E3384" t="s">
        <v>58</v>
      </c>
      <c r="F3384" t="s">
        <v>59</v>
      </c>
      <c r="G3384" t="s">
        <v>60</v>
      </c>
      <c r="H3384" t="s">
        <v>59</v>
      </c>
      <c r="I3384" t="s">
        <v>119</v>
      </c>
      <c r="J3384" t="s">
        <v>120</v>
      </c>
    </row>
    <row r="3385" spans="1:12" x14ac:dyDescent="0.35">
      <c r="A3385" t="s">
        <v>1266</v>
      </c>
      <c r="B3385">
        <v>0</v>
      </c>
      <c r="C3385" t="s">
        <v>1265</v>
      </c>
      <c r="D3385" t="s">
        <v>1266</v>
      </c>
      <c r="E3385" t="s">
        <v>58</v>
      </c>
      <c r="F3385" t="s">
        <v>59</v>
      </c>
      <c r="G3385" t="s">
        <v>60</v>
      </c>
      <c r="H3385" t="s">
        <v>59</v>
      </c>
      <c r="I3385" t="s">
        <v>119</v>
      </c>
      <c r="J3385" t="s">
        <v>120</v>
      </c>
    </row>
    <row r="3386" spans="1:12" x14ac:dyDescent="0.35">
      <c r="A3386" t="s">
        <v>989</v>
      </c>
      <c r="B3386">
        <v>0</v>
      </c>
      <c r="C3386" t="s">
        <v>990</v>
      </c>
      <c r="D3386" t="s">
        <v>989</v>
      </c>
      <c r="E3386" t="s">
        <v>58</v>
      </c>
      <c r="F3386" t="s">
        <v>59</v>
      </c>
      <c r="G3386" t="s">
        <v>60</v>
      </c>
      <c r="H3386" t="s">
        <v>59</v>
      </c>
      <c r="I3386" t="s">
        <v>119</v>
      </c>
      <c r="J3386" t="s">
        <v>120</v>
      </c>
    </row>
    <row r="3387" spans="1:12" x14ac:dyDescent="0.35">
      <c r="A3387" t="s">
        <v>182</v>
      </c>
      <c r="B3387">
        <v>0</v>
      </c>
      <c r="C3387" t="s">
        <v>1331</v>
      </c>
      <c r="D3387" t="s">
        <v>182</v>
      </c>
      <c r="E3387" t="s">
        <v>58</v>
      </c>
      <c r="F3387" t="s">
        <v>59</v>
      </c>
      <c r="G3387" t="s">
        <v>60</v>
      </c>
      <c r="H3387" t="s">
        <v>59</v>
      </c>
      <c r="I3387" t="s">
        <v>119</v>
      </c>
      <c r="J3387" t="s">
        <v>120</v>
      </c>
    </row>
    <row r="3388" spans="1:12" x14ac:dyDescent="0.35">
      <c r="A3388" t="s">
        <v>1329</v>
      </c>
      <c r="B3388">
        <v>0</v>
      </c>
      <c r="C3388" t="s">
        <v>1328</v>
      </c>
      <c r="D3388" t="s">
        <v>1329</v>
      </c>
      <c r="E3388" t="s">
        <v>58</v>
      </c>
      <c r="F3388" t="s">
        <v>59</v>
      </c>
      <c r="G3388" t="s">
        <v>60</v>
      </c>
      <c r="H3388" t="s">
        <v>59</v>
      </c>
      <c r="I3388" t="s">
        <v>119</v>
      </c>
      <c r="J3388" t="s">
        <v>120</v>
      </c>
    </row>
    <row r="3389" spans="1:12" x14ac:dyDescent="0.35">
      <c r="A3389" t="s">
        <v>257</v>
      </c>
      <c r="B3389">
        <v>0</v>
      </c>
      <c r="C3389" t="s">
        <v>256</v>
      </c>
      <c r="D3389" t="s">
        <v>257</v>
      </c>
      <c r="E3389" t="s">
        <v>58</v>
      </c>
      <c r="F3389" t="s">
        <v>59</v>
      </c>
      <c r="G3389" t="s">
        <v>60</v>
      </c>
      <c r="H3389" t="s">
        <v>59</v>
      </c>
      <c r="I3389" t="s">
        <v>119</v>
      </c>
      <c r="J3389" t="s">
        <v>120</v>
      </c>
    </row>
    <row r="3390" spans="1:12" x14ac:dyDescent="0.35">
      <c r="A3390" t="s">
        <v>2381</v>
      </c>
      <c r="B3390">
        <v>-3884</v>
      </c>
      <c r="C3390" t="s">
        <v>1490</v>
      </c>
      <c r="D3390" t="s">
        <v>1491</v>
      </c>
      <c r="E3390" t="s">
        <v>337</v>
      </c>
      <c r="F3390" t="s">
        <v>338</v>
      </c>
      <c r="G3390" t="s">
        <v>955</v>
      </c>
      <c r="H3390" t="s">
        <v>956</v>
      </c>
    </row>
    <row r="3391" spans="1:12" x14ac:dyDescent="0.35">
      <c r="A3391" t="s">
        <v>954</v>
      </c>
      <c r="B3391">
        <v>1827</v>
      </c>
      <c r="C3391" t="s">
        <v>953</v>
      </c>
      <c r="D3391" t="s">
        <v>954</v>
      </c>
      <c r="E3391" t="s">
        <v>337</v>
      </c>
      <c r="F3391" t="s">
        <v>338</v>
      </c>
      <c r="G3391" t="s">
        <v>955</v>
      </c>
      <c r="H3391" t="s">
        <v>956</v>
      </c>
    </row>
    <row r="3392" spans="1:12" x14ac:dyDescent="0.35">
      <c r="A3392" t="s">
        <v>1491</v>
      </c>
      <c r="B3392">
        <v>-1777</v>
      </c>
      <c r="C3392" t="s">
        <v>1490</v>
      </c>
      <c r="D3392" t="s">
        <v>1491</v>
      </c>
      <c r="E3392" t="s">
        <v>458</v>
      </c>
      <c r="F3392" t="s">
        <v>459</v>
      </c>
      <c r="G3392" t="s">
        <v>955</v>
      </c>
      <c r="H3392" t="s">
        <v>956</v>
      </c>
    </row>
    <row r="3393" spans="1:12" x14ac:dyDescent="0.35">
      <c r="A3393" t="s">
        <v>954</v>
      </c>
      <c r="B3393">
        <v>68</v>
      </c>
      <c r="C3393" t="s">
        <v>953</v>
      </c>
      <c r="D3393" t="s">
        <v>954</v>
      </c>
      <c r="E3393" t="s">
        <v>458</v>
      </c>
      <c r="F3393" t="s">
        <v>459</v>
      </c>
      <c r="G3393" t="s">
        <v>955</v>
      </c>
      <c r="H3393" t="s">
        <v>956</v>
      </c>
    </row>
    <row r="3394" spans="1:12" x14ac:dyDescent="0.35">
      <c r="A3394" t="s">
        <v>28</v>
      </c>
      <c r="B3394">
        <v>293432</v>
      </c>
      <c r="C3394" t="s">
        <v>27</v>
      </c>
      <c r="D3394" t="s">
        <v>28</v>
      </c>
      <c r="E3394" t="s">
        <v>404</v>
      </c>
      <c r="F3394" t="s">
        <v>405</v>
      </c>
      <c r="G3394" t="s">
        <v>307</v>
      </c>
      <c r="H3394" t="s">
        <v>308</v>
      </c>
    </row>
    <row r="3395" spans="1:12" x14ac:dyDescent="0.35">
      <c r="A3395" t="s">
        <v>28</v>
      </c>
      <c r="B3395">
        <v>23766</v>
      </c>
      <c r="C3395" t="s">
        <v>27</v>
      </c>
      <c r="D3395" t="s">
        <v>28</v>
      </c>
      <c r="E3395" t="s">
        <v>404</v>
      </c>
      <c r="F3395" t="s">
        <v>405</v>
      </c>
      <c r="G3395" t="s">
        <v>307</v>
      </c>
      <c r="H3395" t="s">
        <v>308</v>
      </c>
      <c r="K3395" t="s">
        <v>1930</v>
      </c>
      <c r="L3395" t="s">
        <v>1931</v>
      </c>
    </row>
    <row r="3396" spans="1:12" x14ac:dyDescent="0.35">
      <c r="A3396" t="s">
        <v>18</v>
      </c>
      <c r="B3396">
        <v>576</v>
      </c>
      <c r="C3396" t="s">
        <v>17</v>
      </c>
      <c r="D3396" t="s">
        <v>18</v>
      </c>
      <c r="E3396" t="s">
        <v>404</v>
      </c>
      <c r="F3396" t="s">
        <v>405</v>
      </c>
      <c r="G3396" t="s">
        <v>307</v>
      </c>
      <c r="H3396" t="s">
        <v>308</v>
      </c>
      <c r="K3396" t="s">
        <v>1930</v>
      </c>
      <c r="L3396" t="s">
        <v>1931</v>
      </c>
    </row>
    <row r="3397" spans="1:12" x14ac:dyDescent="0.35">
      <c r="A3397" t="s">
        <v>2382</v>
      </c>
      <c r="B3397">
        <v>91194</v>
      </c>
      <c r="C3397" t="s">
        <v>27</v>
      </c>
      <c r="D3397" t="s">
        <v>28</v>
      </c>
      <c r="E3397" t="s">
        <v>134</v>
      </c>
      <c r="F3397" t="s">
        <v>135</v>
      </c>
      <c r="G3397" t="s">
        <v>117</v>
      </c>
      <c r="H3397" t="s">
        <v>118</v>
      </c>
    </row>
    <row r="3398" spans="1:12" x14ac:dyDescent="0.35">
      <c r="A3398" t="s">
        <v>2383</v>
      </c>
      <c r="B3398">
        <v>2211</v>
      </c>
      <c r="C3398" t="s">
        <v>17</v>
      </c>
      <c r="D3398" t="s">
        <v>18</v>
      </c>
      <c r="E3398" t="s">
        <v>134</v>
      </c>
      <c r="F3398" t="s">
        <v>135</v>
      </c>
      <c r="G3398" t="s">
        <v>117</v>
      </c>
      <c r="H3398" t="s">
        <v>118</v>
      </c>
    </row>
    <row r="3399" spans="1:12" x14ac:dyDescent="0.35">
      <c r="A3399" t="s">
        <v>2384</v>
      </c>
      <c r="B3399">
        <v>27720</v>
      </c>
      <c r="C3399" t="s">
        <v>27</v>
      </c>
      <c r="D3399" t="s">
        <v>28</v>
      </c>
      <c r="E3399" t="s">
        <v>134</v>
      </c>
      <c r="F3399" t="s">
        <v>135</v>
      </c>
      <c r="G3399" t="s">
        <v>117</v>
      </c>
      <c r="H3399" t="s">
        <v>118</v>
      </c>
    </row>
    <row r="3400" spans="1:12" x14ac:dyDescent="0.35">
      <c r="A3400" t="s">
        <v>2385</v>
      </c>
      <c r="B3400">
        <v>673</v>
      </c>
      <c r="C3400" t="s">
        <v>17</v>
      </c>
      <c r="D3400" t="s">
        <v>18</v>
      </c>
      <c r="E3400" t="s">
        <v>134</v>
      </c>
      <c r="F3400" t="s">
        <v>135</v>
      </c>
      <c r="G3400" t="s">
        <v>117</v>
      </c>
      <c r="H3400" t="s">
        <v>118</v>
      </c>
    </row>
    <row r="3401" spans="1:12" x14ac:dyDescent="0.35">
      <c r="A3401" t="s">
        <v>2038</v>
      </c>
      <c r="B3401">
        <v>14948</v>
      </c>
      <c r="C3401" t="s">
        <v>156</v>
      </c>
      <c r="D3401" t="s">
        <v>157</v>
      </c>
      <c r="E3401" t="s">
        <v>158</v>
      </c>
      <c r="F3401" t="s">
        <v>159</v>
      </c>
      <c r="G3401" t="s">
        <v>117</v>
      </c>
      <c r="H3401" t="s">
        <v>118</v>
      </c>
      <c r="K3401" t="s">
        <v>1244</v>
      </c>
      <c r="L3401" t="s">
        <v>1245</v>
      </c>
    </row>
    <row r="3402" spans="1:12" x14ac:dyDescent="0.35">
      <c r="A3402" t="s">
        <v>28</v>
      </c>
      <c r="B3402">
        <v>4933</v>
      </c>
      <c r="C3402" t="s">
        <v>27</v>
      </c>
      <c r="D3402" t="s">
        <v>28</v>
      </c>
      <c r="E3402" t="s">
        <v>158</v>
      </c>
      <c r="F3402" t="s">
        <v>159</v>
      </c>
      <c r="G3402" t="s">
        <v>117</v>
      </c>
      <c r="H3402" t="s">
        <v>118</v>
      </c>
      <c r="K3402" t="s">
        <v>1244</v>
      </c>
      <c r="L3402" t="s">
        <v>1245</v>
      </c>
    </row>
    <row r="3403" spans="1:12" x14ac:dyDescent="0.35">
      <c r="A3403" t="s">
        <v>18</v>
      </c>
      <c r="B3403">
        <v>120</v>
      </c>
      <c r="C3403" t="s">
        <v>17</v>
      </c>
      <c r="D3403" t="s">
        <v>18</v>
      </c>
      <c r="E3403" t="s">
        <v>158</v>
      </c>
      <c r="F3403" t="s">
        <v>159</v>
      </c>
      <c r="G3403" t="s">
        <v>117</v>
      </c>
      <c r="H3403" t="s">
        <v>118</v>
      </c>
      <c r="K3403" t="s">
        <v>1244</v>
      </c>
      <c r="L3403" t="s">
        <v>1245</v>
      </c>
    </row>
    <row r="3404" spans="1:12" x14ac:dyDescent="0.35">
      <c r="A3404" t="s">
        <v>28</v>
      </c>
      <c r="B3404">
        <v>15301</v>
      </c>
      <c r="C3404" t="s">
        <v>27</v>
      </c>
      <c r="D3404" t="s">
        <v>28</v>
      </c>
      <c r="E3404" t="s">
        <v>531</v>
      </c>
      <c r="F3404" t="s">
        <v>532</v>
      </c>
      <c r="G3404" t="s">
        <v>533</v>
      </c>
      <c r="H3404" t="s">
        <v>534</v>
      </c>
      <c r="K3404" t="s">
        <v>1074</v>
      </c>
      <c r="L3404" t="s">
        <v>1075</v>
      </c>
    </row>
    <row r="3405" spans="1:12" x14ac:dyDescent="0.35">
      <c r="A3405" t="s">
        <v>18</v>
      </c>
      <c r="B3405">
        <v>371</v>
      </c>
      <c r="C3405" t="s">
        <v>17</v>
      </c>
      <c r="D3405" t="s">
        <v>18</v>
      </c>
      <c r="E3405" t="s">
        <v>531</v>
      </c>
      <c r="F3405" t="s">
        <v>532</v>
      </c>
      <c r="G3405" t="s">
        <v>533</v>
      </c>
      <c r="H3405" t="s">
        <v>534</v>
      </c>
      <c r="K3405" t="s">
        <v>1074</v>
      </c>
      <c r="L3405" t="s">
        <v>1075</v>
      </c>
    </row>
    <row r="3406" spans="1:12" x14ac:dyDescent="0.35">
      <c r="A3406" t="s">
        <v>1064</v>
      </c>
      <c r="B3406">
        <v>60</v>
      </c>
      <c r="C3406" t="s">
        <v>1063</v>
      </c>
      <c r="D3406" t="s">
        <v>1064</v>
      </c>
      <c r="E3406" t="s">
        <v>154</v>
      </c>
      <c r="F3406" t="s">
        <v>155</v>
      </c>
      <c r="G3406" t="s">
        <v>117</v>
      </c>
      <c r="H3406" t="s">
        <v>118</v>
      </c>
    </row>
    <row r="3407" spans="1:12" x14ac:dyDescent="0.35">
      <c r="A3407" t="s">
        <v>2038</v>
      </c>
      <c r="B3407">
        <v>3710</v>
      </c>
      <c r="C3407" t="s">
        <v>101</v>
      </c>
      <c r="D3407" t="s">
        <v>102</v>
      </c>
      <c r="E3407" t="s">
        <v>531</v>
      </c>
      <c r="F3407" t="s">
        <v>532</v>
      </c>
      <c r="G3407" t="s">
        <v>533</v>
      </c>
      <c r="H3407" t="s">
        <v>534</v>
      </c>
      <c r="K3407" t="s">
        <v>1074</v>
      </c>
      <c r="L3407" t="s">
        <v>1075</v>
      </c>
    </row>
    <row r="3408" spans="1:12" x14ac:dyDescent="0.35">
      <c r="A3408" t="s">
        <v>28</v>
      </c>
      <c r="B3408">
        <v>1224</v>
      </c>
      <c r="C3408" t="s">
        <v>27</v>
      </c>
      <c r="D3408" t="s">
        <v>28</v>
      </c>
      <c r="E3408" t="s">
        <v>531</v>
      </c>
      <c r="F3408" t="s">
        <v>532</v>
      </c>
      <c r="G3408" t="s">
        <v>533</v>
      </c>
      <c r="H3408" t="s">
        <v>534</v>
      </c>
      <c r="K3408" t="s">
        <v>1074</v>
      </c>
      <c r="L3408" t="s">
        <v>1075</v>
      </c>
    </row>
    <row r="3409" spans="1:14" x14ac:dyDescent="0.35">
      <c r="A3409" t="s">
        <v>18</v>
      </c>
      <c r="B3409">
        <v>30</v>
      </c>
      <c r="C3409" t="s">
        <v>17</v>
      </c>
      <c r="D3409" t="s">
        <v>18</v>
      </c>
      <c r="E3409" t="s">
        <v>531</v>
      </c>
      <c r="F3409" t="s">
        <v>532</v>
      </c>
      <c r="G3409" t="s">
        <v>533</v>
      </c>
      <c r="H3409" t="s">
        <v>534</v>
      </c>
      <c r="K3409" t="s">
        <v>1074</v>
      </c>
      <c r="L3409" t="s">
        <v>1075</v>
      </c>
    </row>
    <row r="3410" spans="1:14" x14ac:dyDescent="0.35">
      <c r="A3410" t="s">
        <v>2386</v>
      </c>
      <c r="B3410">
        <v>3159</v>
      </c>
      <c r="C3410" t="s">
        <v>264</v>
      </c>
      <c r="D3410" t="s">
        <v>265</v>
      </c>
      <c r="E3410" t="s">
        <v>531</v>
      </c>
      <c r="F3410" t="s">
        <v>532</v>
      </c>
      <c r="G3410" t="s">
        <v>533</v>
      </c>
      <c r="H3410" t="s">
        <v>534</v>
      </c>
      <c r="K3410" t="s">
        <v>1074</v>
      </c>
      <c r="L3410" t="s">
        <v>1075</v>
      </c>
    </row>
    <row r="3411" spans="1:14" x14ac:dyDescent="0.35">
      <c r="A3411" t="s">
        <v>528</v>
      </c>
      <c r="B3411">
        <v>8000</v>
      </c>
      <c r="C3411" t="s">
        <v>527</v>
      </c>
      <c r="D3411" t="s">
        <v>528</v>
      </c>
      <c r="E3411" t="s">
        <v>337</v>
      </c>
      <c r="F3411" t="s">
        <v>338</v>
      </c>
      <c r="G3411" t="s">
        <v>339</v>
      </c>
      <c r="H3411" t="s">
        <v>340</v>
      </c>
    </row>
    <row r="3412" spans="1:14" x14ac:dyDescent="0.35">
      <c r="A3412" t="s">
        <v>310</v>
      </c>
      <c r="B3412">
        <v>53986</v>
      </c>
      <c r="C3412" t="s">
        <v>309</v>
      </c>
      <c r="D3412" t="s">
        <v>310</v>
      </c>
      <c r="E3412" t="s">
        <v>404</v>
      </c>
      <c r="F3412" t="s">
        <v>405</v>
      </c>
      <c r="G3412" t="s">
        <v>307</v>
      </c>
      <c r="H3412" t="s">
        <v>308</v>
      </c>
    </row>
    <row r="3413" spans="1:14" x14ac:dyDescent="0.35">
      <c r="A3413" t="s">
        <v>2038</v>
      </c>
      <c r="B3413">
        <v>15900</v>
      </c>
      <c r="C3413" t="s">
        <v>101</v>
      </c>
      <c r="D3413" t="s">
        <v>102</v>
      </c>
      <c r="E3413" t="s">
        <v>548</v>
      </c>
      <c r="F3413" t="s">
        <v>549</v>
      </c>
      <c r="G3413" t="s">
        <v>550</v>
      </c>
      <c r="H3413" t="s">
        <v>551</v>
      </c>
    </row>
    <row r="3414" spans="1:14" x14ac:dyDescent="0.35">
      <c r="A3414" t="s">
        <v>2038</v>
      </c>
      <c r="B3414">
        <v>28548</v>
      </c>
      <c r="C3414" t="s">
        <v>226</v>
      </c>
      <c r="D3414" t="s">
        <v>227</v>
      </c>
      <c r="E3414" t="s">
        <v>548</v>
      </c>
      <c r="F3414" t="s">
        <v>549</v>
      </c>
      <c r="G3414" t="s">
        <v>550</v>
      </c>
      <c r="H3414" t="s">
        <v>551</v>
      </c>
    </row>
    <row r="3415" spans="1:14" x14ac:dyDescent="0.35">
      <c r="A3415" t="s">
        <v>2038</v>
      </c>
      <c r="B3415">
        <v>13740</v>
      </c>
      <c r="C3415" t="s">
        <v>219</v>
      </c>
      <c r="D3415" t="s">
        <v>220</v>
      </c>
      <c r="E3415" t="s">
        <v>548</v>
      </c>
      <c r="F3415" t="s">
        <v>549</v>
      </c>
      <c r="G3415" t="s">
        <v>633</v>
      </c>
      <c r="H3415" t="s">
        <v>634</v>
      </c>
    </row>
    <row r="3416" spans="1:14" x14ac:dyDescent="0.35">
      <c r="A3416" t="s">
        <v>2038</v>
      </c>
      <c r="B3416">
        <v>10848</v>
      </c>
      <c r="C3416" t="s">
        <v>101</v>
      </c>
      <c r="D3416" t="s">
        <v>102</v>
      </c>
      <c r="E3416" t="s">
        <v>221</v>
      </c>
      <c r="F3416" t="s">
        <v>222</v>
      </c>
      <c r="G3416" t="s">
        <v>223</v>
      </c>
      <c r="H3416" t="s">
        <v>224</v>
      </c>
    </row>
    <row r="3417" spans="1:14" x14ac:dyDescent="0.35">
      <c r="A3417" t="s">
        <v>364</v>
      </c>
      <c r="B3417">
        <v>1941</v>
      </c>
      <c r="C3417" t="s">
        <v>363</v>
      </c>
      <c r="D3417" t="s">
        <v>364</v>
      </c>
      <c r="E3417" t="s">
        <v>288</v>
      </c>
      <c r="F3417" t="s">
        <v>289</v>
      </c>
      <c r="G3417" t="s">
        <v>117</v>
      </c>
      <c r="H3417" t="s">
        <v>118</v>
      </c>
    </row>
    <row r="3418" spans="1:14" x14ac:dyDescent="0.35">
      <c r="A3418" t="s">
        <v>28</v>
      </c>
      <c r="B3418">
        <v>341627</v>
      </c>
      <c r="C3418" t="s">
        <v>27</v>
      </c>
      <c r="D3418" t="s">
        <v>28</v>
      </c>
      <c r="E3418" t="s">
        <v>428</v>
      </c>
      <c r="F3418" t="s">
        <v>429</v>
      </c>
      <c r="G3418" t="s">
        <v>307</v>
      </c>
      <c r="H3418" t="s">
        <v>308</v>
      </c>
    </row>
    <row r="3419" spans="1:14" x14ac:dyDescent="0.35">
      <c r="A3419" t="s">
        <v>2387</v>
      </c>
      <c r="B3419">
        <v>4000</v>
      </c>
      <c r="C3419" t="s">
        <v>185</v>
      </c>
      <c r="D3419" t="s">
        <v>184</v>
      </c>
      <c r="E3419" t="s">
        <v>47</v>
      </c>
      <c r="F3419" t="s">
        <v>48</v>
      </c>
      <c r="G3419" t="s">
        <v>292</v>
      </c>
      <c r="H3419" t="s">
        <v>293</v>
      </c>
    </row>
    <row r="3420" spans="1:14" x14ac:dyDescent="0.35">
      <c r="A3420" t="s">
        <v>2038</v>
      </c>
      <c r="B3420">
        <v>204384</v>
      </c>
      <c r="C3420" t="s">
        <v>107</v>
      </c>
      <c r="D3420" t="s">
        <v>108</v>
      </c>
      <c r="E3420" t="s">
        <v>47</v>
      </c>
      <c r="F3420" t="s">
        <v>48</v>
      </c>
      <c r="G3420" t="s">
        <v>292</v>
      </c>
      <c r="H3420" t="s">
        <v>293</v>
      </c>
      <c r="M3420" t="s">
        <v>23</v>
      </c>
      <c r="N3420" t="s">
        <v>24</v>
      </c>
    </row>
    <row r="3421" spans="1:14" x14ac:dyDescent="0.35">
      <c r="A3421" t="s">
        <v>2038</v>
      </c>
      <c r="B3421">
        <v>33456</v>
      </c>
      <c r="C3421" t="s">
        <v>205</v>
      </c>
      <c r="D3421" t="s">
        <v>206</v>
      </c>
      <c r="E3421" t="s">
        <v>490</v>
      </c>
      <c r="F3421" t="s">
        <v>491</v>
      </c>
      <c r="G3421" t="s">
        <v>492</v>
      </c>
      <c r="H3421" t="s">
        <v>493</v>
      </c>
    </row>
    <row r="3422" spans="1:14" x14ac:dyDescent="0.35">
      <c r="A3422" t="s">
        <v>28</v>
      </c>
      <c r="B3422">
        <v>1750</v>
      </c>
      <c r="C3422" t="s">
        <v>27</v>
      </c>
      <c r="D3422" t="s">
        <v>28</v>
      </c>
      <c r="E3422" t="s">
        <v>47</v>
      </c>
      <c r="F3422" t="s">
        <v>48</v>
      </c>
      <c r="G3422" t="s">
        <v>292</v>
      </c>
      <c r="H3422" t="s">
        <v>293</v>
      </c>
      <c r="M3422" t="s">
        <v>2357</v>
      </c>
      <c r="N3422" t="s">
        <v>2358</v>
      </c>
    </row>
    <row r="3423" spans="1:14" x14ac:dyDescent="0.35">
      <c r="A3423" t="s">
        <v>18</v>
      </c>
      <c r="B3423">
        <v>42</v>
      </c>
      <c r="C3423" t="s">
        <v>17</v>
      </c>
      <c r="D3423" t="s">
        <v>18</v>
      </c>
      <c r="E3423" t="s">
        <v>47</v>
      </c>
      <c r="F3423" t="s">
        <v>48</v>
      </c>
      <c r="G3423" t="s">
        <v>292</v>
      </c>
      <c r="H3423" t="s">
        <v>293</v>
      </c>
      <c r="M3423" t="s">
        <v>2357</v>
      </c>
      <c r="N3423" t="s">
        <v>2358</v>
      </c>
    </row>
    <row r="3424" spans="1:14" x14ac:dyDescent="0.35">
      <c r="A3424" t="s">
        <v>1432</v>
      </c>
      <c r="B3424">
        <v>8540</v>
      </c>
      <c r="C3424" t="s">
        <v>1431</v>
      </c>
      <c r="D3424" t="s">
        <v>1432</v>
      </c>
      <c r="E3424" t="s">
        <v>1016</v>
      </c>
      <c r="F3424" t="s">
        <v>1017</v>
      </c>
      <c r="G3424" t="s">
        <v>1018</v>
      </c>
      <c r="H3424" t="s">
        <v>1019</v>
      </c>
      <c r="M3424" t="s">
        <v>2388</v>
      </c>
      <c r="N3424" t="s">
        <v>2389</v>
      </c>
    </row>
    <row r="3425" spans="1:14" x14ac:dyDescent="0.35">
      <c r="A3425" t="s">
        <v>184</v>
      </c>
      <c r="B3425">
        <v>3000</v>
      </c>
      <c r="C3425" t="s">
        <v>185</v>
      </c>
      <c r="D3425" t="s">
        <v>184</v>
      </c>
      <c r="E3425" t="s">
        <v>1016</v>
      </c>
      <c r="F3425" t="s">
        <v>1017</v>
      </c>
      <c r="G3425" t="s">
        <v>1018</v>
      </c>
      <c r="H3425" t="s">
        <v>1019</v>
      </c>
      <c r="M3425" t="s">
        <v>2246</v>
      </c>
      <c r="N3425" t="s">
        <v>2247</v>
      </c>
    </row>
    <row r="3426" spans="1:14" x14ac:dyDescent="0.35">
      <c r="A3426" t="s">
        <v>76</v>
      </c>
      <c r="B3426">
        <v>7520</v>
      </c>
      <c r="C3426" t="s">
        <v>75</v>
      </c>
      <c r="D3426" t="s">
        <v>76</v>
      </c>
      <c r="E3426" t="s">
        <v>1016</v>
      </c>
      <c r="F3426" t="s">
        <v>1017</v>
      </c>
      <c r="G3426" t="s">
        <v>1018</v>
      </c>
      <c r="H3426" t="s">
        <v>1019</v>
      </c>
      <c r="M3426" t="s">
        <v>1021</v>
      </c>
      <c r="N3426" t="s">
        <v>1022</v>
      </c>
    </row>
    <row r="3427" spans="1:14" x14ac:dyDescent="0.35">
      <c r="A3427" t="s">
        <v>86</v>
      </c>
      <c r="B3427">
        <v>480</v>
      </c>
      <c r="C3427" t="s">
        <v>85</v>
      </c>
      <c r="D3427" t="s">
        <v>86</v>
      </c>
      <c r="E3427" t="s">
        <v>1016</v>
      </c>
      <c r="F3427" t="s">
        <v>1017</v>
      </c>
      <c r="G3427" t="s">
        <v>1018</v>
      </c>
      <c r="H3427" t="s">
        <v>1019</v>
      </c>
      <c r="M3427" t="s">
        <v>1021</v>
      </c>
      <c r="N3427" t="s">
        <v>1022</v>
      </c>
    </row>
    <row r="3428" spans="1:14" x14ac:dyDescent="0.35">
      <c r="A3428" t="s">
        <v>86</v>
      </c>
      <c r="B3428">
        <v>300</v>
      </c>
      <c r="C3428" t="s">
        <v>85</v>
      </c>
      <c r="D3428" t="s">
        <v>86</v>
      </c>
      <c r="E3428" t="s">
        <v>1016</v>
      </c>
      <c r="F3428" t="s">
        <v>1017</v>
      </c>
      <c r="G3428" t="s">
        <v>1018</v>
      </c>
      <c r="H3428" t="s">
        <v>1019</v>
      </c>
      <c r="M3428" t="s">
        <v>2390</v>
      </c>
      <c r="N3428" t="s">
        <v>2391</v>
      </c>
    </row>
    <row r="3429" spans="1:14" x14ac:dyDescent="0.35">
      <c r="A3429" t="s">
        <v>604</v>
      </c>
      <c r="B3429">
        <v>9853</v>
      </c>
      <c r="C3429" t="s">
        <v>603</v>
      </c>
      <c r="D3429" t="s">
        <v>604</v>
      </c>
      <c r="E3429" t="s">
        <v>1016</v>
      </c>
      <c r="F3429" t="s">
        <v>1017</v>
      </c>
      <c r="G3429" t="s">
        <v>1018</v>
      </c>
      <c r="H3429" t="s">
        <v>1019</v>
      </c>
      <c r="M3429" t="s">
        <v>1808</v>
      </c>
      <c r="N3429" t="s">
        <v>1809</v>
      </c>
    </row>
    <row r="3430" spans="1:14" x14ac:dyDescent="0.35">
      <c r="A3430" t="s">
        <v>2038</v>
      </c>
      <c r="B3430">
        <v>106200</v>
      </c>
      <c r="C3430" t="s">
        <v>1045</v>
      </c>
      <c r="D3430" t="s">
        <v>1046</v>
      </c>
      <c r="E3430" t="s">
        <v>1016</v>
      </c>
      <c r="F3430" t="s">
        <v>1017</v>
      </c>
      <c r="G3430" t="s">
        <v>1018</v>
      </c>
      <c r="H3430" t="s">
        <v>1019</v>
      </c>
      <c r="M3430" t="s">
        <v>23</v>
      </c>
      <c r="N3430" t="s">
        <v>24</v>
      </c>
    </row>
    <row r="3431" spans="1:14" x14ac:dyDescent="0.35">
      <c r="A3431" t="s">
        <v>2038</v>
      </c>
      <c r="B3431">
        <v>174960</v>
      </c>
      <c r="C3431" t="s">
        <v>107</v>
      </c>
      <c r="D3431" t="s">
        <v>108</v>
      </c>
      <c r="E3431" t="s">
        <v>1016</v>
      </c>
      <c r="F3431" t="s">
        <v>1017</v>
      </c>
      <c r="G3431" t="s">
        <v>1018</v>
      </c>
      <c r="H3431" t="s">
        <v>1019</v>
      </c>
      <c r="M3431" t="s">
        <v>23</v>
      </c>
      <c r="N3431" t="s">
        <v>24</v>
      </c>
    </row>
    <row r="3432" spans="1:14" x14ac:dyDescent="0.35">
      <c r="A3432" t="s">
        <v>2038</v>
      </c>
      <c r="B3432">
        <v>21600</v>
      </c>
      <c r="C3432" t="s">
        <v>2392</v>
      </c>
      <c r="D3432" t="s">
        <v>2393</v>
      </c>
      <c r="E3432" t="s">
        <v>1016</v>
      </c>
      <c r="F3432" t="s">
        <v>1017</v>
      </c>
      <c r="G3432" t="s">
        <v>1018</v>
      </c>
      <c r="H3432" t="s">
        <v>1019</v>
      </c>
      <c r="M3432" t="s">
        <v>23</v>
      </c>
      <c r="N3432" t="s">
        <v>24</v>
      </c>
    </row>
    <row r="3433" spans="1:14" x14ac:dyDescent="0.35">
      <c r="A3433" t="s">
        <v>2038</v>
      </c>
      <c r="B3433">
        <v>19200</v>
      </c>
      <c r="C3433" t="s">
        <v>237</v>
      </c>
      <c r="D3433" t="s">
        <v>238</v>
      </c>
      <c r="E3433" t="s">
        <v>1016</v>
      </c>
      <c r="F3433" t="s">
        <v>1017</v>
      </c>
      <c r="G3433" t="s">
        <v>1018</v>
      </c>
      <c r="H3433" t="s">
        <v>1019</v>
      </c>
      <c r="M3433" t="s">
        <v>23</v>
      </c>
      <c r="N3433" t="s">
        <v>24</v>
      </c>
    </row>
    <row r="3434" spans="1:14" x14ac:dyDescent="0.35">
      <c r="A3434" t="s">
        <v>28</v>
      </c>
      <c r="B3434">
        <v>120028</v>
      </c>
      <c r="C3434" t="s">
        <v>27</v>
      </c>
      <c r="D3434" t="s">
        <v>28</v>
      </c>
      <c r="E3434" t="s">
        <v>1016</v>
      </c>
      <c r="F3434" t="s">
        <v>1017</v>
      </c>
      <c r="G3434" t="s">
        <v>1018</v>
      </c>
      <c r="H3434" t="s">
        <v>1019</v>
      </c>
      <c r="M3434" t="s">
        <v>23</v>
      </c>
      <c r="N3434" t="s">
        <v>24</v>
      </c>
    </row>
    <row r="3435" spans="1:14" x14ac:dyDescent="0.35">
      <c r="A3435" t="s">
        <v>18</v>
      </c>
      <c r="B3435">
        <v>2910</v>
      </c>
      <c r="C3435" t="s">
        <v>17</v>
      </c>
      <c r="D3435" t="s">
        <v>18</v>
      </c>
      <c r="E3435" t="s">
        <v>1016</v>
      </c>
      <c r="F3435" t="s">
        <v>1017</v>
      </c>
      <c r="G3435" t="s">
        <v>1018</v>
      </c>
      <c r="H3435" t="s">
        <v>1019</v>
      </c>
      <c r="M3435" t="s">
        <v>23</v>
      </c>
      <c r="N3435" t="s">
        <v>24</v>
      </c>
    </row>
    <row r="3436" spans="1:14" x14ac:dyDescent="0.35">
      <c r="A3436" t="s">
        <v>1744</v>
      </c>
      <c r="B3436">
        <v>129830</v>
      </c>
      <c r="C3436" t="s">
        <v>1743</v>
      </c>
      <c r="D3436" t="s">
        <v>1744</v>
      </c>
      <c r="E3436" t="s">
        <v>1016</v>
      </c>
      <c r="F3436" t="s">
        <v>1017</v>
      </c>
      <c r="G3436" t="s">
        <v>1109</v>
      </c>
      <c r="H3436" t="s">
        <v>1110</v>
      </c>
      <c r="K3436" t="s">
        <v>1111</v>
      </c>
      <c r="L3436" t="s">
        <v>1112</v>
      </c>
      <c r="M3436" t="s">
        <v>1113</v>
      </c>
      <c r="N3436" t="s">
        <v>1114</v>
      </c>
    </row>
    <row r="3437" spans="1:14" x14ac:dyDescent="0.35">
      <c r="A3437" t="s">
        <v>1220</v>
      </c>
      <c r="B3437">
        <v>7560</v>
      </c>
      <c r="C3437" t="s">
        <v>1221</v>
      </c>
      <c r="D3437" t="s">
        <v>1220</v>
      </c>
      <c r="E3437" t="s">
        <v>1016</v>
      </c>
      <c r="F3437" t="s">
        <v>1017</v>
      </c>
      <c r="G3437" t="s">
        <v>37</v>
      </c>
      <c r="H3437" t="s">
        <v>38</v>
      </c>
      <c r="M3437" t="s">
        <v>1222</v>
      </c>
      <c r="N3437" t="s">
        <v>1223</v>
      </c>
    </row>
    <row r="3438" spans="1:14" x14ac:dyDescent="0.35">
      <c r="A3438" t="s">
        <v>1229</v>
      </c>
      <c r="B3438">
        <v>202188</v>
      </c>
      <c r="C3438" t="s">
        <v>1228</v>
      </c>
      <c r="D3438" t="s">
        <v>1229</v>
      </c>
      <c r="E3438" t="s">
        <v>1016</v>
      </c>
      <c r="F3438" t="s">
        <v>1017</v>
      </c>
      <c r="G3438" t="s">
        <v>1230</v>
      </c>
      <c r="H3438" t="s">
        <v>1231</v>
      </c>
      <c r="M3438" t="s">
        <v>1234</v>
      </c>
      <c r="N3438" t="s">
        <v>1229</v>
      </c>
    </row>
    <row r="3439" spans="1:14" x14ac:dyDescent="0.35">
      <c r="A3439" t="s">
        <v>1752</v>
      </c>
      <c r="B3439">
        <v>27175</v>
      </c>
      <c r="C3439" t="s">
        <v>1751</v>
      </c>
      <c r="D3439" t="s">
        <v>1752</v>
      </c>
      <c r="E3439" t="s">
        <v>1016</v>
      </c>
      <c r="F3439" t="s">
        <v>1017</v>
      </c>
      <c r="G3439" t="s">
        <v>565</v>
      </c>
      <c r="H3439" t="s">
        <v>566</v>
      </c>
      <c r="K3439" t="s">
        <v>1746</v>
      </c>
      <c r="L3439" t="s">
        <v>1747</v>
      </c>
      <c r="M3439" t="s">
        <v>1748</v>
      </c>
      <c r="N3439" t="s">
        <v>1749</v>
      </c>
    </row>
    <row r="3440" spans="1:14" x14ac:dyDescent="0.35">
      <c r="A3440" t="s">
        <v>1539</v>
      </c>
      <c r="B3440">
        <v>10000</v>
      </c>
      <c r="C3440" t="s">
        <v>1538</v>
      </c>
      <c r="D3440" t="s">
        <v>1539</v>
      </c>
      <c r="E3440" t="s">
        <v>1016</v>
      </c>
      <c r="F3440" t="s">
        <v>1017</v>
      </c>
      <c r="G3440" t="s">
        <v>1051</v>
      </c>
      <c r="H3440" t="s">
        <v>1052</v>
      </c>
      <c r="K3440" t="s">
        <v>1777</v>
      </c>
      <c r="L3440" t="s">
        <v>1778</v>
      </c>
      <c r="M3440" t="s">
        <v>1779</v>
      </c>
      <c r="N3440" t="s">
        <v>1780</v>
      </c>
    </row>
    <row r="3441" spans="1:10" x14ac:dyDescent="0.35">
      <c r="A3441" t="s">
        <v>678</v>
      </c>
      <c r="B3441">
        <v>1830</v>
      </c>
      <c r="C3441" t="s">
        <v>677</v>
      </c>
      <c r="D3441" t="s">
        <v>678</v>
      </c>
      <c r="E3441" t="s">
        <v>1116</v>
      </c>
      <c r="F3441" t="s">
        <v>1117</v>
      </c>
      <c r="G3441" t="s">
        <v>21</v>
      </c>
      <c r="H3441" t="s">
        <v>22</v>
      </c>
    </row>
    <row r="3442" spans="1:10" x14ac:dyDescent="0.35">
      <c r="A3442" t="s">
        <v>1488</v>
      </c>
      <c r="B3442">
        <v>27000</v>
      </c>
      <c r="C3442" t="s">
        <v>1487</v>
      </c>
      <c r="D3442" t="s">
        <v>1488</v>
      </c>
      <c r="E3442" t="s">
        <v>1116</v>
      </c>
      <c r="F3442" t="s">
        <v>1117</v>
      </c>
      <c r="G3442" t="s">
        <v>21</v>
      </c>
      <c r="H3442" t="s">
        <v>22</v>
      </c>
    </row>
    <row r="3443" spans="1:10" x14ac:dyDescent="0.35">
      <c r="A3443" t="s">
        <v>962</v>
      </c>
      <c r="B3443">
        <v>3615527</v>
      </c>
      <c r="C3443" t="s">
        <v>961</v>
      </c>
      <c r="D3443" t="s">
        <v>962</v>
      </c>
      <c r="E3443" t="s">
        <v>1116</v>
      </c>
      <c r="F3443" t="s">
        <v>1117</v>
      </c>
      <c r="G3443" t="s">
        <v>21</v>
      </c>
      <c r="H3443" t="s">
        <v>22</v>
      </c>
    </row>
    <row r="3444" spans="1:10" x14ac:dyDescent="0.35">
      <c r="A3444" t="s">
        <v>959</v>
      </c>
      <c r="B3444">
        <v>-2701776</v>
      </c>
      <c r="C3444" t="s">
        <v>958</v>
      </c>
      <c r="D3444" t="s">
        <v>959</v>
      </c>
      <c r="E3444" t="s">
        <v>1116</v>
      </c>
      <c r="F3444" t="s">
        <v>1117</v>
      </c>
      <c r="G3444" t="s">
        <v>21</v>
      </c>
      <c r="H3444" t="s">
        <v>22</v>
      </c>
    </row>
    <row r="3445" spans="1:10" x14ac:dyDescent="0.35">
      <c r="A3445" t="s">
        <v>1154</v>
      </c>
      <c r="B3445">
        <v>876763</v>
      </c>
      <c r="C3445" t="s">
        <v>1153</v>
      </c>
      <c r="D3445" t="s">
        <v>1154</v>
      </c>
      <c r="E3445" t="s">
        <v>1116</v>
      </c>
      <c r="F3445" t="s">
        <v>1117</v>
      </c>
      <c r="G3445" t="s">
        <v>21</v>
      </c>
      <c r="H3445" t="s">
        <v>22</v>
      </c>
    </row>
    <row r="3446" spans="1:10" x14ac:dyDescent="0.35">
      <c r="A3446" t="s">
        <v>28</v>
      </c>
      <c r="B3446">
        <v>60795</v>
      </c>
      <c r="C3446" t="s">
        <v>27</v>
      </c>
      <c r="D3446" t="s">
        <v>28</v>
      </c>
      <c r="E3446" t="s">
        <v>288</v>
      </c>
      <c r="F3446" t="s">
        <v>289</v>
      </c>
      <c r="G3446" t="s">
        <v>117</v>
      </c>
      <c r="H3446" t="s">
        <v>118</v>
      </c>
    </row>
    <row r="3447" spans="1:10" x14ac:dyDescent="0.35">
      <c r="A3447" t="s">
        <v>220</v>
      </c>
      <c r="B3447">
        <v>33362</v>
      </c>
      <c r="C3447" t="s">
        <v>219</v>
      </c>
      <c r="D3447" t="s">
        <v>220</v>
      </c>
      <c r="E3447" t="s">
        <v>531</v>
      </c>
      <c r="F3447" t="s">
        <v>532</v>
      </c>
      <c r="G3447" t="s">
        <v>533</v>
      </c>
      <c r="H3447" t="s">
        <v>534</v>
      </c>
    </row>
    <row r="3448" spans="1:10" x14ac:dyDescent="0.35">
      <c r="A3448" t="s">
        <v>102</v>
      </c>
      <c r="B3448">
        <v>118489</v>
      </c>
      <c r="C3448" t="s">
        <v>101</v>
      </c>
      <c r="D3448" t="s">
        <v>102</v>
      </c>
      <c r="E3448" t="s">
        <v>531</v>
      </c>
      <c r="F3448" t="s">
        <v>532</v>
      </c>
      <c r="G3448" t="s">
        <v>533</v>
      </c>
      <c r="H3448" t="s">
        <v>534</v>
      </c>
    </row>
    <row r="3449" spans="1:10" x14ac:dyDescent="0.35">
      <c r="A3449" t="s">
        <v>227</v>
      </c>
      <c r="B3449">
        <v>433441</v>
      </c>
      <c r="C3449" t="s">
        <v>226</v>
      </c>
      <c r="D3449" t="s">
        <v>227</v>
      </c>
      <c r="E3449" t="s">
        <v>531</v>
      </c>
      <c r="F3449" t="s">
        <v>532</v>
      </c>
      <c r="G3449" t="s">
        <v>533</v>
      </c>
      <c r="H3449" t="s">
        <v>534</v>
      </c>
    </row>
    <row r="3450" spans="1:10" x14ac:dyDescent="0.35">
      <c r="A3450" t="s">
        <v>97</v>
      </c>
      <c r="B3450">
        <v>11000</v>
      </c>
      <c r="C3450" t="s">
        <v>96</v>
      </c>
      <c r="D3450" t="s">
        <v>97</v>
      </c>
      <c r="E3450" t="s">
        <v>531</v>
      </c>
      <c r="F3450" t="s">
        <v>532</v>
      </c>
      <c r="G3450" t="s">
        <v>533</v>
      </c>
      <c r="H3450" t="s">
        <v>534</v>
      </c>
    </row>
    <row r="3451" spans="1:10" x14ac:dyDescent="0.35">
      <c r="A3451" t="s">
        <v>28</v>
      </c>
      <c r="B3451">
        <v>196777</v>
      </c>
      <c r="C3451" t="s">
        <v>27</v>
      </c>
      <c r="D3451" t="s">
        <v>28</v>
      </c>
      <c r="E3451" t="s">
        <v>531</v>
      </c>
      <c r="F3451" t="s">
        <v>532</v>
      </c>
      <c r="G3451" t="s">
        <v>533</v>
      </c>
      <c r="H3451" t="s">
        <v>534</v>
      </c>
    </row>
    <row r="3452" spans="1:10" x14ac:dyDescent="0.35">
      <c r="A3452" t="s">
        <v>18</v>
      </c>
      <c r="B3452">
        <v>4770</v>
      </c>
      <c r="C3452" t="s">
        <v>17</v>
      </c>
      <c r="D3452" t="s">
        <v>18</v>
      </c>
      <c r="E3452" t="s">
        <v>531</v>
      </c>
      <c r="F3452" t="s">
        <v>532</v>
      </c>
      <c r="G3452" t="s">
        <v>533</v>
      </c>
      <c r="H3452" t="s">
        <v>534</v>
      </c>
    </row>
    <row r="3453" spans="1:10" x14ac:dyDescent="0.35">
      <c r="A3453" t="s">
        <v>400</v>
      </c>
      <c r="B3453">
        <v>56000</v>
      </c>
      <c r="C3453" t="s">
        <v>401</v>
      </c>
      <c r="D3453" t="s">
        <v>400</v>
      </c>
      <c r="E3453" t="s">
        <v>531</v>
      </c>
      <c r="F3453" t="s">
        <v>532</v>
      </c>
      <c r="G3453" t="s">
        <v>533</v>
      </c>
      <c r="H3453" t="s">
        <v>534</v>
      </c>
      <c r="I3453" t="s">
        <v>535</v>
      </c>
      <c r="J3453" t="s">
        <v>536</v>
      </c>
    </row>
    <row r="3454" spans="1:10" x14ac:dyDescent="0.35">
      <c r="A3454" t="s">
        <v>400</v>
      </c>
      <c r="B3454">
        <v>26430</v>
      </c>
      <c r="C3454" t="s">
        <v>401</v>
      </c>
      <c r="D3454" t="s">
        <v>400</v>
      </c>
      <c r="E3454" t="s">
        <v>531</v>
      </c>
      <c r="F3454" t="s">
        <v>532</v>
      </c>
      <c r="G3454" t="s">
        <v>533</v>
      </c>
      <c r="H3454" t="s">
        <v>534</v>
      </c>
      <c r="I3454" t="s">
        <v>535</v>
      </c>
      <c r="J3454" t="s">
        <v>536</v>
      </c>
    </row>
    <row r="3455" spans="1:10" x14ac:dyDescent="0.35">
      <c r="A3455" t="s">
        <v>954</v>
      </c>
      <c r="B3455">
        <v>700</v>
      </c>
      <c r="C3455" t="s">
        <v>953</v>
      </c>
      <c r="D3455" t="s">
        <v>954</v>
      </c>
      <c r="E3455" t="s">
        <v>531</v>
      </c>
      <c r="F3455" t="s">
        <v>532</v>
      </c>
      <c r="G3455" t="s">
        <v>955</v>
      </c>
      <c r="H3455" t="s">
        <v>956</v>
      </c>
    </row>
    <row r="3456" spans="1:10" x14ac:dyDescent="0.35">
      <c r="A3456" t="s">
        <v>1491</v>
      </c>
      <c r="B3456">
        <v>-6000</v>
      </c>
      <c r="C3456" t="s">
        <v>1490</v>
      </c>
      <c r="D3456" t="s">
        <v>1491</v>
      </c>
      <c r="E3456" t="s">
        <v>531</v>
      </c>
      <c r="F3456" t="s">
        <v>532</v>
      </c>
      <c r="G3456" t="s">
        <v>955</v>
      </c>
      <c r="H3456" t="s">
        <v>956</v>
      </c>
    </row>
    <row r="3457" spans="1:8" x14ac:dyDescent="0.35">
      <c r="A3457" t="s">
        <v>1150</v>
      </c>
      <c r="B3457">
        <v>-1065081</v>
      </c>
      <c r="C3457" t="s">
        <v>1151</v>
      </c>
      <c r="D3457" t="s">
        <v>1150</v>
      </c>
      <c r="E3457" t="s">
        <v>1116</v>
      </c>
      <c r="F3457" t="s">
        <v>1117</v>
      </c>
      <c r="G3457" t="s">
        <v>21</v>
      </c>
      <c r="H3457" t="s">
        <v>22</v>
      </c>
    </row>
  </sheetData>
  <autoFilter ref="A2:P3456"/>
  <pageMargins left="0.7" right="0.7" top="0.75" bottom="0.75" header="0.3" footer="0.3"/>
  <pageSetup orientation="portrait" horizontalDpi="4294967295" verticalDpi="429496729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1005"/>
  <sheetViews>
    <sheetView workbookViewId="0">
      <selection activeCell="C453" sqref="C453"/>
    </sheetView>
  </sheetViews>
  <sheetFormatPr defaultRowHeight="14.5" x14ac:dyDescent="0.35"/>
  <cols>
    <col min="1" max="1" width="17.90625" customWidth="1"/>
    <col min="2" max="2" width="23.90625" customWidth="1"/>
    <col min="3" max="3" width="47.81640625" customWidth="1"/>
    <col min="4" max="4" width="26.1796875" customWidth="1"/>
    <col min="6" max="6" width="18.1796875" customWidth="1"/>
    <col min="8" max="8" width="18.81640625" customWidth="1"/>
    <col min="16" max="16" width="39.453125" customWidth="1"/>
  </cols>
  <sheetData>
    <row r="1" spans="1:18" x14ac:dyDescent="0.35">
      <c r="A1" t="s">
        <v>2972</v>
      </c>
      <c r="B1" t="s">
        <v>3971</v>
      </c>
      <c r="C1" t="s">
        <v>0</v>
      </c>
      <c r="D1" t="s">
        <v>1</v>
      </c>
      <c r="E1" t="s">
        <v>2</v>
      </c>
      <c r="F1" t="s">
        <v>3</v>
      </c>
      <c r="G1" t="s">
        <v>4</v>
      </c>
      <c r="H1" t="s">
        <v>5</v>
      </c>
      <c r="I1" t="s">
        <v>6</v>
      </c>
      <c r="J1" t="s">
        <v>7</v>
      </c>
      <c r="K1" t="s">
        <v>8</v>
      </c>
      <c r="L1" t="s">
        <v>9</v>
      </c>
      <c r="M1" t="s">
        <v>10</v>
      </c>
      <c r="N1" t="s">
        <v>11</v>
      </c>
      <c r="O1" t="s">
        <v>12</v>
      </c>
      <c r="P1" t="s">
        <v>13</v>
      </c>
      <c r="Q1" t="s">
        <v>14</v>
      </c>
      <c r="R1" t="s">
        <v>15</v>
      </c>
    </row>
    <row r="2" spans="1:18" hidden="1" x14ac:dyDescent="0.35">
      <c r="A2" t="str">
        <f>VLOOKUP(E2,kontoplaan!A2:F1470,6,FALSE)</f>
        <v>Põhitegevuse kulud</v>
      </c>
      <c r="B2" t="str">
        <f>VLOOKUP(E2,kontogrupp!A2:B603,2,FALSE)</f>
        <v>50 - tööjõukulud</v>
      </c>
      <c r="C2" t="s">
        <v>16</v>
      </c>
      <c r="D2">
        <v>48</v>
      </c>
      <c r="E2" s="1">
        <v>506040</v>
      </c>
      <c r="F2" t="s">
        <v>18</v>
      </c>
      <c r="G2" t="s">
        <v>19</v>
      </c>
      <c r="H2" t="s">
        <v>20</v>
      </c>
      <c r="I2" t="s">
        <v>21</v>
      </c>
      <c r="J2" t="s">
        <v>22</v>
      </c>
      <c r="O2" t="s">
        <v>23</v>
      </c>
      <c r="P2" t="s">
        <v>24</v>
      </c>
      <c r="Q2" t="s">
        <v>25</v>
      </c>
      <c r="R2" t="s">
        <v>26</v>
      </c>
    </row>
    <row r="3" spans="1:18" hidden="1" x14ac:dyDescent="0.35">
      <c r="A3" t="str">
        <f>VLOOKUP(E3,kontoplaan!A3:F1471,6,FALSE)</f>
        <v>Põhitegevuse kulud</v>
      </c>
      <c r="B3" t="str">
        <f>VLOOKUP(E3,kontogrupp!A3:B604,2,FALSE)</f>
        <v>50 - tööjõukulud</v>
      </c>
      <c r="C3" t="s">
        <v>16</v>
      </c>
      <c r="D3">
        <v>1973</v>
      </c>
      <c r="E3" s="1">
        <v>506000</v>
      </c>
      <c r="F3" t="s">
        <v>28</v>
      </c>
      <c r="G3" t="s">
        <v>19</v>
      </c>
      <c r="H3" t="s">
        <v>20</v>
      </c>
      <c r="I3" t="s">
        <v>21</v>
      </c>
      <c r="J3" t="s">
        <v>22</v>
      </c>
      <c r="O3" t="s">
        <v>23</v>
      </c>
      <c r="P3" t="s">
        <v>24</v>
      </c>
      <c r="Q3" t="s">
        <v>25</v>
      </c>
      <c r="R3" t="s">
        <v>26</v>
      </c>
    </row>
    <row r="4" spans="1:18" hidden="1" x14ac:dyDescent="0.35">
      <c r="A4" t="str">
        <f>VLOOKUP(E4,kontoplaan!A4:F1472,6,FALSE)</f>
        <v>Põhitegevuse tulud</v>
      </c>
      <c r="B4" t="str">
        <f>VLOOKUP(E4,kontogrupp!A4:B605,2,FALSE)</f>
        <v>30 - maksutulud</v>
      </c>
      <c r="C4" t="s">
        <v>29</v>
      </c>
      <c r="D4">
        <v>15920</v>
      </c>
      <c r="E4" s="1">
        <v>304700</v>
      </c>
      <c r="F4" t="s">
        <v>31</v>
      </c>
      <c r="G4" t="s">
        <v>19</v>
      </c>
      <c r="H4" t="s">
        <v>20</v>
      </c>
      <c r="I4" t="s">
        <v>32</v>
      </c>
      <c r="J4" t="s">
        <v>33</v>
      </c>
    </row>
    <row r="5" spans="1:18" hidden="1" x14ac:dyDescent="0.35">
      <c r="A5" t="str">
        <f>VLOOKUP(E5,kontoplaan!A5:F1473,6,FALSE)</f>
        <v>Põhitegevuse kulud</v>
      </c>
      <c r="B5" t="str">
        <f>VLOOKUP(E5,kontogrupp!A5:B606,2,FALSE)</f>
        <v>41 - toetused füüsilistele isikutele</v>
      </c>
      <c r="C5" t="s">
        <v>34</v>
      </c>
      <c r="D5">
        <v>800</v>
      </c>
      <c r="E5" s="1">
        <v>413840</v>
      </c>
      <c r="F5" t="s">
        <v>36</v>
      </c>
      <c r="G5" t="s">
        <v>19</v>
      </c>
      <c r="H5" t="s">
        <v>20</v>
      </c>
      <c r="I5" t="s">
        <v>37</v>
      </c>
      <c r="J5" t="s">
        <v>38</v>
      </c>
    </row>
    <row r="6" spans="1:18" hidden="1" x14ac:dyDescent="0.35">
      <c r="A6" t="str">
        <f>VLOOKUP(E6,kontoplaan!A6:F1474,6,FALSE)</f>
        <v>Põhitegevuse kulud</v>
      </c>
      <c r="B6" t="str">
        <f>VLOOKUP(E6,kontogrupp!A6:B607,2,FALSE)</f>
        <v>41 - toetused füüsilistele isikutele</v>
      </c>
      <c r="C6" t="s">
        <v>39</v>
      </c>
      <c r="D6">
        <v>-800</v>
      </c>
      <c r="E6" s="1">
        <v>413823</v>
      </c>
      <c r="F6" t="s">
        <v>41</v>
      </c>
      <c r="G6" t="s">
        <v>19</v>
      </c>
      <c r="H6" t="s">
        <v>20</v>
      </c>
      <c r="I6" t="s">
        <v>21</v>
      </c>
      <c r="J6" t="s">
        <v>22</v>
      </c>
      <c r="M6" t="s">
        <v>42</v>
      </c>
      <c r="N6" t="s">
        <v>43</v>
      </c>
    </row>
    <row r="7" spans="1:18" hidden="1" x14ac:dyDescent="0.35">
      <c r="A7" t="str">
        <f>VLOOKUP(E7,kontoplaan!A7:F1475,6,FALSE)</f>
        <v>Põhitegevuse tulud</v>
      </c>
      <c r="B7" t="str">
        <f>VLOOKUP(E7,kontogrupp!A2:B1286,2,FALSE)</f>
        <v>32 - tulud kaupade ja teenuste müügist</v>
      </c>
      <c r="C7" t="s">
        <v>44</v>
      </c>
      <c r="D7">
        <v>-14000</v>
      </c>
      <c r="E7" s="1">
        <v>323700</v>
      </c>
      <c r="F7" t="s">
        <v>46</v>
      </c>
      <c r="G7" t="s">
        <v>47</v>
      </c>
      <c r="H7" t="s">
        <v>48</v>
      </c>
      <c r="I7" t="s">
        <v>49</v>
      </c>
      <c r="J7" t="s">
        <v>50</v>
      </c>
    </row>
    <row r="8" spans="1:18" hidden="1" x14ac:dyDescent="0.35">
      <c r="A8" t="str">
        <f>VLOOKUP(E8,kontoplaan!A8:F1476,6,FALSE)</f>
        <v>Põhitegevuse tulud</v>
      </c>
      <c r="B8" t="str">
        <f>VLOOKUP(E8,kontogrupp!A3:B1287,2,FALSE)</f>
        <v>38 - muud tulud</v>
      </c>
      <c r="C8" t="s">
        <v>51</v>
      </c>
      <c r="D8">
        <v>14000</v>
      </c>
      <c r="E8" s="1">
        <v>382540</v>
      </c>
      <c r="F8" t="s">
        <v>51</v>
      </c>
      <c r="G8" t="s">
        <v>47</v>
      </c>
      <c r="H8" t="s">
        <v>48</v>
      </c>
      <c r="I8" t="s">
        <v>21</v>
      </c>
      <c r="J8" t="s">
        <v>22</v>
      </c>
      <c r="K8" t="s">
        <v>53</v>
      </c>
      <c r="L8" t="s">
        <v>54</v>
      </c>
    </row>
    <row r="9" spans="1:18" hidden="1" x14ac:dyDescent="0.35">
      <c r="A9" t="str">
        <f>VLOOKUP(E9,kontoplaan!A9:F1477,6,FALSE)</f>
        <v>Põhitegevuse kulud</v>
      </c>
      <c r="B9" t="str">
        <f>VLOOKUP(E9,kontogrupp!A4:B1288,2,FALSE)</f>
        <v>55 - majandamiskulud</v>
      </c>
      <c r="C9" t="s">
        <v>55</v>
      </c>
      <c r="D9">
        <v>-309</v>
      </c>
      <c r="E9" s="1">
        <v>550490</v>
      </c>
      <c r="F9" t="s">
        <v>57</v>
      </c>
      <c r="G9" t="s">
        <v>58</v>
      </c>
      <c r="H9" t="s">
        <v>59</v>
      </c>
      <c r="I9" t="s">
        <v>60</v>
      </c>
      <c r="J9" t="s">
        <v>59</v>
      </c>
      <c r="O9" t="s">
        <v>61</v>
      </c>
      <c r="P9" t="s">
        <v>62</v>
      </c>
    </row>
    <row r="10" spans="1:18" hidden="1" x14ac:dyDescent="0.35">
      <c r="A10" t="str">
        <f>VLOOKUP(E10,kontoplaan!A10:F1478,6,FALSE)</f>
        <v>Põhitegevuse kulud</v>
      </c>
      <c r="B10" t="str">
        <f>VLOOKUP(E10,kontogrupp!A5:B1289,2,FALSE)</f>
        <v>55 - majandamiskulud</v>
      </c>
      <c r="C10" t="s">
        <v>55</v>
      </c>
      <c r="D10">
        <v>4809</v>
      </c>
      <c r="E10" s="1">
        <v>550060</v>
      </c>
      <c r="F10" t="s">
        <v>64</v>
      </c>
      <c r="G10" t="s">
        <v>58</v>
      </c>
      <c r="H10" t="s">
        <v>59</v>
      </c>
      <c r="I10" t="s">
        <v>60</v>
      </c>
      <c r="J10" t="s">
        <v>59</v>
      </c>
      <c r="O10" t="s">
        <v>65</v>
      </c>
      <c r="P10" t="s">
        <v>66</v>
      </c>
    </row>
    <row r="11" spans="1:18" hidden="1" x14ac:dyDescent="0.35">
      <c r="A11" t="str">
        <f>VLOOKUP(E11,kontoplaan!A11:F1479,6,FALSE)</f>
        <v>Põhitegevuse kulud</v>
      </c>
      <c r="B11" t="str">
        <f>VLOOKUP(E11,kontogrupp!A6:B1290,2,FALSE)</f>
        <v>50 - tööjõukulud</v>
      </c>
      <c r="C11" t="s">
        <v>55</v>
      </c>
      <c r="D11">
        <v>-800</v>
      </c>
      <c r="E11" s="1">
        <v>506030</v>
      </c>
      <c r="F11" t="s">
        <v>68</v>
      </c>
      <c r="G11" t="s">
        <v>58</v>
      </c>
      <c r="H11" t="s">
        <v>59</v>
      </c>
      <c r="I11" t="s">
        <v>60</v>
      </c>
      <c r="J11" t="s">
        <v>59</v>
      </c>
      <c r="O11" t="s">
        <v>69</v>
      </c>
      <c r="P11" t="s">
        <v>70</v>
      </c>
    </row>
    <row r="12" spans="1:18" hidden="1" x14ac:dyDescent="0.35">
      <c r="A12" t="str">
        <f>VLOOKUP(E12,kontoplaan!A12:F1480,6,FALSE)</f>
        <v>Põhitegevuse kulud</v>
      </c>
      <c r="B12" t="str">
        <f>VLOOKUP(E12,kontogrupp!A7:B1291,2,FALSE)</f>
        <v>50 - tööjõukulud</v>
      </c>
      <c r="C12" t="s">
        <v>55</v>
      </c>
      <c r="D12">
        <v>-1320</v>
      </c>
      <c r="E12" s="1">
        <v>506010</v>
      </c>
      <c r="F12" t="s">
        <v>72</v>
      </c>
      <c r="G12" t="s">
        <v>58</v>
      </c>
      <c r="H12" t="s">
        <v>59</v>
      </c>
      <c r="I12" t="s">
        <v>60</v>
      </c>
      <c r="J12" t="s">
        <v>59</v>
      </c>
      <c r="O12" t="s">
        <v>69</v>
      </c>
      <c r="P12" t="s">
        <v>70</v>
      </c>
    </row>
    <row r="13" spans="1:18" hidden="1" x14ac:dyDescent="0.35">
      <c r="A13" t="str">
        <f>VLOOKUP(E13,kontoplaan!A13:F1481,6,FALSE)</f>
        <v>Põhitegevuse kulud</v>
      </c>
      <c r="B13" t="str">
        <f>VLOOKUP(E13,kontogrupp!A8:B1292,2,FALSE)</f>
        <v>55 - majandamiskulud</v>
      </c>
      <c r="C13" t="s">
        <v>55</v>
      </c>
      <c r="D13">
        <v>-880</v>
      </c>
      <c r="E13" s="1">
        <v>505099</v>
      </c>
      <c r="F13" t="s">
        <v>74</v>
      </c>
      <c r="G13" t="s">
        <v>58</v>
      </c>
      <c r="H13" t="s">
        <v>59</v>
      </c>
      <c r="I13" t="s">
        <v>60</v>
      </c>
      <c r="J13" t="s">
        <v>59</v>
      </c>
      <c r="O13" t="s">
        <v>69</v>
      </c>
      <c r="P13" t="s">
        <v>70</v>
      </c>
    </row>
    <row r="14" spans="1:18" hidden="1" x14ac:dyDescent="0.35">
      <c r="A14" t="str">
        <f>VLOOKUP(E14,kontoplaan!A14:F1482,6,FALSE)</f>
        <v>Põhitegevuse kulud</v>
      </c>
      <c r="B14" t="str">
        <f>VLOOKUP(E14,kontogrupp!A9:B1293,2,FALSE)</f>
        <v>55 - majandamiskulud</v>
      </c>
      <c r="C14" t="s">
        <v>55</v>
      </c>
      <c r="D14">
        <v>-500</v>
      </c>
      <c r="E14" s="1">
        <v>550040</v>
      </c>
      <c r="F14" t="s">
        <v>76</v>
      </c>
      <c r="G14" t="s">
        <v>58</v>
      </c>
      <c r="H14" t="s">
        <v>59</v>
      </c>
      <c r="I14" t="s">
        <v>60</v>
      </c>
      <c r="J14" t="s">
        <v>59</v>
      </c>
      <c r="O14" t="s">
        <v>77</v>
      </c>
      <c r="P14" t="s">
        <v>78</v>
      </c>
    </row>
    <row r="15" spans="1:18" hidden="1" x14ac:dyDescent="0.35">
      <c r="A15" t="str">
        <f>VLOOKUP(E15,kontoplaan!A15:F1483,6,FALSE)</f>
        <v>Põhitegevuse kulud</v>
      </c>
      <c r="B15" t="str">
        <f>VLOOKUP(E15,kontogrupp!A10:B1294,2,FALSE)</f>
        <v>41 - toetused füüsilistele isikutele</v>
      </c>
      <c r="C15" t="s">
        <v>79</v>
      </c>
      <c r="D15">
        <v>-1000</v>
      </c>
      <c r="E15" s="1">
        <v>413900</v>
      </c>
      <c r="F15" t="s">
        <v>81</v>
      </c>
      <c r="G15" t="s">
        <v>58</v>
      </c>
      <c r="H15" t="s">
        <v>59</v>
      </c>
      <c r="I15" t="s">
        <v>60</v>
      </c>
      <c r="J15" t="s">
        <v>59</v>
      </c>
      <c r="O15" t="s">
        <v>82</v>
      </c>
      <c r="P15" t="s">
        <v>83</v>
      </c>
    </row>
    <row r="16" spans="1:18" hidden="1" x14ac:dyDescent="0.35">
      <c r="A16" t="str">
        <f>VLOOKUP(E16,kontoplaan!A16:F1484,6,FALSE)</f>
        <v>Põhitegevuse kulud</v>
      </c>
      <c r="B16" t="str">
        <f>VLOOKUP(E16,kontogrupp!A11:B1295,2,FALSE)</f>
        <v>55 - majandamiskulud</v>
      </c>
      <c r="C16" t="s">
        <v>84</v>
      </c>
      <c r="D16">
        <v>-10000</v>
      </c>
      <c r="E16" s="1">
        <v>550099</v>
      </c>
      <c r="F16" t="s">
        <v>86</v>
      </c>
      <c r="G16" t="s">
        <v>19</v>
      </c>
      <c r="H16" t="s">
        <v>20</v>
      </c>
      <c r="I16" t="s">
        <v>87</v>
      </c>
      <c r="J16" t="s">
        <v>88</v>
      </c>
      <c r="M16" t="s">
        <v>89</v>
      </c>
      <c r="N16" t="s">
        <v>90</v>
      </c>
      <c r="O16" t="s">
        <v>91</v>
      </c>
      <c r="P16" t="s">
        <v>92</v>
      </c>
      <c r="Q16" t="s">
        <v>93</v>
      </c>
      <c r="R16" t="s">
        <v>94</v>
      </c>
    </row>
    <row r="17" spans="1:18" hidden="1" x14ac:dyDescent="0.35">
      <c r="A17" t="str">
        <f>VLOOKUP(E17,kontoplaan!A17:F1485,6,FALSE)</f>
        <v>Põhitegevuse kulud</v>
      </c>
      <c r="B17" t="str">
        <f>VLOOKUP(E17,kontogrupp!A12:B1296,2,FALSE)</f>
        <v>55 - majandamiskulud</v>
      </c>
      <c r="C17" t="s">
        <v>76</v>
      </c>
      <c r="D17">
        <v>1000</v>
      </c>
      <c r="E17" s="1">
        <v>550040</v>
      </c>
      <c r="F17" t="s">
        <v>76</v>
      </c>
      <c r="G17" t="s">
        <v>19</v>
      </c>
      <c r="H17" t="s">
        <v>20</v>
      </c>
      <c r="I17" t="s">
        <v>87</v>
      </c>
      <c r="J17" t="s">
        <v>88</v>
      </c>
      <c r="O17" t="s">
        <v>91</v>
      </c>
      <c r="P17" t="s">
        <v>92</v>
      </c>
      <c r="Q17" t="s">
        <v>93</v>
      </c>
      <c r="R17" t="s">
        <v>94</v>
      </c>
    </row>
    <row r="18" spans="1:18" hidden="1" x14ac:dyDescent="0.35">
      <c r="A18" t="str">
        <f>VLOOKUP(E18,kontoplaan!A18:F1486,6,FALSE)</f>
        <v>Põhitegevuse kulud</v>
      </c>
      <c r="B18" t="str">
        <f>VLOOKUP(E18,kontogrupp!A13:B1297,2,FALSE)</f>
        <v>55 - majandamiskulud</v>
      </c>
      <c r="C18" t="s">
        <v>86</v>
      </c>
      <c r="D18">
        <v>4000</v>
      </c>
      <c r="E18" s="1">
        <v>550099</v>
      </c>
      <c r="F18" t="s">
        <v>86</v>
      </c>
      <c r="G18" t="s">
        <v>19</v>
      </c>
      <c r="H18" t="s">
        <v>20</v>
      </c>
      <c r="I18" t="s">
        <v>87</v>
      </c>
      <c r="J18" t="s">
        <v>88</v>
      </c>
      <c r="O18" t="s">
        <v>91</v>
      </c>
      <c r="P18" t="s">
        <v>92</v>
      </c>
      <c r="Q18" t="s">
        <v>93</v>
      </c>
      <c r="R18" t="s">
        <v>94</v>
      </c>
    </row>
    <row r="19" spans="1:18" hidden="1" x14ac:dyDescent="0.35">
      <c r="A19" t="str">
        <f>VLOOKUP(E19,kontoplaan!A19:F1487,6,FALSE)</f>
        <v>Põhitegevuse kulud</v>
      </c>
      <c r="B19" t="str">
        <f>VLOOKUP(E19,kontogrupp!A14:B1298,2,FALSE)</f>
        <v>50 - tööjõukulud</v>
      </c>
      <c r="C19" t="s">
        <v>95</v>
      </c>
      <c r="D19">
        <v>1700</v>
      </c>
      <c r="E19" s="1">
        <v>500500</v>
      </c>
      <c r="F19" t="s">
        <v>97</v>
      </c>
      <c r="G19" t="s">
        <v>19</v>
      </c>
      <c r="H19" t="s">
        <v>20</v>
      </c>
      <c r="I19" t="s">
        <v>21</v>
      </c>
      <c r="J19" t="s">
        <v>22</v>
      </c>
      <c r="O19" t="s">
        <v>98</v>
      </c>
      <c r="P19" t="s">
        <v>99</v>
      </c>
    </row>
    <row r="20" spans="1:18" hidden="1" x14ac:dyDescent="0.35">
      <c r="A20" t="str">
        <f>VLOOKUP(E20,kontoplaan!A20:F1488,6,FALSE)</f>
        <v>Põhitegevuse kulud</v>
      </c>
      <c r="B20" t="str">
        <f>VLOOKUP(E20,kontogrupp!A15:B1299,2,FALSE)</f>
        <v>50 - tööjõukulud</v>
      </c>
      <c r="C20" t="s">
        <v>100</v>
      </c>
      <c r="D20">
        <v>-1700</v>
      </c>
      <c r="E20" s="1">
        <v>500250</v>
      </c>
      <c r="F20" t="s">
        <v>102</v>
      </c>
      <c r="G20" t="s">
        <v>19</v>
      </c>
      <c r="H20" t="s">
        <v>20</v>
      </c>
      <c r="I20" t="s">
        <v>21</v>
      </c>
      <c r="J20" t="s">
        <v>22</v>
      </c>
      <c r="O20" t="s">
        <v>98</v>
      </c>
      <c r="P20" t="s">
        <v>99</v>
      </c>
    </row>
    <row r="21" spans="1:18" hidden="1" x14ac:dyDescent="0.35">
      <c r="A21" t="str">
        <f>VLOOKUP(E21,kontoplaan!A21:F1489,6,FALSE)</f>
        <v>Põhitegevuse kulud</v>
      </c>
      <c r="B21" t="str">
        <f>VLOOKUP(E21,kontogrupp!A16:B1300,2,FALSE)</f>
        <v>50 - tööjõukulud</v>
      </c>
      <c r="C21" t="s">
        <v>103</v>
      </c>
      <c r="D21">
        <v>16</v>
      </c>
      <c r="E21" s="1">
        <v>506040</v>
      </c>
      <c r="F21" t="s">
        <v>18</v>
      </c>
      <c r="G21" t="s">
        <v>19</v>
      </c>
      <c r="H21" t="s">
        <v>20</v>
      </c>
      <c r="I21" t="s">
        <v>21</v>
      </c>
      <c r="J21" t="s">
        <v>22</v>
      </c>
      <c r="O21" t="s">
        <v>98</v>
      </c>
      <c r="P21" t="s">
        <v>99</v>
      </c>
    </row>
    <row r="22" spans="1:18" hidden="1" x14ac:dyDescent="0.35">
      <c r="A22" t="str">
        <f>VLOOKUP(E22,kontoplaan!A22:F1490,6,FALSE)</f>
        <v>Põhitegevuse kulud</v>
      </c>
      <c r="B22" t="str">
        <f>VLOOKUP(E22,kontogrupp!A17:B1301,2,FALSE)</f>
        <v>50 - tööjõukulud</v>
      </c>
      <c r="C22" t="s">
        <v>104</v>
      </c>
      <c r="D22">
        <v>600</v>
      </c>
      <c r="E22" s="1">
        <v>506000</v>
      </c>
      <c r="F22" t="s">
        <v>28</v>
      </c>
      <c r="G22" t="s">
        <v>19</v>
      </c>
      <c r="H22" t="s">
        <v>20</v>
      </c>
      <c r="I22" t="s">
        <v>21</v>
      </c>
      <c r="J22" t="s">
        <v>22</v>
      </c>
      <c r="O22" t="s">
        <v>98</v>
      </c>
      <c r="P22" t="s">
        <v>99</v>
      </c>
    </row>
    <row r="23" spans="1:18" hidden="1" x14ac:dyDescent="0.35">
      <c r="A23" t="str">
        <f>VLOOKUP(E23,kontoplaan!A23:F1491,6,FALSE)</f>
        <v>Põhitegevuse kulud</v>
      </c>
      <c r="B23" t="str">
        <f>VLOOKUP(E23,kontogrupp!A18:B1302,2,FALSE)</f>
        <v>50 - tööjõukulud</v>
      </c>
      <c r="C23" t="s">
        <v>105</v>
      </c>
      <c r="D23">
        <v>2000</v>
      </c>
      <c r="E23" s="1">
        <v>500500</v>
      </c>
      <c r="F23" t="s">
        <v>97</v>
      </c>
      <c r="G23" t="s">
        <v>19</v>
      </c>
      <c r="H23" t="s">
        <v>20</v>
      </c>
      <c r="I23" t="s">
        <v>21</v>
      </c>
      <c r="J23" t="s">
        <v>22</v>
      </c>
      <c r="O23" t="s">
        <v>98</v>
      </c>
      <c r="P23" t="s">
        <v>99</v>
      </c>
    </row>
    <row r="24" spans="1:18" hidden="1" x14ac:dyDescent="0.35">
      <c r="A24" t="str">
        <f>VLOOKUP(E24,kontoplaan!A24:F1492,6,FALSE)</f>
        <v>Põhitegevuse kulud</v>
      </c>
      <c r="B24" t="str">
        <f>VLOOKUP(E24,kontogrupp!A19:B1303,2,FALSE)</f>
        <v>50 - tööjõukulud</v>
      </c>
      <c r="C24" t="s">
        <v>106</v>
      </c>
      <c r="D24">
        <v>-16</v>
      </c>
      <c r="E24" s="1">
        <v>500140</v>
      </c>
      <c r="F24" t="s">
        <v>108</v>
      </c>
      <c r="G24" t="s">
        <v>19</v>
      </c>
      <c r="H24" t="s">
        <v>20</v>
      </c>
      <c r="I24" t="s">
        <v>21</v>
      </c>
      <c r="J24" t="s">
        <v>22</v>
      </c>
      <c r="O24" t="s">
        <v>23</v>
      </c>
      <c r="P24" t="s">
        <v>24</v>
      </c>
    </row>
    <row r="25" spans="1:18" hidden="1" x14ac:dyDescent="0.35">
      <c r="A25" t="str">
        <f>VLOOKUP(E25,kontoplaan!A25:F1493,6,FALSE)</f>
        <v>Põhitegevuse kulud</v>
      </c>
      <c r="B25" t="str">
        <f>VLOOKUP(E25,kontogrupp!A20:B1304,2,FALSE)</f>
        <v>50 - tööjõukulud</v>
      </c>
      <c r="C25" t="s">
        <v>109</v>
      </c>
      <c r="D25">
        <v>-600</v>
      </c>
      <c r="E25" s="1">
        <v>500140</v>
      </c>
      <c r="F25" t="s">
        <v>108</v>
      </c>
      <c r="G25" t="s">
        <v>19</v>
      </c>
      <c r="H25" t="s">
        <v>20</v>
      </c>
      <c r="I25" t="s">
        <v>21</v>
      </c>
      <c r="J25" t="s">
        <v>22</v>
      </c>
      <c r="O25" t="s">
        <v>23</v>
      </c>
      <c r="P25" t="s">
        <v>24</v>
      </c>
    </row>
    <row r="26" spans="1:18" hidden="1" x14ac:dyDescent="0.35">
      <c r="A26" t="str">
        <f>VLOOKUP(E26,kontoplaan!A26:F1494,6,FALSE)</f>
        <v>Põhitegevuse kulud</v>
      </c>
      <c r="B26" t="str">
        <f>VLOOKUP(E26,kontogrupp!A21:B1305,2,FALSE)</f>
        <v>50 - tööjõukulud</v>
      </c>
      <c r="C26" t="s">
        <v>110</v>
      </c>
      <c r="D26">
        <v>-2000</v>
      </c>
      <c r="E26" s="1">
        <v>500140</v>
      </c>
      <c r="F26" t="s">
        <v>108</v>
      </c>
      <c r="G26" t="s">
        <v>19</v>
      </c>
      <c r="H26" t="s">
        <v>20</v>
      </c>
      <c r="I26" t="s">
        <v>21</v>
      </c>
      <c r="J26" t="s">
        <v>22</v>
      </c>
      <c r="O26" t="s">
        <v>23</v>
      </c>
      <c r="P26" t="s">
        <v>24</v>
      </c>
    </row>
    <row r="27" spans="1:18" hidden="1" x14ac:dyDescent="0.35">
      <c r="A27" t="str">
        <f>VLOOKUP(E27,kontoplaan!A27:F1495,6,FALSE)</f>
        <v>Põhitegevuse kulud</v>
      </c>
      <c r="B27" t="str">
        <f>VLOOKUP(E27,kontogrupp!A22:B1306,2,FALSE)</f>
        <v>50 - tööjõukulud</v>
      </c>
      <c r="C27" t="s">
        <v>111</v>
      </c>
      <c r="D27">
        <v>9</v>
      </c>
      <c r="E27" s="1">
        <v>506040</v>
      </c>
      <c r="F27" t="s">
        <v>18</v>
      </c>
      <c r="G27" t="s">
        <v>19</v>
      </c>
      <c r="H27" t="s">
        <v>20</v>
      </c>
      <c r="I27" t="s">
        <v>21</v>
      </c>
      <c r="J27" t="s">
        <v>22</v>
      </c>
      <c r="O27" t="s">
        <v>98</v>
      </c>
      <c r="P27" t="s">
        <v>99</v>
      </c>
    </row>
    <row r="28" spans="1:18" hidden="1" x14ac:dyDescent="0.35">
      <c r="A28" t="str">
        <f>VLOOKUP(E28,kontoplaan!A28:F1496,6,FALSE)</f>
        <v>Põhitegevuse kulud</v>
      </c>
      <c r="B28" t="str">
        <f>VLOOKUP(E28,kontogrupp!A23:B1307,2,FALSE)</f>
        <v>50 - tööjõukulud</v>
      </c>
      <c r="C28" t="s">
        <v>112</v>
      </c>
      <c r="D28">
        <v>376</v>
      </c>
      <c r="E28" s="1">
        <v>506000</v>
      </c>
      <c r="F28" t="s">
        <v>28</v>
      </c>
      <c r="G28" t="s">
        <v>19</v>
      </c>
      <c r="H28" t="s">
        <v>20</v>
      </c>
      <c r="I28" t="s">
        <v>21</v>
      </c>
      <c r="J28" t="s">
        <v>22</v>
      </c>
      <c r="O28" t="s">
        <v>98</v>
      </c>
      <c r="P28" t="s">
        <v>99</v>
      </c>
    </row>
    <row r="29" spans="1:18" hidden="1" x14ac:dyDescent="0.35">
      <c r="A29" t="str">
        <f>VLOOKUP(E29,kontoplaan!A29:F1497,6,FALSE)</f>
        <v>Põhitegevuse kulud</v>
      </c>
      <c r="B29" t="str">
        <f>VLOOKUP(E29,kontogrupp!A24:B1308,2,FALSE)</f>
        <v>50 - tööjõukulud</v>
      </c>
      <c r="C29" t="s">
        <v>113</v>
      </c>
      <c r="D29">
        <v>1139</v>
      </c>
      <c r="E29" s="1">
        <v>500500</v>
      </c>
      <c r="F29" t="s">
        <v>97</v>
      </c>
      <c r="G29" t="s">
        <v>19</v>
      </c>
      <c r="H29" t="s">
        <v>20</v>
      </c>
      <c r="I29" t="s">
        <v>21</v>
      </c>
      <c r="J29" t="s">
        <v>22</v>
      </c>
      <c r="O29" t="s">
        <v>98</v>
      </c>
      <c r="P29" t="s">
        <v>99</v>
      </c>
    </row>
    <row r="30" spans="1:18" hidden="1" x14ac:dyDescent="0.35">
      <c r="A30" t="str">
        <f>VLOOKUP(E30,kontoplaan!A30:F1498,6,FALSE)</f>
        <v>Põhitegevuse kulud</v>
      </c>
      <c r="B30" t="str">
        <f>VLOOKUP(E30,kontogrupp!A25:B1309,2,FALSE)</f>
        <v>55 - majandamiskulud</v>
      </c>
      <c r="C30" t="s">
        <v>114</v>
      </c>
      <c r="D30">
        <v>-9</v>
      </c>
      <c r="E30" s="1">
        <v>551483</v>
      </c>
      <c r="F30" t="s">
        <v>116</v>
      </c>
      <c r="G30" t="s">
        <v>19</v>
      </c>
      <c r="H30" t="s">
        <v>20</v>
      </c>
      <c r="I30" t="s">
        <v>117</v>
      </c>
      <c r="J30" t="s">
        <v>118</v>
      </c>
      <c r="K30" t="s">
        <v>119</v>
      </c>
      <c r="L30" t="s">
        <v>120</v>
      </c>
    </row>
    <row r="31" spans="1:18" hidden="1" x14ac:dyDescent="0.35">
      <c r="A31" t="str">
        <f>VLOOKUP(E31,kontoplaan!A31:F1499,6,FALSE)</f>
        <v>Põhitegevuse kulud</v>
      </c>
      <c r="B31" t="str">
        <f>VLOOKUP(E31,kontogrupp!A26:B1310,2,FALSE)</f>
        <v>55 - majandamiskulud</v>
      </c>
      <c r="C31" t="s">
        <v>121</v>
      </c>
      <c r="D31">
        <v>-376</v>
      </c>
      <c r="E31" s="1">
        <v>551483</v>
      </c>
      <c r="F31" t="s">
        <v>116</v>
      </c>
      <c r="G31" t="s">
        <v>19</v>
      </c>
      <c r="H31" t="s">
        <v>20</v>
      </c>
      <c r="I31" t="s">
        <v>117</v>
      </c>
      <c r="J31" t="s">
        <v>118</v>
      </c>
      <c r="K31" t="s">
        <v>119</v>
      </c>
      <c r="L31" t="s">
        <v>120</v>
      </c>
      <c r="Q31" t="s">
        <v>119</v>
      </c>
      <c r="R31" t="s">
        <v>120</v>
      </c>
    </row>
    <row r="32" spans="1:18" hidden="1" x14ac:dyDescent="0.35">
      <c r="A32" t="str">
        <f>VLOOKUP(E32,kontoplaan!A32:F1500,6,FALSE)</f>
        <v>Põhitegevuse kulud</v>
      </c>
      <c r="B32" t="str">
        <f>VLOOKUP(E32,kontogrupp!A27:B1311,2,FALSE)</f>
        <v>55 - majandamiskulud</v>
      </c>
      <c r="C32" t="s">
        <v>122</v>
      </c>
      <c r="D32">
        <v>-1139</v>
      </c>
      <c r="E32" s="1">
        <v>551483</v>
      </c>
      <c r="F32" t="s">
        <v>116</v>
      </c>
      <c r="G32" t="s">
        <v>19</v>
      </c>
      <c r="H32" t="s">
        <v>20</v>
      </c>
      <c r="I32" t="s">
        <v>117</v>
      </c>
      <c r="J32" t="s">
        <v>118</v>
      </c>
      <c r="K32" t="s">
        <v>119</v>
      </c>
      <c r="L32" t="s">
        <v>120</v>
      </c>
      <c r="Q32" t="s">
        <v>119</v>
      </c>
      <c r="R32" t="s">
        <v>120</v>
      </c>
    </row>
    <row r="33" spans="1:16" hidden="1" x14ac:dyDescent="0.35">
      <c r="A33" t="str">
        <f>VLOOKUP(E33,kontoplaan!A33:F1501,6,FALSE)</f>
        <v>Põhitegevuse tulud</v>
      </c>
      <c r="B33" t="str">
        <f>VLOOKUP(E33,kontogrupp!A2:B1289,2,FALSE)</f>
        <v>30 - maksutulud</v>
      </c>
      <c r="C33" t="s">
        <v>123</v>
      </c>
      <c r="D33">
        <v>-8353</v>
      </c>
      <c r="E33" s="1">
        <v>300000</v>
      </c>
      <c r="F33" t="s">
        <v>125</v>
      </c>
      <c r="G33" t="s">
        <v>126</v>
      </c>
      <c r="H33" t="s">
        <v>127</v>
      </c>
      <c r="I33" t="s">
        <v>21</v>
      </c>
      <c r="J33" t="s">
        <v>22</v>
      </c>
    </row>
    <row r="34" spans="1:16" hidden="1" x14ac:dyDescent="0.35">
      <c r="A34" t="str">
        <f>VLOOKUP(E34,kontoplaan!A34:F1502,6,FALSE)</f>
        <v>Põhitegevuse tulud</v>
      </c>
      <c r="B34" t="str">
        <f>VLOOKUP(E34,kontogrupp!A29:B1313,2,FALSE)</f>
        <v>30 - maksutulud</v>
      </c>
      <c r="C34" t="s">
        <v>128</v>
      </c>
      <c r="D34">
        <v>8353</v>
      </c>
      <c r="E34" s="1">
        <v>303000</v>
      </c>
      <c r="F34" t="s">
        <v>130</v>
      </c>
      <c r="G34" t="s">
        <v>126</v>
      </c>
      <c r="H34" t="s">
        <v>127</v>
      </c>
      <c r="I34" t="s">
        <v>21</v>
      </c>
      <c r="J34" t="s">
        <v>22</v>
      </c>
    </row>
    <row r="35" spans="1:16" hidden="1" x14ac:dyDescent="0.35">
      <c r="A35" t="str">
        <f>VLOOKUP(E35,kontoplaan!A35:F1503,6,FALSE)</f>
        <v>Põhitegevuse kulud</v>
      </c>
      <c r="B35" t="str">
        <f>VLOOKUP(E35,kontogrupp!A30:B1314,2,FALSE)</f>
        <v>50 - tööjõukulud</v>
      </c>
      <c r="C35" t="s">
        <v>131</v>
      </c>
      <c r="D35">
        <v>200</v>
      </c>
      <c r="E35" s="1">
        <v>505090</v>
      </c>
      <c r="F35" t="s">
        <v>133</v>
      </c>
      <c r="G35" t="s">
        <v>134</v>
      </c>
      <c r="H35" t="s">
        <v>135</v>
      </c>
      <c r="I35" t="s">
        <v>117</v>
      </c>
      <c r="J35" t="s">
        <v>118</v>
      </c>
    </row>
    <row r="36" spans="1:16" hidden="1" x14ac:dyDescent="0.35">
      <c r="A36" t="str">
        <f>VLOOKUP(E36,kontoplaan!A36:F1504,6,FALSE)</f>
        <v>Põhitegevuse kulud</v>
      </c>
      <c r="B36" t="str">
        <f>VLOOKUP(E36,kontogrupp!A31:B1315,2,FALSE)</f>
        <v>55 - majandamiskulud</v>
      </c>
      <c r="C36" t="s">
        <v>136</v>
      </c>
      <c r="D36">
        <v>-937</v>
      </c>
      <c r="E36" s="1">
        <v>552450</v>
      </c>
      <c r="F36" t="s">
        <v>138</v>
      </c>
      <c r="G36" t="s">
        <v>139</v>
      </c>
      <c r="H36" t="s">
        <v>140</v>
      </c>
      <c r="I36" t="s">
        <v>117</v>
      </c>
      <c r="J36" t="s">
        <v>118</v>
      </c>
      <c r="M36" t="s">
        <v>141</v>
      </c>
      <c r="N36" t="s">
        <v>142</v>
      </c>
      <c r="O36" t="s">
        <v>143</v>
      </c>
      <c r="P36" t="s">
        <v>144</v>
      </c>
    </row>
    <row r="37" spans="1:16" hidden="1" x14ac:dyDescent="0.35">
      <c r="A37" t="str">
        <f>VLOOKUP(E37,kontoplaan!A37:F1505,6,FALSE)</f>
        <v>Põhitegevuse kulud</v>
      </c>
      <c r="B37" t="str">
        <f>VLOOKUP(E37,kontogrupp!A32:B1316,2,FALSE)</f>
        <v>55 - majandamiskulud</v>
      </c>
      <c r="C37" t="s">
        <v>145</v>
      </c>
      <c r="D37">
        <v>-3737</v>
      </c>
      <c r="E37" s="1">
        <v>552450</v>
      </c>
      <c r="F37" t="s">
        <v>138</v>
      </c>
      <c r="G37" t="s">
        <v>139</v>
      </c>
      <c r="H37" t="s">
        <v>140</v>
      </c>
      <c r="I37" t="s">
        <v>117</v>
      </c>
      <c r="J37" t="s">
        <v>118</v>
      </c>
      <c r="M37" t="s">
        <v>141</v>
      </c>
      <c r="N37" t="s">
        <v>142</v>
      </c>
      <c r="O37" t="s">
        <v>143</v>
      </c>
      <c r="P37" t="s">
        <v>144</v>
      </c>
    </row>
    <row r="38" spans="1:16" hidden="1" x14ac:dyDescent="0.35">
      <c r="A38" t="str">
        <f>VLOOKUP(E38,kontoplaan!A38:F1506,6,FALSE)</f>
        <v>Põhitegevuse kulud</v>
      </c>
      <c r="B38" t="str">
        <f>VLOOKUP(E38,kontogrupp!A33:B1317,2,FALSE)</f>
        <v>55 - majandamiskulud</v>
      </c>
      <c r="C38" t="s">
        <v>146</v>
      </c>
      <c r="D38">
        <v>-1866</v>
      </c>
      <c r="E38" s="1">
        <v>552450</v>
      </c>
      <c r="F38" t="s">
        <v>138</v>
      </c>
      <c r="G38" t="s">
        <v>139</v>
      </c>
      <c r="H38" t="s">
        <v>140</v>
      </c>
      <c r="I38" t="s">
        <v>117</v>
      </c>
      <c r="J38" t="s">
        <v>118</v>
      </c>
      <c r="M38" t="s">
        <v>141</v>
      </c>
      <c r="N38" t="s">
        <v>142</v>
      </c>
      <c r="O38" t="s">
        <v>143</v>
      </c>
      <c r="P38" t="s">
        <v>144</v>
      </c>
    </row>
    <row r="39" spans="1:16" hidden="1" x14ac:dyDescent="0.35">
      <c r="A39" t="str">
        <f>VLOOKUP(E39,kontoplaan!A39:F1507,6,FALSE)</f>
        <v>Põhitegevuse kulud</v>
      </c>
      <c r="B39" t="str">
        <f>VLOOKUP(E39,kontogrupp!A34:B1318,2,FALSE)</f>
        <v>55 - majandamiskulud</v>
      </c>
      <c r="C39" t="s">
        <v>147</v>
      </c>
      <c r="D39">
        <v>-112</v>
      </c>
      <c r="E39" s="1">
        <v>552590</v>
      </c>
      <c r="F39" t="s">
        <v>149</v>
      </c>
      <c r="G39" t="s">
        <v>139</v>
      </c>
      <c r="H39" t="s">
        <v>140</v>
      </c>
      <c r="I39" t="s">
        <v>117</v>
      </c>
      <c r="J39" t="s">
        <v>118</v>
      </c>
      <c r="M39" t="s">
        <v>150</v>
      </c>
      <c r="N39" t="s">
        <v>151</v>
      </c>
      <c r="O39" t="s">
        <v>143</v>
      </c>
      <c r="P39" t="s">
        <v>144</v>
      </c>
    </row>
    <row r="40" spans="1:16" hidden="1" x14ac:dyDescent="0.35">
      <c r="A40" t="str">
        <f>VLOOKUP(E40,kontoplaan!A40:F1508,6,FALSE)</f>
        <v>Põhitegevuse kulud</v>
      </c>
      <c r="B40" t="str">
        <f>VLOOKUP(E40,kontogrupp!A35:B1319,2,FALSE)</f>
        <v>55 - majandamiskulud</v>
      </c>
      <c r="C40" t="s">
        <v>152</v>
      </c>
      <c r="D40">
        <v>-221</v>
      </c>
      <c r="E40" s="1">
        <v>552590</v>
      </c>
      <c r="F40" t="s">
        <v>149</v>
      </c>
      <c r="G40" t="s">
        <v>139</v>
      </c>
      <c r="H40" t="s">
        <v>140</v>
      </c>
      <c r="I40" t="s">
        <v>117</v>
      </c>
      <c r="J40" t="s">
        <v>118</v>
      </c>
      <c r="M40" t="s">
        <v>150</v>
      </c>
      <c r="N40" t="s">
        <v>151</v>
      </c>
      <c r="O40" t="s">
        <v>143</v>
      </c>
      <c r="P40" t="s">
        <v>144</v>
      </c>
    </row>
    <row r="41" spans="1:16" hidden="1" x14ac:dyDescent="0.35">
      <c r="A41" t="str">
        <f>VLOOKUP(E41,kontoplaan!A41:F1509,6,FALSE)</f>
        <v>Põhitegevuse kulud</v>
      </c>
      <c r="B41" t="str">
        <f>VLOOKUP(E41,kontogrupp!A36:B1320,2,FALSE)</f>
        <v>50 - tööjõukulud</v>
      </c>
      <c r="C41" t="s">
        <v>153</v>
      </c>
      <c r="D41">
        <v>1</v>
      </c>
      <c r="E41" s="1">
        <v>506040</v>
      </c>
      <c r="F41" t="s">
        <v>18</v>
      </c>
      <c r="G41" t="s">
        <v>154</v>
      </c>
      <c r="H41" t="s">
        <v>155</v>
      </c>
      <c r="I41" t="s">
        <v>117</v>
      </c>
      <c r="J41" t="s">
        <v>118</v>
      </c>
    </row>
    <row r="42" spans="1:16" hidden="1" x14ac:dyDescent="0.35">
      <c r="A42" t="str">
        <f>VLOOKUP(E42,kontoplaan!A42:F1510,6,FALSE)</f>
        <v>Põhitegevuse kulud</v>
      </c>
      <c r="B42" t="str">
        <f>VLOOKUP(E42,kontogrupp!A37:B1321,2,FALSE)</f>
        <v>50 - tööjõukulud</v>
      </c>
      <c r="C42" t="s">
        <v>153</v>
      </c>
      <c r="D42">
        <v>29</v>
      </c>
      <c r="E42" s="1">
        <v>506000</v>
      </c>
      <c r="F42" t="s">
        <v>28</v>
      </c>
      <c r="G42" t="s">
        <v>154</v>
      </c>
      <c r="H42" t="s">
        <v>155</v>
      </c>
      <c r="I42" t="s">
        <v>117</v>
      </c>
      <c r="J42" t="s">
        <v>118</v>
      </c>
    </row>
    <row r="43" spans="1:16" hidden="1" x14ac:dyDescent="0.35">
      <c r="A43" t="str">
        <f>VLOOKUP(E43,kontoplaan!A43:F1511,6,FALSE)</f>
        <v>Põhitegevuse kulud</v>
      </c>
      <c r="B43" t="str">
        <f>VLOOKUP(E43,kontogrupp!A38:B1322,2,FALSE)</f>
        <v>50 - tööjõukulud</v>
      </c>
      <c r="C43" t="s">
        <v>153</v>
      </c>
      <c r="D43">
        <v>87</v>
      </c>
      <c r="E43" s="1">
        <v>500260</v>
      </c>
      <c r="F43" t="s">
        <v>157</v>
      </c>
      <c r="G43" t="s">
        <v>154</v>
      </c>
      <c r="H43" t="s">
        <v>155</v>
      </c>
      <c r="I43" t="s">
        <v>117</v>
      </c>
      <c r="J43" t="s">
        <v>118</v>
      </c>
    </row>
    <row r="44" spans="1:16" hidden="1" x14ac:dyDescent="0.35">
      <c r="A44" t="str">
        <f>VLOOKUP(E44,kontoplaan!A44:F1512,6,FALSE)</f>
        <v>Põhitegevuse kulud</v>
      </c>
      <c r="B44" t="str">
        <f>VLOOKUP(E44,kontogrupp!A39:B1323,2,FALSE)</f>
        <v>50 - tööjõukulud</v>
      </c>
      <c r="C44" t="s">
        <v>153</v>
      </c>
      <c r="D44">
        <v>4</v>
      </c>
      <c r="E44" s="1">
        <v>506040</v>
      </c>
      <c r="F44" t="s">
        <v>18</v>
      </c>
      <c r="G44" t="s">
        <v>158</v>
      </c>
      <c r="H44" t="s">
        <v>159</v>
      </c>
      <c r="I44" t="s">
        <v>117</v>
      </c>
      <c r="J44" t="s">
        <v>118</v>
      </c>
    </row>
    <row r="45" spans="1:16" hidden="1" x14ac:dyDescent="0.35">
      <c r="A45" t="str">
        <f>VLOOKUP(E45,kontoplaan!A45:F1513,6,FALSE)</f>
        <v>Põhitegevuse kulud</v>
      </c>
      <c r="B45" t="str">
        <f>VLOOKUP(E45,kontogrupp!A40:B1324,2,FALSE)</f>
        <v>50 - tööjõukulud</v>
      </c>
      <c r="C45" t="s">
        <v>153</v>
      </c>
      <c r="D45">
        <v>173</v>
      </c>
      <c r="E45" s="1">
        <v>506000</v>
      </c>
      <c r="F45" t="s">
        <v>28</v>
      </c>
      <c r="G45" t="s">
        <v>158</v>
      </c>
      <c r="H45" t="s">
        <v>159</v>
      </c>
      <c r="I45" t="s">
        <v>117</v>
      </c>
      <c r="J45" t="s">
        <v>118</v>
      </c>
    </row>
    <row r="46" spans="1:16" hidden="1" x14ac:dyDescent="0.35">
      <c r="A46" t="str">
        <f>VLOOKUP(E46,kontoplaan!A46:F1514,6,FALSE)</f>
        <v>Põhitegevuse kulud</v>
      </c>
      <c r="B46" t="str">
        <f>VLOOKUP(E46,kontogrupp!A41:B1325,2,FALSE)</f>
        <v>50 - tööjõukulud</v>
      </c>
      <c r="C46" t="s">
        <v>153</v>
      </c>
      <c r="D46">
        <v>523</v>
      </c>
      <c r="E46" s="1">
        <v>500260</v>
      </c>
      <c r="F46" t="s">
        <v>157</v>
      </c>
      <c r="G46" t="s">
        <v>158</v>
      </c>
      <c r="H46" t="s">
        <v>159</v>
      </c>
      <c r="I46" t="s">
        <v>117</v>
      </c>
      <c r="J46" t="s">
        <v>118</v>
      </c>
    </row>
    <row r="47" spans="1:16" hidden="1" x14ac:dyDescent="0.35">
      <c r="A47" t="str">
        <f>VLOOKUP(E47,kontoplaan!A47:F1515,6,FALSE)</f>
        <v>Põhitegevuse kulud</v>
      </c>
      <c r="B47" t="str">
        <f>VLOOKUP(E47,kontogrupp!A42:B1326,2,FALSE)</f>
        <v>50 - tööjõukulud</v>
      </c>
      <c r="C47" t="s">
        <v>153</v>
      </c>
      <c r="D47">
        <v>1</v>
      </c>
      <c r="E47" s="1">
        <v>506040</v>
      </c>
      <c r="F47" t="s">
        <v>18</v>
      </c>
      <c r="G47" t="s">
        <v>134</v>
      </c>
      <c r="H47" t="s">
        <v>135</v>
      </c>
      <c r="I47" t="s">
        <v>117</v>
      </c>
      <c r="J47" t="s">
        <v>118</v>
      </c>
    </row>
    <row r="48" spans="1:16" hidden="1" x14ac:dyDescent="0.35">
      <c r="A48" t="str">
        <f>VLOOKUP(E48,kontoplaan!A48:F1516,6,FALSE)</f>
        <v>Põhitegevuse kulud</v>
      </c>
      <c r="B48" t="str">
        <f>VLOOKUP(E48,kontogrupp!A43:B1327,2,FALSE)</f>
        <v>50 - tööjõukulud</v>
      </c>
      <c r="C48" t="s">
        <v>153</v>
      </c>
      <c r="D48">
        <v>29</v>
      </c>
      <c r="E48" s="1">
        <v>506000</v>
      </c>
      <c r="F48" t="s">
        <v>28</v>
      </c>
      <c r="G48" t="s">
        <v>134</v>
      </c>
      <c r="H48" t="s">
        <v>135</v>
      </c>
      <c r="I48" t="s">
        <v>117</v>
      </c>
      <c r="J48" t="s">
        <v>118</v>
      </c>
    </row>
    <row r="49" spans="1:18" hidden="1" x14ac:dyDescent="0.35">
      <c r="A49" t="str">
        <f>VLOOKUP(E49,kontoplaan!A49:F1517,6,FALSE)</f>
        <v>Põhitegevuse kulud</v>
      </c>
      <c r="B49" t="str">
        <f>VLOOKUP(E49,kontogrupp!A44:B1328,2,FALSE)</f>
        <v>50 - tööjõukulud</v>
      </c>
      <c r="C49" t="s">
        <v>153</v>
      </c>
      <c r="D49">
        <v>87</v>
      </c>
      <c r="E49" s="1">
        <v>500260</v>
      </c>
      <c r="F49" t="s">
        <v>157</v>
      </c>
      <c r="G49" t="s">
        <v>134</v>
      </c>
      <c r="H49" t="s">
        <v>135</v>
      </c>
      <c r="I49" t="s">
        <v>117</v>
      </c>
      <c r="J49" t="s">
        <v>118</v>
      </c>
    </row>
    <row r="50" spans="1:18" hidden="1" x14ac:dyDescent="0.35">
      <c r="A50" t="str">
        <f>VLOOKUP(E50,kontoplaan!A50:F1518,6,FALSE)</f>
        <v>Põhitegevuse tulud</v>
      </c>
      <c r="B50" t="str">
        <f>VLOOKUP(E50,kontogrupp!A45:B1329,2,FALSE)</f>
        <v>35 - saadud toetused</v>
      </c>
      <c r="C50" t="s">
        <v>160</v>
      </c>
      <c r="D50">
        <v>934</v>
      </c>
      <c r="E50" s="1">
        <v>350000</v>
      </c>
      <c r="F50" t="s">
        <v>162</v>
      </c>
      <c r="G50" t="s">
        <v>139</v>
      </c>
      <c r="H50" t="s">
        <v>140</v>
      </c>
      <c r="I50" t="s">
        <v>117</v>
      </c>
      <c r="J50" t="s">
        <v>118</v>
      </c>
    </row>
    <row r="51" spans="1:18" hidden="1" x14ac:dyDescent="0.35">
      <c r="A51" t="str">
        <f>VLOOKUP(E51,kontoplaan!A51:F1519,6,FALSE)</f>
        <v>Põhitegevuse kulud</v>
      </c>
      <c r="B51" t="str">
        <f>VLOOKUP(E51,kontogrupp!A46:B1330,2,FALSE)</f>
        <v>55 - majandamiskulud</v>
      </c>
      <c r="C51" t="s">
        <v>86</v>
      </c>
      <c r="D51">
        <v>870</v>
      </c>
      <c r="E51" s="1">
        <v>550099</v>
      </c>
      <c r="F51" t="s">
        <v>86</v>
      </c>
      <c r="G51" t="s">
        <v>19</v>
      </c>
      <c r="H51" t="s">
        <v>20</v>
      </c>
      <c r="I51" t="s">
        <v>21</v>
      </c>
      <c r="J51" t="s">
        <v>22</v>
      </c>
      <c r="O51" t="s">
        <v>163</v>
      </c>
      <c r="P51" t="s">
        <v>164</v>
      </c>
      <c r="Q51" t="s">
        <v>93</v>
      </c>
      <c r="R51" t="s">
        <v>94</v>
      </c>
    </row>
    <row r="52" spans="1:18" hidden="1" x14ac:dyDescent="0.35">
      <c r="A52" t="str">
        <f>VLOOKUP(E52,kontoplaan!A52:F1520,6,FALSE)</f>
        <v>Põhitegevuse kulud</v>
      </c>
      <c r="B52" t="str">
        <f>VLOOKUP(E52,kontogrupp!A47:B1331,2,FALSE)</f>
        <v>55 - majandamiskulud</v>
      </c>
      <c r="C52" t="s">
        <v>76</v>
      </c>
      <c r="D52">
        <v>-870</v>
      </c>
      <c r="E52" s="1">
        <v>550040</v>
      </c>
      <c r="F52" t="s">
        <v>76</v>
      </c>
      <c r="G52" t="s">
        <v>19</v>
      </c>
      <c r="H52" t="s">
        <v>20</v>
      </c>
      <c r="I52" t="s">
        <v>87</v>
      </c>
      <c r="J52" t="s">
        <v>88</v>
      </c>
      <c r="O52" t="s">
        <v>165</v>
      </c>
      <c r="P52" t="s">
        <v>166</v>
      </c>
      <c r="Q52" t="s">
        <v>93</v>
      </c>
      <c r="R52" t="s">
        <v>94</v>
      </c>
    </row>
    <row r="53" spans="1:18" hidden="1" x14ac:dyDescent="0.35">
      <c r="A53" t="str">
        <f>VLOOKUP(E53,kontoplaan!A53:F1521,6,FALSE)</f>
        <v>Põhitegevuse kulud</v>
      </c>
      <c r="B53" t="str">
        <f>VLOOKUP(E53,kontogrupp!A48:B1332,2,FALSE)</f>
        <v>55 - majandamiskulud</v>
      </c>
      <c r="C53" t="s">
        <v>167</v>
      </c>
      <c r="D53">
        <v>7500</v>
      </c>
      <c r="E53" s="1">
        <v>551500</v>
      </c>
      <c r="F53" t="s">
        <v>169</v>
      </c>
      <c r="G53" t="s">
        <v>47</v>
      </c>
      <c r="H53" t="s">
        <v>48</v>
      </c>
      <c r="I53" t="s">
        <v>21</v>
      </c>
      <c r="J53" t="s">
        <v>22</v>
      </c>
    </row>
    <row r="54" spans="1:18" hidden="1" x14ac:dyDescent="0.35">
      <c r="A54" t="str">
        <f>VLOOKUP(E54,kontoplaan!A54:F1522,6,FALSE)</f>
        <v>Põhitegevuse kulud</v>
      </c>
      <c r="B54" t="str">
        <f>VLOOKUP(E54,kontogrupp!A49:B1333,2,FALSE)</f>
        <v>55 - majandamiskulud</v>
      </c>
      <c r="C54" t="s">
        <v>170</v>
      </c>
      <c r="D54">
        <v>-7500</v>
      </c>
      <c r="E54" s="1">
        <v>551240</v>
      </c>
      <c r="F54" t="s">
        <v>172</v>
      </c>
      <c r="G54" t="s">
        <v>47</v>
      </c>
      <c r="H54" t="s">
        <v>48</v>
      </c>
      <c r="I54" t="s">
        <v>49</v>
      </c>
      <c r="J54" t="s">
        <v>50</v>
      </c>
      <c r="O54" t="s">
        <v>173</v>
      </c>
      <c r="P54" t="s">
        <v>174</v>
      </c>
    </row>
    <row r="55" spans="1:18" x14ac:dyDescent="0.35">
      <c r="A55" t="str">
        <f>VLOOKUP(E55,kontoplaan!A55:F1523,6,FALSE)</f>
        <v>Investeerimistegevuse kulud</v>
      </c>
      <c r="B55" t="str">
        <f>VLOOKUP(E55,kontogrupp!A50:B1334,2,FALSE)</f>
        <v>15 - põhivara soetus</v>
      </c>
      <c r="C55" t="s">
        <v>175</v>
      </c>
      <c r="D55">
        <v>-6166</v>
      </c>
      <c r="E55" s="1">
        <v>155109</v>
      </c>
      <c r="F55" t="s">
        <v>177</v>
      </c>
      <c r="G55" t="s">
        <v>47</v>
      </c>
      <c r="H55" t="s">
        <v>48</v>
      </c>
      <c r="I55" t="s">
        <v>178</v>
      </c>
      <c r="J55" t="s">
        <v>179</v>
      </c>
      <c r="M55" t="s">
        <v>180</v>
      </c>
      <c r="N55" t="s">
        <v>181</v>
      </c>
    </row>
    <row r="56" spans="1:18" hidden="1" x14ac:dyDescent="0.35">
      <c r="A56" t="str">
        <f>VLOOKUP(E56,kontoplaan!A56:F1524,6,FALSE)</f>
        <v>Põhitegevuse kulud</v>
      </c>
      <c r="B56" t="str">
        <f>VLOOKUP(E56,kontogrupp!A51:B1335,2,FALSE)</f>
        <v>55 - majandamiskulud</v>
      </c>
      <c r="C56" t="s">
        <v>182</v>
      </c>
      <c r="D56">
        <v>172</v>
      </c>
      <c r="E56" s="1">
        <v>551560</v>
      </c>
      <c r="F56" t="s">
        <v>182</v>
      </c>
      <c r="G56" t="s">
        <v>154</v>
      </c>
      <c r="H56" t="s">
        <v>155</v>
      </c>
      <c r="I56" t="s">
        <v>117</v>
      </c>
      <c r="J56" t="s">
        <v>118</v>
      </c>
    </row>
    <row r="57" spans="1:18" hidden="1" x14ac:dyDescent="0.35">
      <c r="A57" t="str">
        <f>VLOOKUP(E57,kontoplaan!A57:F1525,6,FALSE)</f>
        <v>Põhitegevuse kulud</v>
      </c>
      <c r="B57" t="str">
        <f>VLOOKUP(E57,kontogrupp!A52:B1336,2,FALSE)</f>
        <v>55 - majandamiskulud</v>
      </c>
      <c r="C57" t="s">
        <v>184</v>
      </c>
      <c r="D57">
        <v>170</v>
      </c>
      <c r="E57" s="1">
        <v>551308</v>
      </c>
      <c r="F57" t="s">
        <v>184</v>
      </c>
      <c r="G57" t="s">
        <v>154</v>
      </c>
      <c r="H57" t="s">
        <v>155</v>
      </c>
      <c r="I57" t="s">
        <v>117</v>
      </c>
      <c r="J57" t="s">
        <v>118</v>
      </c>
    </row>
    <row r="58" spans="1:18" hidden="1" x14ac:dyDescent="0.35">
      <c r="A58" t="str">
        <f>VLOOKUP(E58,kontoplaan!A58:F1526,6,FALSE)</f>
        <v>Põhitegevuse kulud</v>
      </c>
      <c r="B58" t="str">
        <f>VLOOKUP(E58,kontogrupp!A53:B1337,2,FALSE)</f>
        <v>55 - majandamiskulud</v>
      </c>
      <c r="C58" t="s">
        <v>186</v>
      </c>
      <c r="D58">
        <v>217</v>
      </c>
      <c r="E58" s="1">
        <v>552580</v>
      </c>
      <c r="F58" t="s">
        <v>186</v>
      </c>
      <c r="G58" t="s">
        <v>154</v>
      </c>
      <c r="H58" t="s">
        <v>155</v>
      </c>
      <c r="I58" t="s">
        <v>117</v>
      </c>
      <c r="J58" t="s">
        <v>118</v>
      </c>
    </row>
    <row r="59" spans="1:18" hidden="1" x14ac:dyDescent="0.35">
      <c r="A59" t="str">
        <f>VLOOKUP(E59,kontoplaan!A59:F1527,6,FALSE)</f>
        <v>Põhitegevuse kulud</v>
      </c>
      <c r="B59" t="str">
        <f>VLOOKUP(E59,kontogrupp!A54:B1338,2,FALSE)</f>
        <v>55 - majandamiskulud</v>
      </c>
      <c r="C59" t="s">
        <v>149</v>
      </c>
      <c r="D59">
        <v>-250</v>
      </c>
      <c r="E59" s="1">
        <v>552590</v>
      </c>
      <c r="F59" t="s">
        <v>149</v>
      </c>
      <c r="G59" t="s">
        <v>154</v>
      </c>
      <c r="H59" t="s">
        <v>155</v>
      </c>
      <c r="I59" t="s">
        <v>117</v>
      </c>
      <c r="J59" t="s">
        <v>118</v>
      </c>
    </row>
    <row r="60" spans="1:18" hidden="1" x14ac:dyDescent="0.35">
      <c r="A60" t="str">
        <f>VLOOKUP(E60,kontoplaan!A60:F1528,6,FALSE)</f>
        <v>Põhitegevuse kulud</v>
      </c>
      <c r="B60" t="str">
        <f>VLOOKUP(E60,kontogrupp!A55:B1339,2,FALSE)</f>
        <v>55 - majandamiskulud</v>
      </c>
      <c r="C60" t="s">
        <v>188</v>
      </c>
      <c r="D60">
        <v>-60</v>
      </c>
      <c r="E60" s="1">
        <v>552230</v>
      </c>
      <c r="F60" t="s">
        <v>188</v>
      </c>
      <c r="G60" t="s">
        <v>154</v>
      </c>
      <c r="H60" t="s">
        <v>155</v>
      </c>
      <c r="I60" t="s">
        <v>117</v>
      </c>
      <c r="J60" t="s">
        <v>118</v>
      </c>
    </row>
    <row r="61" spans="1:18" hidden="1" x14ac:dyDescent="0.35">
      <c r="A61" t="str">
        <f>VLOOKUP(E61,kontoplaan!A61:F1529,6,FALSE)</f>
        <v>Põhitegevuse kulud</v>
      </c>
      <c r="B61" t="str">
        <f>VLOOKUP(E61,kontogrupp!A56:B1340,2,FALSE)</f>
        <v>55 - majandamiskulud</v>
      </c>
      <c r="C61" t="s">
        <v>190</v>
      </c>
      <c r="D61">
        <v>-208</v>
      </c>
      <c r="E61" s="1">
        <v>550000</v>
      </c>
      <c r="F61" t="s">
        <v>190</v>
      </c>
      <c r="G61" t="s">
        <v>154</v>
      </c>
      <c r="H61" t="s">
        <v>155</v>
      </c>
      <c r="I61" t="s">
        <v>117</v>
      </c>
      <c r="J61" t="s">
        <v>118</v>
      </c>
    </row>
    <row r="62" spans="1:18" hidden="1" x14ac:dyDescent="0.35">
      <c r="A62" t="str">
        <f>VLOOKUP(E62,kontoplaan!A62:F1530,6,FALSE)</f>
        <v>Põhitegevuse kulud</v>
      </c>
      <c r="B62" t="str">
        <f>VLOOKUP(E62,kontogrupp!A57:B1341,2,FALSE)</f>
        <v>55 - majandamiskulud</v>
      </c>
      <c r="C62" t="s">
        <v>192</v>
      </c>
      <c r="D62">
        <v>208</v>
      </c>
      <c r="E62" s="1">
        <v>550001</v>
      </c>
      <c r="F62" t="s">
        <v>194</v>
      </c>
      <c r="G62" t="s">
        <v>154</v>
      </c>
      <c r="H62" t="s">
        <v>155</v>
      </c>
      <c r="I62" t="s">
        <v>117</v>
      </c>
      <c r="J62" t="s">
        <v>118</v>
      </c>
    </row>
    <row r="63" spans="1:18" hidden="1" x14ac:dyDescent="0.35">
      <c r="A63" t="str">
        <f>VLOOKUP(E63,kontoplaan!A63:F1531,6,FALSE)</f>
        <v>Põhitegevuse tulud</v>
      </c>
      <c r="B63" t="str">
        <f>VLOOKUP(E63,kontogrupp!A58:B1342,2,FALSE)</f>
        <v>32 - tulud kaupade ja teenuste müügist</v>
      </c>
      <c r="C63" t="s">
        <v>195</v>
      </c>
      <c r="D63">
        <v>249</v>
      </c>
      <c r="E63" s="1">
        <v>322090</v>
      </c>
      <c r="F63" t="s">
        <v>197</v>
      </c>
      <c r="G63" t="s">
        <v>154</v>
      </c>
      <c r="H63" t="s">
        <v>155</v>
      </c>
      <c r="I63" t="s">
        <v>117</v>
      </c>
      <c r="J63" t="s">
        <v>118</v>
      </c>
    </row>
    <row r="64" spans="1:18" x14ac:dyDescent="0.35">
      <c r="A64" t="str">
        <f>VLOOKUP(E64,kontoplaan!A64:F1532,6,FALSE)</f>
        <v>Investeerimistegevuse kulud</v>
      </c>
      <c r="B64" t="str">
        <f>VLOOKUP(E64,kontogrupp!A59:B1343,2,FALSE)</f>
        <v>15 - põhivara soetus</v>
      </c>
      <c r="C64" t="s">
        <v>198</v>
      </c>
      <c r="D64">
        <v>-57388</v>
      </c>
      <c r="E64" s="1">
        <v>155109</v>
      </c>
      <c r="F64" t="s">
        <v>177</v>
      </c>
      <c r="G64" t="s">
        <v>47</v>
      </c>
      <c r="H64" t="s">
        <v>48</v>
      </c>
      <c r="I64" t="s">
        <v>178</v>
      </c>
      <c r="J64" t="s">
        <v>179</v>
      </c>
      <c r="M64" t="s">
        <v>180</v>
      </c>
      <c r="N64" t="s">
        <v>181</v>
      </c>
    </row>
    <row r="65" spans="1:14" hidden="1" x14ac:dyDescent="0.35">
      <c r="A65" t="str">
        <f>VLOOKUP(E65,kontoplaan!A65:F1533,6,FALSE)</f>
        <v>Investeerimistegevuse tulud</v>
      </c>
      <c r="B65" t="str">
        <f>VLOOKUP(E65,kontogrupp!A60:B1344,2,FALSE)</f>
        <v>35 - saadud toetused</v>
      </c>
      <c r="C65" t="s">
        <v>199</v>
      </c>
      <c r="D65">
        <v>-57388</v>
      </c>
      <c r="E65" s="1">
        <v>350200</v>
      </c>
      <c r="F65" t="s">
        <v>201</v>
      </c>
      <c r="G65" t="s">
        <v>47</v>
      </c>
      <c r="H65" t="s">
        <v>48</v>
      </c>
      <c r="I65" t="s">
        <v>178</v>
      </c>
      <c r="J65" t="s">
        <v>179</v>
      </c>
      <c r="M65" t="s">
        <v>180</v>
      </c>
      <c r="N65" t="s">
        <v>181</v>
      </c>
    </row>
    <row r="66" spans="1:14" hidden="1" x14ac:dyDescent="0.35">
      <c r="A66" t="str">
        <f>VLOOKUP(E66,kontoplaan!A66:F1534,6,FALSE)</f>
        <v>Põhitegevuse kulud</v>
      </c>
      <c r="B66" t="str">
        <f>VLOOKUP(E66,kontogrupp!A61:B1345,2,FALSE)</f>
        <v>55 - majandamiskulud</v>
      </c>
      <c r="C66" t="s">
        <v>202</v>
      </c>
      <c r="D66">
        <v>10000</v>
      </c>
      <c r="E66" s="1">
        <v>551500</v>
      </c>
      <c r="F66" t="s">
        <v>169</v>
      </c>
      <c r="G66" t="s">
        <v>47</v>
      </c>
      <c r="H66" t="s">
        <v>48</v>
      </c>
      <c r="I66" t="s">
        <v>21</v>
      </c>
      <c r="J66" t="s">
        <v>22</v>
      </c>
    </row>
    <row r="67" spans="1:14" hidden="1" x14ac:dyDescent="0.35">
      <c r="A67" t="str">
        <f>VLOOKUP(E67,kontoplaan!A67:F1535,6,FALSE)</f>
        <v>Põhitegevuse kulud</v>
      </c>
      <c r="B67" t="str">
        <f>VLOOKUP(E67,kontogrupp!A62:B1346,2,FALSE)</f>
        <v>55 - majandamiskulud</v>
      </c>
      <c r="C67" t="s">
        <v>203</v>
      </c>
      <c r="D67">
        <v>2324</v>
      </c>
      <c r="E67" s="1">
        <v>551500</v>
      </c>
      <c r="F67" t="s">
        <v>169</v>
      </c>
      <c r="G67" t="s">
        <v>154</v>
      </c>
      <c r="H67" t="s">
        <v>155</v>
      </c>
      <c r="I67" t="s">
        <v>117</v>
      </c>
      <c r="J67" t="s">
        <v>118</v>
      </c>
    </row>
    <row r="68" spans="1:14" hidden="1" x14ac:dyDescent="0.35">
      <c r="A68" t="str">
        <f>VLOOKUP(E68,kontoplaan!A68:F1536,6,FALSE)</f>
        <v>Põhitegevuse tulud</v>
      </c>
      <c r="B68" t="str">
        <f>VLOOKUP(E68,kontogrupp!A63:B1347,2,FALSE)</f>
        <v>32 - tulud kaupade ja teenuste müügist</v>
      </c>
      <c r="C68" t="s">
        <v>204</v>
      </c>
      <c r="D68">
        <v>2500</v>
      </c>
      <c r="E68" s="1">
        <v>322090</v>
      </c>
      <c r="F68" t="s">
        <v>197</v>
      </c>
      <c r="G68" t="s">
        <v>134</v>
      </c>
      <c r="H68" t="s">
        <v>135</v>
      </c>
      <c r="I68" t="s">
        <v>117</v>
      </c>
      <c r="J68" t="s">
        <v>118</v>
      </c>
    </row>
    <row r="69" spans="1:14" hidden="1" x14ac:dyDescent="0.35">
      <c r="A69" t="str">
        <f>VLOOKUP(E69,kontoplaan!A69:F1537,6,FALSE)</f>
        <v>Põhitegevuse kulud</v>
      </c>
      <c r="B69" t="str">
        <f>VLOOKUP(E69,kontogrupp!A64:B1348,2,FALSE)</f>
        <v>50 - tööjõukulud</v>
      </c>
      <c r="C69" t="s">
        <v>204</v>
      </c>
      <c r="D69">
        <v>11</v>
      </c>
      <c r="E69" s="1">
        <v>506040</v>
      </c>
      <c r="F69" t="s">
        <v>18</v>
      </c>
      <c r="G69" t="s">
        <v>134</v>
      </c>
      <c r="H69" t="s">
        <v>135</v>
      </c>
      <c r="I69" t="s">
        <v>117</v>
      </c>
      <c r="J69" t="s">
        <v>118</v>
      </c>
    </row>
    <row r="70" spans="1:14" hidden="1" x14ac:dyDescent="0.35">
      <c r="A70" t="str">
        <f>VLOOKUP(E70,kontoplaan!A70:F1538,6,FALSE)</f>
        <v>Põhitegevuse kulud</v>
      </c>
      <c r="B70" t="str">
        <f>VLOOKUP(E70,kontogrupp!A65:B1349,2,FALSE)</f>
        <v>50 - tööjõukulud</v>
      </c>
      <c r="C70" t="s">
        <v>204</v>
      </c>
      <c r="D70">
        <v>220</v>
      </c>
      <c r="E70" s="1">
        <v>506000</v>
      </c>
      <c r="F70" t="s">
        <v>28</v>
      </c>
      <c r="G70" t="s">
        <v>134</v>
      </c>
      <c r="H70" t="s">
        <v>135</v>
      </c>
      <c r="I70" t="s">
        <v>117</v>
      </c>
      <c r="J70" t="s">
        <v>118</v>
      </c>
    </row>
    <row r="71" spans="1:14" hidden="1" x14ac:dyDescent="0.35">
      <c r="A71" t="str">
        <f>VLOOKUP(E71,kontoplaan!A71:F1539,6,FALSE)</f>
        <v>Põhitegevuse kulud</v>
      </c>
      <c r="B71" t="str">
        <f>VLOOKUP(E71,kontogrupp!A66:B1350,2,FALSE)</f>
        <v>50 - tööjõukulud</v>
      </c>
      <c r="C71" t="s">
        <v>204</v>
      </c>
      <c r="D71">
        <v>665</v>
      </c>
      <c r="E71" s="1">
        <v>500240</v>
      </c>
      <c r="F71" t="s">
        <v>206</v>
      </c>
      <c r="G71" t="s">
        <v>134</v>
      </c>
      <c r="H71" t="s">
        <v>135</v>
      </c>
      <c r="I71" t="s">
        <v>117</v>
      </c>
      <c r="J71" t="s">
        <v>118</v>
      </c>
    </row>
    <row r="72" spans="1:14" hidden="1" x14ac:dyDescent="0.35">
      <c r="A72" t="str">
        <f>VLOOKUP(E72,kontoplaan!A72:F1540,6,FALSE)</f>
        <v>Põhitegevuse kulud</v>
      </c>
      <c r="B72" t="str">
        <f>VLOOKUP(E72,kontogrupp!A67:B1351,2,FALSE)</f>
        <v>55 - majandamiskulud</v>
      </c>
      <c r="C72" t="s">
        <v>207</v>
      </c>
      <c r="D72">
        <v>1080</v>
      </c>
      <c r="E72" s="1">
        <v>552440</v>
      </c>
      <c r="F72" t="s">
        <v>209</v>
      </c>
      <c r="G72" t="s">
        <v>154</v>
      </c>
      <c r="H72" t="s">
        <v>155</v>
      </c>
      <c r="I72" t="s">
        <v>117</v>
      </c>
      <c r="J72" t="s">
        <v>118</v>
      </c>
      <c r="M72" t="s">
        <v>210</v>
      </c>
      <c r="N72" t="s">
        <v>211</v>
      </c>
    </row>
    <row r="73" spans="1:14" hidden="1" x14ac:dyDescent="0.35">
      <c r="A73" t="str">
        <f>VLOOKUP(E73,kontoplaan!A73:F1541,6,FALSE)</f>
        <v>Põhitegevuse kulud</v>
      </c>
      <c r="B73" t="str">
        <f>VLOOKUP(E73,kontogrupp!A68:B1352,2,FALSE)</f>
        <v>50 - tööjõukulud</v>
      </c>
      <c r="C73" t="s">
        <v>212</v>
      </c>
      <c r="D73">
        <v>14</v>
      </c>
      <c r="E73" s="1">
        <v>506040</v>
      </c>
      <c r="F73" t="s">
        <v>18</v>
      </c>
      <c r="G73" t="s">
        <v>154</v>
      </c>
      <c r="H73" t="s">
        <v>155</v>
      </c>
      <c r="I73" t="s">
        <v>117</v>
      </c>
      <c r="J73" t="s">
        <v>118</v>
      </c>
      <c r="M73" t="s">
        <v>210</v>
      </c>
      <c r="N73" t="s">
        <v>211</v>
      </c>
    </row>
    <row r="74" spans="1:14" hidden="1" x14ac:dyDescent="0.35">
      <c r="A74" t="str">
        <f>VLOOKUP(E74,kontoplaan!A74:F1542,6,FALSE)</f>
        <v>Põhitegevuse kulud</v>
      </c>
      <c r="B74" t="str">
        <f>VLOOKUP(E74,kontogrupp!A69:B1353,2,FALSE)</f>
        <v>50 - tööjõukulud</v>
      </c>
      <c r="C74" t="s">
        <v>213</v>
      </c>
      <c r="D74">
        <v>585</v>
      </c>
      <c r="E74" s="1">
        <v>506000</v>
      </c>
      <c r="F74" t="s">
        <v>28</v>
      </c>
      <c r="G74" t="s">
        <v>154</v>
      </c>
      <c r="H74" t="s">
        <v>155</v>
      </c>
      <c r="I74" t="s">
        <v>117</v>
      </c>
      <c r="J74" t="s">
        <v>118</v>
      </c>
      <c r="M74" t="s">
        <v>210</v>
      </c>
      <c r="N74" t="s">
        <v>211</v>
      </c>
    </row>
    <row r="75" spans="1:14" hidden="1" x14ac:dyDescent="0.35">
      <c r="A75" t="str">
        <f>VLOOKUP(E75,kontoplaan!A75:F1543,6,FALSE)</f>
        <v>Põhitegevuse kulud</v>
      </c>
      <c r="B75" t="str">
        <f>VLOOKUP(E75,kontogrupp!A70:B1354,2,FALSE)</f>
        <v>55 - majandamiskulud</v>
      </c>
      <c r="C75" t="s">
        <v>204</v>
      </c>
      <c r="D75">
        <v>600</v>
      </c>
      <c r="E75" s="1">
        <v>552590</v>
      </c>
      <c r="F75" t="s">
        <v>149</v>
      </c>
      <c r="G75" t="s">
        <v>134</v>
      </c>
      <c r="H75" t="s">
        <v>135</v>
      </c>
      <c r="I75" t="s">
        <v>117</v>
      </c>
      <c r="J75" t="s">
        <v>118</v>
      </c>
    </row>
    <row r="76" spans="1:14" hidden="1" x14ac:dyDescent="0.35">
      <c r="A76" t="str">
        <f>VLOOKUP(E76,kontoplaan!A76:F1544,6,FALSE)</f>
        <v>Põhitegevuse kulud</v>
      </c>
      <c r="B76" t="str">
        <f>VLOOKUP(E76,kontogrupp!A71:B1355,2,FALSE)</f>
        <v>55 - majandamiskulud</v>
      </c>
      <c r="C76" t="s">
        <v>204</v>
      </c>
      <c r="D76">
        <v>1010</v>
      </c>
      <c r="E76" s="1">
        <v>552440</v>
      </c>
      <c r="F76" t="s">
        <v>209</v>
      </c>
      <c r="G76" t="s">
        <v>134</v>
      </c>
      <c r="H76" t="s">
        <v>135</v>
      </c>
      <c r="I76" t="s">
        <v>117</v>
      </c>
      <c r="J76" t="s">
        <v>118</v>
      </c>
    </row>
    <row r="77" spans="1:14" hidden="1" x14ac:dyDescent="0.35">
      <c r="A77" t="str">
        <f>VLOOKUP(E77,kontoplaan!A77:F1545,6,FALSE)</f>
        <v>Põhitegevuse kulud</v>
      </c>
      <c r="B77" t="str">
        <f>VLOOKUP(E77,kontogrupp!A72:B1356,2,FALSE)</f>
        <v>50 - tööjõukulud</v>
      </c>
      <c r="C77" t="s">
        <v>214</v>
      </c>
      <c r="D77">
        <v>1773</v>
      </c>
      <c r="E77" s="1">
        <v>500240</v>
      </c>
      <c r="F77" t="s">
        <v>206</v>
      </c>
      <c r="G77" t="s">
        <v>154</v>
      </c>
      <c r="H77" t="s">
        <v>155</v>
      </c>
      <c r="I77" t="s">
        <v>117</v>
      </c>
      <c r="J77" t="s">
        <v>118</v>
      </c>
      <c r="M77" t="s">
        <v>210</v>
      </c>
      <c r="N77" t="s">
        <v>211</v>
      </c>
    </row>
    <row r="78" spans="1:14" hidden="1" x14ac:dyDescent="0.35">
      <c r="A78" t="str">
        <f>VLOOKUP(E78,kontoplaan!A78:F1546,6,FALSE)</f>
        <v>Põhitegevuse tulud</v>
      </c>
      <c r="B78" t="str">
        <f>VLOOKUP(E78,kontogrupp!A73:B1357,2,FALSE)</f>
        <v>32 - tulud kaupade ja teenuste müügist</v>
      </c>
      <c r="C78" t="s">
        <v>215</v>
      </c>
      <c r="D78">
        <v>3452</v>
      </c>
      <c r="E78" s="1">
        <v>322090</v>
      </c>
      <c r="F78" t="s">
        <v>197</v>
      </c>
      <c r="G78" t="s">
        <v>154</v>
      </c>
      <c r="H78" t="s">
        <v>155</v>
      </c>
      <c r="I78" t="s">
        <v>117</v>
      </c>
      <c r="J78" t="s">
        <v>118</v>
      </c>
      <c r="M78" t="s">
        <v>210</v>
      </c>
      <c r="N78" t="s">
        <v>211</v>
      </c>
    </row>
    <row r="79" spans="1:14" hidden="1" x14ac:dyDescent="0.35">
      <c r="A79" t="str">
        <f>VLOOKUP(E79,kontoplaan!A79:F1547,6,FALSE)</f>
        <v>Põhitegevuse kulud</v>
      </c>
      <c r="B79" t="str">
        <f>VLOOKUP(E79,kontogrupp!A74:B1358,2,FALSE)</f>
        <v>50 - tööjõukulud</v>
      </c>
      <c r="C79" t="s">
        <v>216</v>
      </c>
      <c r="D79">
        <v>-4947</v>
      </c>
      <c r="E79" s="1">
        <v>500500</v>
      </c>
      <c r="F79" t="s">
        <v>97</v>
      </c>
      <c r="G79" t="s">
        <v>134</v>
      </c>
      <c r="H79" t="s">
        <v>135</v>
      </c>
      <c r="I79" t="s">
        <v>117</v>
      </c>
      <c r="J79" t="s">
        <v>118</v>
      </c>
    </row>
    <row r="80" spans="1:14" hidden="1" x14ac:dyDescent="0.35">
      <c r="A80" t="str">
        <f>VLOOKUP(E80,kontoplaan!A80:F1548,6,FALSE)</f>
        <v>Põhitegevuse kulud</v>
      </c>
      <c r="B80" t="str">
        <f>VLOOKUP(E80,kontogrupp!A75:B1359,2,FALSE)</f>
        <v>50 - tööjõukulud</v>
      </c>
      <c r="C80" t="s">
        <v>217</v>
      </c>
      <c r="D80">
        <v>4947</v>
      </c>
      <c r="E80" s="1">
        <v>500240</v>
      </c>
      <c r="F80" t="s">
        <v>206</v>
      </c>
      <c r="G80" t="s">
        <v>134</v>
      </c>
      <c r="H80" t="s">
        <v>135</v>
      </c>
      <c r="I80" t="s">
        <v>117</v>
      </c>
      <c r="J80" t="s">
        <v>118</v>
      </c>
    </row>
    <row r="81" spans="1:16" hidden="1" x14ac:dyDescent="0.35">
      <c r="A81" t="str">
        <f>VLOOKUP(E81,kontoplaan!A81:F1549,6,FALSE)</f>
        <v>Põhitegevuse kulud</v>
      </c>
      <c r="B81" t="str">
        <f>VLOOKUP(E81,kontogrupp!A76:B1360,2,FALSE)</f>
        <v>50 - tööjõukulud</v>
      </c>
      <c r="C81" t="s">
        <v>218</v>
      </c>
      <c r="D81">
        <v>958</v>
      </c>
      <c r="E81" s="1">
        <v>500210</v>
      </c>
      <c r="F81" t="s">
        <v>220</v>
      </c>
      <c r="G81" t="s">
        <v>221</v>
      </c>
      <c r="H81" t="s">
        <v>222</v>
      </c>
      <c r="I81" t="s">
        <v>223</v>
      </c>
      <c r="J81" t="s">
        <v>224</v>
      </c>
    </row>
    <row r="82" spans="1:16" hidden="1" x14ac:dyDescent="0.35">
      <c r="A82" t="str">
        <f>VLOOKUP(E82,kontoplaan!A82:F1550,6,FALSE)</f>
        <v>Põhitegevuse kulud</v>
      </c>
      <c r="B82" t="str">
        <f>VLOOKUP(E82,kontogrupp!A77:B1361,2,FALSE)</f>
        <v>50 - tööjõukulud</v>
      </c>
      <c r="C82" t="s">
        <v>225</v>
      </c>
      <c r="D82">
        <v>-958</v>
      </c>
      <c r="E82" s="1">
        <v>500280</v>
      </c>
      <c r="F82" t="s">
        <v>227</v>
      </c>
      <c r="G82" t="s">
        <v>221</v>
      </c>
      <c r="H82" t="s">
        <v>222</v>
      </c>
      <c r="I82" t="s">
        <v>223</v>
      </c>
      <c r="J82" t="s">
        <v>224</v>
      </c>
    </row>
    <row r="83" spans="1:16" hidden="1" x14ac:dyDescent="0.35">
      <c r="A83" t="str">
        <f>VLOOKUP(E83,kontoplaan!A83:F1551,6,FALSE)</f>
        <v>Põhitegevuse kulud</v>
      </c>
      <c r="B83" t="str">
        <f>VLOOKUP(E83,kontogrupp!A78:B1362,2,FALSE)</f>
        <v>55 - majandamiskulud</v>
      </c>
      <c r="C83" t="s">
        <v>228</v>
      </c>
      <c r="D83">
        <v>2695</v>
      </c>
      <c r="E83" s="1">
        <v>551590</v>
      </c>
      <c r="F83" t="s">
        <v>230</v>
      </c>
      <c r="G83" t="s">
        <v>47</v>
      </c>
      <c r="H83" t="s">
        <v>48</v>
      </c>
      <c r="I83" t="s">
        <v>178</v>
      </c>
      <c r="J83" t="s">
        <v>179</v>
      </c>
      <c r="M83" t="s">
        <v>180</v>
      </c>
      <c r="N83" t="s">
        <v>181</v>
      </c>
    </row>
    <row r="84" spans="1:16" hidden="1" x14ac:dyDescent="0.35">
      <c r="A84" t="str">
        <f>VLOOKUP(E84,kontoplaan!A84:F1552,6,FALSE)</f>
        <v>Põhitegevuse kulud</v>
      </c>
      <c r="B84" t="str">
        <f>VLOOKUP(E84,kontogrupp!A79:B1363,2,FALSE)</f>
        <v>55 - majandamiskulud</v>
      </c>
      <c r="C84" t="s">
        <v>231</v>
      </c>
      <c r="D84">
        <v>3471</v>
      </c>
      <c r="E84" s="1">
        <v>551500</v>
      </c>
      <c r="F84" t="s">
        <v>169</v>
      </c>
      <c r="G84" t="s">
        <v>47</v>
      </c>
      <c r="H84" t="s">
        <v>48</v>
      </c>
      <c r="I84" t="s">
        <v>178</v>
      </c>
      <c r="J84" t="s">
        <v>179</v>
      </c>
      <c r="M84" t="s">
        <v>180</v>
      </c>
      <c r="N84" t="s">
        <v>181</v>
      </c>
    </row>
    <row r="85" spans="1:16" x14ac:dyDescent="0.35">
      <c r="A85" t="str">
        <f>VLOOKUP(E85,kontoplaan!A85:F1553,6,FALSE)</f>
        <v>Investeerimistegevuse kulud</v>
      </c>
      <c r="B85" t="str">
        <f>VLOOKUP(E85,kontogrupp!A80:B1364,2,FALSE)</f>
        <v>15 - põhivara soetus</v>
      </c>
      <c r="C85" t="s">
        <v>232</v>
      </c>
      <c r="D85">
        <v>-4800</v>
      </c>
      <c r="E85" s="1">
        <v>155109</v>
      </c>
      <c r="F85" t="s">
        <v>177</v>
      </c>
      <c r="G85" t="s">
        <v>47</v>
      </c>
      <c r="H85" t="s">
        <v>48</v>
      </c>
      <c r="I85" t="s">
        <v>178</v>
      </c>
      <c r="J85" t="s">
        <v>179</v>
      </c>
      <c r="M85" t="s">
        <v>180</v>
      </c>
      <c r="N85" t="s">
        <v>181</v>
      </c>
    </row>
    <row r="86" spans="1:16" x14ac:dyDescent="0.35">
      <c r="A86" t="str">
        <f>VLOOKUP(E86,kontoplaan!A86:F1554,6,FALSE)</f>
        <v>Investeerimistegevuse kulud</v>
      </c>
      <c r="B86" t="str">
        <f>VLOOKUP(E86,kontogrupp!A81:B1365,2,FALSE)</f>
        <v>15 - põhivara soetus</v>
      </c>
      <c r="C86" t="s">
        <v>233</v>
      </c>
      <c r="D86">
        <v>-50000</v>
      </c>
      <c r="E86" s="1">
        <v>155109</v>
      </c>
      <c r="F86" t="s">
        <v>177</v>
      </c>
      <c r="G86" t="s">
        <v>47</v>
      </c>
      <c r="H86" t="s">
        <v>48</v>
      </c>
      <c r="I86" t="s">
        <v>178</v>
      </c>
      <c r="J86" t="s">
        <v>179</v>
      </c>
      <c r="O86" t="s">
        <v>234</v>
      </c>
      <c r="P86" t="s">
        <v>235</v>
      </c>
    </row>
    <row r="87" spans="1:16" hidden="1" x14ac:dyDescent="0.35">
      <c r="A87" t="str">
        <f>VLOOKUP(E87,kontoplaan!A87:F1555,6,FALSE)</f>
        <v>Põhitegevuse kulud</v>
      </c>
      <c r="B87" t="str">
        <f>VLOOKUP(E87,kontogrupp!A82:B1366,2,FALSE)</f>
        <v>50 - tööjõukulud</v>
      </c>
      <c r="C87" t="s">
        <v>236</v>
      </c>
      <c r="D87">
        <v>52631</v>
      </c>
      <c r="E87" s="1">
        <v>500240</v>
      </c>
      <c r="F87" t="s">
        <v>206</v>
      </c>
      <c r="G87" t="s">
        <v>134</v>
      </c>
      <c r="H87" t="s">
        <v>135</v>
      </c>
      <c r="I87" t="s">
        <v>117</v>
      </c>
      <c r="J87" t="s">
        <v>118</v>
      </c>
    </row>
    <row r="88" spans="1:16" hidden="1" x14ac:dyDescent="0.35">
      <c r="A88" t="str">
        <f>VLOOKUP(E88,kontoplaan!A88:F1556,6,FALSE)</f>
        <v>Põhitegevuse kulud</v>
      </c>
      <c r="B88" t="str">
        <f>VLOOKUP(E88,kontogrupp!A83:B1367,2,FALSE)</f>
        <v>50 - tööjõukulud</v>
      </c>
      <c r="C88" t="s">
        <v>216</v>
      </c>
      <c r="D88">
        <v>-52631</v>
      </c>
      <c r="E88" s="1">
        <v>500270</v>
      </c>
      <c r="F88" t="s">
        <v>238</v>
      </c>
      <c r="G88" t="s">
        <v>134</v>
      </c>
      <c r="H88" t="s">
        <v>135</v>
      </c>
      <c r="I88" t="s">
        <v>117</v>
      </c>
      <c r="J88" t="s">
        <v>118</v>
      </c>
    </row>
    <row r="89" spans="1:16" hidden="1" x14ac:dyDescent="0.35">
      <c r="A89" t="str">
        <f>VLOOKUP(E89,kontoplaan!A89:F1557,6,FALSE)</f>
        <v>Põhitegevuse kulud</v>
      </c>
      <c r="B89" t="str">
        <f>VLOOKUP(E89,kontogrupp!A84:B1368,2,FALSE)</f>
        <v>50 - tööjõukulud</v>
      </c>
      <c r="C89" t="s">
        <v>239</v>
      </c>
      <c r="D89">
        <v>7821</v>
      </c>
      <c r="E89" s="1">
        <v>500240</v>
      </c>
      <c r="F89" t="s">
        <v>206</v>
      </c>
      <c r="G89" t="s">
        <v>134</v>
      </c>
      <c r="H89" t="s">
        <v>135</v>
      </c>
      <c r="I89" t="s">
        <v>117</v>
      </c>
      <c r="J89" t="s">
        <v>118</v>
      </c>
      <c r="M89" t="s">
        <v>141</v>
      </c>
      <c r="N89" t="s">
        <v>142</v>
      </c>
    </row>
    <row r="90" spans="1:16" hidden="1" x14ac:dyDescent="0.35">
      <c r="A90" t="str">
        <f>VLOOKUP(E90,kontoplaan!A90:F1558,6,FALSE)</f>
        <v>Põhitegevuse kulud</v>
      </c>
      <c r="B90" t="str">
        <f>VLOOKUP(E90,kontogrupp!A85:B1369,2,FALSE)</f>
        <v>50 - tööjõukulud</v>
      </c>
      <c r="C90" t="s">
        <v>240</v>
      </c>
      <c r="D90">
        <v>-7821</v>
      </c>
      <c r="E90" s="1">
        <v>500270</v>
      </c>
      <c r="F90" t="s">
        <v>238</v>
      </c>
      <c r="G90" t="s">
        <v>134</v>
      </c>
      <c r="H90" t="s">
        <v>135</v>
      </c>
      <c r="I90" t="s">
        <v>117</v>
      </c>
      <c r="J90" t="s">
        <v>118</v>
      </c>
      <c r="M90" t="s">
        <v>141</v>
      </c>
      <c r="N90" t="s">
        <v>142</v>
      </c>
    </row>
    <row r="91" spans="1:16" hidden="1" x14ac:dyDescent="0.35">
      <c r="A91" t="str">
        <f>VLOOKUP(E91,kontoplaan!A91:F1559,6,FALSE)</f>
        <v>Põhitegevuse kulud</v>
      </c>
      <c r="B91" t="str">
        <f>VLOOKUP(E91,kontogrupp!A86:B1370,2,FALSE)</f>
        <v>50 - tööjõukulud</v>
      </c>
      <c r="C91" t="s">
        <v>236</v>
      </c>
      <c r="D91">
        <v>10000</v>
      </c>
      <c r="E91" s="1">
        <v>500280</v>
      </c>
      <c r="F91" t="s">
        <v>227</v>
      </c>
      <c r="G91" t="s">
        <v>134</v>
      </c>
      <c r="H91" t="s">
        <v>135</v>
      </c>
      <c r="I91" t="s">
        <v>117</v>
      </c>
      <c r="J91" t="s">
        <v>118</v>
      </c>
    </row>
    <row r="92" spans="1:16" hidden="1" x14ac:dyDescent="0.35">
      <c r="A92" t="str">
        <f>VLOOKUP(E92,kontoplaan!A92:F1560,6,FALSE)</f>
        <v>Põhitegevuse kulud</v>
      </c>
      <c r="B92" t="str">
        <f>VLOOKUP(E92,kontogrupp!A87:B1371,2,FALSE)</f>
        <v>50 - tööjõukulud</v>
      </c>
      <c r="C92" t="s">
        <v>241</v>
      </c>
      <c r="D92">
        <v>-10000</v>
      </c>
      <c r="E92" s="1">
        <v>500270</v>
      </c>
      <c r="F92" t="s">
        <v>238</v>
      </c>
      <c r="G92" t="s">
        <v>134</v>
      </c>
      <c r="H92" t="s">
        <v>135</v>
      </c>
      <c r="I92" t="s">
        <v>117</v>
      </c>
      <c r="J92" t="s">
        <v>118</v>
      </c>
    </row>
    <row r="93" spans="1:16" hidden="1" x14ac:dyDescent="0.35">
      <c r="A93" t="str">
        <f>VLOOKUP(E93,kontoplaan!A93:F1561,6,FALSE)</f>
        <v>Põhitegevuse kulud</v>
      </c>
      <c r="B93" t="str">
        <f>VLOOKUP(E93,kontogrupp!A88:B1372,2,FALSE)</f>
        <v>55 - majandamiskulud</v>
      </c>
      <c r="C93" t="s">
        <v>242</v>
      </c>
      <c r="D93">
        <v>-1267</v>
      </c>
      <c r="E93" s="1">
        <v>552490</v>
      </c>
      <c r="F93" t="s">
        <v>244</v>
      </c>
      <c r="G93" t="s">
        <v>139</v>
      </c>
      <c r="H93" t="s">
        <v>140</v>
      </c>
      <c r="I93" t="s">
        <v>245</v>
      </c>
      <c r="J93" t="s">
        <v>246</v>
      </c>
      <c r="O93" t="s">
        <v>247</v>
      </c>
      <c r="P93" t="s">
        <v>248</v>
      </c>
    </row>
    <row r="94" spans="1:16" hidden="1" x14ac:dyDescent="0.35">
      <c r="A94" t="str">
        <f>VLOOKUP(E94,kontoplaan!A94:F1562,6,FALSE)</f>
        <v>Põhitegevuse kulud</v>
      </c>
      <c r="B94" t="str">
        <f>VLOOKUP(E94,kontogrupp!A89:B1373,2,FALSE)</f>
        <v>55 - majandamiskulud</v>
      </c>
      <c r="C94" t="s">
        <v>249</v>
      </c>
      <c r="D94">
        <v>1267</v>
      </c>
      <c r="E94" s="1">
        <v>552590</v>
      </c>
      <c r="F94" t="s">
        <v>149</v>
      </c>
      <c r="G94" t="s">
        <v>139</v>
      </c>
      <c r="H94" t="s">
        <v>140</v>
      </c>
      <c r="I94" t="s">
        <v>250</v>
      </c>
      <c r="J94" t="s">
        <v>251</v>
      </c>
      <c r="O94" t="s">
        <v>252</v>
      </c>
      <c r="P94" t="s">
        <v>253</v>
      </c>
    </row>
    <row r="95" spans="1:16" hidden="1" x14ac:dyDescent="0.35">
      <c r="A95" t="str">
        <f>VLOOKUP(E95,kontoplaan!A95:F1563,6,FALSE)</f>
        <v>Põhitegevuse tulud</v>
      </c>
      <c r="B95" t="str">
        <f>VLOOKUP(E95,kontogrupp!A90:B1374,2,FALSE)</f>
        <v>30 - maksutulud</v>
      </c>
      <c r="C95" t="s">
        <v>254</v>
      </c>
      <c r="D95">
        <v>-4416</v>
      </c>
      <c r="E95" s="1">
        <v>300000</v>
      </c>
      <c r="F95" t="s">
        <v>125</v>
      </c>
      <c r="G95" t="s">
        <v>126</v>
      </c>
      <c r="H95" t="s">
        <v>127</v>
      </c>
      <c r="I95" t="s">
        <v>21</v>
      </c>
      <c r="J95" t="s">
        <v>22</v>
      </c>
    </row>
    <row r="96" spans="1:16" hidden="1" x14ac:dyDescent="0.35">
      <c r="A96" t="str">
        <f>VLOOKUP(E96,kontoplaan!A96:F1564,6,FALSE)</f>
        <v>Põhitegevuse kulud</v>
      </c>
      <c r="B96" t="str">
        <f>VLOOKUP(E96,kontogrupp!A91:B1375,2,FALSE)</f>
        <v>55 - majandamiskulud</v>
      </c>
      <c r="C96" t="s">
        <v>255</v>
      </c>
      <c r="D96">
        <v>110</v>
      </c>
      <c r="E96" s="1">
        <v>551417</v>
      </c>
      <c r="F96" t="s">
        <v>257</v>
      </c>
      <c r="G96" t="s">
        <v>258</v>
      </c>
      <c r="H96" t="s">
        <v>259</v>
      </c>
      <c r="I96" t="s">
        <v>117</v>
      </c>
      <c r="J96" t="s">
        <v>118</v>
      </c>
    </row>
    <row r="97" spans="1:14" hidden="1" x14ac:dyDescent="0.35">
      <c r="A97" t="str">
        <f>VLOOKUP(E97,kontoplaan!A97:F1565,6,FALSE)</f>
        <v>Põhitegevuse kulud</v>
      </c>
      <c r="B97" t="str">
        <f>VLOOKUP(E97,kontogrupp!A92:B1376,2,FALSE)</f>
        <v>55 - majandamiskulud</v>
      </c>
      <c r="C97" t="s">
        <v>255</v>
      </c>
      <c r="D97">
        <v>45</v>
      </c>
      <c r="E97" s="1">
        <v>550001</v>
      </c>
      <c r="F97" t="s">
        <v>194</v>
      </c>
      <c r="G97" t="s">
        <v>258</v>
      </c>
      <c r="H97" t="s">
        <v>259</v>
      </c>
      <c r="I97" t="s">
        <v>117</v>
      </c>
      <c r="J97" t="s">
        <v>118</v>
      </c>
    </row>
    <row r="98" spans="1:14" hidden="1" x14ac:dyDescent="0.35">
      <c r="A98" t="str">
        <f>VLOOKUP(E98,kontoplaan!A98:F1566,6,FALSE)</f>
        <v>Põhitegevuse kulud</v>
      </c>
      <c r="B98" t="str">
        <f>VLOOKUP(E98,kontogrupp!A93:B1377,2,FALSE)</f>
        <v>50 - tööjõukulud</v>
      </c>
      <c r="C98" t="s">
        <v>255</v>
      </c>
      <c r="D98">
        <v>-42</v>
      </c>
      <c r="E98" s="1">
        <v>506040</v>
      </c>
      <c r="F98" t="s">
        <v>18</v>
      </c>
      <c r="G98" t="s">
        <v>258</v>
      </c>
      <c r="H98" t="s">
        <v>259</v>
      </c>
      <c r="I98" t="s">
        <v>117</v>
      </c>
      <c r="J98" t="s">
        <v>118</v>
      </c>
    </row>
    <row r="99" spans="1:14" hidden="1" x14ac:dyDescent="0.35">
      <c r="A99" t="str">
        <f>VLOOKUP(E99,kontoplaan!A99:F1567,6,FALSE)</f>
        <v>Põhitegevuse kulud</v>
      </c>
      <c r="B99" t="str">
        <f>VLOOKUP(E99,kontogrupp!A94:B1378,2,FALSE)</f>
        <v>55 - majandamiskulud</v>
      </c>
      <c r="C99" t="s">
        <v>255</v>
      </c>
      <c r="D99">
        <v>-17</v>
      </c>
      <c r="E99" s="1">
        <v>550011</v>
      </c>
      <c r="F99" t="s">
        <v>261</v>
      </c>
      <c r="G99" t="s">
        <v>258</v>
      </c>
      <c r="H99" t="s">
        <v>259</v>
      </c>
      <c r="I99" t="s">
        <v>117</v>
      </c>
      <c r="J99" t="s">
        <v>118</v>
      </c>
    </row>
    <row r="100" spans="1:14" hidden="1" x14ac:dyDescent="0.35">
      <c r="A100" t="str">
        <f>VLOOKUP(E100,kontoplaan!A100:F1568,6,FALSE)</f>
        <v>Põhitegevuse kulud</v>
      </c>
      <c r="B100" t="str">
        <f>VLOOKUP(E100,kontogrupp!A95:B1379,2,FALSE)</f>
        <v>55 - majandamiskulud</v>
      </c>
      <c r="C100" t="s">
        <v>255</v>
      </c>
      <c r="D100">
        <v>64</v>
      </c>
      <c r="E100" s="1">
        <v>550000</v>
      </c>
      <c r="F100" t="s">
        <v>190</v>
      </c>
      <c r="G100" t="s">
        <v>258</v>
      </c>
      <c r="H100" t="s">
        <v>259</v>
      </c>
      <c r="I100" t="s">
        <v>117</v>
      </c>
      <c r="J100" t="s">
        <v>118</v>
      </c>
    </row>
    <row r="101" spans="1:14" hidden="1" x14ac:dyDescent="0.35">
      <c r="A101" t="str">
        <f>VLOOKUP(E101,kontoplaan!A101:F1569,6,FALSE)</f>
        <v>Põhitegevuse kulud</v>
      </c>
      <c r="B101" t="str">
        <f>VLOOKUP(E101,kontogrupp!A96:B1380,2,FALSE)</f>
        <v>50 - tööjõukulud</v>
      </c>
      <c r="C101" t="s">
        <v>255</v>
      </c>
      <c r="D101">
        <v>4691</v>
      </c>
      <c r="E101" s="1">
        <v>500210</v>
      </c>
      <c r="F101" t="s">
        <v>220</v>
      </c>
      <c r="G101" t="s">
        <v>258</v>
      </c>
      <c r="H101" t="s">
        <v>259</v>
      </c>
      <c r="I101" t="s">
        <v>117</v>
      </c>
      <c r="J101" t="s">
        <v>118</v>
      </c>
    </row>
    <row r="102" spans="1:14" hidden="1" x14ac:dyDescent="0.35">
      <c r="A102" t="str">
        <f>VLOOKUP(E102,kontoplaan!A102:F1570,6,FALSE)</f>
        <v>Põhitegevuse kulud</v>
      </c>
      <c r="B102" t="str">
        <f>VLOOKUP(E102,kontogrupp!A97:B1381,2,FALSE)</f>
        <v>55 - majandamiskulud</v>
      </c>
      <c r="C102" t="s">
        <v>255</v>
      </c>
      <c r="D102">
        <v>479</v>
      </c>
      <c r="E102" s="1">
        <v>550402</v>
      </c>
      <c r="F102" t="s">
        <v>263</v>
      </c>
      <c r="G102" t="s">
        <v>258</v>
      </c>
      <c r="H102" t="s">
        <v>259</v>
      </c>
      <c r="I102" t="s">
        <v>117</v>
      </c>
      <c r="J102" t="s">
        <v>118</v>
      </c>
    </row>
    <row r="103" spans="1:14" hidden="1" x14ac:dyDescent="0.35">
      <c r="A103" t="str">
        <f>VLOOKUP(E103,kontoplaan!A103:F1571,6,FALSE)</f>
        <v>Põhitegevuse kulud</v>
      </c>
      <c r="B103" t="str">
        <f>VLOOKUP(E103,kontogrupp!A98:B1382,2,FALSE)</f>
        <v>55 - majandamiskulud</v>
      </c>
      <c r="C103" t="s">
        <v>255</v>
      </c>
      <c r="D103">
        <v>-42</v>
      </c>
      <c r="E103" s="1">
        <v>551560</v>
      </c>
      <c r="F103" t="s">
        <v>182</v>
      </c>
      <c r="G103" t="s">
        <v>258</v>
      </c>
      <c r="H103" t="s">
        <v>259</v>
      </c>
      <c r="I103" t="s">
        <v>117</v>
      </c>
      <c r="J103" t="s">
        <v>118</v>
      </c>
    </row>
    <row r="104" spans="1:14" hidden="1" x14ac:dyDescent="0.35">
      <c r="A104" t="str">
        <f>VLOOKUP(E104,kontoplaan!A104:F1572,6,FALSE)</f>
        <v>Põhitegevuse kulud</v>
      </c>
      <c r="B104" t="str">
        <f>VLOOKUP(E104,kontogrupp!A99:B1383,2,FALSE)</f>
        <v>55 - majandamiskulud</v>
      </c>
      <c r="C104" t="s">
        <v>255</v>
      </c>
      <c r="D104">
        <v>248</v>
      </c>
      <c r="E104" s="1">
        <v>554090</v>
      </c>
      <c r="F104" t="s">
        <v>265</v>
      </c>
      <c r="G104" t="s">
        <v>258</v>
      </c>
      <c r="H104" t="s">
        <v>259</v>
      </c>
      <c r="I104" t="s">
        <v>117</v>
      </c>
      <c r="J104" t="s">
        <v>118</v>
      </c>
    </row>
    <row r="105" spans="1:14" hidden="1" x14ac:dyDescent="0.35">
      <c r="A105" t="str">
        <f>VLOOKUP(E105,kontoplaan!A105:F1573,6,FALSE)</f>
        <v>Põhitegevuse kulud</v>
      </c>
      <c r="B105" t="str">
        <f>VLOOKUP(E105,kontogrupp!A100:B1384,2,FALSE)</f>
        <v>55 - majandamiskulud</v>
      </c>
      <c r="C105" t="s">
        <v>255</v>
      </c>
      <c r="D105">
        <v>-62</v>
      </c>
      <c r="E105" s="1">
        <v>552590</v>
      </c>
      <c r="F105" t="s">
        <v>149</v>
      </c>
      <c r="G105" t="s">
        <v>258</v>
      </c>
      <c r="H105" t="s">
        <v>259</v>
      </c>
      <c r="I105" t="s">
        <v>117</v>
      </c>
      <c r="J105" t="s">
        <v>118</v>
      </c>
    </row>
    <row r="106" spans="1:14" hidden="1" x14ac:dyDescent="0.35">
      <c r="A106" t="str">
        <f>VLOOKUP(E106,kontoplaan!A106:F1574,6,FALSE)</f>
        <v>Põhitegevuse kulud</v>
      </c>
      <c r="B106" t="str">
        <f>VLOOKUP(E106,kontogrupp!A101:B1385,2,FALSE)</f>
        <v>55 - majandamiskulud</v>
      </c>
      <c r="C106" t="s">
        <v>138</v>
      </c>
      <c r="D106">
        <v>-1358</v>
      </c>
      <c r="E106" s="1">
        <v>550400</v>
      </c>
      <c r="F106" t="s">
        <v>138</v>
      </c>
      <c r="G106" t="s">
        <v>258</v>
      </c>
      <c r="H106" t="s">
        <v>259</v>
      </c>
      <c r="I106" t="s">
        <v>117</v>
      </c>
      <c r="J106" t="s">
        <v>118</v>
      </c>
      <c r="M106" t="s">
        <v>267</v>
      </c>
      <c r="N106" t="s">
        <v>268</v>
      </c>
    </row>
    <row r="107" spans="1:14" hidden="1" x14ac:dyDescent="0.35">
      <c r="A107" t="str">
        <f>VLOOKUP(E107,kontoplaan!A107:F1575,6,FALSE)</f>
        <v>Põhitegevuse kulud</v>
      </c>
      <c r="B107" t="str">
        <f>VLOOKUP(E107,kontogrupp!A102:B1386,2,FALSE)</f>
        <v>50 - tööjõukulud</v>
      </c>
      <c r="C107" t="s">
        <v>269</v>
      </c>
      <c r="D107">
        <v>-1708</v>
      </c>
      <c r="E107" s="1">
        <v>506000</v>
      </c>
      <c r="F107" t="s">
        <v>28</v>
      </c>
      <c r="G107" t="s">
        <v>258</v>
      </c>
      <c r="H107" t="s">
        <v>259</v>
      </c>
      <c r="I107" t="s">
        <v>117</v>
      </c>
      <c r="J107" t="s">
        <v>118</v>
      </c>
    </row>
    <row r="108" spans="1:14" hidden="1" x14ac:dyDescent="0.35">
      <c r="A108" t="str">
        <f>VLOOKUP(E108,kontoplaan!A108:F1576,6,FALSE)</f>
        <v>Põhitegevuse kulud</v>
      </c>
      <c r="B108" t="str">
        <f>VLOOKUP(E108,kontogrupp!A103:B1387,2,FALSE)</f>
        <v>55 - majandamiskulud</v>
      </c>
      <c r="C108" t="s">
        <v>270</v>
      </c>
      <c r="D108">
        <v>150</v>
      </c>
      <c r="E108" s="1">
        <v>552451</v>
      </c>
      <c r="F108" t="s">
        <v>272</v>
      </c>
      <c r="G108" t="s">
        <v>258</v>
      </c>
      <c r="H108" t="s">
        <v>259</v>
      </c>
      <c r="I108" t="s">
        <v>117</v>
      </c>
      <c r="J108" t="s">
        <v>118</v>
      </c>
    </row>
    <row r="109" spans="1:14" hidden="1" x14ac:dyDescent="0.35">
      <c r="A109" t="str">
        <f>VLOOKUP(E109,kontoplaan!A109:F1577,6,FALSE)</f>
        <v>Põhitegevuse kulud</v>
      </c>
      <c r="B109" t="str">
        <f>VLOOKUP(E109,kontogrupp!A104:B1388,2,FALSE)</f>
        <v>55 - majandamiskulud</v>
      </c>
      <c r="C109" t="s">
        <v>270</v>
      </c>
      <c r="D109">
        <v>2952</v>
      </c>
      <c r="E109" s="1">
        <v>552440</v>
      </c>
      <c r="F109" t="s">
        <v>209</v>
      </c>
      <c r="G109" t="s">
        <v>258</v>
      </c>
      <c r="H109" t="s">
        <v>259</v>
      </c>
      <c r="I109" t="s">
        <v>117</v>
      </c>
      <c r="J109" t="s">
        <v>118</v>
      </c>
    </row>
    <row r="110" spans="1:14" hidden="1" x14ac:dyDescent="0.35">
      <c r="A110" t="str">
        <f>VLOOKUP(E110,kontoplaan!A110:F1578,6,FALSE)</f>
        <v>Põhitegevuse kulud</v>
      </c>
      <c r="B110" t="str">
        <f>VLOOKUP(E110,kontogrupp!A105:B1389,2,FALSE)</f>
        <v>55 - majandamiskulud</v>
      </c>
      <c r="C110" t="s">
        <v>255</v>
      </c>
      <c r="D110">
        <v>75</v>
      </c>
      <c r="E110" s="1">
        <v>550040</v>
      </c>
      <c r="F110" t="s">
        <v>76</v>
      </c>
      <c r="G110" t="s">
        <v>258</v>
      </c>
      <c r="H110" t="s">
        <v>259</v>
      </c>
      <c r="I110" t="s">
        <v>117</v>
      </c>
      <c r="J110" t="s">
        <v>118</v>
      </c>
    </row>
    <row r="111" spans="1:14" hidden="1" x14ac:dyDescent="0.35">
      <c r="A111" t="str">
        <f>VLOOKUP(E111,kontoplaan!A111:F1579,6,FALSE)</f>
        <v>Põhitegevuse kulud</v>
      </c>
      <c r="B111" t="str">
        <f>VLOOKUP(E111,kontogrupp!A106:B1390,2,FALSE)</f>
        <v>50 - tööjõukulud</v>
      </c>
      <c r="C111" t="s">
        <v>269</v>
      </c>
      <c r="D111">
        <v>-800</v>
      </c>
      <c r="E111" s="1">
        <v>500500</v>
      </c>
      <c r="F111" t="s">
        <v>97</v>
      </c>
      <c r="G111" t="s">
        <v>258</v>
      </c>
      <c r="H111" t="s">
        <v>259</v>
      </c>
      <c r="I111" t="s">
        <v>117</v>
      </c>
      <c r="J111" t="s">
        <v>118</v>
      </c>
    </row>
    <row r="112" spans="1:14" hidden="1" x14ac:dyDescent="0.35">
      <c r="A112" t="str">
        <f>VLOOKUP(E112,kontoplaan!A112:F1580,6,FALSE)</f>
        <v>Põhitegevuse kulud</v>
      </c>
      <c r="B112" t="str">
        <f>VLOOKUP(E112,kontogrupp!A107:B1391,2,FALSE)</f>
        <v>50 - tööjõukulud</v>
      </c>
      <c r="C112" t="s">
        <v>270</v>
      </c>
      <c r="D112">
        <v>567</v>
      </c>
      <c r="E112" s="1">
        <v>500260</v>
      </c>
      <c r="F112" t="s">
        <v>157</v>
      </c>
      <c r="G112" t="s">
        <v>258</v>
      </c>
      <c r="H112" t="s">
        <v>259</v>
      </c>
      <c r="I112" t="s">
        <v>117</v>
      </c>
      <c r="J112" t="s">
        <v>118</v>
      </c>
    </row>
    <row r="113" spans="1:16" hidden="1" x14ac:dyDescent="0.35">
      <c r="A113" t="str">
        <f>VLOOKUP(E113,kontoplaan!A113:F1581,6,FALSE)</f>
        <v>Põhitegevuse kulud</v>
      </c>
      <c r="B113" t="str">
        <f>VLOOKUP(E113,kontogrupp!A108:B1392,2,FALSE)</f>
        <v>50 - tööjõukulud</v>
      </c>
      <c r="C113" t="s">
        <v>269</v>
      </c>
      <c r="D113">
        <v>-9534</v>
      </c>
      <c r="E113" s="1">
        <v>500250</v>
      </c>
      <c r="F113" t="s">
        <v>102</v>
      </c>
      <c r="G113" t="s">
        <v>258</v>
      </c>
      <c r="H113" t="s">
        <v>259</v>
      </c>
      <c r="I113" t="s">
        <v>117</v>
      </c>
      <c r="J113" t="s">
        <v>118</v>
      </c>
    </row>
    <row r="114" spans="1:16" hidden="1" x14ac:dyDescent="0.35">
      <c r="A114" t="str">
        <f>VLOOKUP(E114,kontoplaan!A114:F1582,6,FALSE)</f>
        <v>Põhitegevuse kulud</v>
      </c>
      <c r="B114" t="str">
        <f>VLOOKUP(E114,kontogrupp!A109:B1393,2,FALSE)</f>
        <v>55 - majandamiskulud</v>
      </c>
      <c r="C114" t="s">
        <v>269</v>
      </c>
      <c r="D114">
        <v>-214</v>
      </c>
      <c r="E114" s="1">
        <v>550420</v>
      </c>
      <c r="F114" t="s">
        <v>274</v>
      </c>
      <c r="G114" t="s">
        <v>258</v>
      </c>
      <c r="H114" t="s">
        <v>259</v>
      </c>
      <c r="I114" t="s">
        <v>117</v>
      </c>
      <c r="J114" t="s">
        <v>118</v>
      </c>
    </row>
    <row r="115" spans="1:16" hidden="1" x14ac:dyDescent="0.35">
      <c r="A115" t="str">
        <f>VLOOKUP(E115,kontoplaan!A115:F1583,6,FALSE)</f>
        <v>Põhitegevuse kulud</v>
      </c>
      <c r="B115" t="str">
        <f>VLOOKUP(E115,kontogrupp!A110:B1394,2,FALSE)</f>
        <v>55 - majandamiskulud</v>
      </c>
      <c r="C115" t="s">
        <v>269</v>
      </c>
      <c r="D115">
        <v>-185</v>
      </c>
      <c r="E115" s="1">
        <v>550410</v>
      </c>
      <c r="F115" t="s">
        <v>276</v>
      </c>
      <c r="G115" t="s">
        <v>258</v>
      </c>
      <c r="H115" t="s">
        <v>259</v>
      </c>
      <c r="I115" t="s">
        <v>117</v>
      </c>
      <c r="J115" t="s">
        <v>118</v>
      </c>
    </row>
    <row r="116" spans="1:16" hidden="1" x14ac:dyDescent="0.35">
      <c r="A116" t="str">
        <f>VLOOKUP(E116,kontoplaan!A116:F1584,6,FALSE)</f>
        <v>Põhitegevuse kulud</v>
      </c>
      <c r="B116" t="str">
        <f>VLOOKUP(E116,kontogrupp!A111:B1395,2,FALSE)</f>
        <v>55 - majandamiskulud</v>
      </c>
      <c r="C116" t="s">
        <v>255</v>
      </c>
      <c r="D116">
        <v>662</v>
      </c>
      <c r="E116" s="1">
        <v>551500</v>
      </c>
      <c r="F116" t="s">
        <v>169</v>
      </c>
      <c r="G116" t="s">
        <v>258</v>
      </c>
      <c r="H116" t="s">
        <v>259</v>
      </c>
      <c r="I116" t="s">
        <v>117</v>
      </c>
      <c r="J116" t="s">
        <v>118</v>
      </c>
    </row>
    <row r="117" spans="1:16" hidden="1" x14ac:dyDescent="0.35">
      <c r="A117" t="str">
        <f>VLOOKUP(E117,kontoplaan!A117:F1585,6,FALSE)</f>
        <v>Põhitegevuse kulud</v>
      </c>
      <c r="B117" t="str">
        <f>VLOOKUP(E117,kontogrupp!A112:B1396,2,FALSE)</f>
        <v>55 - majandamiskulud</v>
      </c>
      <c r="C117" t="s">
        <v>269</v>
      </c>
      <c r="D117">
        <v>-63</v>
      </c>
      <c r="E117" s="1">
        <v>550099</v>
      </c>
      <c r="F117" t="s">
        <v>86</v>
      </c>
      <c r="G117" t="s">
        <v>258</v>
      </c>
      <c r="H117" t="s">
        <v>259</v>
      </c>
      <c r="I117" t="s">
        <v>117</v>
      </c>
      <c r="J117" t="s">
        <v>118</v>
      </c>
    </row>
    <row r="118" spans="1:16" hidden="1" x14ac:dyDescent="0.35">
      <c r="A118" t="str">
        <f>VLOOKUP(E118,kontoplaan!A118:F1586,6,FALSE)</f>
        <v>Põhitegevuse kulud</v>
      </c>
      <c r="B118" t="str">
        <f>VLOOKUP(E118,kontogrupp!A113:B1397,2,FALSE)</f>
        <v>55 - majandamiskulud</v>
      </c>
      <c r="C118" t="s">
        <v>277</v>
      </c>
      <c r="D118">
        <v>-434</v>
      </c>
      <c r="E118" s="1">
        <v>550060</v>
      </c>
      <c r="F118" t="s">
        <v>64</v>
      </c>
      <c r="G118" t="s">
        <v>258</v>
      </c>
      <c r="H118" t="s">
        <v>259</v>
      </c>
      <c r="I118" t="s">
        <v>117</v>
      </c>
      <c r="J118" t="s">
        <v>118</v>
      </c>
    </row>
    <row r="119" spans="1:16" hidden="1" x14ac:dyDescent="0.35">
      <c r="A119" t="str">
        <f>VLOOKUP(E119,kontoplaan!A119:F1587,6,FALSE)</f>
        <v>Põhitegevuse tulud</v>
      </c>
      <c r="B119" t="str">
        <f>VLOOKUP(E119,kontogrupp!A114:B1398,2,FALSE)</f>
        <v>30 - maksutulud</v>
      </c>
      <c r="C119" t="s">
        <v>278</v>
      </c>
      <c r="D119">
        <v>-16429</v>
      </c>
      <c r="E119" s="1">
        <v>300000</v>
      </c>
      <c r="F119" t="s">
        <v>125</v>
      </c>
      <c r="G119" t="s">
        <v>126</v>
      </c>
      <c r="H119" t="s">
        <v>127</v>
      </c>
      <c r="I119" t="s">
        <v>21</v>
      </c>
      <c r="J119" t="s">
        <v>22</v>
      </c>
    </row>
    <row r="120" spans="1:16" hidden="1" x14ac:dyDescent="0.35">
      <c r="A120" t="str">
        <f>VLOOKUP(E120,kontoplaan!A120:F1588,6,FALSE)</f>
        <v>Põhitegevuse kulud</v>
      </c>
      <c r="B120" t="str">
        <f>VLOOKUP(E120,kontogrupp!A115:B1399,2,FALSE)</f>
        <v>50 - tööjõukulud</v>
      </c>
      <c r="C120" t="s">
        <v>279</v>
      </c>
      <c r="D120">
        <v>-98</v>
      </c>
      <c r="E120" s="1">
        <v>506040</v>
      </c>
      <c r="F120" t="s">
        <v>18</v>
      </c>
      <c r="G120" t="s">
        <v>258</v>
      </c>
      <c r="H120" t="s">
        <v>259</v>
      </c>
      <c r="I120" t="s">
        <v>280</v>
      </c>
      <c r="J120" t="s">
        <v>281</v>
      </c>
      <c r="M120" t="s">
        <v>282</v>
      </c>
      <c r="N120" t="s">
        <v>283</v>
      </c>
    </row>
    <row r="121" spans="1:16" hidden="1" x14ac:dyDescent="0.35">
      <c r="A121" t="str">
        <f>VLOOKUP(E121,kontoplaan!A121:F1589,6,FALSE)</f>
        <v>Põhitegevuse kulud</v>
      </c>
      <c r="B121" t="str">
        <f>VLOOKUP(E121,kontogrupp!A116:B1400,2,FALSE)</f>
        <v>50 - tööjõukulud</v>
      </c>
      <c r="C121" t="s">
        <v>279</v>
      </c>
      <c r="D121">
        <v>-4051</v>
      </c>
      <c r="E121" s="1">
        <v>506000</v>
      </c>
      <c r="F121" t="s">
        <v>28</v>
      </c>
      <c r="G121" t="s">
        <v>258</v>
      </c>
      <c r="H121" t="s">
        <v>259</v>
      </c>
      <c r="I121" t="s">
        <v>280</v>
      </c>
      <c r="J121" t="s">
        <v>281</v>
      </c>
      <c r="M121" t="s">
        <v>282</v>
      </c>
      <c r="N121" t="s">
        <v>283</v>
      </c>
    </row>
    <row r="122" spans="1:16" hidden="1" x14ac:dyDescent="0.35">
      <c r="A122" t="str">
        <f>VLOOKUP(E122,kontoplaan!A122:F1590,6,FALSE)</f>
        <v>Põhitegevuse kulud</v>
      </c>
      <c r="B122" t="str">
        <f>VLOOKUP(E122,kontogrupp!A117:B1401,2,FALSE)</f>
        <v>50 - tööjõukulud</v>
      </c>
      <c r="C122" t="s">
        <v>284</v>
      </c>
      <c r="D122">
        <v>-12280</v>
      </c>
      <c r="E122" s="1">
        <v>500260</v>
      </c>
      <c r="F122" t="s">
        <v>157</v>
      </c>
      <c r="G122" t="s">
        <v>258</v>
      </c>
      <c r="H122" t="s">
        <v>259</v>
      </c>
      <c r="I122" t="s">
        <v>280</v>
      </c>
      <c r="J122" t="s">
        <v>281</v>
      </c>
      <c r="M122" t="s">
        <v>282</v>
      </c>
      <c r="N122" t="s">
        <v>283</v>
      </c>
    </row>
    <row r="123" spans="1:16" hidden="1" x14ac:dyDescent="0.35">
      <c r="A123" t="str">
        <f>VLOOKUP(E123,kontoplaan!A123:F1591,6,FALSE)</f>
        <v>Põhitegevuse kulud</v>
      </c>
      <c r="B123" t="str">
        <f>VLOOKUP(E123,kontogrupp!A118:B1402,2,FALSE)</f>
        <v>50 - tööjõukulud</v>
      </c>
      <c r="C123" t="s">
        <v>285</v>
      </c>
      <c r="D123">
        <v>87</v>
      </c>
      <c r="E123" s="1">
        <v>506040</v>
      </c>
      <c r="F123" t="s">
        <v>18</v>
      </c>
      <c r="G123" t="s">
        <v>154</v>
      </c>
      <c r="H123" t="s">
        <v>155</v>
      </c>
      <c r="I123" t="s">
        <v>117</v>
      </c>
      <c r="J123" t="s">
        <v>118</v>
      </c>
      <c r="M123" t="s">
        <v>286</v>
      </c>
      <c r="N123" t="s">
        <v>287</v>
      </c>
    </row>
    <row r="124" spans="1:16" hidden="1" x14ac:dyDescent="0.35">
      <c r="A124" t="str">
        <f>VLOOKUP(E124,kontoplaan!A124:F1592,6,FALSE)</f>
        <v>Põhitegevuse kulud</v>
      </c>
      <c r="B124" t="str">
        <f>VLOOKUP(E124,kontogrupp!A119:B1403,2,FALSE)</f>
        <v>50 - tööjõukulud</v>
      </c>
      <c r="C124" t="s">
        <v>285</v>
      </c>
      <c r="D124">
        <v>3589</v>
      </c>
      <c r="E124" s="1">
        <v>506000</v>
      </c>
      <c r="F124" t="s">
        <v>28</v>
      </c>
      <c r="G124" t="s">
        <v>154</v>
      </c>
      <c r="H124" t="s">
        <v>155</v>
      </c>
      <c r="I124" t="s">
        <v>117</v>
      </c>
      <c r="J124" t="s">
        <v>118</v>
      </c>
      <c r="M124" t="s">
        <v>286</v>
      </c>
      <c r="N124" t="s">
        <v>287</v>
      </c>
    </row>
    <row r="125" spans="1:16" hidden="1" x14ac:dyDescent="0.35">
      <c r="A125" t="str">
        <f>VLOOKUP(E125,kontoplaan!A125:F1593,6,FALSE)</f>
        <v>Põhitegevuse kulud</v>
      </c>
      <c r="B125" t="str">
        <f>VLOOKUP(E125,kontogrupp!A120:B1404,2,FALSE)</f>
        <v>50 - tööjõukulud</v>
      </c>
      <c r="C125" t="s">
        <v>285</v>
      </c>
      <c r="D125">
        <v>10875</v>
      </c>
      <c r="E125" s="1">
        <v>500260</v>
      </c>
      <c r="F125" t="s">
        <v>157</v>
      </c>
      <c r="G125" t="s">
        <v>154</v>
      </c>
      <c r="H125" t="s">
        <v>155</v>
      </c>
      <c r="I125" t="s">
        <v>117</v>
      </c>
      <c r="J125" t="s">
        <v>118</v>
      </c>
      <c r="M125" t="s">
        <v>286</v>
      </c>
      <c r="N125" t="s">
        <v>287</v>
      </c>
    </row>
    <row r="126" spans="1:16" hidden="1" x14ac:dyDescent="0.35">
      <c r="A126" t="str">
        <f>VLOOKUP(E126,kontoplaan!A126:F1594,6,FALSE)</f>
        <v>Põhitegevuse kulud</v>
      </c>
      <c r="B126" t="str">
        <f>VLOOKUP(E126,kontogrupp!A121:B1405,2,FALSE)</f>
        <v>50 - tööjõukulud</v>
      </c>
      <c r="C126" t="s">
        <v>18</v>
      </c>
      <c r="D126">
        <v>134</v>
      </c>
      <c r="E126" s="1">
        <v>506040</v>
      </c>
      <c r="F126" t="s">
        <v>18</v>
      </c>
      <c r="G126" t="s">
        <v>288</v>
      </c>
      <c r="H126" t="s">
        <v>289</v>
      </c>
      <c r="I126" t="s">
        <v>117</v>
      </c>
      <c r="J126" t="s">
        <v>118</v>
      </c>
      <c r="M126" t="s">
        <v>286</v>
      </c>
      <c r="N126" t="s">
        <v>287</v>
      </c>
    </row>
    <row r="127" spans="1:16" hidden="1" x14ac:dyDescent="0.35">
      <c r="A127" t="str">
        <f>VLOOKUP(E127,kontoplaan!A127:F1595,6,FALSE)</f>
        <v>Põhitegevuse kulud</v>
      </c>
      <c r="B127" t="str">
        <f>VLOOKUP(E127,kontogrupp!A122:B1406,2,FALSE)</f>
        <v>50 - tööjõukulud</v>
      </c>
      <c r="C127" t="s">
        <v>290</v>
      </c>
      <c r="D127">
        <v>5544</v>
      </c>
      <c r="E127" s="1">
        <v>506000</v>
      </c>
      <c r="F127" t="s">
        <v>28</v>
      </c>
      <c r="G127" t="s">
        <v>288</v>
      </c>
      <c r="H127" t="s">
        <v>289</v>
      </c>
      <c r="I127" t="s">
        <v>117</v>
      </c>
      <c r="J127" t="s">
        <v>118</v>
      </c>
      <c r="M127" t="s">
        <v>286</v>
      </c>
      <c r="N127" t="s">
        <v>287</v>
      </c>
    </row>
    <row r="128" spans="1:16" hidden="1" x14ac:dyDescent="0.35">
      <c r="A128" t="str">
        <f>VLOOKUP(E128,kontoplaan!A128:F1596,6,FALSE)</f>
        <v>Põhitegevuse kulud</v>
      </c>
      <c r="B128" t="str">
        <f>VLOOKUP(E128,kontogrupp!A123:B1407,2,FALSE)</f>
        <v>50 - tööjõukulud</v>
      </c>
      <c r="C128" t="s">
        <v>291</v>
      </c>
      <c r="D128">
        <v>71</v>
      </c>
      <c r="E128" s="1">
        <v>506040</v>
      </c>
      <c r="F128" t="s">
        <v>18</v>
      </c>
      <c r="G128" t="s">
        <v>47</v>
      </c>
      <c r="H128" t="s">
        <v>48</v>
      </c>
      <c r="I128" t="s">
        <v>292</v>
      </c>
      <c r="J128" t="s">
        <v>293</v>
      </c>
      <c r="O128" t="s">
        <v>23</v>
      </c>
      <c r="P128" t="s">
        <v>24</v>
      </c>
    </row>
    <row r="129" spans="1:16" hidden="1" x14ac:dyDescent="0.35">
      <c r="A129" t="str">
        <f>VLOOKUP(E129,kontoplaan!A129:F1597,6,FALSE)</f>
        <v>Põhitegevuse kulud</v>
      </c>
      <c r="B129" t="str">
        <f>VLOOKUP(E129,kontogrupp!A124:B1408,2,FALSE)</f>
        <v>50 - tööjõukulud</v>
      </c>
      <c r="C129" t="s">
        <v>291</v>
      </c>
      <c r="D129">
        <v>2903</v>
      </c>
      <c r="E129" s="1">
        <v>506000</v>
      </c>
      <c r="F129" t="s">
        <v>28</v>
      </c>
      <c r="G129" t="s">
        <v>47</v>
      </c>
      <c r="H129" t="s">
        <v>48</v>
      </c>
      <c r="I129" t="s">
        <v>292</v>
      </c>
      <c r="J129" t="s">
        <v>293</v>
      </c>
      <c r="O129" t="s">
        <v>23</v>
      </c>
      <c r="P129" t="s">
        <v>24</v>
      </c>
    </row>
    <row r="130" spans="1:16" hidden="1" x14ac:dyDescent="0.35">
      <c r="A130" t="str">
        <f>VLOOKUP(E130,kontoplaan!A130:F1598,6,FALSE)</f>
        <v>Põhitegevuse kulud</v>
      </c>
      <c r="B130" t="str">
        <f>VLOOKUP(E130,kontogrupp!A125:B1409,2,FALSE)</f>
        <v>50 - tööjõukulud</v>
      </c>
      <c r="C130" t="s">
        <v>291</v>
      </c>
      <c r="D130">
        <v>8798</v>
      </c>
      <c r="E130" s="1">
        <v>500140</v>
      </c>
      <c r="F130" t="s">
        <v>108</v>
      </c>
      <c r="G130" t="s">
        <v>47</v>
      </c>
      <c r="H130" t="s">
        <v>48</v>
      </c>
      <c r="I130" t="s">
        <v>292</v>
      </c>
      <c r="J130" t="s">
        <v>293</v>
      </c>
      <c r="O130" t="s">
        <v>23</v>
      </c>
      <c r="P130" t="s">
        <v>24</v>
      </c>
    </row>
    <row r="131" spans="1:16" hidden="1" x14ac:dyDescent="0.35">
      <c r="A131" t="str">
        <f>VLOOKUP(E131,kontoplaan!A131:F1599,6,FALSE)</f>
        <v>Põhitegevuse kulud</v>
      </c>
      <c r="B131" t="str">
        <f>VLOOKUP(E131,kontogrupp!A126:B1410,2,FALSE)</f>
        <v>50 - tööjõukulud</v>
      </c>
      <c r="C131" t="s">
        <v>294</v>
      </c>
      <c r="D131">
        <v>3825</v>
      </c>
      <c r="E131" s="1">
        <v>500500</v>
      </c>
      <c r="F131" t="s">
        <v>97</v>
      </c>
      <c r="G131" t="s">
        <v>288</v>
      </c>
      <c r="H131" t="s">
        <v>289</v>
      </c>
      <c r="I131" t="s">
        <v>117</v>
      </c>
      <c r="J131" t="s">
        <v>118</v>
      </c>
    </row>
    <row r="132" spans="1:16" hidden="1" x14ac:dyDescent="0.35">
      <c r="A132" t="str">
        <f>VLOOKUP(E132,kontoplaan!A132:F1600,6,FALSE)</f>
        <v>Põhitegevuse kulud</v>
      </c>
      <c r="B132" t="str">
        <f>VLOOKUP(E132,kontogrupp!A127:B1411,2,FALSE)</f>
        <v>50 - tööjõukulud</v>
      </c>
      <c r="C132" t="s">
        <v>18</v>
      </c>
      <c r="D132">
        <v>31</v>
      </c>
      <c r="E132" s="1">
        <v>506040</v>
      </c>
      <c r="F132" t="s">
        <v>18</v>
      </c>
      <c r="G132" t="s">
        <v>288</v>
      </c>
      <c r="H132" t="s">
        <v>289</v>
      </c>
      <c r="I132" t="s">
        <v>117</v>
      </c>
      <c r="J132" t="s">
        <v>118</v>
      </c>
    </row>
    <row r="133" spans="1:16" hidden="1" x14ac:dyDescent="0.35">
      <c r="A133" t="str">
        <f>VLOOKUP(E133,kontoplaan!A133:F1601,6,FALSE)</f>
        <v>Põhitegevuse kulud</v>
      </c>
      <c r="B133" t="str">
        <f>VLOOKUP(E133,kontogrupp!A128:B1412,2,FALSE)</f>
        <v>50 - tööjõukulud</v>
      </c>
      <c r="C133" t="s">
        <v>28</v>
      </c>
      <c r="D133">
        <v>1263</v>
      </c>
      <c r="E133" s="1">
        <v>506000</v>
      </c>
      <c r="F133" t="s">
        <v>28</v>
      </c>
      <c r="G133" t="s">
        <v>288</v>
      </c>
      <c r="H133" t="s">
        <v>289</v>
      </c>
      <c r="I133" t="s">
        <v>117</v>
      </c>
      <c r="J133" t="s">
        <v>118</v>
      </c>
    </row>
    <row r="134" spans="1:16" hidden="1" x14ac:dyDescent="0.35">
      <c r="A134" t="str">
        <f>VLOOKUP(E134,kontoplaan!A134:F1602,6,FALSE)</f>
        <v>Põhitegevuse kulud</v>
      </c>
      <c r="B134" t="str">
        <f>VLOOKUP(E134,kontogrupp!A129:B1413,2,FALSE)</f>
        <v>50 - tööjõukulud</v>
      </c>
      <c r="C134" t="s">
        <v>157</v>
      </c>
      <c r="D134">
        <v>16799</v>
      </c>
      <c r="E134" s="1">
        <v>500260</v>
      </c>
      <c r="F134" t="s">
        <v>157</v>
      </c>
      <c r="G134" t="s">
        <v>288</v>
      </c>
      <c r="H134" t="s">
        <v>289</v>
      </c>
      <c r="I134" t="s">
        <v>117</v>
      </c>
      <c r="J134" t="s">
        <v>118</v>
      </c>
      <c r="M134" t="s">
        <v>286</v>
      </c>
      <c r="N134" t="s">
        <v>287</v>
      </c>
    </row>
    <row r="135" spans="1:16" hidden="1" x14ac:dyDescent="0.35">
      <c r="A135" t="str">
        <f>VLOOKUP(E135,kontoplaan!A135:F1603,6,FALSE)</f>
        <v>Põhitegevuse kulud</v>
      </c>
      <c r="B135" t="str">
        <f>VLOOKUP(E135,kontogrupp!A130:B1414,2,FALSE)</f>
        <v>55 - majandamiskulud</v>
      </c>
      <c r="C135" t="s">
        <v>295</v>
      </c>
      <c r="D135">
        <v>3737</v>
      </c>
      <c r="E135" s="1">
        <v>552440</v>
      </c>
      <c r="F135" t="s">
        <v>209</v>
      </c>
      <c r="G135" t="s">
        <v>154</v>
      </c>
      <c r="H135" t="s">
        <v>155</v>
      </c>
      <c r="I135" t="s">
        <v>117</v>
      </c>
      <c r="J135" t="s">
        <v>118</v>
      </c>
      <c r="M135" t="s">
        <v>141</v>
      </c>
      <c r="N135" t="s">
        <v>142</v>
      </c>
    </row>
    <row r="136" spans="1:16" hidden="1" x14ac:dyDescent="0.35">
      <c r="A136" t="str">
        <f>VLOOKUP(E136,kontoplaan!A136:F1604,6,FALSE)</f>
        <v>Põhitegevuse kulud</v>
      </c>
      <c r="B136" t="str">
        <f>VLOOKUP(E136,kontogrupp!A131:B1415,2,FALSE)</f>
        <v>55 - majandamiskulud</v>
      </c>
      <c r="C136" t="s">
        <v>296</v>
      </c>
      <c r="D136">
        <v>112</v>
      </c>
      <c r="E136" s="1">
        <v>552590</v>
      </c>
      <c r="F136" t="s">
        <v>149</v>
      </c>
      <c r="G136" t="s">
        <v>154</v>
      </c>
      <c r="H136" t="s">
        <v>155</v>
      </c>
      <c r="I136" t="s">
        <v>117</v>
      </c>
      <c r="J136" t="s">
        <v>118</v>
      </c>
      <c r="M136" t="s">
        <v>150</v>
      </c>
      <c r="N136" t="s">
        <v>151</v>
      </c>
    </row>
    <row r="137" spans="1:16" hidden="1" x14ac:dyDescent="0.35">
      <c r="A137" t="str">
        <f>VLOOKUP(E137,kontoplaan!A137:F1605,6,FALSE)</f>
        <v>Põhitegevuse kulud</v>
      </c>
      <c r="B137" t="str">
        <f>VLOOKUP(E137,kontogrupp!A132:B1416,2,FALSE)</f>
        <v>55 - majandamiskulud</v>
      </c>
      <c r="C137" t="s">
        <v>297</v>
      </c>
      <c r="D137">
        <v>-1000</v>
      </c>
      <c r="E137" s="1">
        <v>552520</v>
      </c>
      <c r="F137" t="s">
        <v>297</v>
      </c>
      <c r="G137" t="s">
        <v>19</v>
      </c>
      <c r="H137" t="s">
        <v>20</v>
      </c>
      <c r="I137" t="s">
        <v>178</v>
      </c>
      <c r="J137" t="s">
        <v>179</v>
      </c>
      <c r="O137" t="s">
        <v>299</v>
      </c>
      <c r="P137" t="s">
        <v>300</v>
      </c>
    </row>
    <row r="138" spans="1:16" hidden="1" x14ac:dyDescent="0.35">
      <c r="A138" t="str">
        <f>VLOOKUP(E138,kontoplaan!A138:F1606,6,FALSE)</f>
        <v>Põhitegevuse kulud</v>
      </c>
      <c r="B138" t="str">
        <f>VLOOKUP(E138,kontogrupp!A133:B1417,2,FALSE)</f>
        <v>55 - majandamiskulud</v>
      </c>
      <c r="C138" t="s">
        <v>301</v>
      </c>
      <c r="D138">
        <v>-3521</v>
      </c>
      <c r="E138" s="1">
        <v>552490</v>
      </c>
      <c r="F138" t="s">
        <v>244</v>
      </c>
      <c r="G138" t="s">
        <v>139</v>
      </c>
      <c r="H138" t="s">
        <v>140</v>
      </c>
      <c r="I138" t="s">
        <v>245</v>
      </c>
      <c r="J138" t="s">
        <v>246</v>
      </c>
      <c r="O138" t="s">
        <v>247</v>
      </c>
      <c r="P138" t="s">
        <v>248</v>
      </c>
    </row>
    <row r="139" spans="1:16" hidden="1" x14ac:dyDescent="0.35">
      <c r="A139" t="str">
        <f>VLOOKUP(E139,kontoplaan!A139:F1607,6,FALSE)</f>
        <v>Põhitegevuse kulud</v>
      </c>
      <c r="B139" t="str">
        <f>VLOOKUP(E139,kontogrupp!A134:B1418,2,FALSE)</f>
        <v>55 - majandamiskulud</v>
      </c>
      <c r="C139" t="s">
        <v>302</v>
      </c>
      <c r="D139">
        <v>-20000</v>
      </c>
      <c r="E139" s="1">
        <v>552110</v>
      </c>
      <c r="F139" t="s">
        <v>304</v>
      </c>
      <c r="G139" t="s">
        <v>305</v>
      </c>
      <c r="H139" t="s">
        <v>306</v>
      </c>
      <c r="I139" t="s">
        <v>307</v>
      </c>
      <c r="J139" t="s">
        <v>308</v>
      </c>
    </row>
    <row r="140" spans="1:16" hidden="1" x14ac:dyDescent="0.35">
      <c r="A140" t="str">
        <f>VLOOKUP(E140,kontoplaan!A140:F1608,6,FALSE)</f>
        <v>Põhitegevuse tulud</v>
      </c>
      <c r="B140" t="str">
        <f>VLOOKUP(E140,kontogrupp!A135:B1419,2,FALSE)</f>
        <v>32 - tulud kaupade ja teenuste müügist</v>
      </c>
      <c r="C140" t="s">
        <v>302</v>
      </c>
      <c r="D140">
        <v>-20000</v>
      </c>
      <c r="E140" s="1">
        <v>322040</v>
      </c>
      <c r="F140" t="s">
        <v>310</v>
      </c>
      <c r="G140" t="s">
        <v>305</v>
      </c>
      <c r="H140" t="s">
        <v>306</v>
      </c>
      <c r="I140" t="s">
        <v>307</v>
      </c>
      <c r="J140" t="s">
        <v>308</v>
      </c>
    </row>
    <row r="141" spans="1:16" hidden="1" x14ac:dyDescent="0.35">
      <c r="A141" t="str">
        <f>VLOOKUP(E141,kontoplaan!A141:F1609,6,FALSE)</f>
        <v>Põhitegevuse kulud</v>
      </c>
      <c r="B141" t="str">
        <f>VLOOKUP(E141,kontogrupp!A136:B1420,2,FALSE)</f>
        <v>55 - majandamiskulud</v>
      </c>
      <c r="C141" t="s">
        <v>311</v>
      </c>
      <c r="D141">
        <v>3521</v>
      </c>
      <c r="E141" s="1">
        <v>552110</v>
      </c>
      <c r="F141" t="s">
        <v>304</v>
      </c>
      <c r="G141" t="s">
        <v>154</v>
      </c>
      <c r="H141" t="s">
        <v>155</v>
      </c>
      <c r="I141" t="s">
        <v>312</v>
      </c>
      <c r="J141" t="s">
        <v>313</v>
      </c>
    </row>
    <row r="142" spans="1:16" hidden="1" x14ac:dyDescent="0.35">
      <c r="A142" t="str">
        <f>VLOOKUP(E142,kontoplaan!A142:F1610,6,FALSE)</f>
        <v>Põhitegevuse kulud</v>
      </c>
      <c r="B142" t="str">
        <f>VLOOKUP(E142,kontogrupp!A137:B1421,2,FALSE)</f>
        <v>55 - majandamiskulud</v>
      </c>
      <c r="C142" t="s">
        <v>314</v>
      </c>
      <c r="D142">
        <v>544</v>
      </c>
      <c r="E142" s="1">
        <v>552110</v>
      </c>
      <c r="F142" t="s">
        <v>304</v>
      </c>
      <c r="G142" t="s">
        <v>154</v>
      </c>
      <c r="H142" t="s">
        <v>155</v>
      </c>
      <c r="I142" t="s">
        <v>312</v>
      </c>
      <c r="J142" t="s">
        <v>313</v>
      </c>
    </row>
    <row r="143" spans="1:16" hidden="1" x14ac:dyDescent="0.35">
      <c r="A143" t="str">
        <f>VLOOKUP(E143,kontoplaan!A143:F1611,6,FALSE)</f>
        <v>Põhitegevuse kulud</v>
      </c>
      <c r="B143" t="str">
        <f>VLOOKUP(E143,kontogrupp!A138:B1422,2,FALSE)</f>
        <v>55 - majandamiskulud</v>
      </c>
      <c r="C143" t="s">
        <v>315</v>
      </c>
      <c r="D143">
        <v>1580</v>
      </c>
      <c r="E143" s="1">
        <v>552110</v>
      </c>
      <c r="F143" t="s">
        <v>304</v>
      </c>
      <c r="G143" t="s">
        <v>288</v>
      </c>
      <c r="H143" t="s">
        <v>289</v>
      </c>
      <c r="I143" t="s">
        <v>312</v>
      </c>
      <c r="J143" t="s">
        <v>313</v>
      </c>
    </row>
    <row r="144" spans="1:16" hidden="1" x14ac:dyDescent="0.35">
      <c r="A144" t="str">
        <f>VLOOKUP(E144,kontoplaan!A144:F1612,6,FALSE)</f>
        <v>Põhitegevuse kulud</v>
      </c>
      <c r="B144" t="str">
        <f>VLOOKUP(E144,kontogrupp!A139:B1423,2,FALSE)</f>
        <v>55 - majandamiskulud</v>
      </c>
      <c r="C144" t="s">
        <v>316</v>
      </c>
      <c r="D144">
        <v>-2124</v>
      </c>
      <c r="E144" s="1">
        <v>552110</v>
      </c>
      <c r="F144" t="s">
        <v>304</v>
      </c>
      <c r="G144" t="s">
        <v>134</v>
      </c>
      <c r="H144" t="s">
        <v>135</v>
      </c>
      <c r="I144" t="s">
        <v>312</v>
      </c>
      <c r="J144" t="s">
        <v>313</v>
      </c>
    </row>
    <row r="145" spans="1:18" hidden="1" x14ac:dyDescent="0.35">
      <c r="A145" t="str">
        <f>VLOOKUP(E145,kontoplaan!A145:F1613,6,FALSE)</f>
        <v>Põhitegevuse kulud</v>
      </c>
      <c r="B145" t="str">
        <f>VLOOKUP(E145,kontogrupp!A140:B1424,2,FALSE)</f>
        <v>55 - majandamiskulud</v>
      </c>
      <c r="C145" t="s">
        <v>317</v>
      </c>
      <c r="D145">
        <v>2345</v>
      </c>
      <c r="E145" s="1">
        <v>552400</v>
      </c>
      <c r="F145" t="s">
        <v>319</v>
      </c>
      <c r="G145" t="s">
        <v>158</v>
      </c>
      <c r="H145" t="s">
        <v>159</v>
      </c>
      <c r="I145" t="s">
        <v>117</v>
      </c>
      <c r="J145" t="s">
        <v>118</v>
      </c>
    </row>
    <row r="146" spans="1:18" hidden="1" x14ac:dyDescent="0.35">
      <c r="A146" t="str">
        <f>VLOOKUP(E146,kontoplaan!A146:F1614,6,FALSE)</f>
        <v>Põhitegevuse kulud</v>
      </c>
      <c r="B146" t="str">
        <f>VLOOKUP(E146,kontogrupp!A141:B1425,2,FALSE)</f>
        <v>50 - tööjõukulud</v>
      </c>
      <c r="C146" t="s">
        <v>320</v>
      </c>
      <c r="D146">
        <v>18511</v>
      </c>
      <c r="E146" s="1">
        <v>500260</v>
      </c>
      <c r="F146" t="s">
        <v>157</v>
      </c>
      <c r="G146" t="s">
        <v>134</v>
      </c>
      <c r="H146" t="s">
        <v>135</v>
      </c>
      <c r="I146" t="s">
        <v>117</v>
      </c>
      <c r="J146" t="s">
        <v>118</v>
      </c>
      <c r="M146" t="s">
        <v>286</v>
      </c>
      <c r="N146" t="s">
        <v>287</v>
      </c>
    </row>
    <row r="147" spans="1:18" hidden="1" x14ac:dyDescent="0.35">
      <c r="A147" t="str">
        <f>VLOOKUP(E147,kontoplaan!A147:F1615,6,FALSE)</f>
        <v>Põhitegevuse kulud</v>
      </c>
      <c r="B147" t="str">
        <f>VLOOKUP(E147,kontogrupp!A142:B1426,2,FALSE)</f>
        <v>50 - tööjõukulud</v>
      </c>
      <c r="C147" t="s">
        <v>320</v>
      </c>
      <c r="D147">
        <v>148</v>
      </c>
      <c r="E147" s="1">
        <v>506040</v>
      </c>
      <c r="F147" t="s">
        <v>18</v>
      </c>
      <c r="G147" t="s">
        <v>134</v>
      </c>
      <c r="H147" t="s">
        <v>135</v>
      </c>
      <c r="I147" t="s">
        <v>117</v>
      </c>
      <c r="J147" t="s">
        <v>118</v>
      </c>
      <c r="M147" t="s">
        <v>286</v>
      </c>
      <c r="N147" t="s">
        <v>287</v>
      </c>
    </row>
    <row r="148" spans="1:18" hidden="1" x14ac:dyDescent="0.35">
      <c r="A148" t="str">
        <f>VLOOKUP(E148,kontoplaan!A148:F1616,6,FALSE)</f>
        <v>Põhitegevuse kulud</v>
      </c>
      <c r="B148" t="str">
        <f>VLOOKUP(E148,kontogrupp!A143:B1427,2,FALSE)</f>
        <v>50 - tööjõukulud</v>
      </c>
      <c r="C148" t="s">
        <v>320</v>
      </c>
      <c r="D148">
        <v>6108</v>
      </c>
      <c r="E148" s="1">
        <v>506000</v>
      </c>
      <c r="F148" t="s">
        <v>28</v>
      </c>
      <c r="G148" t="s">
        <v>134</v>
      </c>
      <c r="H148" t="s">
        <v>135</v>
      </c>
      <c r="I148" t="s">
        <v>117</v>
      </c>
      <c r="J148" t="s">
        <v>118</v>
      </c>
      <c r="M148" t="s">
        <v>286</v>
      </c>
      <c r="N148" t="s">
        <v>287</v>
      </c>
    </row>
    <row r="149" spans="1:18" hidden="1" x14ac:dyDescent="0.35">
      <c r="A149" t="str">
        <f>VLOOKUP(E149,kontoplaan!A149:F1617,6,FALSE)</f>
        <v>Põhitegevuse kulud</v>
      </c>
      <c r="B149" t="str">
        <f>VLOOKUP(E149,kontogrupp!A144:B1428,2,FALSE)</f>
        <v>50 - tööjõukulud</v>
      </c>
      <c r="C149" t="s">
        <v>321</v>
      </c>
      <c r="D149">
        <v>460</v>
      </c>
      <c r="E149" s="1">
        <v>506000</v>
      </c>
      <c r="F149" t="s">
        <v>28</v>
      </c>
      <c r="G149" t="s">
        <v>134</v>
      </c>
      <c r="H149" t="s">
        <v>135</v>
      </c>
      <c r="I149" t="s">
        <v>117</v>
      </c>
      <c r="J149" t="s">
        <v>118</v>
      </c>
      <c r="M149" t="s">
        <v>141</v>
      </c>
      <c r="N149" t="s">
        <v>142</v>
      </c>
    </row>
    <row r="150" spans="1:18" hidden="1" x14ac:dyDescent="0.35">
      <c r="A150" t="str">
        <f>VLOOKUP(E150,kontoplaan!A150:F1618,6,FALSE)</f>
        <v>Põhitegevuse kulud</v>
      </c>
      <c r="B150" t="str">
        <f>VLOOKUP(E150,kontogrupp!A145:B1429,2,FALSE)</f>
        <v>50 - tööjõukulud</v>
      </c>
      <c r="C150" t="s">
        <v>321</v>
      </c>
      <c r="D150">
        <v>11</v>
      </c>
      <c r="E150" s="1">
        <v>506040</v>
      </c>
      <c r="F150" t="s">
        <v>18</v>
      </c>
      <c r="G150" t="s">
        <v>134</v>
      </c>
      <c r="H150" t="s">
        <v>135</v>
      </c>
      <c r="I150" t="s">
        <v>117</v>
      </c>
      <c r="J150" t="s">
        <v>118</v>
      </c>
      <c r="M150" t="s">
        <v>141</v>
      </c>
      <c r="N150" t="s">
        <v>142</v>
      </c>
    </row>
    <row r="151" spans="1:18" hidden="1" x14ac:dyDescent="0.35">
      <c r="A151" t="str">
        <f>VLOOKUP(E151,kontoplaan!A151:F1619,6,FALSE)</f>
        <v>Põhitegevuse kulud</v>
      </c>
      <c r="B151" t="str">
        <f>VLOOKUP(E151,kontogrupp!A146:B1430,2,FALSE)</f>
        <v>50 - tööjõukulud</v>
      </c>
      <c r="C151" t="s">
        <v>322</v>
      </c>
      <c r="D151">
        <v>1395</v>
      </c>
      <c r="E151" s="1">
        <v>500240</v>
      </c>
      <c r="F151" t="s">
        <v>206</v>
      </c>
      <c r="G151" t="s">
        <v>134</v>
      </c>
      <c r="H151" t="s">
        <v>135</v>
      </c>
      <c r="I151" t="s">
        <v>117</v>
      </c>
      <c r="J151" t="s">
        <v>118</v>
      </c>
      <c r="M151" t="s">
        <v>141</v>
      </c>
      <c r="N151" t="s">
        <v>142</v>
      </c>
    </row>
    <row r="152" spans="1:18" hidden="1" x14ac:dyDescent="0.35">
      <c r="A152" t="str">
        <f>VLOOKUP(E152,kontoplaan!A152:F1620,6,FALSE)</f>
        <v>Põhitegevuse kulud</v>
      </c>
      <c r="B152" t="str">
        <f>VLOOKUP(E152,kontogrupp!A147:B1431,2,FALSE)</f>
        <v>55 - majandamiskulud</v>
      </c>
      <c r="C152" t="s">
        <v>323</v>
      </c>
      <c r="D152">
        <v>4145</v>
      </c>
      <c r="E152" s="1">
        <v>552110</v>
      </c>
      <c r="F152" t="s">
        <v>304</v>
      </c>
      <c r="G152" t="s">
        <v>158</v>
      </c>
      <c r="H152" t="s">
        <v>159</v>
      </c>
      <c r="I152" t="s">
        <v>312</v>
      </c>
      <c r="J152" t="s">
        <v>313</v>
      </c>
    </row>
    <row r="153" spans="1:18" hidden="1" x14ac:dyDescent="0.35">
      <c r="A153" t="str">
        <f>VLOOKUP(E153,kontoplaan!A153:F1621,6,FALSE)</f>
        <v>Põhitegevuse kulud</v>
      </c>
      <c r="B153" t="str">
        <f>VLOOKUP(E153,kontogrupp!A148:B1432,2,FALSE)</f>
        <v>55 - majandamiskulud</v>
      </c>
      <c r="C153" t="s">
        <v>149</v>
      </c>
      <c r="D153">
        <v>100</v>
      </c>
      <c r="E153" s="1">
        <v>552590</v>
      </c>
      <c r="F153" t="s">
        <v>149</v>
      </c>
      <c r="G153" t="s">
        <v>19</v>
      </c>
      <c r="H153" t="s">
        <v>20</v>
      </c>
      <c r="I153" t="s">
        <v>87</v>
      </c>
      <c r="J153" t="s">
        <v>88</v>
      </c>
      <c r="O153" t="s">
        <v>324</v>
      </c>
      <c r="P153" t="s">
        <v>325</v>
      </c>
      <c r="Q153" t="s">
        <v>93</v>
      </c>
      <c r="R153" t="s">
        <v>94</v>
      </c>
    </row>
    <row r="154" spans="1:18" hidden="1" x14ac:dyDescent="0.35">
      <c r="A154" t="str">
        <f>VLOOKUP(E154,kontoplaan!A154:F1622,6,FALSE)</f>
        <v>Põhitegevuse kulud</v>
      </c>
      <c r="B154" t="str">
        <f>VLOOKUP(E154,kontogrupp!A149:B1433,2,FALSE)</f>
        <v>41 - toetused füüsilistele isikutele</v>
      </c>
      <c r="C154" t="s">
        <v>326</v>
      </c>
      <c r="D154">
        <v>-7150</v>
      </c>
      <c r="E154" s="1">
        <v>413050</v>
      </c>
      <c r="F154" t="s">
        <v>328</v>
      </c>
      <c r="G154" t="s">
        <v>139</v>
      </c>
      <c r="H154" t="s">
        <v>140</v>
      </c>
      <c r="I154" t="s">
        <v>117</v>
      </c>
      <c r="J154" t="s">
        <v>118</v>
      </c>
      <c r="O154" t="s">
        <v>329</v>
      </c>
      <c r="P154" t="s">
        <v>330</v>
      </c>
    </row>
    <row r="155" spans="1:18" hidden="1" x14ac:dyDescent="0.35">
      <c r="A155" t="str">
        <f>VLOOKUP(E155,kontoplaan!A155:F1623,6,FALSE)</f>
        <v>Põhitegevuse kulud</v>
      </c>
      <c r="B155" t="str">
        <f>VLOOKUP(E155,kontogrupp!A150:B1434,2,FALSE)</f>
        <v>55 - majandamiskulud</v>
      </c>
      <c r="C155" t="s">
        <v>331</v>
      </c>
      <c r="D155">
        <v>800</v>
      </c>
      <c r="E155" s="1">
        <v>551590</v>
      </c>
      <c r="F155" t="s">
        <v>230</v>
      </c>
      <c r="G155" t="s">
        <v>332</v>
      </c>
      <c r="H155" t="s">
        <v>333</v>
      </c>
      <c r="I155" t="s">
        <v>178</v>
      </c>
      <c r="J155" t="s">
        <v>179</v>
      </c>
    </row>
    <row r="156" spans="1:18" hidden="1" x14ac:dyDescent="0.35">
      <c r="A156" t="str">
        <f>VLOOKUP(E156,kontoplaan!A156:F1624,6,FALSE)</f>
        <v>Põhitegevuse kulud</v>
      </c>
      <c r="B156" t="str">
        <f>VLOOKUP(E156,kontogrupp!A151:B1435,2,FALSE)</f>
        <v>55 - majandamiskulud</v>
      </c>
      <c r="C156" t="s">
        <v>331</v>
      </c>
      <c r="D156">
        <v>-800</v>
      </c>
      <c r="E156" s="1">
        <v>551308</v>
      </c>
      <c r="F156" t="s">
        <v>184</v>
      </c>
      <c r="G156" t="s">
        <v>332</v>
      </c>
      <c r="H156" t="s">
        <v>333</v>
      </c>
      <c r="I156" t="s">
        <v>178</v>
      </c>
      <c r="J156" t="s">
        <v>179</v>
      </c>
    </row>
    <row r="157" spans="1:18" hidden="1" x14ac:dyDescent="0.35">
      <c r="A157" t="str">
        <f>VLOOKUP(E157,kontoplaan!A157:F1625,6,FALSE)</f>
        <v>Põhitegevuse kulud</v>
      </c>
      <c r="B157" t="str">
        <f>VLOOKUP(E157,kontogrupp!A152:B1436,2,FALSE)</f>
        <v>55 - majandamiskulud</v>
      </c>
      <c r="C157" t="s">
        <v>151</v>
      </c>
      <c r="D157">
        <v>221</v>
      </c>
      <c r="E157" s="1">
        <v>552590</v>
      </c>
      <c r="F157" t="s">
        <v>149</v>
      </c>
      <c r="G157" t="s">
        <v>158</v>
      </c>
      <c r="H157" t="s">
        <v>159</v>
      </c>
      <c r="I157" t="s">
        <v>117</v>
      </c>
      <c r="J157" t="s">
        <v>118</v>
      </c>
      <c r="M157" t="s">
        <v>150</v>
      </c>
      <c r="N157" t="s">
        <v>151</v>
      </c>
    </row>
    <row r="158" spans="1:18" hidden="1" x14ac:dyDescent="0.35">
      <c r="A158" t="str">
        <f>VLOOKUP(E158,kontoplaan!A158:F1626,6,FALSE)</f>
        <v>Põhitegevuse kulud</v>
      </c>
      <c r="B158" t="str">
        <f>VLOOKUP(E158,kontogrupp!A153:B1437,2,FALSE)</f>
        <v>50 - tööjõukulud</v>
      </c>
      <c r="C158" t="s">
        <v>334</v>
      </c>
      <c r="D158">
        <v>93</v>
      </c>
      <c r="E158" s="1">
        <v>506040</v>
      </c>
      <c r="F158" t="s">
        <v>18</v>
      </c>
      <c r="G158" t="s">
        <v>158</v>
      </c>
      <c r="H158" t="s">
        <v>159</v>
      </c>
      <c r="I158" t="s">
        <v>117</v>
      </c>
      <c r="J158" t="s">
        <v>118</v>
      </c>
      <c r="M158" t="s">
        <v>286</v>
      </c>
      <c r="N158" t="s">
        <v>287</v>
      </c>
    </row>
    <row r="159" spans="1:18" hidden="1" x14ac:dyDescent="0.35">
      <c r="A159" t="str">
        <f>VLOOKUP(E159,kontoplaan!A159:F1627,6,FALSE)</f>
        <v>Põhitegevuse kulud</v>
      </c>
      <c r="B159" t="str">
        <f>VLOOKUP(E159,kontogrupp!A154:B1438,2,FALSE)</f>
        <v>50 - tööjõukulud</v>
      </c>
      <c r="C159" t="s">
        <v>334</v>
      </c>
      <c r="D159">
        <v>3844</v>
      </c>
      <c r="E159" s="1">
        <v>506000</v>
      </c>
      <c r="F159" t="s">
        <v>28</v>
      </c>
      <c r="G159" t="s">
        <v>158</v>
      </c>
      <c r="H159" t="s">
        <v>159</v>
      </c>
      <c r="I159" t="s">
        <v>117</v>
      </c>
      <c r="J159" t="s">
        <v>118</v>
      </c>
      <c r="M159" t="s">
        <v>286</v>
      </c>
      <c r="N159" t="s">
        <v>287</v>
      </c>
    </row>
    <row r="160" spans="1:18" hidden="1" x14ac:dyDescent="0.35">
      <c r="A160" t="str">
        <f>VLOOKUP(E160,kontoplaan!A160:F1628,6,FALSE)</f>
        <v>Põhitegevuse kulud</v>
      </c>
      <c r="B160" t="str">
        <f>VLOOKUP(E160,kontogrupp!A155:B1439,2,FALSE)</f>
        <v>50 - tööjõukulud</v>
      </c>
      <c r="C160" t="s">
        <v>335</v>
      </c>
      <c r="D160">
        <v>11648</v>
      </c>
      <c r="E160" s="1">
        <v>500260</v>
      </c>
      <c r="F160" t="s">
        <v>157</v>
      </c>
      <c r="G160" t="s">
        <v>158</v>
      </c>
      <c r="H160" t="s">
        <v>159</v>
      </c>
      <c r="I160" t="s">
        <v>117</v>
      </c>
      <c r="J160" t="s">
        <v>118</v>
      </c>
      <c r="M160" t="s">
        <v>286</v>
      </c>
      <c r="N160" t="s">
        <v>287</v>
      </c>
    </row>
    <row r="161" spans="1:16" hidden="1" x14ac:dyDescent="0.35">
      <c r="A161" t="str">
        <f>VLOOKUP(E161,kontoplaan!A161:F1629,6,FALSE)</f>
        <v>Põhitegevuse kulud</v>
      </c>
      <c r="B161" t="str">
        <f>VLOOKUP(E161,kontogrupp!A156:B1440,2,FALSE)</f>
        <v>50 - tööjõukulud</v>
      </c>
      <c r="C161" t="s">
        <v>334</v>
      </c>
      <c r="D161">
        <v>156</v>
      </c>
      <c r="E161" s="1">
        <v>506040</v>
      </c>
      <c r="F161" t="s">
        <v>18</v>
      </c>
      <c r="G161" t="s">
        <v>158</v>
      </c>
      <c r="H161" t="s">
        <v>159</v>
      </c>
      <c r="I161" t="s">
        <v>117</v>
      </c>
      <c r="J161" t="s">
        <v>118</v>
      </c>
      <c r="M161" t="s">
        <v>286</v>
      </c>
      <c r="N161" t="s">
        <v>287</v>
      </c>
    </row>
    <row r="162" spans="1:16" hidden="1" x14ac:dyDescent="0.35">
      <c r="A162" t="str">
        <f>VLOOKUP(E162,kontoplaan!A162:F1630,6,FALSE)</f>
        <v>Põhitegevuse kulud</v>
      </c>
      <c r="B162" t="str">
        <f>VLOOKUP(E162,kontogrupp!A157:B1441,2,FALSE)</f>
        <v>50 - tööjõukulud</v>
      </c>
      <c r="C162" t="s">
        <v>334</v>
      </c>
      <c r="D162">
        <v>6461</v>
      </c>
      <c r="E162" s="1">
        <v>506000</v>
      </c>
      <c r="F162" t="s">
        <v>28</v>
      </c>
      <c r="G162" t="s">
        <v>158</v>
      </c>
      <c r="H162" t="s">
        <v>159</v>
      </c>
      <c r="I162" t="s">
        <v>117</v>
      </c>
      <c r="J162" t="s">
        <v>118</v>
      </c>
      <c r="M162" t="s">
        <v>286</v>
      </c>
      <c r="N162" t="s">
        <v>287</v>
      </c>
    </row>
    <row r="163" spans="1:16" hidden="1" x14ac:dyDescent="0.35">
      <c r="A163" t="str">
        <f>VLOOKUP(E163,kontoplaan!A163:F1631,6,FALSE)</f>
        <v>Põhitegevuse kulud</v>
      </c>
      <c r="B163" t="str">
        <f>VLOOKUP(E163,kontogrupp!A158:B1442,2,FALSE)</f>
        <v>50 - tööjõukulud</v>
      </c>
      <c r="C163" t="s">
        <v>335</v>
      </c>
      <c r="D163">
        <v>19580</v>
      </c>
      <c r="E163" s="1">
        <v>500260</v>
      </c>
      <c r="F163" t="s">
        <v>157</v>
      </c>
      <c r="G163" t="s">
        <v>158</v>
      </c>
      <c r="H163" t="s">
        <v>159</v>
      </c>
      <c r="I163" t="s">
        <v>117</v>
      </c>
      <c r="J163" t="s">
        <v>118</v>
      </c>
      <c r="M163" t="s">
        <v>286</v>
      </c>
      <c r="N163" t="s">
        <v>287</v>
      </c>
    </row>
    <row r="164" spans="1:16" hidden="1" x14ac:dyDescent="0.35">
      <c r="A164" t="str">
        <f>VLOOKUP(E164,kontoplaan!A164:F1632,6,FALSE)</f>
        <v>Põhitegevuse kulud</v>
      </c>
      <c r="B164" t="str">
        <f>VLOOKUP(E164,kontogrupp!A159:B1443,2,FALSE)</f>
        <v>50 - tööjõukulud</v>
      </c>
      <c r="C164" t="s">
        <v>336</v>
      </c>
      <c r="D164">
        <v>9000</v>
      </c>
      <c r="E164" s="1">
        <v>500250</v>
      </c>
      <c r="F164" t="s">
        <v>102</v>
      </c>
      <c r="G164" t="s">
        <v>337</v>
      </c>
      <c r="H164" t="s">
        <v>338</v>
      </c>
      <c r="I164" t="s">
        <v>339</v>
      </c>
      <c r="J164" t="s">
        <v>340</v>
      </c>
    </row>
    <row r="165" spans="1:16" hidden="1" x14ac:dyDescent="0.35">
      <c r="A165" t="str">
        <f>VLOOKUP(E165,kontoplaan!A165:F1633,6,FALSE)</f>
        <v>Põhitegevuse kulud</v>
      </c>
      <c r="B165" t="str">
        <f>VLOOKUP(E165,kontogrupp!A160:B1444,2,FALSE)</f>
        <v>50 - tööjõukulud</v>
      </c>
      <c r="C165" t="s">
        <v>336</v>
      </c>
      <c r="D165">
        <v>-9000</v>
      </c>
      <c r="E165" s="1">
        <v>500240</v>
      </c>
      <c r="F165" t="s">
        <v>206</v>
      </c>
      <c r="G165" t="s">
        <v>337</v>
      </c>
      <c r="H165" t="s">
        <v>338</v>
      </c>
      <c r="I165" t="s">
        <v>339</v>
      </c>
      <c r="J165" t="s">
        <v>340</v>
      </c>
    </row>
    <row r="166" spans="1:16" hidden="1" x14ac:dyDescent="0.35">
      <c r="A166" t="str">
        <f>VLOOKUP(E166,kontoplaan!A166:F1634,6,FALSE)</f>
        <v>Põhitegevuse kulud</v>
      </c>
      <c r="B166" t="str">
        <f>VLOOKUP(E166,kontogrupp!A161:B1445,2,FALSE)</f>
        <v>50 - tööjõukulud</v>
      </c>
      <c r="C166" t="s">
        <v>341</v>
      </c>
      <c r="D166">
        <v>20000</v>
      </c>
      <c r="E166" s="1">
        <v>500250</v>
      </c>
      <c r="F166" t="s">
        <v>102</v>
      </c>
      <c r="G166" t="s">
        <v>337</v>
      </c>
      <c r="H166" t="s">
        <v>338</v>
      </c>
      <c r="I166" t="s">
        <v>339</v>
      </c>
      <c r="J166" t="s">
        <v>340</v>
      </c>
    </row>
    <row r="167" spans="1:16" hidden="1" x14ac:dyDescent="0.35">
      <c r="A167" t="str">
        <f>VLOOKUP(E167,kontoplaan!A167:F1635,6,FALSE)</f>
        <v>Põhitegevuse kulud</v>
      </c>
      <c r="B167" t="str">
        <f>VLOOKUP(E167,kontogrupp!A162:B1446,2,FALSE)</f>
        <v>50 - tööjõukulud</v>
      </c>
      <c r="C167" t="s">
        <v>341</v>
      </c>
      <c r="D167">
        <v>-20000</v>
      </c>
      <c r="E167" s="1">
        <v>500210</v>
      </c>
      <c r="F167" t="s">
        <v>220</v>
      </c>
      <c r="G167" t="s">
        <v>337</v>
      </c>
      <c r="H167" t="s">
        <v>338</v>
      </c>
      <c r="I167" t="s">
        <v>339</v>
      </c>
      <c r="J167" t="s">
        <v>340</v>
      </c>
    </row>
    <row r="168" spans="1:16" hidden="1" x14ac:dyDescent="0.35">
      <c r="A168" t="str">
        <f>VLOOKUP(E168,kontoplaan!A168:F1636,6,FALSE)</f>
        <v>Põhitegevuse kulud</v>
      </c>
      <c r="B168" t="str">
        <f>VLOOKUP(E168,kontogrupp!A163:B1447,2,FALSE)</f>
        <v>50 - tööjõukulud</v>
      </c>
      <c r="C168" t="s">
        <v>342</v>
      </c>
      <c r="D168">
        <v>39</v>
      </c>
      <c r="E168" s="1">
        <v>506040</v>
      </c>
      <c r="F168" t="s">
        <v>18</v>
      </c>
      <c r="G168" t="s">
        <v>332</v>
      </c>
      <c r="H168" t="s">
        <v>333</v>
      </c>
      <c r="I168" t="s">
        <v>178</v>
      </c>
      <c r="J168" t="s">
        <v>179</v>
      </c>
      <c r="O168" t="s">
        <v>23</v>
      </c>
      <c r="P168" t="s">
        <v>24</v>
      </c>
    </row>
    <row r="169" spans="1:16" hidden="1" x14ac:dyDescent="0.35">
      <c r="A169" t="str">
        <f>VLOOKUP(E169,kontoplaan!A169:F1637,6,FALSE)</f>
        <v>Põhitegevuse kulud</v>
      </c>
      <c r="B169" t="str">
        <f>VLOOKUP(E169,kontogrupp!A164:B1448,2,FALSE)</f>
        <v>50 - tööjõukulud</v>
      </c>
      <c r="C169" t="s">
        <v>343</v>
      </c>
      <c r="D169">
        <v>1590</v>
      </c>
      <c r="E169" s="1">
        <v>506000</v>
      </c>
      <c r="F169" t="s">
        <v>28</v>
      </c>
      <c r="G169" t="s">
        <v>332</v>
      </c>
      <c r="H169" t="s">
        <v>333</v>
      </c>
      <c r="I169" t="s">
        <v>178</v>
      </c>
      <c r="J169" t="s">
        <v>179</v>
      </c>
      <c r="O169" t="s">
        <v>23</v>
      </c>
      <c r="P169" t="s">
        <v>24</v>
      </c>
    </row>
    <row r="170" spans="1:16" hidden="1" x14ac:dyDescent="0.35">
      <c r="A170" t="str">
        <f>VLOOKUP(E170,kontoplaan!A170:F1638,6,FALSE)</f>
        <v>Põhitegevuse kulud</v>
      </c>
      <c r="B170" t="str">
        <f>VLOOKUP(E170,kontogrupp!A165:B1449,2,FALSE)</f>
        <v>50 - tööjõukulud</v>
      </c>
      <c r="C170" t="s">
        <v>344</v>
      </c>
      <c r="D170">
        <v>3188</v>
      </c>
      <c r="E170" s="1">
        <v>500250</v>
      </c>
      <c r="F170" t="s">
        <v>102</v>
      </c>
      <c r="G170" t="s">
        <v>332</v>
      </c>
      <c r="H170" t="s">
        <v>333</v>
      </c>
      <c r="I170" t="s">
        <v>178</v>
      </c>
      <c r="J170" t="s">
        <v>179</v>
      </c>
      <c r="O170" t="s">
        <v>23</v>
      </c>
      <c r="P170" t="s">
        <v>24</v>
      </c>
    </row>
    <row r="171" spans="1:16" hidden="1" x14ac:dyDescent="0.35">
      <c r="A171" t="str">
        <f>VLOOKUP(E171,kontoplaan!A171:F1639,6,FALSE)</f>
        <v>Põhitegevuse kulud</v>
      </c>
      <c r="B171" t="str">
        <f>VLOOKUP(E171,kontogrupp!A166:B1450,2,FALSE)</f>
        <v>50 - tööjõukulud</v>
      </c>
      <c r="C171" t="s">
        <v>342</v>
      </c>
      <c r="D171">
        <v>-39</v>
      </c>
      <c r="E171" s="1">
        <v>506040</v>
      </c>
      <c r="F171" t="s">
        <v>18</v>
      </c>
      <c r="G171" t="s">
        <v>332</v>
      </c>
      <c r="H171" t="s">
        <v>333</v>
      </c>
      <c r="I171" t="s">
        <v>49</v>
      </c>
      <c r="J171" t="s">
        <v>50</v>
      </c>
      <c r="O171" t="s">
        <v>23</v>
      </c>
      <c r="P171" t="s">
        <v>24</v>
      </c>
    </row>
    <row r="172" spans="1:16" hidden="1" x14ac:dyDescent="0.35">
      <c r="A172" t="str">
        <f>VLOOKUP(E172,kontoplaan!A172:F1640,6,FALSE)</f>
        <v>Põhitegevuse kulud</v>
      </c>
      <c r="B172" t="str">
        <f>VLOOKUP(E172,kontogrupp!A167:B1451,2,FALSE)</f>
        <v>50 - tööjõukulud</v>
      </c>
      <c r="C172" t="s">
        <v>343</v>
      </c>
      <c r="D172">
        <v>-1590</v>
      </c>
      <c r="E172" s="1">
        <v>506000</v>
      </c>
      <c r="F172" t="s">
        <v>28</v>
      </c>
      <c r="G172" t="s">
        <v>332</v>
      </c>
      <c r="H172" t="s">
        <v>333</v>
      </c>
      <c r="I172" t="s">
        <v>49</v>
      </c>
      <c r="J172" t="s">
        <v>50</v>
      </c>
      <c r="O172" t="s">
        <v>23</v>
      </c>
      <c r="P172" t="s">
        <v>24</v>
      </c>
    </row>
    <row r="173" spans="1:16" hidden="1" x14ac:dyDescent="0.35">
      <c r="A173" t="str">
        <f>VLOOKUP(E173,kontoplaan!A173:F1641,6,FALSE)</f>
        <v>Põhitegevuse kulud</v>
      </c>
      <c r="B173" t="str">
        <f>VLOOKUP(E173,kontogrupp!A168:B1452,2,FALSE)</f>
        <v>50 - tööjõukulud</v>
      </c>
      <c r="C173" t="s">
        <v>344</v>
      </c>
      <c r="D173">
        <v>-3188</v>
      </c>
      <c r="E173" s="1">
        <v>500250</v>
      </c>
      <c r="F173" t="s">
        <v>102</v>
      </c>
      <c r="G173" t="s">
        <v>332</v>
      </c>
      <c r="H173" t="s">
        <v>333</v>
      </c>
      <c r="I173" t="s">
        <v>49</v>
      </c>
      <c r="J173" t="s">
        <v>50</v>
      </c>
      <c r="O173" t="s">
        <v>23</v>
      </c>
      <c r="P173" t="s">
        <v>24</v>
      </c>
    </row>
    <row r="174" spans="1:16" hidden="1" x14ac:dyDescent="0.35">
      <c r="A174" t="str">
        <f>VLOOKUP(E174,kontoplaan!A174:F1642,6,FALSE)</f>
        <v>Põhitegevuse kulud</v>
      </c>
      <c r="B174" t="str">
        <f>VLOOKUP(E174,kontogrupp!A169:B1453,2,FALSE)</f>
        <v>55 - majandamiskulud</v>
      </c>
      <c r="C174" t="s">
        <v>345</v>
      </c>
      <c r="D174">
        <v>50000</v>
      </c>
      <c r="E174" s="1">
        <v>551290</v>
      </c>
      <c r="F174" t="s">
        <v>347</v>
      </c>
      <c r="G174" t="s">
        <v>47</v>
      </c>
      <c r="H174" t="s">
        <v>48</v>
      </c>
      <c r="I174" t="s">
        <v>348</v>
      </c>
      <c r="J174" t="s">
        <v>349</v>
      </c>
      <c r="O174" t="s">
        <v>350</v>
      </c>
      <c r="P174" t="s">
        <v>351</v>
      </c>
    </row>
    <row r="175" spans="1:16" hidden="1" x14ac:dyDescent="0.35">
      <c r="A175" t="str">
        <f>VLOOKUP(E175,kontoplaan!A175:F1643,6,FALSE)</f>
        <v>Põhitegevuse kulud</v>
      </c>
      <c r="B175" t="str">
        <f>VLOOKUP(E175,kontogrupp!A170:B1454,2,FALSE)</f>
        <v>55 - majandamiskulud</v>
      </c>
      <c r="C175" t="s">
        <v>352</v>
      </c>
      <c r="D175">
        <v>-10000</v>
      </c>
      <c r="E175" s="1">
        <v>551210</v>
      </c>
      <c r="F175" t="s">
        <v>354</v>
      </c>
      <c r="G175" t="s">
        <v>47</v>
      </c>
      <c r="H175" t="s">
        <v>48</v>
      </c>
      <c r="I175" t="s">
        <v>355</v>
      </c>
      <c r="J175" t="s">
        <v>356</v>
      </c>
      <c r="O175" t="s">
        <v>357</v>
      </c>
      <c r="P175" t="s">
        <v>358</v>
      </c>
    </row>
    <row r="176" spans="1:16" hidden="1" x14ac:dyDescent="0.35">
      <c r="A176" t="str">
        <f>VLOOKUP(E176,kontoplaan!A176:F1644,6,FALSE)</f>
        <v>Põhitegevuse kulud</v>
      </c>
      <c r="B176" t="str">
        <f>VLOOKUP(E176,kontogrupp!A171:B1455,2,FALSE)</f>
        <v>55 - majandamiskulud</v>
      </c>
      <c r="C176" t="s">
        <v>359</v>
      </c>
      <c r="D176">
        <v>-28100</v>
      </c>
      <c r="E176" s="1">
        <v>551240</v>
      </c>
      <c r="F176" t="s">
        <v>172</v>
      </c>
      <c r="G176" t="s">
        <v>332</v>
      </c>
      <c r="H176" t="s">
        <v>333</v>
      </c>
      <c r="I176" t="s">
        <v>178</v>
      </c>
      <c r="J176" t="s">
        <v>179</v>
      </c>
      <c r="O176" t="s">
        <v>360</v>
      </c>
      <c r="P176" t="s">
        <v>361</v>
      </c>
    </row>
    <row r="177" spans="1:16" hidden="1" x14ac:dyDescent="0.35">
      <c r="A177" t="str">
        <f>VLOOKUP(E177,kontoplaan!A177:F1645,6,FALSE)</f>
        <v>Põhitegevuse tulud</v>
      </c>
      <c r="B177" t="str">
        <f>VLOOKUP(E177,kontogrupp!A172:B1456,2,FALSE)</f>
        <v>35 - saadud toetused</v>
      </c>
      <c r="C177" t="s">
        <v>362</v>
      </c>
      <c r="D177">
        <v>-28100</v>
      </c>
      <c r="E177" s="1">
        <v>35000006</v>
      </c>
      <c r="F177" t="s">
        <v>364</v>
      </c>
      <c r="G177" t="s">
        <v>332</v>
      </c>
      <c r="H177" t="s">
        <v>333</v>
      </c>
      <c r="I177" t="s">
        <v>178</v>
      </c>
      <c r="J177" t="s">
        <v>179</v>
      </c>
      <c r="O177" t="s">
        <v>360</v>
      </c>
      <c r="P177" t="s">
        <v>361</v>
      </c>
    </row>
    <row r="178" spans="1:16" hidden="1" x14ac:dyDescent="0.35">
      <c r="A178" t="str">
        <f>VLOOKUP(E178,kontoplaan!A178:F1646,6,FALSE)</f>
        <v>Põhitegevuse kulud</v>
      </c>
      <c r="B178" t="str">
        <f>VLOOKUP(E178,kontogrupp!A173:B1457,2,FALSE)</f>
        <v>55 - majandamiskulud</v>
      </c>
      <c r="C178" t="s">
        <v>365</v>
      </c>
      <c r="D178">
        <v>-10000</v>
      </c>
      <c r="E178" s="1">
        <v>551240</v>
      </c>
      <c r="F178" t="s">
        <v>172</v>
      </c>
      <c r="G178" t="s">
        <v>47</v>
      </c>
      <c r="H178" t="s">
        <v>48</v>
      </c>
      <c r="I178" t="s">
        <v>49</v>
      </c>
      <c r="J178" t="s">
        <v>50</v>
      </c>
      <c r="O178" t="s">
        <v>173</v>
      </c>
      <c r="P178" t="s">
        <v>174</v>
      </c>
    </row>
    <row r="179" spans="1:16" hidden="1" x14ac:dyDescent="0.35">
      <c r="A179" t="str">
        <f>VLOOKUP(E179,kontoplaan!A179:F1647,6,FALSE)</f>
        <v>Põhitegevuse kulud</v>
      </c>
      <c r="B179" t="str">
        <f>VLOOKUP(E179,kontogrupp!A174:B1458,2,FALSE)</f>
        <v>55 - majandamiskulud</v>
      </c>
      <c r="C179" t="s">
        <v>365</v>
      </c>
      <c r="D179">
        <v>-7880</v>
      </c>
      <c r="E179" s="1">
        <v>551290</v>
      </c>
      <c r="F179" t="s">
        <v>347</v>
      </c>
      <c r="G179" t="s">
        <v>47</v>
      </c>
      <c r="H179" t="s">
        <v>48</v>
      </c>
      <c r="I179" t="s">
        <v>49</v>
      </c>
      <c r="J179" t="s">
        <v>50</v>
      </c>
      <c r="O179" t="s">
        <v>173</v>
      </c>
      <c r="P179" t="s">
        <v>174</v>
      </c>
    </row>
    <row r="180" spans="1:16" hidden="1" x14ac:dyDescent="0.35">
      <c r="A180" t="str">
        <f>VLOOKUP(E180,kontoplaan!A180:F1648,6,FALSE)</f>
        <v>Põhitegevuse kulud</v>
      </c>
      <c r="B180" t="str">
        <f>VLOOKUP(E180,kontogrupp!A175:B1459,2,FALSE)</f>
        <v>55 - majandamiskulud</v>
      </c>
      <c r="C180" t="s">
        <v>366</v>
      </c>
      <c r="D180">
        <v>-11500</v>
      </c>
      <c r="E180" s="1">
        <v>551240</v>
      </c>
      <c r="F180" t="s">
        <v>172</v>
      </c>
      <c r="G180" t="s">
        <v>47</v>
      </c>
      <c r="H180" t="s">
        <v>48</v>
      </c>
      <c r="I180" t="s">
        <v>49</v>
      </c>
      <c r="J180" t="s">
        <v>50</v>
      </c>
      <c r="O180" t="s">
        <v>173</v>
      </c>
      <c r="P180" t="s">
        <v>174</v>
      </c>
    </row>
    <row r="181" spans="1:16" hidden="1" x14ac:dyDescent="0.35">
      <c r="A181" t="str">
        <f>VLOOKUP(E181,kontoplaan!A181:F1649,6,FALSE)</f>
        <v>Põhitegevuse kulud</v>
      </c>
      <c r="B181" t="str">
        <f>VLOOKUP(E181,kontogrupp!A176:B1460,2,FALSE)</f>
        <v>55 - majandamiskulud</v>
      </c>
      <c r="C181" t="s">
        <v>367</v>
      </c>
      <c r="D181">
        <v>-1207</v>
      </c>
      <c r="E181" s="1">
        <v>5511046</v>
      </c>
      <c r="F181" t="s">
        <v>367</v>
      </c>
      <c r="G181" t="s">
        <v>47</v>
      </c>
      <c r="H181" t="s">
        <v>48</v>
      </c>
      <c r="I181" t="s">
        <v>369</v>
      </c>
      <c r="J181" t="s">
        <v>370</v>
      </c>
      <c r="K181" t="s">
        <v>371</v>
      </c>
      <c r="L181" t="s">
        <v>372</v>
      </c>
      <c r="O181" t="s">
        <v>373</v>
      </c>
      <c r="P181" t="s">
        <v>374</v>
      </c>
    </row>
    <row r="182" spans="1:16" hidden="1" x14ac:dyDescent="0.35">
      <c r="A182" t="str">
        <f>VLOOKUP(E182,kontoplaan!A182:F1650,6,FALSE)</f>
        <v>Põhitegevuse kulud</v>
      </c>
      <c r="B182" t="str">
        <f>VLOOKUP(E182,kontogrupp!A177:B1461,2,FALSE)</f>
        <v>55 - majandamiskulud</v>
      </c>
      <c r="C182" t="s">
        <v>375</v>
      </c>
      <c r="D182">
        <v>403</v>
      </c>
      <c r="E182" s="1">
        <v>551102</v>
      </c>
      <c r="F182" t="s">
        <v>375</v>
      </c>
      <c r="G182" t="s">
        <v>47</v>
      </c>
      <c r="H182" t="s">
        <v>48</v>
      </c>
      <c r="I182" t="s">
        <v>369</v>
      </c>
      <c r="J182" t="s">
        <v>370</v>
      </c>
      <c r="K182" t="s">
        <v>371</v>
      </c>
      <c r="L182" t="s">
        <v>372</v>
      </c>
      <c r="O182" t="s">
        <v>373</v>
      </c>
      <c r="P182" t="s">
        <v>374</v>
      </c>
    </row>
    <row r="183" spans="1:16" hidden="1" x14ac:dyDescent="0.35">
      <c r="A183" t="str">
        <f>VLOOKUP(E183,kontoplaan!A183:F1651,6,FALSE)</f>
        <v>Põhitegevuse kulud</v>
      </c>
      <c r="B183" t="str">
        <f>VLOOKUP(E183,kontogrupp!A178:B1462,2,FALSE)</f>
        <v>55 - majandamiskulud</v>
      </c>
      <c r="C183" t="s">
        <v>354</v>
      </c>
      <c r="D183">
        <v>904</v>
      </c>
      <c r="E183" s="1">
        <v>551101</v>
      </c>
      <c r="F183" t="s">
        <v>354</v>
      </c>
      <c r="G183" t="s">
        <v>47</v>
      </c>
      <c r="H183" t="s">
        <v>48</v>
      </c>
      <c r="I183" t="s">
        <v>369</v>
      </c>
      <c r="J183" t="s">
        <v>370</v>
      </c>
      <c r="K183" t="s">
        <v>371</v>
      </c>
      <c r="L183" t="s">
        <v>372</v>
      </c>
      <c r="O183" t="s">
        <v>373</v>
      </c>
      <c r="P183" t="s">
        <v>374</v>
      </c>
    </row>
    <row r="184" spans="1:16" hidden="1" x14ac:dyDescent="0.35">
      <c r="A184" t="str">
        <f>VLOOKUP(E184,kontoplaan!A184:F1652,6,FALSE)</f>
        <v>Põhitegevuse kulud</v>
      </c>
      <c r="B184" t="str">
        <f>VLOOKUP(E184,kontogrupp!A179:B1463,2,FALSE)</f>
        <v>55 - majandamiskulud</v>
      </c>
      <c r="C184" t="s">
        <v>378</v>
      </c>
      <c r="D184">
        <v>9</v>
      </c>
      <c r="E184" s="1">
        <v>551107</v>
      </c>
      <c r="F184" t="s">
        <v>378</v>
      </c>
      <c r="G184" t="s">
        <v>380</v>
      </c>
      <c r="H184" t="s">
        <v>381</v>
      </c>
      <c r="I184" t="s">
        <v>250</v>
      </c>
      <c r="J184" t="s">
        <v>251</v>
      </c>
      <c r="K184" t="s">
        <v>382</v>
      </c>
      <c r="L184" t="s">
        <v>383</v>
      </c>
    </row>
    <row r="185" spans="1:16" hidden="1" x14ac:dyDescent="0.35">
      <c r="A185" t="str">
        <f>VLOOKUP(E185,kontoplaan!A185:F1653,6,FALSE)</f>
        <v>Põhitegevuse kulud</v>
      </c>
      <c r="B185" t="str">
        <f>VLOOKUP(E185,kontogrupp!A180:B1464,2,FALSE)</f>
        <v>55 - majandamiskulud</v>
      </c>
      <c r="C185" t="s">
        <v>367</v>
      </c>
      <c r="D185">
        <v>968</v>
      </c>
      <c r="E185" s="1">
        <v>5511046</v>
      </c>
      <c r="F185" t="s">
        <v>367</v>
      </c>
      <c r="G185" t="s">
        <v>380</v>
      </c>
      <c r="H185" t="s">
        <v>381</v>
      </c>
      <c r="I185" t="s">
        <v>250</v>
      </c>
      <c r="J185" t="s">
        <v>251</v>
      </c>
      <c r="K185" t="s">
        <v>382</v>
      </c>
      <c r="L185" t="s">
        <v>383</v>
      </c>
    </row>
    <row r="186" spans="1:16" hidden="1" x14ac:dyDescent="0.35">
      <c r="A186" t="str">
        <f>VLOOKUP(E186,kontoplaan!A186:F1654,6,FALSE)</f>
        <v>Põhitegevuse kulud</v>
      </c>
      <c r="B186" t="str">
        <f>VLOOKUP(E186,kontogrupp!A181:B1465,2,FALSE)</f>
        <v>55 - majandamiskulud</v>
      </c>
      <c r="C186" t="s">
        <v>354</v>
      </c>
      <c r="D186">
        <v>-977</v>
      </c>
      <c r="E186" s="1">
        <v>551101</v>
      </c>
      <c r="F186" t="s">
        <v>354</v>
      </c>
      <c r="G186" t="s">
        <v>380</v>
      </c>
      <c r="H186" t="s">
        <v>381</v>
      </c>
      <c r="I186" t="s">
        <v>250</v>
      </c>
      <c r="J186" t="s">
        <v>251</v>
      </c>
      <c r="K186" t="s">
        <v>382</v>
      </c>
      <c r="L186" t="s">
        <v>383</v>
      </c>
    </row>
    <row r="187" spans="1:16" hidden="1" x14ac:dyDescent="0.35">
      <c r="A187" t="str">
        <f>VLOOKUP(E187,kontoplaan!A187:F1655,6,FALSE)</f>
        <v>Põhitegevuse kulud</v>
      </c>
      <c r="B187" t="str">
        <f>VLOOKUP(E187,kontogrupp!A182:B1466,2,FALSE)</f>
        <v>55 - majandamiskulud</v>
      </c>
      <c r="C187" t="s">
        <v>367</v>
      </c>
      <c r="D187">
        <v>3447</v>
      </c>
      <c r="E187" s="1">
        <v>5511046</v>
      </c>
      <c r="F187" t="s">
        <v>367</v>
      </c>
      <c r="G187" t="s">
        <v>384</v>
      </c>
      <c r="H187" t="s">
        <v>385</v>
      </c>
      <c r="I187" t="s">
        <v>339</v>
      </c>
      <c r="J187" t="s">
        <v>340</v>
      </c>
      <c r="K187" t="s">
        <v>386</v>
      </c>
      <c r="L187" t="s">
        <v>387</v>
      </c>
    </row>
    <row r="188" spans="1:16" hidden="1" x14ac:dyDescent="0.35">
      <c r="A188" t="str">
        <f>VLOOKUP(E188,kontoplaan!A188:F1656,6,FALSE)</f>
        <v>Põhitegevuse kulud</v>
      </c>
      <c r="B188" t="str">
        <f>VLOOKUP(E188,kontogrupp!A183:B1467,2,FALSE)</f>
        <v>55 - majandamiskulud</v>
      </c>
      <c r="C188" t="s">
        <v>354</v>
      </c>
      <c r="D188">
        <v>8914</v>
      </c>
      <c r="E188" s="1">
        <v>551101</v>
      </c>
      <c r="F188" t="s">
        <v>354</v>
      </c>
      <c r="G188" t="s">
        <v>384</v>
      </c>
      <c r="H188" t="s">
        <v>385</v>
      </c>
      <c r="I188" t="s">
        <v>339</v>
      </c>
      <c r="J188" t="s">
        <v>340</v>
      </c>
      <c r="K188" t="s">
        <v>386</v>
      </c>
      <c r="L188" t="s">
        <v>387</v>
      </c>
    </row>
    <row r="189" spans="1:16" hidden="1" x14ac:dyDescent="0.35">
      <c r="A189" t="str">
        <f>VLOOKUP(E189,kontoplaan!A189:F1657,6,FALSE)</f>
        <v>Põhitegevuse kulud</v>
      </c>
      <c r="B189" t="str">
        <f>VLOOKUP(E189,kontogrupp!A184:B1468,2,FALSE)</f>
        <v>55 - majandamiskulud</v>
      </c>
      <c r="C189" t="s">
        <v>388</v>
      </c>
      <c r="D189">
        <v>-1656</v>
      </c>
      <c r="E189" s="1">
        <v>551100</v>
      </c>
      <c r="F189" t="s">
        <v>388</v>
      </c>
      <c r="G189" t="s">
        <v>384</v>
      </c>
      <c r="H189" t="s">
        <v>385</v>
      </c>
      <c r="I189" t="s">
        <v>339</v>
      </c>
      <c r="J189" t="s">
        <v>340</v>
      </c>
      <c r="K189" t="s">
        <v>386</v>
      </c>
      <c r="L189" t="s">
        <v>387</v>
      </c>
    </row>
    <row r="190" spans="1:16" hidden="1" x14ac:dyDescent="0.35">
      <c r="A190" t="str">
        <f>VLOOKUP(E190,kontoplaan!A190:F1658,6,FALSE)</f>
        <v>Põhitegevuse kulud</v>
      </c>
      <c r="B190" t="str">
        <f>VLOOKUP(E190,kontogrupp!A185:B1469,2,FALSE)</f>
        <v>55 - majandamiskulud</v>
      </c>
      <c r="C190" t="s">
        <v>378</v>
      </c>
      <c r="D190">
        <v>989</v>
      </c>
      <c r="E190" s="1">
        <v>551107</v>
      </c>
      <c r="F190" t="s">
        <v>378</v>
      </c>
      <c r="G190" t="s">
        <v>384</v>
      </c>
      <c r="H190" t="s">
        <v>385</v>
      </c>
      <c r="I190" t="s">
        <v>339</v>
      </c>
      <c r="J190" t="s">
        <v>340</v>
      </c>
      <c r="K190" t="s">
        <v>390</v>
      </c>
      <c r="L190" t="s">
        <v>391</v>
      </c>
    </row>
    <row r="191" spans="1:16" hidden="1" x14ac:dyDescent="0.35">
      <c r="A191" t="str">
        <f>VLOOKUP(E191,kontoplaan!A191:F1659,6,FALSE)</f>
        <v>Põhitegevuse kulud</v>
      </c>
      <c r="B191" t="str">
        <f>VLOOKUP(E191,kontogrupp!A186:B1470,2,FALSE)</f>
        <v>55 - majandamiskulud</v>
      </c>
      <c r="C191" t="s">
        <v>354</v>
      </c>
      <c r="D191">
        <v>-8034</v>
      </c>
      <c r="E191" s="1">
        <v>551101</v>
      </c>
      <c r="F191" t="s">
        <v>354</v>
      </c>
      <c r="G191" t="s">
        <v>384</v>
      </c>
      <c r="H191" t="s">
        <v>385</v>
      </c>
      <c r="I191" t="s">
        <v>339</v>
      </c>
      <c r="J191" t="s">
        <v>340</v>
      </c>
      <c r="K191" t="s">
        <v>390</v>
      </c>
      <c r="L191" t="s">
        <v>391</v>
      </c>
    </row>
    <row r="192" spans="1:16" hidden="1" x14ac:dyDescent="0.35">
      <c r="A192" t="str">
        <f>VLOOKUP(E192,kontoplaan!A192:F1660,6,FALSE)</f>
        <v>Põhitegevuse kulud</v>
      </c>
      <c r="B192" t="str">
        <f>VLOOKUP(E192,kontogrupp!A187:B1471,2,FALSE)</f>
        <v>55 - majandamiskulud</v>
      </c>
      <c r="C192" t="s">
        <v>388</v>
      </c>
      <c r="D192">
        <v>-2410</v>
      </c>
      <c r="E192" s="1">
        <v>551100</v>
      </c>
      <c r="F192" t="s">
        <v>388</v>
      </c>
      <c r="G192" t="s">
        <v>384</v>
      </c>
      <c r="H192" t="s">
        <v>385</v>
      </c>
      <c r="I192" t="s">
        <v>339</v>
      </c>
      <c r="J192" t="s">
        <v>340</v>
      </c>
      <c r="K192" t="s">
        <v>390</v>
      </c>
      <c r="L192" t="s">
        <v>391</v>
      </c>
    </row>
    <row r="193" spans="1:12" hidden="1" x14ac:dyDescent="0.35">
      <c r="A193" t="str">
        <f>VLOOKUP(E193,kontoplaan!A193:F1661,6,FALSE)</f>
        <v>Põhitegevuse kulud</v>
      </c>
      <c r="B193" t="str">
        <f>VLOOKUP(E193,kontogrupp!A188:B1472,2,FALSE)</f>
        <v>55 - majandamiskulud</v>
      </c>
      <c r="C193" t="s">
        <v>378</v>
      </c>
      <c r="D193">
        <v>18</v>
      </c>
      <c r="E193" s="1">
        <v>551107</v>
      </c>
      <c r="F193" t="s">
        <v>378</v>
      </c>
      <c r="G193" t="s">
        <v>158</v>
      </c>
      <c r="H193" t="s">
        <v>159</v>
      </c>
      <c r="I193" t="s">
        <v>117</v>
      </c>
      <c r="J193" t="s">
        <v>118</v>
      </c>
      <c r="K193" t="s">
        <v>392</v>
      </c>
      <c r="L193" t="s">
        <v>393</v>
      </c>
    </row>
    <row r="194" spans="1:12" hidden="1" x14ac:dyDescent="0.35">
      <c r="A194" t="str">
        <f>VLOOKUP(E194,kontoplaan!A194:F1662,6,FALSE)</f>
        <v>Põhitegevuse kulud</v>
      </c>
      <c r="B194" t="str">
        <f>VLOOKUP(E194,kontogrupp!A189:B1473,2,FALSE)</f>
        <v>55 - majandamiskulud</v>
      </c>
      <c r="C194" t="s">
        <v>367</v>
      </c>
      <c r="D194">
        <v>-18</v>
      </c>
      <c r="E194" s="1">
        <v>5511046</v>
      </c>
      <c r="F194" t="s">
        <v>367</v>
      </c>
      <c r="G194" t="s">
        <v>158</v>
      </c>
      <c r="H194" t="s">
        <v>159</v>
      </c>
      <c r="I194" t="s">
        <v>117</v>
      </c>
      <c r="J194" t="s">
        <v>118</v>
      </c>
      <c r="K194" t="s">
        <v>392</v>
      </c>
      <c r="L194" t="s">
        <v>393</v>
      </c>
    </row>
    <row r="195" spans="1:12" hidden="1" x14ac:dyDescent="0.35">
      <c r="A195" t="str">
        <f>VLOOKUP(E195,kontoplaan!A195:F1663,6,FALSE)</f>
        <v>Põhitegevuse kulud</v>
      </c>
      <c r="B195" t="str">
        <f>VLOOKUP(E195,kontogrupp!A190:B1474,2,FALSE)</f>
        <v>55 - majandamiskulud</v>
      </c>
      <c r="C195" t="s">
        <v>378</v>
      </c>
      <c r="D195">
        <v>89</v>
      </c>
      <c r="E195" s="1">
        <v>551107</v>
      </c>
      <c r="F195" t="s">
        <v>378</v>
      </c>
      <c r="G195" t="s">
        <v>158</v>
      </c>
      <c r="H195" t="s">
        <v>159</v>
      </c>
      <c r="I195" t="s">
        <v>117</v>
      </c>
      <c r="J195" t="s">
        <v>118</v>
      </c>
      <c r="K195" t="s">
        <v>394</v>
      </c>
      <c r="L195" t="s">
        <v>395</v>
      </c>
    </row>
    <row r="196" spans="1:12" hidden="1" x14ac:dyDescent="0.35">
      <c r="A196" t="str">
        <f>VLOOKUP(E196,kontoplaan!A196:F1664,6,FALSE)</f>
        <v>Põhitegevuse kulud</v>
      </c>
      <c r="B196" t="str">
        <f>VLOOKUP(E196,kontogrupp!A191:B1475,2,FALSE)</f>
        <v>55 - majandamiskulud</v>
      </c>
      <c r="C196" t="s">
        <v>367</v>
      </c>
      <c r="D196">
        <v>-89</v>
      </c>
      <c r="E196" s="1">
        <v>5511046</v>
      </c>
      <c r="F196" t="s">
        <v>367</v>
      </c>
      <c r="G196" t="s">
        <v>158</v>
      </c>
      <c r="H196" t="s">
        <v>159</v>
      </c>
      <c r="I196" t="s">
        <v>117</v>
      </c>
      <c r="J196" t="s">
        <v>118</v>
      </c>
      <c r="K196" t="s">
        <v>394</v>
      </c>
      <c r="L196" t="s">
        <v>395</v>
      </c>
    </row>
    <row r="197" spans="1:12" hidden="1" x14ac:dyDescent="0.35">
      <c r="A197" t="str">
        <f>VLOOKUP(E197,kontoplaan!A197:F1665,6,FALSE)</f>
        <v>Põhitegevuse kulud</v>
      </c>
      <c r="B197" t="str">
        <f>VLOOKUP(E197,kontogrupp!A192:B1476,2,FALSE)</f>
        <v>55 - majandamiskulud</v>
      </c>
      <c r="C197" t="s">
        <v>375</v>
      </c>
      <c r="D197">
        <v>41</v>
      </c>
      <c r="E197" s="1">
        <v>551102</v>
      </c>
      <c r="F197" t="s">
        <v>375</v>
      </c>
      <c r="G197" t="s">
        <v>158</v>
      </c>
      <c r="H197" t="s">
        <v>159</v>
      </c>
      <c r="I197" t="s">
        <v>117</v>
      </c>
      <c r="J197" t="s">
        <v>118</v>
      </c>
      <c r="K197" t="s">
        <v>394</v>
      </c>
      <c r="L197" t="s">
        <v>395</v>
      </c>
    </row>
    <row r="198" spans="1:12" hidden="1" x14ac:dyDescent="0.35">
      <c r="A198" t="str">
        <f>VLOOKUP(E198,kontoplaan!A198:F1666,6,FALSE)</f>
        <v>Põhitegevuse kulud</v>
      </c>
      <c r="B198" t="str">
        <f>VLOOKUP(E198,kontogrupp!A193:B1477,2,FALSE)</f>
        <v>55 - majandamiskulud</v>
      </c>
      <c r="C198" t="s">
        <v>367</v>
      </c>
      <c r="D198">
        <v>-1104</v>
      </c>
      <c r="E198" s="1">
        <v>5511046</v>
      </c>
      <c r="F198" t="s">
        <v>367</v>
      </c>
      <c r="G198" t="s">
        <v>384</v>
      </c>
      <c r="H198" t="s">
        <v>385</v>
      </c>
      <c r="I198" t="s">
        <v>339</v>
      </c>
      <c r="J198" t="s">
        <v>340</v>
      </c>
      <c r="K198" t="s">
        <v>396</v>
      </c>
      <c r="L198" t="s">
        <v>397</v>
      </c>
    </row>
    <row r="199" spans="1:12" hidden="1" x14ac:dyDescent="0.35">
      <c r="A199" t="str">
        <f>VLOOKUP(E199,kontoplaan!A199:F1667,6,FALSE)</f>
        <v>Põhitegevuse kulud</v>
      </c>
      <c r="B199" t="str">
        <f>VLOOKUP(E199,kontogrupp!A194:B1478,2,FALSE)</f>
        <v>55 - majandamiskulud</v>
      </c>
      <c r="C199" t="s">
        <v>388</v>
      </c>
      <c r="D199">
        <v>1104</v>
      </c>
      <c r="E199" s="1">
        <v>551100</v>
      </c>
      <c r="F199" t="s">
        <v>388</v>
      </c>
      <c r="G199" t="s">
        <v>384</v>
      </c>
      <c r="H199" t="s">
        <v>385</v>
      </c>
      <c r="I199" t="s">
        <v>339</v>
      </c>
      <c r="J199" t="s">
        <v>340</v>
      </c>
      <c r="K199" t="s">
        <v>396</v>
      </c>
      <c r="L199" t="s">
        <v>397</v>
      </c>
    </row>
    <row r="200" spans="1:12" hidden="1" x14ac:dyDescent="0.35">
      <c r="A200" t="str">
        <f>VLOOKUP(E200,kontoplaan!A200:F1668,6,FALSE)</f>
        <v>Põhitegevuse kulud</v>
      </c>
      <c r="B200" t="str">
        <f>VLOOKUP(E200,kontogrupp!A195:B1479,2,FALSE)</f>
        <v>55 - majandamiskulud</v>
      </c>
      <c r="C200" t="s">
        <v>378</v>
      </c>
      <c r="D200">
        <v>583</v>
      </c>
      <c r="E200" s="1">
        <v>551107</v>
      </c>
      <c r="F200" t="s">
        <v>378</v>
      </c>
      <c r="G200" t="s">
        <v>158</v>
      </c>
      <c r="H200" t="s">
        <v>159</v>
      </c>
      <c r="I200" t="s">
        <v>117</v>
      </c>
      <c r="J200" t="s">
        <v>118</v>
      </c>
      <c r="K200" t="s">
        <v>398</v>
      </c>
      <c r="L200" t="s">
        <v>399</v>
      </c>
    </row>
    <row r="201" spans="1:12" hidden="1" x14ac:dyDescent="0.35">
      <c r="A201" t="str">
        <f>VLOOKUP(E201,kontoplaan!A201:F1669,6,FALSE)</f>
        <v>Põhitegevuse kulud</v>
      </c>
      <c r="B201" t="str">
        <f>VLOOKUP(E201,kontogrupp!A196:B1480,2,FALSE)</f>
        <v>55 - majandamiskulud</v>
      </c>
      <c r="C201" t="s">
        <v>400</v>
      </c>
      <c r="D201">
        <v>-20000</v>
      </c>
      <c r="E201" s="1">
        <v>551106</v>
      </c>
      <c r="F201" t="s">
        <v>400</v>
      </c>
      <c r="G201" t="s">
        <v>158</v>
      </c>
      <c r="H201" t="s">
        <v>159</v>
      </c>
      <c r="I201" t="s">
        <v>117</v>
      </c>
      <c r="J201" t="s">
        <v>118</v>
      </c>
      <c r="K201" t="s">
        <v>398</v>
      </c>
      <c r="L201" t="s">
        <v>399</v>
      </c>
    </row>
    <row r="202" spans="1:12" hidden="1" x14ac:dyDescent="0.35">
      <c r="A202" t="str">
        <f>VLOOKUP(E202,kontoplaan!A202:F1670,6,FALSE)</f>
        <v>Põhitegevuse kulud</v>
      </c>
      <c r="B202" t="str">
        <f>VLOOKUP(E202,kontogrupp!A197:B1481,2,FALSE)</f>
        <v>55 - majandamiskulud</v>
      </c>
      <c r="C202" t="s">
        <v>367</v>
      </c>
      <c r="D202">
        <v>-8737</v>
      </c>
      <c r="E202" s="1">
        <v>5511046</v>
      </c>
      <c r="F202" t="s">
        <v>367</v>
      </c>
      <c r="G202" t="s">
        <v>158</v>
      </c>
      <c r="H202" t="s">
        <v>159</v>
      </c>
      <c r="I202" t="s">
        <v>117</v>
      </c>
      <c r="J202" t="s">
        <v>118</v>
      </c>
      <c r="K202" t="s">
        <v>398</v>
      </c>
      <c r="L202" t="s">
        <v>399</v>
      </c>
    </row>
    <row r="203" spans="1:12" hidden="1" x14ac:dyDescent="0.35">
      <c r="A203" t="str">
        <f>VLOOKUP(E203,kontoplaan!A203:F1671,6,FALSE)</f>
        <v>Põhitegevuse kulud</v>
      </c>
      <c r="B203" t="str">
        <f>VLOOKUP(E203,kontogrupp!A198:B1482,2,FALSE)</f>
        <v>55 - majandamiskulud</v>
      </c>
      <c r="C203" t="s">
        <v>354</v>
      </c>
      <c r="D203">
        <v>-2269</v>
      </c>
      <c r="E203" s="1">
        <v>551101</v>
      </c>
      <c r="F203" t="s">
        <v>354</v>
      </c>
      <c r="G203" t="s">
        <v>158</v>
      </c>
      <c r="H203" t="s">
        <v>159</v>
      </c>
      <c r="I203" t="s">
        <v>117</v>
      </c>
      <c r="J203" t="s">
        <v>118</v>
      </c>
      <c r="K203" t="s">
        <v>398</v>
      </c>
      <c r="L203" t="s">
        <v>399</v>
      </c>
    </row>
    <row r="204" spans="1:12" hidden="1" x14ac:dyDescent="0.35">
      <c r="A204" t="str">
        <f>VLOOKUP(E204,kontoplaan!A204:F1672,6,FALSE)</f>
        <v>Põhitegevuse kulud</v>
      </c>
      <c r="B204" t="str">
        <f>VLOOKUP(E204,kontogrupp!A199:B1483,2,FALSE)</f>
        <v>55 - majandamiskulud</v>
      </c>
      <c r="C204" t="s">
        <v>388</v>
      </c>
      <c r="D204">
        <v>-3020</v>
      </c>
      <c r="E204" s="1">
        <v>551100</v>
      </c>
      <c r="F204" t="s">
        <v>388</v>
      </c>
      <c r="G204" t="s">
        <v>158</v>
      </c>
      <c r="H204" t="s">
        <v>159</v>
      </c>
      <c r="I204" t="s">
        <v>117</v>
      </c>
      <c r="J204" t="s">
        <v>118</v>
      </c>
      <c r="K204" t="s">
        <v>398</v>
      </c>
      <c r="L204" t="s">
        <v>399</v>
      </c>
    </row>
    <row r="205" spans="1:12" hidden="1" x14ac:dyDescent="0.35">
      <c r="A205" t="str">
        <f>VLOOKUP(E205,kontoplaan!A205:F1673,6,FALSE)</f>
        <v>Põhitegevuse kulud</v>
      </c>
      <c r="B205" t="str">
        <f>VLOOKUP(E205,kontogrupp!A200:B1484,2,FALSE)</f>
        <v>55 - majandamiskulud</v>
      </c>
      <c r="C205" t="s">
        <v>367</v>
      </c>
      <c r="D205">
        <v>-1500</v>
      </c>
      <c r="E205" s="1">
        <v>5511046</v>
      </c>
      <c r="F205" t="s">
        <v>367</v>
      </c>
      <c r="G205" t="s">
        <v>47</v>
      </c>
      <c r="H205" t="s">
        <v>48</v>
      </c>
      <c r="I205" t="s">
        <v>49</v>
      </c>
      <c r="J205" t="s">
        <v>50</v>
      </c>
      <c r="K205" t="s">
        <v>402</v>
      </c>
      <c r="L205" t="s">
        <v>403</v>
      </c>
    </row>
    <row r="206" spans="1:12" hidden="1" x14ac:dyDescent="0.35">
      <c r="A206" t="str">
        <f>VLOOKUP(E206,kontoplaan!A206:F1674,6,FALSE)</f>
        <v>Põhitegevuse kulud</v>
      </c>
      <c r="B206" t="str">
        <f>VLOOKUP(E206,kontogrupp!A201:B1485,2,FALSE)</f>
        <v>55 - majandamiskulud</v>
      </c>
      <c r="C206" t="s">
        <v>378</v>
      </c>
      <c r="D206">
        <v>404</v>
      </c>
      <c r="E206" s="1">
        <v>551107</v>
      </c>
      <c r="F206" t="s">
        <v>378</v>
      </c>
      <c r="G206" t="s">
        <v>404</v>
      </c>
      <c r="H206" t="s">
        <v>405</v>
      </c>
      <c r="I206" t="s">
        <v>307</v>
      </c>
      <c r="J206" t="s">
        <v>308</v>
      </c>
      <c r="K206" t="s">
        <v>406</v>
      </c>
      <c r="L206" t="s">
        <v>407</v>
      </c>
    </row>
    <row r="207" spans="1:12" hidden="1" x14ac:dyDescent="0.35">
      <c r="A207" t="str">
        <f>VLOOKUP(E207,kontoplaan!A207:F1675,6,FALSE)</f>
        <v>Põhitegevuse kulud</v>
      </c>
      <c r="B207" t="str">
        <f>VLOOKUP(E207,kontogrupp!A202:B1486,2,FALSE)</f>
        <v>55 - majandamiskulud</v>
      </c>
      <c r="C207" t="s">
        <v>400</v>
      </c>
      <c r="D207">
        <v>-18600</v>
      </c>
      <c r="E207" s="1">
        <v>551106</v>
      </c>
      <c r="F207" t="s">
        <v>400</v>
      </c>
      <c r="G207" t="s">
        <v>404</v>
      </c>
      <c r="H207" t="s">
        <v>405</v>
      </c>
      <c r="I207" t="s">
        <v>307</v>
      </c>
      <c r="J207" t="s">
        <v>308</v>
      </c>
      <c r="K207" t="s">
        <v>406</v>
      </c>
      <c r="L207" t="s">
        <v>407</v>
      </c>
    </row>
    <row r="208" spans="1:12" hidden="1" x14ac:dyDescent="0.35">
      <c r="A208" t="str">
        <f>VLOOKUP(E208,kontoplaan!A208:F1676,6,FALSE)</f>
        <v>Põhitegevuse kulud</v>
      </c>
      <c r="B208" t="str">
        <f>VLOOKUP(E208,kontogrupp!A203:B1487,2,FALSE)</f>
        <v>55 - majandamiskulud</v>
      </c>
      <c r="C208" t="s">
        <v>367</v>
      </c>
      <c r="D208">
        <v>10648</v>
      </c>
      <c r="E208" s="1">
        <v>5511046</v>
      </c>
      <c r="F208" t="s">
        <v>367</v>
      </c>
      <c r="G208" t="s">
        <v>404</v>
      </c>
      <c r="H208" t="s">
        <v>405</v>
      </c>
      <c r="I208" t="s">
        <v>307</v>
      </c>
      <c r="J208" t="s">
        <v>308</v>
      </c>
      <c r="K208" t="s">
        <v>406</v>
      </c>
      <c r="L208" t="s">
        <v>407</v>
      </c>
    </row>
    <row r="209" spans="1:12" hidden="1" x14ac:dyDescent="0.35">
      <c r="A209" t="str">
        <f>VLOOKUP(E209,kontoplaan!A209:F1677,6,FALSE)</f>
        <v>Põhitegevuse kulud</v>
      </c>
      <c r="B209" t="str">
        <f>VLOOKUP(E209,kontogrupp!A204:B1488,2,FALSE)</f>
        <v>55 - majandamiskulud</v>
      </c>
      <c r="C209" t="s">
        <v>375</v>
      </c>
      <c r="D209">
        <v>731</v>
      </c>
      <c r="E209" s="1">
        <v>551102</v>
      </c>
      <c r="F209" t="s">
        <v>375</v>
      </c>
      <c r="G209" t="s">
        <v>404</v>
      </c>
      <c r="H209" t="s">
        <v>405</v>
      </c>
      <c r="I209" t="s">
        <v>307</v>
      </c>
      <c r="J209" t="s">
        <v>308</v>
      </c>
      <c r="K209" t="s">
        <v>406</v>
      </c>
      <c r="L209" t="s">
        <v>407</v>
      </c>
    </row>
    <row r="210" spans="1:12" hidden="1" x14ac:dyDescent="0.35">
      <c r="A210" t="str">
        <f>VLOOKUP(E210,kontoplaan!A210:F1678,6,FALSE)</f>
        <v>Põhitegevuse kulud</v>
      </c>
      <c r="B210" t="str">
        <f>VLOOKUP(E210,kontogrupp!A205:B1489,2,FALSE)</f>
        <v>55 - majandamiskulud</v>
      </c>
      <c r="C210" t="s">
        <v>354</v>
      </c>
      <c r="D210">
        <v>1052</v>
      </c>
      <c r="E210" s="1">
        <v>551101</v>
      </c>
      <c r="F210" t="s">
        <v>354</v>
      </c>
      <c r="G210" t="s">
        <v>404</v>
      </c>
      <c r="H210" t="s">
        <v>405</v>
      </c>
      <c r="I210" t="s">
        <v>307</v>
      </c>
      <c r="J210" t="s">
        <v>308</v>
      </c>
      <c r="K210" t="s">
        <v>406</v>
      </c>
      <c r="L210" t="s">
        <v>407</v>
      </c>
    </row>
    <row r="211" spans="1:12" hidden="1" x14ac:dyDescent="0.35">
      <c r="A211" t="str">
        <f>VLOOKUP(E211,kontoplaan!A211:F1679,6,FALSE)</f>
        <v>Põhitegevuse kulud</v>
      </c>
      <c r="B211" t="str">
        <f>VLOOKUP(E211,kontogrupp!A206:B1490,2,FALSE)</f>
        <v>55 - majandamiskulud</v>
      </c>
      <c r="C211" t="s">
        <v>388</v>
      </c>
      <c r="D211">
        <v>3254</v>
      </c>
      <c r="E211" s="1">
        <v>551100</v>
      </c>
      <c r="F211" t="s">
        <v>388</v>
      </c>
      <c r="G211" t="s">
        <v>404</v>
      </c>
      <c r="H211" t="s">
        <v>405</v>
      </c>
      <c r="I211" t="s">
        <v>307</v>
      </c>
      <c r="J211" t="s">
        <v>308</v>
      </c>
      <c r="K211" t="s">
        <v>406</v>
      </c>
      <c r="L211" t="s">
        <v>407</v>
      </c>
    </row>
    <row r="212" spans="1:12" hidden="1" x14ac:dyDescent="0.35">
      <c r="A212" t="str">
        <f>VLOOKUP(E212,kontoplaan!A212:F1680,6,FALSE)</f>
        <v>Põhitegevuse kulud</v>
      </c>
      <c r="B212" t="str">
        <f>VLOOKUP(E212,kontogrupp!A207:B1491,2,FALSE)</f>
        <v>55 - majandamiskulud</v>
      </c>
      <c r="C212" t="s">
        <v>378</v>
      </c>
      <c r="D212">
        <v>196</v>
      </c>
      <c r="E212" s="1">
        <v>551107</v>
      </c>
      <c r="F212" t="s">
        <v>378</v>
      </c>
      <c r="G212" t="s">
        <v>221</v>
      </c>
      <c r="H212" t="s">
        <v>222</v>
      </c>
      <c r="I212" t="s">
        <v>223</v>
      </c>
      <c r="J212" t="s">
        <v>224</v>
      </c>
      <c r="K212" t="s">
        <v>408</v>
      </c>
      <c r="L212" t="s">
        <v>409</v>
      </c>
    </row>
    <row r="213" spans="1:12" hidden="1" x14ac:dyDescent="0.35">
      <c r="A213" t="str">
        <f>VLOOKUP(E213,kontoplaan!A213:F1681,6,FALSE)</f>
        <v>Põhitegevuse kulud</v>
      </c>
      <c r="B213" t="str">
        <f>VLOOKUP(E213,kontogrupp!A208:B1492,2,FALSE)</f>
        <v>55 - majandamiskulud</v>
      </c>
      <c r="C213" t="s">
        <v>400</v>
      </c>
      <c r="D213">
        <v>7014</v>
      </c>
      <c r="E213" s="1">
        <v>551106</v>
      </c>
      <c r="F213" t="s">
        <v>400</v>
      </c>
      <c r="G213" t="s">
        <v>221</v>
      </c>
      <c r="H213" t="s">
        <v>222</v>
      </c>
      <c r="I213" t="s">
        <v>223</v>
      </c>
      <c r="J213" t="s">
        <v>224</v>
      </c>
      <c r="K213" t="s">
        <v>408</v>
      </c>
      <c r="L213" t="s">
        <v>409</v>
      </c>
    </row>
    <row r="214" spans="1:12" hidden="1" x14ac:dyDescent="0.35">
      <c r="A214" t="str">
        <f>VLOOKUP(E214,kontoplaan!A214:F1682,6,FALSE)</f>
        <v>Põhitegevuse kulud</v>
      </c>
      <c r="B214" t="str">
        <f>VLOOKUP(E214,kontogrupp!A209:B1493,2,FALSE)</f>
        <v>55 - majandamiskulud</v>
      </c>
      <c r="C214" t="s">
        <v>367</v>
      </c>
      <c r="D214">
        <v>-10060</v>
      </c>
      <c r="E214" s="1">
        <v>5511046</v>
      </c>
      <c r="F214" t="s">
        <v>367</v>
      </c>
      <c r="G214" t="s">
        <v>221</v>
      </c>
      <c r="H214" t="s">
        <v>222</v>
      </c>
      <c r="I214" t="s">
        <v>223</v>
      </c>
      <c r="J214" t="s">
        <v>224</v>
      </c>
      <c r="K214" t="s">
        <v>408</v>
      </c>
      <c r="L214" t="s">
        <v>409</v>
      </c>
    </row>
    <row r="215" spans="1:12" hidden="1" x14ac:dyDescent="0.35">
      <c r="A215" t="str">
        <f>VLOOKUP(E215,kontoplaan!A215:F1683,6,FALSE)</f>
        <v>Põhitegevuse kulud</v>
      </c>
      <c r="B215" t="str">
        <f>VLOOKUP(E215,kontogrupp!A210:B1494,2,FALSE)</f>
        <v>55 - majandamiskulud</v>
      </c>
      <c r="C215" t="s">
        <v>375</v>
      </c>
      <c r="D215">
        <v>278</v>
      </c>
      <c r="E215" s="1">
        <v>551102</v>
      </c>
      <c r="F215" t="s">
        <v>375</v>
      </c>
      <c r="G215" t="s">
        <v>221</v>
      </c>
      <c r="H215" t="s">
        <v>222</v>
      </c>
      <c r="I215" t="s">
        <v>223</v>
      </c>
      <c r="J215" t="s">
        <v>224</v>
      </c>
      <c r="K215" t="s">
        <v>408</v>
      </c>
      <c r="L215" t="s">
        <v>409</v>
      </c>
    </row>
    <row r="216" spans="1:12" hidden="1" x14ac:dyDescent="0.35">
      <c r="A216" t="str">
        <f>VLOOKUP(E216,kontoplaan!A216:F1684,6,FALSE)</f>
        <v>Põhitegevuse kulud</v>
      </c>
      <c r="B216" t="str">
        <f>VLOOKUP(E216,kontogrupp!A211:B1495,2,FALSE)</f>
        <v>55 - majandamiskulud</v>
      </c>
      <c r="C216" t="s">
        <v>354</v>
      </c>
      <c r="D216">
        <v>2172</v>
      </c>
      <c r="E216" s="1">
        <v>551101</v>
      </c>
      <c r="F216" t="s">
        <v>354</v>
      </c>
      <c r="G216" t="s">
        <v>221</v>
      </c>
      <c r="H216" t="s">
        <v>222</v>
      </c>
      <c r="I216" t="s">
        <v>223</v>
      </c>
      <c r="J216" t="s">
        <v>224</v>
      </c>
      <c r="K216" t="s">
        <v>408</v>
      </c>
      <c r="L216" t="s">
        <v>409</v>
      </c>
    </row>
    <row r="217" spans="1:12" hidden="1" x14ac:dyDescent="0.35">
      <c r="A217" t="str">
        <f>VLOOKUP(E217,kontoplaan!A217:F1685,6,FALSE)</f>
        <v>Põhitegevuse kulud</v>
      </c>
      <c r="B217" t="str">
        <f>VLOOKUP(E217,kontogrupp!A212:B1496,2,FALSE)</f>
        <v>55 - majandamiskulud</v>
      </c>
      <c r="C217" t="s">
        <v>388</v>
      </c>
      <c r="D217">
        <v>2270</v>
      </c>
      <c r="E217" s="1">
        <v>551100</v>
      </c>
      <c r="F217" t="s">
        <v>388</v>
      </c>
      <c r="G217" t="s">
        <v>221</v>
      </c>
      <c r="H217" t="s">
        <v>222</v>
      </c>
      <c r="I217" t="s">
        <v>223</v>
      </c>
      <c r="J217" t="s">
        <v>224</v>
      </c>
      <c r="K217" t="s">
        <v>408</v>
      </c>
      <c r="L217" t="s">
        <v>409</v>
      </c>
    </row>
    <row r="218" spans="1:12" hidden="1" x14ac:dyDescent="0.35">
      <c r="A218" t="str">
        <f>VLOOKUP(E218,kontoplaan!A218:F1686,6,FALSE)</f>
        <v>Põhitegevuse kulud</v>
      </c>
      <c r="B218" t="str">
        <f>VLOOKUP(E218,kontogrupp!A213:B1497,2,FALSE)</f>
        <v>55 - majandamiskulud</v>
      </c>
      <c r="C218" t="s">
        <v>378</v>
      </c>
      <c r="D218">
        <v>581</v>
      </c>
      <c r="E218" s="1">
        <v>551107</v>
      </c>
      <c r="F218" t="s">
        <v>378</v>
      </c>
      <c r="G218" t="s">
        <v>410</v>
      </c>
      <c r="H218" t="s">
        <v>411</v>
      </c>
      <c r="I218" t="s">
        <v>412</v>
      </c>
      <c r="J218" t="s">
        <v>413</v>
      </c>
      <c r="K218" t="s">
        <v>414</v>
      </c>
      <c r="L218" t="s">
        <v>415</v>
      </c>
    </row>
    <row r="219" spans="1:12" hidden="1" x14ac:dyDescent="0.35">
      <c r="A219" t="str">
        <f>VLOOKUP(E219,kontoplaan!A219:F1687,6,FALSE)</f>
        <v>Põhitegevuse kulud</v>
      </c>
      <c r="B219" t="str">
        <f>VLOOKUP(E219,kontogrupp!A214:B1498,2,FALSE)</f>
        <v>55 - majandamiskulud</v>
      </c>
      <c r="C219" t="s">
        <v>367</v>
      </c>
      <c r="D219">
        <v>-581</v>
      </c>
      <c r="E219" s="1">
        <v>5511046</v>
      </c>
      <c r="F219" t="s">
        <v>367</v>
      </c>
      <c r="G219" t="s">
        <v>410</v>
      </c>
      <c r="H219" t="s">
        <v>411</v>
      </c>
      <c r="I219" t="s">
        <v>412</v>
      </c>
      <c r="J219" t="s">
        <v>413</v>
      </c>
      <c r="K219" t="s">
        <v>414</v>
      </c>
      <c r="L219" t="s">
        <v>415</v>
      </c>
    </row>
    <row r="220" spans="1:12" hidden="1" x14ac:dyDescent="0.35">
      <c r="A220" t="str">
        <f>VLOOKUP(E220,kontoplaan!A220:F1688,6,FALSE)</f>
        <v>Põhitegevuse kulud</v>
      </c>
      <c r="B220" t="str">
        <f>VLOOKUP(E220,kontogrupp!A215:B1499,2,FALSE)</f>
        <v>55 - majandamiskulud</v>
      </c>
      <c r="C220" t="s">
        <v>378</v>
      </c>
      <c r="D220">
        <v>141</v>
      </c>
      <c r="E220" s="1">
        <v>551107</v>
      </c>
      <c r="F220" t="s">
        <v>378</v>
      </c>
      <c r="G220" t="s">
        <v>384</v>
      </c>
      <c r="H220" t="s">
        <v>385</v>
      </c>
      <c r="I220" t="s">
        <v>339</v>
      </c>
      <c r="J220" t="s">
        <v>340</v>
      </c>
      <c r="K220" t="s">
        <v>416</v>
      </c>
      <c r="L220" t="s">
        <v>417</v>
      </c>
    </row>
    <row r="221" spans="1:12" hidden="1" x14ac:dyDescent="0.35">
      <c r="A221" t="str">
        <f>VLOOKUP(E221,kontoplaan!A221:F1689,6,FALSE)</f>
        <v>Põhitegevuse kulud</v>
      </c>
      <c r="B221" t="str">
        <f>VLOOKUP(E221,kontogrupp!A216:B1500,2,FALSE)</f>
        <v>55 - majandamiskulud</v>
      </c>
      <c r="C221" t="s">
        <v>367</v>
      </c>
      <c r="D221">
        <v>3357</v>
      </c>
      <c r="E221" s="1">
        <v>5511046</v>
      </c>
      <c r="F221" t="s">
        <v>367</v>
      </c>
      <c r="G221" t="s">
        <v>384</v>
      </c>
      <c r="H221" t="s">
        <v>385</v>
      </c>
      <c r="I221" t="s">
        <v>339</v>
      </c>
      <c r="J221" t="s">
        <v>340</v>
      </c>
      <c r="K221" t="s">
        <v>416</v>
      </c>
      <c r="L221" t="s">
        <v>417</v>
      </c>
    </row>
    <row r="222" spans="1:12" hidden="1" x14ac:dyDescent="0.35">
      <c r="A222" t="str">
        <f>VLOOKUP(E222,kontoplaan!A222:F1690,6,FALSE)</f>
        <v>Põhitegevuse kulud</v>
      </c>
      <c r="B222" t="str">
        <f>VLOOKUP(E222,kontogrupp!A217:B1501,2,FALSE)</f>
        <v>55 - majandamiskulud</v>
      </c>
      <c r="C222" t="s">
        <v>354</v>
      </c>
      <c r="D222">
        <v>-2036</v>
      </c>
      <c r="E222" s="1">
        <v>551101</v>
      </c>
      <c r="F222" t="s">
        <v>354</v>
      </c>
      <c r="G222" t="s">
        <v>384</v>
      </c>
      <c r="H222" t="s">
        <v>385</v>
      </c>
      <c r="I222" t="s">
        <v>339</v>
      </c>
      <c r="J222" t="s">
        <v>340</v>
      </c>
      <c r="K222" t="s">
        <v>416</v>
      </c>
      <c r="L222" t="s">
        <v>417</v>
      </c>
    </row>
    <row r="223" spans="1:12" hidden="1" x14ac:dyDescent="0.35">
      <c r="A223" t="str">
        <f>VLOOKUP(E223,kontoplaan!A223:F1691,6,FALSE)</f>
        <v>Põhitegevuse kulud</v>
      </c>
      <c r="B223" t="str">
        <f>VLOOKUP(E223,kontogrupp!A218:B1502,2,FALSE)</f>
        <v>55 - majandamiskulud</v>
      </c>
      <c r="C223" t="s">
        <v>388</v>
      </c>
      <c r="D223">
        <v>-1462</v>
      </c>
      <c r="E223" s="1">
        <v>551100</v>
      </c>
      <c r="F223" t="s">
        <v>388</v>
      </c>
      <c r="G223" t="s">
        <v>384</v>
      </c>
      <c r="H223" t="s">
        <v>385</v>
      </c>
      <c r="I223" t="s">
        <v>339</v>
      </c>
      <c r="J223" t="s">
        <v>340</v>
      </c>
      <c r="K223" t="s">
        <v>416</v>
      </c>
      <c r="L223" t="s">
        <v>417</v>
      </c>
    </row>
    <row r="224" spans="1:12" hidden="1" x14ac:dyDescent="0.35">
      <c r="A224" t="str">
        <f>VLOOKUP(E224,kontoplaan!A224:F1692,6,FALSE)</f>
        <v>Põhitegevuse kulud</v>
      </c>
      <c r="B224" t="str">
        <f>VLOOKUP(E224,kontogrupp!A219:B1503,2,FALSE)</f>
        <v>55 - majandamiskulud</v>
      </c>
      <c r="C224" t="s">
        <v>378</v>
      </c>
      <c r="D224">
        <v>131</v>
      </c>
      <c r="E224" s="1">
        <v>551107</v>
      </c>
      <c r="F224" t="s">
        <v>378</v>
      </c>
      <c r="G224" t="s">
        <v>384</v>
      </c>
      <c r="H224" t="s">
        <v>385</v>
      </c>
      <c r="I224" t="s">
        <v>339</v>
      </c>
      <c r="J224" t="s">
        <v>340</v>
      </c>
      <c r="K224" t="s">
        <v>418</v>
      </c>
      <c r="L224" t="s">
        <v>419</v>
      </c>
    </row>
    <row r="225" spans="1:12" hidden="1" x14ac:dyDescent="0.35">
      <c r="A225" t="str">
        <f>VLOOKUP(E225,kontoplaan!A225:F1693,6,FALSE)</f>
        <v>Põhitegevuse kulud</v>
      </c>
      <c r="B225" t="str">
        <f>VLOOKUP(E225,kontogrupp!A220:B1504,2,FALSE)</f>
        <v>55 - majandamiskulud</v>
      </c>
      <c r="C225" t="s">
        <v>367</v>
      </c>
      <c r="D225">
        <v>-131</v>
      </c>
      <c r="E225" s="1">
        <v>5511046</v>
      </c>
      <c r="F225" t="s">
        <v>367</v>
      </c>
      <c r="G225" t="s">
        <v>384</v>
      </c>
      <c r="H225" t="s">
        <v>385</v>
      </c>
      <c r="I225" t="s">
        <v>339</v>
      </c>
      <c r="J225" t="s">
        <v>340</v>
      </c>
      <c r="K225" t="s">
        <v>418</v>
      </c>
      <c r="L225" t="s">
        <v>419</v>
      </c>
    </row>
    <row r="226" spans="1:12" hidden="1" x14ac:dyDescent="0.35">
      <c r="A226" t="str">
        <f>VLOOKUP(E226,kontoplaan!A226:F1694,6,FALSE)</f>
        <v>Põhitegevuse kulud</v>
      </c>
      <c r="B226" t="str">
        <f>VLOOKUP(E226,kontogrupp!A221:B1505,2,FALSE)</f>
        <v>55 - majandamiskulud</v>
      </c>
      <c r="C226" t="s">
        <v>354</v>
      </c>
      <c r="D226">
        <v>2096</v>
      </c>
      <c r="E226" s="1">
        <v>551101</v>
      </c>
      <c r="F226" t="s">
        <v>354</v>
      </c>
      <c r="G226" t="s">
        <v>384</v>
      </c>
      <c r="H226" t="s">
        <v>385</v>
      </c>
      <c r="I226" t="s">
        <v>339</v>
      </c>
      <c r="J226" t="s">
        <v>340</v>
      </c>
      <c r="K226" t="s">
        <v>418</v>
      </c>
      <c r="L226" t="s">
        <v>419</v>
      </c>
    </row>
    <row r="227" spans="1:12" hidden="1" x14ac:dyDescent="0.35">
      <c r="A227" t="str">
        <f>VLOOKUP(E227,kontoplaan!A227:F1695,6,FALSE)</f>
        <v>Põhitegevuse kulud</v>
      </c>
      <c r="B227" t="str">
        <f>VLOOKUP(E227,kontogrupp!A222:B1506,2,FALSE)</f>
        <v>55 - majandamiskulud</v>
      </c>
      <c r="C227" t="s">
        <v>378</v>
      </c>
      <c r="D227">
        <v>15</v>
      </c>
      <c r="E227" s="1">
        <v>551107</v>
      </c>
      <c r="F227" t="s">
        <v>378</v>
      </c>
      <c r="G227" t="s">
        <v>384</v>
      </c>
      <c r="H227" t="s">
        <v>385</v>
      </c>
      <c r="I227" t="s">
        <v>339</v>
      </c>
      <c r="J227" t="s">
        <v>340</v>
      </c>
      <c r="K227" t="s">
        <v>420</v>
      </c>
      <c r="L227" t="s">
        <v>421</v>
      </c>
    </row>
    <row r="228" spans="1:12" hidden="1" x14ac:dyDescent="0.35">
      <c r="A228" t="str">
        <f>VLOOKUP(E228,kontoplaan!A228:F1696,6,FALSE)</f>
        <v>Põhitegevuse kulud</v>
      </c>
      <c r="B228" t="str">
        <f>VLOOKUP(E228,kontogrupp!A223:B1507,2,FALSE)</f>
        <v>55 - majandamiskulud</v>
      </c>
      <c r="C228" t="s">
        <v>367</v>
      </c>
      <c r="D228">
        <v>-1500</v>
      </c>
      <c r="E228" s="1">
        <v>5511046</v>
      </c>
      <c r="F228" t="s">
        <v>367</v>
      </c>
      <c r="G228" t="s">
        <v>384</v>
      </c>
      <c r="H228" t="s">
        <v>385</v>
      </c>
      <c r="I228" t="s">
        <v>339</v>
      </c>
      <c r="J228" t="s">
        <v>340</v>
      </c>
      <c r="K228" t="s">
        <v>420</v>
      </c>
      <c r="L228" t="s">
        <v>421</v>
      </c>
    </row>
    <row r="229" spans="1:12" hidden="1" x14ac:dyDescent="0.35">
      <c r="A229" t="str">
        <f>VLOOKUP(E229,kontoplaan!A229:F1697,6,FALSE)</f>
        <v>Põhitegevuse kulud</v>
      </c>
      <c r="B229" t="str">
        <f>VLOOKUP(E229,kontogrupp!A224:B1508,2,FALSE)</f>
        <v>55 - majandamiskulud</v>
      </c>
      <c r="C229" t="s">
        <v>354</v>
      </c>
      <c r="D229">
        <v>-677</v>
      </c>
      <c r="E229" s="1">
        <v>551101</v>
      </c>
      <c r="F229" t="s">
        <v>354</v>
      </c>
      <c r="G229" t="s">
        <v>384</v>
      </c>
      <c r="H229" t="s">
        <v>385</v>
      </c>
      <c r="I229" t="s">
        <v>339</v>
      </c>
      <c r="J229" t="s">
        <v>340</v>
      </c>
      <c r="K229" t="s">
        <v>420</v>
      </c>
      <c r="L229" t="s">
        <v>421</v>
      </c>
    </row>
    <row r="230" spans="1:12" hidden="1" x14ac:dyDescent="0.35">
      <c r="A230" t="str">
        <f>VLOOKUP(E230,kontoplaan!A230:F1698,6,FALSE)</f>
        <v>Põhitegevuse kulud</v>
      </c>
      <c r="B230" t="str">
        <f>VLOOKUP(E230,kontogrupp!A225:B1509,2,FALSE)</f>
        <v>55 - majandamiskulud</v>
      </c>
      <c r="C230" t="s">
        <v>378</v>
      </c>
      <c r="D230">
        <v>504</v>
      </c>
      <c r="E230" s="1">
        <v>551107</v>
      </c>
      <c r="F230" t="s">
        <v>378</v>
      </c>
      <c r="G230" t="s">
        <v>422</v>
      </c>
      <c r="H230" t="s">
        <v>423</v>
      </c>
      <c r="I230" t="s">
        <v>307</v>
      </c>
      <c r="J230" t="s">
        <v>308</v>
      </c>
      <c r="K230" t="s">
        <v>424</v>
      </c>
      <c r="L230" t="s">
        <v>425</v>
      </c>
    </row>
    <row r="231" spans="1:12" hidden="1" x14ac:dyDescent="0.35">
      <c r="A231" t="str">
        <f>VLOOKUP(E231,kontoplaan!A231:F1699,6,FALSE)</f>
        <v>Põhitegevuse kulud</v>
      </c>
      <c r="B231" t="str">
        <f>VLOOKUP(E231,kontogrupp!A226:B1510,2,FALSE)</f>
        <v>55 - majandamiskulud</v>
      </c>
      <c r="C231" t="s">
        <v>400</v>
      </c>
      <c r="D231">
        <v>136</v>
      </c>
      <c r="E231" s="1">
        <v>551106</v>
      </c>
      <c r="F231" t="s">
        <v>400</v>
      </c>
      <c r="G231" t="s">
        <v>422</v>
      </c>
      <c r="H231" t="s">
        <v>423</v>
      </c>
      <c r="I231" t="s">
        <v>307</v>
      </c>
      <c r="J231" t="s">
        <v>308</v>
      </c>
      <c r="K231" t="s">
        <v>424</v>
      </c>
      <c r="L231" t="s">
        <v>425</v>
      </c>
    </row>
    <row r="232" spans="1:12" hidden="1" x14ac:dyDescent="0.35">
      <c r="A232" t="str">
        <f>VLOOKUP(E232,kontoplaan!A232:F1700,6,FALSE)</f>
        <v>Põhitegevuse kulud</v>
      </c>
      <c r="B232" t="str">
        <f>VLOOKUP(E232,kontogrupp!A227:B1511,2,FALSE)</f>
        <v>55 - majandamiskulud</v>
      </c>
      <c r="C232" t="s">
        <v>375</v>
      </c>
      <c r="D232">
        <v>834</v>
      </c>
      <c r="E232" s="1">
        <v>551102</v>
      </c>
      <c r="F232" t="s">
        <v>375</v>
      </c>
      <c r="G232" t="s">
        <v>422</v>
      </c>
      <c r="H232" t="s">
        <v>423</v>
      </c>
      <c r="I232" t="s">
        <v>307</v>
      </c>
      <c r="J232" t="s">
        <v>308</v>
      </c>
      <c r="K232" t="s">
        <v>424</v>
      </c>
      <c r="L232" t="s">
        <v>425</v>
      </c>
    </row>
    <row r="233" spans="1:12" hidden="1" x14ac:dyDescent="0.35">
      <c r="A233" t="str">
        <f>VLOOKUP(E233,kontoplaan!A233:F1701,6,FALSE)</f>
        <v>Põhitegevuse kulud</v>
      </c>
      <c r="B233" t="str">
        <f>VLOOKUP(E233,kontogrupp!A228:B1512,2,FALSE)</f>
        <v>55 - majandamiskulud</v>
      </c>
      <c r="C233" t="s">
        <v>388</v>
      </c>
      <c r="D233">
        <v>-1474</v>
      </c>
      <c r="E233" s="1">
        <v>551100</v>
      </c>
      <c r="F233" t="s">
        <v>388</v>
      </c>
      <c r="G233" t="s">
        <v>422</v>
      </c>
      <c r="H233" t="s">
        <v>423</v>
      </c>
      <c r="I233" t="s">
        <v>307</v>
      </c>
      <c r="J233" t="s">
        <v>308</v>
      </c>
      <c r="K233" t="s">
        <v>424</v>
      </c>
      <c r="L233" t="s">
        <v>425</v>
      </c>
    </row>
    <row r="234" spans="1:12" hidden="1" x14ac:dyDescent="0.35">
      <c r="A234" t="str">
        <f>VLOOKUP(E234,kontoplaan!A234:F1702,6,FALSE)</f>
        <v>Põhitegevuse kulud</v>
      </c>
      <c r="B234" t="str">
        <f>VLOOKUP(E234,kontogrupp!A229:B1513,2,FALSE)</f>
        <v>55 - majandamiskulud</v>
      </c>
      <c r="C234" t="s">
        <v>378</v>
      </c>
      <c r="D234">
        <v>1557</v>
      </c>
      <c r="E234" s="1">
        <v>551107</v>
      </c>
      <c r="F234" t="s">
        <v>378</v>
      </c>
      <c r="G234" t="s">
        <v>134</v>
      </c>
      <c r="H234" t="s">
        <v>135</v>
      </c>
      <c r="I234" t="s">
        <v>117</v>
      </c>
      <c r="J234" t="s">
        <v>118</v>
      </c>
      <c r="K234" t="s">
        <v>426</v>
      </c>
      <c r="L234" t="s">
        <v>427</v>
      </c>
    </row>
    <row r="235" spans="1:12" hidden="1" x14ac:dyDescent="0.35">
      <c r="A235" t="str">
        <f>VLOOKUP(E235,kontoplaan!A235:F1703,6,FALSE)</f>
        <v>Põhitegevuse kulud</v>
      </c>
      <c r="B235" t="str">
        <f>VLOOKUP(E235,kontogrupp!A230:B1514,2,FALSE)</f>
        <v>55 - majandamiskulud</v>
      </c>
      <c r="C235" t="s">
        <v>400</v>
      </c>
      <c r="D235">
        <v>-22922</v>
      </c>
      <c r="E235" s="1">
        <v>551106</v>
      </c>
      <c r="F235" t="s">
        <v>400</v>
      </c>
      <c r="G235" t="s">
        <v>134</v>
      </c>
      <c r="H235" t="s">
        <v>135</v>
      </c>
      <c r="I235" t="s">
        <v>117</v>
      </c>
      <c r="J235" t="s">
        <v>118</v>
      </c>
      <c r="K235" t="s">
        <v>426</v>
      </c>
      <c r="L235" t="s">
        <v>427</v>
      </c>
    </row>
    <row r="236" spans="1:12" hidden="1" x14ac:dyDescent="0.35">
      <c r="A236" t="str">
        <f>VLOOKUP(E236,kontoplaan!A236:F1704,6,FALSE)</f>
        <v>Põhitegevuse kulud</v>
      </c>
      <c r="B236" t="str">
        <f>VLOOKUP(E236,kontogrupp!A231:B1515,2,FALSE)</f>
        <v>55 - majandamiskulud</v>
      </c>
      <c r="C236" t="s">
        <v>367</v>
      </c>
      <c r="D236">
        <v>11995</v>
      </c>
      <c r="E236" s="1">
        <v>5511046</v>
      </c>
      <c r="F236" t="s">
        <v>367</v>
      </c>
      <c r="G236" t="s">
        <v>134</v>
      </c>
      <c r="H236" t="s">
        <v>135</v>
      </c>
      <c r="I236" t="s">
        <v>117</v>
      </c>
      <c r="J236" t="s">
        <v>118</v>
      </c>
      <c r="K236" t="s">
        <v>426</v>
      </c>
      <c r="L236" t="s">
        <v>427</v>
      </c>
    </row>
    <row r="237" spans="1:12" hidden="1" x14ac:dyDescent="0.35">
      <c r="A237" t="str">
        <f>VLOOKUP(E237,kontoplaan!A237:F1705,6,FALSE)</f>
        <v>Põhitegevuse kulud</v>
      </c>
      <c r="B237" t="str">
        <f>VLOOKUP(E237,kontogrupp!A232:B1516,2,FALSE)</f>
        <v>55 - majandamiskulud</v>
      </c>
      <c r="C237" t="s">
        <v>378</v>
      </c>
      <c r="D237">
        <v>215</v>
      </c>
      <c r="E237" s="1">
        <v>551107</v>
      </c>
      <c r="F237" t="s">
        <v>378</v>
      </c>
      <c r="G237" t="s">
        <v>428</v>
      </c>
      <c r="H237" t="s">
        <v>429</v>
      </c>
      <c r="I237" t="s">
        <v>307</v>
      </c>
      <c r="J237" t="s">
        <v>308</v>
      </c>
      <c r="K237" t="s">
        <v>430</v>
      </c>
      <c r="L237" t="s">
        <v>431</v>
      </c>
    </row>
    <row r="238" spans="1:12" hidden="1" x14ac:dyDescent="0.35">
      <c r="A238" t="str">
        <f>VLOOKUP(E238,kontoplaan!A238:F1706,6,FALSE)</f>
        <v>Põhitegevuse kulud</v>
      </c>
      <c r="B238" t="str">
        <f>VLOOKUP(E238,kontogrupp!A233:B1517,2,FALSE)</f>
        <v>55 - majandamiskulud</v>
      </c>
      <c r="C238" t="s">
        <v>367</v>
      </c>
      <c r="D238">
        <v>13435</v>
      </c>
      <c r="E238" s="1">
        <v>5511046</v>
      </c>
      <c r="F238" t="s">
        <v>367</v>
      </c>
      <c r="G238" t="s">
        <v>428</v>
      </c>
      <c r="H238" t="s">
        <v>429</v>
      </c>
      <c r="I238" t="s">
        <v>307</v>
      </c>
      <c r="J238" t="s">
        <v>308</v>
      </c>
      <c r="K238" t="s">
        <v>430</v>
      </c>
      <c r="L238" t="s">
        <v>431</v>
      </c>
    </row>
    <row r="239" spans="1:12" hidden="1" x14ac:dyDescent="0.35">
      <c r="A239" t="str">
        <f>VLOOKUP(E239,kontoplaan!A239:F1707,6,FALSE)</f>
        <v>Põhitegevuse kulud</v>
      </c>
      <c r="B239" t="str">
        <f>VLOOKUP(E239,kontogrupp!A234:B1518,2,FALSE)</f>
        <v>55 - majandamiskulud</v>
      </c>
      <c r="C239" t="s">
        <v>354</v>
      </c>
      <c r="D239">
        <v>-762</v>
      </c>
      <c r="E239" s="1">
        <v>551101</v>
      </c>
      <c r="F239" t="s">
        <v>354</v>
      </c>
      <c r="G239" t="s">
        <v>428</v>
      </c>
      <c r="H239" t="s">
        <v>429</v>
      </c>
      <c r="I239" t="s">
        <v>307</v>
      </c>
      <c r="J239" t="s">
        <v>308</v>
      </c>
      <c r="K239" t="s">
        <v>430</v>
      </c>
      <c r="L239" t="s">
        <v>431</v>
      </c>
    </row>
    <row r="240" spans="1:12" hidden="1" x14ac:dyDescent="0.35">
      <c r="A240" t="str">
        <f>VLOOKUP(E240,kontoplaan!A240:F1708,6,FALSE)</f>
        <v>Põhitegevuse kulud</v>
      </c>
      <c r="B240" t="str">
        <f>VLOOKUP(E240,kontogrupp!A235:B1519,2,FALSE)</f>
        <v>55 - majandamiskulud</v>
      </c>
      <c r="C240" t="s">
        <v>388</v>
      </c>
      <c r="D240">
        <v>-1216</v>
      </c>
      <c r="E240" s="1">
        <v>551100</v>
      </c>
      <c r="F240" t="s">
        <v>388</v>
      </c>
      <c r="G240" t="s">
        <v>428</v>
      </c>
      <c r="H240" t="s">
        <v>429</v>
      </c>
      <c r="I240" t="s">
        <v>307</v>
      </c>
      <c r="J240" t="s">
        <v>308</v>
      </c>
      <c r="K240" t="s">
        <v>430</v>
      </c>
      <c r="L240" t="s">
        <v>431</v>
      </c>
    </row>
    <row r="241" spans="1:16" hidden="1" x14ac:dyDescent="0.35">
      <c r="A241" t="str">
        <f>VLOOKUP(E241,kontoplaan!A241:F1709,6,FALSE)</f>
        <v>Põhitegevuse tulud</v>
      </c>
      <c r="B241" t="str">
        <f>VLOOKUP(E241,kontogrupp!A236:B1520,2,FALSE)</f>
        <v>38 - muud tulud</v>
      </c>
      <c r="C241" t="s">
        <v>432</v>
      </c>
      <c r="D241">
        <v>1000</v>
      </c>
      <c r="E241" s="1">
        <v>381830</v>
      </c>
      <c r="F241" t="s">
        <v>434</v>
      </c>
      <c r="G241" t="s">
        <v>337</v>
      </c>
      <c r="H241" t="s">
        <v>338</v>
      </c>
      <c r="I241" t="s">
        <v>339</v>
      </c>
      <c r="J241" t="s">
        <v>340</v>
      </c>
    </row>
    <row r="242" spans="1:16" hidden="1" x14ac:dyDescent="0.35">
      <c r="A242" t="str">
        <f>VLOOKUP(E242,kontoplaan!A242:F1710,6,FALSE)</f>
        <v>Põhitegevuse tulud</v>
      </c>
      <c r="B242" t="str">
        <f>VLOOKUP(E242,kontogrupp!A237:B1521,2,FALSE)</f>
        <v>35 - saadud toetused</v>
      </c>
      <c r="C242" t="s">
        <v>435</v>
      </c>
      <c r="D242">
        <v>-1000</v>
      </c>
      <c r="E242" s="1">
        <v>350003</v>
      </c>
      <c r="F242" t="s">
        <v>437</v>
      </c>
      <c r="G242" t="s">
        <v>337</v>
      </c>
      <c r="H242" t="s">
        <v>338</v>
      </c>
      <c r="I242" t="s">
        <v>339</v>
      </c>
      <c r="J242" t="s">
        <v>340</v>
      </c>
    </row>
    <row r="243" spans="1:16" hidden="1" x14ac:dyDescent="0.35">
      <c r="A243" t="str">
        <f>VLOOKUP(E243,kontoplaan!A243:F1711,6,FALSE)</f>
        <v>Põhitegevuse kulud</v>
      </c>
      <c r="B243" t="str">
        <f>VLOOKUP(E243,kontogrupp!A238:B1522,2,FALSE)</f>
        <v>55 - majandamiskulud</v>
      </c>
      <c r="C243" t="s">
        <v>438</v>
      </c>
      <c r="D243">
        <v>-1066</v>
      </c>
      <c r="E243" s="1">
        <v>551320</v>
      </c>
      <c r="F243" t="s">
        <v>440</v>
      </c>
      <c r="G243" t="s">
        <v>337</v>
      </c>
      <c r="H243" t="s">
        <v>338</v>
      </c>
      <c r="I243" t="s">
        <v>339</v>
      </c>
      <c r="J243" t="s">
        <v>340</v>
      </c>
    </row>
    <row r="244" spans="1:16" hidden="1" x14ac:dyDescent="0.35">
      <c r="A244" t="str">
        <f>VLOOKUP(E244,kontoplaan!A244:F1712,6,FALSE)</f>
        <v>Põhitegevuse kulud</v>
      </c>
      <c r="B244" t="str">
        <f>VLOOKUP(E244,kontogrupp!A239:B1523,2,FALSE)</f>
        <v>50 - tööjõukulud</v>
      </c>
      <c r="C244" t="s">
        <v>441</v>
      </c>
      <c r="D244">
        <v>-87</v>
      </c>
      <c r="E244" s="1">
        <v>506040</v>
      </c>
      <c r="F244" t="s">
        <v>18</v>
      </c>
      <c r="G244" t="s">
        <v>139</v>
      </c>
      <c r="H244" t="s">
        <v>140</v>
      </c>
      <c r="I244" t="s">
        <v>117</v>
      </c>
      <c r="J244" t="s">
        <v>118</v>
      </c>
      <c r="M244" t="s">
        <v>286</v>
      </c>
      <c r="N244" t="s">
        <v>287</v>
      </c>
      <c r="O244" t="s">
        <v>143</v>
      </c>
      <c r="P244" t="s">
        <v>144</v>
      </c>
    </row>
    <row r="245" spans="1:16" hidden="1" x14ac:dyDescent="0.35">
      <c r="A245" t="str">
        <f>VLOOKUP(E245,kontoplaan!A245:F1713,6,FALSE)</f>
        <v>Põhitegevuse kulud</v>
      </c>
      <c r="B245" t="str">
        <f>VLOOKUP(E245,kontogrupp!A240:B1524,2,FALSE)</f>
        <v>50 - tööjõukulud</v>
      </c>
      <c r="C245" t="s">
        <v>442</v>
      </c>
      <c r="D245">
        <v>-3589</v>
      </c>
      <c r="E245" s="1">
        <v>506000</v>
      </c>
      <c r="F245" t="s">
        <v>28</v>
      </c>
      <c r="G245" t="s">
        <v>139</v>
      </c>
      <c r="H245" t="s">
        <v>140</v>
      </c>
      <c r="I245" t="s">
        <v>117</v>
      </c>
      <c r="J245" t="s">
        <v>118</v>
      </c>
      <c r="M245" t="s">
        <v>286</v>
      </c>
      <c r="N245" t="s">
        <v>287</v>
      </c>
      <c r="O245" t="s">
        <v>143</v>
      </c>
      <c r="P245" t="s">
        <v>144</v>
      </c>
    </row>
    <row r="246" spans="1:16" hidden="1" x14ac:dyDescent="0.35">
      <c r="A246" t="str">
        <f>VLOOKUP(E246,kontoplaan!A246:F1714,6,FALSE)</f>
        <v>Põhitegevuse kulud</v>
      </c>
      <c r="B246" t="str">
        <f>VLOOKUP(E246,kontogrupp!A241:B1525,2,FALSE)</f>
        <v>50 - tööjõukulud</v>
      </c>
      <c r="C246" t="s">
        <v>443</v>
      </c>
      <c r="D246">
        <v>-10875</v>
      </c>
      <c r="E246" s="1">
        <v>500260</v>
      </c>
      <c r="F246" t="s">
        <v>157</v>
      </c>
      <c r="G246" t="s">
        <v>139</v>
      </c>
      <c r="H246" t="s">
        <v>140</v>
      </c>
      <c r="I246" t="s">
        <v>117</v>
      </c>
      <c r="J246" t="s">
        <v>118</v>
      </c>
      <c r="M246" t="s">
        <v>286</v>
      </c>
      <c r="N246" t="s">
        <v>287</v>
      </c>
      <c r="O246" t="s">
        <v>143</v>
      </c>
      <c r="P246" t="s">
        <v>144</v>
      </c>
    </row>
    <row r="247" spans="1:16" hidden="1" x14ac:dyDescent="0.35">
      <c r="A247" t="str">
        <f>VLOOKUP(E247,kontoplaan!A247:F1715,6,FALSE)</f>
        <v>Põhitegevuse kulud</v>
      </c>
      <c r="B247" t="str">
        <f>VLOOKUP(E247,kontogrupp!A242:B1526,2,FALSE)</f>
        <v>50 - tööjõukulud</v>
      </c>
      <c r="C247" t="s">
        <v>444</v>
      </c>
      <c r="D247">
        <v>-148</v>
      </c>
      <c r="E247" s="1">
        <v>506040</v>
      </c>
      <c r="F247" t="s">
        <v>18</v>
      </c>
      <c r="G247" t="s">
        <v>139</v>
      </c>
      <c r="H247" t="s">
        <v>140</v>
      </c>
      <c r="I247" t="s">
        <v>117</v>
      </c>
      <c r="J247" t="s">
        <v>118</v>
      </c>
      <c r="M247" t="s">
        <v>286</v>
      </c>
      <c r="N247" t="s">
        <v>287</v>
      </c>
      <c r="O247" t="s">
        <v>143</v>
      </c>
      <c r="P247" t="s">
        <v>144</v>
      </c>
    </row>
    <row r="248" spans="1:16" hidden="1" x14ac:dyDescent="0.35">
      <c r="A248" t="str">
        <f>VLOOKUP(E248,kontoplaan!A248:F1716,6,FALSE)</f>
        <v>Põhitegevuse kulud</v>
      </c>
      <c r="B248" t="str">
        <f>VLOOKUP(E248,kontogrupp!A243:B1527,2,FALSE)</f>
        <v>50 - tööjõukulud</v>
      </c>
      <c r="C248" t="s">
        <v>445</v>
      </c>
      <c r="D248">
        <v>-1</v>
      </c>
      <c r="E248" s="1">
        <v>506040</v>
      </c>
      <c r="F248" t="s">
        <v>18</v>
      </c>
      <c r="G248" t="s">
        <v>154</v>
      </c>
      <c r="H248" t="s">
        <v>155</v>
      </c>
      <c r="I248" t="s">
        <v>117</v>
      </c>
      <c r="J248" t="s">
        <v>118</v>
      </c>
      <c r="M248" t="s">
        <v>446</v>
      </c>
      <c r="N248" t="s">
        <v>447</v>
      </c>
    </row>
    <row r="249" spans="1:16" hidden="1" x14ac:dyDescent="0.35">
      <c r="A249" t="str">
        <f>VLOOKUP(E249,kontoplaan!A249:F1717,6,FALSE)</f>
        <v>Põhitegevuse kulud</v>
      </c>
      <c r="B249" t="str">
        <f>VLOOKUP(E249,kontogrupp!A244:B1528,2,FALSE)</f>
        <v>50 - tööjõukulud</v>
      </c>
      <c r="C249" t="s">
        <v>448</v>
      </c>
      <c r="D249">
        <v>-6108</v>
      </c>
      <c r="E249" s="1">
        <v>506000</v>
      </c>
      <c r="F249" t="s">
        <v>28</v>
      </c>
      <c r="G249" t="s">
        <v>139</v>
      </c>
      <c r="H249" t="s">
        <v>140</v>
      </c>
      <c r="I249" t="s">
        <v>117</v>
      </c>
      <c r="J249" t="s">
        <v>118</v>
      </c>
      <c r="M249" t="s">
        <v>286</v>
      </c>
      <c r="N249" t="s">
        <v>287</v>
      </c>
      <c r="O249" t="s">
        <v>143</v>
      </c>
      <c r="P249" t="s">
        <v>144</v>
      </c>
    </row>
    <row r="250" spans="1:16" hidden="1" x14ac:dyDescent="0.35">
      <c r="A250" t="str">
        <f>VLOOKUP(E250,kontoplaan!A250:F1718,6,FALSE)</f>
        <v>Põhitegevuse kulud</v>
      </c>
      <c r="B250" t="str">
        <f>VLOOKUP(E250,kontogrupp!A245:B1529,2,FALSE)</f>
        <v>50 - tööjõukulud</v>
      </c>
      <c r="C250" t="s">
        <v>445</v>
      </c>
      <c r="D250">
        <v>-33</v>
      </c>
      <c r="E250" s="1">
        <v>506000</v>
      </c>
      <c r="F250" t="s">
        <v>28</v>
      </c>
      <c r="G250" t="s">
        <v>154</v>
      </c>
      <c r="H250" t="s">
        <v>155</v>
      </c>
      <c r="I250" t="s">
        <v>117</v>
      </c>
      <c r="J250" t="s">
        <v>118</v>
      </c>
      <c r="M250" t="s">
        <v>446</v>
      </c>
      <c r="N250" t="s">
        <v>447</v>
      </c>
    </row>
    <row r="251" spans="1:16" hidden="1" x14ac:dyDescent="0.35">
      <c r="A251" t="str">
        <f>VLOOKUP(E251,kontoplaan!A251:F1719,6,FALSE)</f>
        <v>Põhitegevuse kulud</v>
      </c>
      <c r="B251" t="str">
        <f>VLOOKUP(E251,kontogrupp!A246:B1530,2,FALSE)</f>
        <v>50 - tööjõukulud</v>
      </c>
      <c r="C251" t="s">
        <v>445</v>
      </c>
      <c r="D251">
        <v>-101</v>
      </c>
      <c r="E251" s="1">
        <v>500240</v>
      </c>
      <c r="F251" t="s">
        <v>206</v>
      </c>
      <c r="G251" t="s">
        <v>154</v>
      </c>
      <c r="H251" t="s">
        <v>155</v>
      </c>
      <c r="I251" t="s">
        <v>117</v>
      </c>
      <c r="J251" t="s">
        <v>118</v>
      </c>
      <c r="M251" t="s">
        <v>446</v>
      </c>
      <c r="N251" t="s">
        <v>447</v>
      </c>
    </row>
    <row r="252" spans="1:16" hidden="1" x14ac:dyDescent="0.35">
      <c r="A252" t="str">
        <f>VLOOKUP(E252,kontoplaan!A252:F1720,6,FALSE)</f>
        <v>Põhitegevuse kulud</v>
      </c>
      <c r="B252" t="str">
        <f>VLOOKUP(E252,kontogrupp!A247:B1531,2,FALSE)</f>
        <v>50 - tööjõukulud</v>
      </c>
      <c r="C252" t="s">
        <v>449</v>
      </c>
      <c r="D252">
        <v>-18511</v>
      </c>
      <c r="E252" s="1">
        <v>500260</v>
      </c>
      <c r="F252" t="s">
        <v>157</v>
      </c>
      <c r="G252" t="s">
        <v>139</v>
      </c>
      <c r="H252" t="s">
        <v>140</v>
      </c>
      <c r="I252" t="s">
        <v>117</v>
      </c>
      <c r="J252" t="s">
        <v>118</v>
      </c>
      <c r="M252" t="s">
        <v>286</v>
      </c>
      <c r="N252" t="s">
        <v>287</v>
      </c>
      <c r="O252" t="s">
        <v>143</v>
      </c>
      <c r="P252" t="s">
        <v>144</v>
      </c>
    </row>
    <row r="253" spans="1:16" hidden="1" x14ac:dyDescent="0.35">
      <c r="A253" t="str">
        <f>VLOOKUP(E253,kontoplaan!A253:F1721,6,FALSE)</f>
        <v>Põhitegevuse tulud</v>
      </c>
      <c r="B253" t="str">
        <f>VLOOKUP(E253,kontogrupp!A248:B1532,2,FALSE)</f>
        <v>35 - saadud toetused</v>
      </c>
      <c r="C253" t="s">
        <v>450</v>
      </c>
      <c r="D253">
        <v>-135</v>
      </c>
      <c r="E253" s="1">
        <v>350000</v>
      </c>
      <c r="F253" t="s">
        <v>162</v>
      </c>
      <c r="G253" t="s">
        <v>154</v>
      </c>
      <c r="H253" t="s">
        <v>155</v>
      </c>
      <c r="I253" t="s">
        <v>117</v>
      </c>
      <c r="J253" t="s">
        <v>118</v>
      </c>
      <c r="M253" t="s">
        <v>446</v>
      </c>
      <c r="N253" t="s">
        <v>447</v>
      </c>
    </row>
    <row r="254" spans="1:16" hidden="1" x14ac:dyDescent="0.35">
      <c r="A254" t="str">
        <f>VLOOKUP(E254,kontoplaan!A254:F1722,6,FALSE)</f>
        <v>Põhitegevuse kulud</v>
      </c>
      <c r="B254" t="str">
        <f>VLOOKUP(E254,kontogrupp!A249:B1533,2,FALSE)</f>
        <v>50 - tööjõukulud</v>
      </c>
      <c r="C254" t="s">
        <v>451</v>
      </c>
      <c r="D254">
        <v>-249</v>
      </c>
      <c r="E254" s="1">
        <v>506040</v>
      </c>
      <c r="F254" t="s">
        <v>18</v>
      </c>
      <c r="G254" t="s">
        <v>139</v>
      </c>
      <c r="H254" t="s">
        <v>140</v>
      </c>
      <c r="I254" t="s">
        <v>117</v>
      </c>
      <c r="J254" t="s">
        <v>118</v>
      </c>
      <c r="M254" t="s">
        <v>286</v>
      </c>
      <c r="N254" t="s">
        <v>287</v>
      </c>
      <c r="O254" t="s">
        <v>143</v>
      </c>
      <c r="P254" t="s">
        <v>144</v>
      </c>
    </row>
    <row r="255" spans="1:16" hidden="1" x14ac:dyDescent="0.35">
      <c r="A255" t="str">
        <f>VLOOKUP(E255,kontoplaan!A255:F1723,6,FALSE)</f>
        <v>Põhitegevuse kulud</v>
      </c>
      <c r="B255" t="str">
        <f>VLOOKUP(E255,kontogrupp!A250:B1534,2,FALSE)</f>
        <v>50 - tööjõukulud</v>
      </c>
      <c r="C255" t="s">
        <v>452</v>
      </c>
      <c r="D255">
        <v>-10305</v>
      </c>
      <c r="E255" s="1">
        <v>506000</v>
      </c>
      <c r="F255" t="s">
        <v>28</v>
      </c>
      <c r="G255" t="s">
        <v>139</v>
      </c>
      <c r="H255" t="s">
        <v>140</v>
      </c>
      <c r="I255" t="s">
        <v>117</v>
      </c>
      <c r="J255" t="s">
        <v>118</v>
      </c>
      <c r="M255" t="s">
        <v>286</v>
      </c>
      <c r="N255" t="s">
        <v>287</v>
      </c>
      <c r="O255" t="s">
        <v>143</v>
      </c>
      <c r="P255" t="s">
        <v>144</v>
      </c>
    </row>
    <row r="256" spans="1:16" hidden="1" x14ac:dyDescent="0.35">
      <c r="A256" t="str">
        <f>VLOOKUP(E256,kontoplaan!A256:F1724,6,FALSE)</f>
        <v>Põhitegevuse kulud</v>
      </c>
      <c r="B256" t="str">
        <f>VLOOKUP(E256,kontogrupp!A251:B1535,2,FALSE)</f>
        <v>50 - tööjõukulud</v>
      </c>
      <c r="C256" t="s">
        <v>453</v>
      </c>
      <c r="D256">
        <v>-31228</v>
      </c>
      <c r="E256" s="1">
        <v>500260</v>
      </c>
      <c r="F256" t="s">
        <v>157</v>
      </c>
      <c r="G256" t="s">
        <v>139</v>
      </c>
      <c r="H256" t="s">
        <v>140</v>
      </c>
      <c r="I256" t="s">
        <v>117</v>
      </c>
      <c r="J256" t="s">
        <v>118</v>
      </c>
      <c r="M256" t="s">
        <v>286</v>
      </c>
      <c r="N256" t="s">
        <v>287</v>
      </c>
      <c r="O256" t="s">
        <v>143</v>
      </c>
      <c r="P256" t="s">
        <v>144</v>
      </c>
    </row>
    <row r="257" spans="1:16" hidden="1" x14ac:dyDescent="0.35">
      <c r="A257" t="str">
        <f>VLOOKUP(E257,kontoplaan!A257:F1725,6,FALSE)</f>
        <v>Põhitegevuse kulud</v>
      </c>
      <c r="B257" t="str">
        <f>VLOOKUP(E257,kontogrupp!A252:B1536,2,FALSE)</f>
        <v>50 - tööjõukulud</v>
      </c>
      <c r="C257" t="s">
        <v>454</v>
      </c>
      <c r="D257">
        <v>-134</v>
      </c>
      <c r="E257" s="1">
        <v>506040</v>
      </c>
      <c r="F257" t="s">
        <v>18</v>
      </c>
      <c r="G257" t="s">
        <v>139</v>
      </c>
      <c r="H257" t="s">
        <v>140</v>
      </c>
      <c r="I257" t="s">
        <v>117</v>
      </c>
      <c r="J257" t="s">
        <v>118</v>
      </c>
      <c r="M257" t="s">
        <v>286</v>
      </c>
      <c r="N257" t="s">
        <v>287</v>
      </c>
      <c r="O257" t="s">
        <v>143</v>
      </c>
      <c r="P257" t="s">
        <v>144</v>
      </c>
    </row>
    <row r="258" spans="1:16" hidden="1" x14ac:dyDescent="0.35">
      <c r="A258" t="str">
        <f>VLOOKUP(E258,kontoplaan!A258:F1726,6,FALSE)</f>
        <v>Põhitegevuse kulud</v>
      </c>
      <c r="B258" t="str">
        <f>VLOOKUP(E258,kontogrupp!A253:B1537,2,FALSE)</f>
        <v>55 - majandamiskulud</v>
      </c>
      <c r="C258" t="s">
        <v>378</v>
      </c>
      <c r="D258">
        <v>114</v>
      </c>
      <c r="E258" s="1">
        <v>551107</v>
      </c>
      <c r="F258" t="s">
        <v>378</v>
      </c>
      <c r="G258" t="s">
        <v>384</v>
      </c>
      <c r="H258" t="s">
        <v>385</v>
      </c>
      <c r="I258" t="s">
        <v>339</v>
      </c>
      <c r="J258" t="s">
        <v>340</v>
      </c>
      <c r="K258" t="s">
        <v>455</v>
      </c>
      <c r="L258" t="s">
        <v>456</v>
      </c>
    </row>
    <row r="259" spans="1:16" hidden="1" x14ac:dyDescent="0.35">
      <c r="A259" t="str">
        <f>VLOOKUP(E259,kontoplaan!A259:F1727,6,FALSE)</f>
        <v>Põhitegevuse kulud</v>
      </c>
      <c r="B259" t="str">
        <f>VLOOKUP(E259,kontogrupp!A254:B1538,2,FALSE)</f>
        <v>55 - majandamiskulud</v>
      </c>
      <c r="C259" t="s">
        <v>400</v>
      </c>
      <c r="D259">
        <v>-2965</v>
      </c>
      <c r="E259" s="1">
        <v>551106</v>
      </c>
      <c r="F259" t="s">
        <v>400</v>
      </c>
      <c r="G259" t="s">
        <v>384</v>
      </c>
      <c r="H259" t="s">
        <v>385</v>
      </c>
      <c r="I259" t="s">
        <v>339</v>
      </c>
      <c r="J259" t="s">
        <v>340</v>
      </c>
      <c r="K259" t="s">
        <v>455</v>
      </c>
      <c r="L259" t="s">
        <v>456</v>
      </c>
    </row>
    <row r="260" spans="1:16" hidden="1" x14ac:dyDescent="0.35">
      <c r="A260" t="str">
        <f>VLOOKUP(E260,kontoplaan!A260:F1728,6,FALSE)</f>
        <v>Põhitegevuse kulud</v>
      </c>
      <c r="B260" t="str">
        <f>VLOOKUP(E260,kontogrupp!A255:B1539,2,FALSE)</f>
        <v>55 - majandamiskulud</v>
      </c>
      <c r="C260" t="s">
        <v>457</v>
      </c>
      <c r="D260">
        <v>4000</v>
      </c>
      <c r="E260" s="1">
        <v>551240</v>
      </c>
      <c r="F260" t="s">
        <v>172</v>
      </c>
      <c r="G260" t="s">
        <v>458</v>
      </c>
      <c r="H260" t="s">
        <v>459</v>
      </c>
      <c r="I260" t="s">
        <v>348</v>
      </c>
      <c r="J260" t="s">
        <v>349</v>
      </c>
    </row>
    <row r="261" spans="1:16" hidden="1" x14ac:dyDescent="0.35">
      <c r="A261" t="str">
        <f>VLOOKUP(E261,kontoplaan!A261:F1729,6,FALSE)</f>
        <v>Põhitegevuse kulud</v>
      </c>
      <c r="B261" t="str">
        <f>VLOOKUP(E261,kontogrupp!A256:B1540,2,FALSE)</f>
        <v>55 - majandamiskulud</v>
      </c>
      <c r="C261" t="s">
        <v>354</v>
      </c>
      <c r="D261">
        <v>-330</v>
      </c>
      <c r="E261" s="1">
        <v>551101</v>
      </c>
      <c r="F261" t="s">
        <v>354</v>
      </c>
      <c r="G261" t="s">
        <v>384</v>
      </c>
      <c r="H261" t="s">
        <v>385</v>
      </c>
      <c r="I261" t="s">
        <v>339</v>
      </c>
      <c r="J261" t="s">
        <v>340</v>
      </c>
      <c r="K261" t="s">
        <v>455</v>
      </c>
      <c r="L261" t="s">
        <v>456</v>
      </c>
    </row>
    <row r="262" spans="1:16" hidden="1" x14ac:dyDescent="0.35">
      <c r="A262" t="str">
        <f>VLOOKUP(E262,kontoplaan!A262:F1730,6,FALSE)</f>
        <v>Põhitegevuse kulud</v>
      </c>
      <c r="B262" t="str">
        <f>VLOOKUP(E262,kontogrupp!A257:B1541,2,FALSE)</f>
        <v>50 - tööjõukulud</v>
      </c>
      <c r="C262" t="s">
        <v>460</v>
      </c>
      <c r="D262">
        <v>-5544</v>
      </c>
      <c r="E262" s="1">
        <v>506000</v>
      </c>
      <c r="F262" t="s">
        <v>28</v>
      </c>
      <c r="G262" t="s">
        <v>139</v>
      </c>
      <c r="H262" t="s">
        <v>140</v>
      </c>
      <c r="I262" t="s">
        <v>117</v>
      </c>
      <c r="J262" t="s">
        <v>118</v>
      </c>
      <c r="M262" t="s">
        <v>286</v>
      </c>
      <c r="N262" t="s">
        <v>287</v>
      </c>
      <c r="O262" t="s">
        <v>143</v>
      </c>
      <c r="P262" t="s">
        <v>144</v>
      </c>
    </row>
    <row r="263" spans="1:16" hidden="1" x14ac:dyDescent="0.35">
      <c r="A263" t="str">
        <f>VLOOKUP(E263,kontoplaan!A263:F1731,6,FALSE)</f>
        <v>Põhitegevuse kulud</v>
      </c>
      <c r="B263" t="str">
        <f>VLOOKUP(E263,kontogrupp!A258:B1542,2,FALSE)</f>
        <v>50 - tööjõukulud</v>
      </c>
      <c r="C263" t="s">
        <v>461</v>
      </c>
      <c r="D263">
        <v>-16799</v>
      </c>
      <c r="E263" s="1">
        <v>500260</v>
      </c>
      <c r="F263" t="s">
        <v>157</v>
      </c>
      <c r="G263" t="s">
        <v>139</v>
      </c>
      <c r="H263" t="s">
        <v>140</v>
      </c>
      <c r="I263" t="s">
        <v>117</v>
      </c>
      <c r="J263" t="s">
        <v>118</v>
      </c>
      <c r="M263" t="s">
        <v>286</v>
      </c>
      <c r="N263" t="s">
        <v>287</v>
      </c>
      <c r="O263" t="s">
        <v>143</v>
      </c>
      <c r="P263" t="s">
        <v>144</v>
      </c>
    </row>
    <row r="264" spans="1:16" hidden="1" x14ac:dyDescent="0.35">
      <c r="A264" t="str">
        <f>VLOOKUP(E264,kontoplaan!A264:F1732,6,FALSE)</f>
        <v>Põhitegevuse kulud</v>
      </c>
      <c r="B264" t="str">
        <f>VLOOKUP(E264,kontogrupp!A259:B1543,2,FALSE)</f>
        <v>55 - majandamiskulud</v>
      </c>
      <c r="C264" t="s">
        <v>367</v>
      </c>
      <c r="D264">
        <v>-2940</v>
      </c>
      <c r="E264" s="1">
        <v>5511046</v>
      </c>
      <c r="F264" t="s">
        <v>367</v>
      </c>
      <c r="G264" t="s">
        <v>384</v>
      </c>
      <c r="H264" t="s">
        <v>385</v>
      </c>
      <c r="I264" t="s">
        <v>339</v>
      </c>
      <c r="J264" t="s">
        <v>340</v>
      </c>
      <c r="K264" t="s">
        <v>462</v>
      </c>
      <c r="L264" t="s">
        <v>463</v>
      </c>
    </row>
    <row r="265" spans="1:16" hidden="1" x14ac:dyDescent="0.35">
      <c r="A265" t="str">
        <f>VLOOKUP(E265,kontoplaan!A265:F1733,6,FALSE)</f>
        <v>Põhitegevuse kulud</v>
      </c>
      <c r="B265" t="str">
        <f>VLOOKUP(E265,kontogrupp!A260:B1544,2,FALSE)</f>
        <v>55 - majandamiskulud</v>
      </c>
      <c r="C265" t="s">
        <v>354</v>
      </c>
      <c r="D265">
        <v>-594</v>
      </c>
      <c r="E265" s="1">
        <v>551101</v>
      </c>
      <c r="F265" t="s">
        <v>354</v>
      </c>
      <c r="G265" t="s">
        <v>384</v>
      </c>
      <c r="H265" t="s">
        <v>385</v>
      </c>
      <c r="I265" t="s">
        <v>339</v>
      </c>
      <c r="J265" t="s">
        <v>340</v>
      </c>
      <c r="K265" t="s">
        <v>462</v>
      </c>
      <c r="L265" t="s">
        <v>463</v>
      </c>
    </row>
    <row r="266" spans="1:16" hidden="1" x14ac:dyDescent="0.35">
      <c r="A266" t="str">
        <f>VLOOKUP(E266,kontoplaan!A266:F1734,6,FALSE)</f>
        <v>Põhitegevuse kulud</v>
      </c>
      <c r="B266" t="str">
        <f>VLOOKUP(E266,kontogrupp!A261:B1545,2,FALSE)</f>
        <v>55 - majandamiskulud</v>
      </c>
      <c r="C266" t="s">
        <v>464</v>
      </c>
      <c r="D266">
        <v>-700</v>
      </c>
      <c r="E266" s="1">
        <v>552440</v>
      </c>
      <c r="F266" t="s">
        <v>209</v>
      </c>
      <c r="G266" t="s">
        <v>337</v>
      </c>
      <c r="H266" t="s">
        <v>338</v>
      </c>
      <c r="I266" t="s">
        <v>339</v>
      </c>
      <c r="J266" t="s">
        <v>340</v>
      </c>
    </row>
    <row r="267" spans="1:16" hidden="1" x14ac:dyDescent="0.35">
      <c r="A267" t="str">
        <f>VLOOKUP(E267,kontoplaan!A267:F1735,6,FALSE)</f>
        <v>Põhitegevuse kulud</v>
      </c>
      <c r="B267" t="str">
        <f>VLOOKUP(E267,kontogrupp!A262:B1546,2,FALSE)</f>
        <v>55 - majandamiskulud</v>
      </c>
      <c r="C267" t="s">
        <v>378</v>
      </c>
      <c r="D267">
        <v>37</v>
      </c>
      <c r="E267" s="1">
        <v>551107</v>
      </c>
      <c r="F267" t="s">
        <v>378</v>
      </c>
      <c r="G267" t="s">
        <v>384</v>
      </c>
      <c r="H267" t="s">
        <v>385</v>
      </c>
      <c r="I267" t="s">
        <v>339</v>
      </c>
      <c r="J267" t="s">
        <v>340</v>
      </c>
      <c r="K267" t="s">
        <v>465</v>
      </c>
      <c r="L267" t="s">
        <v>466</v>
      </c>
    </row>
    <row r="268" spans="1:16" hidden="1" x14ac:dyDescent="0.35">
      <c r="A268" t="str">
        <f>VLOOKUP(E268,kontoplaan!A268:F1736,6,FALSE)</f>
        <v>Põhitegevuse kulud</v>
      </c>
      <c r="B268" t="str">
        <f>VLOOKUP(E268,kontogrupp!A263:B1547,2,FALSE)</f>
        <v>55 - majandamiskulud</v>
      </c>
      <c r="C268" t="s">
        <v>467</v>
      </c>
      <c r="D268">
        <v>-1111</v>
      </c>
      <c r="E268" s="1">
        <v>5511043</v>
      </c>
      <c r="F268" t="s">
        <v>467</v>
      </c>
      <c r="G268" t="s">
        <v>384</v>
      </c>
      <c r="H268" t="s">
        <v>385</v>
      </c>
      <c r="I268" t="s">
        <v>339</v>
      </c>
      <c r="J268" t="s">
        <v>340</v>
      </c>
      <c r="K268" t="s">
        <v>465</v>
      </c>
      <c r="L268" t="s">
        <v>466</v>
      </c>
    </row>
    <row r="269" spans="1:16" hidden="1" x14ac:dyDescent="0.35">
      <c r="A269" t="str">
        <f>VLOOKUP(E269,kontoplaan!A269:F1737,6,FALSE)</f>
        <v>Põhitegevuse kulud</v>
      </c>
      <c r="B269" t="str">
        <f>VLOOKUP(E269,kontogrupp!A264:B1548,2,FALSE)</f>
        <v>55 - majandamiskulud</v>
      </c>
      <c r="C269" t="s">
        <v>354</v>
      </c>
      <c r="D269">
        <v>235</v>
      </c>
      <c r="E269" s="1">
        <v>551101</v>
      </c>
      <c r="F269" t="s">
        <v>354</v>
      </c>
      <c r="G269" t="s">
        <v>384</v>
      </c>
      <c r="H269" t="s">
        <v>385</v>
      </c>
      <c r="I269" t="s">
        <v>339</v>
      </c>
      <c r="J269" t="s">
        <v>340</v>
      </c>
      <c r="K269" t="s">
        <v>465</v>
      </c>
      <c r="L269" t="s">
        <v>466</v>
      </c>
    </row>
    <row r="270" spans="1:16" hidden="1" x14ac:dyDescent="0.35">
      <c r="A270" t="str">
        <f>VLOOKUP(E270,kontoplaan!A270:F1738,6,FALSE)</f>
        <v>Põhitegevuse kulud</v>
      </c>
      <c r="B270" t="str">
        <f>VLOOKUP(E270,kontogrupp!A265:B1549,2,FALSE)</f>
        <v>55 - majandamiskulud</v>
      </c>
      <c r="C270" t="s">
        <v>469</v>
      </c>
      <c r="D270">
        <v>90</v>
      </c>
      <c r="E270" s="1">
        <v>552230</v>
      </c>
      <c r="F270" t="s">
        <v>188</v>
      </c>
      <c r="G270" t="s">
        <v>337</v>
      </c>
      <c r="H270" t="s">
        <v>338</v>
      </c>
      <c r="I270" t="s">
        <v>339</v>
      </c>
      <c r="J270" t="s">
        <v>340</v>
      </c>
    </row>
    <row r="271" spans="1:16" hidden="1" x14ac:dyDescent="0.35">
      <c r="A271" t="str">
        <f>VLOOKUP(E271,kontoplaan!A271:F1739,6,FALSE)</f>
        <v>Põhitegevuse kulud</v>
      </c>
      <c r="B271" t="str">
        <f>VLOOKUP(E271,kontogrupp!A266:B1550,2,FALSE)</f>
        <v>55 - majandamiskulud</v>
      </c>
      <c r="C271" t="s">
        <v>388</v>
      </c>
      <c r="D271">
        <v>121</v>
      </c>
      <c r="E271" s="1">
        <v>551100</v>
      </c>
      <c r="F271" t="s">
        <v>388</v>
      </c>
      <c r="G271" t="s">
        <v>384</v>
      </c>
      <c r="H271" t="s">
        <v>385</v>
      </c>
      <c r="I271" t="s">
        <v>339</v>
      </c>
      <c r="J271" t="s">
        <v>340</v>
      </c>
      <c r="K271" t="s">
        <v>465</v>
      </c>
      <c r="L271" t="s">
        <v>466</v>
      </c>
    </row>
    <row r="272" spans="1:16" hidden="1" x14ac:dyDescent="0.35">
      <c r="A272" t="str">
        <f>VLOOKUP(E272,kontoplaan!A272:F1740,6,FALSE)</f>
        <v>Põhitegevuse kulud</v>
      </c>
      <c r="B272" t="str">
        <f>VLOOKUP(E272,kontogrupp!A267:B1551,2,FALSE)</f>
        <v>55 - majandamiskulud</v>
      </c>
      <c r="C272" t="s">
        <v>470</v>
      </c>
      <c r="D272">
        <v>-590</v>
      </c>
      <c r="E272" s="1">
        <v>552440</v>
      </c>
      <c r="F272" t="s">
        <v>209</v>
      </c>
      <c r="G272" t="s">
        <v>337</v>
      </c>
      <c r="H272" t="s">
        <v>338</v>
      </c>
      <c r="I272" t="s">
        <v>339</v>
      </c>
      <c r="J272" t="s">
        <v>340</v>
      </c>
    </row>
    <row r="273" spans="1:12" hidden="1" x14ac:dyDescent="0.35">
      <c r="A273" t="str">
        <f>VLOOKUP(E273,kontoplaan!A273:F1741,6,FALSE)</f>
        <v>Põhitegevuse kulud</v>
      </c>
      <c r="B273" t="str">
        <f>VLOOKUP(E273,kontogrupp!A268:B1552,2,FALSE)</f>
        <v>55 - majandamiskulud</v>
      </c>
      <c r="C273" t="s">
        <v>378</v>
      </c>
      <c r="D273">
        <v>256</v>
      </c>
      <c r="E273" s="1">
        <v>551107</v>
      </c>
      <c r="F273" t="s">
        <v>378</v>
      </c>
      <c r="G273" t="s">
        <v>404</v>
      </c>
      <c r="H273" t="s">
        <v>405</v>
      </c>
      <c r="I273" t="s">
        <v>307</v>
      </c>
      <c r="J273" t="s">
        <v>308</v>
      </c>
      <c r="K273" t="s">
        <v>471</v>
      </c>
      <c r="L273" t="s">
        <v>472</v>
      </c>
    </row>
    <row r="274" spans="1:12" hidden="1" x14ac:dyDescent="0.35">
      <c r="A274" t="str">
        <f>VLOOKUP(E274,kontoplaan!A274:F1742,6,FALSE)</f>
        <v>Põhitegevuse kulud</v>
      </c>
      <c r="B274" t="str">
        <f>VLOOKUP(E274,kontogrupp!A269:B1553,2,FALSE)</f>
        <v>55 - majandamiskulud</v>
      </c>
      <c r="C274" t="s">
        <v>473</v>
      </c>
      <c r="D274">
        <v>500</v>
      </c>
      <c r="E274" s="1">
        <v>552200</v>
      </c>
      <c r="F274" t="s">
        <v>475</v>
      </c>
      <c r="G274" t="s">
        <v>337</v>
      </c>
      <c r="H274" t="s">
        <v>338</v>
      </c>
      <c r="I274" t="s">
        <v>339</v>
      </c>
      <c r="J274" t="s">
        <v>340</v>
      </c>
    </row>
    <row r="275" spans="1:12" hidden="1" x14ac:dyDescent="0.35">
      <c r="A275" t="str">
        <f>VLOOKUP(E275,kontoplaan!A275:F1743,6,FALSE)</f>
        <v>Põhitegevuse kulud</v>
      </c>
      <c r="B275" t="str">
        <f>VLOOKUP(E275,kontogrupp!A270:B1554,2,FALSE)</f>
        <v>55 - majandamiskulud</v>
      </c>
      <c r="C275" t="s">
        <v>400</v>
      </c>
      <c r="D275">
        <v>3585</v>
      </c>
      <c r="E275" s="1">
        <v>551106</v>
      </c>
      <c r="F275" t="s">
        <v>400</v>
      </c>
      <c r="G275" t="s">
        <v>404</v>
      </c>
      <c r="H275" t="s">
        <v>405</v>
      </c>
      <c r="I275" t="s">
        <v>307</v>
      </c>
      <c r="J275" t="s">
        <v>308</v>
      </c>
      <c r="K275" t="s">
        <v>471</v>
      </c>
      <c r="L275" t="s">
        <v>472</v>
      </c>
    </row>
    <row r="276" spans="1:12" hidden="1" x14ac:dyDescent="0.35">
      <c r="A276" t="str">
        <f>VLOOKUP(E276,kontoplaan!A276:F1744,6,FALSE)</f>
        <v>Põhitegevuse kulud</v>
      </c>
      <c r="B276" t="str">
        <f>VLOOKUP(E276,kontogrupp!A271:B1555,2,FALSE)</f>
        <v>55 - majandamiskulud</v>
      </c>
      <c r="C276" t="s">
        <v>367</v>
      </c>
      <c r="D276">
        <v>-3255</v>
      </c>
      <c r="E276" s="1">
        <v>5511046</v>
      </c>
      <c r="F276" t="s">
        <v>367</v>
      </c>
      <c r="G276" t="s">
        <v>404</v>
      </c>
      <c r="H276" t="s">
        <v>405</v>
      </c>
      <c r="I276" t="s">
        <v>307</v>
      </c>
      <c r="J276" t="s">
        <v>308</v>
      </c>
      <c r="K276" t="s">
        <v>471</v>
      </c>
      <c r="L276" t="s">
        <v>472</v>
      </c>
    </row>
    <row r="277" spans="1:12" hidden="1" x14ac:dyDescent="0.35">
      <c r="A277" t="str">
        <f>VLOOKUP(E277,kontoplaan!A277:F1745,6,FALSE)</f>
        <v>Põhitegevuse kulud</v>
      </c>
      <c r="B277" t="str">
        <f>VLOOKUP(E277,kontogrupp!A272:B1556,2,FALSE)</f>
        <v>55 - majandamiskulud</v>
      </c>
      <c r="C277" t="s">
        <v>476</v>
      </c>
      <c r="D277">
        <v>108</v>
      </c>
      <c r="E277" s="1">
        <v>551326</v>
      </c>
      <c r="F277" t="s">
        <v>478</v>
      </c>
      <c r="G277" t="s">
        <v>337</v>
      </c>
      <c r="H277" t="s">
        <v>338</v>
      </c>
      <c r="I277" t="s">
        <v>339</v>
      </c>
      <c r="J277" t="s">
        <v>340</v>
      </c>
    </row>
    <row r="278" spans="1:12" hidden="1" x14ac:dyDescent="0.35">
      <c r="A278" t="str">
        <f>VLOOKUP(E278,kontoplaan!A278:F1746,6,FALSE)</f>
        <v>Põhitegevuse kulud</v>
      </c>
      <c r="B278" t="str">
        <f>VLOOKUP(E278,kontogrupp!A273:B1557,2,FALSE)</f>
        <v>55 - majandamiskulud</v>
      </c>
      <c r="C278" t="s">
        <v>354</v>
      </c>
      <c r="D278">
        <v>2905</v>
      </c>
      <c r="E278" s="1">
        <v>551101</v>
      </c>
      <c r="F278" t="s">
        <v>354</v>
      </c>
      <c r="G278" t="s">
        <v>404</v>
      </c>
      <c r="H278" t="s">
        <v>405</v>
      </c>
      <c r="I278" t="s">
        <v>307</v>
      </c>
      <c r="J278" t="s">
        <v>308</v>
      </c>
      <c r="K278" t="s">
        <v>471</v>
      </c>
      <c r="L278" t="s">
        <v>472</v>
      </c>
    </row>
    <row r="279" spans="1:12" hidden="1" x14ac:dyDescent="0.35">
      <c r="A279" t="str">
        <f>VLOOKUP(E279,kontoplaan!A279:F1747,6,FALSE)</f>
        <v>Põhitegevuse kulud</v>
      </c>
      <c r="B279" t="str">
        <f>VLOOKUP(E279,kontogrupp!A274:B1558,2,FALSE)</f>
        <v>55 - majandamiskulud</v>
      </c>
      <c r="C279" t="s">
        <v>388</v>
      </c>
      <c r="D279">
        <v>350</v>
      </c>
      <c r="E279" s="1">
        <v>551100</v>
      </c>
      <c r="F279" t="s">
        <v>388</v>
      </c>
      <c r="G279" t="s">
        <v>404</v>
      </c>
      <c r="H279" t="s">
        <v>405</v>
      </c>
      <c r="I279" t="s">
        <v>307</v>
      </c>
      <c r="J279" t="s">
        <v>308</v>
      </c>
      <c r="K279" t="s">
        <v>471</v>
      </c>
      <c r="L279" t="s">
        <v>472</v>
      </c>
    </row>
    <row r="280" spans="1:12" hidden="1" x14ac:dyDescent="0.35">
      <c r="A280" t="str">
        <f>VLOOKUP(E280,kontoplaan!A280:F1748,6,FALSE)</f>
        <v>Põhitegevuse kulud</v>
      </c>
      <c r="B280" t="str">
        <f>VLOOKUP(E280,kontogrupp!A275:B1559,2,FALSE)</f>
        <v>55 - majandamiskulud</v>
      </c>
      <c r="C280" t="s">
        <v>479</v>
      </c>
      <c r="D280">
        <v>108</v>
      </c>
      <c r="E280" s="1">
        <v>551307</v>
      </c>
      <c r="F280" t="s">
        <v>481</v>
      </c>
      <c r="G280" t="s">
        <v>337</v>
      </c>
      <c r="H280" t="s">
        <v>338</v>
      </c>
      <c r="I280" t="s">
        <v>339</v>
      </c>
      <c r="J280" t="s">
        <v>340</v>
      </c>
    </row>
    <row r="281" spans="1:12" hidden="1" x14ac:dyDescent="0.35">
      <c r="A281" t="str">
        <f>VLOOKUP(E281,kontoplaan!A281:F1749,6,FALSE)</f>
        <v>Põhitegevuse kulud</v>
      </c>
      <c r="B281" t="str">
        <f>VLOOKUP(E281,kontogrupp!A276:B1560,2,FALSE)</f>
        <v>55 - majandamiskulud</v>
      </c>
      <c r="C281" t="s">
        <v>367</v>
      </c>
      <c r="D281">
        <v>200</v>
      </c>
      <c r="E281" s="1">
        <v>5511046</v>
      </c>
      <c r="F281" t="s">
        <v>367</v>
      </c>
      <c r="G281" t="s">
        <v>482</v>
      </c>
      <c r="H281" t="s">
        <v>483</v>
      </c>
      <c r="I281" t="s">
        <v>250</v>
      </c>
      <c r="J281" t="s">
        <v>251</v>
      </c>
      <c r="K281" t="s">
        <v>484</v>
      </c>
      <c r="L281" t="s">
        <v>485</v>
      </c>
    </row>
    <row r="282" spans="1:12" hidden="1" x14ac:dyDescent="0.35">
      <c r="A282" t="str">
        <f>VLOOKUP(E282,kontoplaan!A282:F1750,6,FALSE)</f>
        <v>Põhitegevuse kulud</v>
      </c>
      <c r="B282" t="str">
        <f>VLOOKUP(E282,kontogrupp!A277:B1561,2,FALSE)</f>
        <v>55 - majandamiskulud</v>
      </c>
      <c r="C282" t="s">
        <v>388</v>
      </c>
      <c r="D282">
        <v>-200</v>
      </c>
      <c r="E282" s="1">
        <v>551100</v>
      </c>
      <c r="F282" t="s">
        <v>388</v>
      </c>
      <c r="G282" t="s">
        <v>482</v>
      </c>
      <c r="H282" t="s">
        <v>483</v>
      </c>
      <c r="I282" t="s">
        <v>250</v>
      </c>
      <c r="J282" t="s">
        <v>251</v>
      </c>
      <c r="K282" t="s">
        <v>484</v>
      </c>
      <c r="L282" t="s">
        <v>485</v>
      </c>
    </row>
    <row r="283" spans="1:12" hidden="1" x14ac:dyDescent="0.35">
      <c r="A283" t="str">
        <f>VLOOKUP(E283,kontoplaan!A283:F1751,6,FALSE)</f>
        <v>Põhitegevuse kulud</v>
      </c>
      <c r="B283" t="str">
        <f>VLOOKUP(E283,kontogrupp!A278:B1562,2,FALSE)</f>
        <v>55 - majandamiskulud</v>
      </c>
      <c r="C283" t="s">
        <v>486</v>
      </c>
      <c r="D283">
        <v>120</v>
      </c>
      <c r="E283" s="1">
        <v>551303</v>
      </c>
      <c r="F283" t="s">
        <v>488</v>
      </c>
      <c r="G283" t="s">
        <v>337</v>
      </c>
      <c r="H283" t="s">
        <v>338</v>
      </c>
      <c r="I283" t="s">
        <v>339</v>
      </c>
      <c r="J283" t="s">
        <v>340</v>
      </c>
    </row>
    <row r="284" spans="1:12" hidden="1" x14ac:dyDescent="0.35">
      <c r="A284" t="str">
        <f>VLOOKUP(E284,kontoplaan!A284:F1752,6,FALSE)</f>
        <v>Põhitegevuse kulud</v>
      </c>
      <c r="B284" t="str">
        <f>VLOOKUP(E284,kontogrupp!A279:B1563,2,FALSE)</f>
        <v>55 - majandamiskulud</v>
      </c>
      <c r="C284" t="s">
        <v>489</v>
      </c>
      <c r="D284">
        <v>740</v>
      </c>
      <c r="E284" s="1">
        <v>551500</v>
      </c>
      <c r="F284" t="s">
        <v>169</v>
      </c>
      <c r="G284" t="s">
        <v>337</v>
      </c>
      <c r="H284" t="s">
        <v>338</v>
      </c>
      <c r="I284" t="s">
        <v>339</v>
      </c>
      <c r="J284" t="s">
        <v>340</v>
      </c>
    </row>
    <row r="285" spans="1:12" hidden="1" x14ac:dyDescent="0.35">
      <c r="A285" t="str">
        <f>VLOOKUP(E285,kontoplaan!A285:F1753,6,FALSE)</f>
        <v>Põhitegevuse kulud</v>
      </c>
      <c r="B285" t="str">
        <f>VLOOKUP(E285,kontogrupp!A280:B1564,2,FALSE)</f>
        <v>55 - majandamiskulud</v>
      </c>
      <c r="C285" t="s">
        <v>375</v>
      </c>
      <c r="D285">
        <v>120</v>
      </c>
      <c r="E285" s="1">
        <v>551102</v>
      </c>
      <c r="F285" t="s">
        <v>375</v>
      </c>
      <c r="G285" t="s">
        <v>490</v>
      </c>
      <c r="H285" t="s">
        <v>491</v>
      </c>
      <c r="I285" t="s">
        <v>492</v>
      </c>
      <c r="J285" t="s">
        <v>493</v>
      </c>
      <c r="K285" t="s">
        <v>494</v>
      </c>
      <c r="L285" t="s">
        <v>495</v>
      </c>
    </row>
    <row r="286" spans="1:12" hidden="1" x14ac:dyDescent="0.35">
      <c r="A286" t="str">
        <f>VLOOKUP(E286,kontoplaan!A286:F1754,6,FALSE)</f>
        <v>Põhitegevuse kulud</v>
      </c>
      <c r="B286" t="str">
        <f>VLOOKUP(E286,kontogrupp!A281:B1565,2,FALSE)</f>
        <v>55 - majandamiskulud</v>
      </c>
      <c r="C286" t="s">
        <v>354</v>
      </c>
      <c r="D286">
        <v>3000</v>
      </c>
      <c r="E286" s="1">
        <v>551101</v>
      </c>
      <c r="F286" t="s">
        <v>354</v>
      </c>
      <c r="G286" t="s">
        <v>490</v>
      </c>
      <c r="H286" t="s">
        <v>491</v>
      </c>
      <c r="I286" t="s">
        <v>492</v>
      </c>
      <c r="J286" t="s">
        <v>493</v>
      </c>
      <c r="K286" t="s">
        <v>494</v>
      </c>
      <c r="L286" t="s">
        <v>495</v>
      </c>
    </row>
    <row r="287" spans="1:12" hidden="1" x14ac:dyDescent="0.35">
      <c r="A287" t="str">
        <f>VLOOKUP(E287,kontoplaan!A287:F1755,6,FALSE)</f>
        <v>Põhitegevuse kulud</v>
      </c>
      <c r="B287" t="str">
        <f>VLOOKUP(E287,kontogrupp!A282:B1566,2,FALSE)</f>
        <v>55 - majandamiskulud</v>
      </c>
      <c r="C287" t="s">
        <v>388</v>
      </c>
      <c r="D287">
        <v>-900</v>
      </c>
      <c r="E287" s="1">
        <v>551100</v>
      </c>
      <c r="F287" t="s">
        <v>388</v>
      </c>
      <c r="G287" t="s">
        <v>490</v>
      </c>
      <c r="H287" t="s">
        <v>491</v>
      </c>
      <c r="I287" t="s">
        <v>492</v>
      </c>
      <c r="J287" t="s">
        <v>493</v>
      </c>
      <c r="K287" t="s">
        <v>494</v>
      </c>
      <c r="L287" t="s">
        <v>495</v>
      </c>
    </row>
    <row r="288" spans="1:12" hidden="1" x14ac:dyDescent="0.35">
      <c r="A288" t="str">
        <f>VLOOKUP(E288,kontoplaan!A288:F1756,6,FALSE)</f>
        <v>Põhitegevuse kulud</v>
      </c>
      <c r="B288" t="str">
        <f>VLOOKUP(E288,kontogrupp!A283:B1567,2,FALSE)</f>
        <v>55 - majandamiskulud</v>
      </c>
      <c r="C288" t="s">
        <v>496</v>
      </c>
      <c r="D288">
        <v>250</v>
      </c>
      <c r="E288" s="1">
        <v>551109</v>
      </c>
      <c r="F288" t="s">
        <v>498</v>
      </c>
      <c r="G288" t="s">
        <v>337</v>
      </c>
      <c r="H288" t="s">
        <v>338</v>
      </c>
      <c r="I288" t="s">
        <v>339</v>
      </c>
      <c r="J288" t="s">
        <v>340</v>
      </c>
    </row>
    <row r="289" spans="1:14" hidden="1" x14ac:dyDescent="0.35">
      <c r="A289" t="str">
        <f>VLOOKUP(E289,kontoplaan!A289:F1757,6,FALSE)</f>
        <v>Põhitegevuse kulud</v>
      </c>
      <c r="B289" t="str">
        <f>VLOOKUP(E289,kontogrupp!A284:B1568,2,FALSE)</f>
        <v>55 - majandamiskulud</v>
      </c>
      <c r="C289" t="s">
        <v>499</v>
      </c>
      <c r="D289">
        <v>1000</v>
      </c>
      <c r="E289" s="1">
        <v>551306</v>
      </c>
      <c r="F289" t="s">
        <v>478</v>
      </c>
      <c r="G289" t="s">
        <v>337</v>
      </c>
      <c r="H289" t="s">
        <v>338</v>
      </c>
      <c r="I289" t="s">
        <v>339</v>
      </c>
      <c r="J289" t="s">
        <v>340</v>
      </c>
    </row>
    <row r="290" spans="1:14" hidden="1" x14ac:dyDescent="0.35">
      <c r="A290" t="str">
        <f>VLOOKUP(E290,kontoplaan!A290:F1758,6,FALSE)</f>
        <v>Põhitegevuse kulud</v>
      </c>
      <c r="B290" t="str">
        <f>VLOOKUP(E290,kontogrupp!A285:B1569,2,FALSE)</f>
        <v>55 - majandamiskulud</v>
      </c>
      <c r="C290" t="s">
        <v>501</v>
      </c>
      <c r="D290">
        <v>-3260</v>
      </c>
      <c r="E290" s="1">
        <v>551308</v>
      </c>
      <c r="F290" t="s">
        <v>184</v>
      </c>
      <c r="G290" t="s">
        <v>337</v>
      </c>
      <c r="H290" t="s">
        <v>338</v>
      </c>
      <c r="I290" t="s">
        <v>339</v>
      </c>
      <c r="J290" t="s">
        <v>340</v>
      </c>
    </row>
    <row r="291" spans="1:14" hidden="1" x14ac:dyDescent="0.35">
      <c r="A291" t="str">
        <f>VLOOKUP(E291,kontoplaan!A291:F1759,6,FALSE)</f>
        <v>Põhitegevuse kulud</v>
      </c>
      <c r="B291" t="str">
        <f>VLOOKUP(E291,kontogrupp!A286:B1570,2,FALSE)</f>
        <v>50 - tööjõukulud</v>
      </c>
      <c r="C291" t="s">
        <v>336</v>
      </c>
      <c r="D291">
        <v>10053</v>
      </c>
      <c r="E291" s="1">
        <v>500240</v>
      </c>
      <c r="F291" t="s">
        <v>206</v>
      </c>
      <c r="G291" t="s">
        <v>154</v>
      </c>
      <c r="H291" t="s">
        <v>155</v>
      </c>
      <c r="I291" t="s">
        <v>117</v>
      </c>
      <c r="J291" t="s">
        <v>118</v>
      </c>
    </row>
    <row r="292" spans="1:14" hidden="1" x14ac:dyDescent="0.35">
      <c r="A292" t="str">
        <f>VLOOKUP(E292,kontoplaan!A292:F1760,6,FALSE)</f>
        <v>Põhitegevuse kulud</v>
      </c>
      <c r="B292" t="str">
        <f>VLOOKUP(E292,kontogrupp!A287:B1571,2,FALSE)</f>
        <v>55 - majandamiskulud</v>
      </c>
      <c r="C292" t="s">
        <v>502</v>
      </c>
      <c r="D292">
        <v>2260</v>
      </c>
      <c r="E292" s="1">
        <v>551309</v>
      </c>
      <c r="F292" t="s">
        <v>504</v>
      </c>
      <c r="G292" t="s">
        <v>337</v>
      </c>
      <c r="H292" t="s">
        <v>338</v>
      </c>
      <c r="I292" t="s">
        <v>339</v>
      </c>
      <c r="J292" t="s">
        <v>340</v>
      </c>
    </row>
    <row r="293" spans="1:14" hidden="1" x14ac:dyDescent="0.35">
      <c r="A293" t="str">
        <f>VLOOKUP(E293,kontoplaan!A293:F1761,6,FALSE)</f>
        <v>Põhitegevuse kulud</v>
      </c>
      <c r="B293" t="str">
        <f>VLOOKUP(E293,kontogrupp!A288:B1572,2,FALSE)</f>
        <v>50 - tööjõukulud</v>
      </c>
      <c r="C293" t="s">
        <v>336</v>
      </c>
      <c r="D293">
        <v>-10053</v>
      </c>
      <c r="E293" s="1">
        <v>500500</v>
      </c>
      <c r="F293" t="s">
        <v>97</v>
      </c>
      <c r="G293" t="s">
        <v>154</v>
      </c>
      <c r="H293" t="s">
        <v>155</v>
      </c>
      <c r="I293" t="s">
        <v>117</v>
      </c>
      <c r="J293" t="s">
        <v>118</v>
      </c>
    </row>
    <row r="294" spans="1:14" hidden="1" x14ac:dyDescent="0.35">
      <c r="A294" t="str">
        <f>VLOOKUP(E294,kontoplaan!A294:F1762,6,FALSE)</f>
        <v>Põhitegevuse kulud</v>
      </c>
      <c r="B294" t="str">
        <f>VLOOKUP(E294,kontogrupp!A289:B1573,2,FALSE)</f>
        <v>60 - muud tegevuskulud</v>
      </c>
      <c r="C294" t="s">
        <v>505</v>
      </c>
      <c r="D294">
        <v>500</v>
      </c>
      <c r="E294" s="1">
        <v>601060</v>
      </c>
      <c r="F294" t="s">
        <v>507</v>
      </c>
      <c r="G294" t="s">
        <v>337</v>
      </c>
      <c r="H294" t="s">
        <v>338</v>
      </c>
      <c r="I294" t="s">
        <v>339</v>
      </c>
      <c r="J294" t="s">
        <v>340</v>
      </c>
    </row>
    <row r="295" spans="1:14" hidden="1" x14ac:dyDescent="0.35">
      <c r="A295" t="str">
        <f>VLOOKUP(E295,kontoplaan!A295:F1763,6,FALSE)</f>
        <v>Põhitegevuse kulud</v>
      </c>
      <c r="B295" t="str">
        <f>VLOOKUP(E295,kontogrupp!A290:B1574,2,FALSE)</f>
        <v>55 - majandamiskulud</v>
      </c>
      <c r="C295" t="s">
        <v>508</v>
      </c>
      <c r="D295">
        <v>-4800</v>
      </c>
      <c r="E295" s="1">
        <v>552440</v>
      </c>
      <c r="F295" t="s">
        <v>209</v>
      </c>
      <c r="G295" t="s">
        <v>337</v>
      </c>
      <c r="H295" t="s">
        <v>338</v>
      </c>
      <c r="I295" t="s">
        <v>339</v>
      </c>
      <c r="J295" t="s">
        <v>340</v>
      </c>
    </row>
    <row r="296" spans="1:14" hidden="1" x14ac:dyDescent="0.35">
      <c r="A296" t="str">
        <f>VLOOKUP(E296,kontoplaan!A296:F1764,6,FALSE)</f>
        <v>Põhitegevuse kulud</v>
      </c>
      <c r="B296" t="str">
        <f>VLOOKUP(E296,kontogrupp!A291:B1575,2,FALSE)</f>
        <v>55 - majandamiskulud</v>
      </c>
      <c r="C296" t="s">
        <v>509</v>
      </c>
      <c r="D296">
        <v>70</v>
      </c>
      <c r="E296" s="1">
        <v>552490</v>
      </c>
      <c r="F296" t="s">
        <v>244</v>
      </c>
      <c r="G296" t="s">
        <v>337</v>
      </c>
      <c r="H296" t="s">
        <v>338</v>
      </c>
      <c r="I296" t="s">
        <v>339</v>
      </c>
      <c r="J296" t="s">
        <v>340</v>
      </c>
    </row>
    <row r="297" spans="1:14" hidden="1" x14ac:dyDescent="0.35">
      <c r="A297" t="str">
        <f>VLOOKUP(E297,kontoplaan!A297:F1765,6,FALSE)</f>
        <v>Põhitegevuse kulud</v>
      </c>
      <c r="B297" t="str">
        <f>VLOOKUP(E297,kontogrupp!A292:B1576,2,FALSE)</f>
        <v>50 - tööjõukulud</v>
      </c>
      <c r="C297" t="s">
        <v>336</v>
      </c>
      <c r="D297">
        <v>3835</v>
      </c>
      <c r="E297" s="1">
        <v>500240</v>
      </c>
      <c r="F297" t="s">
        <v>206</v>
      </c>
      <c r="G297" t="s">
        <v>154</v>
      </c>
      <c r="H297" t="s">
        <v>155</v>
      </c>
      <c r="I297" t="s">
        <v>117</v>
      </c>
      <c r="J297" t="s">
        <v>118</v>
      </c>
    </row>
    <row r="298" spans="1:14" hidden="1" x14ac:dyDescent="0.35">
      <c r="A298" t="str">
        <f>VLOOKUP(E298,kontoplaan!A298:F1766,6,FALSE)</f>
        <v>Põhitegevuse kulud</v>
      </c>
      <c r="B298" t="str">
        <f>VLOOKUP(E298,kontogrupp!A293:B1577,2,FALSE)</f>
        <v>55 - majandamiskulud</v>
      </c>
      <c r="C298" t="s">
        <v>510</v>
      </c>
      <c r="D298">
        <v>70</v>
      </c>
      <c r="E298" s="1">
        <v>550400</v>
      </c>
      <c r="F298" t="s">
        <v>138</v>
      </c>
      <c r="G298" t="s">
        <v>337</v>
      </c>
      <c r="H298" t="s">
        <v>338</v>
      </c>
      <c r="I298" t="s">
        <v>339</v>
      </c>
      <c r="J298" t="s">
        <v>340</v>
      </c>
    </row>
    <row r="299" spans="1:14" hidden="1" x14ac:dyDescent="0.35">
      <c r="A299" t="str">
        <f>VLOOKUP(E299,kontoplaan!A299:F1767,6,FALSE)</f>
        <v>Põhitegevuse kulud</v>
      </c>
      <c r="B299" t="str">
        <f>VLOOKUP(E299,kontogrupp!A294:B1578,2,FALSE)</f>
        <v>50 - tööjõukulud</v>
      </c>
      <c r="C299" t="s">
        <v>336</v>
      </c>
      <c r="D299">
        <v>-3835</v>
      </c>
      <c r="E299" s="1">
        <v>500270</v>
      </c>
      <c r="F299" t="s">
        <v>238</v>
      </c>
      <c r="G299" t="s">
        <v>154</v>
      </c>
      <c r="H299" t="s">
        <v>155</v>
      </c>
      <c r="I299" t="s">
        <v>117</v>
      </c>
      <c r="J299" t="s">
        <v>118</v>
      </c>
    </row>
    <row r="300" spans="1:14" hidden="1" x14ac:dyDescent="0.35">
      <c r="A300" t="str">
        <f>VLOOKUP(E300,kontoplaan!A300:F1768,6,FALSE)</f>
        <v>Põhitegevuse kulud</v>
      </c>
      <c r="B300" t="str">
        <f>VLOOKUP(E300,kontogrupp!A295:B1579,2,FALSE)</f>
        <v>55 - majandamiskulud</v>
      </c>
      <c r="C300" t="s">
        <v>378</v>
      </c>
      <c r="D300">
        <v>894</v>
      </c>
      <c r="E300" s="1">
        <v>551107</v>
      </c>
      <c r="F300" t="s">
        <v>378</v>
      </c>
      <c r="G300" t="s">
        <v>288</v>
      </c>
      <c r="H300" t="s">
        <v>289</v>
      </c>
      <c r="I300" t="s">
        <v>117</v>
      </c>
      <c r="J300" t="s">
        <v>118</v>
      </c>
      <c r="K300" t="s">
        <v>511</v>
      </c>
      <c r="L300" t="s">
        <v>512</v>
      </c>
    </row>
    <row r="301" spans="1:14" hidden="1" x14ac:dyDescent="0.35">
      <c r="A301" t="str">
        <f>VLOOKUP(E301,kontoplaan!A301:F1769,6,FALSE)</f>
        <v>Põhitegevuse kulud</v>
      </c>
      <c r="B301" t="str">
        <f>VLOOKUP(E301,kontogrupp!A296:B1580,2,FALSE)</f>
        <v>50 - tööjõukulud</v>
      </c>
      <c r="C301" t="s">
        <v>336</v>
      </c>
      <c r="D301">
        <v>69883</v>
      </c>
      <c r="E301" s="1">
        <v>500240</v>
      </c>
      <c r="F301" t="s">
        <v>206</v>
      </c>
      <c r="G301" t="s">
        <v>154</v>
      </c>
      <c r="H301" t="s">
        <v>155</v>
      </c>
      <c r="I301" t="s">
        <v>117</v>
      </c>
      <c r="J301" t="s">
        <v>118</v>
      </c>
      <c r="M301" t="s">
        <v>141</v>
      </c>
      <c r="N301" t="s">
        <v>142</v>
      </c>
    </row>
    <row r="302" spans="1:14" hidden="1" x14ac:dyDescent="0.35">
      <c r="A302" t="str">
        <f>VLOOKUP(E302,kontoplaan!A302:F1770,6,FALSE)</f>
        <v>Põhitegevuse kulud</v>
      </c>
      <c r="B302" t="str">
        <f>VLOOKUP(E302,kontogrupp!A297:B1581,2,FALSE)</f>
        <v>55 - majandamiskulud</v>
      </c>
      <c r="C302" t="s">
        <v>367</v>
      </c>
      <c r="D302">
        <v>-2764</v>
      </c>
      <c r="E302" s="1">
        <v>5511046</v>
      </c>
      <c r="F302" t="s">
        <v>367</v>
      </c>
      <c r="G302" t="s">
        <v>288</v>
      </c>
      <c r="H302" t="s">
        <v>289</v>
      </c>
      <c r="I302" t="s">
        <v>117</v>
      </c>
      <c r="J302" t="s">
        <v>118</v>
      </c>
      <c r="K302" t="s">
        <v>511</v>
      </c>
      <c r="L302" t="s">
        <v>512</v>
      </c>
    </row>
    <row r="303" spans="1:14" hidden="1" x14ac:dyDescent="0.35">
      <c r="A303" t="str">
        <f>VLOOKUP(E303,kontoplaan!A303:F1771,6,FALSE)</f>
        <v>Põhitegevuse kulud</v>
      </c>
      <c r="B303" t="str">
        <f>VLOOKUP(E303,kontogrupp!A298:B1582,2,FALSE)</f>
        <v>55 - majandamiskulud</v>
      </c>
      <c r="C303" t="s">
        <v>513</v>
      </c>
      <c r="D303">
        <v>132</v>
      </c>
      <c r="E303" s="1">
        <v>550302</v>
      </c>
      <c r="F303" t="s">
        <v>274</v>
      </c>
      <c r="G303" t="s">
        <v>337</v>
      </c>
      <c r="H303" t="s">
        <v>338</v>
      </c>
      <c r="I303" t="s">
        <v>339</v>
      </c>
      <c r="J303" t="s">
        <v>340</v>
      </c>
    </row>
    <row r="304" spans="1:14" hidden="1" x14ac:dyDescent="0.35">
      <c r="A304" t="str">
        <f>VLOOKUP(E304,kontoplaan!A304:F1772,6,FALSE)</f>
        <v>Põhitegevuse kulud</v>
      </c>
      <c r="B304" t="str">
        <f>VLOOKUP(E304,kontogrupp!A299:B1583,2,FALSE)</f>
        <v>50 - tööjõukulud</v>
      </c>
      <c r="C304" t="s">
        <v>336</v>
      </c>
      <c r="D304">
        <v>-69883</v>
      </c>
      <c r="E304" s="1">
        <v>500270</v>
      </c>
      <c r="F304" t="s">
        <v>238</v>
      </c>
      <c r="G304" t="s">
        <v>154</v>
      </c>
      <c r="H304" t="s">
        <v>155</v>
      </c>
      <c r="I304" t="s">
        <v>117</v>
      </c>
      <c r="J304" t="s">
        <v>118</v>
      </c>
      <c r="M304" t="s">
        <v>141</v>
      </c>
      <c r="N304" t="s">
        <v>142</v>
      </c>
    </row>
    <row r="305" spans="1:12" hidden="1" x14ac:dyDescent="0.35">
      <c r="A305" t="str">
        <f>VLOOKUP(E305,kontoplaan!A305:F1773,6,FALSE)</f>
        <v>Põhitegevuse kulud</v>
      </c>
      <c r="B305" t="str">
        <f>VLOOKUP(E305,kontogrupp!A300:B1584,2,FALSE)</f>
        <v>55 - majandamiskulud</v>
      </c>
      <c r="C305" t="s">
        <v>515</v>
      </c>
      <c r="D305">
        <v>-132</v>
      </c>
      <c r="E305" s="1">
        <v>550010</v>
      </c>
      <c r="F305" t="s">
        <v>517</v>
      </c>
      <c r="G305" t="s">
        <v>337</v>
      </c>
      <c r="H305" t="s">
        <v>338</v>
      </c>
      <c r="I305" t="s">
        <v>339</v>
      </c>
      <c r="J305" t="s">
        <v>340</v>
      </c>
    </row>
    <row r="306" spans="1:12" hidden="1" x14ac:dyDescent="0.35">
      <c r="A306" t="str">
        <f>VLOOKUP(E306,kontoplaan!A306:F1774,6,FALSE)</f>
        <v>Põhitegevuse kulud</v>
      </c>
      <c r="B306" t="str">
        <f>VLOOKUP(E306,kontogrupp!A301:B1585,2,FALSE)</f>
        <v>55 - majandamiskulud</v>
      </c>
      <c r="C306" t="s">
        <v>354</v>
      </c>
      <c r="D306">
        <v>1319</v>
      </c>
      <c r="E306" s="1">
        <v>551101</v>
      </c>
      <c r="F306" t="s">
        <v>354</v>
      </c>
      <c r="G306" t="s">
        <v>288</v>
      </c>
      <c r="H306" t="s">
        <v>289</v>
      </c>
      <c r="I306" t="s">
        <v>117</v>
      </c>
      <c r="J306" t="s">
        <v>118</v>
      </c>
      <c r="K306" t="s">
        <v>511</v>
      </c>
      <c r="L306" t="s">
        <v>512</v>
      </c>
    </row>
    <row r="307" spans="1:12" hidden="1" x14ac:dyDescent="0.35">
      <c r="A307" t="str">
        <f>VLOOKUP(E307,kontoplaan!A307:F1775,6,FALSE)</f>
        <v>Põhitegevuse kulud</v>
      </c>
      <c r="B307" t="str">
        <f>VLOOKUP(E307,kontogrupp!A302:B1586,2,FALSE)</f>
        <v>55 - majandamiskulud</v>
      </c>
      <c r="C307" t="s">
        <v>388</v>
      </c>
      <c r="D307">
        <v>-1319</v>
      </c>
      <c r="E307" s="1">
        <v>551100</v>
      </c>
      <c r="F307" t="s">
        <v>388</v>
      </c>
      <c r="G307" t="s">
        <v>288</v>
      </c>
      <c r="H307" t="s">
        <v>289</v>
      </c>
      <c r="I307" t="s">
        <v>117</v>
      </c>
      <c r="J307" t="s">
        <v>118</v>
      </c>
      <c r="K307" t="s">
        <v>511</v>
      </c>
      <c r="L307" t="s">
        <v>512</v>
      </c>
    </row>
    <row r="308" spans="1:12" hidden="1" x14ac:dyDescent="0.35">
      <c r="A308" t="str">
        <f>VLOOKUP(E308,kontoplaan!A308:F1776,6,FALSE)</f>
        <v>Põhitegevuse kulud</v>
      </c>
      <c r="B308" t="str">
        <f>VLOOKUP(E308,kontogrupp!A303:B1587,2,FALSE)</f>
        <v>55 - majandamiskulud</v>
      </c>
      <c r="C308" t="s">
        <v>518</v>
      </c>
      <c r="D308">
        <v>-200</v>
      </c>
      <c r="E308" s="1">
        <v>550309</v>
      </c>
      <c r="F308" t="s">
        <v>520</v>
      </c>
      <c r="G308" t="s">
        <v>337</v>
      </c>
      <c r="H308" t="s">
        <v>338</v>
      </c>
      <c r="I308" t="s">
        <v>339</v>
      </c>
      <c r="J308" t="s">
        <v>340</v>
      </c>
    </row>
    <row r="309" spans="1:12" hidden="1" x14ac:dyDescent="0.35">
      <c r="A309" t="str">
        <f>VLOOKUP(E309,kontoplaan!A309:F1777,6,FALSE)</f>
        <v>Põhitegevuse kulud</v>
      </c>
      <c r="B309" t="str">
        <f>VLOOKUP(E309,kontogrupp!A304:B1588,2,FALSE)</f>
        <v>55 - majandamiskulud</v>
      </c>
      <c r="C309" t="s">
        <v>521</v>
      </c>
      <c r="D309">
        <v>200</v>
      </c>
      <c r="E309" s="1">
        <v>550060</v>
      </c>
      <c r="F309" t="s">
        <v>64</v>
      </c>
      <c r="G309" t="s">
        <v>337</v>
      </c>
      <c r="H309" t="s">
        <v>338</v>
      </c>
      <c r="I309" t="s">
        <v>339</v>
      </c>
      <c r="J309" t="s">
        <v>340</v>
      </c>
    </row>
    <row r="310" spans="1:12" hidden="1" x14ac:dyDescent="0.35">
      <c r="A310" t="str">
        <f>VLOOKUP(E310,kontoplaan!A310:F1778,6,FALSE)</f>
        <v>Põhitegevuse kulud</v>
      </c>
      <c r="B310" t="str">
        <f>VLOOKUP(E310,kontogrupp!A305:B1589,2,FALSE)</f>
        <v>55 - majandamiskulud</v>
      </c>
      <c r="C310" t="s">
        <v>522</v>
      </c>
      <c r="D310">
        <v>-117</v>
      </c>
      <c r="E310" s="1">
        <v>550002</v>
      </c>
      <c r="F310" t="s">
        <v>524</v>
      </c>
      <c r="G310" t="s">
        <v>337</v>
      </c>
      <c r="H310" t="s">
        <v>338</v>
      </c>
      <c r="I310" t="s">
        <v>339</v>
      </c>
      <c r="J310" t="s">
        <v>340</v>
      </c>
    </row>
    <row r="311" spans="1:12" hidden="1" x14ac:dyDescent="0.35">
      <c r="A311" t="str">
        <f>VLOOKUP(E311,kontoplaan!A311:F1779,6,FALSE)</f>
        <v>Põhitegevuse kulud</v>
      </c>
      <c r="B311" t="str">
        <f>VLOOKUP(E311,kontogrupp!A306:B1590,2,FALSE)</f>
        <v>55 - majandamiskulud</v>
      </c>
      <c r="C311" t="s">
        <v>525</v>
      </c>
      <c r="D311">
        <v>117</v>
      </c>
      <c r="E311" s="1">
        <v>550001</v>
      </c>
      <c r="F311" t="s">
        <v>194</v>
      </c>
      <c r="G311" t="s">
        <v>337</v>
      </c>
      <c r="H311" t="s">
        <v>338</v>
      </c>
      <c r="I311" t="s">
        <v>339</v>
      </c>
      <c r="J311" t="s">
        <v>340</v>
      </c>
    </row>
    <row r="312" spans="1:12" hidden="1" x14ac:dyDescent="0.35">
      <c r="A312" t="str">
        <f>VLOOKUP(E312,kontoplaan!A312:F1780,6,FALSE)</f>
        <v>Põhitegevuse tulud</v>
      </c>
      <c r="B312" t="str">
        <f>VLOOKUP(E312,kontogrupp!A307:B1591,2,FALSE)</f>
        <v>35 - saadud toetused</v>
      </c>
      <c r="C312" t="s">
        <v>526</v>
      </c>
      <c r="D312">
        <v>-8000</v>
      </c>
      <c r="E312" s="1">
        <v>35000002</v>
      </c>
      <c r="F312" t="s">
        <v>528</v>
      </c>
      <c r="G312" t="s">
        <v>337</v>
      </c>
      <c r="H312" t="s">
        <v>338</v>
      </c>
      <c r="I312" t="s">
        <v>339</v>
      </c>
      <c r="J312" t="s">
        <v>340</v>
      </c>
    </row>
    <row r="313" spans="1:12" hidden="1" x14ac:dyDescent="0.35">
      <c r="A313" t="str">
        <f>VLOOKUP(E313,kontoplaan!A313:F1781,6,FALSE)</f>
        <v>Põhitegevuse kulud</v>
      </c>
      <c r="B313" t="str">
        <f>VLOOKUP(E313,kontogrupp!A308:B1592,2,FALSE)</f>
        <v>55 - majandamiskulud</v>
      </c>
      <c r="C313" t="s">
        <v>498</v>
      </c>
      <c r="D313">
        <v>-4500</v>
      </c>
      <c r="E313" s="1">
        <v>551109</v>
      </c>
      <c r="F313" t="s">
        <v>498</v>
      </c>
      <c r="G313" t="s">
        <v>458</v>
      </c>
      <c r="H313" t="s">
        <v>459</v>
      </c>
      <c r="I313" t="s">
        <v>348</v>
      </c>
      <c r="J313" t="s">
        <v>349</v>
      </c>
      <c r="K313" t="s">
        <v>529</v>
      </c>
      <c r="L313" t="s">
        <v>530</v>
      </c>
    </row>
    <row r="314" spans="1:12" hidden="1" x14ac:dyDescent="0.35">
      <c r="A314" t="str">
        <f>VLOOKUP(E314,kontoplaan!A314:F1782,6,FALSE)</f>
        <v>Põhitegevuse kulud</v>
      </c>
      <c r="B314" t="str">
        <f>VLOOKUP(E314,kontogrupp!A309:B1593,2,FALSE)</f>
        <v>55 - majandamiskulud</v>
      </c>
      <c r="C314" t="s">
        <v>378</v>
      </c>
      <c r="D314">
        <v>76</v>
      </c>
      <c r="E314" s="1">
        <v>551107</v>
      </c>
      <c r="F314" t="s">
        <v>378</v>
      </c>
      <c r="G314" t="s">
        <v>458</v>
      </c>
      <c r="H314" t="s">
        <v>459</v>
      </c>
      <c r="I314" t="s">
        <v>348</v>
      </c>
      <c r="J314" t="s">
        <v>349</v>
      </c>
      <c r="K314" t="s">
        <v>529</v>
      </c>
      <c r="L314" t="s">
        <v>530</v>
      </c>
    </row>
    <row r="315" spans="1:12" hidden="1" x14ac:dyDescent="0.35">
      <c r="A315" t="str">
        <f>VLOOKUP(E315,kontoplaan!A315:F1783,6,FALSE)</f>
        <v>Põhitegevuse kulud</v>
      </c>
      <c r="B315" t="str">
        <f>VLOOKUP(E315,kontogrupp!A310:B1594,2,FALSE)</f>
        <v>55 - majandamiskulud</v>
      </c>
      <c r="C315" t="s">
        <v>367</v>
      </c>
      <c r="D315">
        <v>1172</v>
      </c>
      <c r="E315" s="1">
        <v>5511046</v>
      </c>
      <c r="F315" t="s">
        <v>367</v>
      </c>
      <c r="G315" t="s">
        <v>458</v>
      </c>
      <c r="H315" t="s">
        <v>459</v>
      </c>
      <c r="I315" t="s">
        <v>348</v>
      </c>
      <c r="J315" t="s">
        <v>349</v>
      </c>
      <c r="K315" t="s">
        <v>529</v>
      </c>
      <c r="L315" t="s">
        <v>530</v>
      </c>
    </row>
    <row r="316" spans="1:12" hidden="1" x14ac:dyDescent="0.35">
      <c r="A316" t="str">
        <f>VLOOKUP(E316,kontoplaan!A316:F1784,6,FALSE)</f>
        <v>Põhitegevuse kulud</v>
      </c>
      <c r="B316" t="str">
        <f>VLOOKUP(E316,kontogrupp!A311:B1595,2,FALSE)</f>
        <v>55 - majandamiskulud</v>
      </c>
      <c r="C316" t="s">
        <v>375</v>
      </c>
      <c r="D316">
        <v>-297</v>
      </c>
      <c r="E316" s="1">
        <v>551102</v>
      </c>
      <c r="F316" t="s">
        <v>375</v>
      </c>
      <c r="G316" t="s">
        <v>458</v>
      </c>
      <c r="H316" t="s">
        <v>459</v>
      </c>
      <c r="I316" t="s">
        <v>348</v>
      </c>
      <c r="J316" t="s">
        <v>349</v>
      </c>
      <c r="K316" t="s">
        <v>529</v>
      </c>
      <c r="L316" t="s">
        <v>530</v>
      </c>
    </row>
    <row r="317" spans="1:12" hidden="1" x14ac:dyDescent="0.35">
      <c r="A317" t="str">
        <f>VLOOKUP(E317,kontoplaan!A317:F1785,6,FALSE)</f>
        <v>Põhitegevuse kulud</v>
      </c>
      <c r="B317" t="str">
        <f>VLOOKUP(E317,kontogrupp!A312:B1596,2,FALSE)</f>
        <v>55 - majandamiskulud</v>
      </c>
      <c r="C317" t="s">
        <v>354</v>
      </c>
      <c r="D317">
        <v>578</v>
      </c>
      <c r="E317" s="1">
        <v>551101</v>
      </c>
      <c r="F317" t="s">
        <v>354</v>
      </c>
      <c r="G317" t="s">
        <v>458</v>
      </c>
      <c r="H317" t="s">
        <v>459</v>
      </c>
      <c r="I317" t="s">
        <v>348</v>
      </c>
      <c r="J317" t="s">
        <v>349</v>
      </c>
      <c r="K317" t="s">
        <v>529</v>
      </c>
      <c r="L317" t="s">
        <v>530</v>
      </c>
    </row>
    <row r="318" spans="1:12" hidden="1" x14ac:dyDescent="0.35">
      <c r="A318" t="str">
        <f>VLOOKUP(E318,kontoplaan!A318:F1786,6,FALSE)</f>
        <v>Põhitegevuse kulud</v>
      </c>
      <c r="B318" t="str">
        <f>VLOOKUP(E318,kontogrupp!A313:B1597,2,FALSE)</f>
        <v>55 - majandamiskulud</v>
      </c>
      <c r="C318" t="s">
        <v>388</v>
      </c>
      <c r="D318">
        <v>2750</v>
      </c>
      <c r="E318" s="1">
        <v>551100</v>
      </c>
      <c r="F318" t="s">
        <v>388</v>
      </c>
      <c r="G318" t="s">
        <v>458</v>
      </c>
      <c r="H318" t="s">
        <v>459</v>
      </c>
      <c r="I318" t="s">
        <v>348</v>
      </c>
      <c r="J318" t="s">
        <v>349</v>
      </c>
      <c r="K318" t="s">
        <v>529</v>
      </c>
      <c r="L318" t="s">
        <v>530</v>
      </c>
    </row>
    <row r="319" spans="1:12" hidden="1" x14ac:dyDescent="0.35">
      <c r="A319" t="str">
        <f>VLOOKUP(E319,kontoplaan!A319:F1787,6,FALSE)</f>
        <v>Põhitegevuse kulud</v>
      </c>
      <c r="B319" t="str">
        <f>VLOOKUP(E319,kontogrupp!A314:B1598,2,FALSE)</f>
        <v>55 - majandamiskulud</v>
      </c>
      <c r="C319" t="s">
        <v>498</v>
      </c>
      <c r="D319">
        <v>-700</v>
      </c>
      <c r="E319" s="1">
        <v>551109</v>
      </c>
      <c r="F319" t="s">
        <v>498</v>
      </c>
      <c r="G319" t="s">
        <v>531</v>
      </c>
      <c r="H319" t="s">
        <v>532</v>
      </c>
      <c r="I319" t="s">
        <v>533</v>
      </c>
      <c r="J319" t="s">
        <v>534</v>
      </c>
      <c r="K319" t="s">
        <v>535</v>
      </c>
      <c r="L319" t="s">
        <v>536</v>
      </c>
    </row>
    <row r="320" spans="1:12" hidden="1" x14ac:dyDescent="0.35">
      <c r="A320" t="str">
        <f>VLOOKUP(E320,kontoplaan!A320:F1788,6,FALSE)</f>
        <v>Põhitegevuse kulud</v>
      </c>
      <c r="B320" t="str">
        <f>VLOOKUP(E320,kontogrupp!A315:B1599,2,FALSE)</f>
        <v>55 - majandamiskulud</v>
      </c>
      <c r="C320" t="s">
        <v>378</v>
      </c>
      <c r="D320">
        <v>416</v>
      </c>
      <c r="E320" s="1">
        <v>551107</v>
      </c>
      <c r="F320" t="s">
        <v>378</v>
      </c>
      <c r="G320" t="s">
        <v>531</v>
      </c>
      <c r="H320" t="s">
        <v>532</v>
      </c>
      <c r="I320" t="s">
        <v>533</v>
      </c>
      <c r="J320" t="s">
        <v>534</v>
      </c>
      <c r="K320" t="s">
        <v>535</v>
      </c>
      <c r="L320" t="s">
        <v>536</v>
      </c>
    </row>
    <row r="321" spans="1:12" hidden="1" x14ac:dyDescent="0.35">
      <c r="A321" t="str">
        <f>VLOOKUP(E321,kontoplaan!A321:F1789,6,FALSE)</f>
        <v>Põhitegevuse kulud</v>
      </c>
      <c r="B321" t="str">
        <f>VLOOKUP(E321,kontogrupp!A316:B1600,2,FALSE)</f>
        <v>55 - majandamiskulud</v>
      </c>
      <c r="C321" t="s">
        <v>400</v>
      </c>
      <c r="D321">
        <v>-22498</v>
      </c>
      <c r="E321" s="1">
        <v>551106</v>
      </c>
      <c r="F321" t="s">
        <v>400</v>
      </c>
      <c r="G321" t="s">
        <v>531</v>
      </c>
      <c r="H321" t="s">
        <v>532</v>
      </c>
      <c r="I321" t="s">
        <v>533</v>
      </c>
      <c r="J321" t="s">
        <v>534</v>
      </c>
      <c r="K321" t="s">
        <v>535</v>
      </c>
      <c r="L321" t="s">
        <v>536</v>
      </c>
    </row>
    <row r="322" spans="1:12" hidden="1" x14ac:dyDescent="0.35">
      <c r="A322" t="str">
        <f>VLOOKUP(E322,kontoplaan!A322:F1790,6,FALSE)</f>
        <v>Põhitegevuse kulud</v>
      </c>
      <c r="B322" t="str">
        <f>VLOOKUP(E322,kontogrupp!A317:B1601,2,FALSE)</f>
        <v>55 - majandamiskulud</v>
      </c>
      <c r="C322" t="s">
        <v>367</v>
      </c>
      <c r="D322">
        <v>13015</v>
      </c>
      <c r="E322" s="1">
        <v>5511046</v>
      </c>
      <c r="F322" t="s">
        <v>367</v>
      </c>
      <c r="G322" t="s">
        <v>531</v>
      </c>
      <c r="H322" t="s">
        <v>532</v>
      </c>
      <c r="I322" t="s">
        <v>533</v>
      </c>
      <c r="J322" t="s">
        <v>534</v>
      </c>
      <c r="K322" t="s">
        <v>535</v>
      </c>
      <c r="L322" t="s">
        <v>536</v>
      </c>
    </row>
    <row r="323" spans="1:12" hidden="1" x14ac:dyDescent="0.35">
      <c r="A323" t="str">
        <f>VLOOKUP(E323,kontoplaan!A323:F1791,6,FALSE)</f>
        <v>Põhitegevuse kulud</v>
      </c>
      <c r="B323" t="str">
        <f>VLOOKUP(E323,kontogrupp!A318:B1602,2,FALSE)</f>
        <v>55 - majandamiskulud</v>
      </c>
      <c r="C323" t="s">
        <v>467</v>
      </c>
      <c r="D323">
        <v>445</v>
      </c>
      <c r="E323" s="1">
        <v>5511043</v>
      </c>
      <c r="F323" t="s">
        <v>467</v>
      </c>
      <c r="G323" t="s">
        <v>531</v>
      </c>
      <c r="H323" t="s">
        <v>532</v>
      </c>
      <c r="I323" t="s">
        <v>533</v>
      </c>
      <c r="J323" t="s">
        <v>534</v>
      </c>
      <c r="K323" t="s">
        <v>535</v>
      </c>
      <c r="L323" t="s">
        <v>536</v>
      </c>
    </row>
    <row r="324" spans="1:12" hidden="1" x14ac:dyDescent="0.35">
      <c r="A324" t="str">
        <f>VLOOKUP(E324,kontoplaan!A324:F1792,6,FALSE)</f>
        <v>Põhitegevuse kulud</v>
      </c>
      <c r="B324" t="str">
        <f>VLOOKUP(E324,kontogrupp!A319:B1603,2,FALSE)</f>
        <v>55 - majandamiskulud</v>
      </c>
      <c r="C324" t="s">
        <v>172</v>
      </c>
      <c r="D324">
        <v>3009</v>
      </c>
      <c r="E324" s="1">
        <v>551104</v>
      </c>
      <c r="F324" t="s">
        <v>172</v>
      </c>
      <c r="G324" t="s">
        <v>531</v>
      </c>
      <c r="H324" t="s">
        <v>532</v>
      </c>
      <c r="I324" t="s">
        <v>533</v>
      </c>
      <c r="J324" t="s">
        <v>534</v>
      </c>
      <c r="K324" t="s">
        <v>535</v>
      </c>
      <c r="L324" t="s">
        <v>536</v>
      </c>
    </row>
    <row r="325" spans="1:12" hidden="1" x14ac:dyDescent="0.35">
      <c r="A325" t="str">
        <f>VLOOKUP(E325,kontoplaan!A325:F1793,6,FALSE)</f>
        <v>Põhitegevuse kulud</v>
      </c>
      <c r="B325" t="str">
        <f>VLOOKUP(E325,kontogrupp!A320:B1604,2,FALSE)</f>
        <v>55 - majandamiskulud</v>
      </c>
      <c r="C325" t="s">
        <v>375</v>
      </c>
      <c r="D325">
        <v>2526</v>
      </c>
      <c r="E325" s="1">
        <v>551102</v>
      </c>
      <c r="F325" t="s">
        <v>375</v>
      </c>
      <c r="G325" t="s">
        <v>531</v>
      </c>
      <c r="H325" t="s">
        <v>532</v>
      </c>
      <c r="I325" t="s">
        <v>533</v>
      </c>
      <c r="J325" t="s">
        <v>534</v>
      </c>
      <c r="K325" t="s">
        <v>535</v>
      </c>
      <c r="L325" t="s">
        <v>536</v>
      </c>
    </row>
    <row r="326" spans="1:12" hidden="1" x14ac:dyDescent="0.35">
      <c r="A326" t="str">
        <f>VLOOKUP(E326,kontoplaan!A326:F1794,6,FALSE)</f>
        <v>Põhitegevuse kulud</v>
      </c>
      <c r="B326" t="str">
        <f>VLOOKUP(E326,kontogrupp!A321:B1605,2,FALSE)</f>
        <v>55 - majandamiskulud</v>
      </c>
      <c r="C326" t="s">
        <v>388</v>
      </c>
      <c r="D326">
        <v>2287</v>
      </c>
      <c r="E326" s="1">
        <v>551100</v>
      </c>
      <c r="F326" t="s">
        <v>388</v>
      </c>
      <c r="G326" t="s">
        <v>531</v>
      </c>
      <c r="H326" t="s">
        <v>532</v>
      </c>
      <c r="I326" t="s">
        <v>533</v>
      </c>
      <c r="J326" t="s">
        <v>534</v>
      </c>
      <c r="K326" t="s">
        <v>535</v>
      </c>
      <c r="L326" t="s">
        <v>536</v>
      </c>
    </row>
    <row r="327" spans="1:12" hidden="1" x14ac:dyDescent="0.35">
      <c r="A327" t="str">
        <f>VLOOKUP(E327,kontoplaan!A327:F1795,6,FALSE)</f>
        <v>Põhitegevuse kulud</v>
      </c>
      <c r="B327" t="str">
        <f>VLOOKUP(E327,kontogrupp!A322:B1606,2,FALSE)</f>
        <v>55 - majandamiskulud</v>
      </c>
      <c r="C327" t="s">
        <v>354</v>
      </c>
      <c r="D327">
        <v>1500</v>
      </c>
      <c r="E327" s="1">
        <v>551101</v>
      </c>
      <c r="F327" t="s">
        <v>354</v>
      </c>
      <c r="G327" t="s">
        <v>531</v>
      </c>
      <c r="H327" t="s">
        <v>532</v>
      </c>
      <c r="I327" t="s">
        <v>533</v>
      </c>
      <c r="J327" t="s">
        <v>534</v>
      </c>
      <c r="K327" t="s">
        <v>535</v>
      </c>
      <c r="L327" t="s">
        <v>536</v>
      </c>
    </row>
    <row r="328" spans="1:12" hidden="1" x14ac:dyDescent="0.35">
      <c r="A328" t="str">
        <f>VLOOKUP(E328,kontoplaan!A328:F1796,6,FALSE)</f>
        <v>Põhitegevuse kulud</v>
      </c>
      <c r="B328" t="str">
        <f>VLOOKUP(E328,kontogrupp!A323:B1607,2,FALSE)</f>
        <v>55 - majandamiskulud</v>
      </c>
      <c r="C328" t="s">
        <v>378</v>
      </c>
      <c r="D328">
        <v>60</v>
      </c>
      <c r="E328" s="1">
        <v>551107</v>
      </c>
      <c r="F328" t="s">
        <v>378</v>
      </c>
      <c r="G328" t="s">
        <v>538</v>
      </c>
      <c r="H328" t="s">
        <v>539</v>
      </c>
      <c r="I328" t="s">
        <v>540</v>
      </c>
      <c r="J328" t="s">
        <v>541</v>
      </c>
      <c r="K328" t="s">
        <v>542</v>
      </c>
      <c r="L328" t="s">
        <v>543</v>
      </c>
    </row>
    <row r="329" spans="1:12" hidden="1" x14ac:dyDescent="0.35">
      <c r="A329" t="str">
        <f>VLOOKUP(E329,kontoplaan!A329:F1797,6,FALSE)</f>
        <v>Põhitegevuse kulud</v>
      </c>
      <c r="B329" t="str">
        <f>VLOOKUP(E329,kontogrupp!A324:B1608,2,FALSE)</f>
        <v>55 - majandamiskulud</v>
      </c>
      <c r="C329" t="s">
        <v>378</v>
      </c>
      <c r="D329">
        <v>-200</v>
      </c>
      <c r="E329" s="1">
        <v>551107</v>
      </c>
      <c r="F329" t="s">
        <v>378</v>
      </c>
      <c r="G329" t="s">
        <v>47</v>
      </c>
      <c r="H329" t="s">
        <v>48</v>
      </c>
      <c r="I329" t="s">
        <v>21</v>
      </c>
      <c r="J329" t="s">
        <v>22</v>
      </c>
      <c r="K329" t="s">
        <v>544</v>
      </c>
      <c r="L329" t="s">
        <v>545</v>
      </c>
    </row>
    <row r="330" spans="1:12" hidden="1" x14ac:dyDescent="0.35">
      <c r="A330" t="str">
        <f>VLOOKUP(E330,kontoplaan!A330:F1798,6,FALSE)</f>
        <v>Põhitegevuse kulud</v>
      </c>
      <c r="B330" t="str">
        <f>VLOOKUP(E330,kontogrupp!A325:B1609,2,FALSE)</f>
        <v>55 - majandamiskulud</v>
      </c>
      <c r="C330" t="s">
        <v>367</v>
      </c>
      <c r="D330">
        <v>-3599</v>
      </c>
      <c r="E330" s="1">
        <v>5511046</v>
      </c>
      <c r="F330" t="s">
        <v>367</v>
      </c>
      <c r="G330" t="s">
        <v>47</v>
      </c>
      <c r="H330" t="s">
        <v>48</v>
      </c>
      <c r="I330" t="s">
        <v>21</v>
      </c>
      <c r="J330" t="s">
        <v>22</v>
      </c>
      <c r="K330" t="s">
        <v>544</v>
      </c>
      <c r="L330" t="s">
        <v>545</v>
      </c>
    </row>
    <row r="331" spans="1:12" hidden="1" x14ac:dyDescent="0.35">
      <c r="A331" t="str">
        <f>VLOOKUP(E331,kontoplaan!A331:F1799,6,FALSE)</f>
        <v>Põhitegevuse kulud</v>
      </c>
      <c r="B331" t="str">
        <f>VLOOKUP(E331,kontogrupp!A326:B1610,2,FALSE)</f>
        <v>55 - majandamiskulud</v>
      </c>
      <c r="C331" t="s">
        <v>354</v>
      </c>
      <c r="D331">
        <v>1074</v>
      </c>
      <c r="E331" s="1">
        <v>551101</v>
      </c>
      <c r="F331" t="s">
        <v>354</v>
      </c>
      <c r="G331" t="s">
        <v>47</v>
      </c>
      <c r="H331" t="s">
        <v>48</v>
      </c>
      <c r="I331" t="s">
        <v>21</v>
      </c>
      <c r="J331" t="s">
        <v>22</v>
      </c>
      <c r="K331" t="s">
        <v>544</v>
      </c>
      <c r="L331" t="s">
        <v>545</v>
      </c>
    </row>
    <row r="332" spans="1:12" hidden="1" x14ac:dyDescent="0.35">
      <c r="A332" t="str">
        <f>VLOOKUP(E332,kontoplaan!A332:F1800,6,FALSE)</f>
        <v>Põhitegevuse kulud</v>
      </c>
      <c r="B332" t="str">
        <f>VLOOKUP(E332,kontogrupp!A327:B1611,2,FALSE)</f>
        <v>55 - majandamiskulud</v>
      </c>
      <c r="C332" t="s">
        <v>388</v>
      </c>
      <c r="D332">
        <v>916</v>
      </c>
      <c r="E332" s="1">
        <v>551100</v>
      </c>
      <c r="F332" t="s">
        <v>388</v>
      </c>
      <c r="G332" t="s">
        <v>47</v>
      </c>
      <c r="H332" t="s">
        <v>48</v>
      </c>
      <c r="I332" t="s">
        <v>21</v>
      </c>
      <c r="J332" t="s">
        <v>22</v>
      </c>
      <c r="K332" t="s">
        <v>544</v>
      </c>
      <c r="L332" t="s">
        <v>545</v>
      </c>
    </row>
    <row r="333" spans="1:12" hidden="1" x14ac:dyDescent="0.35">
      <c r="A333" t="str">
        <f>VLOOKUP(E333,kontoplaan!A333:F1801,6,FALSE)</f>
        <v>Põhitegevuse kulud</v>
      </c>
      <c r="B333" t="str">
        <f>VLOOKUP(E333,kontogrupp!A328:B1612,2,FALSE)</f>
        <v>55 - majandamiskulud</v>
      </c>
      <c r="C333" t="s">
        <v>378</v>
      </c>
      <c r="D333">
        <v>32</v>
      </c>
      <c r="E333" s="1">
        <v>551107</v>
      </c>
      <c r="F333" t="s">
        <v>378</v>
      </c>
      <c r="G333" t="s">
        <v>384</v>
      </c>
      <c r="H333" t="s">
        <v>385</v>
      </c>
      <c r="I333" t="s">
        <v>339</v>
      </c>
      <c r="J333" t="s">
        <v>340</v>
      </c>
      <c r="K333" t="s">
        <v>546</v>
      </c>
      <c r="L333" t="s">
        <v>547</v>
      </c>
    </row>
    <row r="334" spans="1:12" hidden="1" x14ac:dyDescent="0.35">
      <c r="A334" t="str">
        <f>VLOOKUP(E334,kontoplaan!A334:F1802,6,FALSE)</f>
        <v>Põhitegevuse kulud</v>
      </c>
      <c r="B334" t="str">
        <f>VLOOKUP(E334,kontogrupp!A329:B1613,2,FALSE)</f>
        <v>55 - majandamiskulud</v>
      </c>
      <c r="C334" t="s">
        <v>467</v>
      </c>
      <c r="D334">
        <v>14</v>
      </c>
      <c r="E334" s="1">
        <v>5511043</v>
      </c>
      <c r="F334" t="s">
        <v>467</v>
      </c>
      <c r="G334" t="s">
        <v>384</v>
      </c>
      <c r="H334" t="s">
        <v>385</v>
      </c>
      <c r="I334" t="s">
        <v>339</v>
      </c>
      <c r="J334" t="s">
        <v>340</v>
      </c>
      <c r="K334" t="s">
        <v>546</v>
      </c>
      <c r="L334" t="s">
        <v>547</v>
      </c>
    </row>
    <row r="335" spans="1:12" hidden="1" x14ac:dyDescent="0.35">
      <c r="A335" t="str">
        <f>VLOOKUP(E335,kontoplaan!A335:F1803,6,FALSE)</f>
        <v>Põhitegevuse kulud</v>
      </c>
      <c r="B335" t="str">
        <f>VLOOKUP(E335,kontogrupp!A330:B1614,2,FALSE)</f>
        <v>55 - majandamiskulud</v>
      </c>
      <c r="C335" t="s">
        <v>354</v>
      </c>
      <c r="D335">
        <v>4</v>
      </c>
      <c r="E335" s="1">
        <v>551101</v>
      </c>
      <c r="F335" t="s">
        <v>354</v>
      </c>
      <c r="G335" t="s">
        <v>384</v>
      </c>
      <c r="H335" t="s">
        <v>385</v>
      </c>
      <c r="I335" t="s">
        <v>339</v>
      </c>
      <c r="J335" t="s">
        <v>340</v>
      </c>
      <c r="K335" t="s">
        <v>546</v>
      </c>
      <c r="L335" t="s">
        <v>547</v>
      </c>
    </row>
    <row r="336" spans="1:12" hidden="1" x14ac:dyDescent="0.35">
      <c r="A336" t="str">
        <f>VLOOKUP(E336,kontoplaan!A336:F1804,6,FALSE)</f>
        <v>Põhitegevuse kulud</v>
      </c>
      <c r="B336" t="str">
        <f>VLOOKUP(E336,kontogrupp!A331:B1615,2,FALSE)</f>
        <v>55 - majandamiskulud</v>
      </c>
      <c r="C336" t="s">
        <v>378</v>
      </c>
      <c r="D336">
        <v>495</v>
      </c>
      <c r="E336" s="1">
        <v>551107</v>
      </c>
      <c r="F336" t="s">
        <v>378</v>
      </c>
      <c r="G336" t="s">
        <v>548</v>
      </c>
      <c r="H336" t="s">
        <v>549</v>
      </c>
      <c r="I336" t="s">
        <v>550</v>
      </c>
      <c r="J336" t="s">
        <v>551</v>
      </c>
      <c r="K336" t="s">
        <v>552</v>
      </c>
      <c r="L336" t="s">
        <v>553</v>
      </c>
    </row>
    <row r="337" spans="1:12" hidden="1" x14ac:dyDescent="0.35">
      <c r="A337" t="str">
        <f>VLOOKUP(E337,kontoplaan!A337:F1805,6,FALSE)</f>
        <v>Põhitegevuse kulud</v>
      </c>
      <c r="B337" t="str">
        <f>VLOOKUP(E337,kontogrupp!A332:B1616,2,FALSE)</f>
        <v>55 - majandamiskulud</v>
      </c>
      <c r="C337" t="s">
        <v>400</v>
      </c>
      <c r="D337">
        <v>1941</v>
      </c>
      <c r="E337" s="1">
        <v>551106</v>
      </c>
      <c r="F337" t="s">
        <v>400</v>
      </c>
      <c r="G337" t="s">
        <v>548</v>
      </c>
      <c r="H337" t="s">
        <v>549</v>
      </c>
      <c r="I337" t="s">
        <v>550</v>
      </c>
      <c r="J337" t="s">
        <v>551</v>
      </c>
      <c r="K337" t="s">
        <v>552</v>
      </c>
      <c r="L337" t="s">
        <v>553</v>
      </c>
    </row>
    <row r="338" spans="1:12" hidden="1" x14ac:dyDescent="0.35">
      <c r="A338" t="str">
        <f>VLOOKUP(E338,kontoplaan!A338:F1806,6,FALSE)</f>
        <v>Põhitegevuse kulud</v>
      </c>
      <c r="B338" t="str">
        <f>VLOOKUP(E338,kontogrupp!A333:B1617,2,FALSE)</f>
        <v>55 - majandamiskulud</v>
      </c>
      <c r="C338" t="s">
        <v>375</v>
      </c>
      <c r="D338">
        <v>-686</v>
      </c>
      <c r="E338" s="1">
        <v>551102</v>
      </c>
      <c r="F338" t="s">
        <v>375</v>
      </c>
      <c r="G338" t="s">
        <v>548</v>
      </c>
      <c r="H338" t="s">
        <v>549</v>
      </c>
      <c r="I338" t="s">
        <v>550</v>
      </c>
      <c r="J338" t="s">
        <v>551</v>
      </c>
      <c r="K338" t="s">
        <v>552</v>
      </c>
      <c r="L338" t="s">
        <v>553</v>
      </c>
    </row>
    <row r="339" spans="1:12" hidden="1" x14ac:dyDescent="0.35">
      <c r="A339" t="str">
        <f>VLOOKUP(E339,kontoplaan!A339:F1807,6,FALSE)</f>
        <v>Põhitegevuse kulud</v>
      </c>
      <c r="B339" t="str">
        <f>VLOOKUP(E339,kontogrupp!A334:B1618,2,FALSE)</f>
        <v>55 - majandamiskulud</v>
      </c>
      <c r="C339" t="s">
        <v>378</v>
      </c>
      <c r="D339">
        <v>6</v>
      </c>
      <c r="E339" s="1">
        <v>551107</v>
      </c>
      <c r="F339" t="s">
        <v>378</v>
      </c>
      <c r="G339" t="s">
        <v>554</v>
      </c>
      <c r="H339" t="s">
        <v>555</v>
      </c>
      <c r="I339" t="s">
        <v>492</v>
      </c>
      <c r="J339" t="s">
        <v>493</v>
      </c>
      <c r="K339" t="s">
        <v>556</v>
      </c>
      <c r="L339" t="s">
        <v>557</v>
      </c>
    </row>
    <row r="340" spans="1:12" hidden="1" x14ac:dyDescent="0.35">
      <c r="A340" t="str">
        <f>VLOOKUP(E340,kontoplaan!A340:F1808,6,FALSE)</f>
        <v>Põhitegevuse kulud</v>
      </c>
      <c r="B340" t="str">
        <f>VLOOKUP(E340,kontogrupp!A335:B1619,2,FALSE)</f>
        <v>55 - majandamiskulud</v>
      </c>
      <c r="C340" t="s">
        <v>367</v>
      </c>
      <c r="D340">
        <v>-6</v>
      </c>
      <c r="E340" s="1">
        <v>5511046</v>
      </c>
      <c r="F340" t="s">
        <v>367</v>
      </c>
      <c r="G340" t="s">
        <v>554</v>
      </c>
      <c r="H340" t="s">
        <v>555</v>
      </c>
      <c r="I340" t="s">
        <v>492</v>
      </c>
      <c r="J340" t="s">
        <v>493</v>
      </c>
      <c r="K340" t="s">
        <v>556</v>
      </c>
      <c r="L340" t="s">
        <v>557</v>
      </c>
    </row>
    <row r="341" spans="1:12" hidden="1" x14ac:dyDescent="0.35">
      <c r="A341" t="str">
        <f>VLOOKUP(E341,kontoplaan!A341:F1809,6,FALSE)</f>
        <v>Põhitegevuse kulud</v>
      </c>
      <c r="B341" t="str">
        <f>VLOOKUP(E341,kontogrupp!A336:B1620,2,FALSE)</f>
        <v>55 - majandamiskulud</v>
      </c>
      <c r="C341" t="s">
        <v>498</v>
      </c>
      <c r="D341">
        <v>461</v>
      </c>
      <c r="E341" s="1">
        <v>551109</v>
      </c>
      <c r="F341" t="s">
        <v>498</v>
      </c>
      <c r="G341" t="s">
        <v>47</v>
      </c>
      <c r="H341" t="s">
        <v>48</v>
      </c>
      <c r="I341" t="s">
        <v>21</v>
      </c>
      <c r="J341" t="s">
        <v>22</v>
      </c>
      <c r="K341" t="s">
        <v>53</v>
      </c>
      <c r="L341" t="s">
        <v>54</v>
      </c>
    </row>
    <row r="342" spans="1:12" hidden="1" x14ac:dyDescent="0.35">
      <c r="A342" t="str">
        <f>VLOOKUP(E342,kontoplaan!A342:F1810,6,FALSE)</f>
        <v>Põhitegevuse kulud</v>
      </c>
      <c r="B342" t="str">
        <f>VLOOKUP(E342,kontogrupp!A337:B1621,2,FALSE)</f>
        <v>55 - majandamiskulud</v>
      </c>
      <c r="C342" t="s">
        <v>378</v>
      </c>
      <c r="D342">
        <v>-200</v>
      </c>
      <c r="E342" s="1">
        <v>551107</v>
      </c>
      <c r="F342" t="s">
        <v>378</v>
      </c>
      <c r="G342" t="s">
        <v>47</v>
      </c>
      <c r="H342" t="s">
        <v>48</v>
      </c>
      <c r="I342" t="s">
        <v>21</v>
      </c>
      <c r="J342" t="s">
        <v>22</v>
      </c>
      <c r="K342" t="s">
        <v>53</v>
      </c>
      <c r="L342" t="s">
        <v>54</v>
      </c>
    </row>
    <row r="343" spans="1:12" hidden="1" x14ac:dyDescent="0.35">
      <c r="A343" t="str">
        <f>VLOOKUP(E343,kontoplaan!A343:F1811,6,FALSE)</f>
        <v>Põhitegevuse kulud</v>
      </c>
      <c r="B343" t="str">
        <f>VLOOKUP(E343,kontogrupp!A338:B1622,2,FALSE)</f>
        <v>55 - majandamiskulud</v>
      </c>
      <c r="C343" t="s">
        <v>400</v>
      </c>
      <c r="D343">
        <v>2684</v>
      </c>
      <c r="E343" s="1">
        <v>551106</v>
      </c>
      <c r="F343" t="s">
        <v>400</v>
      </c>
      <c r="G343" t="s">
        <v>47</v>
      </c>
      <c r="H343" t="s">
        <v>48</v>
      </c>
      <c r="I343" t="s">
        <v>21</v>
      </c>
      <c r="J343" t="s">
        <v>22</v>
      </c>
      <c r="K343" t="s">
        <v>53</v>
      </c>
      <c r="L343" t="s">
        <v>54</v>
      </c>
    </row>
    <row r="344" spans="1:12" hidden="1" x14ac:dyDescent="0.35">
      <c r="A344" t="str">
        <f>VLOOKUP(E344,kontoplaan!A344:F1812,6,FALSE)</f>
        <v>Põhitegevuse kulud</v>
      </c>
      <c r="B344" t="str">
        <f>VLOOKUP(E344,kontogrupp!A339:B1623,2,FALSE)</f>
        <v>55 - majandamiskulud</v>
      </c>
      <c r="C344" t="s">
        <v>367</v>
      </c>
      <c r="D344">
        <v>-4045</v>
      </c>
      <c r="E344" s="1">
        <v>5511046</v>
      </c>
      <c r="F344" t="s">
        <v>367</v>
      </c>
      <c r="G344" t="s">
        <v>47</v>
      </c>
      <c r="H344" t="s">
        <v>48</v>
      </c>
      <c r="I344" t="s">
        <v>21</v>
      </c>
      <c r="J344" t="s">
        <v>22</v>
      </c>
      <c r="K344" t="s">
        <v>53</v>
      </c>
      <c r="L344" t="s">
        <v>54</v>
      </c>
    </row>
    <row r="345" spans="1:12" hidden="1" x14ac:dyDescent="0.35">
      <c r="A345" t="str">
        <f>VLOOKUP(E345,kontoplaan!A345:F1813,6,FALSE)</f>
        <v>Põhitegevuse kulud</v>
      </c>
      <c r="B345" t="str">
        <f>VLOOKUP(E345,kontogrupp!A340:B1624,2,FALSE)</f>
        <v>55 - majandamiskulud</v>
      </c>
      <c r="C345" t="s">
        <v>375</v>
      </c>
      <c r="D345">
        <v>114</v>
      </c>
      <c r="E345" s="1">
        <v>551102</v>
      </c>
      <c r="F345" t="s">
        <v>375</v>
      </c>
      <c r="G345" t="s">
        <v>47</v>
      </c>
      <c r="H345" t="s">
        <v>48</v>
      </c>
      <c r="I345" t="s">
        <v>21</v>
      </c>
      <c r="J345" t="s">
        <v>22</v>
      </c>
      <c r="K345" t="s">
        <v>53</v>
      </c>
      <c r="L345" t="s">
        <v>54</v>
      </c>
    </row>
    <row r="346" spans="1:12" hidden="1" x14ac:dyDescent="0.35">
      <c r="A346" t="str">
        <f>VLOOKUP(E346,kontoplaan!A346:F1814,6,FALSE)</f>
        <v>Põhitegevuse kulud</v>
      </c>
      <c r="B346" t="str">
        <f>VLOOKUP(E346,kontogrupp!A341:B1625,2,FALSE)</f>
        <v>55 - majandamiskulud</v>
      </c>
      <c r="C346" t="s">
        <v>354</v>
      </c>
      <c r="D346">
        <v>1376</v>
      </c>
      <c r="E346" s="1">
        <v>551101</v>
      </c>
      <c r="F346" t="s">
        <v>354</v>
      </c>
      <c r="G346" t="s">
        <v>47</v>
      </c>
      <c r="H346" t="s">
        <v>48</v>
      </c>
      <c r="I346" t="s">
        <v>21</v>
      </c>
      <c r="J346" t="s">
        <v>22</v>
      </c>
      <c r="K346" t="s">
        <v>53</v>
      </c>
      <c r="L346" t="s">
        <v>54</v>
      </c>
    </row>
    <row r="347" spans="1:12" hidden="1" x14ac:dyDescent="0.35">
      <c r="A347" t="str">
        <f>VLOOKUP(E347,kontoplaan!A347:F1815,6,FALSE)</f>
        <v>Põhitegevuse kulud</v>
      </c>
      <c r="B347" t="str">
        <f>VLOOKUP(E347,kontogrupp!A342:B1626,2,FALSE)</f>
        <v>55 - majandamiskulud</v>
      </c>
      <c r="C347" t="s">
        <v>388</v>
      </c>
      <c r="D347">
        <v>498</v>
      </c>
      <c r="E347" s="1">
        <v>551100</v>
      </c>
      <c r="F347" t="s">
        <v>388</v>
      </c>
      <c r="G347" t="s">
        <v>47</v>
      </c>
      <c r="H347" t="s">
        <v>48</v>
      </c>
      <c r="I347" t="s">
        <v>21</v>
      </c>
      <c r="J347" t="s">
        <v>22</v>
      </c>
      <c r="K347" t="s">
        <v>53</v>
      </c>
      <c r="L347" t="s">
        <v>54</v>
      </c>
    </row>
    <row r="348" spans="1:12" hidden="1" x14ac:dyDescent="0.35">
      <c r="A348" t="str">
        <f>VLOOKUP(E348,kontoplaan!A348:F1816,6,FALSE)</f>
        <v>Põhitegevuse kulud</v>
      </c>
      <c r="B348" t="str">
        <f>VLOOKUP(E348,kontogrupp!A343:B1627,2,FALSE)</f>
        <v>55 - majandamiskulud</v>
      </c>
      <c r="C348" t="s">
        <v>378</v>
      </c>
      <c r="D348">
        <v>300</v>
      </c>
      <c r="E348" s="1">
        <v>551107</v>
      </c>
      <c r="F348" t="s">
        <v>378</v>
      </c>
      <c r="G348" t="s">
        <v>305</v>
      </c>
      <c r="H348" t="s">
        <v>306</v>
      </c>
      <c r="I348" t="s">
        <v>307</v>
      </c>
      <c r="J348" t="s">
        <v>308</v>
      </c>
      <c r="K348" t="s">
        <v>558</v>
      </c>
      <c r="L348" t="s">
        <v>559</v>
      </c>
    </row>
    <row r="349" spans="1:12" hidden="1" x14ac:dyDescent="0.35">
      <c r="A349" t="str">
        <f>VLOOKUP(E349,kontoplaan!A349:F1817,6,FALSE)</f>
        <v>Põhitegevuse kulud</v>
      </c>
      <c r="B349" t="str">
        <f>VLOOKUP(E349,kontogrupp!A344:B1628,2,FALSE)</f>
        <v>55 - majandamiskulud</v>
      </c>
      <c r="C349" t="s">
        <v>367</v>
      </c>
      <c r="D349">
        <v>1592</v>
      </c>
      <c r="E349" s="1">
        <v>5511046</v>
      </c>
      <c r="F349" t="s">
        <v>367</v>
      </c>
      <c r="G349" t="s">
        <v>305</v>
      </c>
      <c r="H349" t="s">
        <v>306</v>
      </c>
      <c r="I349" t="s">
        <v>307</v>
      </c>
      <c r="J349" t="s">
        <v>308</v>
      </c>
      <c r="K349" t="s">
        <v>558</v>
      </c>
      <c r="L349" t="s">
        <v>559</v>
      </c>
    </row>
    <row r="350" spans="1:12" hidden="1" x14ac:dyDescent="0.35">
      <c r="A350" t="str">
        <f>VLOOKUP(E350,kontoplaan!A350:F1818,6,FALSE)</f>
        <v>Põhitegevuse kulud</v>
      </c>
      <c r="B350" t="str">
        <f>VLOOKUP(E350,kontogrupp!A345:B1629,2,FALSE)</f>
        <v>55 - majandamiskulud</v>
      </c>
      <c r="C350" t="s">
        <v>400</v>
      </c>
      <c r="D350">
        <v>1265</v>
      </c>
      <c r="E350" s="1">
        <v>551106</v>
      </c>
      <c r="F350" t="s">
        <v>400</v>
      </c>
      <c r="G350" t="s">
        <v>305</v>
      </c>
      <c r="H350" t="s">
        <v>306</v>
      </c>
      <c r="I350" t="s">
        <v>307</v>
      </c>
      <c r="J350" t="s">
        <v>308</v>
      </c>
      <c r="K350" t="s">
        <v>558</v>
      </c>
      <c r="L350" t="s">
        <v>559</v>
      </c>
    </row>
    <row r="351" spans="1:12" hidden="1" x14ac:dyDescent="0.35">
      <c r="A351" t="str">
        <f>VLOOKUP(E351,kontoplaan!A351:F1819,6,FALSE)</f>
        <v>Põhitegevuse kulud</v>
      </c>
      <c r="B351" t="str">
        <f>VLOOKUP(E351,kontogrupp!A346:B1630,2,FALSE)</f>
        <v>55 - majandamiskulud</v>
      </c>
      <c r="C351" t="s">
        <v>375</v>
      </c>
      <c r="D351">
        <v>398</v>
      </c>
      <c r="E351" s="1">
        <v>551102</v>
      </c>
      <c r="F351" t="s">
        <v>375</v>
      </c>
      <c r="G351" t="s">
        <v>305</v>
      </c>
      <c r="H351" t="s">
        <v>306</v>
      </c>
      <c r="I351" t="s">
        <v>307</v>
      </c>
      <c r="J351" t="s">
        <v>308</v>
      </c>
      <c r="K351" t="s">
        <v>558</v>
      </c>
      <c r="L351" t="s">
        <v>559</v>
      </c>
    </row>
    <row r="352" spans="1:12" hidden="1" x14ac:dyDescent="0.35">
      <c r="A352" t="str">
        <f>VLOOKUP(E352,kontoplaan!A352:F1820,6,FALSE)</f>
        <v>Põhitegevuse kulud</v>
      </c>
      <c r="B352" t="str">
        <f>VLOOKUP(E352,kontogrupp!A347:B1631,2,FALSE)</f>
        <v>55 - majandamiskulud</v>
      </c>
      <c r="C352" t="s">
        <v>354</v>
      </c>
      <c r="D352">
        <v>1390</v>
      </c>
      <c r="E352" s="1">
        <v>551101</v>
      </c>
      <c r="F352" t="s">
        <v>354</v>
      </c>
      <c r="G352" t="s">
        <v>305</v>
      </c>
      <c r="H352" t="s">
        <v>306</v>
      </c>
      <c r="I352" t="s">
        <v>307</v>
      </c>
      <c r="J352" t="s">
        <v>308</v>
      </c>
      <c r="K352" t="s">
        <v>558</v>
      </c>
      <c r="L352" t="s">
        <v>559</v>
      </c>
    </row>
    <row r="353" spans="1:14" hidden="1" x14ac:dyDescent="0.35">
      <c r="A353" t="str">
        <f>VLOOKUP(E353,kontoplaan!A353:F1821,6,FALSE)</f>
        <v>Põhitegevuse kulud</v>
      </c>
      <c r="B353" t="str">
        <f>VLOOKUP(E353,kontogrupp!A348:B1632,2,FALSE)</f>
        <v>55 - majandamiskulud</v>
      </c>
      <c r="C353" t="s">
        <v>388</v>
      </c>
      <c r="D353">
        <v>2156</v>
      </c>
      <c r="E353" s="1">
        <v>551100</v>
      </c>
      <c r="F353" t="s">
        <v>388</v>
      </c>
      <c r="G353" t="s">
        <v>305</v>
      </c>
      <c r="H353" t="s">
        <v>306</v>
      </c>
      <c r="I353" t="s">
        <v>307</v>
      </c>
      <c r="J353" t="s">
        <v>308</v>
      </c>
      <c r="K353" t="s">
        <v>558</v>
      </c>
      <c r="L353" t="s">
        <v>559</v>
      </c>
    </row>
    <row r="354" spans="1:14" hidden="1" x14ac:dyDescent="0.35">
      <c r="A354" t="str">
        <f>VLOOKUP(E354,kontoplaan!A354:F1822,6,FALSE)</f>
        <v>Põhitegevuse kulud</v>
      </c>
      <c r="B354" t="str">
        <f>VLOOKUP(E354,kontogrupp!A349:B1633,2,FALSE)</f>
        <v>55 - majandamiskulud</v>
      </c>
      <c r="C354" t="s">
        <v>378</v>
      </c>
      <c r="D354">
        <v>476</v>
      </c>
      <c r="E354" s="1">
        <v>551107</v>
      </c>
      <c r="F354" t="s">
        <v>378</v>
      </c>
      <c r="G354" t="s">
        <v>154</v>
      </c>
      <c r="H354" t="s">
        <v>155</v>
      </c>
      <c r="I354" t="s">
        <v>117</v>
      </c>
      <c r="J354" t="s">
        <v>118</v>
      </c>
      <c r="K354" t="s">
        <v>560</v>
      </c>
      <c r="L354" t="s">
        <v>561</v>
      </c>
    </row>
    <row r="355" spans="1:14" hidden="1" x14ac:dyDescent="0.35">
      <c r="A355" t="str">
        <f>VLOOKUP(E355,kontoplaan!A355:F1823,6,FALSE)</f>
        <v>Põhitegevuse kulud</v>
      </c>
      <c r="B355" t="str">
        <f>VLOOKUP(E355,kontogrupp!A350:B1634,2,FALSE)</f>
        <v>55 - majandamiskulud</v>
      </c>
      <c r="C355" t="s">
        <v>400</v>
      </c>
      <c r="D355">
        <v>-476</v>
      </c>
      <c r="E355" s="1">
        <v>551106</v>
      </c>
      <c r="F355" t="s">
        <v>400</v>
      </c>
      <c r="G355" t="s">
        <v>154</v>
      </c>
      <c r="H355" t="s">
        <v>155</v>
      </c>
      <c r="I355" t="s">
        <v>117</v>
      </c>
      <c r="J355" t="s">
        <v>118</v>
      </c>
      <c r="K355" t="s">
        <v>560</v>
      </c>
      <c r="L355" t="s">
        <v>561</v>
      </c>
    </row>
    <row r="356" spans="1:14" hidden="1" x14ac:dyDescent="0.35">
      <c r="A356" t="str">
        <f>VLOOKUP(E356,kontoplaan!A356:F1824,6,FALSE)</f>
        <v>Põhitegevuse kulud</v>
      </c>
      <c r="B356" t="str">
        <f>VLOOKUP(E356,kontogrupp!A351:B1635,2,FALSE)</f>
        <v>55 - majandamiskulud</v>
      </c>
      <c r="C356" t="s">
        <v>367</v>
      </c>
      <c r="D356">
        <v>1442</v>
      </c>
      <c r="E356" s="1">
        <v>5511046</v>
      </c>
      <c r="F356" t="s">
        <v>367</v>
      </c>
      <c r="G356" t="s">
        <v>154</v>
      </c>
      <c r="H356" t="s">
        <v>155</v>
      </c>
      <c r="I356" t="s">
        <v>117</v>
      </c>
      <c r="J356" t="s">
        <v>118</v>
      </c>
      <c r="K356" t="s">
        <v>560</v>
      </c>
      <c r="L356" t="s">
        <v>561</v>
      </c>
    </row>
    <row r="357" spans="1:14" hidden="1" x14ac:dyDescent="0.35">
      <c r="A357" t="str">
        <f>VLOOKUP(E357,kontoplaan!A357:F1825,6,FALSE)</f>
        <v>Põhitegevuse kulud</v>
      </c>
      <c r="B357" t="str">
        <f>VLOOKUP(E357,kontogrupp!A352:B1636,2,FALSE)</f>
        <v>55 - majandamiskulud</v>
      </c>
      <c r="C357" t="s">
        <v>375</v>
      </c>
      <c r="D357">
        <v>689</v>
      </c>
      <c r="E357" s="1">
        <v>551102</v>
      </c>
      <c r="F357" t="s">
        <v>375</v>
      </c>
      <c r="G357" t="s">
        <v>154</v>
      </c>
      <c r="H357" t="s">
        <v>155</v>
      </c>
      <c r="I357" t="s">
        <v>117</v>
      </c>
      <c r="J357" t="s">
        <v>118</v>
      </c>
      <c r="K357" t="s">
        <v>560</v>
      </c>
      <c r="L357" t="s">
        <v>561</v>
      </c>
    </row>
    <row r="358" spans="1:14" hidden="1" x14ac:dyDescent="0.35">
      <c r="A358" t="str">
        <f>VLOOKUP(E358,kontoplaan!A358:F1826,6,FALSE)</f>
        <v>Põhitegevuse kulud</v>
      </c>
      <c r="B358" t="str">
        <f>VLOOKUP(E358,kontogrupp!A353:B1637,2,FALSE)</f>
        <v>55 - majandamiskulud</v>
      </c>
      <c r="C358" t="s">
        <v>354</v>
      </c>
      <c r="D358">
        <v>2040</v>
      </c>
      <c r="E358" s="1">
        <v>551101</v>
      </c>
      <c r="F358" t="s">
        <v>354</v>
      </c>
      <c r="G358" t="s">
        <v>154</v>
      </c>
      <c r="H358" t="s">
        <v>155</v>
      </c>
      <c r="I358" t="s">
        <v>117</v>
      </c>
      <c r="J358" t="s">
        <v>118</v>
      </c>
      <c r="K358" t="s">
        <v>560</v>
      </c>
      <c r="L358" t="s">
        <v>561</v>
      </c>
    </row>
    <row r="359" spans="1:14" hidden="1" x14ac:dyDescent="0.35">
      <c r="A359" t="str">
        <f>VLOOKUP(E359,kontoplaan!A359:F1827,6,FALSE)</f>
        <v>Põhitegevuse kulud</v>
      </c>
      <c r="B359" t="str">
        <f>VLOOKUP(E359,kontogrupp!A354:B1638,2,FALSE)</f>
        <v>55 - majandamiskulud</v>
      </c>
      <c r="C359" t="s">
        <v>388</v>
      </c>
      <c r="D359">
        <v>-4171</v>
      </c>
      <c r="E359" s="1">
        <v>551100</v>
      </c>
      <c r="F359" t="s">
        <v>388</v>
      </c>
      <c r="G359" t="s">
        <v>154</v>
      </c>
      <c r="H359" t="s">
        <v>155</v>
      </c>
      <c r="I359" t="s">
        <v>117</v>
      </c>
      <c r="J359" t="s">
        <v>118</v>
      </c>
      <c r="K359" t="s">
        <v>560</v>
      </c>
      <c r="L359" t="s">
        <v>561</v>
      </c>
    </row>
    <row r="360" spans="1:14" hidden="1" x14ac:dyDescent="0.35">
      <c r="A360" t="str">
        <f>VLOOKUP(E360,kontoplaan!A360:F1828,6,FALSE)</f>
        <v>Põhitegevuse kulud</v>
      </c>
      <c r="B360" t="str">
        <f>VLOOKUP(E360,kontogrupp!A355:B1639,2,FALSE)</f>
        <v>55 - majandamiskulud</v>
      </c>
      <c r="C360" t="s">
        <v>562</v>
      </c>
      <c r="D360">
        <v>-10000</v>
      </c>
      <c r="E360" s="1">
        <v>552450</v>
      </c>
      <c r="F360" t="s">
        <v>138</v>
      </c>
      <c r="G360" t="s">
        <v>563</v>
      </c>
      <c r="H360" t="s">
        <v>564</v>
      </c>
      <c r="I360" t="s">
        <v>565</v>
      </c>
      <c r="J360" t="s">
        <v>566</v>
      </c>
    </row>
    <row r="361" spans="1:14" hidden="1" x14ac:dyDescent="0.35">
      <c r="A361" t="str">
        <f>VLOOKUP(E361,kontoplaan!A361:F1829,6,FALSE)</f>
        <v>Põhitegevuse kulud</v>
      </c>
      <c r="B361" t="str">
        <f>VLOOKUP(E361,kontogrupp!A356:B1640,2,FALSE)</f>
        <v>55 - majandamiskulud</v>
      </c>
      <c r="C361" t="s">
        <v>567</v>
      </c>
      <c r="D361">
        <v>10000</v>
      </c>
      <c r="E361" s="1">
        <v>550400</v>
      </c>
      <c r="F361" t="s">
        <v>138</v>
      </c>
      <c r="G361" t="s">
        <v>563</v>
      </c>
      <c r="H361" t="s">
        <v>564</v>
      </c>
      <c r="I361" t="s">
        <v>568</v>
      </c>
      <c r="J361" t="s">
        <v>569</v>
      </c>
    </row>
    <row r="362" spans="1:14" hidden="1" x14ac:dyDescent="0.35">
      <c r="A362" t="str">
        <f>VLOOKUP(E362,kontoplaan!A362:F1830,6,FALSE)</f>
        <v>Põhitegevuse kulud</v>
      </c>
      <c r="B362" t="str">
        <f>VLOOKUP(E362,kontogrupp!A357:B1641,2,FALSE)</f>
        <v>50 - tööjõukulud</v>
      </c>
      <c r="C362" t="s">
        <v>570</v>
      </c>
      <c r="D362">
        <v>160</v>
      </c>
      <c r="E362" s="1">
        <v>506040</v>
      </c>
      <c r="F362" t="s">
        <v>18</v>
      </c>
      <c r="G362" t="s">
        <v>563</v>
      </c>
      <c r="H362" t="s">
        <v>564</v>
      </c>
      <c r="I362" t="s">
        <v>568</v>
      </c>
      <c r="J362" t="s">
        <v>569</v>
      </c>
    </row>
    <row r="363" spans="1:14" hidden="1" x14ac:dyDescent="0.35">
      <c r="A363" t="str">
        <f>VLOOKUP(E363,kontoplaan!A363:F1831,6,FALSE)</f>
        <v>Põhitegevuse kulud</v>
      </c>
      <c r="B363" t="str">
        <f>VLOOKUP(E363,kontogrupp!A358:B1642,2,FALSE)</f>
        <v>55 - majandamiskulud</v>
      </c>
      <c r="C363" t="s">
        <v>571</v>
      </c>
      <c r="D363">
        <v>-4733</v>
      </c>
      <c r="E363" s="1">
        <v>550302</v>
      </c>
      <c r="F363" t="s">
        <v>274</v>
      </c>
      <c r="G363" t="s">
        <v>154</v>
      </c>
      <c r="H363" t="s">
        <v>155</v>
      </c>
      <c r="I363" t="s">
        <v>117</v>
      </c>
      <c r="J363" t="s">
        <v>118</v>
      </c>
      <c r="M363" t="s">
        <v>572</v>
      </c>
      <c r="N363" t="s">
        <v>573</v>
      </c>
    </row>
    <row r="364" spans="1:14" hidden="1" x14ac:dyDescent="0.35">
      <c r="A364" t="str">
        <f>VLOOKUP(E364,kontoplaan!A364:F1832,6,FALSE)</f>
        <v>Põhitegevuse kulud</v>
      </c>
      <c r="B364" t="str">
        <f>VLOOKUP(E364,kontogrupp!A359:B1643,2,FALSE)</f>
        <v>50 - tööjõukulud</v>
      </c>
      <c r="C364" t="s">
        <v>574</v>
      </c>
      <c r="D364">
        <v>6600</v>
      </c>
      <c r="E364" s="1">
        <v>506000</v>
      </c>
      <c r="F364" t="s">
        <v>28</v>
      </c>
      <c r="G364" t="s">
        <v>563</v>
      </c>
      <c r="H364" t="s">
        <v>564</v>
      </c>
      <c r="I364" t="s">
        <v>568</v>
      </c>
      <c r="J364" t="s">
        <v>569</v>
      </c>
    </row>
    <row r="365" spans="1:14" hidden="1" x14ac:dyDescent="0.35">
      <c r="A365" t="str">
        <f>VLOOKUP(E365,kontoplaan!A365:F1833,6,FALSE)</f>
        <v>Põhitegevuse kulud</v>
      </c>
      <c r="B365" t="str">
        <f>VLOOKUP(E365,kontogrupp!A360:B1644,2,FALSE)</f>
        <v>55 - majandamiskulud</v>
      </c>
      <c r="C365" t="s">
        <v>575</v>
      </c>
      <c r="D365">
        <v>336</v>
      </c>
      <c r="E365" s="1">
        <v>550040</v>
      </c>
      <c r="F365" t="s">
        <v>76</v>
      </c>
      <c r="G365" t="s">
        <v>154</v>
      </c>
      <c r="H365" t="s">
        <v>155</v>
      </c>
      <c r="I365" t="s">
        <v>117</v>
      </c>
      <c r="J365" t="s">
        <v>118</v>
      </c>
      <c r="M365" t="s">
        <v>572</v>
      </c>
      <c r="N365" t="s">
        <v>573</v>
      </c>
    </row>
    <row r="366" spans="1:14" hidden="1" x14ac:dyDescent="0.35">
      <c r="A366" t="str">
        <f>VLOOKUP(E366,kontoplaan!A366:F1834,6,FALSE)</f>
        <v>Põhitegevuse kulud</v>
      </c>
      <c r="B366" t="str">
        <f>VLOOKUP(E366,kontogrupp!A361:B1645,2,FALSE)</f>
        <v>50 - tööjõukulud</v>
      </c>
      <c r="C366" t="s">
        <v>576</v>
      </c>
      <c r="D366">
        <v>20000</v>
      </c>
      <c r="E366" s="1">
        <v>500290</v>
      </c>
      <c r="F366" t="s">
        <v>578</v>
      </c>
      <c r="G366" t="s">
        <v>563</v>
      </c>
      <c r="H366" t="s">
        <v>564</v>
      </c>
      <c r="I366" t="s">
        <v>568</v>
      </c>
      <c r="J366" t="s">
        <v>569</v>
      </c>
    </row>
    <row r="367" spans="1:14" hidden="1" x14ac:dyDescent="0.35">
      <c r="A367" t="str">
        <f>VLOOKUP(E367,kontoplaan!A367:F1835,6,FALSE)</f>
        <v>Põhitegevuse kulud</v>
      </c>
      <c r="B367" t="str">
        <f>VLOOKUP(E367,kontogrupp!A362:B1646,2,FALSE)</f>
        <v>55 - majandamiskulud</v>
      </c>
      <c r="C367" t="s">
        <v>579</v>
      </c>
      <c r="D367">
        <v>47</v>
      </c>
      <c r="E367" s="1">
        <v>550400</v>
      </c>
      <c r="F367" t="s">
        <v>138</v>
      </c>
      <c r="G367" t="s">
        <v>154</v>
      </c>
      <c r="H367" t="s">
        <v>155</v>
      </c>
      <c r="I367" t="s">
        <v>117</v>
      </c>
      <c r="J367" t="s">
        <v>118</v>
      </c>
      <c r="M367" t="s">
        <v>580</v>
      </c>
      <c r="N367" t="s">
        <v>581</v>
      </c>
    </row>
    <row r="368" spans="1:14" hidden="1" x14ac:dyDescent="0.35">
      <c r="A368" t="str">
        <f>VLOOKUP(E368,kontoplaan!A368:F1836,6,FALSE)</f>
        <v>Põhitegevuse kulud</v>
      </c>
      <c r="B368" t="str">
        <f>VLOOKUP(E368,kontogrupp!A363:B1647,2,FALSE)</f>
        <v>55 - majandamiskulud</v>
      </c>
      <c r="C368" t="s">
        <v>582</v>
      </c>
      <c r="D368">
        <v>4036</v>
      </c>
      <c r="E368" s="1">
        <v>550302</v>
      </c>
      <c r="F368" t="s">
        <v>274</v>
      </c>
      <c r="G368" t="s">
        <v>154</v>
      </c>
      <c r="H368" t="s">
        <v>155</v>
      </c>
      <c r="I368" t="s">
        <v>117</v>
      </c>
      <c r="J368" t="s">
        <v>118</v>
      </c>
      <c r="M368" t="s">
        <v>580</v>
      </c>
      <c r="N368" t="s">
        <v>581</v>
      </c>
    </row>
    <row r="369" spans="1:16" hidden="1" x14ac:dyDescent="0.35">
      <c r="A369" t="str">
        <f>VLOOKUP(E369,kontoplaan!A369:F1837,6,FALSE)</f>
        <v>Põhitegevuse kulud</v>
      </c>
      <c r="B369" t="str">
        <f>VLOOKUP(E369,kontogrupp!A364:B1648,2,FALSE)</f>
        <v>50 - tööjõukulud</v>
      </c>
      <c r="C369" t="s">
        <v>583</v>
      </c>
      <c r="D369">
        <v>-160</v>
      </c>
      <c r="E369" s="1">
        <v>506040</v>
      </c>
      <c r="F369" t="s">
        <v>18</v>
      </c>
      <c r="G369" t="s">
        <v>563</v>
      </c>
      <c r="H369" t="s">
        <v>564</v>
      </c>
      <c r="I369" t="s">
        <v>565</v>
      </c>
      <c r="J369" t="s">
        <v>566</v>
      </c>
    </row>
    <row r="370" spans="1:16" hidden="1" x14ac:dyDescent="0.35">
      <c r="A370" t="str">
        <f>VLOOKUP(E370,kontoplaan!A370:F1838,6,FALSE)</f>
        <v>Põhitegevuse kulud</v>
      </c>
      <c r="B370" t="str">
        <f>VLOOKUP(E370,kontogrupp!A365:B1649,2,FALSE)</f>
        <v>50 - tööjõukulud</v>
      </c>
      <c r="C370" t="s">
        <v>584</v>
      </c>
      <c r="D370">
        <v>-6600</v>
      </c>
      <c r="E370" s="1">
        <v>506000</v>
      </c>
      <c r="F370" t="s">
        <v>28</v>
      </c>
      <c r="G370" t="s">
        <v>563</v>
      </c>
      <c r="H370" t="s">
        <v>564</v>
      </c>
      <c r="I370" t="s">
        <v>565</v>
      </c>
      <c r="J370" t="s">
        <v>566</v>
      </c>
    </row>
    <row r="371" spans="1:16" hidden="1" x14ac:dyDescent="0.35">
      <c r="A371" t="str">
        <f>VLOOKUP(E371,kontoplaan!A371:F1839,6,FALSE)</f>
        <v>Põhitegevuse kulud</v>
      </c>
      <c r="B371" t="str">
        <f>VLOOKUP(E371,kontogrupp!A366:B1650,2,FALSE)</f>
        <v>50 - tööjõukulud</v>
      </c>
      <c r="C371" t="s">
        <v>585</v>
      </c>
      <c r="D371">
        <v>-20000</v>
      </c>
      <c r="E371" s="1">
        <v>500240</v>
      </c>
      <c r="F371" t="s">
        <v>206</v>
      </c>
      <c r="G371" t="s">
        <v>563</v>
      </c>
      <c r="H371" t="s">
        <v>564</v>
      </c>
      <c r="I371" t="s">
        <v>565</v>
      </c>
      <c r="J371" t="s">
        <v>566</v>
      </c>
    </row>
    <row r="372" spans="1:16" hidden="1" x14ac:dyDescent="0.35">
      <c r="A372" t="str">
        <f>VLOOKUP(E372,kontoplaan!A372:F1840,6,FALSE)</f>
        <v>Põhitegevuse kulud</v>
      </c>
      <c r="B372" t="str">
        <f>VLOOKUP(E372,kontogrupp!A367:B1651,2,FALSE)</f>
        <v>55 - majandamiskulud</v>
      </c>
      <c r="C372" t="s">
        <v>367</v>
      </c>
      <c r="D372">
        <v>-4065</v>
      </c>
      <c r="E372" s="1">
        <v>5511046</v>
      </c>
      <c r="F372" t="s">
        <v>367</v>
      </c>
      <c r="G372" t="s">
        <v>428</v>
      </c>
      <c r="H372" t="s">
        <v>429</v>
      </c>
      <c r="I372" t="s">
        <v>307</v>
      </c>
      <c r="J372" t="s">
        <v>308</v>
      </c>
      <c r="K372" t="s">
        <v>586</v>
      </c>
      <c r="L372" t="s">
        <v>587</v>
      </c>
    </row>
    <row r="373" spans="1:16" hidden="1" x14ac:dyDescent="0.35">
      <c r="A373" t="str">
        <f>VLOOKUP(E373,kontoplaan!A373:F1841,6,FALSE)</f>
        <v>Põhitegevuse kulud</v>
      </c>
      <c r="B373" t="str">
        <f>VLOOKUP(E373,kontogrupp!A368:B1652,2,FALSE)</f>
        <v>55 - majandamiskulud</v>
      </c>
      <c r="C373" t="s">
        <v>354</v>
      </c>
      <c r="D373">
        <v>742</v>
      </c>
      <c r="E373" s="1">
        <v>551101</v>
      </c>
      <c r="F373" t="s">
        <v>354</v>
      </c>
      <c r="G373" t="s">
        <v>428</v>
      </c>
      <c r="H373" t="s">
        <v>429</v>
      </c>
      <c r="I373" t="s">
        <v>307</v>
      </c>
      <c r="J373" t="s">
        <v>308</v>
      </c>
      <c r="K373" t="s">
        <v>586</v>
      </c>
      <c r="L373" t="s">
        <v>587</v>
      </c>
    </row>
    <row r="374" spans="1:16" hidden="1" x14ac:dyDescent="0.35">
      <c r="A374" t="str">
        <f>VLOOKUP(E374,kontoplaan!A374:F1842,6,FALSE)</f>
        <v>Põhitegevuse kulud</v>
      </c>
      <c r="B374" t="str">
        <f>VLOOKUP(E374,kontogrupp!A369:B1653,2,FALSE)</f>
        <v>55 - majandamiskulud</v>
      </c>
      <c r="C374" t="s">
        <v>388</v>
      </c>
      <c r="D374">
        <v>-406</v>
      </c>
      <c r="E374" s="1">
        <v>551100</v>
      </c>
      <c r="F374" t="s">
        <v>388</v>
      </c>
      <c r="G374" t="s">
        <v>428</v>
      </c>
      <c r="H374" t="s">
        <v>429</v>
      </c>
      <c r="I374" t="s">
        <v>307</v>
      </c>
      <c r="J374" t="s">
        <v>308</v>
      </c>
      <c r="K374" t="s">
        <v>586</v>
      </c>
      <c r="L374" t="s">
        <v>587</v>
      </c>
    </row>
    <row r="375" spans="1:16" hidden="1" x14ac:dyDescent="0.35">
      <c r="A375" t="str">
        <f>VLOOKUP(E375,kontoplaan!A375:F1843,6,FALSE)</f>
        <v>Põhitegevuse kulud</v>
      </c>
      <c r="B375" t="str">
        <f>VLOOKUP(E375,kontogrupp!A370:B1654,2,FALSE)</f>
        <v>55 - majandamiskulud</v>
      </c>
      <c r="C375" t="s">
        <v>367</v>
      </c>
      <c r="D375">
        <v>-2230</v>
      </c>
      <c r="E375" s="1">
        <v>5511046</v>
      </c>
      <c r="F375" t="s">
        <v>367</v>
      </c>
      <c r="G375" t="s">
        <v>548</v>
      </c>
      <c r="H375" t="s">
        <v>549</v>
      </c>
      <c r="I375" t="s">
        <v>550</v>
      </c>
      <c r="J375" t="s">
        <v>551</v>
      </c>
      <c r="K375" t="s">
        <v>588</v>
      </c>
      <c r="L375" t="s">
        <v>589</v>
      </c>
    </row>
    <row r="376" spans="1:16" hidden="1" x14ac:dyDescent="0.35">
      <c r="A376" t="str">
        <f>VLOOKUP(E376,kontoplaan!A376:F1844,6,FALSE)</f>
        <v>Põhitegevuse kulud</v>
      </c>
      <c r="B376" t="str">
        <f>VLOOKUP(E376,kontogrupp!A371:B1655,2,FALSE)</f>
        <v>55 - majandamiskulud</v>
      </c>
      <c r="C376" t="s">
        <v>354</v>
      </c>
      <c r="D376">
        <v>700</v>
      </c>
      <c r="E376" s="1">
        <v>551101</v>
      </c>
      <c r="F376" t="s">
        <v>354</v>
      </c>
      <c r="G376" t="s">
        <v>548</v>
      </c>
      <c r="H376" t="s">
        <v>549</v>
      </c>
      <c r="I376" t="s">
        <v>550</v>
      </c>
      <c r="J376" t="s">
        <v>551</v>
      </c>
      <c r="K376" t="s">
        <v>588</v>
      </c>
      <c r="L376" t="s">
        <v>589</v>
      </c>
    </row>
    <row r="377" spans="1:16" hidden="1" x14ac:dyDescent="0.35">
      <c r="A377" t="str">
        <f>VLOOKUP(E377,kontoplaan!A377:F1845,6,FALSE)</f>
        <v>Põhitegevuse kulud</v>
      </c>
      <c r="B377" t="str">
        <f>VLOOKUP(E377,kontogrupp!A372:B1656,2,FALSE)</f>
        <v>55 - majandamiskulud</v>
      </c>
      <c r="C377" t="s">
        <v>367</v>
      </c>
      <c r="D377">
        <v>1683</v>
      </c>
      <c r="E377" s="1">
        <v>5511046</v>
      </c>
      <c r="F377" t="s">
        <v>367</v>
      </c>
      <c r="G377" t="s">
        <v>47</v>
      </c>
      <c r="H377" t="s">
        <v>48</v>
      </c>
      <c r="I377" t="s">
        <v>369</v>
      </c>
      <c r="J377" t="s">
        <v>370</v>
      </c>
      <c r="K377" t="s">
        <v>590</v>
      </c>
      <c r="L377" t="s">
        <v>591</v>
      </c>
      <c r="O377" t="s">
        <v>373</v>
      </c>
      <c r="P377" t="s">
        <v>374</v>
      </c>
    </row>
    <row r="378" spans="1:16" hidden="1" x14ac:dyDescent="0.35">
      <c r="A378" t="str">
        <f>VLOOKUP(E378,kontoplaan!A378:F1846,6,FALSE)</f>
        <v>Põhitegevuse kulud</v>
      </c>
      <c r="B378" t="str">
        <f>VLOOKUP(E378,kontogrupp!A373:B1657,2,FALSE)</f>
        <v>55 - majandamiskulud</v>
      </c>
      <c r="C378" t="s">
        <v>378</v>
      </c>
      <c r="D378">
        <v>10</v>
      </c>
      <c r="E378" s="1">
        <v>551107</v>
      </c>
      <c r="F378" t="s">
        <v>378</v>
      </c>
      <c r="G378" t="s">
        <v>158</v>
      </c>
      <c r="H378" t="s">
        <v>159</v>
      </c>
      <c r="I378" t="s">
        <v>117</v>
      </c>
      <c r="J378" t="s">
        <v>118</v>
      </c>
      <c r="K378" t="s">
        <v>592</v>
      </c>
      <c r="L378" t="s">
        <v>593</v>
      </c>
    </row>
    <row r="379" spans="1:16" hidden="1" x14ac:dyDescent="0.35">
      <c r="A379" t="str">
        <f>VLOOKUP(E379,kontoplaan!A379:F1847,6,FALSE)</f>
        <v>Põhitegevuse kulud</v>
      </c>
      <c r="B379" t="str">
        <f>VLOOKUP(E379,kontogrupp!A374:B1658,2,FALSE)</f>
        <v>55 - majandamiskulud</v>
      </c>
      <c r="C379" t="s">
        <v>367</v>
      </c>
      <c r="D379">
        <v>106</v>
      </c>
      <c r="E379" s="1">
        <v>5511046</v>
      </c>
      <c r="F379" t="s">
        <v>367</v>
      </c>
      <c r="G379" t="s">
        <v>158</v>
      </c>
      <c r="H379" t="s">
        <v>159</v>
      </c>
      <c r="I379" t="s">
        <v>117</v>
      </c>
      <c r="J379" t="s">
        <v>118</v>
      </c>
      <c r="K379" t="s">
        <v>592</v>
      </c>
      <c r="L379" t="s">
        <v>593</v>
      </c>
    </row>
    <row r="380" spans="1:16" hidden="1" x14ac:dyDescent="0.35">
      <c r="A380" t="str">
        <f>VLOOKUP(E380,kontoplaan!A380:F1848,6,FALSE)</f>
        <v>Põhitegevuse kulud</v>
      </c>
      <c r="B380" t="str">
        <f>VLOOKUP(E380,kontogrupp!A375:B1659,2,FALSE)</f>
        <v>55 - majandamiskulud</v>
      </c>
      <c r="C380" t="s">
        <v>354</v>
      </c>
      <c r="D380">
        <v>149</v>
      </c>
      <c r="E380" s="1">
        <v>551101</v>
      </c>
      <c r="F380" t="s">
        <v>354</v>
      </c>
      <c r="G380" t="s">
        <v>158</v>
      </c>
      <c r="H380" t="s">
        <v>159</v>
      </c>
      <c r="I380" t="s">
        <v>117</v>
      </c>
      <c r="J380" t="s">
        <v>118</v>
      </c>
      <c r="K380" t="s">
        <v>592</v>
      </c>
      <c r="L380" t="s">
        <v>593</v>
      </c>
    </row>
    <row r="381" spans="1:16" hidden="1" x14ac:dyDescent="0.35">
      <c r="A381" t="str">
        <f>VLOOKUP(E381,kontoplaan!A381:F1849,6,FALSE)</f>
        <v>Põhitegevuse kulud</v>
      </c>
      <c r="B381" t="str">
        <f>VLOOKUP(E381,kontogrupp!A376:B1660,2,FALSE)</f>
        <v>55 - majandamiskulud</v>
      </c>
      <c r="C381" t="s">
        <v>378</v>
      </c>
      <c r="D381">
        <v>207</v>
      </c>
      <c r="E381" s="1">
        <v>551107</v>
      </c>
      <c r="F381" t="s">
        <v>378</v>
      </c>
      <c r="G381" t="s">
        <v>380</v>
      </c>
      <c r="H381" t="s">
        <v>381</v>
      </c>
      <c r="I381" t="s">
        <v>250</v>
      </c>
      <c r="J381" t="s">
        <v>251</v>
      </c>
      <c r="K381" t="s">
        <v>594</v>
      </c>
      <c r="L381" t="s">
        <v>595</v>
      </c>
    </row>
    <row r="382" spans="1:16" hidden="1" x14ac:dyDescent="0.35">
      <c r="A382" t="str">
        <f>VLOOKUP(E382,kontoplaan!A382:F1850,6,FALSE)</f>
        <v>Põhitegevuse kulud</v>
      </c>
      <c r="B382" t="str">
        <f>VLOOKUP(E382,kontogrupp!A377:B1661,2,FALSE)</f>
        <v>55 - majandamiskulud</v>
      </c>
      <c r="C382" t="s">
        <v>367</v>
      </c>
      <c r="D382">
        <v>-332</v>
      </c>
      <c r="E382" s="1">
        <v>5511046</v>
      </c>
      <c r="F382" t="s">
        <v>367</v>
      </c>
      <c r="G382" t="s">
        <v>380</v>
      </c>
      <c r="H382" t="s">
        <v>381</v>
      </c>
      <c r="I382" t="s">
        <v>250</v>
      </c>
      <c r="J382" t="s">
        <v>251</v>
      </c>
      <c r="K382" t="s">
        <v>594</v>
      </c>
      <c r="L382" t="s">
        <v>595</v>
      </c>
    </row>
    <row r="383" spans="1:16" hidden="1" x14ac:dyDescent="0.35">
      <c r="A383" t="str">
        <f>VLOOKUP(E383,kontoplaan!A383:F1851,6,FALSE)</f>
        <v>Põhitegevuse kulud</v>
      </c>
      <c r="B383" t="str">
        <f>VLOOKUP(E383,kontogrupp!A378:B1662,2,FALSE)</f>
        <v>55 - majandamiskulud</v>
      </c>
      <c r="C383" t="s">
        <v>375</v>
      </c>
      <c r="D383">
        <v>125</v>
      </c>
      <c r="E383" s="1">
        <v>551102</v>
      </c>
      <c r="F383" t="s">
        <v>375</v>
      </c>
      <c r="G383" t="s">
        <v>380</v>
      </c>
      <c r="H383" t="s">
        <v>381</v>
      </c>
      <c r="I383" t="s">
        <v>250</v>
      </c>
      <c r="J383" t="s">
        <v>251</v>
      </c>
      <c r="K383" t="s">
        <v>594</v>
      </c>
      <c r="L383" t="s">
        <v>595</v>
      </c>
    </row>
    <row r="384" spans="1:16" hidden="1" x14ac:dyDescent="0.35">
      <c r="A384" t="str">
        <f>VLOOKUP(E384,kontoplaan!A384:F1852,6,FALSE)</f>
        <v>Põhitegevuse kulud</v>
      </c>
      <c r="B384" t="str">
        <f>VLOOKUP(E384,kontogrupp!A379:B1663,2,FALSE)</f>
        <v>55 - majandamiskulud</v>
      </c>
      <c r="C384" t="s">
        <v>375</v>
      </c>
      <c r="D384">
        <v>125</v>
      </c>
      <c r="E384" s="1">
        <v>551102</v>
      </c>
      <c r="F384" t="s">
        <v>375</v>
      </c>
      <c r="G384" t="s">
        <v>380</v>
      </c>
      <c r="H384" t="s">
        <v>381</v>
      </c>
      <c r="I384" t="s">
        <v>250</v>
      </c>
      <c r="J384" t="s">
        <v>251</v>
      </c>
      <c r="K384" t="s">
        <v>594</v>
      </c>
      <c r="L384" t="s">
        <v>595</v>
      </c>
    </row>
    <row r="385" spans="1:14" hidden="1" x14ac:dyDescent="0.35">
      <c r="A385" t="str">
        <f>VLOOKUP(E385,kontoplaan!A385:F1853,6,FALSE)</f>
        <v>Põhitegevuse kulud</v>
      </c>
      <c r="B385" t="str">
        <f>VLOOKUP(E385,kontogrupp!A380:B1664,2,FALSE)</f>
        <v>55 - majandamiskulud</v>
      </c>
      <c r="C385" t="s">
        <v>367</v>
      </c>
      <c r="D385">
        <v>-469</v>
      </c>
      <c r="E385" s="1">
        <v>5511046</v>
      </c>
      <c r="F385" t="s">
        <v>367</v>
      </c>
      <c r="G385" t="s">
        <v>158</v>
      </c>
      <c r="H385" t="s">
        <v>159</v>
      </c>
      <c r="I385" t="s">
        <v>117</v>
      </c>
      <c r="J385" t="s">
        <v>118</v>
      </c>
      <c r="K385" t="s">
        <v>596</v>
      </c>
      <c r="L385" t="s">
        <v>597</v>
      </c>
    </row>
    <row r="386" spans="1:14" hidden="1" x14ac:dyDescent="0.35">
      <c r="A386" t="str">
        <f>VLOOKUP(E386,kontoplaan!A386:F1854,6,FALSE)</f>
        <v>Põhitegevuse kulud</v>
      </c>
      <c r="B386" t="str">
        <f>VLOOKUP(E386,kontogrupp!A381:B1665,2,FALSE)</f>
        <v>55 - majandamiskulud</v>
      </c>
      <c r="C386" t="s">
        <v>378</v>
      </c>
      <c r="D386">
        <v>469</v>
      </c>
      <c r="E386" s="1">
        <v>551107</v>
      </c>
      <c r="F386" t="s">
        <v>378</v>
      </c>
      <c r="G386" t="s">
        <v>158</v>
      </c>
      <c r="H386" t="s">
        <v>159</v>
      </c>
      <c r="I386" t="s">
        <v>117</v>
      </c>
      <c r="J386" t="s">
        <v>118</v>
      </c>
      <c r="K386" t="s">
        <v>596</v>
      </c>
      <c r="L386" t="s">
        <v>597</v>
      </c>
    </row>
    <row r="387" spans="1:14" hidden="1" x14ac:dyDescent="0.35">
      <c r="A387" t="str">
        <f>VLOOKUP(E387,kontoplaan!A387:F1855,6,FALSE)</f>
        <v>Põhitegevuse kulud</v>
      </c>
      <c r="B387" t="str">
        <f>VLOOKUP(E387,kontogrupp!A382:B1666,2,FALSE)</f>
        <v>55 - majandamiskulud</v>
      </c>
      <c r="C387" t="s">
        <v>400</v>
      </c>
      <c r="D387">
        <v>25712</v>
      </c>
      <c r="E387" s="1">
        <v>551106</v>
      </c>
      <c r="F387" t="s">
        <v>400</v>
      </c>
      <c r="G387" t="s">
        <v>158</v>
      </c>
      <c r="H387" t="s">
        <v>159</v>
      </c>
      <c r="I387" t="s">
        <v>117</v>
      </c>
      <c r="J387" t="s">
        <v>118</v>
      </c>
      <c r="K387" t="s">
        <v>596</v>
      </c>
      <c r="L387" t="s">
        <v>597</v>
      </c>
    </row>
    <row r="388" spans="1:14" hidden="1" x14ac:dyDescent="0.35">
      <c r="A388" t="str">
        <f>VLOOKUP(E388,kontoplaan!A388:F1856,6,FALSE)</f>
        <v>Põhitegevuse kulud</v>
      </c>
      <c r="B388" t="str">
        <f>VLOOKUP(E388,kontogrupp!A383:B1667,2,FALSE)</f>
        <v>55 - majandamiskulud</v>
      </c>
      <c r="C388" t="s">
        <v>375</v>
      </c>
      <c r="D388">
        <v>458</v>
      </c>
      <c r="E388" s="1">
        <v>551102</v>
      </c>
      <c r="F388" t="s">
        <v>375</v>
      </c>
      <c r="G388" t="s">
        <v>158</v>
      </c>
      <c r="H388" t="s">
        <v>159</v>
      </c>
      <c r="I388" t="s">
        <v>117</v>
      </c>
      <c r="J388" t="s">
        <v>118</v>
      </c>
      <c r="K388" t="s">
        <v>596</v>
      </c>
      <c r="L388" t="s">
        <v>597</v>
      </c>
    </row>
    <row r="389" spans="1:14" hidden="1" x14ac:dyDescent="0.35">
      <c r="A389" t="str">
        <f>VLOOKUP(E389,kontoplaan!A389:F1857,6,FALSE)</f>
        <v>Põhitegevuse kulud</v>
      </c>
      <c r="B389" t="str">
        <f>VLOOKUP(E389,kontogrupp!A384:B1668,2,FALSE)</f>
        <v>55 - majandamiskulud</v>
      </c>
      <c r="C389" t="s">
        <v>388</v>
      </c>
      <c r="D389">
        <v>-1464</v>
      </c>
      <c r="E389" s="1">
        <v>551100</v>
      </c>
      <c r="F389" t="s">
        <v>388</v>
      </c>
      <c r="G389" t="s">
        <v>158</v>
      </c>
      <c r="H389" t="s">
        <v>159</v>
      </c>
      <c r="I389" t="s">
        <v>117</v>
      </c>
      <c r="J389" t="s">
        <v>118</v>
      </c>
      <c r="K389" t="s">
        <v>596</v>
      </c>
      <c r="L389" t="s">
        <v>597</v>
      </c>
    </row>
    <row r="390" spans="1:14" hidden="1" x14ac:dyDescent="0.35">
      <c r="A390" t="str">
        <f>VLOOKUP(E390,kontoplaan!A390:F1858,6,FALSE)</f>
        <v>Põhitegevuse kulud</v>
      </c>
      <c r="B390" t="str">
        <f>VLOOKUP(E390,kontogrupp!A385:B1669,2,FALSE)</f>
        <v>55 - majandamiskulud</v>
      </c>
      <c r="C390" t="s">
        <v>598</v>
      </c>
      <c r="D390">
        <v>153</v>
      </c>
      <c r="E390" s="1">
        <v>550490</v>
      </c>
      <c r="F390" t="s">
        <v>57</v>
      </c>
      <c r="G390" t="s">
        <v>563</v>
      </c>
      <c r="H390" t="s">
        <v>564</v>
      </c>
      <c r="I390" t="s">
        <v>565</v>
      </c>
      <c r="J390" t="s">
        <v>566</v>
      </c>
      <c r="M390" t="s">
        <v>599</v>
      </c>
      <c r="N390" t="s">
        <v>600</v>
      </c>
    </row>
    <row r="391" spans="1:14" hidden="1" x14ac:dyDescent="0.35">
      <c r="A391" t="str">
        <f>VLOOKUP(E391,kontoplaan!A391:F1859,6,FALSE)</f>
        <v>Põhitegevuse kulud</v>
      </c>
      <c r="B391" t="str">
        <f>VLOOKUP(E391,kontogrupp!A386:B1670,2,FALSE)</f>
        <v>55 - majandamiskulud</v>
      </c>
      <c r="C391" t="s">
        <v>601</v>
      </c>
      <c r="D391">
        <v>400</v>
      </c>
      <c r="E391" s="1">
        <v>550402</v>
      </c>
      <c r="F391" t="s">
        <v>263</v>
      </c>
      <c r="G391" t="s">
        <v>563</v>
      </c>
      <c r="H391" t="s">
        <v>564</v>
      </c>
      <c r="I391" t="s">
        <v>565</v>
      </c>
      <c r="J391" t="s">
        <v>566</v>
      </c>
      <c r="M391" t="s">
        <v>599</v>
      </c>
      <c r="N391" t="s">
        <v>600</v>
      </c>
    </row>
    <row r="392" spans="1:14" hidden="1" x14ac:dyDescent="0.35">
      <c r="A392" t="str">
        <f>VLOOKUP(E392,kontoplaan!A392:F1860,6,FALSE)</f>
        <v>Põhitegevuse kulud</v>
      </c>
      <c r="B392" t="str">
        <f>VLOOKUP(E392,kontogrupp!A387:B1671,2,FALSE)</f>
        <v>55 - majandamiskulud</v>
      </c>
      <c r="C392" t="s">
        <v>602</v>
      </c>
      <c r="D392">
        <v>640</v>
      </c>
      <c r="E392" s="1">
        <v>552690</v>
      </c>
      <c r="F392" t="s">
        <v>604</v>
      </c>
      <c r="G392" t="s">
        <v>563</v>
      </c>
      <c r="H392" t="s">
        <v>564</v>
      </c>
      <c r="I392" t="s">
        <v>565</v>
      </c>
      <c r="J392" t="s">
        <v>566</v>
      </c>
      <c r="M392" t="s">
        <v>599</v>
      </c>
      <c r="N392" t="s">
        <v>600</v>
      </c>
    </row>
    <row r="393" spans="1:14" hidden="1" x14ac:dyDescent="0.35">
      <c r="A393" t="str">
        <f>VLOOKUP(E393,kontoplaan!A393:F1861,6,FALSE)</f>
        <v>Põhitegevuse kulud</v>
      </c>
      <c r="B393" t="str">
        <f>VLOOKUP(E393,kontogrupp!A388:B1672,2,FALSE)</f>
        <v>55 - majandamiskulud</v>
      </c>
      <c r="C393" t="s">
        <v>605</v>
      </c>
      <c r="D393">
        <v>2600</v>
      </c>
      <c r="E393" s="1">
        <v>552110</v>
      </c>
      <c r="F393" t="s">
        <v>304</v>
      </c>
      <c r="G393" t="s">
        <v>563</v>
      </c>
      <c r="H393" t="s">
        <v>564</v>
      </c>
      <c r="I393" t="s">
        <v>565</v>
      </c>
      <c r="J393" t="s">
        <v>566</v>
      </c>
      <c r="M393" t="s">
        <v>599</v>
      </c>
      <c r="N393" t="s">
        <v>600</v>
      </c>
    </row>
    <row r="394" spans="1:14" hidden="1" x14ac:dyDescent="0.35">
      <c r="A394" t="str">
        <f>VLOOKUP(E394,kontoplaan!A394:F1862,6,FALSE)</f>
        <v>Põhitegevuse kulud</v>
      </c>
      <c r="B394" t="str">
        <f>VLOOKUP(E394,kontogrupp!A389:B1673,2,FALSE)</f>
        <v>50 - tööjõukulud</v>
      </c>
      <c r="C394" t="s">
        <v>606</v>
      </c>
      <c r="D394">
        <v>29</v>
      </c>
      <c r="E394" s="1">
        <v>506040</v>
      </c>
      <c r="F394" t="s">
        <v>18</v>
      </c>
      <c r="G394" t="s">
        <v>563</v>
      </c>
      <c r="H394" t="s">
        <v>564</v>
      </c>
      <c r="I394" t="s">
        <v>565</v>
      </c>
      <c r="J394" t="s">
        <v>566</v>
      </c>
      <c r="M394" t="s">
        <v>599</v>
      </c>
      <c r="N394" t="s">
        <v>600</v>
      </c>
    </row>
    <row r="395" spans="1:14" hidden="1" x14ac:dyDescent="0.35">
      <c r="A395" t="str">
        <f>VLOOKUP(E395,kontoplaan!A395:F1863,6,FALSE)</f>
        <v>Põhitegevuse kulud</v>
      </c>
      <c r="B395" t="str">
        <f>VLOOKUP(E395,kontogrupp!A390:B1674,2,FALSE)</f>
        <v>50 - tööjõukulud</v>
      </c>
      <c r="C395" t="s">
        <v>607</v>
      </c>
      <c r="D395">
        <v>1188</v>
      </c>
      <c r="E395" s="1">
        <v>506000</v>
      </c>
      <c r="F395" t="s">
        <v>28</v>
      </c>
      <c r="G395" t="s">
        <v>563</v>
      </c>
      <c r="H395" t="s">
        <v>564</v>
      </c>
      <c r="I395" t="s">
        <v>565</v>
      </c>
      <c r="J395" t="s">
        <v>566</v>
      </c>
      <c r="M395" t="s">
        <v>599</v>
      </c>
      <c r="N395" t="s">
        <v>600</v>
      </c>
    </row>
    <row r="396" spans="1:14" hidden="1" x14ac:dyDescent="0.35">
      <c r="A396" t="str">
        <f>VLOOKUP(E396,kontoplaan!A396:F1864,6,FALSE)</f>
        <v>Põhitegevuse kulud</v>
      </c>
      <c r="B396" t="str">
        <f>VLOOKUP(E396,kontogrupp!A391:B1675,2,FALSE)</f>
        <v>50 - tööjõukulud</v>
      </c>
      <c r="C396" t="s">
        <v>608</v>
      </c>
      <c r="D396">
        <v>3600</v>
      </c>
      <c r="E396" s="1">
        <v>500500</v>
      </c>
      <c r="F396" t="s">
        <v>97</v>
      </c>
      <c r="G396" t="s">
        <v>563</v>
      </c>
      <c r="H396" t="s">
        <v>564</v>
      </c>
      <c r="I396" t="s">
        <v>565</v>
      </c>
      <c r="J396" t="s">
        <v>566</v>
      </c>
      <c r="M396" t="s">
        <v>599</v>
      </c>
      <c r="N396" t="s">
        <v>600</v>
      </c>
    </row>
    <row r="397" spans="1:14" hidden="1" x14ac:dyDescent="0.35">
      <c r="A397" t="str">
        <f>VLOOKUP(E397,kontoplaan!A397:F1865,6,FALSE)</f>
        <v>Põhitegevuse kulud</v>
      </c>
      <c r="B397" t="str">
        <f>VLOOKUP(E397,kontogrupp!A392:B1676,2,FALSE)</f>
        <v>55 - majandamiskulud</v>
      </c>
      <c r="C397" t="s">
        <v>378</v>
      </c>
      <c r="D397">
        <v>218</v>
      </c>
      <c r="E397" s="1">
        <v>551107</v>
      </c>
      <c r="F397" t="s">
        <v>378</v>
      </c>
      <c r="G397" t="s">
        <v>609</v>
      </c>
      <c r="H397" t="s">
        <v>610</v>
      </c>
      <c r="I397" t="s">
        <v>250</v>
      </c>
      <c r="J397" t="s">
        <v>251</v>
      </c>
      <c r="K397" t="s">
        <v>611</v>
      </c>
      <c r="L397" t="s">
        <v>612</v>
      </c>
    </row>
    <row r="398" spans="1:14" hidden="1" x14ac:dyDescent="0.35">
      <c r="A398" t="str">
        <f>VLOOKUP(E398,kontoplaan!A398:F1866,6,FALSE)</f>
        <v>Põhitegevuse kulud</v>
      </c>
      <c r="B398" t="str">
        <f>VLOOKUP(E398,kontogrupp!A393:B1677,2,FALSE)</f>
        <v>55 - majandamiskulud</v>
      </c>
      <c r="C398" t="s">
        <v>400</v>
      </c>
      <c r="D398">
        <v>5403</v>
      </c>
      <c r="E398" s="1">
        <v>551106</v>
      </c>
      <c r="F398" t="s">
        <v>400</v>
      </c>
      <c r="G398" t="s">
        <v>609</v>
      </c>
      <c r="H398" t="s">
        <v>610</v>
      </c>
      <c r="I398" t="s">
        <v>250</v>
      </c>
      <c r="J398" t="s">
        <v>251</v>
      </c>
      <c r="K398" t="s">
        <v>611</v>
      </c>
      <c r="L398" t="s">
        <v>612</v>
      </c>
    </row>
    <row r="399" spans="1:14" hidden="1" x14ac:dyDescent="0.35">
      <c r="A399" t="str">
        <f>VLOOKUP(E399,kontoplaan!A399:F1867,6,FALSE)</f>
        <v>Põhitegevuse kulud</v>
      </c>
      <c r="B399" t="str">
        <f>VLOOKUP(E399,kontogrupp!A394:B1678,2,FALSE)</f>
        <v>55 - majandamiskulud</v>
      </c>
      <c r="C399" t="s">
        <v>400</v>
      </c>
      <c r="D399">
        <v>-5403</v>
      </c>
      <c r="E399" s="1">
        <v>5511046</v>
      </c>
      <c r="F399" t="s">
        <v>367</v>
      </c>
      <c r="G399" t="s">
        <v>609</v>
      </c>
      <c r="H399" t="s">
        <v>610</v>
      </c>
      <c r="I399" t="s">
        <v>250</v>
      </c>
      <c r="J399" t="s">
        <v>251</v>
      </c>
      <c r="K399" t="s">
        <v>611</v>
      </c>
      <c r="L399" t="s">
        <v>612</v>
      </c>
    </row>
    <row r="400" spans="1:14" hidden="1" x14ac:dyDescent="0.35">
      <c r="A400" t="str">
        <f>VLOOKUP(E400,kontoplaan!A400:F1868,6,FALSE)</f>
        <v>Põhitegevuse kulud</v>
      </c>
      <c r="B400" t="str">
        <f>VLOOKUP(E400,kontogrupp!A395:B1679,2,FALSE)</f>
        <v>55 - majandamiskulud</v>
      </c>
      <c r="C400" t="s">
        <v>375</v>
      </c>
      <c r="D400">
        <v>120</v>
      </c>
      <c r="E400" s="1">
        <v>551102</v>
      </c>
      <c r="F400" t="s">
        <v>375</v>
      </c>
      <c r="G400" t="s">
        <v>609</v>
      </c>
      <c r="H400" t="s">
        <v>610</v>
      </c>
      <c r="I400" t="s">
        <v>250</v>
      </c>
      <c r="J400" t="s">
        <v>251</v>
      </c>
      <c r="K400" t="s">
        <v>611</v>
      </c>
      <c r="L400" t="s">
        <v>612</v>
      </c>
    </row>
    <row r="401" spans="1:14" hidden="1" x14ac:dyDescent="0.35">
      <c r="A401" t="str">
        <f>VLOOKUP(E401,kontoplaan!A401:F1869,6,FALSE)</f>
        <v>Põhitegevuse kulud</v>
      </c>
      <c r="B401" t="str">
        <f>VLOOKUP(E401,kontogrupp!A396:B1680,2,FALSE)</f>
        <v>55 - majandamiskulud</v>
      </c>
      <c r="C401" t="s">
        <v>388</v>
      </c>
      <c r="D401">
        <v>670</v>
      </c>
      <c r="E401" s="1">
        <v>551100</v>
      </c>
      <c r="F401" t="s">
        <v>388</v>
      </c>
      <c r="G401" t="s">
        <v>609</v>
      </c>
      <c r="H401" t="s">
        <v>610</v>
      </c>
      <c r="I401" t="s">
        <v>250</v>
      </c>
      <c r="J401" t="s">
        <v>251</v>
      </c>
      <c r="K401" t="s">
        <v>611</v>
      </c>
      <c r="L401" t="s">
        <v>612</v>
      </c>
    </row>
    <row r="402" spans="1:14" hidden="1" x14ac:dyDescent="0.35">
      <c r="A402" t="str">
        <f>VLOOKUP(E402,kontoplaan!A402:F1870,6,FALSE)</f>
        <v>Põhitegevuse kulud</v>
      </c>
      <c r="B402" t="str">
        <f>VLOOKUP(E402,kontogrupp!A397:B1681,2,FALSE)</f>
        <v>55 - majandamiskulud</v>
      </c>
      <c r="C402" t="s">
        <v>375</v>
      </c>
      <c r="D402">
        <v>86</v>
      </c>
      <c r="E402" s="1">
        <v>551102</v>
      </c>
      <c r="F402" t="s">
        <v>375</v>
      </c>
      <c r="G402" t="s">
        <v>613</v>
      </c>
      <c r="H402" t="s">
        <v>614</v>
      </c>
      <c r="I402" t="s">
        <v>615</v>
      </c>
      <c r="J402" t="s">
        <v>616</v>
      </c>
      <c r="K402" t="s">
        <v>617</v>
      </c>
      <c r="L402" t="s">
        <v>618</v>
      </c>
    </row>
    <row r="403" spans="1:14" hidden="1" x14ac:dyDescent="0.35">
      <c r="A403" t="str">
        <f>VLOOKUP(E403,kontoplaan!A403:F1871,6,FALSE)</f>
        <v>Põhitegevuse kulud</v>
      </c>
      <c r="B403" t="str">
        <f>VLOOKUP(E403,kontogrupp!A398:B1682,2,FALSE)</f>
        <v>55 - majandamiskulud</v>
      </c>
      <c r="C403" t="s">
        <v>354</v>
      </c>
      <c r="D403">
        <v>-86</v>
      </c>
      <c r="E403" s="1">
        <v>551101</v>
      </c>
      <c r="F403" t="s">
        <v>354</v>
      </c>
      <c r="G403" t="s">
        <v>613</v>
      </c>
      <c r="H403" t="s">
        <v>614</v>
      </c>
      <c r="I403" t="s">
        <v>615</v>
      </c>
      <c r="J403" t="s">
        <v>616</v>
      </c>
      <c r="K403" t="s">
        <v>617</v>
      </c>
      <c r="L403" t="s">
        <v>618</v>
      </c>
    </row>
    <row r="404" spans="1:14" hidden="1" x14ac:dyDescent="0.35">
      <c r="A404" t="str">
        <f>VLOOKUP(E404,kontoplaan!A404:F1872,6,FALSE)</f>
        <v>Põhitegevuse kulud</v>
      </c>
      <c r="B404" t="str">
        <f>VLOOKUP(E404,kontogrupp!A399:B1683,2,FALSE)</f>
        <v>55 - majandamiskulud</v>
      </c>
      <c r="C404" t="s">
        <v>354</v>
      </c>
      <c r="D404">
        <v>-220</v>
      </c>
      <c r="E404" s="1">
        <v>551101</v>
      </c>
      <c r="F404" t="s">
        <v>354</v>
      </c>
      <c r="G404" t="s">
        <v>548</v>
      </c>
      <c r="H404" t="s">
        <v>549</v>
      </c>
      <c r="I404" t="s">
        <v>550</v>
      </c>
      <c r="J404" t="s">
        <v>551</v>
      </c>
      <c r="K404" t="s">
        <v>552</v>
      </c>
      <c r="L404" t="s">
        <v>553</v>
      </c>
    </row>
    <row r="405" spans="1:14" hidden="1" x14ac:dyDescent="0.35">
      <c r="A405" t="str">
        <f>VLOOKUP(E405,kontoplaan!A405:F1873,6,FALSE)</f>
        <v>Põhitegevuse tulud</v>
      </c>
      <c r="B405" t="str">
        <f>VLOOKUP(E405,kontogrupp!A400:B1684,2,FALSE)</f>
        <v>35 - saadud toetused</v>
      </c>
      <c r="C405" t="s">
        <v>619</v>
      </c>
      <c r="D405">
        <v>8610</v>
      </c>
      <c r="E405" s="1">
        <v>350000</v>
      </c>
      <c r="F405" t="s">
        <v>162</v>
      </c>
      <c r="G405" t="s">
        <v>563</v>
      </c>
      <c r="H405" t="s">
        <v>564</v>
      </c>
      <c r="I405" t="s">
        <v>565</v>
      </c>
      <c r="J405" t="s">
        <v>566</v>
      </c>
      <c r="M405" t="s">
        <v>599</v>
      </c>
      <c r="N405" t="s">
        <v>600</v>
      </c>
    </row>
    <row r="406" spans="1:14" hidden="1" x14ac:dyDescent="0.35">
      <c r="A406" t="str">
        <f>VLOOKUP(E406,kontoplaan!A406:F1874,6,FALSE)</f>
        <v>Põhitegevuse kulud</v>
      </c>
      <c r="B406" t="str">
        <f>VLOOKUP(E406,kontogrupp!A401:B1685,2,FALSE)</f>
        <v>55 - majandamiskulud</v>
      </c>
      <c r="C406" t="s">
        <v>620</v>
      </c>
      <c r="D406">
        <v>18000</v>
      </c>
      <c r="E406" s="1">
        <v>552450</v>
      </c>
      <c r="F406" t="s">
        <v>138</v>
      </c>
      <c r="G406" t="s">
        <v>563</v>
      </c>
      <c r="H406" t="s">
        <v>564</v>
      </c>
      <c r="I406" t="s">
        <v>568</v>
      </c>
      <c r="J406" t="s">
        <v>569</v>
      </c>
    </row>
    <row r="407" spans="1:14" hidden="1" x14ac:dyDescent="0.35">
      <c r="A407" t="str">
        <f>VLOOKUP(E407,kontoplaan!A407:F1875,6,FALSE)</f>
        <v>Põhitegevuse tulud</v>
      </c>
      <c r="B407" t="str">
        <f>VLOOKUP(E407,kontogrupp!A402:B1686,2,FALSE)</f>
        <v>32 - tulud kaupade ja teenuste müügist</v>
      </c>
      <c r="C407" t="s">
        <v>620</v>
      </c>
      <c r="D407">
        <v>18000</v>
      </c>
      <c r="E407" s="1">
        <v>322090</v>
      </c>
      <c r="F407" t="s">
        <v>197</v>
      </c>
      <c r="G407" t="s">
        <v>563</v>
      </c>
      <c r="H407" t="s">
        <v>564</v>
      </c>
      <c r="I407" t="s">
        <v>568</v>
      </c>
      <c r="J407" t="s">
        <v>569</v>
      </c>
    </row>
    <row r="408" spans="1:14" hidden="1" x14ac:dyDescent="0.35">
      <c r="A408" t="str">
        <f>VLOOKUP(E408,kontoplaan!A408:F1876,6,FALSE)</f>
        <v>Põhitegevuse kulud</v>
      </c>
      <c r="B408" t="str">
        <f>VLOOKUP(E408,kontogrupp!A403:B1687,2,FALSE)</f>
        <v>55 - majandamiskulud</v>
      </c>
      <c r="C408" t="s">
        <v>621</v>
      </c>
      <c r="D408">
        <v>320</v>
      </c>
      <c r="E408" s="1">
        <v>552520</v>
      </c>
      <c r="F408" t="s">
        <v>297</v>
      </c>
      <c r="G408" t="s">
        <v>410</v>
      </c>
      <c r="H408" t="s">
        <v>411</v>
      </c>
      <c r="I408" t="s">
        <v>412</v>
      </c>
      <c r="J408" t="s">
        <v>413</v>
      </c>
    </row>
    <row r="409" spans="1:14" hidden="1" x14ac:dyDescent="0.35">
      <c r="A409" t="str">
        <f>VLOOKUP(E409,kontoplaan!A409:F1877,6,FALSE)</f>
        <v>Põhitegevuse kulud</v>
      </c>
      <c r="B409" t="str">
        <f>VLOOKUP(E409,kontogrupp!A404:B1688,2,FALSE)</f>
        <v>55 - majandamiskulud</v>
      </c>
      <c r="C409" t="s">
        <v>622</v>
      </c>
      <c r="D409">
        <v>500</v>
      </c>
      <c r="E409" s="1">
        <v>550010</v>
      </c>
      <c r="F409" t="s">
        <v>517</v>
      </c>
      <c r="G409" t="s">
        <v>158</v>
      </c>
      <c r="H409" t="s">
        <v>159</v>
      </c>
      <c r="I409" t="s">
        <v>117</v>
      </c>
      <c r="J409" t="s">
        <v>118</v>
      </c>
    </row>
    <row r="410" spans="1:14" hidden="1" x14ac:dyDescent="0.35">
      <c r="A410" t="str">
        <f>VLOOKUP(E410,kontoplaan!A410:F1878,6,FALSE)</f>
        <v>Põhitegevuse kulud</v>
      </c>
      <c r="B410" t="str">
        <f>VLOOKUP(E410,kontogrupp!A405:B1689,2,FALSE)</f>
        <v>55 - majandamiskulud</v>
      </c>
      <c r="C410" t="s">
        <v>623</v>
      </c>
      <c r="D410">
        <v>-500</v>
      </c>
      <c r="E410" s="1">
        <v>550052</v>
      </c>
      <c r="F410" t="s">
        <v>625</v>
      </c>
      <c r="G410" t="s">
        <v>158</v>
      </c>
      <c r="H410" t="s">
        <v>159</v>
      </c>
      <c r="I410" t="s">
        <v>117</v>
      </c>
      <c r="J410" t="s">
        <v>118</v>
      </c>
    </row>
    <row r="411" spans="1:14" hidden="1" x14ac:dyDescent="0.35">
      <c r="A411" t="str">
        <f>VLOOKUP(E411,kontoplaan!A411:F1879,6,FALSE)</f>
        <v>Põhitegevuse kulud</v>
      </c>
      <c r="B411" t="str">
        <f>VLOOKUP(E411,kontogrupp!A406:B1690,2,FALSE)</f>
        <v>55 - majandamiskulud</v>
      </c>
      <c r="C411" t="s">
        <v>622</v>
      </c>
      <c r="D411">
        <v>2000</v>
      </c>
      <c r="E411" s="1">
        <v>550400</v>
      </c>
      <c r="F411" t="s">
        <v>138</v>
      </c>
      <c r="G411" t="s">
        <v>158</v>
      </c>
      <c r="H411" t="s">
        <v>159</v>
      </c>
      <c r="I411" t="s">
        <v>117</v>
      </c>
      <c r="J411" t="s">
        <v>118</v>
      </c>
    </row>
    <row r="412" spans="1:14" hidden="1" x14ac:dyDescent="0.35">
      <c r="A412" t="str">
        <f>VLOOKUP(E412,kontoplaan!A412:F1880,6,FALSE)</f>
        <v>Põhitegevuse kulud</v>
      </c>
      <c r="B412" t="str">
        <f>VLOOKUP(E412,kontogrupp!A407:B1691,2,FALSE)</f>
        <v>55 - majandamiskulud</v>
      </c>
      <c r="C412" t="s">
        <v>626</v>
      </c>
      <c r="D412">
        <v>-2000</v>
      </c>
      <c r="E412" s="1">
        <v>550052</v>
      </c>
      <c r="F412" t="s">
        <v>625</v>
      </c>
      <c r="G412" t="s">
        <v>158</v>
      </c>
      <c r="H412" t="s">
        <v>159</v>
      </c>
      <c r="I412" t="s">
        <v>117</v>
      </c>
      <c r="J412" t="s">
        <v>118</v>
      </c>
    </row>
    <row r="413" spans="1:14" hidden="1" x14ac:dyDescent="0.35">
      <c r="A413" t="str">
        <f>VLOOKUP(E413,kontoplaan!A413:F1881,6,FALSE)</f>
        <v>Põhitegevuse kulud</v>
      </c>
      <c r="B413" t="str">
        <f>VLOOKUP(E413,kontogrupp!A408:B1692,2,FALSE)</f>
        <v>55 - majandamiskulud</v>
      </c>
      <c r="C413" t="s">
        <v>622</v>
      </c>
      <c r="D413">
        <v>1000</v>
      </c>
      <c r="E413" s="1">
        <v>552590</v>
      </c>
      <c r="F413" t="s">
        <v>149</v>
      </c>
      <c r="G413" t="s">
        <v>158</v>
      </c>
      <c r="H413" t="s">
        <v>159</v>
      </c>
      <c r="I413" t="s">
        <v>117</v>
      </c>
      <c r="J413" t="s">
        <v>118</v>
      </c>
    </row>
    <row r="414" spans="1:14" hidden="1" x14ac:dyDescent="0.35">
      <c r="A414" t="str">
        <f>VLOOKUP(E414,kontoplaan!A414:F1882,6,FALSE)</f>
        <v>Põhitegevuse kulud</v>
      </c>
      <c r="B414" t="str">
        <f>VLOOKUP(E414,kontogrupp!A409:B1693,2,FALSE)</f>
        <v>55 - majandamiskulud</v>
      </c>
      <c r="C414" t="s">
        <v>627</v>
      </c>
      <c r="D414">
        <v>-1000</v>
      </c>
      <c r="E414" s="1">
        <v>550052</v>
      </c>
      <c r="F414" t="s">
        <v>625</v>
      </c>
      <c r="G414" t="s">
        <v>158</v>
      </c>
      <c r="H414" t="s">
        <v>159</v>
      </c>
      <c r="I414" t="s">
        <v>117</v>
      </c>
      <c r="J414" t="s">
        <v>118</v>
      </c>
    </row>
    <row r="415" spans="1:14" hidden="1" x14ac:dyDescent="0.35">
      <c r="A415" t="str">
        <f>VLOOKUP(E415,kontoplaan!A415:F1883,6,FALSE)</f>
        <v>Põhitegevuse kulud</v>
      </c>
      <c r="B415" t="str">
        <f>VLOOKUP(E415,kontogrupp!A410:B1694,2,FALSE)</f>
        <v>55 - majandamiskulud</v>
      </c>
      <c r="C415" t="s">
        <v>622</v>
      </c>
      <c r="D415">
        <v>500</v>
      </c>
      <c r="E415" s="1">
        <v>551306</v>
      </c>
      <c r="F415" t="s">
        <v>478</v>
      </c>
      <c r="G415" t="s">
        <v>158</v>
      </c>
      <c r="H415" t="s">
        <v>159</v>
      </c>
      <c r="I415" t="s">
        <v>117</v>
      </c>
      <c r="J415" t="s">
        <v>118</v>
      </c>
    </row>
    <row r="416" spans="1:14" hidden="1" x14ac:dyDescent="0.35">
      <c r="A416" t="str">
        <f>VLOOKUP(E416,kontoplaan!A416:F1884,6,FALSE)</f>
        <v>Põhitegevuse kulud</v>
      </c>
      <c r="B416" t="str">
        <f>VLOOKUP(E416,kontogrupp!A411:B1695,2,FALSE)</f>
        <v>55 - majandamiskulud</v>
      </c>
      <c r="C416" t="s">
        <v>628</v>
      </c>
      <c r="D416">
        <v>-500</v>
      </c>
      <c r="E416" s="1">
        <v>550052</v>
      </c>
      <c r="F416" t="s">
        <v>625</v>
      </c>
      <c r="G416" t="s">
        <v>158</v>
      </c>
      <c r="H416" t="s">
        <v>159</v>
      </c>
      <c r="I416" t="s">
        <v>117</v>
      </c>
      <c r="J416" t="s">
        <v>118</v>
      </c>
    </row>
    <row r="417" spans="1:16" hidden="1" x14ac:dyDescent="0.35">
      <c r="A417" t="str">
        <f>VLOOKUP(E417,kontoplaan!A417:F1885,6,FALSE)</f>
        <v>Põhitegevuse kulud</v>
      </c>
      <c r="B417" t="str">
        <f>VLOOKUP(E417,kontogrupp!A412:B1696,2,FALSE)</f>
        <v>55 - majandamiskulud</v>
      </c>
      <c r="C417" t="s">
        <v>629</v>
      </c>
      <c r="D417">
        <v>-1586</v>
      </c>
      <c r="E417" s="1">
        <v>554090</v>
      </c>
      <c r="F417" t="s">
        <v>265</v>
      </c>
      <c r="G417" t="s">
        <v>221</v>
      </c>
      <c r="H417" t="s">
        <v>222</v>
      </c>
      <c r="I417" t="s">
        <v>223</v>
      </c>
      <c r="J417" t="s">
        <v>224</v>
      </c>
    </row>
    <row r="418" spans="1:16" hidden="1" x14ac:dyDescent="0.35">
      <c r="A418" t="str">
        <f>VLOOKUP(E418,kontoplaan!A418:F1886,6,FALSE)</f>
        <v>Põhitegevuse kulud</v>
      </c>
      <c r="B418" t="str">
        <f>VLOOKUP(E418,kontogrupp!A413:B1697,2,FALSE)</f>
        <v>55 - majandamiskulud</v>
      </c>
      <c r="C418" t="s">
        <v>629</v>
      </c>
      <c r="D418">
        <v>1586</v>
      </c>
      <c r="E418" s="1">
        <v>551500</v>
      </c>
      <c r="F418" t="s">
        <v>169</v>
      </c>
      <c r="G418" t="s">
        <v>221</v>
      </c>
      <c r="H418" t="s">
        <v>222</v>
      </c>
      <c r="I418" t="s">
        <v>223</v>
      </c>
      <c r="J418" t="s">
        <v>224</v>
      </c>
    </row>
    <row r="419" spans="1:16" hidden="1" x14ac:dyDescent="0.35">
      <c r="A419" t="str">
        <f>VLOOKUP(E419,kontoplaan!A419:F1887,6,FALSE)</f>
        <v>Põhitegevuse kulud</v>
      </c>
      <c r="B419" t="str">
        <f>VLOOKUP(E419,kontogrupp!A414:B1698,2,FALSE)</f>
        <v>50 - tööjõukulud</v>
      </c>
      <c r="C419" t="s">
        <v>18</v>
      </c>
      <c r="D419">
        <v>-8</v>
      </c>
      <c r="E419" s="1">
        <v>506040</v>
      </c>
      <c r="F419" t="s">
        <v>18</v>
      </c>
      <c r="G419" t="s">
        <v>548</v>
      </c>
      <c r="H419" t="s">
        <v>549</v>
      </c>
      <c r="I419" t="s">
        <v>550</v>
      </c>
      <c r="J419" t="s">
        <v>551</v>
      </c>
    </row>
    <row r="420" spans="1:16" hidden="1" x14ac:dyDescent="0.35">
      <c r="A420" t="str">
        <f>VLOOKUP(E420,kontoplaan!A420:F1888,6,FALSE)</f>
        <v>Põhitegevuse kulud</v>
      </c>
      <c r="B420" t="str">
        <f>VLOOKUP(E420,kontogrupp!A415:B1699,2,FALSE)</f>
        <v>50 - tööjõukulud</v>
      </c>
      <c r="C420" t="s">
        <v>28</v>
      </c>
      <c r="D420">
        <v>-330</v>
      </c>
      <c r="E420" s="1">
        <v>506000</v>
      </c>
      <c r="F420" t="s">
        <v>28</v>
      </c>
      <c r="G420" t="s">
        <v>548</v>
      </c>
      <c r="H420" t="s">
        <v>549</v>
      </c>
      <c r="I420" t="s">
        <v>550</v>
      </c>
      <c r="J420" t="s">
        <v>551</v>
      </c>
    </row>
    <row r="421" spans="1:16" hidden="1" x14ac:dyDescent="0.35">
      <c r="A421" t="str">
        <f>VLOOKUP(E421,kontoplaan!A421:F1889,6,FALSE)</f>
        <v>Põhitegevuse kulud</v>
      </c>
      <c r="B421" t="str">
        <f>VLOOKUP(E421,kontogrupp!A416:B1700,2,FALSE)</f>
        <v>50 - tööjõukulud</v>
      </c>
      <c r="C421" t="s">
        <v>220</v>
      </c>
      <c r="D421">
        <v>-1000</v>
      </c>
      <c r="E421" s="1">
        <v>500210</v>
      </c>
      <c r="F421" t="s">
        <v>220</v>
      </c>
      <c r="G421" t="s">
        <v>548</v>
      </c>
      <c r="H421" t="s">
        <v>549</v>
      </c>
      <c r="I421" t="s">
        <v>550</v>
      </c>
      <c r="J421" t="s">
        <v>551</v>
      </c>
    </row>
    <row r="422" spans="1:16" hidden="1" x14ac:dyDescent="0.35">
      <c r="A422" t="str">
        <f>VLOOKUP(E422,kontoplaan!A422:F1890,6,FALSE)</f>
        <v>Põhitegevuse kulud</v>
      </c>
      <c r="B422" t="str">
        <f>VLOOKUP(E422,kontogrupp!A417:B1701,2,FALSE)</f>
        <v>55 - majandamiskulud</v>
      </c>
      <c r="C422" t="s">
        <v>440</v>
      </c>
      <c r="D422">
        <v>-927</v>
      </c>
      <c r="E422" s="1">
        <v>551300</v>
      </c>
      <c r="F422" t="s">
        <v>440</v>
      </c>
      <c r="G422" t="s">
        <v>548</v>
      </c>
      <c r="H422" t="s">
        <v>549</v>
      </c>
      <c r="I422" t="s">
        <v>550</v>
      </c>
      <c r="J422" t="s">
        <v>551</v>
      </c>
    </row>
    <row r="423" spans="1:16" hidden="1" x14ac:dyDescent="0.35">
      <c r="A423" t="str">
        <f>VLOOKUP(E423,kontoplaan!A423:F1891,6,FALSE)</f>
        <v>Põhitegevuse kulud</v>
      </c>
      <c r="B423" t="str">
        <f>VLOOKUP(E423,kontogrupp!A418:B1702,2,FALSE)</f>
        <v>55 - majandamiskulud</v>
      </c>
      <c r="C423" t="s">
        <v>188</v>
      </c>
      <c r="D423">
        <v>-1200</v>
      </c>
      <c r="E423" s="1">
        <v>552230</v>
      </c>
      <c r="F423" t="s">
        <v>188</v>
      </c>
      <c r="G423" t="s">
        <v>548</v>
      </c>
      <c r="H423" t="s">
        <v>549</v>
      </c>
      <c r="I423" t="s">
        <v>550</v>
      </c>
      <c r="J423" t="s">
        <v>551</v>
      </c>
    </row>
    <row r="424" spans="1:16" hidden="1" x14ac:dyDescent="0.35">
      <c r="A424" t="str">
        <f>VLOOKUP(E424,kontoplaan!A424:F1892,6,FALSE)</f>
        <v>Põhitegevuse kulud</v>
      </c>
      <c r="B424" t="str">
        <f>VLOOKUP(E424,kontogrupp!A419:B1703,2,FALSE)</f>
        <v>55 - majandamiskulud</v>
      </c>
      <c r="C424" t="s">
        <v>475</v>
      </c>
      <c r="D424">
        <v>-800</v>
      </c>
      <c r="E424" s="1">
        <v>552200</v>
      </c>
      <c r="F424" t="s">
        <v>475</v>
      </c>
      <c r="G424" t="s">
        <v>548</v>
      </c>
      <c r="H424" t="s">
        <v>549</v>
      </c>
      <c r="I424" t="s">
        <v>550</v>
      </c>
      <c r="J424" t="s">
        <v>551</v>
      </c>
    </row>
    <row r="425" spans="1:16" hidden="1" x14ac:dyDescent="0.35">
      <c r="A425" t="str">
        <f>VLOOKUP(E425,kontoplaan!A425:F1893,6,FALSE)</f>
        <v>Põhitegevuse kulud</v>
      </c>
      <c r="B425" t="str">
        <f>VLOOKUP(E425,kontogrupp!A420:B1704,2,FALSE)</f>
        <v>55 - majandamiskulud</v>
      </c>
      <c r="C425" t="s">
        <v>182</v>
      </c>
      <c r="D425">
        <v>-1000</v>
      </c>
      <c r="E425" s="1">
        <v>551560</v>
      </c>
      <c r="F425" t="s">
        <v>182</v>
      </c>
      <c r="G425" t="s">
        <v>548</v>
      </c>
      <c r="H425" t="s">
        <v>549</v>
      </c>
      <c r="I425" t="s">
        <v>550</v>
      </c>
      <c r="J425" t="s">
        <v>551</v>
      </c>
    </row>
    <row r="426" spans="1:16" hidden="1" x14ac:dyDescent="0.35">
      <c r="A426" t="str">
        <f>VLOOKUP(E426,kontoplaan!A426:F1894,6,FALSE)</f>
        <v>Põhitegevuse kulud</v>
      </c>
      <c r="B426" t="str">
        <f>VLOOKUP(E426,kontogrupp!A421:B1705,2,FALSE)</f>
        <v>55 - majandamiskulud</v>
      </c>
      <c r="C426" t="s">
        <v>86</v>
      </c>
      <c r="D426">
        <v>-1600</v>
      </c>
      <c r="E426" s="1">
        <v>550099</v>
      </c>
      <c r="F426" t="s">
        <v>86</v>
      </c>
      <c r="G426" t="s">
        <v>548</v>
      </c>
      <c r="H426" t="s">
        <v>549</v>
      </c>
      <c r="I426" t="s">
        <v>550</v>
      </c>
      <c r="J426" t="s">
        <v>551</v>
      </c>
    </row>
    <row r="427" spans="1:16" hidden="1" x14ac:dyDescent="0.35">
      <c r="A427" t="str">
        <f>VLOOKUP(E427,kontoplaan!A427:F1895,6,FALSE)</f>
        <v>Põhitegevuse kulud</v>
      </c>
      <c r="B427" t="str">
        <f>VLOOKUP(E427,kontogrupp!A422:B1706,2,FALSE)</f>
        <v>50 - tööjõukulud</v>
      </c>
      <c r="C427" t="s">
        <v>631</v>
      </c>
      <c r="D427">
        <v>150</v>
      </c>
      <c r="E427" s="1">
        <v>500287</v>
      </c>
      <c r="F427" t="s">
        <v>631</v>
      </c>
      <c r="G427" t="s">
        <v>548</v>
      </c>
      <c r="H427" t="s">
        <v>549</v>
      </c>
      <c r="I427" t="s">
        <v>633</v>
      </c>
      <c r="J427" t="s">
        <v>634</v>
      </c>
    </row>
    <row r="428" spans="1:16" hidden="1" x14ac:dyDescent="0.35">
      <c r="A428" t="str">
        <f>VLOOKUP(E428,kontoplaan!A428:F1896,6,FALSE)</f>
        <v>Põhitegevuse kulud</v>
      </c>
      <c r="B428" t="str">
        <f>VLOOKUP(E428,kontogrupp!A423:B1707,2,FALSE)</f>
        <v>45 - toetused juriidilistele isikutele</v>
      </c>
      <c r="C428" t="s">
        <v>635</v>
      </c>
      <c r="D428">
        <v>10000</v>
      </c>
      <c r="E428" s="1">
        <v>452100</v>
      </c>
      <c r="F428" t="s">
        <v>637</v>
      </c>
      <c r="G428" t="s">
        <v>332</v>
      </c>
      <c r="H428" t="s">
        <v>333</v>
      </c>
      <c r="I428" t="s">
        <v>49</v>
      </c>
      <c r="J428" t="s">
        <v>50</v>
      </c>
      <c r="O428" t="s">
        <v>638</v>
      </c>
      <c r="P428" t="s">
        <v>639</v>
      </c>
    </row>
    <row r="429" spans="1:16" hidden="1" x14ac:dyDescent="0.35">
      <c r="A429" t="str">
        <f>VLOOKUP(E429,kontoplaan!A429:F1897,6,FALSE)</f>
        <v>Põhitegevuse kulud</v>
      </c>
      <c r="B429" t="str">
        <f>VLOOKUP(E429,kontogrupp!A424:B1708,2,FALSE)</f>
        <v>41 - toetused füüsilistele isikutele</v>
      </c>
      <c r="C429" t="s">
        <v>635</v>
      </c>
      <c r="D429">
        <v>-10000</v>
      </c>
      <c r="E429" s="1">
        <v>413900</v>
      </c>
      <c r="F429" t="s">
        <v>81</v>
      </c>
      <c r="G429" t="s">
        <v>332</v>
      </c>
      <c r="H429" t="s">
        <v>333</v>
      </c>
      <c r="I429" t="s">
        <v>49</v>
      </c>
      <c r="J429" t="s">
        <v>50</v>
      </c>
      <c r="O429" t="s">
        <v>638</v>
      </c>
      <c r="P429" t="s">
        <v>639</v>
      </c>
    </row>
    <row r="430" spans="1:16" hidden="1" x14ac:dyDescent="0.35">
      <c r="A430" t="str">
        <f>VLOOKUP(E430,kontoplaan!A430:F1898,6,FALSE)</f>
        <v>Põhitegevuse kulud</v>
      </c>
      <c r="B430" t="str">
        <f>VLOOKUP(E430,kontogrupp!A425:B1709,2,FALSE)</f>
        <v>55 - majandamiskulud</v>
      </c>
      <c r="C430" t="s">
        <v>188</v>
      </c>
      <c r="D430">
        <v>30</v>
      </c>
      <c r="E430" s="1">
        <v>552230</v>
      </c>
      <c r="F430" t="s">
        <v>188</v>
      </c>
      <c r="G430" t="s">
        <v>548</v>
      </c>
      <c r="H430" t="s">
        <v>549</v>
      </c>
      <c r="I430" t="s">
        <v>633</v>
      </c>
      <c r="J430" t="s">
        <v>634</v>
      </c>
    </row>
    <row r="431" spans="1:16" hidden="1" x14ac:dyDescent="0.35">
      <c r="A431" t="str">
        <f>VLOOKUP(E431,kontoplaan!A431:F1899,6,FALSE)</f>
        <v>Põhitegevuse kulud</v>
      </c>
      <c r="B431" t="str">
        <f>VLOOKUP(E431,kontogrupp!A426:B1710,2,FALSE)</f>
        <v>55 - majandamiskulud</v>
      </c>
      <c r="C431" t="s">
        <v>149</v>
      </c>
      <c r="D431">
        <v>15</v>
      </c>
      <c r="E431" s="1">
        <v>552590</v>
      </c>
      <c r="F431" t="s">
        <v>149</v>
      </c>
      <c r="G431" t="s">
        <v>548</v>
      </c>
      <c r="H431" t="s">
        <v>549</v>
      </c>
      <c r="I431" t="s">
        <v>633</v>
      </c>
      <c r="J431" t="s">
        <v>634</v>
      </c>
    </row>
    <row r="432" spans="1:16" hidden="1" x14ac:dyDescent="0.35">
      <c r="A432" t="str">
        <f>VLOOKUP(E432,kontoplaan!A432:F1900,6,FALSE)</f>
        <v>Põhitegevuse kulud</v>
      </c>
      <c r="B432" t="str">
        <f>VLOOKUP(E432,kontogrupp!A427:B1711,2,FALSE)</f>
        <v>55 - majandamiskulud</v>
      </c>
      <c r="C432" t="s">
        <v>475</v>
      </c>
      <c r="D432">
        <v>200</v>
      </c>
      <c r="E432" s="1">
        <v>552200</v>
      </c>
      <c r="F432" t="s">
        <v>475</v>
      </c>
      <c r="G432" t="s">
        <v>548</v>
      </c>
      <c r="H432" t="s">
        <v>549</v>
      </c>
      <c r="I432" t="s">
        <v>633</v>
      </c>
      <c r="J432" t="s">
        <v>634</v>
      </c>
    </row>
    <row r="433" spans="1:14" hidden="1" x14ac:dyDescent="0.35">
      <c r="A433" t="str">
        <f>VLOOKUP(E433,kontoplaan!A433:F1901,6,FALSE)</f>
        <v>Põhitegevuse kulud</v>
      </c>
      <c r="B433" t="str">
        <f>VLOOKUP(E433,kontogrupp!A428:B1712,2,FALSE)</f>
        <v>55 - majandamiskulud</v>
      </c>
      <c r="C433" t="s">
        <v>304</v>
      </c>
      <c r="D433">
        <v>20</v>
      </c>
      <c r="E433" s="1">
        <v>552110</v>
      </c>
      <c r="F433" t="s">
        <v>304</v>
      </c>
      <c r="G433" t="s">
        <v>548</v>
      </c>
      <c r="H433" t="s">
        <v>549</v>
      </c>
      <c r="I433" t="s">
        <v>633</v>
      </c>
      <c r="J433" t="s">
        <v>634</v>
      </c>
    </row>
    <row r="434" spans="1:14" hidden="1" x14ac:dyDescent="0.35">
      <c r="A434" t="str">
        <f>VLOOKUP(E434,kontoplaan!A434:F1902,6,FALSE)</f>
        <v>Põhitegevuse kulud</v>
      </c>
      <c r="B434" t="str">
        <f>VLOOKUP(E434,kontogrupp!A429:B1713,2,FALSE)</f>
        <v>55 - majandamiskulud</v>
      </c>
      <c r="C434" t="s">
        <v>481</v>
      </c>
      <c r="D434">
        <v>20</v>
      </c>
      <c r="E434" s="1">
        <v>551307</v>
      </c>
      <c r="F434" t="s">
        <v>481</v>
      </c>
      <c r="G434" t="s">
        <v>548</v>
      </c>
      <c r="H434" t="s">
        <v>549</v>
      </c>
      <c r="I434" t="s">
        <v>633</v>
      </c>
      <c r="J434" t="s">
        <v>634</v>
      </c>
    </row>
    <row r="435" spans="1:14" hidden="1" x14ac:dyDescent="0.35">
      <c r="A435" t="str">
        <f>VLOOKUP(E435,kontoplaan!A435:F1903,6,FALSE)</f>
        <v>Põhitegevuse kulud</v>
      </c>
      <c r="B435" t="str">
        <f>VLOOKUP(E435,kontogrupp!A430:B1714,2,FALSE)</f>
        <v>55 - majandamiskulud</v>
      </c>
      <c r="C435" t="s">
        <v>478</v>
      </c>
      <c r="D435">
        <v>450</v>
      </c>
      <c r="E435" s="1">
        <v>551306</v>
      </c>
      <c r="F435" t="s">
        <v>478</v>
      </c>
      <c r="G435" t="s">
        <v>548</v>
      </c>
      <c r="H435" t="s">
        <v>549</v>
      </c>
      <c r="I435" t="s">
        <v>633</v>
      </c>
      <c r="J435" t="s">
        <v>634</v>
      </c>
    </row>
    <row r="436" spans="1:14" hidden="1" x14ac:dyDescent="0.35">
      <c r="A436" t="str">
        <f>VLOOKUP(E436,kontoplaan!A436:F1904,6,FALSE)</f>
        <v>Põhitegevuse kulud</v>
      </c>
      <c r="B436" t="str">
        <f>VLOOKUP(E436,kontogrupp!A431:B1715,2,FALSE)</f>
        <v>55 - majandamiskulud</v>
      </c>
      <c r="C436" t="s">
        <v>138</v>
      </c>
      <c r="D436">
        <v>50</v>
      </c>
      <c r="E436" s="1">
        <v>550400</v>
      </c>
      <c r="F436" t="s">
        <v>138</v>
      </c>
      <c r="G436" t="s">
        <v>548</v>
      </c>
      <c r="H436" t="s">
        <v>549</v>
      </c>
      <c r="I436" t="s">
        <v>633</v>
      </c>
      <c r="J436" t="s">
        <v>634</v>
      </c>
    </row>
    <row r="437" spans="1:14" hidden="1" x14ac:dyDescent="0.35">
      <c r="A437" t="str">
        <f>VLOOKUP(E437,kontoplaan!A437:F1905,6,FALSE)</f>
        <v>Põhitegevuse kulud</v>
      </c>
      <c r="B437" t="str">
        <f>VLOOKUP(E437,kontogrupp!A432:B1716,2,FALSE)</f>
        <v>55 - majandamiskulud</v>
      </c>
      <c r="C437" t="s">
        <v>640</v>
      </c>
      <c r="D437">
        <v>2200</v>
      </c>
      <c r="E437" s="1">
        <v>552590</v>
      </c>
      <c r="F437" t="s">
        <v>149</v>
      </c>
      <c r="G437" t="s">
        <v>337</v>
      </c>
      <c r="H437" t="s">
        <v>338</v>
      </c>
      <c r="I437" t="s">
        <v>339</v>
      </c>
      <c r="J437" t="s">
        <v>340</v>
      </c>
    </row>
    <row r="438" spans="1:14" hidden="1" x14ac:dyDescent="0.35">
      <c r="A438" t="str">
        <f>VLOOKUP(E438,kontoplaan!A438:F1906,6,FALSE)</f>
        <v>Põhitegevuse kulud</v>
      </c>
      <c r="B438" t="str">
        <f>VLOOKUP(E438,kontogrupp!A433:B1717,2,FALSE)</f>
        <v>55 - majandamiskulud</v>
      </c>
      <c r="C438" t="s">
        <v>641</v>
      </c>
      <c r="D438">
        <v>36</v>
      </c>
      <c r="E438" s="1">
        <v>550040</v>
      </c>
      <c r="F438" t="s">
        <v>76</v>
      </c>
      <c r="G438" t="s">
        <v>154</v>
      </c>
      <c r="H438" t="s">
        <v>155</v>
      </c>
      <c r="I438" t="s">
        <v>117</v>
      </c>
      <c r="J438" t="s">
        <v>118</v>
      </c>
      <c r="M438" t="s">
        <v>580</v>
      </c>
      <c r="N438" t="s">
        <v>581</v>
      </c>
    </row>
    <row r="439" spans="1:14" hidden="1" x14ac:dyDescent="0.35">
      <c r="A439" t="str">
        <f>VLOOKUP(E439,kontoplaan!A439:F1907,6,FALSE)</f>
        <v>Põhitegevuse tulud</v>
      </c>
      <c r="B439" t="str">
        <f>VLOOKUP(E439,kontogrupp!A434:B1718,2,FALSE)</f>
        <v>35 - saadud toetused</v>
      </c>
      <c r="C439" t="s">
        <v>642</v>
      </c>
      <c r="D439">
        <v>10200</v>
      </c>
      <c r="E439" s="1">
        <v>350000</v>
      </c>
      <c r="F439" t="s">
        <v>162</v>
      </c>
      <c r="G439" t="s">
        <v>337</v>
      </c>
      <c r="H439" t="s">
        <v>338</v>
      </c>
      <c r="I439" t="s">
        <v>339</v>
      </c>
      <c r="J439" t="s">
        <v>340</v>
      </c>
    </row>
    <row r="440" spans="1:14" hidden="1" x14ac:dyDescent="0.35">
      <c r="A440" t="str">
        <f>VLOOKUP(E440,kontoplaan!A440:F1908,6,FALSE)</f>
        <v>Põhitegevuse kulud</v>
      </c>
      <c r="B440" t="str">
        <f>VLOOKUP(E440,kontogrupp!A435:B1719,2,FALSE)</f>
        <v>60 - muud tegevuskulud</v>
      </c>
      <c r="C440" t="s">
        <v>507</v>
      </c>
      <c r="D440">
        <v>60</v>
      </c>
      <c r="E440" s="1">
        <v>601060</v>
      </c>
      <c r="F440" t="s">
        <v>507</v>
      </c>
      <c r="G440" t="s">
        <v>548</v>
      </c>
      <c r="H440" t="s">
        <v>549</v>
      </c>
      <c r="I440" t="s">
        <v>550</v>
      </c>
      <c r="J440" t="s">
        <v>551</v>
      </c>
    </row>
    <row r="441" spans="1:14" hidden="1" x14ac:dyDescent="0.35">
      <c r="A441" t="str">
        <f>VLOOKUP(E441,kontoplaan!A441:F1909,6,FALSE)</f>
        <v>Põhitegevuse kulud</v>
      </c>
      <c r="B441" t="str">
        <f>VLOOKUP(E441,kontogrupp!A436:B1720,2,FALSE)</f>
        <v>55 - majandamiskulud</v>
      </c>
      <c r="C441" t="s">
        <v>478</v>
      </c>
      <c r="D441">
        <v>800</v>
      </c>
      <c r="E441" s="1">
        <v>551306</v>
      </c>
      <c r="F441" t="s">
        <v>478</v>
      </c>
      <c r="G441" t="s">
        <v>548</v>
      </c>
      <c r="H441" t="s">
        <v>549</v>
      </c>
      <c r="I441" t="s">
        <v>550</v>
      </c>
      <c r="J441" t="s">
        <v>551</v>
      </c>
    </row>
    <row r="442" spans="1:14" hidden="1" x14ac:dyDescent="0.35">
      <c r="A442" t="str">
        <f>VLOOKUP(E442,kontoplaan!A442:F1910,6,FALSE)</f>
        <v>Põhitegevuse kulud</v>
      </c>
      <c r="B442" t="str">
        <f>VLOOKUP(E442,kontogrupp!A437:B1721,2,FALSE)</f>
        <v>55 - majandamiskulud</v>
      </c>
      <c r="C442" t="s">
        <v>643</v>
      </c>
      <c r="D442">
        <v>50</v>
      </c>
      <c r="E442" s="1">
        <v>550012</v>
      </c>
      <c r="F442" t="s">
        <v>643</v>
      </c>
      <c r="G442" t="s">
        <v>548</v>
      </c>
      <c r="H442" t="s">
        <v>549</v>
      </c>
      <c r="I442" t="s">
        <v>550</v>
      </c>
      <c r="J442" t="s">
        <v>551</v>
      </c>
    </row>
    <row r="443" spans="1:14" hidden="1" x14ac:dyDescent="0.35">
      <c r="A443" t="str">
        <f>VLOOKUP(E443,kontoplaan!A443:F1911,6,FALSE)</f>
        <v>Põhitegevuse kulud</v>
      </c>
      <c r="B443" t="str">
        <f>VLOOKUP(E443,kontogrupp!A438:B1722,2,FALSE)</f>
        <v>55 - majandamiskulud</v>
      </c>
      <c r="C443" t="s">
        <v>188</v>
      </c>
      <c r="D443">
        <v>80</v>
      </c>
      <c r="E443" s="1">
        <v>552230</v>
      </c>
      <c r="F443" t="s">
        <v>188</v>
      </c>
      <c r="G443" t="s">
        <v>548</v>
      </c>
      <c r="H443" t="s">
        <v>549</v>
      </c>
      <c r="I443" t="s">
        <v>645</v>
      </c>
      <c r="J443" t="s">
        <v>646</v>
      </c>
    </row>
    <row r="444" spans="1:14" hidden="1" x14ac:dyDescent="0.35">
      <c r="A444" t="str">
        <f>VLOOKUP(E444,kontoplaan!A444:F1912,6,FALSE)</f>
        <v>Põhitegevuse kulud</v>
      </c>
      <c r="B444" t="str">
        <f>VLOOKUP(E444,kontogrupp!A439:B1723,2,FALSE)</f>
        <v>55 - majandamiskulud</v>
      </c>
      <c r="C444" t="s">
        <v>230</v>
      </c>
      <c r="D444">
        <v>500</v>
      </c>
      <c r="E444" s="1">
        <v>551590</v>
      </c>
      <c r="F444" t="s">
        <v>230</v>
      </c>
      <c r="G444" t="s">
        <v>548</v>
      </c>
      <c r="H444" t="s">
        <v>549</v>
      </c>
      <c r="I444" t="s">
        <v>645</v>
      </c>
      <c r="J444" t="s">
        <v>646</v>
      </c>
    </row>
    <row r="445" spans="1:14" hidden="1" x14ac:dyDescent="0.35">
      <c r="A445" t="str">
        <f>VLOOKUP(E445,kontoplaan!A445:F1913,6,FALSE)</f>
        <v>Põhitegevuse kulud</v>
      </c>
      <c r="B445" t="str">
        <f>VLOOKUP(E445,kontogrupp!A440:B1724,2,FALSE)</f>
        <v>50 - tööjõukulud</v>
      </c>
      <c r="C445" t="s">
        <v>18</v>
      </c>
      <c r="D445">
        <v>20</v>
      </c>
      <c r="E445" s="1">
        <v>506040</v>
      </c>
      <c r="F445" t="s">
        <v>18</v>
      </c>
      <c r="G445" t="s">
        <v>548</v>
      </c>
      <c r="H445" t="s">
        <v>549</v>
      </c>
      <c r="I445" t="s">
        <v>645</v>
      </c>
      <c r="J445" t="s">
        <v>646</v>
      </c>
    </row>
    <row r="446" spans="1:14" hidden="1" x14ac:dyDescent="0.35">
      <c r="A446" t="str">
        <f>VLOOKUP(E446,kontoplaan!A446:F1914,6,FALSE)</f>
        <v>Põhitegevuse kulud</v>
      </c>
      <c r="B446" t="str">
        <f>VLOOKUP(E446,kontogrupp!A441:B1725,2,FALSE)</f>
        <v>50 - tööjõukulud</v>
      </c>
      <c r="C446" t="s">
        <v>28</v>
      </c>
      <c r="D446">
        <v>1920</v>
      </c>
      <c r="E446" s="1">
        <v>506000</v>
      </c>
      <c r="F446" t="s">
        <v>28</v>
      </c>
      <c r="G446" t="s">
        <v>548</v>
      </c>
      <c r="H446" t="s">
        <v>549</v>
      </c>
      <c r="I446" t="s">
        <v>645</v>
      </c>
      <c r="J446" t="s">
        <v>646</v>
      </c>
    </row>
    <row r="447" spans="1:14" hidden="1" x14ac:dyDescent="0.35">
      <c r="A447" t="str">
        <f>VLOOKUP(E447,kontoplaan!A447:F1915,6,FALSE)</f>
        <v>Põhitegevuse kulud</v>
      </c>
      <c r="B447" t="str">
        <f>VLOOKUP(E447,kontogrupp!A442:B1726,2,FALSE)</f>
        <v>50 - tööjõukulud</v>
      </c>
      <c r="C447" t="s">
        <v>227</v>
      </c>
      <c r="D447">
        <v>2500</v>
      </c>
      <c r="E447" s="1">
        <v>500280</v>
      </c>
      <c r="F447" t="s">
        <v>227</v>
      </c>
      <c r="G447" t="s">
        <v>548</v>
      </c>
      <c r="H447" t="s">
        <v>549</v>
      </c>
      <c r="I447" t="s">
        <v>645</v>
      </c>
      <c r="J447" t="s">
        <v>646</v>
      </c>
    </row>
    <row r="448" spans="1:14" hidden="1" x14ac:dyDescent="0.35">
      <c r="A448" t="str">
        <f>VLOOKUP(E448,kontoplaan!A448:F1916,6,FALSE)</f>
        <v>Põhitegevuse kulud</v>
      </c>
      <c r="B448" t="str">
        <f>VLOOKUP(E448,kontogrupp!A443:B1727,2,FALSE)</f>
        <v>55 - majandamiskulud</v>
      </c>
      <c r="C448" t="s">
        <v>647</v>
      </c>
      <c r="D448">
        <v>-200</v>
      </c>
      <c r="E448" s="1">
        <v>550410</v>
      </c>
      <c r="F448" t="s">
        <v>276</v>
      </c>
      <c r="G448" t="s">
        <v>337</v>
      </c>
      <c r="H448" t="s">
        <v>338</v>
      </c>
      <c r="I448" t="s">
        <v>339</v>
      </c>
      <c r="J448" t="s">
        <v>340</v>
      </c>
    </row>
    <row r="449" spans="1:14" hidden="1" x14ac:dyDescent="0.35">
      <c r="A449" t="str">
        <f>VLOOKUP(E449,kontoplaan!A449:F1917,6,FALSE)</f>
        <v>Põhitegevuse kulud</v>
      </c>
      <c r="B449" t="str">
        <f>VLOOKUP(E449,kontogrupp!A444:B1728,2,FALSE)</f>
        <v>55 - majandamiskulud</v>
      </c>
      <c r="C449" t="s">
        <v>648</v>
      </c>
      <c r="D449">
        <v>-250</v>
      </c>
      <c r="E449" s="1">
        <v>550420</v>
      </c>
      <c r="F449" t="s">
        <v>274</v>
      </c>
      <c r="G449" t="s">
        <v>337</v>
      </c>
      <c r="H449" t="s">
        <v>338</v>
      </c>
      <c r="I449" t="s">
        <v>339</v>
      </c>
      <c r="J449" t="s">
        <v>340</v>
      </c>
    </row>
    <row r="450" spans="1:14" hidden="1" x14ac:dyDescent="0.35">
      <c r="A450" t="str">
        <f>VLOOKUP(E450,kontoplaan!A450:F1918,6,FALSE)</f>
        <v>Põhitegevuse kulud</v>
      </c>
      <c r="B450" t="str">
        <f>VLOOKUP(E450,kontogrupp!A445:B1729,2,FALSE)</f>
        <v>55 - majandamiskulud</v>
      </c>
      <c r="C450" t="s">
        <v>649</v>
      </c>
      <c r="D450">
        <v>4778</v>
      </c>
      <c r="E450" s="1">
        <v>552590</v>
      </c>
      <c r="F450" t="s">
        <v>149</v>
      </c>
      <c r="G450" t="s">
        <v>337</v>
      </c>
      <c r="H450" t="s">
        <v>338</v>
      </c>
      <c r="I450" t="s">
        <v>339</v>
      </c>
      <c r="J450" t="s">
        <v>340</v>
      </c>
    </row>
    <row r="451" spans="1:14" hidden="1" x14ac:dyDescent="0.35">
      <c r="A451" t="str">
        <f>VLOOKUP(E451,kontoplaan!A451:F1919,6,FALSE)</f>
        <v>Põhitegevuse kulud</v>
      </c>
      <c r="B451" t="str">
        <f>VLOOKUP(E451,kontogrupp!A446:B1730,2,FALSE)</f>
        <v>55 - majandamiskulud</v>
      </c>
      <c r="C451" t="s">
        <v>650</v>
      </c>
      <c r="D451">
        <v>2500</v>
      </c>
      <c r="E451" s="1">
        <v>552590</v>
      </c>
      <c r="F451" t="s">
        <v>149</v>
      </c>
      <c r="G451" t="s">
        <v>337</v>
      </c>
      <c r="H451" t="s">
        <v>338</v>
      </c>
      <c r="I451" t="s">
        <v>339</v>
      </c>
      <c r="J451" t="s">
        <v>340</v>
      </c>
    </row>
    <row r="452" spans="1:14" hidden="1" x14ac:dyDescent="0.35">
      <c r="A452" t="str">
        <f>VLOOKUP(E452,kontoplaan!A452:F1920,6,FALSE)</f>
        <v>Põhitegevuse tulud</v>
      </c>
      <c r="B452" t="str">
        <f>VLOOKUP(E452,kontogrupp!A447:B1731,2,FALSE)</f>
        <v>32 - tulud kaupade ja teenuste müügist</v>
      </c>
      <c r="C452" t="s">
        <v>651</v>
      </c>
      <c r="D452">
        <v>2500</v>
      </c>
      <c r="E452" s="1">
        <v>322290</v>
      </c>
      <c r="F452" t="s">
        <v>653</v>
      </c>
      <c r="G452" t="s">
        <v>337</v>
      </c>
      <c r="H452" t="s">
        <v>338</v>
      </c>
      <c r="I452" t="s">
        <v>339</v>
      </c>
      <c r="J452" t="s">
        <v>340</v>
      </c>
    </row>
    <row r="453" spans="1:14" hidden="1" x14ac:dyDescent="0.35">
      <c r="A453" t="str">
        <f>VLOOKUP(E453,kontoplaan!A453:F1921,6,FALSE)</f>
        <v>Põhitegevuse kulud</v>
      </c>
      <c r="B453" t="str">
        <f>VLOOKUP(E453,kontogrupp!A448:B1732,2,FALSE)</f>
        <v>55 - majandamiskulud</v>
      </c>
      <c r="C453" t="s">
        <v>654</v>
      </c>
      <c r="D453">
        <v>16131</v>
      </c>
      <c r="E453" s="1">
        <v>552590</v>
      </c>
      <c r="F453" t="s">
        <v>149</v>
      </c>
      <c r="G453" t="s">
        <v>337</v>
      </c>
      <c r="H453" t="s">
        <v>338</v>
      </c>
      <c r="I453" t="s">
        <v>339</v>
      </c>
      <c r="J453" t="s">
        <v>340</v>
      </c>
    </row>
    <row r="454" spans="1:14" hidden="1" x14ac:dyDescent="0.35">
      <c r="A454" t="str">
        <f>VLOOKUP(E454,kontoplaan!A454:F1922,6,FALSE)</f>
        <v>Põhitegevuse kulud</v>
      </c>
      <c r="B454" t="str">
        <f>VLOOKUP(E454,kontogrupp!A449:B1733,2,FALSE)</f>
        <v>55 - majandamiskulud</v>
      </c>
      <c r="C454" t="s">
        <v>467</v>
      </c>
      <c r="D454">
        <v>1074</v>
      </c>
      <c r="E454" s="1">
        <v>5511046</v>
      </c>
      <c r="F454" t="s">
        <v>367</v>
      </c>
      <c r="G454" t="s">
        <v>384</v>
      </c>
      <c r="H454" t="s">
        <v>385</v>
      </c>
      <c r="I454" t="s">
        <v>339</v>
      </c>
      <c r="J454" t="s">
        <v>340</v>
      </c>
      <c r="K454" t="s">
        <v>465</v>
      </c>
      <c r="L454" t="s">
        <v>466</v>
      </c>
    </row>
    <row r="455" spans="1:14" hidden="1" x14ac:dyDescent="0.35">
      <c r="A455" t="str">
        <f>VLOOKUP(E455,kontoplaan!A455:F1923,6,FALSE)</f>
        <v>Põhitegevuse kulud</v>
      </c>
      <c r="B455" t="str">
        <f>VLOOKUP(E455,kontogrupp!A450:B1734,2,FALSE)</f>
        <v>55 - majandamiskulud</v>
      </c>
      <c r="C455" t="s">
        <v>172</v>
      </c>
      <c r="D455">
        <v>-50</v>
      </c>
      <c r="E455" s="1">
        <v>551104</v>
      </c>
      <c r="F455" t="s">
        <v>172</v>
      </c>
      <c r="G455" t="s">
        <v>384</v>
      </c>
      <c r="H455" t="s">
        <v>385</v>
      </c>
      <c r="I455" t="s">
        <v>339</v>
      </c>
      <c r="J455" t="s">
        <v>340</v>
      </c>
      <c r="K455" t="s">
        <v>546</v>
      </c>
      <c r="L455" t="s">
        <v>547</v>
      </c>
    </row>
    <row r="456" spans="1:14" hidden="1" x14ac:dyDescent="0.35">
      <c r="A456" t="str">
        <f>VLOOKUP(E456,kontoplaan!A456:F1924,6,FALSE)</f>
        <v>Põhitegevuse kulud</v>
      </c>
      <c r="B456" t="str">
        <f>VLOOKUP(E456,kontogrupp!A451:B1735,2,FALSE)</f>
        <v>55 - majandamiskulud</v>
      </c>
      <c r="C456" t="s">
        <v>172</v>
      </c>
      <c r="D456">
        <v>400</v>
      </c>
      <c r="E456" s="1">
        <v>551104</v>
      </c>
      <c r="F456" t="s">
        <v>172</v>
      </c>
      <c r="G456" t="s">
        <v>548</v>
      </c>
      <c r="H456" t="s">
        <v>549</v>
      </c>
      <c r="I456" t="s">
        <v>550</v>
      </c>
      <c r="J456" t="s">
        <v>551</v>
      </c>
      <c r="K456" t="s">
        <v>588</v>
      </c>
      <c r="L456" t="s">
        <v>589</v>
      </c>
    </row>
    <row r="457" spans="1:14" hidden="1" x14ac:dyDescent="0.35">
      <c r="A457" t="str">
        <f>VLOOKUP(E457,kontoplaan!A457:F1925,6,FALSE)</f>
        <v>Põhitegevuse kulud</v>
      </c>
      <c r="B457" t="str">
        <f>VLOOKUP(E457,kontogrupp!A452:B1736,2,FALSE)</f>
        <v>55 - majandamiskulud</v>
      </c>
      <c r="C457" t="s">
        <v>467</v>
      </c>
      <c r="D457">
        <v>-400</v>
      </c>
      <c r="E457" s="1">
        <v>5511043</v>
      </c>
      <c r="F457" t="s">
        <v>467</v>
      </c>
      <c r="G457" t="s">
        <v>548</v>
      </c>
      <c r="H457" t="s">
        <v>549</v>
      </c>
      <c r="I457" t="s">
        <v>550</v>
      </c>
      <c r="J457" t="s">
        <v>551</v>
      </c>
      <c r="K457" t="s">
        <v>588</v>
      </c>
      <c r="L457" t="s">
        <v>589</v>
      </c>
    </row>
    <row r="458" spans="1:14" hidden="1" x14ac:dyDescent="0.35">
      <c r="A458" t="str">
        <f>VLOOKUP(E458,kontoplaan!A458:F1926,6,FALSE)</f>
        <v>Põhitegevuse kulud</v>
      </c>
      <c r="B458" t="str">
        <f>VLOOKUP(E458,kontogrupp!A453:B1737,2,FALSE)</f>
        <v>55 - majandamiskulud</v>
      </c>
      <c r="C458" t="s">
        <v>172</v>
      </c>
      <c r="D458">
        <v>916</v>
      </c>
      <c r="E458" s="1">
        <v>551104</v>
      </c>
      <c r="F458" t="s">
        <v>172</v>
      </c>
      <c r="G458" t="s">
        <v>538</v>
      </c>
      <c r="H458" t="s">
        <v>539</v>
      </c>
      <c r="I458" t="s">
        <v>540</v>
      </c>
      <c r="J458" t="s">
        <v>541</v>
      </c>
      <c r="K458" t="s">
        <v>542</v>
      </c>
      <c r="L458" t="s">
        <v>543</v>
      </c>
    </row>
    <row r="459" spans="1:14" hidden="1" x14ac:dyDescent="0.35">
      <c r="A459" t="str">
        <f>VLOOKUP(E459,kontoplaan!A459:F1927,6,FALSE)</f>
        <v>Põhitegevuse kulud</v>
      </c>
      <c r="B459" t="str">
        <f>VLOOKUP(E459,kontogrupp!A454:B1738,2,FALSE)</f>
        <v>55 - majandamiskulud</v>
      </c>
      <c r="C459" t="s">
        <v>467</v>
      </c>
      <c r="D459">
        <v>-916</v>
      </c>
      <c r="E459" s="1">
        <v>5511043</v>
      </c>
      <c r="F459" t="s">
        <v>467</v>
      </c>
      <c r="G459" t="s">
        <v>538</v>
      </c>
      <c r="H459" t="s">
        <v>539</v>
      </c>
      <c r="I459" t="s">
        <v>540</v>
      </c>
      <c r="J459" t="s">
        <v>541</v>
      </c>
      <c r="K459" t="s">
        <v>542</v>
      </c>
      <c r="L459" t="s">
        <v>543</v>
      </c>
    </row>
    <row r="460" spans="1:14" hidden="1" x14ac:dyDescent="0.35">
      <c r="A460" t="str">
        <f>VLOOKUP(E460,kontoplaan!A460:F1928,6,FALSE)</f>
        <v>Põhitegevuse kulud</v>
      </c>
      <c r="B460" t="str">
        <f>VLOOKUP(E460,kontogrupp!A455:B1739,2,FALSE)</f>
        <v>55 - majandamiskulud</v>
      </c>
      <c r="C460" t="s">
        <v>172</v>
      </c>
      <c r="D460">
        <v>-1000</v>
      </c>
      <c r="E460" s="1">
        <v>551104</v>
      </c>
      <c r="F460" t="s">
        <v>172</v>
      </c>
      <c r="G460" t="s">
        <v>221</v>
      </c>
      <c r="H460" t="s">
        <v>222</v>
      </c>
      <c r="I460" t="s">
        <v>223</v>
      </c>
      <c r="J460" t="s">
        <v>224</v>
      </c>
      <c r="K460" t="s">
        <v>408</v>
      </c>
      <c r="L460" t="s">
        <v>409</v>
      </c>
    </row>
    <row r="461" spans="1:14" hidden="1" x14ac:dyDescent="0.35">
      <c r="A461" t="str">
        <f>VLOOKUP(E461,kontoplaan!A461:F1929,6,FALSE)</f>
        <v>Põhitegevuse kulud</v>
      </c>
      <c r="B461" t="str">
        <f>VLOOKUP(E461,kontogrupp!A456:B1740,2,FALSE)</f>
        <v>55 - majandamiskulud</v>
      </c>
      <c r="C461" t="s">
        <v>467</v>
      </c>
      <c r="D461">
        <v>1000</v>
      </c>
      <c r="E461" s="1">
        <v>5511043</v>
      </c>
      <c r="F461" t="s">
        <v>467</v>
      </c>
      <c r="G461" t="s">
        <v>221</v>
      </c>
      <c r="H461" t="s">
        <v>222</v>
      </c>
      <c r="I461" t="s">
        <v>223</v>
      </c>
      <c r="J461" t="s">
        <v>224</v>
      </c>
      <c r="K461" t="s">
        <v>408</v>
      </c>
      <c r="L461" t="s">
        <v>409</v>
      </c>
    </row>
    <row r="462" spans="1:14" x14ac:dyDescent="0.35">
      <c r="A462" t="str">
        <f>VLOOKUP(E462,kontoplaan!A462:F1930,6,FALSE)</f>
        <v>Investeerimistegevuse kulud</v>
      </c>
      <c r="B462" t="str">
        <f>VLOOKUP(E462,kontogrupp!A457:B1741,2,FALSE)</f>
        <v>15 - põhivara soetus</v>
      </c>
      <c r="C462" t="s">
        <v>655</v>
      </c>
      <c r="D462">
        <v>29000</v>
      </c>
      <c r="E462" s="1">
        <v>155910</v>
      </c>
      <c r="F462" t="s">
        <v>657</v>
      </c>
      <c r="G462" t="s">
        <v>332</v>
      </c>
      <c r="H462" t="s">
        <v>333</v>
      </c>
      <c r="I462" t="s">
        <v>178</v>
      </c>
      <c r="J462" t="s">
        <v>179</v>
      </c>
      <c r="M462" t="s">
        <v>658</v>
      </c>
      <c r="N462" t="s">
        <v>659</v>
      </c>
    </row>
    <row r="463" spans="1:14" hidden="1" x14ac:dyDescent="0.35">
      <c r="A463" t="str">
        <f>VLOOKUP(E463,kontoplaan!A463:F1931,6,FALSE)</f>
        <v>Põhitegevuse kulud</v>
      </c>
      <c r="B463" t="str">
        <f>VLOOKUP(E463,kontogrupp!A458:B1742,2,FALSE)</f>
        <v>55 - majandamiskulud</v>
      </c>
      <c r="C463" t="s">
        <v>660</v>
      </c>
      <c r="D463">
        <v>-430</v>
      </c>
      <c r="E463" s="1">
        <v>550012</v>
      </c>
      <c r="F463" t="s">
        <v>643</v>
      </c>
      <c r="G463" t="s">
        <v>337</v>
      </c>
      <c r="H463" t="s">
        <v>338</v>
      </c>
      <c r="I463" t="s">
        <v>339</v>
      </c>
      <c r="J463" t="s">
        <v>340</v>
      </c>
    </row>
    <row r="464" spans="1:14" x14ac:dyDescent="0.35">
      <c r="A464" t="str">
        <f>VLOOKUP(E464,kontoplaan!A464:F1932,6,FALSE)</f>
        <v>Investeerimistegevuse kulud</v>
      </c>
      <c r="B464" t="str">
        <f>VLOOKUP(E464,kontogrupp!A459:B1743,2,FALSE)</f>
        <v>15 - põhivara soetus</v>
      </c>
      <c r="C464" t="s">
        <v>661</v>
      </c>
      <c r="D464">
        <v>-29000</v>
      </c>
      <c r="E464" s="1">
        <v>155100</v>
      </c>
      <c r="F464" t="s">
        <v>663</v>
      </c>
      <c r="G464" t="s">
        <v>332</v>
      </c>
      <c r="H464" t="s">
        <v>333</v>
      </c>
      <c r="I464" t="s">
        <v>178</v>
      </c>
      <c r="J464" t="s">
        <v>179</v>
      </c>
      <c r="M464" t="s">
        <v>658</v>
      </c>
      <c r="N464" t="s">
        <v>659</v>
      </c>
    </row>
    <row r="465" spans="1:16" hidden="1" x14ac:dyDescent="0.35">
      <c r="A465" t="str">
        <f>VLOOKUP(E465,kontoplaan!A465:F1933,6,FALSE)</f>
        <v>Põhitegevuse kulud</v>
      </c>
      <c r="B465" t="str">
        <f>VLOOKUP(E465,kontogrupp!A460:B1744,2,FALSE)</f>
        <v>55 - majandamiskulud</v>
      </c>
      <c r="C465" t="s">
        <v>347</v>
      </c>
      <c r="D465">
        <v>2240</v>
      </c>
      <c r="E465" s="1">
        <v>551290</v>
      </c>
      <c r="F465" t="s">
        <v>347</v>
      </c>
      <c r="G465" t="s">
        <v>288</v>
      </c>
      <c r="H465" t="s">
        <v>289</v>
      </c>
      <c r="I465" t="s">
        <v>117</v>
      </c>
      <c r="J465" t="s">
        <v>118</v>
      </c>
      <c r="K465" t="s">
        <v>511</v>
      </c>
      <c r="L465" t="s">
        <v>512</v>
      </c>
    </row>
    <row r="466" spans="1:16" hidden="1" x14ac:dyDescent="0.35">
      <c r="A466" t="str">
        <f>VLOOKUP(E466,kontoplaan!A466:F1934,6,FALSE)</f>
        <v>Põhitegevuse kulud</v>
      </c>
      <c r="B466" t="str">
        <f>VLOOKUP(E466,kontogrupp!A461:B1745,2,FALSE)</f>
        <v>55 - majandamiskulud</v>
      </c>
      <c r="C466" t="s">
        <v>664</v>
      </c>
      <c r="D466">
        <v>11000</v>
      </c>
      <c r="E466" s="1">
        <v>552520</v>
      </c>
      <c r="F466" t="s">
        <v>297</v>
      </c>
      <c r="G466" t="s">
        <v>337</v>
      </c>
      <c r="H466" t="s">
        <v>338</v>
      </c>
      <c r="I466" t="s">
        <v>339</v>
      </c>
      <c r="J466" t="s">
        <v>340</v>
      </c>
    </row>
    <row r="467" spans="1:16" hidden="1" x14ac:dyDescent="0.35">
      <c r="A467" t="str">
        <f>VLOOKUP(E467,kontoplaan!A467:F1935,6,FALSE)</f>
        <v>Põhitegevuse kulud</v>
      </c>
      <c r="B467" t="str">
        <f>VLOOKUP(E467,kontogrupp!A462:B1746,2,FALSE)</f>
        <v>55 - majandamiskulud</v>
      </c>
      <c r="C467" t="s">
        <v>467</v>
      </c>
      <c r="D467">
        <v>-3950</v>
      </c>
      <c r="E467" s="1">
        <v>5511043</v>
      </c>
      <c r="F467" t="s">
        <v>467</v>
      </c>
      <c r="G467" t="s">
        <v>288</v>
      </c>
      <c r="H467" t="s">
        <v>289</v>
      </c>
      <c r="I467" t="s">
        <v>117</v>
      </c>
      <c r="J467" t="s">
        <v>118</v>
      </c>
      <c r="K467" t="s">
        <v>511</v>
      </c>
      <c r="L467" t="s">
        <v>512</v>
      </c>
    </row>
    <row r="468" spans="1:16" hidden="1" x14ac:dyDescent="0.35">
      <c r="A468" t="str">
        <f>VLOOKUP(E468,kontoplaan!A468:F1936,6,FALSE)</f>
        <v>Põhitegevuse kulud</v>
      </c>
      <c r="B468" t="str">
        <f>VLOOKUP(E468,kontogrupp!A463:B1747,2,FALSE)</f>
        <v>55 - majandamiskulud</v>
      </c>
      <c r="C468" t="s">
        <v>467</v>
      </c>
      <c r="D468">
        <v>3950</v>
      </c>
      <c r="E468" s="1">
        <v>5511043</v>
      </c>
      <c r="F468" t="s">
        <v>467</v>
      </c>
      <c r="G468" t="s">
        <v>458</v>
      </c>
      <c r="H468" t="s">
        <v>459</v>
      </c>
      <c r="I468" t="s">
        <v>348</v>
      </c>
      <c r="J468" t="s">
        <v>349</v>
      </c>
      <c r="K468" t="s">
        <v>529</v>
      </c>
      <c r="L468" t="s">
        <v>530</v>
      </c>
    </row>
    <row r="469" spans="1:16" hidden="1" x14ac:dyDescent="0.35">
      <c r="A469" t="str">
        <f>VLOOKUP(E469,kontoplaan!A469:F1937,6,FALSE)</f>
        <v>Põhitegevuse kulud</v>
      </c>
      <c r="B469" t="str">
        <f>VLOOKUP(E469,kontogrupp!A464:B1748,2,FALSE)</f>
        <v>55 - majandamiskulud</v>
      </c>
      <c r="C469" t="s">
        <v>665</v>
      </c>
      <c r="D469">
        <v>1500</v>
      </c>
      <c r="E469" s="1">
        <v>550304</v>
      </c>
      <c r="F469" t="s">
        <v>667</v>
      </c>
      <c r="G469" t="s">
        <v>337</v>
      </c>
      <c r="H469" t="s">
        <v>338</v>
      </c>
      <c r="I469" t="s">
        <v>339</v>
      </c>
      <c r="J469" t="s">
        <v>340</v>
      </c>
    </row>
    <row r="470" spans="1:16" hidden="1" x14ac:dyDescent="0.35">
      <c r="A470" t="str">
        <f>VLOOKUP(E470,kontoplaan!A470:F1938,6,FALSE)</f>
        <v>Põhitegevuse kulud</v>
      </c>
      <c r="B470" t="str">
        <f>VLOOKUP(E470,kontogrupp!A465:B1749,2,FALSE)</f>
        <v>55 - majandamiskulud</v>
      </c>
      <c r="C470" t="s">
        <v>347</v>
      </c>
      <c r="D470">
        <v>5017</v>
      </c>
      <c r="E470" s="1">
        <v>551290</v>
      </c>
      <c r="F470" t="s">
        <v>347</v>
      </c>
      <c r="G470" t="s">
        <v>422</v>
      </c>
      <c r="H470" t="s">
        <v>423</v>
      </c>
      <c r="I470" t="s">
        <v>307</v>
      </c>
      <c r="J470" t="s">
        <v>308</v>
      </c>
      <c r="K470" t="s">
        <v>424</v>
      </c>
      <c r="L470" t="s">
        <v>425</v>
      </c>
    </row>
    <row r="471" spans="1:16" hidden="1" x14ac:dyDescent="0.35">
      <c r="A471" t="str">
        <f>VLOOKUP(E471,kontoplaan!A471:F1939,6,FALSE)</f>
        <v>Põhitegevuse kulud</v>
      </c>
      <c r="B471" t="str">
        <f>VLOOKUP(E471,kontogrupp!A466:B1750,2,FALSE)</f>
        <v>55 - majandamiskulud</v>
      </c>
      <c r="C471" t="s">
        <v>668</v>
      </c>
      <c r="D471">
        <v>-4000</v>
      </c>
      <c r="E471" s="1">
        <v>551290</v>
      </c>
      <c r="F471" t="s">
        <v>347</v>
      </c>
      <c r="G471" t="s">
        <v>47</v>
      </c>
      <c r="H471" t="s">
        <v>48</v>
      </c>
      <c r="I471" t="s">
        <v>292</v>
      </c>
      <c r="J471" t="s">
        <v>293</v>
      </c>
      <c r="K471" t="s">
        <v>669</v>
      </c>
      <c r="L471" t="s">
        <v>670</v>
      </c>
      <c r="O471" t="s">
        <v>671</v>
      </c>
      <c r="P471" t="s">
        <v>672</v>
      </c>
    </row>
    <row r="472" spans="1:16" hidden="1" x14ac:dyDescent="0.35">
      <c r="A472" t="str">
        <f>VLOOKUP(E472,kontoplaan!A472:F1940,6,FALSE)</f>
        <v>Põhitegevuse kulud</v>
      </c>
      <c r="B472" t="str">
        <f>VLOOKUP(E472,kontogrupp!A467:B1751,2,FALSE)</f>
        <v>55 - majandamiskulud</v>
      </c>
      <c r="C472" t="s">
        <v>673</v>
      </c>
      <c r="D472">
        <v>2000</v>
      </c>
      <c r="E472" s="1">
        <v>551480</v>
      </c>
      <c r="F472" t="s">
        <v>675</v>
      </c>
      <c r="G472" t="s">
        <v>332</v>
      </c>
      <c r="H472" t="s">
        <v>333</v>
      </c>
      <c r="I472" t="s">
        <v>178</v>
      </c>
      <c r="J472" t="s">
        <v>179</v>
      </c>
    </row>
    <row r="473" spans="1:16" hidden="1" x14ac:dyDescent="0.35">
      <c r="A473" t="str">
        <f>VLOOKUP(E473,kontoplaan!A473:F1941,6,FALSE)</f>
        <v>Põhitegevuse kulud</v>
      </c>
      <c r="B473" t="str">
        <f>VLOOKUP(E473,kontogrupp!A468:B1752,2,FALSE)</f>
        <v>55 - majandamiskulud</v>
      </c>
      <c r="C473" t="s">
        <v>347</v>
      </c>
      <c r="D473">
        <v>5038</v>
      </c>
      <c r="E473" s="1">
        <v>551290</v>
      </c>
      <c r="F473" t="s">
        <v>347</v>
      </c>
      <c r="G473" t="s">
        <v>428</v>
      </c>
      <c r="H473" t="s">
        <v>429</v>
      </c>
      <c r="I473" t="s">
        <v>307</v>
      </c>
      <c r="J473" t="s">
        <v>308</v>
      </c>
      <c r="K473" t="s">
        <v>430</v>
      </c>
      <c r="L473" t="s">
        <v>431</v>
      </c>
    </row>
    <row r="474" spans="1:16" hidden="1" x14ac:dyDescent="0.35">
      <c r="A474" t="str">
        <f>VLOOKUP(E474,kontoplaan!A474:F1942,6,FALSE)</f>
        <v>Põhitegevuse kulud</v>
      </c>
      <c r="B474" t="str">
        <f>VLOOKUP(E474,kontogrupp!A469:B1753,2,FALSE)</f>
        <v>55 - majandamiskulud</v>
      </c>
      <c r="C474" t="s">
        <v>172</v>
      </c>
      <c r="D474">
        <v>800</v>
      </c>
      <c r="E474" s="1">
        <v>551104</v>
      </c>
      <c r="F474" t="s">
        <v>172</v>
      </c>
      <c r="G474" t="s">
        <v>428</v>
      </c>
      <c r="H474" t="s">
        <v>429</v>
      </c>
      <c r="I474" t="s">
        <v>307</v>
      </c>
      <c r="J474" t="s">
        <v>308</v>
      </c>
      <c r="K474" t="s">
        <v>430</v>
      </c>
      <c r="L474" t="s">
        <v>431</v>
      </c>
    </row>
    <row r="475" spans="1:16" hidden="1" x14ac:dyDescent="0.35">
      <c r="A475" t="str">
        <f>VLOOKUP(E475,kontoplaan!A475:F1943,6,FALSE)</f>
        <v>Põhitegevuse kulud</v>
      </c>
      <c r="B475" t="str">
        <f>VLOOKUP(E475,kontogrupp!A470:B1754,2,FALSE)</f>
        <v>55 - majandamiskulud</v>
      </c>
      <c r="C475" t="s">
        <v>467</v>
      </c>
      <c r="D475">
        <v>-800</v>
      </c>
      <c r="E475" s="1">
        <v>5511043</v>
      </c>
      <c r="F475" t="s">
        <v>467</v>
      </c>
      <c r="G475" t="s">
        <v>428</v>
      </c>
      <c r="H475" t="s">
        <v>429</v>
      </c>
      <c r="I475" t="s">
        <v>307</v>
      </c>
      <c r="J475" t="s">
        <v>308</v>
      </c>
      <c r="K475" t="s">
        <v>430</v>
      </c>
      <c r="L475" t="s">
        <v>431</v>
      </c>
    </row>
    <row r="476" spans="1:16" hidden="1" x14ac:dyDescent="0.35">
      <c r="A476" t="str">
        <f>VLOOKUP(E476,kontoplaan!A476:F1944,6,FALSE)</f>
        <v>Põhitegevuse kulud</v>
      </c>
      <c r="B476" t="str">
        <f>VLOOKUP(E476,kontogrupp!A471:B1755,2,FALSE)</f>
        <v>55 - majandamiskulud</v>
      </c>
      <c r="C476" t="s">
        <v>676</v>
      </c>
      <c r="D476">
        <v>-2000</v>
      </c>
      <c r="E476" s="1">
        <v>551410</v>
      </c>
      <c r="F476" t="s">
        <v>678</v>
      </c>
      <c r="G476" t="s">
        <v>332</v>
      </c>
      <c r="H476" t="s">
        <v>333</v>
      </c>
      <c r="I476" t="s">
        <v>178</v>
      </c>
      <c r="J476" t="s">
        <v>179</v>
      </c>
    </row>
    <row r="477" spans="1:16" hidden="1" x14ac:dyDescent="0.35">
      <c r="A477" t="str">
        <f>VLOOKUP(E477,kontoplaan!A477:F1945,6,FALSE)</f>
        <v>Põhitegevuse kulud</v>
      </c>
      <c r="B477" t="str">
        <f>VLOOKUP(E477,kontogrupp!A472:B1756,2,FALSE)</f>
        <v>55 - majandamiskulud</v>
      </c>
      <c r="C477" t="s">
        <v>347</v>
      </c>
      <c r="D477">
        <v>1538</v>
      </c>
      <c r="E477" s="1">
        <v>551290</v>
      </c>
      <c r="F477" t="s">
        <v>347</v>
      </c>
      <c r="G477" t="s">
        <v>428</v>
      </c>
      <c r="H477" t="s">
        <v>429</v>
      </c>
      <c r="I477" t="s">
        <v>307</v>
      </c>
      <c r="J477" t="s">
        <v>308</v>
      </c>
      <c r="K477" t="s">
        <v>586</v>
      </c>
      <c r="L477" t="s">
        <v>587</v>
      </c>
    </row>
    <row r="478" spans="1:16" hidden="1" x14ac:dyDescent="0.35">
      <c r="A478" t="str">
        <f>VLOOKUP(E478,kontoplaan!A478:F1946,6,FALSE)</f>
        <v>Põhitegevuse kulud</v>
      </c>
      <c r="B478" t="str">
        <f>VLOOKUP(E478,kontogrupp!A473:B1757,2,FALSE)</f>
        <v>55 - majandamiskulud</v>
      </c>
      <c r="C478" t="s">
        <v>347</v>
      </c>
      <c r="D478">
        <v>1505</v>
      </c>
      <c r="E478" s="1">
        <v>551290</v>
      </c>
      <c r="F478" t="s">
        <v>347</v>
      </c>
      <c r="G478" t="s">
        <v>305</v>
      </c>
      <c r="H478" t="s">
        <v>306</v>
      </c>
      <c r="I478" t="s">
        <v>307</v>
      </c>
      <c r="J478" t="s">
        <v>308</v>
      </c>
      <c r="K478" t="s">
        <v>558</v>
      </c>
      <c r="L478" t="s">
        <v>559</v>
      </c>
    </row>
    <row r="479" spans="1:16" hidden="1" x14ac:dyDescent="0.35">
      <c r="A479" t="str">
        <f>VLOOKUP(E479,kontoplaan!A479:F1947,6,FALSE)</f>
        <v>Põhitegevuse kulud</v>
      </c>
      <c r="B479" t="str">
        <f>VLOOKUP(E479,kontogrupp!A474:B1758,2,FALSE)</f>
        <v>60 - muud tegevuskulud</v>
      </c>
      <c r="C479" t="s">
        <v>679</v>
      </c>
      <c r="D479">
        <v>170</v>
      </c>
      <c r="E479" s="1">
        <v>601070</v>
      </c>
      <c r="F479" t="s">
        <v>681</v>
      </c>
      <c r="G479" t="s">
        <v>332</v>
      </c>
      <c r="H479" t="s">
        <v>333</v>
      </c>
      <c r="I479" t="s">
        <v>178</v>
      </c>
      <c r="J479" t="s">
        <v>179</v>
      </c>
    </row>
    <row r="480" spans="1:16" hidden="1" x14ac:dyDescent="0.35">
      <c r="A480" t="str">
        <f>VLOOKUP(E480,kontoplaan!A480:F1948,6,FALSE)</f>
        <v>Põhitegevuse kulud</v>
      </c>
      <c r="B480" t="str">
        <f>VLOOKUP(E480,kontogrupp!A475:B1759,2,FALSE)</f>
        <v>55 - majandamiskulud</v>
      </c>
      <c r="C480" t="s">
        <v>172</v>
      </c>
      <c r="D480">
        <v>1360</v>
      </c>
      <c r="E480" s="1">
        <v>551104</v>
      </c>
      <c r="F480" t="s">
        <v>172</v>
      </c>
      <c r="G480" t="s">
        <v>482</v>
      </c>
      <c r="H480" t="s">
        <v>483</v>
      </c>
      <c r="I480" t="s">
        <v>250</v>
      </c>
      <c r="J480" t="s">
        <v>251</v>
      </c>
      <c r="K480" t="s">
        <v>484</v>
      </c>
      <c r="L480" t="s">
        <v>485</v>
      </c>
    </row>
    <row r="481" spans="1:16" hidden="1" x14ac:dyDescent="0.35">
      <c r="A481" t="str">
        <f>VLOOKUP(E481,kontoplaan!A481:F1949,6,FALSE)</f>
        <v>Põhitegevuse kulud</v>
      </c>
      <c r="B481" t="str">
        <f>VLOOKUP(E481,kontogrupp!A476:B1760,2,FALSE)</f>
        <v>55 - majandamiskulud</v>
      </c>
      <c r="C481" t="s">
        <v>682</v>
      </c>
      <c r="D481">
        <v>-222</v>
      </c>
      <c r="E481" s="1">
        <v>552490</v>
      </c>
      <c r="F481" t="s">
        <v>244</v>
      </c>
      <c r="G481" t="s">
        <v>139</v>
      </c>
      <c r="H481" t="s">
        <v>140</v>
      </c>
      <c r="I481" t="s">
        <v>245</v>
      </c>
      <c r="J481" t="s">
        <v>246</v>
      </c>
      <c r="O481" t="s">
        <v>247</v>
      </c>
      <c r="P481" t="s">
        <v>248</v>
      </c>
    </row>
    <row r="482" spans="1:16" hidden="1" x14ac:dyDescent="0.35">
      <c r="A482" t="str">
        <f>VLOOKUP(E482,kontoplaan!A482:F1950,6,FALSE)</f>
        <v>Põhitegevuse kulud</v>
      </c>
      <c r="B482" t="str">
        <f>VLOOKUP(E482,kontogrupp!A477:B1761,2,FALSE)</f>
        <v>55 - majandamiskulud</v>
      </c>
      <c r="C482" t="s">
        <v>679</v>
      </c>
      <c r="D482">
        <v>-170</v>
      </c>
      <c r="E482" s="1">
        <v>551308</v>
      </c>
      <c r="F482" t="s">
        <v>184</v>
      </c>
      <c r="G482" t="s">
        <v>332</v>
      </c>
      <c r="H482" t="s">
        <v>333</v>
      </c>
      <c r="I482" t="s">
        <v>178</v>
      </c>
      <c r="J482" t="s">
        <v>179</v>
      </c>
    </row>
    <row r="483" spans="1:16" hidden="1" x14ac:dyDescent="0.35">
      <c r="A483" t="str">
        <f>VLOOKUP(E483,kontoplaan!A483:F1951,6,FALSE)</f>
        <v>Põhitegevuse kulud</v>
      </c>
      <c r="B483" t="str">
        <f>VLOOKUP(E483,kontogrupp!A478:B1762,2,FALSE)</f>
        <v>55 - majandamiskulud</v>
      </c>
      <c r="C483" t="s">
        <v>467</v>
      </c>
      <c r="D483">
        <v>-1360</v>
      </c>
      <c r="E483" s="1">
        <v>5511043</v>
      </c>
      <c r="F483" t="s">
        <v>467</v>
      </c>
      <c r="G483" t="s">
        <v>482</v>
      </c>
      <c r="H483" t="s">
        <v>483</v>
      </c>
      <c r="I483" t="s">
        <v>250</v>
      </c>
      <c r="J483" t="s">
        <v>251</v>
      </c>
      <c r="K483" t="s">
        <v>484</v>
      </c>
      <c r="L483" t="s">
        <v>485</v>
      </c>
    </row>
    <row r="484" spans="1:16" hidden="1" x14ac:dyDescent="0.35">
      <c r="A484" t="str">
        <f>VLOOKUP(E484,kontoplaan!A484:F1952,6,FALSE)</f>
        <v>Põhitegevuse kulud</v>
      </c>
      <c r="B484" t="str">
        <f>VLOOKUP(E484,kontogrupp!A479:B1763,2,FALSE)</f>
        <v>55 - majandamiskulud</v>
      </c>
      <c r="C484" t="s">
        <v>347</v>
      </c>
      <c r="D484">
        <v>49</v>
      </c>
      <c r="E484" s="1">
        <v>551290</v>
      </c>
      <c r="F484" t="s">
        <v>347</v>
      </c>
      <c r="G484" t="s">
        <v>404</v>
      </c>
      <c r="H484" t="s">
        <v>405</v>
      </c>
      <c r="I484" t="s">
        <v>307</v>
      </c>
      <c r="J484" t="s">
        <v>308</v>
      </c>
      <c r="K484" t="s">
        <v>406</v>
      </c>
      <c r="L484" t="s">
        <v>407</v>
      </c>
    </row>
    <row r="485" spans="1:16" hidden="1" x14ac:dyDescent="0.35">
      <c r="A485" t="str">
        <f>VLOOKUP(E485,kontoplaan!A485:F1953,6,FALSE)</f>
        <v>Põhitegevuse tulud</v>
      </c>
      <c r="B485" t="str">
        <f>VLOOKUP(E485,kontogrupp!A480:B1764,2,FALSE)</f>
        <v>32 - tulud kaupade ja teenuste müügist</v>
      </c>
      <c r="C485" t="s">
        <v>683</v>
      </c>
      <c r="D485">
        <v>16131</v>
      </c>
      <c r="E485" s="1">
        <v>322210</v>
      </c>
      <c r="F485" t="s">
        <v>685</v>
      </c>
      <c r="G485" t="s">
        <v>337</v>
      </c>
      <c r="H485" t="s">
        <v>338</v>
      </c>
      <c r="I485" t="s">
        <v>339</v>
      </c>
      <c r="J485" t="s">
        <v>340</v>
      </c>
    </row>
    <row r="486" spans="1:16" hidden="1" x14ac:dyDescent="0.35">
      <c r="A486" t="str">
        <f>VLOOKUP(E486,kontoplaan!A486:F1954,6,FALSE)</f>
        <v>Põhitegevuse kulud</v>
      </c>
      <c r="B486" t="str">
        <f>VLOOKUP(E486,kontogrupp!A481:B1765,2,FALSE)</f>
        <v>55 - majandamiskulud</v>
      </c>
      <c r="C486" t="s">
        <v>347</v>
      </c>
      <c r="D486">
        <v>1863</v>
      </c>
      <c r="E486" s="1">
        <v>551290</v>
      </c>
      <c r="F486" t="s">
        <v>347</v>
      </c>
      <c r="G486" t="s">
        <v>404</v>
      </c>
      <c r="H486" t="s">
        <v>405</v>
      </c>
      <c r="I486" t="s">
        <v>307</v>
      </c>
      <c r="J486" t="s">
        <v>308</v>
      </c>
      <c r="K486" t="s">
        <v>471</v>
      </c>
      <c r="L486" t="s">
        <v>472</v>
      </c>
    </row>
    <row r="487" spans="1:16" hidden="1" x14ac:dyDescent="0.35">
      <c r="A487" t="str">
        <f>VLOOKUP(E487,kontoplaan!A487:F1955,6,FALSE)</f>
        <v>Põhitegevuse kulud</v>
      </c>
      <c r="B487" t="str">
        <f>VLOOKUP(E487,kontogrupp!A482:B1766,2,FALSE)</f>
        <v>55 - majandamiskulud</v>
      </c>
      <c r="C487" t="s">
        <v>686</v>
      </c>
      <c r="D487">
        <v>200</v>
      </c>
      <c r="E487" s="1">
        <v>550304</v>
      </c>
      <c r="F487" t="s">
        <v>667</v>
      </c>
      <c r="G487" t="s">
        <v>332</v>
      </c>
      <c r="H487" t="s">
        <v>333</v>
      </c>
      <c r="I487" t="s">
        <v>178</v>
      </c>
      <c r="J487" t="s">
        <v>179</v>
      </c>
    </row>
    <row r="488" spans="1:16" hidden="1" x14ac:dyDescent="0.35">
      <c r="A488" t="str">
        <f>VLOOKUP(E488,kontoplaan!A488:F1956,6,FALSE)</f>
        <v>Põhitegevuse kulud</v>
      </c>
      <c r="B488" t="str">
        <f>VLOOKUP(E488,kontogrupp!A483:B1767,2,FALSE)</f>
        <v>55 - majandamiskulud</v>
      </c>
      <c r="C488" t="s">
        <v>687</v>
      </c>
      <c r="D488">
        <v>250</v>
      </c>
      <c r="E488" s="1">
        <v>551105</v>
      </c>
      <c r="F488" t="s">
        <v>687</v>
      </c>
      <c r="G488" t="s">
        <v>380</v>
      </c>
      <c r="H488" t="s">
        <v>381</v>
      </c>
      <c r="I488" t="s">
        <v>250</v>
      </c>
      <c r="J488" t="s">
        <v>251</v>
      </c>
      <c r="K488" t="s">
        <v>594</v>
      </c>
      <c r="L488" t="s">
        <v>595</v>
      </c>
    </row>
    <row r="489" spans="1:16" hidden="1" x14ac:dyDescent="0.35">
      <c r="A489" t="str">
        <f>VLOOKUP(E489,kontoplaan!A489:F1957,6,FALSE)</f>
        <v>Põhitegevuse tulud</v>
      </c>
      <c r="B489" t="str">
        <f>VLOOKUP(E489,kontogrupp!A484:B1768,2,FALSE)</f>
        <v>35 - saadud toetused</v>
      </c>
      <c r="C489" t="s">
        <v>689</v>
      </c>
      <c r="D489">
        <v>4778</v>
      </c>
      <c r="E489" s="1">
        <v>350002</v>
      </c>
      <c r="F489" t="s">
        <v>691</v>
      </c>
      <c r="G489" t="s">
        <v>337</v>
      </c>
      <c r="H489" t="s">
        <v>338</v>
      </c>
      <c r="I489" t="s">
        <v>339</v>
      </c>
      <c r="J489" t="s">
        <v>340</v>
      </c>
    </row>
    <row r="490" spans="1:16" hidden="1" x14ac:dyDescent="0.35">
      <c r="A490" t="str">
        <f>VLOOKUP(E490,kontoplaan!A490:F1958,6,FALSE)</f>
        <v>Põhitegevuse kulud</v>
      </c>
      <c r="B490" t="str">
        <f>VLOOKUP(E490,kontogrupp!A485:B1769,2,FALSE)</f>
        <v>55 - majandamiskulud</v>
      </c>
      <c r="C490" t="s">
        <v>467</v>
      </c>
      <c r="D490">
        <v>250</v>
      </c>
      <c r="E490" s="1">
        <v>5511043</v>
      </c>
      <c r="F490" t="s">
        <v>467</v>
      </c>
      <c r="G490" t="s">
        <v>380</v>
      </c>
      <c r="H490" t="s">
        <v>381</v>
      </c>
      <c r="I490" t="s">
        <v>250</v>
      </c>
      <c r="J490" t="s">
        <v>251</v>
      </c>
      <c r="K490" t="s">
        <v>594</v>
      </c>
      <c r="L490" t="s">
        <v>595</v>
      </c>
    </row>
    <row r="491" spans="1:16" hidden="1" x14ac:dyDescent="0.35">
      <c r="A491" t="str">
        <f>VLOOKUP(E491,kontoplaan!A491:F1959,6,FALSE)</f>
        <v>Põhitegevuse kulud</v>
      </c>
      <c r="B491" t="str">
        <f>VLOOKUP(E491,kontogrupp!A486:B1770,2,FALSE)</f>
        <v>55 - majandamiskulud</v>
      </c>
      <c r="C491" t="s">
        <v>686</v>
      </c>
      <c r="D491">
        <v>-200</v>
      </c>
      <c r="E491" s="1">
        <v>551308</v>
      </c>
      <c r="F491" t="s">
        <v>184</v>
      </c>
      <c r="G491" t="s">
        <v>332</v>
      </c>
      <c r="H491" t="s">
        <v>333</v>
      </c>
      <c r="I491" t="s">
        <v>178</v>
      </c>
      <c r="J491" t="s">
        <v>179</v>
      </c>
    </row>
    <row r="492" spans="1:16" hidden="1" x14ac:dyDescent="0.35">
      <c r="A492" t="str">
        <f>VLOOKUP(E492,kontoplaan!A492:F1960,6,FALSE)</f>
        <v>Põhitegevuse kulud</v>
      </c>
      <c r="B492" t="str">
        <f>VLOOKUP(E492,kontogrupp!A487:B1771,2,FALSE)</f>
        <v>55 - majandamiskulud</v>
      </c>
      <c r="C492" t="s">
        <v>467</v>
      </c>
      <c r="D492">
        <v>-500</v>
      </c>
      <c r="E492" s="1">
        <v>5511043</v>
      </c>
      <c r="F492" t="s">
        <v>467</v>
      </c>
      <c r="G492" t="s">
        <v>554</v>
      </c>
      <c r="H492" t="s">
        <v>555</v>
      </c>
      <c r="I492" t="s">
        <v>492</v>
      </c>
      <c r="J492" t="s">
        <v>493</v>
      </c>
      <c r="K492" t="s">
        <v>556</v>
      </c>
      <c r="L492" t="s">
        <v>557</v>
      </c>
    </row>
    <row r="493" spans="1:16" hidden="1" x14ac:dyDescent="0.35">
      <c r="A493" t="str">
        <f>VLOOKUP(E493,kontoplaan!A493:F1961,6,FALSE)</f>
        <v>Põhitegevuse kulud</v>
      </c>
      <c r="B493" t="str">
        <f>VLOOKUP(E493,kontogrupp!A488:B1772,2,FALSE)</f>
        <v>55 - majandamiskulud</v>
      </c>
      <c r="C493" t="s">
        <v>692</v>
      </c>
      <c r="D493">
        <v>2500</v>
      </c>
      <c r="E493" s="1">
        <v>550060</v>
      </c>
      <c r="F493" t="s">
        <v>64</v>
      </c>
      <c r="G493" t="s">
        <v>332</v>
      </c>
      <c r="H493" t="s">
        <v>333</v>
      </c>
      <c r="I493" t="s">
        <v>178</v>
      </c>
      <c r="J493" t="s">
        <v>179</v>
      </c>
      <c r="O493" t="s">
        <v>693</v>
      </c>
      <c r="P493" t="s">
        <v>694</v>
      </c>
    </row>
    <row r="494" spans="1:16" hidden="1" x14ac:dyDescent="0.35">
      <c r="A494" t="str">
        <f>VLOOKUP(E494,kontoplaan!A494:F1962,6,FALSE)</f>
        <v>Põhitegevuse kulud</v>
      </c>
      <c r="B494" t="str">
        <f>VLOOKUP(E494,kontogrupp!A489:B1773,2,FALSE)</f>
        <v>55 - majandamiskulud</v>
      </c>
      <c r="C494" t="s">
        <v>695</v>
      </c>
      <c r="D494">
        <v>278</v>
      </c>
      <c r="E494" s="1">
        <v>550012</v>
      </c>
      <c r="F494" t="s">
        <v>643</v>
      </c>
      <c r="G494" t="s">
        <v>154</v>
      </c>
      <c r="H494" t="s">
        <v>155</v>
      </c>
      <c r="I494" t="s">
        <v>117</v>
      </c>
      <c r="J494" t="s">
        <v>118</v>
      </c>
      <c r="M494" t="s">
        <v>572</v>
      </c>
      <c r="N494" t="s">
        <v>573</v>
      </c>
    </row>
    <row r="495" spans="1:16" hidden="1" x14ac:dyDescent="0.35">
      <c r="A495" t="str">
        <f>VLOOKUP(E495,kontoplaan!A495:F1963,6,FALSE)</f>
        <v>Põhitegevuse kulud</v>
      </c>
      <c r="B495" t="str">
        <f>VLOOKUP(E495,kontogrupp!A490:B1774,2,FALSE)</f>
        <v>55 - majandamiskulud</v>
      </c>
      <c r="C495" t="s">
        <v>692</v>
      </c>
      <c r="D495">
        <v>-2500</v>
      </c>
      <c r="E495" s="1">
        <v>550060</v>
      </c>
      <c r="F495" t="s">
        <v>64</v>
      </c>
      <c r="G495" t="s">
        <v>332</v>
      </c>
      <c r="H495" t="s">
        <v>333</v>
      </c>
      <c r="I495" t="s">
        <v>178</v>
      </c>
      <c r="J495" t="s">
        <v>179</v>
      </c>
      <c r="O495" t="s">
        <v>696</v>
      </c>
      <c r="P495" t="s">
        <v>697</v>
      </c>
    </row>
    <row r="496" spans="1:16" hidden="1" x14ac:dyDescent="0.35">
      <c r="A496" t="str">
        <f>VLOOKUP(E496,kontoplaan!A496:F1964,6,FALSE)</f>
        <v>Põhitegevuse kulud</v>
      </c>
      <c r="B496" t="str">
        <f>VLOOKUP(E496,kontogrupp!A491:B1775,2,FALSE)</f>
        <v>55 - majandamiskulud</v>
      </c>
      <c r="C496" t="s">
        <v>172</v>
      </c>
      <c r="D496">
        <v>-900</v>
      </c>
      <c r="E496" s="1">
        <v>551104</v>
      </c>
      <c r="F496" t="s">
        <v>172</v>
      </c>
      <c r="G496" t="s">
        <v>613</v>
      </c>
      <c r="H496" t="s">
        <v>614</v>
      </c>
      <c r="I496" t="s">
        <v>615</v>
      </c>
      <c r="J496" t="s">
        <v>616</v>
      </c>
      <c r="K496" t="s">
        <v>617</v>
      </c>
      <c r="L496" t="s">
        <v>618</v>
      </c>
    </row>
    <row r="497" spans="1:18" hidden="1" x14ac:dyDescent="0.35">
      <c r="A497" t="str">
        <f>VLOOKUP(E497,kontoplaan!A497:F1965,6,FALSE)</f>
        <v>Põhitegevuse kulud</v>
      </c>
      <c r="B497" t="str">
        <f>VLOOKUP(E497,kontogrupp!A492:B1776,2,FALSE)</f>
        <v>55 - majandamiskulud</v>
      </c>
      <c r="C497" t="s">
        <v>467</v>
      </c>
      <c r="D497">
        <v>900</v>
      </c>
      <c r="E497" s="1">
        <v>5511043</v>
      </c>
      <c r="F497" t="s">
        <v>467</v>
      </c>
      <c r="G497" t="s">
        <v>613</v>
      </c>
      <c r="H497" t="s">
        <v>614</v>
      </c>
      <c r="I497" t="s">
        <v>615</v>
      </c>
      <c r="J497" t="s">
        <v>616</v>
      </c>
      <c r="K497" t="s">
        <v>617</v>
      </c>
      <c r="L497" t="s">
        <v>618</v>
      </c>
    </row>
    <row r="498" spans="1:18" hidden="1" x14ac:dyDescent="0.35">
      <c r="A498" t="str">
        <f>VLOOKUP(E498,kontoplaan!A498:F1966,6,FALSE)</f>
        <v>Põhitegevuse kulud</v>
      </c>
      <c r="B498" t="str">
        <f>VLOOKUP(E498,kontogrupp!A493:B1777,2,FALSE)</f>
        <v>50 - tööjõukulud</v>
      </c>
      <c r="C498" t="s">
        <v>698</v>
      </c>
      <c r="D498">
        <v>10</v>
      </c>
      <c r="E498" s="1">
        <v>506040</v>
      </c>
      <c r="F498" t="s">
        <v>18</v>
      </c>
      <c r="G498" t="s">
        <v>139</v>
      </c>
      <c r="H498" t="s">
        <v>140</v>
      </c>
      <c r="I498" t="s">
        <v>245</v>
      </c>
      <c r="J498" t="s">
        <v>246</v>
      </c>
      <c r="O498" t="s">
        <v>23</v>
      </c>
      <c r="P498" t="s">
        <v>24</v>
      </c>
    </row>
    <row r="499" spans="1:18" hidden="1" x14ac:dyDescent="0.35">
      <c r="A499" t="str">
        <f>VLOOKUP(E499,kontoplaan!A499:F1967,6,FALSE)</f>
        <v>Põhitegevuse kulud</v>
      </c>
      <c r="B499" t="str">
        <f>VLOOKUP(E499,kontogrupp!A494:B1778,2,FALSE)</f>
        <v>55 - majandamiskulud</v>
      </c>
      <c r="C499" t="s">
        <v>698</v>
      </c>
      <c r="D499">
        <v>-10</v>
      </c>
      <c r="E499" s="1">
        <v>552490</v>
      </c>
      <c r="F499" t="s">
        <v>244</v>
      </c>
      <c r="G499" t="s">
        <v>139</v>
      </c>
      <c r="H499" t="s">
        <v>140</v>
      </c>
      <c r="I499" t="s">
        <v>245</v>
      </c>
      <c r="J499" t="s">
        <v>246</v>
      </c>
      <c r="O499" t="s">
        <v>699</v>
      </c>
      <c r="P499" t="s">
        <v>700</v>
      </c>
    </row>
    <row r="500" spans="1:18" hidden="1" x14ac:dyDescent="0.35">
      <c r="A500" t="str">
        <f>VLOOKUP(E500,kontoplaan!A500:F1968,6,FALSE)</f>
        <v>Põhitegevuse kulud</v>
      </c>
      <c r="B500" t="str">
        <f>VLOOKUP(E500,kontogrupp!A495:B1779,2,FALSE)</f>
        <v>50 - tööjõukulud</v>
      </c>
      <c r="C500" t="s">
        <v>701</v>
      </c>
      <c r="D500">
        <v>396</v>
      </c>
      <c r="E500" s="1">
        <v>506000</v>
      </c>
      <c r="F500" t="s">
        <v>28</v>
      </c>
      <c r="G500" t="s">
        <v>139</v>
      </c>
      <c r="H500" t="s">
        <v>140</v>
      </c>
      <c r="I500" t="s">
        <v>245</v>
      </c>
      <c r="J500" t="s">
        <v>246</v>
      </c>
      <c r="O500" t="s">
        <v>23</v>
      </c>
      <c r="P500" t="s">
        <v>24</v>
      </c>
    </row>
    <row r="501" spans="1:18" hidden="1" x14ac:dyDescent="0.35">
      <c r="A501" t="str">
        <f>VLOOKUP(E501,kontoplaan!A501:F1969,6,FALSE)</f>
        <v>Põhitegevuse kulud</v>
      </c>
      <c r="B501" t="str">
        <f>VLOOKUP(E501,kontogrupp!A496:B1780,2,FALSE)</f>
        <v>55 - majandamiskulud</v>
      </c>
      <c r="C501" t="s">
        <v>701</v>
      </c>
      <c r="D501">
        <v>-396</v>
      </c>
      <c r="E501" s="1">
        <v>552490</v>
      </c>
      <c r="F501" t="s">
        <v>244</v>
      </c>
      <c r="G501" t="s">
        <v>139</v>
      </c>
      <c r="H501" t="s">
        <v>140</v>
      </c>
      <c r="I501" t="s">
        <v>245</v>
      </c>
      <c r="J501" t="s">
        <v>246</v>
      </c>
      <c r="O501" t="s">
        <v>699</v>
      </c>
      <c r="P501" t="s">
        <v>700</v>
      </c>
    </row>
    <row r="502" spans="1:18" hidden="1" x14ac:dyDescent="0.35">
      <c r="A502" t="str">
        <f>VLOOKUP(E502,kontoplaan!A502:F1970,6,FALSE)</f>
        <v>Põhitegevuse kulud</v>
      </c>
      <c r="B502" t="str">
        <f>VLOOKUP(E502,kontogrupp!A497:B1781,2,FALSE)</f>
        <v>50 - tööjõukulud</v>
      </c>
      <c r="C502" t="s">
        <v>702</v>
      </c>
      <c r="D502">
        <v>1200</v>
      </c>
      <c r="E502" s="1">
        <v>500250</v>
      </c>
      <c r="F502" t="s">
        <v>102</v>
      </c>
      <c r="G502" t="s">
        <v>139</v>
      </c>
      <c r="H502" t="s">
        <v>140</v>
      </c>
      <c r="I502" t="s">
        <v>245</v>
      </c>
      <c r="J502" t="s">
        <v>246</v>
      </c>
      <c r="O502" t="s">
        <v>23</v>
      </c>
      <c r="P502" t="s">
        <v>24</v>
      </c>
    </row>
    <row r="503" spans="1:18" hidden="1" x14ac:dyDescent="0.35">
      <c r="A503" t="str">
        <f>VLOOKUP(E503,kontoplaan!A503:F1971,6,FALSE)</f>
        <v>Põhitegevuse kulud</v>
      </c>
      <c r="B503" t="str">
        <f>VLOOKUP(E503,kontogrupp!A498:B1782,2,FALSE)</f>
        <v>55 - majandamiskulud</v>
      </c>
      <c r="C503" t="s">
        <v>702</v>
      </c>
      <c r="D503">
        <v>-1200</v>
      </c>
      <c r="E503" s="1">
        <v>552490</v>
      </c>
      <c r="F503" t="s">
        <v>244</v>
      </c>
      <c r="G503" t="s">
        <v>139</v>
      </c>
      <c r="H503" t="s">
        <v>140</v>
      </c>
      <c r="I503" t="s">
        <v>245</v>
      </c>
      <c r="J503" t="s">
        <v>246</v>
      </c>
      <c r="O503" t="s">
        <v>699</v>
      </c>
      <c r="P503" t="s">
        <v>700</v>
      </c>
    </row>
    <row r="504" spans="1:18" hidden="1" x14ac:dyDescent="0.35">
      <c r="A504" t="str">
        <f>VLOOKUP(E504,kontoplaan!A504:F1972,6,FALSE)</f>
        <v>Põhitegevuse kulud</v>
      </c>
      <c r="B504" t="str">
        <f>VLOOKUP(E504,kontogrupp!A499:B1783,2,FALSE)</f>
        <v>55 - majandamiskulud</v>
      </c>
      <c r="C504" t="s">
        <v>467</v>
      </c>
      <c r="D504">
        <v>-250</v>
      </c>
      <c r="E504" s="1">
        <v>5511043</v>
      </c>
      <c r="F504" t="s">
        <v>467</v>
      </c>
      <c r="G504" t="s">
        <v>410</v>
      </c>
      <c r="H504" t="s">
        <v>411</v>
      </c>
      <c r="I504" t="s">
        <v>412</v>
      </c>
      <c r="J504" t="s">
        <v>413</v>
      </c>
      <c r="K504" t="s">
        <v>414</v>
      </c>
      <c r="L504" t="s">
        <v>415</v>
      </c>
    </row>
    <row r="505" spans="1:18" hidden="1" x14ac:dyDescent="0.35">
      <c r="A505" t="str">
        <f>VLOOKUP(E505,kontoplaan!A505:F1973,6,FALSE)</f>
        <v>Põhitegevuse kulud</v>
      </c>
      <c r="B505" t="str">
        <f>VLOOKUP(E505,kontogrupp!A500:B1784,2,FALSE)</f>
        <v>55 - majandamiskulud</v>
      </c>
      <c r="C505" t="s">
        <v>467</v>
      </c>
      <c r="D505">
        <v>250</v>
      </c>
      <c r="E505" s="1">
        <v>5511043</v>
      </c>
      <c r="F505" t="s">
        <v>467</v>
      </c>
      <c r="G505" t="s">
        <v>490</v>
      </c>
      <c r="H505" t="s">
        <v>491</v>
      </c>
      <c r="I505" t="s">
        <v>492</v>
      </c>
      <c r="J505" t="s">
        <v>493</v>
      </c>
      <c r="K505" t="s">
        <v>494</v>
      </c>
      <c r="L505" t="s">
        <v>495</v>
      </c>
    </row>
    <row r="506" spans="1:18" hidden="1" x14ac:dyDescent="0.35">
      <c r="A506" t="str">
        <f>VLOOKUP(E506,kontoplaan!A506:F1974,6,FALSE)</f>
        <v>Põhitegevuse kulud</v>
      </c>
      <c r="B506" t="str">
        <f>VLOOKUP(E506,kontogrupp!A501:B1785,2,FALSE)</f>
        <v>55 - majandamiskulud</v>
      </c>
      <c r="C506" t="s">
        <v>687</v>
      </c>
      <c r="D506">
        <v>200</v>
      </c>
      <c r="E506" s="1">
        <v>551105</v>
      </c>
      <c r="F506" t="s">
        <v>687</v>
      </c>
      <c r="G506" t="s">
        <v>47</v>
      </c>
      <c r="H506" t="s">
        <v>48</v>
      </c>
      <c r="I506" t="s">
        <v>21</v>
      </c>
      <c r="J506" t="s">
        <v>22</v>
      </c>
      <c r="K506" t="s">
        <v>53</v>
      </c>
      <c r="L506" t="s">
        <v>54</v>
      </c>
    </row>
    <row r="507" spans="1:18" hidden="1" x14ac:dyDescent="0.35">
      <c r="A507" t="str">
        <f>VLOOKUP(E507,kontoplaan!A507:F1975,6,FALSE)</f>
        <v>Põhitegevuse kulud</v>
      </c>
      <c r="B507" t="str">
        <f>VLOOKUP(E507,kontogrupp!A502:B1786,2,FALSE)</f>
        <v>55 - majandamiskulud</v>
      </c>
      <c r="C507" t="s">
        <v>467</v>
      </c>
      <c r="D507">
        <v>-200</v>
      </c>
      <c r="E507" s="1">
        <v>5511043</v>
      </c>
      <c r="F507" t="s">
        <v>467</v>
      </c>
      <c r="G507" t="s">
        <v>47</v>
      </c>
      <c r="H507" t="s">
        <v>48</v>
      </c>
      <c r="I507" t="s">
        <v>21</v>
      </c>
      <c r="J507" t="s">
        <v>22</v>
      </c>
      <c r="K507" t="s">
        <v>53</v>
      </c>
      <c r="L507" t="s">
        <v>54</v>
      </c>
    </row>
    <row r="508" spans="1:18" hidden="1" x14ac:dyDescent="0.35">
      <c r="A508" t="str">
        <f>VLOOKUP(E508,kontoplaan!A508:F1976,6,FALSE)</f>
        <v>Põhitegevuse kulud</v>
      </c>
      <c r="B508" t="str">
        <f>VLOOKUP(E508,kontogrupp!A503:B1787,2,FALSE)</f>
        <v>55 - majandamiskulud</v>
      </c>
      <c r="C508" t="s">
        <v>703</v>
      </c>
      <c r="D508">
        <v>150</v>
      </c>
      <c r="E508" s="1">
        <v>550040</v>
      </c>
      <c r="F508" t="s">
        <v>76</v>
      </c>
      <c r="G508" t="s">
        <v>305</v>
      </c>
      <c r="H508" t="s">
        <v>306</v>
      </c>
      <c r="I508" t="s">
        <v>307</v>
      </c>
      <c r="J508" t="s">
        <v>308</v>
      </c>
    </row>
    <row r="509" spans="1:18" hidden="1" x14ac:dyDescent="0.35">
      <c r="A509" t="str">
        <f>VLOOKUP(E509,kontoplaan!A2:F1470,6,FALSE)</f>
        <v>Põhitegevuse kulud</v>
      </c>
      <c r="B509" t="str">
        <f>VLOOKUP(E509,kontogrupp!A504:B1788,2,FALSE)</f>
        <v>55 - majandamiskulud</v>
      </c>
      <c r="C509" t="s">
        <v>704</v>
      </c>
      <c r="D509">
        <v>400</v>
      </c>
      <c r="E509" s="1">
        <v>5532</v>
      </c>
      <c r="F509" t="s">
        <v>705</v>
      </c>
      <c r="G509" t="s">
        <v>19</v>
      </c>
      <c r="H509" t="s">
        <v>20</v>
      </c>
      <c r="I509" t="s">
        <v>21</v>
      </c>
      <c r="J509" t="s">
        <v>22</v>
      </c>
      <c r="Q509" t="s">
        <v>706</v>
      </c>
      <c r="R509" t="s">
        <v>707</v>
      </c>
    </row>
    <row r="510" spans="1:18" hidden="1" x14ac:dyDescent="0.35">
      <c r="A510" t="str">
        <f>VLOOKUP(E510,kontoplaan!A3:F1471,6,FALSE)</f>
        <v>Põhitegevuse kulud</v>
      </c>
      <c r="B510" t="str">
        <f>VLOOKUP(E510,kontogrupp!A505:B1789,2,FALSE)</f>
        <v>55 - majandamiskulud</v>
      </c>
      <c r="C510" t="s">
        <v>708</v>
      </c>
      <c r="D510">
        <v>20000</v>
      </c>
      <c r="E510" s="1">
        <v>551240</v>
      </c>
      <c r="F510" t="s">
        <v>172</v>
      </c>
      <c r="G510" t="s">
        <v>47</v>
      </c>
      <c r="H510" t="s">
        <v>48</v>
      </c>
      <c r="I510" t="s">
        <v>32</v>
      </c>
      <c r="J510" t="s">
        <v>33</v>
      </c>
      <c r="O510" t="s">
        <v>709</v>
      </c>
      <c r="P510" t="s">
        <v>710</v>
      </c>
    </row>
    <row r="511" spans="1:18" hidden="1" x14ac:dyDescent="0.35">
      <c r="A511" t="str">
        <f>VLOOKUP(E511,kontoplaan!A4:F1472,6,FALSE)</f>
        <v>Põhitegevuse kulud</v>
      </c>
      <c r="B511" t="str">
        <f>VLOOKUP(E511,kontogrupp!A506:B1790,2,FALSE)</f>
        <v>55 - majandamiskulud</v>
      </c>
      <c r="C511" t="s">
        <v>711</v>
      </c>
      <c r="D511">
        <v>-400</v>
      </c>
      <c r="E511" s="1">
        <v>550050</v>
      </c>
      <c r="F511" t="s">
        <v>713</v>
      </c>
      <c r="G511" t="s">
        <v>19</v>
      </c>
      <c r="H511" t="s">
        <v>20</v>
      </c>
      <c r="I511" t="s">
        <v>21</v>
      </c>
      <c r="J511" t="s">
        <v>22</v>
      </c>
      <c r="Q511" t="s">
        <v>706</v>
      </c>
      <c r="R511" t="s">
        <v>707</v>
      </c>
    </row>
    <row r="512" spans="1:18" x14ac:dyDescent="0.35">
      <c r="A512" t="str">
        <f>VLOOKUP(E512,kontoplaan!A5:F1473,6,FALSE)</f>
        <v>Investeerimistegevuse kulud</v>
      </c>
      <c r="B512" t="str">
        <f>VLOOKUP(E512,kontogrupp!A507:B1791,2,FALSE)</f>
        <v>15 - põhivara soetus</v>
      </c>
      <c r="C512" t="s">
        <v>714</v>
      </c>
      <c r="D512">
        <v>19540</v>
      </c>
      <c r="E512" s="1">
        <v>155106</v>
      </c>
      <c r="F512" t="s">
        <v>716</v>
      </c>
      <c r="G512" t="s">
        <v>47</v>
      </c>
      <c r="H512" t="s">
        <v>48</v>
      </c>
      <c r="I512" t="s">
        <v>32</v>
      </c>
      <c r="J512" t="s">
        <v>33</v>
      </c>
      <c r="O512" t="s">
        <v>717</v>
      </c>
      <c r="P512" t="s">
        <v>718</v>
      </c>
    </row>
    <row r="513" spans="1:18" hidden="1" x14ac:dyDescent="0.35">
      <c r="A513" t="str">
        <f>VLOOKUP(E513,kontoplaan!A6:F1474,6,FALSE)</f>
        <v>Põhitegevuse kulud</v>
      </c>
      <c r="B513" t="str">
        <f>VLOOKUP(E513,kontogrupp!A508:B1792,2,FALSE)</f>
        <v>55 - majandamiskulud</v>
      </c>
      <c r="C513" t="s">
        <v>719</v>
      </c>
      <c r="D513">
        <v>5952</v>
      </c>
      <c r="E513" s="1">
        <v>550400</v>
      </c>
      <c r="F513" t="s">
        <v>138</v>
      </c>
      <c r="G513" t="s">
        <v>19</v>
      </c>
      <c r="H513" t="s">
        <v>20</v>
      </c>
      <c r="I513" t="s">
        <v>720</v>
      </c>
      <c r="J513" t="s">
        <v>721</v>
      </c>
      <c r="Q513" t="s">
        <v>25</v>
      </c>
      <c r="R513" t="s">
        <v>26</v>
      </c>
    </row>
    <row r="514" spans="1:18" hidden="1" x14ac:dyDescent="0.35">
      <c r="A514" t="str">
        <f>VLOOKUP(E514,kontoplaan!A7:F1475,6,FALSE)</f>
        <v>Põhitegevuse kulud</v>
      </c>
      <c r="B514" t="str">
        <f>VLOOKUP(E514,kontogrupp!A509:B1793,2,FALSE)</f>
        <v>55 - majandamiskulud</v>
      </c>
      <c r="C514" t="s">
        <v>722</v>
      </c>
      <c r="D514">
        <v>-5952</v>
      </c>
      <c r="E514" s="1">
        <v>550050</v>
      </c>
      <c r="F514" t="s">
        <v>713</v>
      </c>
      <c r="G514" t="s">
        <v>19</v>
      </c>
      <c r="H514" t="s">
        <v>20</v>
      </c>
      <c r="I514" t="s">
        <v>21</v>
      </c>
      <c r="J514" t="s">
        <v>22</v>
      </c>
      <c r="Q514" t="s">
        <v>706</v>
      </c>
      <c r="R514" t="s">
        <v>707</v>
      </c>
    </row>
    <row r="515" spans="1:18" x14ac:dyDescent="0.35">
      <c r="A515" t="str">
        <f>VLOOKUP(E515,kontoplaan!A8:F1476,6,FALSE)</f>
        <v>Investeerimistegevuse kulud</v>
      </c>
      <c r="B515" t="str">
        <f>VLOOKUP(E515,kontogrupp!A510:B1794,2,FALSE)</f>
        <v>15 - põhivara soetus</v>
      </c>
      <c r="C515" t="s">
        <v>723</v>
      </c>
      <c r="D515">
        <v>-39540</v>
      </c>
      <c r="E515" s="1">
        <v>155109</v>
      </c>
      <c r="F515" t="s">
        <v>177</v>
      </c>
      <c r="G515" t="s">
        <v>47</v>
      </c>
      <c r="H515" t="s">
        <v>48</v>
      </c>
      <c r="I515" t="s">
        <v>178</v>
      </c>
      <c r="J515" t="s">
        <v>179</v>
      </c>
      <c r="O515" t="s">
        <v>234</v>
      </c>
      <c r="P515" t="s">
        <v>235</v>
      </c>
    </row>
    <row r="516" spans="1:18" hidden="1" x14ac:dyDescent="0.35">
      <c r="A516" t="str">
        <f>VLOOKUP(E516,kontoplaan!A9:F1477,6,FALSE)</f>
        <v>Põhitegevuse kulud</v>
      </c>
      <c r="B516" t="str">
        <f>VLOOKUP(E516,kontogrupp!A511:B1795,2,FALSE)</f>
        <v>55 - majandamiskulud</v>
      </c>
      <c r="C516" t="s">
        <v>708</v>
      </c>
      <c r="D516">
        <v>5000</v>
      </c>
      <c r="E516" s="1">
        <v>551240</v>
      </c>
      <c r="F516" t="s">
        <v>172</v>
      </c>
      <c r="G516" t="s">
        <v>47</v>
      </c>
      <c r="H516" t="s">
        <v>48</v>
      </c>
      <c r="I516" t="s">
        <v>32</v>
      </c>
      <c r="J516" t="s">
        <v>33</v>
      </c>
      <c r="O516" t="s">
        <v>709</v>
      </c>
      <c r="P516" t="s">
        <v>710</v>
      </c>
    </row>
    <row r="517" spans="1:18" x14ac:dyDescent="0.35">
      <c r="A517" t="str">
        <f>VLOOKUP(E517,kontoplaan!A10:F1478,6,FALSE)</f>
        <v>Investeerimistegevuse kulud</v>
      </c>
      <c r="B517" t="str">
        <f>VLOOKUP(E517,kontogrupp!A512:B1796,2,FALSE)</f>
        <v>15 - põhivara soetus</v>
      </c>
      <c r="C517" t="s">
        <v>724</v>
      </c>
      <c r="D517">
        <v>-5000</v>
      </c>
      <c r="E517" s="1">
        <v>155109</v>
      </c>
      <c r="F517" t="s">
        <v>177</v>
      </c>
      <c r="G517" t="s">
        <v>47</v>
      </c>
      <c r="H517" t="s">
        <v>48</v>
      </c>
      <c r="I517" t="s">
        <v>32</v>
      </c>
      <c r="J517" t="s">
        <v>33</v>
      </c>
      <c r="O517" t="s">
        <v>725</v>
      </c>
      <c r="P517" t="s">
        <v>726</v>
      </c>
    </row>
    <row r="518" spans="1:18" hidden="1" x14ac:dyDescent="0.35">
      <c r="A518" t="str">
        <f>VLOOKUP(E518,kontoplaan!A11:F1479,6,FALSE)</f>
        <v>Põhitegevuse kulud</v>
      </c>
      <c r="B518" t="str">
        <f>VLOOKUP(E518,kontogrupp!A513:B1797,2,FALSE)</f>
        <v>55 - majandamiskulud</v>
      </c>
      <c r="C518" t="s">
        <v>727</v>
      </c>
      <c r="D518">
        <v>5000</v>
      </c>
      <c r="E518" s="1">
        <v>551240</v>
      </c>
      <c r="F518" t="s">
        <v>172</v>
      </c>
      <c r="G518" t="s">
        <v>47</v>
      </c>
      <c r="H518" t="s">
        <v>48</v>
      </c>
      <c r="I518" t="s">
        <v>32</v>
      </c>
      <c r="J518" t="s">
        <v>33</v>
      </c>
      <c r="O518" t="s">
        <v>709</v>
      </c>
      <c r="P518" t="s">
        <v>710</v>
      </c>
    </row>
    <row r="519" spans="1:18" hidden="1" x14ac:dyDescent="0.35">
      <c r="A519" t="str">
        <f>VLOOKUP(E519,kontoplaan!A12:F1480,6,FALSE)</f>
        <v>Põhitegevuse kulud</v>
      </c>
      <c r="B519" t="str">
        <f>VLOOKUP(E519,kontogrupp!A514:B1798,2,FALSE)</f>
        <v>55 - majandamiskulud</v>
      </c>
      <c r="C519" t="s">
        <v>728</v>
      </c>
      <c r="D519">
        <v>5000</v>
      </c>
      <c r="E519" s="1">
        <v>551410</v>
      </c>
      <c r="F519" t="s">
        <v>678</v>
      </c>
      <c r="G519" t="s">
        <v>19</v>
      </c>
      <c r="H519" t="s">
        <v>20</v>
      </c>
      <c r="I519" t="s">
        <v>21</v>
      </c>
      <c r="J519" t="s">
        <v>22</v>
      </c>
      <c r="Q519" t="s">
        <v>729</v>
      </c>
      <c r="R519" t="s">
        <v>730</v>
      </c>
    </row>
    <row r="520" spans="1:18" hidden="1" x14ac:dyDescent="0.35">
      <c r="A520" t="str">
        <f>VLOOKUP(E520,kontoplaan!A13:F1481,6,FALSE)</f>
        <v>Põhitegevuse kulud</v>
      </c>
      <c r="B520" t="str">
        <f>VLOOKUP(E520,kontogrupp!A515:B1799,2,FALSE)</f>
        <v>55 - majandamiskulud</v>
      </c>
      <c r="C520" t="s">
        <v>731</v>
      </c>
      <c r="D520">
        <v>-5000</v>
      </c>
      <c r="E520" s="1">
        <v>551240</v>
      </c>
      <c r="F520" t="s">
        <v>172</v>
      </c>
      <c r="G520" t="s">
        <v>47</v>
      </c>
      <c r="H520" t="s">
        <v>48</v>
      </c>
      <c r="I520" t="s">
        <v>32</v>
      </c>
      <c r="J520" t="s">
        <v>33</v>
      </c>
      <c r="O520" t="s">
        <v>732</v>
      </c>
      <c r="P520" t="s">
        <v>733</v>
      </c>
    </row>
    <row r="521" spans="1:18" hidden="1" x14ac:dyDescent="0.35">
      <c r="A521" t="str">
        <f>VLOOKUP(E521,kontoplaan!A14:F1482,6,FALSE)</f>
        <v>Põhitegevuse kulud</v>
      </c>
      <c r="B521" t="str">
        <f>VLOOKUP(E521,kontogrupp!A516:B1800,2,FALSE)</f>
        <v>55 - majandamiskulud</v>
      </c>
      <c r="C521" t="s">
        <v>734</v>
      </c>
      <c r="D521">
        <v>-5000</v>
      </c>
      <c r="E521" s="1">
        <v>550400</v>
      </c>
      <c r="F521" t="s">
        <v>138</v>
      </c>
      <c r="G521" t="s">
        <v>19</v>
      </c>
      <c r="H521" t="s">
        <v>20</v>
      </c>
      <c r="I521" t="s">
        <v>21</v>
      </c>
      <c r="J521" t="s">
        <v>22</v>
      </c>
      <c r="Q521" t="s">
        <v>729</v>
      </c>
      <c r="R521" t="s">
        <v>730</v>
      </c>
    </row>
    <row r="522" spans="1:18" hidden="1" x14ac:dyDescent="0.35">
      <c r="A522" t="str">
        <f>VLOOKUP(E522,kontoplaan!A15:F1483,6,FALSE)</f>
        <v>Põhitegevuse kulud</v>
      </c>
      <c r="B522" t="str">
        <f>VLOOKUP(E522,kontogrupp!A517:B1801,2,FALSE)</f>
        <v>55 - majandamiskulud</v>
      </c>
      <c r="C522" t="s">
        <v>735</v>
      </c>
      <c r="D522">
        <v>-3000</v>
      </c>
      <c r="E522" s="1">
        <v>550400</v>
      </c>
      <c r="F522" t="s">
        <v>138</v>
      </c>
      <c r="G522" t="s">
        <v>19</v>
      </c>
      <c r="H522" t="s">
        <v>20</v>
      </c>
      <c r="I522" t="s">
        <v>21</v>
      </c>
      <c r="J522" t="s">
        <v>22</v>
      </c>
      <c r="Q522" t="s">
        <v>729</v>
      </c>
      <c r="R522" t="s">
        <v>730</v>
      </c>
    </row>
    <row r="523" spans="1:18" hidden="1" x14ac:dyDescent="0.35">
      <c r="A523" t="str">
        <f>VLOOKUP(E523,kontoplaan!A16:F1484,6,FALSE)</f>
        <v>Põhitegevuse kulud</v>
      </c>
      <c r="B523" t="str">
        <f>VLOOKUP(E523,kontogrupp!A518:B1802,2,FALSE)</f>
        <v>55 - majandamiskulud</v>
      </c>
      <c r="C523" t="s">
        <v>736</v>
      </c>
      <c r="D523">
        <v>1500</v>
      </c>
      <c r="E523" s="1">
        <v>550001</v>
      </c>
      <c r="F523" t="s">
        <v>194</v>
      </c>
      <c r="G523" t="s">
        <v>19</v>
      </c>
      <c r="H523" t="s">
        <v>20</v>
      </c>
      <c r="I523" t="s">
        <v>21</v>
      </c>
      <c r="J523" t="s">
        <v>22</v>
      </c>
      <c r="Q523" t="s">
        <v>737</v>
      </c>
      <c r="R523" t="s">
        <v>738</v>
      </c>
    </row>
    <row r="524" spans="1:18" hidden="1" x14ac:dyDescent="0.35">
      <c r="A524" t="str">
        <f>VLOOKUP(E524,kontoplaan!A17:F1485,6,FALSE)</f>
        <v>Põhitegevuse kulud</v>
      </c>
      <c r="B524" t="str">
        <f>VLOOKUP(E524,kontogrupp!A519:B1803,2,FALSE)</f>
        <v>55 - majandamiskulud</v>
      </c>
      <c r="C524" t="s">
        <v>739</v>
      </c>
      <c r="D524">
        <v>-1500</v>
      </c>
      <c r="E524" s="1">
        <v>550099</v>
      </c>
      <c r="F524" t="s">
        <v>86</v>
      </c>
      <c r="G524" t="s">
        <v>19</v>
      </c>
      <c r="H524" t="s">
        <v>20</v>
      </c>
      <c r="I524" t="s">
        <v>21</v>
      </c>
      <c r="J524" t="s">
        <v>22</v>
      </c>
      <c r="Q524" t="s">
        <v>737</v>
      </c>
      <c r="R524" t="s">
        <v>738</v>
      </c>
    </row>
    <row r="525" spans="1:18" hidden="1" x14ac:dyDescent="0.35">
      <c r="A525" t="str">
        <f>VLOOKUP(E525,kontoplaan!A18:F1486,6,FALSE)</f>
        <v>Põhitegevuse kulud</v>
      </c>
      <c r="B525" t="str">
        <f>VLOOKUP(E525,kontogrupp!A520:B1804,2,FALSE)</f>
        <v>50 - tööjõukulud</v>
      </c>
      <c r="C525" t="s">
        <v>740</v>
      </c>
      <c r="D525">
        <v>268</v>
      </c>
      <c r="E525" s="1">
        <v>500247</v>
      </c>
      <c r="F525" t="s">
        <v>742</v>
      </c>
      <c r="G525" t="s">
        <v>158</v>
      </c>
      <c r="H525" t="s">
        <v>159</v>
      </c>
      <c r="I525" t="s">
        <v>117</v>
      </c>
      <c r="J525" t="s">
        <v>118</v>
      </c>
    </row>
    <row r="526" spans="1:18" hidden="1" x14ac:dyDescent="0.35">
      <c r="A526" t="str">
        <f>VLOOKUP(E526,kontoplaan!A19:F1487,6,FALSE)</f>
        <v>Põhitegevuse kulud</v>
      </c>
      <c r="B526" t="str">
        <f>VLOOKUP(E526,kontogrupp!A521:B1805,2,FALSE)</f>
        <v>50 - tööjõukulud</v>
      </c>
      <c r="C526" t="s">
        <v>740</v>
      </c>
      <c r="D526">
        <v>90</v>
      </c>
      <c r="E526" s="1">
        <v>506000</v>
      </c>
      <c r="F526" t="s">
        <v>28</v>
      </c>
      <c r="G526" t="s">
        <v>158</v>
      </c>
      <c r="H526" t="s">
        <v>159</v>
      </c>
      <c r="I526" t="s">
        <v>117</v>
      </c>
      <c r="J526" t="s">
        <v>118</v>
      </c>
    </row>
    <row r="527" spans="1:18" hidden="1" x14ac:dyDescent="0.35">
      <c r="A527" t="str">
        <f>VLOOKUP(E527,kontoplaan!A20:F1488,6,FALSE)</f>
        <v>Põhitegevuse kulud</v>
      </c>
      <c r="B527" t="str">
        <f>VLOOKUP(E527,kontogrupp!A522:B1806,2,FALSE)</f>
        <v>50 - tööjõukulud</v>
      </c>
      <c r="C527" t="s">
        <v>16</v>
      </c>
      <c r="D527">
        <v>5979</v>
      </c>
      <c r="E527" s="1">
        <v>500140</v>
      </c>
      <c r="F527" t="s">
        <v>108</v>
      </c>
      <c r="G527" t="s">
        <v>19</v>
      </c>
      <c r="H527" t="s">
        <v>20</v>
      </c>
      <c r="I527" t="s">
        <v>21</v>
      </c>
      <c r="J527" t="s">
        <v>22</v>
      </c>
      <c r="O527" t="s">
        <v>23</v>
      </c>
      <c r="P527" t="s">
        <v>24</v>
      </c>
      <c r="Q527" t="s">
        <v>25</v>
      </c>
      <c r="R527" t="s">
        <v>26</v>
      </c>
    </row>
    <row r="528" spans="1:18" hidden="1" x14ac:dyDescent="0.35">
      <c r="A528" t="str">
        <f>VLOOKUP(E528,kontoplaan!A21:F1489,6,FALSE)</f>
        <v>Põhitegevuse kulud</v>
      </c>
      <c r="B528" t="str">
        <f>VLOOKUP(E528,kontogrupp!A523:B1807,2,FALSE)</f>
        <v>55 - majandamiskulud</v>
      </c>
      <c r="C528" t="s">
        <v>743</v>
      </c>
      <c r="D528">
        <v>-8000</v>
      </c>
      <c r="E528" s="1">
        <v>550052</v>
      </c>
      <c r="F528" t="s">
        <v>625</v>
      </c>
      <c r="G528" t="s">
        <v>19</v>
      </c>
      <c r="H528" t="s">
        <v>20</v>
      </c>
      <c r="I528" t="s">
        <v>21</v>
      </c>
      <c r="J528" t="s">
        <v>22</v>
      </c>
      <c r="Q528" t="s">
        <v>25</v>
      </c>
      <c r="R528" t="s">
        <v>26</v>
      </c>
    </row>
    <row r="529" spans="1:16" hidden="1" x14ac:dyDescent="0.35">
      <c r="A529" t="str">
        <f>VLOOKUP(E529,kontoplaan!A22:F1490,6,FALSE)</f>
        <v>Põhitegevuse tulud</v>
      </c>
      <c r="B529" t="str">
        <f>VLOOKUP(E529,kontogrupp!A524:B1808,2,FALSE)</f>
        <v>35 - saadud toetused</v>
      </c>
      <c r="C529" t="s">
        <v>744</v>
      </c>
      <c r="D529">
        <v>90</v>
      </c>
      <c r="E529" s="1">
        <v>350000</v>
      </c>
      <c r="F529" t="s">
        <v>162</v>
      </c>
      <c r="G529" t="s">
        <v>158</v>
      </c>
      <c r="H529" t="s">
        <v>159</v>
      </c>
      <c r="I529" t="s">
        <v>117</v>
      </c>
      <c r="J529" t="s">
        <v>118</v>
      </c>
    </row>
    <row r="530" spans="1:16" hidden="1" x14ac:dyDescent="0.35">
      <c r="A530" t="str">
        <f>VLOOKUP(E530,kontoplaan!A23:F1491,6,FALSE)</f>
        <v>Põhitegevuse tulud</v>
      </c>
      <c r="B530" t="str">
        <f>VLOOKUP(E530,kontogrupp!A525:B1809,2,FALSE)</f>
        <v>35 - saadud toetused</v>
      </c>
      <c r="C530" t="s">
        <v>745</v>
      </c>
      <c r="D530">
        <v>268</v>
      </c>
      <c r="E530" s="1">
        <v>350000</v>
      </c>
      <c r="F530" t="s">
        <v>162</v>
      </c>
      <c r="G530" t="s">
        <v>158</v>
      </c>
      <c r="H530" t="s">
        <v>159</v>
      </c>
      <c r="I530" t="s">
        <v>117</v>
      </c>
      <c r="J530" t="s">
        <v>118</v>
      </c>
    </row>
    <row r="531" spans="1:16" hidden="1" x14ac:dyDescent="0.35">
      <c r="A531" t="str">
        <f>VLOOKUP(E531,kontoplaan!A24:F1492,6,FALSE)</f>
        <v>Põhitegevuse tulud</v>
      </c>
      <c r="B531" t="str">
        <f>VLOOKUP(E531,kontogrupp!A526:B1810,2,FALSE)</f>
        <v>32 - tulud kaupade ja teenuste müügist</v>
      </c>
      <c r="C531" t="s">
        <v>746</v>
      </c>
      <c r="D531">
        <v>6490</v>
      </c>
      <c r="E531" s="1">
        <v>322000</v>
      </c>
      <c r="F531" t="s">
        <v>748</v>
      </c>
      <c r="G531" t="s">
        <v>139</v>
      </c>
      <c r="H531" t="s">
        <v>140</v>
      </c>
      <c r="I531" t="s">
        <v>245</v>
      </c>
      <c r="J531" t="s">
        <v>246</v>
      </c>
      <c r="O531" t="s">
        <v>749</v>
      </c>
      <c r="P531" t="s">
        <v>750</v>
      </c>
    </row>
    <row r="532" spans="1:16" hidden="1" x14ac:dyDescent="0.35">
      <c r="A532" t="str">
        <f>VLOOKUP(E532,kontoplaan!A25:F1493,6,FALSE)</f>
        <v>Põhitegevuse tulud</v>
      </c>
      <c r="B532" t="str">
        <f>VLOOKUP(E532,kontogrupp!A527:B1811,2,FALSE)</f>
        <v>32 - tulud kaupade ja teenuste müügist</v>
      </c>
      <c r="C532" t="s">
        <v>751</v>
      </c>
      <c r="D532">
        <v>32357</v>
      </c>
      <c r="E532" s="1">
        <v>322020</v>
      </c>
      <c r="F532" t="s">
        <v>753</v>
      </c>
      <c r="G532" t="s">
        <v>139</v>
      </c>
      <c r="H532" t="s">
        <v>140</v>
      </c>
      <c r="I532" t="s">
        <v>307</v>
      </c>
      <c r="J532" t="s">
        <v>308</v>
      </c>
      <c r="O532" t="s">
        <v>749</v>
      </c>
      <c r="P532" t="s">
        <v>750</v>
      </c>
    </row>
    <row r="533" spans="1:16" hidden="1" x14ac:dyDescent="0.35">
      <c r="A533" t="str">
        <f>VLOOKUP(E533,kontoplaan!A26:F1494,6,FALSE)</f>
        <v>Põhitegevuse tulud</v>
      </c>
      <c r="B533" t="str">
        <f>VLOOKUP(E533,kontogrupp!A528:B1812,2,FALSE)</f>
        <v>32 - tulud kaupade ja teenuste müügist</v>
      </c>
      <c r="C533" t="s">
        <v>754</v>
      </c>
      <c r="D533">
        <v>4586</v>
      </c>
      <c r="E533" s="1">
        <v>323890</v>
      </c>
      <c r="F533" t="s">
        <v>756</v>
      </c>
      <c r="G533" t="s">
        <v>19</v>
      </c>
      <c r="H533" t="s">
        <v>20</v>
      </c>
      <c r="I533" t="s">
        <v>87</v>
      </c>
      <c r="J533" t="s">
        <v>88</v>
      </c>
    </row>
    <row r="534" spans="1:16" hidden="1" x14ac:dyDescent="0.35">
      <c r="A534" t="str">
        <f>VLOOKUP(E534,kontoplaan!A27:F1495,6,FALSE)</f>
        <v>Põhitegevuse tulud</v>
      </c>
      <c r="B534" t="str">
        <f>VLOOKUP(E534,kontogrupp!A529:B1813,2,FALSE)</f>
        <v>35 - saadud toetused</v>
      </c>
      <c r="C534" t="s">
        <v>757</v>
      </c>
      <c r="D534">
        <v>860</v>
      </c>
      <c r="E534" s="1">
        <v>352900</v>
      </c>
      <c r="F534" t="s">
        <v>759</v>
      </c>
      <c r="G534" t="s">
        <v>19</v>
      </c>
      <c r="H534" t="s">
        <v>20</v>
      </c>
      <c r="I534" t="s">
        <v>87</v>
      </c>
      <c r="J534" t="s">
        <v>88</v>
      </c>
    </row>
    <row r="535" spans="1:16" hidden="1" x14ac:dyDescent="0.35">
      <c r="A535" t="str">
        <f>VLOOKUP(E535,kontoplaan!A28:F1496,6,FALSE)</f>
        <v>Põhitegevuse kulud</v>
      </c>
      <c r="B535" t="str">
        <f>VLOOKUP(E535,kontogrupp!A530:B1814,2,FALSE)</f>
        <v>50 - tööjõukulud</v>
      </c>
      <c r="C535" t="s">
        <v>28</v>
      </c>
      <c r="D535">
        <v>1201</v>
      </c>
      <c r="E535" s="1">
        <v>506000</v>
      </c>
      <c r="F535" t="s">
        <v>28</v>
      </c>
      <c r="G535" t="s">
        <v>134</v>
      </c>
      <c r="H535" t="s">
        <v>135</v>
      </c>
      <c r="I535" t="s">
        <v>117</v>
      </c>
      <c r="J535" t="s">
        <v>118</v>
      </c>
    </row>
    <row r="536" spans="1:16" hidden="1" x14ac:dyDescent="0.35">
      <c r="A536" t="str">
        <f>VLOOKUP(E536,kontoplaan!A29:F1497,6,FALSE)</f>
        <v>Põhitegevuse kulud</v>
      </c>
      <c r="B536" t="str">
        <f>VLOOKUP(E536,kontogrupp!A531:B1815,2,FALSE)</f>
        <v>50 - tööjõukulud</v>
      </c>
      <c r="C536" t="s">
        <v>760</v>
      </c>
      <c r="D536">
        <v>29</v>
      </c>
      <c r="E536" s="1">
        <v>506040</v>
      </c>
      <c r="F536" t="s">
        <v>18</v>
      </c>
      <c r="G536" t="s">
        <v>134</v>
      </c>
      <c r="H536" t="s">
        <v>135</v>
      </c>
      <c r="I536" t="s">
        <v>117</v>
      </c>
      <c r="J536" t="s">
        <v>118</v>
      </c>
      <c r="M536" t="s">
        <v>286</v>
      </c>
      <c r="N536" t="s">
        <v>287</v>
      </c>
    </row>
    <row r="537" spans="1:16" hidden="1" x14ac:dyDescent="0.35">
      <c r="A537" t="str">
        <f>VLOOKUP(E537,kontoplaan!A30:F1498,6,FALSE)</f>
        <v>Põhitegevuse kulud</v>
      </c>
      <c r="B537" t="str">
        <f>VLOOKUP(E537,kontogrupp!A532:B1816,2,FALSE)</f>
        <v>50 - tööjõukulud</v>
      </c>
      <c r="C537" t="s">
        <v>760</v>
      </c>
      <c r="D537">
        <v>3640</v>
      </c>
      <c r="E537" s="1">
        <v>500260</v>
      </c>
      <c r="F537" t="s">
        <v>157</v>
      </c>
      <c r="G537" t="s">
        <v>134</v>
      </c>
      <c r="H537" t="s">
        <v>135</v>
      </c>
      <c r="I537" t="s">
        <v>117</v>
      </c>
      <c r="J537" t="s">
        <v>118</v>
      </c>
      <c r="M537" t="s">
        <v>286</v>
      </c>
      <c r="N537" t="s">
        <v>287</v>
      </c>
    </row>
    <row r="538" spans="1:16" hidden="1" x14ac:dyDescent="0.35">
      <c r="A538" t="str">
        <f>VLOOKUP(E538,kontoplaan!A31:F1499,6,FALSE)</f>
        <v>Põhitegevuse kulud</v>
      </c>
      <c r="B538" t="str">
        <f>VLOOKUP(E538,kontogrupp!A533:B1817,2,FALSE)</f>
        <v>50 - tööjõukulud</v>
      </c>
      <c r="C538" t="s">
        <v>761</v>
      </c>
      <c r="D538">
        <v>55</v>
      </c>
      <c r="E538" s="1">
        <v>506000</v>
      </c>
      <c r="F538" t="s">
        <v>28</v>
      </c>
      <c r="G538" t="s">
        <v>134</v>
      </c>
      <c r="H538" t="s">
        <v>135</v>
      </c>
      <c r="I538" t="s">
        <v>117</v>
      </c>
      <c r="J538" t="s">
        <v>118</v>
      </c>
    </row>
    <row r="539" spans="1:16" hidden="1" x14ac:dyDescent="0.35">
      <c r="A539" t="str">
        <f>VLOOKUP(E539,kontoplaan!A32:F1500,6,FALSE)</f>
        <v>Põhitegevuse kulud</v>
      </c>
      <c r="B539" t="str">
        <f>VLOOKUP(E539,kontogrupp!A534:B1818,2,FALSE)</f>
        <v>50 - tööjõukulud</v>
      </c>
      <c r="C539" t="s">
        <v>761</v>
      </c>
      <c r="D539">
        <v>3</v>
      </c>
      <c r="E539" s="1">
        <v>506040</v>
      </c>
      <c r="F539" t="s">
        <v>18</v>
      </c>
      <c r="G539" t="s">
        <v>134</v>
      </c>
      <c r="H539" t="s">
        <v>135</v>
      </c>
      <c r="I539" t="s">
        <v>117</v>
      </c>
      <c r="J539" t="s">
        <v>118</v>
      </c>
    </row>
    <row r="540" spans="1:16" hidden="1" x14ac:dyDescent="0.35">
      <c r="A540" t="str">
        <f>VLOOKUP(E540,kontoplaan!A33:F1501,6,FALSE)</f>
        <v>Põhitegevuse kulud</v>
      </c>
      <c r="B540" t="str">
        <f>VLOOKUP(E540,kontogrupp!A535:B1819,2,FALSE)</f>
        <v>50 - tööjõukulud</v>
      </c>
      <c r="C540" t="s">
        <v>761</v>
      </c>
      <c r="D540">
        <v>166</v>
      </c>
      <c r="E540" s="1">
        <v>500240</v>
      </c>
      <c r="F540" t="s">
        <v>206</v>
      </c>
      <c r="G540" t="s">
        <v>134</v>
      </c>
      <c r="H540" t="s">
        <v>135</v>
      </c>
      <c r="I540" t="s">
        <v>117</v>
      </c>
      <c r="J540" t="s">
        <v>118</v>
      </c>
    </row>
    <row r="541" spans="1:16" x14ac:dyDescent="0.35">
      <c r="A541" t="str">
        <f>VLOOKUP(E541,kontoplaan!A34:F1502,6,FALSE)</f>
        <v>Investeerimistegevuse kulud</v>
      </c>
      <c r="B541" t="str">
        <f>VLOOKUP(E541,kontogrupp!A536:B1820,2,FALSE)</f>
        <v>15 - põhivara soetus</v>
      </c>
      <c r="C541" t="s">
        <v>762</v>
      </c>
      <c r="D541">
        <v>22000</v>
      </c>
      <c r="E541" s="1">
        <v>155910</v>
      </c>
      <c r="F541" t="s">
        <v>657</v>
      </c>
      <c r="G541" t="s">
        <v>332</v>
      </c>
      <c r="H541" t="s">
        <v>333</v>
      </c>
      <c r="I541" t="s">
        <v>49</v>
      </c>
      <c r="J541" t="s">
        <v>50</v>
      </c>
      <c r="O541" t="s">
        <v>763</v>
      </c>
      <c r="P541" t="s">
        <v>764</v>
      </c>
    </row>
    <row r="542" spans="1:16" x14ac:dyDescent="0.35">
      <c r="A542" t="str">
        <f>VLOOKUP(E542,kontoplaan!A35:F1503,6,FALSE)</f>
        <v>Investeerimistegevuse kulud</v>
      </c>
      <c r="B542" t="str">
        <f>VLOOKUP(E542,kontogrupp!A537:B1821,2,FALSE)</f>
        <v>15 - põhivara soetus</v>
      </c>
      <c r="C542" t="s">
        <v>765</v>
      </c>
      <c r="D542">
        <v>-22000</v>
      </c>
      <c r="E542" s="1">
        <v>155700</v>
      </c>
      <c r="F542" t="s">
        <v>767</v>
      </c>
      <c r="G542" t="s">
        <v>332</v>
      </c>
      <c r="H542" t="s">
        <v>333</v>
      </c>
      <c r="I542" t="s">
        <v>49</v>
      </c>
      <c r="J542" t="s">
        <v>50</v>
      </c>
      <c r="O542" t="s">
        <v>763</v>
      </c>
      <c r="P542" t="s">
        <v>764</v>
      </c>
    </row>
    <row r="543" spans="1:16" x14ac:dyDescent="0.35">
      <c r="A543" t="str">
        <f>VLOOKUP(E543,kontoplaan!A36:F1504,6,FALSE)</f>
        <v>Investeerimistegevuse kulud</v>
      </c>
      <c r="B543" t="str">
        <f>VLOOKUP(E543,kontogrupp!A538:B1822,2,FALSE)</f>
        <v>15 - põhivara soetus</v>
      </c>
      <c r="C543" t="s">
        <v>768</v>
      </c>
      <c r="D543">
        <v>7000</v>
      </c>
      <c r="E543" s="1">
        <v>155910</v>
      </c>
      <c r="F543" t="s">
        <v>657</v>
      </c>
      <c r="G543" t="s">
        <v>332</v>
      </c>
      <c r="H543" t="s">
        <v>333</v>
      </c>
      <c r="I543" t="s">
        <v>49</v>
      </c>
      <c r="J543" t="s">
        <v>50</v>
      </c>
      <c r="O543" t="s">
        <v>763</v>
      </c>
      <c r="P543" t="s">
        <v>764</v>
      </c>
    </row>
    <row r="544" spans="1:16" x14ac:dyDescent="0.35">
      <c r="A544" t="str">
        <f>VLOOKUP(E544,kontoplaan!A37:F1505,6,FALSE)</f>
        <v>Investeerimistegevuse kulud</v>
      </c>
      <c r="B544" t="str">
        <f>VLOOKUP(E544,kontogrupp!A539:B1823,2,FALSE)</f>
        <v>15 - põhivara soetus</v>
      </c>
      <c r="C544" t="s">
        <v>663</v>
      </c>
      <c r="D544">
        <v>-7000</v>
      </c>
      <c r="E544" s="1">
        <v>155100</v>
      </c>
      <c r="F544" t="s">
        <v>663</v>
      </c>
      <c r="G544" t="s">
        <v>332</v>
      </c>
      <c r="H544" t="s">
        <v>333</v>
      </c>
      <c r="I544" t="s">
        <v>178</v>
      </c>
      <c r="J544" t="s">
        <v>179</v>
      </c>
      <c r="M544" t="s">
        <v>658</v>
      </c>
      <c r="N544" t="s">
        <v>659</v>
      </c>
    </row>
    <row r="545" spans="1:10" hidden="1" x14ac:dyDescent="0.35">
      <c r="A545" t="str">
        <f>VLOOKUP(E545,kontoplaan!A38:F1506,6,FALSE)</f>
        <v>Põhitegevuse kulud</v>
      </c>
      <c r="B545" t="str">
        <f>VLOOKUP(E545,kontogrupp!A540:B1824,2,FALSE)</f>
        <v>55 - majandamiskulud</v>
      </c>
      <c r="C545" t="s">
        <v>769</v>
      </c>
      <c r="D545">
        <v>100</v>
      </c>
      <c r="E545" s="1">
        <v>550040</v>
      </c>
      <c r="F545" t="s">
        <v>76</v>
      </c>
      <c r="G545" t="s">
        <v>422</v>
      </c>
      <c r="H545" t="s">
        <v>423</v>
      </c>
      <c r="I545" t="s">
        <v>307</v>
      </c>
      <c r="J545" t="s">
        <v>308</v>
      </c>
    </row>
    <row r="546" spans="1:10" hidden="1" x14ac:dyDescent="0.35">
      <c r="A546" t="str">
        <f>VLOOKUP(E546,kontoplaan!A39:F1507,6,FALSE)</f>
        <v>Põhitegevuse kulud</v>
      </c>
      <c r="B546" t="str">
        <f>VLOOKUP(E546,kontogrupp!A541:B1825,2,FALSE)</f>
        <v>55 - majandamiskulud</v>
      </c>
      <c r="C546" t="s">
        <v>770</v>
      </c>
      <c r="D546">
        <v>5757</v>
      </c>
      <c r="E546" s="1">
        <v>552520</v>
      </c>
      <c r="F546" t="s">
        <v>297</v>
      </c>
      <c r="G546" t="s">
        <v>410</v>
      </c>
      <c r="H546" t="s">
        <v>411</v>
      </c>
      <c r="I546" t="s">
        <v>771</v>
      </c>
      <c r="J546" t="s">
        <v>772</v>
      </c>
    </row>
    <row r="547" spans="1:10" hidden="1" x14ac:dyDescent="0.35">
      <c r="A547" t="str">
        <f>VLOOKUP(E547,kontoplaan!A40:F1508,6,FALSE)</f>
        <v>Põhitegevuse tulud</v>
      </c>
      <c r="B547" t="str">
        <f>VLOOKUP(E547,kontogrupp!A542:B1826,2,FALSE)</f>
        <v>32 - tulud kaupade ja teenuste müügist</v>
      </c>
      <c r="C547" t="s">
        <v>773</v>
      </c>
      <c r="D547">
        <v>-411</v>
      </c>
      <c r="E547" s="1">
        <v>322110</v>
      </c>
      <c r="F547" t="s">
        <v>775</v>
      </c>
      <c r="G547" t="s">
        <v>410</v>
      </c>
      <c r="H547" t="s">
        <v>411</v>
      </c>
      <c r="I547" t="s">
        <v>771</v>
      </c>
      <c r="J547" t="s">
        <v>772</v>
      </c>
    </row>
    <row r="548" spans="1:10" hidden="1" x14ac:dyDescent="0.35">
      <c r="A548" t="str">
        <f>VLOOKUP(E548,kontoplaan!A41:F1509,6,FALSE)</f>
        <v>Põhitegevuse tulud</v>
      </c>
      <c r="B548" t="str">
        <f>VLOOKUP(E548,kontogrupp!A543:B1827,2,FALSE)</f>
        <v>32 - tulud kaupade ja teenuste müügist</v>
      </c>
      <c r="C548" t="s">
        <v>776</v>
      </c>
      <c r="D548">
        <v>3000</v>
      </c>
      <c r="E548" s="1">
        <v>322110</v>
      </c>
      <c r="F548" t="s">
        <v>775</v>
      </c>
      <c r="G548" t="s">
        <v>410</v>
      </c>
      <c r="H548" t="s">
        <v>411</v>
      </c>
      <c r="I548" t="s">
        <v>412</v>
      </c>
      <c r="J548" t="s">
        <v>413</v>
      </c>
    </row>
    <row r="549" spans="1:10" hidden="1" x14ac:dyDescent="0.35">
      <c r="A549" t="str">
        <f>VLOOKUP(E549,kontoplaan!A42:F1510,6,FALSE)</f>
        <v>Põhitegevuse tulud</v>
      </c>
      <c r="B549" t="str">
        <f>VLOOKUP(E549,kontogrupp!A544:B1828,2,FALSE)</f>
        <v>32 - tulud kaupade ja teenuste müügist</v>
      </c>
      <c r="C549" t="s">
        <v>776</v>
      </c>
      <c r="D549">
        <v>788</v>
      </c>
      <c r="E549" s="1">
        <v>322130</v>
      </c>
      <c r="F549" t="s">
        <v>778</v>
      </c>
      <c r="G549" t="s">
        <v>410</v>
      </c>
      <c r="H549" t="s">
        <v>411</v>
      </c>
      <c r="I549" t="s">
        <v>412</v>
      </c>
      <c r="J549" t="s">
        <v>413</v>
      </c>
    </row>
    <row r="550" spans="1:10" hidden="1" x14ac:dyDescent="0.35">
      <c r="A550" t="str">
        <f>VLOOKUP(E550,kontoplaan!A43:F1511,6,FALSE)</f>
        <v>Põhitegevuse tulud</v>
      </c>
      <c r="B550" t="str">
        <f>VLOOKUP(E550,kontogrupp!A545:B1829,2,FALSE)</f>
        <v>32 - tulud kaupade ja teenuste müügist</v>
      </c>
      <c r="C550" t="s">
        <v>776</v>
      </c>
      <c r="D550">
        <v>-3788</v>
      </c>
      <c r="E550" s="1">
        <v>322190</v>
      </c>
      <c r="F550" t="s">
        <v>780</v>
      </c>
      <c r="G550" t="s">
        <v>410</v>
      </c>
      <c r="H550" t="s">
        <v>411</v>
      </c>
      <c r="I550" t="s">
        <v>412</v>
      </c>
      <c r="J550" t="s">
        <v>413</v>
      </c>
    </row>
    <row r="551" spans="1:10" hidden="1" x14ac:dyDescent="0.35">
      <c r="A551" t="str">
        <f>VLOOKUP(E551,kontoplaan!A44:F1512,6,FALSE)</f>
        <v>Põhitegevuse kulud</v>
      </c>
      <c r="B551" t="str">
        <f>VLOOKUP(E551,kontogrupp!A546:B1830,2,FALSE)</f>
        <v>50 - tööjõukulud</v>
      </c>
      <c r="C551" t="s">
        <v>781</v>
      </c>
      <c r="D551">
        <v>16000</v>
      </c>
      <c r="E551" s="1">
        <v>500240</v>
      </c>
      <c r="F551" t="s">
        <v>206</v>
      </c>
      <c r="G551" t="s">
        <v>410</v>
      </c>
      <c r="H551" t="s">
        <v>411</v>
      </c>
      <c r="I551" t="s">
        <v>412</v>
      </c>
      <c r="J551" t="s">
        <v>413</v>
      </c>
    </row>
    <row r="552" spans="1:10" hidden="1" x14ac:dyDescent="0.35">
      <c r="A552" t="str">
        <f>VLOOKUP(E552,kontoplaan!A45:F1513,6,FALSE)</f>
        <v>Põhitegevuse kulud</v>
      </c>
      <c r="B552" t="str">
        <f>VLOOKUP(E552,kontogrupp!A547:B1831,2,FALSE)</f>
        <v>50 - tööjõukulud</v>
      </c>
      <c r="C552" t="s">
        <v>781</v>
      </c>
      <c r="D552">
        <v>-16000</v>
      </c>
      <c r="E552" s="1">
        <v>500430</v>
      </c>
      <c r="F552" t="s">
        <v>783</v>
      </c>
      <c r="G552" t="s">
        <v>410</v>
      </c>
      <c r="H552" t="s">
        <v>411</v>
      </c>
      <c r="I552" t="s">
        <v>412</v>
      </c>
      <c r="J552" t="s">
        <v>413</v>
      </c>
    </row>
    <row r="553" spans="1:10" hidden="1" x14ac:dyDescent="0.35">
      <c r="A553" t="str">
        <f>VLOOKUP(E553,kontoplaan!A46:F1514,6,FALSE)</f>
        <v>Põhitegevuse kulud</v>
      </c>
      <c r="B553" t="str">
        <f>VLOOKUP(E553,kontogrupp!A548:B1832,2,FALSE)</f>
        <v>50 - tööjõukulud</v>
      </c>
      <c r="C553" t="s">
        <v>784</v>
      </c>
      <c r="D553">
        <v>3000</v>
      </c>
      <c r="E553" s="1">
        <v>500250</v>
      </c>
      <c r="F553" t="s">
        <v>102</v>
      </c>
      <c r="G553" t="s">
        <v>410</v>
      </c>
      <c r="H553" t="s">
        <v>411</v>
      </c>
      <c r="I553" t="s">
        <v>412</v>
      </c>
      <c r="J553" t="s">
        <v>413</v>
      </c>
    </row>
    <row r="554" spans="1:10" hidden="1" x14ac:dyDescent="0.35">
      <c r="A554" t="str">
        <f>VLOOKUP(E554,kontoplaan!A47:F1515,6,FALSE)</f>
        <v>Põhitegevuse kulud</v>
      </c>
      <c r="B554" t="str">
        <f>VLOOKUP(E554,kontogrupp!A549:B1833,2,FALSE)</f>
        <v>50 - tööjõukulud</v>
      </c>
      <c r="C554" t="s">
        <v>784</v>
      </c>
      <c r="D554">
        <v>-3000</v>
      </c>
      <c r="E554" s="1">
        <v>500430</v>
      </c>
      <c r="F554" t="s">
        <v>783</v>
      </c>
      <c r="G554" t="s">
        <v>410</v>
      </c>
      <c r="H554" t="s">
        <v>411</v>
      </c>
      <c r="I554" t="s">
        <v>412</v>
      </c>
      <c r="J554" t="s">
        <v>413</v>
      </c>
    </row>
    <row r="555" spans="1:10" hidden="1" x14ac:dyDescent="0.35">
      <c r="A555" t="str">
        <f>VLOOKUP(E555,kontoplaan!A48:F1516,6,FALSE)</f>
        <v>Põhitegevuse kulud</v>
      </c>
      <c r="B555" t="str">
        <f>VLOOKUP(E555,kontogrupp!A550:B1834,2,FALSE)</f>
        <v>55 - majandamiskulud</v>
      </c>
      <c r="C555" t="s">
        <v>785</v>
      </c>
      <c r="D555">
        <v>-6000</v>
      </c>
      <c r="E555" s="1">
        <v>552520</v>
      </c>
      <c r="F555" t="s">
        <v>297</v>
      </c>
      <c r="G555" t="s">
        <v>410</v>
      </c>
      <c r="H555" t="s">
        <v>411</v>
      </c>
      <c r="I555" t="s">
        <v>412</v>
      </c>
      <c r="J555" t="s">
        <v>413</v>
      </c>
    </row>
    <row r="556" spans="1:10" hidden="1" x14ac:dyDescent="0.35">
      <c r="A556" t="str">
        <f>VLOOKUP(E556,kontoplaan!A49:F1517,6,FALSE)</f>
        <v>Põhitegevuse kulud</v>
      </c>
      <c r="B556" t="str">
        <f>VLOOKUP(E556,kontogrupp!A551:B1835,2,FALSE)</f>
        <v>50 - tööjõukulud</v>
      </c>
      <c r="C556" t="s">
        <v>785</v>
      </c>
      <c r="D556">
        <v>6000</v>
      </c>
      <c r="E556" s="1">
        <v>500250</v>
      </c>
      <c r="F556" t="s">
        <v>102</v>
      </c>
      <c r="G556" t="s">
        <v>410</v>
      </c>
      <c r="H556" t="s">
        <v>411</v>
      </c>
      <c r="I556" t="s">
        <v>412</v>
      </c>
      <c r="J556" t="s">
        <v>413</v>
      </c>
    </row>
    <row r="557" spans="1:10" hidden="1" x14ac:dyDescent="0.35">
      <c r="A557" t="str">
        <f>VLOOKUP(E557,kontoplaan!A50:F1518,6,FALSE)</f>
        <v>Põhitegevuse kulud</v>
      </c>
      <c r="B557" t="str">
        <f>VLOOKUP(E557,kontogrupp!A552:B1836,2,FALSE)</f>
        <v>50 - tööjõukulud</v>
      </c>
      <c r="C557" t="s">
        <v>786</v>
      </c>
      <c r="D557">
        <v>954</v>
      </c>
      <c r="E557" s="1">
        <v>506000</v>
      </c>
      <c r="F557" t="s">
        <v>28</v>
      </c>
      <c r="G557" t="s">
        <v>410</v>
      </c>
      <c r="H557" t="s">
        <v>411</v>
      </c>
      <c r="I557" t="s">
        <v>412</v>
      </c>
      <c r="J557" t="s">
        <v>413</v>
      </c>
    </row>
    <row r="558" spans="1:10" hidden="1" x14ac:dyDescent="0.35">
      <c r="A558" t="str">
        <f>VLOOKUP(E558,kontoplaan!A51:F1519,6,FALSE)</f>
        <v>Põhitegevuse kulud</v>
      </c>
      <c r="B558" t="str">
        <f>VLOOKUP(E558,kontogrupp!A553:B1837,2,FALSE)</f>
        <v>50 - tööjõukulud</v>
      </c>
      <c r="C558" t="s">
        <v>785</v>
      </c>
      <c r="D558">
        <v>-954</v>
      </c>
      <c r="E558" s="1">
        <v>506010</v>
      </c>
      <c r="F558" t="s">
        <v>72</v>
      </c>
      <c r="G558" t="s">
        <v>410</v>
      </c>
      <c r="H558" t="s">
        <v>411</v>
      </c>
      <c r="I558" t="s">
        <v>412</v>
      </c>
      <c r="J558" t="s">
        <v>413</v>
      </c>
    </row>
    <row r="559" spans="1:10" hidden="1" x14ac:dyDescent="0.35">
      <c r="A559" t="str">
        <f>VLOOKUP(E559,kontoplaan!A52:F1520,6,FALSE)</f>
        <v>Põhitegevuse kulud</v>
      </c>
      <c r="B559" t="str">
        <f>VLOOKUP(E559,kontogrupp!A554:B1838,2,FALSE)</f>
        <v>55 - majandamiskulud</v>
      </c>
      <c r="C559" t="s">
        <v>787</v>
      </c>
      <c r="D559">
        <v>-14</v>
      </c>
      <c r="E559" s="1">
        <v>550010</v>
      </c>
      <c r="F559" t="s">
        <v>517</v>
      </c>
      <c r="G559" t="s">
        <v>410</v>
      </c>
      <c r="H559" t="s">
        <v>411</v>
      </c>
      <c r="I559" t="s">
        <v>412</v>
      </c>
      <c r="J559" t="s">
        <v>413</v>
      </c>
    </row>
    <row r="560" spans="1:10" hidden="1" x14ac:dyDescent="0.35">
      <c r="A560" t="str">
        <f>VLOOKUP(E560,kontoplaan!A53:F1521,6,FALSE)</f>
        <v>Põhitegevuse kulud</v>
      </c>
      <c r="B560" t="str">
        <f>VLOOKUP(E560,kontogrupp!A555:B1839,2,FALSE)</f>
        <v>55 - majandamiskulud</v>
      </c>
      <c r="C560" t="s">
        <v>787</v>
      </c>
      <c r="D560">
        <v>14</v>
      </c>
      <c r="E560" s="1">
        <v>550011</v>
      </c>
      <c r="F560" t="s">
        <v>261</v>
      </c>
      <c r="G560" t="s">
        <v>410</v>
      </c>
      <c r="H560" t="s">
        <v>411</v>
      </c>
      <c r="I560" t="s">
        <v>412</v>
      </c>
      <c r="J560" t="s">
        <v>413</v>
      </c>
    </row>
    <row r="561" spans="1:10" hidden="1" x14ac:dyDescent="0.35">
      <c r="A561" t="str">
        <f>VLOOKUP(E561,kontoplaan!A54:F1522,6,FALSE)</f>
        <v>Põhitegevuse kulud</v>
      </c>
      <c r="B561" t="str">
        <f>VLOOKUP(E561,kontogrupp!A556:B1840,2,FALSE)</f>
        <v>55 - majandamiskulud</v>
      </c>
      <c r="C561" t="s">
        <v>788</v>
      </c>
      <c r="D561">
        <v>-70</v>
      </c>
      <c r="E561" s="1">
        <v>550010</v>
      </c>
      <c r="F561" t="s">
        <v>517</v>
      </c>
      <c r="G561" t="s">
        <v>410</v>
      </c>
      <c r="H561" t="s">
        <v>411</v>
      </c>
      <c r="I561" t="s">
        <v>412</v>
      </c>
      <c r="J561" t="s">
        <v>413</v>
      </c>
    </row>
    <row r="562" spans="1:10" hidden="1" x14ac:dyDescent="0.35">
      <c r="A562" t="str">
        <f>VLOOKUP(E562,kontoplaan!A55:F1523,6,FALSE)</f>
        <v>Põhitegevuse kulud</v>
      </c>
      <c r="B562" t="str">
        <f>VLOOKUP(E562,kontogrupp!A557:B1841,2,FALSE)</f>
        <v>55 - majandamiskulud</v>
      </c>
      <c r="C562" t="s">
        <v>788</v>
      </c>
      <c r="D562">
        <v>70</v>
      </c>
      <c r="E562" s="1">
        <v>550060</v>
      </c>
      <c r="F562" t="s">
        <v>64</v>
      </c>
      <c r="G562" t="s">
        <v>410</v>
      </c>
      <c r="H562" t="s">
        <v>411</v>
      </c>
      <c r="I562" t="s">
        <v>412</v>
      </c>
      <c r="J562" t="s">
        <v>413</v>
      </c>
    </row>
    <row r="563" spans="1:10" hidden="1" x14ac:dyDescent="0.35">
      <c r="A563" t="str">
        <f>VLOOKUP(E563,kontoplaan!A56:F1524,6,FALSE)</f>
        <v>Põhitegevuse kulud</v>
      </c>
      <c r="B563" t="str">
        <f>VLOOKUP(E563,kontogrupp!A558:B1842,2,FALSE)</f>
        <v>55 - majandamiskulud</v>
      </c>
      <c r="C563" t="s">
        <v>789</v>
      </c>
      <c r="D563">
        <v>600</v>
      </c>
      <c r="E563" s="1">
        <v>550400</v>
      </c>
      <c r="F563" t="s">
        <v>138</v>
      </c>
      <c r="G563" t="s">
        <v>410</v>
      </c>
      <c r="H563" t="s">
        <v>411</v>
      </c>
      <c r="I563" t="s">
        <v>412</v>
      </c>
      <c r="J563" t="s">
        <v>413</v>
      </c>
    </row>
    <row r="564" spans="1:10" hidden="1" x14ac:dyDescent="0.35">
      <c r="A564" t="str">
        <f>VLOOKUP(E564,kontoplaan!A57:F1525,6,FALSE)</f>
        <v>Põhitegevuse kulud</v>
      </c>
      <c r="B564" t="str">
        <f>VLOOKUP(E564,kontogrupp!A559:B1843,2,FALSE)</f>
        <v>55 - majandamiskulud</v>
      </c>
      <c r="C564" t="s">
        <v>789</v>
      </c>
      <c r="D564">
        <v>-600</v>
      </c>
      <c r="E564" s="1">
        <v>550309</v>
      </c>
      <c r="F564" t="s">
        <v>520</v>
      </c>
      <c r="G564" t="s">
        <v>410</v>
      </c>
      <c r="H564" t="s">
        <v>411</v>
      </c>
      <c r="I564" t="s">
        <v>412</v>
      </c>
      <c r="J564" t="s">
        <v>413</v>
      </c>
    </row>
    <row r="565" spans="1:10" hidden="1" x14ac:dyDescent="0.35">
      <c r="A565" t="str">
        <f>VLOOKUP(E565,kontoplaan!A58:F1526,6,FALSE)</f>
        <v>Põhitegevuse kulud</v>
      </c>
      <c r="B565" t="str">
        <f>VLOOKUP(E565,kontogrupp!A560:B1844,2,FALSE)</f>
        <v>55 - majandamiskulud</v>
      </c>
      <c r="C565" t="s">
        <v>790</v>
      </c>
      <c r="D565">
        <v>150</v>
      </c>
      <c r="E565" s="1">
        <v>5511046</v>
      </c>
      <c r="F565" t="s">
        <v>367</v>
      </c>
      <c r="G565" t="s">
        <v>410</v>
      </c>
      <c r="H565" t="s">
        <v>411</v>
      </c>
      <c r="I565" t="s">
        <v>412</v>
      </c>
      <c r="J565" t="s">
        <v>413</v>
      </c>
    </row>
    <row r="566" spans="1:10" hidden="1" x14ac:dyDescent="0.35">
      <c r="A566" t="str">
        <f>VLOOKUP(E566,kontoplaan!A59:F1527,6,FALSE)</f>
        <v>Põhitegevuse kulud</v>
      </c>
      <c r="B566" t="str">
        <f>VLOOKUP(E566,kontogrupp!A561:B1845,2,FALSE)</f>
        <v>55 - majandamiskulud</v>
      </c>
      <c r="C566" t="s">
        <v>790</v>
      </c>
      <c r="D566">
        <v>-150</v>
      </c>
      <c r="E566" s="1">
        <v>551300</v>
      </c>
      <c r="F566" t="s">
        <v>440</v>
      </c>
      <c r="G566" t="s">
        <v>410</v>
      </c>
      <c r="H566" t="s">
        <v>411</v>
      </c>
      <c r="I566" t="s">
        <v>412</v>
      </c>
      <c r="J566" t="s">
        <v>413</v>
      </c>
    </row>
    <row r="567" spans="1:10" hidden="1" x14ac:dyDescent="0.35">
      <c r="A567" t="str">
        <f>VLOOKUP(E567,kontoplaan!A60:F1528,6,FALSE)</f>
        <v>Põhitegevuse kulud</v>
      </c>
      <c r="B567" t="str">
        <f>VLOOKUP(E567,kontogrupp!A562:B1846,2,FALSE)</f>
        <v>55 - majandamiskulud</v>
      </c>
      <c r="C567" t="s">
        <v>791</v>
      </c>
      <c r="D567">
        <v>1200</v>
      </c>
      <c r="E567" s="1">
        <v>551290</v>
      </c>
      <c r="F567" t="s">
        <v>347</v>
      </c>
      <c r="G567" t="s">
        <v>410</v>
      </c>
      <c r="H567" t="s">
        <v>411</v>
      </c>
      <c r="I567" t="s">
        <v>412</v>
      </c>
      <c r="J567" t="s">
        <v>413</v>
      </c>
    </row>
    <row r="568" spans="1:10" hidden="1" x14ac:dyDescent="0.35">
      <c r="A568" t="str">
        <f>VLOOKUP(E568,kontoplaan!A61:F1529,6,FALSE)</f>
        <v>Põhitegevuse kulud</v>
      </c>
      <c r="B568" t="str">
        <f>VLOOKUP(E568,kontogrupp!A563:B1847,2,FALSE)</f>
        <v>55 - majandamiskulud</v>
      </c>
      <c r="C568" t="s">
        <v>790</v>
      </c>
      <c r="D568">
        <v>-1200</v>
      </c>
      <c r="E568" s="1">
        <v>551500</v>
      </c>
      <c r="F568" t="s">
        <v>169</v>
      </c>
      <c r="G568" t="s">
        <v>410</v>
      </c>
      <c r="H568" t="s">
        <v>411</v>
      </c>
      <c r="I568" t="s">
        <v>412</v>
      </c>
      <c r="J568" t="s">
        <v>413</v>
      </c>
    </row>
    <row r="569" spans="1:10" hidden="1" x14ac:dyDescent="0.35">
      <c r="A569" t="str">
        <f>VLOOKUP(E569,kontoplaan!A62:F1530,6,FALSE)</f>
        <v>Põhitegevuse kulud</v>
      </c>
      <c r="B569" t="str">
        <f>VLOOKUP(E569,kontogrupp!A564:B1848,2,FALSE)</f>
        <v>55 - majandamiskulud</v>
      </c>
      <c r="C569" t="s">
        <v>792</v>
      </c>
      <c r="D569">
        <v>-1200</v>
      </c>
      <c r="E569" s="1">
        <v>551500</v>
      </c>
      <c r="F569" t="s">
        <v>169</v>
      </c>
      <c r="G569" t="s">
        <v>410</v>
      </c>
      <c r="H569" t="s">
        <v>411</v>
      </c>
      <c r="I569" t="s">
        <v>412</v>
      </c>
      <c r="J569" t="s">
        <v>413</v>
      </c>
    </row>
    <row r="570" spans="1:10" hidden="1" x14ac:dyDescent="0.35">
      <c r="A570" t="str">
        <f>VLOOKUP(E570,kontoplaan!A63:F1531,6,FALSE)</f>
        <v>Põhitegevuse kulud</v>
      </c>
      <c r="B570" t="str">
        <f>VLOOKUP(E570,kontogrupp!A565:B1849,2,FALSE)</f>
        <v>55 - majandamiskulud</v>
      </c>
      <c r="C570" t="s">
        <v>792</v>
      </c>
      <c r="D570">
        <v>1200</v>
      </c>
      <c r="E570" s="1">
        <v>554090</v>
      </c>
      <c r="F570" t="s">
        <v>265</v>
      </c>
      <c r="G570" t="s">
        <v>410</v>
      </c>
      <c r="H570" t="s">
        <v>411</v>
      </c>
      <c r="I570" t="s">
        <v>412</v>
      </c>
      <c r="J570" t="s">
        <v>413</v>
      </c>
    </row>
    <row r="571" spans="1:10" hidden="1" x14ac:dyDescent="0.35">
      <c r="A571" t="str">
        <f>VLOOKUP(E571,kontoplaan!A64:F1532,6,FALSE)</f>
        <v>Põhitegevuse kulud</v>
      </c>
      <c r="B571" t="str">
        <f>VLOOKUP(E571,kontogrupp!A566:B1850,2,FALSE)</f>
        <v>55 - majandamiskulud</v>
      </c>
      <c r="C571" t="s">
        <v>793</v>
      </c>
      <c r="D571">
        <v>2200</v>
      </c>
      <c r="E571" s="1">
        <v>554090</v>
      </c>
      <c r="F571" t="s">
        <v>265</v>
      </c>
      <c r="G571" t="s">
        <v>410</v>
      </c>
      <c r="H571" t="s">
        <v>411</v>
      </c>
      <c r="I571" t="s">
        <v>412</v>
      </c>
      <c r="J571" t="s">
        <v>413</v>
      </c>
    </row>
    <row r="572" spans="1:10" hidden="1" x14ac:dyDescent="0.35">
      <c r="A572" t="str">
        <f>VLOOKUP(E572,kontoplaan!A65:F1533,6,FALSE)</f>
        <v>Põhitegevuse kulud</v>
      </c>
      <c r="B572" t="str">
        <f>VLOOKUP(E572,kontogrupp!A567:B1851,2,FALSE)</f>
        <v>55 - majandamiskulud</v>
      </c>
      <c r="C572" t="s">
        <v>793</v>
      </c>
      <c r="D572">
        <v>-2200</v>
      </c>
      <c r="E572" s="1">
        <v>552520</v>
      </c>
      <c r="F572" t="s">
        <v>297</v>
      </c>
      <c r="G572" t="s">
        <v>410</v>
      </c>
      <c r="H572" t="s">
        <v>411</v>
      </c>
      <c r="I572" t="s">
        <v>412</v>
      </c>
      <c r="J572" t="s">
        <v>413</v>
      </c>
    </row>
    <row r="573" spans="1:10" hidden="1" x14ac:dyDescent="0.35">
      <c r="A573" t="str">
        <f>VLOOKUP(E573,kontoplaan!A66:F1534,6,FALSE)</f>
        <v>Põhitegevuse kulud</v>
      </c>
      <c r="B573" t="str">
        <f>VLOOKUP(E573,kontogrupp!A568:B1852,2,FALSE)</f>
        <v>55 - majandamiskulud</v>
      </c>
      <c r="C573" t="s">
        <v>794</v>
      </c>
      <c r="D573">
        <v>-184</v>
      </c>
      <c r="E573" s="1">
        <v>550099</v>
      </c>
      <c r="F573" t="s">
        <v>86</v>
      </c>
      <c r="G573" t="s">
        <v>554</v>
      </c>
      <c r="H573" t="s">
        <v>555</v>
      </c>
      <c r="I573" t="s">
        <v>492</v>
      </c>
      <c r="J573" t="s">
        <v>493</v>
      </c>
    </row>
    <row r="574" spans="1:10" hidden="1" x14ac:dyDescent="0.35">
      <c r="A574" t="str">
        <f>VLOOKUP(E574,kontoplaan!A67:F1535,6,FALSE)</f>
        <v>Põhitegevuse kulud</v>
      </c>
      <c r="B574" t="str">
        <f>VLOOKUP(E574,kontogrupp!A569:B1853,2,FALSE)</f>
        <v>55 - majandamiskulud</v>
      </c>
      <c r="C574" t="s">
        <v>795</v>
      </c>
      <c r="D574">
        <v>6</v>
      </c>
      <c r="E574" s="1">
        <v>552520</v>
      </c>
      <c r="F574" t="s">
        <v>297</v>
      </c>
      <c r="G574" t="s">
        <v>554</v>
      </c>
      <c r="H574" t="s">
        <v>555</v>
      </c>
      <c r="I574" t="s">
        <v>492</v>
      </c>
      <c r="J574" t="s">
        <v>493</v>
      </c>
    </row>
    <row r="575" spans="1:10" hidden="1" x14ac:dyDescent="0.35">
      <c r="A575" t="str">
        <f>VLOOKUP(E575,kontoplaan!A68:F1536,6,FALSE)</f>
        <v>Põhitegevuse kulud</v>
      </c>
      <c r="B575" t="str">
        <f>VLOOKUP(E575,kontogrupp!A570:B1854,2,FALSE)</f>
        <v>55 - majandamiskulud</v>
      </c>
      <c r="C575" t="s">
        <v>795</v>
      </c>
      <c r="D575">
        <v>83</v>
      </c>
      <c r="E575" s="1">
        <v>550012</v>
      </c>
      <c r="F575" t="s">
        <v>643</v>
      </c>
      <c r="G575" t="s">
        <v>554</v>
      </c>
      <c r="H575" t="s">
        <v>555</v>
      </c>
      <c r="I575" t="s">
        <v>492</v>
      </c>
      <c r="J575" t="s">
        <v>493</v>
      </c>
    </row>
    <row r="576" spans="1:10" hidden="1" x14ac:dyDescent="0.35">
      <c r="A576" t="str">
        <f>VLOOKUP(E576,kontoplaan!A69:F1537,6,FALSE)</f>
        <v>Põhitegevuse kulud</v>
      </c>
      <c r="B576" t="str">
        <f>VLOOKUP(E576,kontogrupp!A571:B1855,2,FALSE)</f>
        <v>50 - tööjõukulud</v>
      </c>
      <c r="C576" t="s">
        <v>795</v>
      </c>
      <c r="D576">
        <v>8</v>
      </c>
      <c r="E576" s="1">
        <v>506040</v>
      </c>
      <c r="F576" t="s">
        <v>18</v>
      </c>
      <c r="G576" t="s">
        <v>554</v>
      </c>
      <c r="H576" t="s">
        <v>555</v>
      </c>
      <c r="I576" t="s">
        <v>492</v>
      </c>
      <c r="J576" t="s">
        <v>493</v>
      </c>
    </row>
    <row r="577" spans="1:16" hidden="1" x14ac:dyDescent="0.35">
      <c r="A577" t="str">
        <f>VLOOKUP(E577,kontoplaan!A70:F1538,6,FALSE)</f>
        <v>Põhitegevuse kulud</v>
      </c>
      <c r="B577" t="str">
        <f>VLOOKUP(E577,kontogrupp!A572:B1856,2,FALSE)</f>
        <v>50 - tööjõukulud</v>
      </c>
      <c r="C577" t="s">
        <v>795</v>
      </c>
      <c r="D577">
        <v>87</v>
      </c>
      <c r="E577" s="1">
        <v>506000</v>
      </c>
      <c r="F577" t="s">
        <v>28</v>
      </c>
      <c r="G577" t="s">
        <v>554</v>
      </c>
      <c r="H577" t="s">
        <v>555</v>
      </c>
      <c r="I577" t="s">
        <v>492</v>
      </c>
      <c r="J577" t="s">
        <v>493</v>
      </c>
    </row>
    <row r="578" spans="1:16" hidden="1" x14ac:dyDescent="0.35">
      <c r="A578" t="str">
        <f>VLOOKUP(E578,kontoplaan!A71:F1539,6,FALSE)</f>
        <v>Põhitegevuse kulud</v>
      </c>
      <c r="B578" t="str">
        <f>VLOOKUP(E578,kontogrupp!A573:B1857,2,FALSE)</f>
        <v>55 - majandamiskulud</v>
      </c>
      <c r="C578" t="s">
        <v>796</v>
      </c>
      <c r="D578">
        <v>9</v>
      </c>
      <c r="E578" s="1">
        <v>552590</v>
      </c>
      <c r="F578" t="s">
        <v>149</v>
      </c>
      <c r="G578" t="s">
        <v>139</v>
      </c>
      <c r="H578" t="s">
        <v>140</v>
      </c>
      <c r="I578" t="s">
        <v>250</v>
      </c>
      <c r="J578" t="s">
        <v>251</v>
      </c>
      <c r="M578" t="s">
        <v>797</v>
      </c>
      <c r="N578" t="s">
        <v>798</v>
      </c>
      <c r="O578" t="s">
        <v>799</v>
      </c>
      <c r="P578" t="s">
        <v>800</v>
      </c>
    </row>
    <row r="579" spans="1:16" hidden="1" x14ac:dyDescent="0.35">
      <c r="A579" t="str">
        <f>VLOOKUP(E579,kontoplaan!A72:F1540,6,FALSE)</f>
        <v>Põhitegevuse kulud</v>
      </c>
      <c r="B579" t="str">
        <f>VLOOKUP(E579,kontogrupp!A574:B1858,2,FALSE)</f>
        <v>50 - tööjõukulud</v>
      </c>
      <c r="C579" t="s">
        <v>801</v>
      </c>
      <c r="D579">
        <v>219</v>
      </c>
      <c r="E579" s="1">
        <v>506000</v>
      </c>
      <c r="F579" t="s">
        <v>28</v>
      </c>
      <c r="G579" t="s">
        <v>554</v>
      </c>
      <c r="H579" t="s">
        <v>555</v>
      </c>
      <c r="I579" t="s">
        <v>492</v>
      </c>
      <c r="J579" t="s">
        <v>493</v>
      </c>
    </row>
    <row r="580" spans="1:16" hidden="1" x14ac:dyDescent="0.35">
      <c r="A580" t="str">
        <f>VLOOKUP(E580,kontoplaan!A73:F1541,6,FALSE)</f>
        <v>Põhitegevuse kulud</v>
      </c>
      <c r="B580" t="str">
        <f>VLOOKUP(E580,kontogrupp!A575:B1859,2,FALSE)</f>
        <v>50 - tööjõukulud</v>
      </c>
      <c r="C580" t="s">
        <v>801</v>
      </c>
      <c r="D580">
        <v>926</v>
      </c>
      <c r="E580" s="1">
        <v>500280</v>
      </c>
      <c r="F580" t="s">
        <v>227</v>
      </c>
      <c r="G580" t="s">
        <v>554</v>
      </c>
      <c r="H580" t="s">
        <v>555</v>
      </c>
      <c r="I580" t="s">
        <v>492</v>
      </c>
      <c r="J580" t="s">
        <v>493</v>
      </c>
    </row>
    <row r="581" spans="1:16" hidden="1" x14ac:dyDescent="0.35">
      <c r="A581" t="str">
        <f>VLOOKUP(E581,kontoplaan!A74:F1542,6,FALSE)</f>
        <v>Põhitegevuse tulud</v>
      </c>
      <c r="B581" t="str">
        <f>VLOOKUP(E581,kontogrupp!A576:B1860,2,FALSE)</f>
        <v>32 - tulud kaupade ja teenuste müügist</v>
      </c>
      <c r="C581" t="s">
        <v>802</v>
      </c>
      <c r="D581">
        <v>1145</v>
      </c>
      <c r="E581" s="1">
        <v>322120</v>
      </c>
      <c r="F581" t="s">
        <v>804</v>
      </c>
      <c r="G581" t="s">
        <v>554</v>
      </c>
      <c r="H581" t="s">
        <v>555</v>
      </c>
      <c r="I581" t="s">
        <v>492</v>
      </c>
      <c r="J581" t="s">
        <v>493</v>
      </c>
    </row>
    <row r="582" spans="1:16" hidden="1" x14ac:dyDescent="0.35">
      <c r="A582" t="str">
        <f>VLOOKUP(E582,kontoplaan!A75:F1543,6,FALSE)</f>
        <v>Põhitegevuse tulud</v>
      </c>
      <c r="B582" t="str">
        <f>VLOOKUP(E582,kontogrupp!A577:B1861,2,FALSE)</f>
        <v>35 - saadud toetused</v>
      </c>
      <c r="C582" t="s">
        <v>796</v>
      </c>
      <c r="D582">
        <v>9</v>
      </c>
      <c r="E582" s="1">
        <v>352000</v>
      </c>
      <c r="F582" t="s">
        <v>806</v>
      </c>
      <c r="G582" t="s">
        <v>139</v>
      </c>
      <c r="H582" t="s">
        <v>140</v>
      </c>
      <c r="I582" t="s">
        <v>250</v>
      </c>
      <c r="J582" t="s">
        <v>251</v>
      </c>
      <c r="M582" t="s">
        <v>797</v>
      </c>
      <c r="N582" t="s">
        <v>798</v>
      </c>
    </row>
    <row r="583" spans="1:16" hidden="1" x14ac:dyDescent="0.35">
      <c r="A583" t="str">
        <f>VLOOKUP(E583,kontoplaan!A76:F1544,6,FALSE)</f>
        <v>Põhitegevuse kulud</v>
      </c>
      <c r="B583" t="str">
        <f>VLOOKUP(E583,kontogrupp!A578:B1862,2,FALSE)</f>
        <v>55 - majandamiskulud</v>
      </c>
      <c r="C583" t="s">
        <v>801</v>
      </c>
      <c r="D583">
        <v>400</v>
      </c>
      <c r="E583" s="1">
        <v>554090</v>
      </c>
      <c r="F583" t="s">
        <v>265</v>
      </c>
      <c r="G583" t="s">
        <v>613</v>
      </c>
      <c r="H583" t="s">
        <v>614</v>
      </c>
      <c r="I583" t="s">
        <v>615</v>
      </c>
      <c r="J583" t="s">
        <v>616</v>
      </c>
    </row>
    <row r="584" spans="1:16" hidden="1" x14ac:dyDescent="0.35">
      <c r="A584" t="str">
        <f>VLOOKUP(E584,kontoplaan!A77:F1545,6,FALSE)</f>
        <v>Põhitegevuse kulud</v>
      </c>
      <c r="B584" t="str">
        <f>VLOOKUP(E584,kontogrupp!A579:B1863,2,FALSE)</f>
        <v>55 - majandamiskulud</v>
      </c>
      <c r="C584" t="s">
        <v>801</v>
      </c>
      <c r="D584">
        <v>3000</v>
      </c>
      <c r="E584" s="1">
        <v>552590</v>
      </c>
      <c r="F584" t="s">
        <v>149</v>
      </c>
      <c r="G584" t="s">
        <v>613</v>
      </c>
      <c r="H584" t="s">
        <v>614</v>
      </c>
      <c r="I584" t="s">
        <v>615</v>
      </c>
      <c r="J584" t="s">
        <v>616</v>
      </c>
    </row>
    <row r="585" spans="1:16" hidden="1" x14ac:dyDescent="0.35">
      <c r="A585" t="str">
        <f>VLOOKUP(E585,kontoplaan!A78:F1546,6,FALSE)</f>
        <v>Põhitegevuse kulud</v>
      </c>
      <c r="B585" t="str">
        <f>VLOOKUP(E585,kontogrupp!A580:B1864,2,FALSE)</f>
        <v>55 - majandamiskulud</v>
      </c>
      <c r="C585" t="s">
        <v>801</v>
      </c>
      <c r="D585">
        <v>14000</v>
      </c>
      <c r="E585" s="1">
        <v>552520</v>
      </c>
      <c r="F585" t="s">
        <v>297</v>
      </c>
      <c r="G585" t="s">
        <v>613</v>
      </c>
      <c r="H585" t="s">
        <v>614</v>
      </c>
      <c r="I585" t="s">
        <v>615</v>
      </c>
      <c r="J585" t="s">
        <v>616</v>
      </c>
    </row>
    <row r="586" spans="1:16" hidden="1" x14ac:dyDescent="0.35">
      <c r="A586" t="str">
        <f>VLOOKUP(E586,kontoplaan!A79:F1547,6,FALSE)</f>
        <v>Põhitegevuse kulud</v>
      </c>
      <c r="B586" t="str">
        <f>VLOOKUP(E586,kontogrupp!A581:B1865,2,FALSE)</f>
        <v>55 - majandamiskulud</v>
      </c>
      <c r="C586" t="s">
        <v>801</v>
      </c>
      <c r="D586">
        <v>5500</v>
      </c>
      <c r="E586" s="1">
        <v>551500</v>
      </c>
      <c r="F586" t="s">
        <v>169</v>
      </c>
      <c r="G586" t="s">
        <v>613</v>
      </c>
      <c r="H586" t="s">
        <v>614</v>
      </c>
      <c r="I586" t="s">
        <v>615</v>
      </c>
      <c r="J586" t="s">
        <v>616</v>
      </c>
    </row>
    <row r="587" spans="1:16" hidden="1" x14ac:dyDescent="0.35">
      <c r="A587" t="str">
        <f>VLOOKUP(E587,kontoplaan!A80:F1548,6,FALSE)</f>
        <v>Põhitegevuse kulud</v>
      </c>
      <c r="B587" t="str">
        <f>VLOOKUP(E587,kontogrupp!A582:B1866,2,FALSE)</f>
        <v>55 - majandamiskulud</v>
      </c>
      <c r="C587" t="s">
        <v>801</v>
      </c>
      <c r="D587">
        <v>232</v>
      </c>
      <c r="E587" s="1">
        <v>551308</v>
      </c>
      <c r="F587" t="s">
        <v>184</v>
      </c>
      <c r="G587" t="s">
        <v>613</v>
      </c>
      <c r="H587" t="s">
        <v>614</v>
      </c>
      <c r="I587" t="s">
        <v>615</v>
      </c>
      <c r="J587" t="s">
        <v>616</v>
      </c>
    </row>
    <row r="588" spans="1:16" hidden="1" x14ac:dyDescent="0.35">
      <c r="A588" t="str">
        <f>VLOOKUP(E588,kontoplaan!A81:F1549,6,FALSE)</f>
        <v>Põhitegevuse kulud</v>
      </c>
      <c r="B588" t="str">
        <f>VLOOKUP(E588,kontogrupp!A583:B1867,2,FALSE)</f>
        <v>55 - majandamiskulud</v>
      </c>
      <c r="C588" t="s">
        <v>801</v>
      </c>
      <c r="D588">
        <v>2000</v>
      </c>
      <c r="E588" s="1">
        <v>550420</v>
      </c>
      <c r="F588" t="s">
        <v>274</v>
      </c>
      <c r="G588" t="s">
        <v>613</v>
      </c>
      <c r="H588" t="s">
        <v>614</v>
      </c>
      <c r="I588" t="s">
        <v>615</v>
      </c>
      <c r="J588" t="s">
        <v>616</v>
      </c>
    </row>
    <row r="589" spans="1:16" hidden="1" x14ac:dyDescent="0.35">
      <c r="A589" t="str">
        <f>VLOOKUP(E589,kontoplaan!A82:F1550,6,FALSE)</f>
        <v>Põhitegevuse kulud</v>
      </c>
      <c r="B589" t="str">
        <f>VLOOKUP(E589,kontogrupp!A584:B1868,2,FALSE)</f>
        <v>55 - majandamiskulud</v>
      </c>
      <c r="C589" t="s">
        <v>801</v>
      </c>
      <c r="D589">
        <v>168</v>
      </c>
      <c r="E589" s="1">
        <v>550302</v>
      </c>
      <c r="F589" t="s">
        <v>274</v>
      </c>
      <c r="G589" t="s">
        <v>613</v>
      </c>
      <c r="H589" t="s">
        <v>614</v>
      </c>
      <c r="I589" t="s">
        <v>615</v>
      </c>
      <c r="J589" t="s">
        <v>616</v>
      </c>
    </row>
    <row r="590" spans="1:16" hidden="1" x14ac:dyDescent="0.35">
      <c r="A590" t="str">
        <f>VLOOKUP(E590,kontoplaan!A83:F1551,6,FALSE)</f>
        <v>Põhitegevuse kulud</v>
      </c>
      <c r="B590" t="str">
        <f>VLOOKUP(E590,kontogrupp!A585:B1869,2,FALSE)</f>
        <v>55 - majandamiskulud</v>
      </c>
      <c r="C590" t="s">
        <v>801</v>
      </c>
      <c r="D590">
        <v>300</v>
      </c>
      <c r="E590" s="1">
        <v>550000</v>
      </c>
      <c r="F590" t="s">
        <v>190</v>
      </c>
      <c r="G590" t="s">
        <v>613</v>
      </c>
      <c r="H590" t="s">
        <v>614</v>
      </c>
      <c r="I590" t="s">
        <v>615</v>
      </c>
      <c r="J590" t="s">
        <v>616</v>
      </c>
    </row>
    <row r="591" spans="1:16" hidden="1" x14ac:dyDescent="0.35">
      <c r="A591" t="str">
        <f>VLOOKUP(E591,kontoplaan!A84:F1552,6,FALSE)</f>
        <v>Põhitegevuse kulud</v>
      </c>
      <c r="B591" t="str">
        <f>VLOOKUP(E591,kontogrupp!A586:B1870,2,FALSE)</f>
        <v>50 - tööjõukulud</v>
      </c>
      <c r="C591" t="s">
        <v>807</v>
      </c>
      <c r="D591">
        <v>600</v>
      </c>
      <c r="E591" s="1">
        <v>500253</v>
      </c>
      <c r="F591" t="s">
        <v>809</v>
      </c>
      <c r="G591" t="s">
        <v>613</v>
      </c>
      <c r="H591" t="s">
        <v>614</v>
      </c>
      <c r="I591" t="s">
        <v>615</v>
      </c>
      <c r="J591" t="s">
        <v>616</v>
      </c>
    </row>
    <row r="592" spans="1:16" hidden="1" x14ac:dyDescent="0.35">
      <c r="A592" t="str">
        <f>VLOOKUP(E592,kontoplaan!A85:F1553,6,FALSE)</f>
        <v>Põhitegevuse kulud</v>
      </c>
      <c r="B592" t="str">
        <f>VLOOKUP(E592,kontogrupp!A587:B1871,2,FALSE)</f>
        <v>50 - tööjõukulud</v>
      </c>
      <c r="C592" t="s">
        <v>810</v>
      </c>
      <c r="D592">
        <v>-3994</v>
      </c>
      <c r="E592" s="1">
        <v>500500</v>
      </c>
      <c r="F592" t="s">
        <v>97</v>
      </c>
      <c r="G592" t="s">
        <v>613</v>
      </c>
      <c r="H592" t="s">
        <v>614</v>
      </c>
      <c r="I592" t="s">
        <v>615</v>
      </c>
      <c r="J592" t="s">
        <v>616</v>
      </c>
    </row>
    <row r="593" spans="1:10" hidden="1" x14ac:dyDescent="0.35">
      <c r="A593" t="str">
        <f>VLOOKUP(E593,kontoplaan!A86:F1554,6,FALSE)</f>
        <v>Põhitegevuse kulud</v>
      </c>
      <c r="B593" t="str">
        <f>VLOOKUP(E593,kontogrupp!A588:B1872,2,FALSE)</f>
        <v>50 - tööjõukulud</v>
      </c>
      <c r="C593" t="s">
        <v>807</v>
      </c>
      <c r="D593">
        <v>71</v>
      </c>
      <c r="E593" s="1">
        <v>506040</v>
      </c>
      <c r="F593" t="s">
        <v>18</v>
      </c>
      <c r="G593" t="s">
        <v>613</v>
      </c>
      <c r="H593" t="s">
        <v>614</v>
      </c>
      <c r="I593" t="s">
        <v>615</v>
      </c>
      <c r="J593" t="s">
        <v>616</v>
      </c>
    </row>
    <row r="594" spans="1:10" hidden="1" x14ac:dyDescent="0.35">
      <c r="A594" t="str">
        <f>VLOOKUP(E594,kontoplaan!A87:F1555,6,FALSE)</f>
        <v>Põhitegevuse kulud</v>
      </c>
      <c r="B594" t="str">
        <f>VLOOKUP(E594,kontogrupp!A589:B1873,2,FALSE)</f>
        <v>50 - tööjõukulud</v>
      </c>
      <c r="C594" t="s">
        <v>807</v>
      </c>
      <c r="D594">
        <v>17</v>
      </c>
      <c r="E594" s="1">
        <v>506030</v>
      </c>
      <c r="F594" t="s">
        <v>68</v>
      </c>
      <c r="G594" t="s">
        <v>613</v>
      </c>
      <c r="H594" t="s">
        <v>614</v>
      </c>
      <c r="I594" t="s">
        <v>615</v>
      </c>
      <c r="J594" t="s">
        <v>616</v>
      </c>
    </row>
    <row r="595" spans="1:10" hidden="1" x14ac:dyDescent="0.35">
      <c r="A595" t="str">
        <f>VLOOKUP(E595,kontoplaan!A88:F1556,6,FALSE)</f>
        <v>Põhitegevuse kulud</v>
      </c>
      <c r="B595" t="str">
        <f>VLOOKUP(E595,kontogrupp!A590:B1874,2,FALSE)</f>
        <v>50 - tööjõukulud</v>
      </c>
      <c r="C595" t="s">
        <v>807</v>
      </c>
      <c r="D595">
        <v>26</v>
      </c>
      <c r="E595" s="1">
        <v>506010</v>
      </c>
      <c r="F595" t="s">
        <v>72</v>
      </c>
      <c r="G595" t="s">
        <v>613</v>
      </c>
      <c r="H595" t="s">
        <v>614</v>
      </c>
      <c r="I595" t="s">
        <v>615</v>
      </c>
      <c r="J595" t="s">
        <v>616</v>
      </c>
    </row>
    <row r="596" spans="1:10" hidden="1" x14ac:dyDescent="0.35">
      <c r="A596" t="str">
        <f>VLOOKUP(E596,kontoplaan!A89:F1557,6,FALSE)</f>
        <v>Põhitegevuse kulud</v>
      </c>
      <c r="B596" t="str">
        <f>VLOOKUP(E596,kontogrupp!A591:B1875,2,FALSE)</f>
        <v>55 - majandamiskulud</v>
      </c>
      <c r="C596" t="s">
        <v>807</v>
      </c>
      <c r="D596">
        <v>60</v>
      </c>
      <c r="E596" s="1">
        <v>505099</v>
      </c>
      <c r="F596" t="s">
        <v>74</v>
      </c>
      <c r="G596" t="s">
        <v>613</v>
      </c>
      <c r="H596" t="s">
        <v>614</v>
      </c>
      <c r="I596" t="s">
        <v>615</v>
      </c>
      <c r="J596" t="s">
        <v>616</v>
      </c>
    </row>
    <row r="597" spans="1:10" hidden="1" x14ac:dyDescent="0.35">
      <c r="A597" t="str">
        <f>VLOOKUP(E597,kontoplaan!A90:F1558,6,FALSE)</f>
        <v>Põhitegevuse kulud</v>
      </c>
      <c r="B597" t="str">
        <f>VLOOKUP(E597,kontogrupp!A592:B1876,2,FALSE)</f>
        <v>50 - tööjõukulud</v>
      </c>
      <c r="C597" t="s">
        <v>807</v>
      </c>
      <c r="D597">
        <v>200</v>
      </c>
      <c r="E597" s="1">
        <v>500253</v>
      </c>
      <c r="F597" t="s">
        <v>809</v>
      </c>
      <c r="G597" t="s">
        <v>613</v>
      </c>
      <c r="H597" t="s">
        <v>614</v>
      </c>
      <c r="I597" t="s">
        <v>615</v>
      </c>
      <c r="J597" t="s">
        <v>616</v>
      </c>
    </row>
    <row r="598" spans="1:10" hidden="1" x14ac:dyDescent="0.35">
      <c r="A598" t="str">
        <f>VLOOKUP(E598,kontoplaan!A91:F1559,6,FALSE)</f>
        <v>Põhitegevuse kulud</v>
      </c>
      <c r="B598" t="str">
        <f>VLOOKUP(E598,kontogrupp!A593:B1877,2,FALSE)</f>
        <v>50 - tööjõukulud</v>
      </c>
      <c r="C598" t="s">
        <v>807</v>
      </c>
      <c r="D598">
        <v>2500</v>
      </c>
      <c r="E598" s="1">
        <v>500250</v>
      </c>
      <c r="F598" t="s">
        <v>102</v>
      </c>
      <c r="G598" t="s">
        <v>613</v>
      </c>
      <c r="H598" t="s">
        <v>614</v>
      </c>
      <c r="I598" t="s">
        <v>615</v>
      </c>
      <c r="J598" t="s">
        <v>616</v>
      </c>
    </row>
    <row r="599" spans="1:10" hidden="1" x14ac:dyDescent="0.35">
      <c r="A599" t="str">
        <f>VLOOKUP(E599,kontoplaan!A92:F1560,6,FALSE)</f>
        <v>Põhitegevuse kulud</v>
      </c>
      <c r="B599" t="str">
        <f>VLOOKUP(E599,kontogrupp!A594:B1878,2,FALSE)</f>
        <v>50 - tööjõukulud</v>
      </c>
      <c r="C599" t="s">
        <v>807</v>
      </c>
      <c r="D599">
        <v>400</v>
      </c>
      <c r="E599" s="1">
        <v>500243</v>
      </c>
      <c r="F599" t="s">
        <v>812</v>
      </c>
      <c r="G599" t="s">
        <v>613</v>
      </c>
      <c r="H599" t="s">
        <v>614</v>
      </c>
      <c r="I599" t="s">
        <v>615</v>
      </c>
      <c r="J599" t="s">
        <v>616</v>
      </c>
    </row>
    <row r="600" spans="1:10" hidden="1" x14ac:dyDescent="0.35">
      <c r="A600" t="str">
        <f>VLOOKUP(E600,kontoplaan!A93:F1561,6,FALSE)</f>
        <v>Põhitegevuse kulud</v>
      </c>
      <c r="B600" t="str">
        <f>VLOOKUP(E600,kontogrupp!A595:B1879,2,FALSE)</f>
        <v>50 - tööjõukulud</v>
      </c>
      <c r="C600" t="s">
        <v>813</v>
      </c>
      <c r="D600">
        <v>120</v>
      </c>
      <c r="E600" s="1">
        <v>500240</v>
      </c>
      <c r="F600" t="s">
        <v>206</v>
      </c>
      <c r="G600" t="s">
        <v>613</v>
      </c>
      <c r="H600" t="s">
        <v>614</v>
      </c>
      <c r="I600" t="s">
        <v>615</v>
      </c>
      <c r="J600" t="s">
        <v>616</v>
      </c>
    </row>
    <row r="601" spans="1:10" hidden="1" x14ac:dyDescent="0.35">
      <c r="A601" t="str">
        <f>VLOOKUP(E601,kontoplaan!A94:F1562,6,FALSE)</f>
        <v>Põhitegevuse kulud</v>
      </c>
      <c r="B601" t="str">
        <f>VLOOKUP(E601,kontogrupp!A596:B1880,2,FALSE)</f>
        <v>50 - tööjõukulud</v>
      </c>
      <c r="C601" t="s">
        <v>814</v>
      </c>
      <c r="D601">
        <v>22260</v>
      </c>
      <c r="E601" s="1">
        <v>500240</v>
      </c>
      <c r="F601" t="s">
        <v>206</v>
      </c>
      <c r="G601" t="s">
        <v>613</v>
      </c>
      <c r="H601" t="s">
        <v>614</v>
      </c>
      <c r="I601" t="s">
        <v>615</v>
      </c>
      <c r="J601" t="s">
        <v>616</v>
      </c>
    </row>
    <row r="602" spans="1:10" hidden="1" x14ac:dyDescent="0.35">
      <c r="A602" t="str">
        <f>VLOOKUP(E602,kontoplaan!A95:F1563,6,FALSE)</f>
        <v>Põhitegevuse kulud</v>
      </c>
      <c r="B602" t="str">
        <f>VLOOKUP(E602,kontogrupp!A597:B1881,2,FALSE)</f>
        <v>50 - tööjõukulud</v>
      </c>
      <c r="C602" t="s">
        <v>814</v>
      </c>
      <c r="D602">
        <v>-22260</v>
      </c>
      <c r="E602" s="1">
        <v>500210</v>
      </c>
      <c r="F602" t="s">
        <v>220</v>
      </c>
      <c r="G602" t="s">
        <v>613</v>
      </c>
      <c r="H602" t="s">
        <v>614</v>
      </c>
      <c r="I602" t="s">
        <v>615</v>
      </c>
      <c r="J602" t="s">
        <v>616</v>
      </c>
    </row>
    <row r="603" spans="1:10" hidden="1" x14ac:dyDescent="0.35">
      <c r="A603" t="str">
        <f>VLOOKUP(E603,kontoplaan!A96:F1564,6,FALSE)</f>
        <v>Põhitegevuse tulud</v>
      </c>
      <c r="B603" t="str">
        <f>VLOOKUP(E603,kontogrupp!A598:B1882,2,FALSE)</f>
        <v>35 - saadud toetused</v>
      </c>
      <c r="C603" t="s">
        <v>815</v>
      </c>
      <c r="D603">
        <v>5400</v>
      </c>
      <c r="E603" s="1">
        <v>350020</v>
      </c>
      <c r="F603" t="s">
        <v>817</v>
      </c>
      <c r="G603" t="s">
        <v>613</v>
      </c>
      <c r="H603" t="s">
        <v>614</v>
      </c>
      <c r="I603" t="s">
        <v>615</v>
      </c>
      <c r="J603" t="s">
        <v>616</v>
      </c>
    </row>
    <row r="604" spans="1:10" hidden="1" x14ac:dyDescent="0.35">
      <c r="A604" t="str">
        <f>VLOOKUP(E604,kontoplaan!A97:F1565,6,FALSE)</f>
        <v>Põhitegevuse tulud</v>
      </c>
      <c r="B604" t="str">
        <f>VLOOKUP(E604,kontogrupp!A599:B1883,2,FALSE)</f>
        <v>35 - saadud toetused</v>
      </c>
      <c r="C604" t="s">
        <v>815</v>
      </c>
      <c r="D604">
        <v>15000</v>
      </c>
      <c r="E604" s="1">
        <v>350000</v>
      </c>
      <c r="F604" t="s">
        <v>162</v>
      </c>
      <c r="G604" t="s">
        <v>613</v>
      </c>
      <c r="H604" t="s">
        <v>614</v>
      </c>
      <c r="I604" t="s">
        <v>615</v>
      </c>
      <c r="J604" t="s">
        <v>616</v>
      </c>
    </row>
    <row r="605" spans="1:10" hidden="1" x14ac:dyDescent="0.35">
      <c r="A605" t="str">
        <f>VLOOKUP(E605,kontoplaan!A98:F1566,6,FALSE)</f>
        <v>Põhitegevuse tulud</v>
      </c>
      <c r="B605" t="str">
        <f>VLOOKUP(E605,kontogrupp!A600:B1884,2,FALSE)</f>
        <v>32 - tulud kaupade ja teenuste müügist</v>
      </c>
      <c r="C605" t="s">
        <v>802</v>
      </c>
      <c r="D605">
        <v>5200</v>
      </c>
      <c r="E605" s="1">
        <v>322190</v>
      </c>
      <c r="F605" t="s">
        <v>780</v>
      </c>
      <c r="G605" t="s">
        <v>613</v>
      </c>
      <c r="H605" t="s">
        <v>614</v>
      </c>
      <c r="I605" t="s">
        <v>615</v>
      </c>
      <c r="J605" t="s">
        <v>616</v>
      </c>
    </row>
    <row r="606" spans="1:10" hidden="1" x14ac:dyDescent="0.35">
      <c r="A606" t="str">
        <f>VLOOKUP(E606,kontoplaan!A99:F1567,6,FALSE)</f>
        <v>Põhitegevuse kulud</v>
      </c>
      <c r="B606" t="str">
        <f>VLOOKUP(E606,kontogrupp!A601:B1885,2,FALSE)</f>
        <v>55 - majandamiskulud</v>
      </c>
      <c r="C606" t="s">
        <v>818</v>
      </c>
      <c r="D606">
        <v>-37</v>
      </c>
      <c r="E606" s="1">
        <v>552200</v>
      </c>
      <c r="F606" t="s">
        <v>475</v>
      </c>
      <c r="G606" t="s">
        <v>538</v>
      </c>
      <c r="H606" t="s">
        <v>539</v>
      </c>
      <c r="I606" t="s">
        <v>540</v>
      </c>
      <c r="J606" t="s">
        <v>541</v>
      </c>
    </row>
    <row r="607" spans="1:10" hidden="1" x14ac:dyDescent="0.35">
      <c r="A607" t="str">
        <f>VLOOKUP(E607,kontoplaan!A100:F1568,6,FALSE)</f>
        <v>Põhitegevuse kulud</v>
      </c>
      <c r="B607" t="str">
        <f>VLOOKUP(E607,kontogrupp!A602:B1886,2,FALSE)</f>
        <v>55 - majandamiskulud</v>
      </c>
      <c r="C607" t="s">
        <v>819</v>
      </c>
      <c r="D607">
        <v>200</v>
      </c>
      <c r="E607" s="1">
        <v>552520</v>
      </c>
      <c r="F607" t="s">
        <v>297</v>
      </c>
      <c r="G607" t="s">
        <v>538</v>
      </c>
      <c r="H607" t="s">
        <v>539</v>
      </c>
      <c r="I607" t="s">
        <v>540</v>
      </c>
      <c r="J607" t="s">
        <v>541</v>
      </c>
    </row>
    <row r="608" spans="1:10" hidden="1" x14ac:dyDescent="0.35">
      <c r="A608" t="str">
        <f>VLOOKUP(E608,kontoplaan!A101:F1569,6,FALSE)</f>
        <v>Põhitegevuse kulud</v>
      </c>
      <c r="B608" t="str">
        <f>VLOOKUP(E608,kontogrupp!A603:B1887,2,FALSE)</f>
        <v>55 - majandamiskulud</v>
      </c>
      <c r="C608" t="s">
        <v>819</v>
      </c>
      <c r="D608">
        <v>-200</v>
      </c>
      <c r="E608" s="1">
        <v>550040</v>
      </c>
      <c r="F608" t="s">
        <v>76</v>
      </c>
      <c r="G608" t="s">
        <v>538</v>
      </c>
      <c r="H608" t="s">
        <v>539</v>
      </c>
      <c r="I608" t="s">
        <v>540</v>
      </c>
      <c r="J608" t="s">
        <v>541</v>
      </c>
    </row>
    <row r="609" spans="1:16" hidden="1" x14ac:dyDescent="0.35">
      <c r="A609" t="str">
        <f>VLOOKUP(E609,kontoplaan!A102:F1570,6,FALSE)</f>
        <v>Põhitegevuse kulud</v>
      </c>
      <c r="B609" t="str">
        <f>VLOOKUP(E609,kontogrupp!A604:B1888,2,FALSE)</f>
        <v>55 - majandamiskulud</v>
      </c>
      <c r="C609" t="s">
        <v>818</v>
      </c>
      <c r="D609">
        <v>37</v>
      </c>
      <c r="E609" s="1">
        <v>554090</v>
      </c>
      <c r="F609" t="s">
        <v>265</v>
      </c>
      <c r="G609" t="s">
        <v>538</v>
      </c>
      <c r="H609" t="s">
        <v>539</v>
      </c>
      <c r="I609" t="s">
        <v>540</v>
      </c>
      <c r="J609" t="s">
        <v>541</v>
      </c>
    </row>
    <row r="610" spans="1:16" hidden="1" x14ac:dyDescent="0.35">
      <c r="A610" t="str">
        <f>VLOOKUP(E610,kontoplaan!A103:F1571,6,FALSE)</f>
        <v>Põhitegevuse kulud</v>
      </c>
      <c r="B610" t="str">
        <f>VLOOKUP(E610,kontogrupp!A605:B1889,2,FALSE)</f>
        <v>55 - majandamiskulud</v>
      </c>
      <c r="C610" t="s">
        <v>820</v>
      </c>
      <c r="D610">
        <v>92</v>
      </c>
      <c r="E610" s="1">
        <v>552520</v>
      </c>
      <c r="F610" t="s">
        <v>297</v>
      </c>
      <c r="G610" t="s">
        <v>538</v>
      </c>
      <c r="H610" t="s">
        <v>539</v>
      </c>
      <c r="I610" t="s">
        <v>540</v>
      </c>
      <c r="J610" t="s">
        <v>541</v>
      </c>
    </row>
    <row r="611" spans="1:16" hidden="1" x14ac:dyDescent="0.35">
      <c r="A611" t="str">
        <f>VLOOKUP(E611,kontoplaan!A104:F1572,6,FALSE)</f>
        <v>Põhitegevuse kulud</v>
      </c>
      <c r="B611" t="str">
        <f>VLOOKUP(E611,kontogrupp!A606:B1890,2,FALSE)</f>
        <v>55 - majandamiskulud</v>
      </c>
      <c r="C611" t="s">
        <v>820</v>
      </c>
      <c r="D611">
        <v>-92</v>
      </c>
      <c r="E611" s="1">
        <v>552200</v>
      </c>
      <c r="F611" t="s">
        <v>475</v>
      </c>
      <c r="G611" t="s">
        <v>538</v>
      </c>
      <c r="H611" t="s">
        <v>539</v>
      </c>
      <c r="I611" t="s">
        <v>540</v>
      </c>
      <c r="J611" t="s">
        <v>541</v>
      </c>
    </row>
    <row r="612" spans="1:16" hidden="1" x14ac:dyDescent="0.35">
      <c r="A612" t="str">
        <f>VLOOKUP(E612,kontoplaan!A105:F1573,6,FALSE)</f>
        <v>Põhitegevuse kulud</v>
      </c>
      <c r="B612" t="str">
        <f>VLOOKUP(E612,kontogrupp!A607:B1891,2,FALSE)</f>
        <v>55 - majandamiskulud</v>
      </c>
      <c r="C612" t="s">
        <v>792</v>
      </c>
      <c r="D612">
        <v>148</v>
      </c>
      <c r="E612" s="1">
        <v>554090</v>
      </c>
      <c r="F612" t="s">
        <v>265</v>
      </c>
      <c r="G612" t="s">
        <v>538</v>
      </c>
      <c r="H612" t="s">
        <v>539</v>
      </c>
      <c r="I612" t="s">
        <v>540</v>
      </c>
      <c r="J612" t="s">
        <v>541</v>
      </c>
    </row>
    <row r="613" spans="1:16" hidden="1" x14ac:dyDescent="0.35">
      <c r="A613" t="str">
        <f>VLOOKUP(E613,kontoplaan!A106:F1574,6,FALSE)</f>
        <v>Põhitegevuse kulud</v>
      </c>
      <c r="B613" t="str">
        <f>VLOOKUP(E613,kontogrupp!A608:B1892,2,FALSE)</f>
        <v>55 - majandamiskulud</v>
      </c>
      <c r="C613" t="s">
        <v>792</v>
      </c>
      <c r="D613">
        <v>-148</v>
      </c>
      <c r="E613" s="1">
        <v>551500</v>
      </c>
      <c r="F613" t="s">
        <v>169</v>
      </c>
      <c r="G613" t="s">
        <v>538</v>
      </c>
      <c r="H613" t="s">
        <v>539</v>
      </c>
      <c r="I613" t="s">
        <v>540</v>
      </c>
      <c r="J613" t="s">
        <v>541</v>
      </c>
    </row>
    <row r="614" spans="1:16" hidden="1" x14ac:dyDescent="0.35">
      <c r="A614" t="str">
        <f>VLOOKUP(E614,kontoplaan!A107:F1575,6,FALSE)</f>
        <v>Põhitegevuse kulud</v>
      </c>
      <c r="B614" t="str">
        <f>VLOOKUP(E614,kontogrupp!A609:B1893,2,FALSE)</f>
        <v>55 - majandamiskulud</v>
      </c>
      <c r="C614" t="s">
        <v>821</v>
      </c>
      <c r="D614">
        <v>232</v>
      </c>
      <c r="E614" s="1">
        <v>552590</v>
      </c>
      <c r="F614" t="s">
        <v>149</v>
      </c>
      <c r="G614" t="s">
        <v>538</v>
      </c>
      <c r="H614" t="s">
        <v>539</v>
      </c>
      <c r="I614" t="s">
        <v>540</v>
      </c>
      <c r="J614" t="s">
        <v>541</v>
      </c>
    </row>
    <row r="615" spans="1:16" hidden="1" x14ac:dyDescent="0.35">
      <c r="A615" t="str">
        <f>VLOOKUP(E615,kontoplaan!A108:F1576,6,FALSE)</f>
        <v>Põhitegevuse kulud</v>
      </c>
      <c r="B615" t="str">
        <f>VLOOKUP(E615,kontogrupp!A610:B1894,2,FALSE)</f>
        <v>55 - majandamiskulud</v>
      </c>
      <c r="C615" t="s">
        <v>821</v>
      </c>
      <c r="D615">
        <v>-232</v>
      </c>
      <c r="E615" s="1">
        <v>551500</v>
      </c>
      <c r="F615" t="s">
        <v>169</v>
      </c>
      <c r="G615" t="s">
        <v>538</v>
      </c>
      <c r="H615" t="s">
        <v>539</v>
      </c>
      <c r="I615" t="s">
        <v>540</v>
      </c>
      <c r="J615" t="s">
        <v>541</v>
      </c>
    </row>
    <row r="616" spans="1:16" hidden="1" x14ac:dyDescent="0.35">
      <c r="A616" t="str">
        <f>VLOOKUP(E616,kontoplaan!A109:F1577,6,FALSE)</f>
        <v>Põhitegevuse kulud</v>
      </c>
      <c r="B616" t="str">
        <f>VLOOKUP(E616,kontogrupp!A611:B1895,2,FALSE)</f>
        <v>55 - majandamiskulud</v>
      </c>
      <c r="C616" t="s">
        <v>822</v>
      </c>
      <c r="D616">
        <v>190</v>
      </c>
      <c r="E616" s="1">
        <v>552590</v>
      </c>
      <c r="F616" t="s">
        <v>149</v>
      </c>
      <c r="G616" t="s">
        <v>538</v>
      </c>
      <c r="H616" t="s">
        <v>539</v>
      </c>
      <c r="I616" t="s">
        <v>540</v>
      </c>
      <c r="J616" t="s">
        <v>541</v>
      </c>
    </row>
    <row r="617" spans="1:16" hidden="1" x14ac:dyDescent="0.35">
      <c r="A617" t="str">
        <f>VLOOKUP(E617,kontoplaan!A110:F1578,6,FALSE)</f>
        <v>Põhitegevuse kulud</v>
      </c>
      <c r="B617" t="str">
        <f>VLOOKUP(E617,kontogrupp!A612:B1896,2,FALSE)</f>
        <v>55 - majandamiskulud</v>
      </c>
      <c r="C617" t="s">
        <v>822</v>
      </c>
      <c r="D617">
        <v>-190</v>
      </c>
      <c r="E617" s="1">
        <v>550302</v>
      </c>
      <c r="F617" t="s">
        <v>274</v>
      </c>
      <c r="G617" t="s">
        <v>538</v>
      </c>
      <c r="H617" t="s">
        <v>539</v>
      </c>
      <c r="I617" t="s">
        <v>540</v>
      </c>
      <c r="J617" t="s">
        <v>541</v>
      </c>
    </row>
    <row r="618" spans="1:16" hidden="1" x14ac:dyDescent="0.35">
      <c r="A618" t="str">
        <f>VLOOKUP(E618,kontoplaan!A111:F1579,6,FALSE)</f>
        <v>Põhitegevuse kulud</v>
      </c>
      <c r="B618" t="str">
        <f>VLOOKUP(E618,kontogrupp!A613:B1897,2,FALSE)</f>
        <v>55 - majandamiskulud</v>
      </c>
      <c r="C618" t="s">
        <v>822</v>
      </c>
      <c r="D618">
        <v>95</v>
      </c>
      <c r="E618" s="1">
        <v>552590</v>
      </c>
      <c r="F618" t="s">
        <v>149</v>
      </c>
      <c r="G618" t="s">
        <v>538</v>
      </c>
      <c r="H618" t="s">
        <v>539</v>
      </c>
      <c r="I618" t="s">
        <v>540</v>
      </c>
      <c r="J618" t="s">
        <v>541</v>
      </c>
    </row>
    <row r="619" spans="1:16" hidden="1" x14ac:dyDescent="0.35">
      <c r="A619" t="str">
        <f>VLOOKUP(E619,kontoplaan!A112:F1580,6,FALSE)</f>
        <v>Põhitegevuse kulud</v>
      </c>
      <c r="B619" t="str">
        <f>VLOOKUP(E619,kontogrupp!A614:B1898,2,FALSE)</f>
        <v>55 - majandamiskulud</v>
      </c>
      <c r="C619" t="s">
        <v>822</v>
      </c>
      <c r="D619">
        <v>-95</v>
      </c>
      <c r="E619" s="1">
        <v>550301</v>
      </c>
      <c r="F619" t="s">
        <v>276</v>
      </c>
      <c r="G619" t="s">
        <v>538</v>
      </c>
      <c r="H619" t="s">
        <v>539</v>
      </c>
      <c r="I619" t="s">
        <v>540</v>
      </c>
      <c r="J619" t="s">
        <v>541</v>
      </c>
    </row>
    <row r="620" spans="1:16" hidden="1" x14ac:dyDescent="0.35">
      <c r="A620" t="str">
        <f>VLOOKUP(E620,kontoplaan!A113:F1581,6,FALSE)</f>
        <v>Põhitegevuse kulud</v>
      </c>
      <c r="B620" t="str">
        <f>VLOOKUP(E620,kontogrupp!A615:B1899,2,FALSE)</f>
        <v>55 - majandamiskulud</v>
      </c>
      <c r="C620" t="s">
        <v>824</v>
      </c>
      <c r="D620">
        <v>2000</v>
      </c>
      <c r="E620" s="1">
        <v>552460</v>
      </c>
      <c r="F620" t="s">
        <v>826</v>
      </c>
      <c r="G620" t="s">
        <v>139</v>
      </c>
      <c r="H620" t="s">
        <v>140</v>
      </c>
      <c r="I620" t="s">
        <v>307</v>
      </c>
      <c r="J620" t="s">
        <v>308</v>
      </c>
      <c r="O620" t="s">
        <v>827</v>
      </c>
      <c r="P620" t="s">
        <v>828</v>
      </c>
    </row>
    <row r="621" spans="1:16" hidden="1" x14ac:dyDescent="0.35">
      <c r="A621" t="str">
        <f>VLOOKUP(E621,kontoplaan!A114:F1582,6,FALSE)</f>
        <v>Põhitegevuse kulud</v>
      </c>
      <c r="B621" t="str">
        <f>VLOOKUP(E621,kontogrupp!A616:B1900,2,FALSE)</f>
        <v>41 - toetused füüsilistele isikutele</v>
      </c>
      <c r="C621" t="s">
        <v>824</v>
      </c>
      <c r="D621">
        <v>-2000</v>
      </c>
      <c r="E621" s="1">
        <v>413410</v>
      </c>
      <c r="F621" t="s">
        <v>830</v>
      </c>
      <c r="G621" t="s">
        <v>139</v>
      </c>
      <c r="H621" t="s">
        <v>140</v>
      </c>
      <c r="I621" t="s">
        <v>831</v>
      </c>
      <c r="J621" t="s">
        <v>832</v>
      </c>
      <c r="O621" t="s">
        <v>833</v>
      </c>
      <c r="P621" t="s">
        <v>834</v>
      </c>
    </row>
    <row r="622" spans="1:16" hidden="1" x14ac:dyDescent="0.35">
      <c r="A622" t="str">
        <f>VLOOKUP(E622,kontoplaan!A115:F1583,6,FALSE)</f>
        <v>Põhitegevuse kulud</v>
      </c>
      <c r="B622" t="str">
        <f>VLOOKUP(E622,kontogrupp!A617:B1901,2,FALSE)</f>
        <v>55 - majandamiskulud</v>
      </c>
      <c r="C622" t="s">
        <v>835</v>
      </c>
      <c r="D622">
        <v>-10000</v>
      </c>
      <c r="E622" s="1">
        <v>552520</v>
      </c>
      <c r="F622" t="s">
        <v>297</v>
      </c>
      <c r="G622" t="s">
        <v>139</v>
      </c>
      <c r="H622" t="s">
        <v>140</v>
      </c>
      <c r="I622" t="s">
        <v>771</v>
      </c>
      <c r="J622" t="s">
        <v>772</v>
      </c>
      <c r="O622" t="s">
        <v>836</v>
      </c>
      <c r="P622" t="s">
        <v>837</v>
      </c>
    </row>
    <row r="623" spans="1:16" hidden="1" x14ac:dyDescent="0.35">
      <c r="A623" t="str">
        <f>VLOOKUP(E623,kontoplaan!A116:F1584,6,FALSE)</f>
        <v>Põhitegevuse kulud</v>
      </c>
      <c r="B623" t="str">
        <f>VLOOKUP(E623,kontogrupp!A618:B1902,2,FALSE)</f>
        <v>55 - majandamiskulud</v>
      </c>
      <c r="C623" t="s">
        <v>835</v>
      </c>
      <c r="D623">
        <v>10000</v>
      </c>
      <c r="E623" s="1">
        <v>552460</v>
      </c>
      <c r="F623" t="s">
        <v>826</v>
      </c>
      <c r="G623" t="s">
        <v>139</v>
      </c>
      <c r="H623" t="s">
        <v>140</v>
      </c>
      <c r="I623" t="s">
        <v>307</v>
      </c>
      <c r="J623" t="s">
        <v>308</v>
      </c>
      <c r="O623" t="s">
        <v>827</v>
      </c>
      <c r="P623" t="s">
        <v>828</v>
      </c>
    </row>
    <row r="624" spans="1:16" hidden="1" x14ac:dyDescent="0.35">
      <c r="A624" t="str">
        <f>VLOOKUP(E624,kontoplaan!A117:F1585,6,FALSE)</f>
        <v>Põhitegevuse kulud</v>
      </c>
      <c r="B624" t="str">
        <f>VLOOKUP(E624,kontogrupp!A619:B1903,2,FALSE)</f>
        <v>55 - majandamiskulud</v>
      </c>
      <c r="C624" t="s">
        <v>838</v>
      </c>
      <c r="D624">
        <v>7506</v>
      </c>
      <c r="E624" s="1">
        <v>552460</v>
      </c>
      <c r="F624" t="s">
        <v>826</v>
      </c>
      <c r="G624" t="s">
        <v>139</v>
      </c>
      <c r="H624" t="s">
        <v>140</v>
      </c>
      <c r="I624" t="s">
        <v>307</v>
      </c>
      <c r="J624" t="s">
        <v>308</v>
      </c>
      <c r="O624" t="s">
        <v>827</v>
      </c>
      <c r="P624" t="s">
        <v>828</v>
      </c>
    </row>
    <row r="625" spans="1:16" hidden="1" x14ac:dyDescent="0.35">
      <c r="A625" t="str">
        <f>VLOOKUP(E625,kontoplaan!A118:F1586,6,FALSE)</f>
        <v>Põhitegevuse kulud</v>
      </c>
      <c r="B625" t="str">
        <f>VLOOKUP(E625,kontogrupp!A620:B1904,2,FALSE)</f>
        <v>55 - majandamiskulud</v>
      </c>
      <c r="C625" t="s">
        <v>838</v>
      </c>
      <c r="D625">
        <v>-7506</v>
      </c>
      <c r="E625" s="1">
        <v>552520</v>
      </c>
      <c r="F625" t="s">
        <v>297</v>
      </c>
      <c r="G625" t="s">
        <v>139</v>
      </c>
      <c r="H625" t="s">
        <v>140</v>
      </c>
      <c r="I625" t="s">
        <v>839</v>
      </c>
      <c r="J625" t="s">
        <v>840</v>
      </c>
      <c r="O625" t="s">
        <v>841</v>
      </c>
      <c r="P625" t="s">
        <v>842</v>
      </c>
    </row>
    <row r="626" spans="1:16" hidden="1" x14ac:dyDescent="0.35">
      <c r="A626" t="str">
        <f>VLOOKUP(E626,kontoplaan!A119:F1587,6,FALSE)</f>
        <v>Põhitegevuse kulud</v>
      </c>
      <c r="B626" t="str">
        <f>VLOOKUP(E626,kontogrupp!A621:B1905,2,FALSE)</f>
        <v>55 - majandamiskulud</v>
      </c>
      <c r="C626" t="s">
        <v>843</v>
      </c>
      <c r="D626">
        <v>1500</v>
      </c>
      <c r="E626" s="1">
        <v>552460</v>
      </c>
      <c r="F626" t="s">
        <v>826</v>
      </c>
      <c r="G626" t="s">
        <v>139</v>
      </c>
      <c r="H626" t="s">
        <v>140</v>
      </c>
      <c r="I626" t="s">
        <v>307</v>
      </c>
      <c r="J626" t="s">
        <v>308</v>
      </c>
      <c r="O626" t="s">
        <v>827</v>
      </c>
      <c r="P626" t="s">
        <v>828</v>
      </c>
    </row>
    <row r="627" spans="1:16" hidden="1" x14ac:dyDescent="0.35">
      <c r="A627" t="str">
        <f>VLOOKUP(E627,kontoplaan!A120:F1588,6,FALSE)</f>
        <v>Põhitegevuse kulud</v>
      </c>
      <c r="B627" t="str">
        <f>VLOOKUP(E627,kontogrupp!A622:B1906,2,FALSE)</f>
        <v>55 - majandamiskulud</v>
      </c>
      <c r="C627" t="s">
        <v>843</v>
      </c>
      <c r="D627">
        <v>-1500</v>
      </c>
      <c r="E627" s="1">
        <v>552520</v>
      </c>
      <c r="F627" t="s">
        <v>297</v>
      </c>
      <c r="G627" t="s">
        <v>139</v>
      </c>
      <c r="H627" t="s">
        <v>140</v>
      </c>
      <c r="I627" t="s">
        <v>339</v>
      </c>
      <c r="J627" t="s">
        <v>340</v>
      </c>
      <c r="O627" t="s">
        <v>844</v>
      </c>
      <c r="P627" t="s">
        <v>845</v>
      </c>
    </row>
    <row r="628" spans="1:16" hidden="1" x14ac:dyDescent="0.35">
      <c r="A628" t="str">
        <f>VLOOKUP(E628,kontoplaan!A121:F1589,6,FALSE)</f>
        <v>Põhitegevuse kulud</v>
      </c>
      <c r="B628" t="str">
        <f>VLOOKUP(E628,kontogrupp!A623:B1907,2,FALSE)</f>
        <v>55 - majandamiskulud</v>
      </c>
      <c r="C628" t="s">
        <v>846</v>
      </c>
      <c r="D628">
        <v>7150</v>
      </c>
      <c r="E628" s="1">
        <v>552460</v>
      </c>
      <c r="F628" t="s">
        <v>826</v>
      </c>
      <c r="G628" t="s">
        <v>139</v>
      </c>
      <c r="H628" t="s">
        <v>140</v>
      </c>
      <c r="I628" t="s">
        <v>307</v>
      </c>
      <c r="J628" t="s">
        <v>308</v>
      </c>
      <c r="O628" t="s">
        <v>827</v>
      </c>
      <c r="P628" t="s">
        <v>828</v>
      </c>
    </row>
    <row r="629" spans="1:16" hidden="1" x14ac:dyDescent="0.35">
      <c r="A629" t="str">
        <f>VLOOKUP(E629,kontoplaan!A122:F1590,6,FALSE)</f>
        <v>Põhitegevuse kulud</v>
      </c>
      <c r="B629" t="str">
        <f>VLOOKUP(E629,kontogrupp!A624:B1908,2,FALSE)</f>
        <v>55 - majandamiskulud</v>
      </c>
      <c r="C629" t="s">
        <v>847</v>
      </c>
      <c r="D629">
        <v>-10000</v>
      </c>
      <c r="E629" s="1">
        <v>552520</v>
      </c>
      <c r="F629" t="s">
        <v>297</v>
      </c>
      <c r="G629" t="s">
        <v>139</v>
      </c>
      <c r="H629" t="s">
        <v>140</v>
      </c>
      <c r="I629" t="s">
        <v>839</v>
      </c>
      <c r="J629" t="s">
        <v>840</v>
      </c>
      <c r="O629" t="s">
        <v>836</v>
      </c>
      <c r="P629" t="s">
        <v>837</v>
      </c>
    </row>
    <row r="630" spans="1:16" hidden="1" x14ac:dyDescent="0.35">
      <c r="A630" t="str">
        <f>VLOOKUP(E630,kontoplaan!A123:F1591,6,FALSE)</f>
        <v>Põhitegevuse kulud</v>
      </c>
      <c r="B630" t="str">
        <f>VLOOKUP(E630,kontogrupp!A625:B1909,2,FALSE)</f>
        <v>55 - majandamiskulud</v>
      </c>
      <c r="C630" t="s">
        <v>848</v>
      </c>
      <c r="D630">
        <v>10000</v>
      </c>
      <c r="E630" s="1">
        <v>552460</v>
      </c>
      <c r="F630" t="s">
        <v>826</v>
      </c>
      <c r="G630" t="s">
        <v>139</v>
      </c>
      <c r="H630" t="s">
        <v>140</v>
      </c>
      <c r="I630" t="s">
        <v>307</v>
      </c>
      <c r="J630" t="s">
        <v>308</v>
      </c>
      <c r="O630" t="s">
        <v>827</v>
      </c>
      <c r="P630" t="s">
        <v>828</v>
      </c>
    </row>
    <row r="631" spans="1:16" hidden="1" x14ac:dyDescent="0.35">
      <c r="A631" t="str">
        <f>VLOOKUP(E631,kontoplaan!A124:F1592,6,FALSE)</f>
        <v>Põhitegevuse kulud</v>
      </c>
      <c r="B631" t="str">
        <f>VLOOKUP(E631,kontogrupp!A626:B1910,2,FALSE)</f>
        <v>55 - majandamiskulud</v>
      </c>
      <c r="C631" t="s">
        <v>849</v>
      </c>
      <c r="D631">
        <v>71</v>
      </c>
      <c r="E631" s="1">
        <v>550060</v>
      </c>
      <c r="F631" t="s">
        <v>64</v>
      </c>
      <c r="G631" t="s">
        <v>538</v>
      </c>
      <c r="H631" t="s">
        <v>539</v>
      </c>
      <c r="I631" t="s">
        <v>540</v>
      </c>
      <c r="J631" t="s">
        <v>541</v>
      </c>
    </row>
    <row r="632" spans="1:16" hidden="1" x14ac:dyDescent="0.35">
      <c r="A632" t="str">
        <f>VLOOKUP(E632,kontoplaan!A125:F1593,6,FALSE)</f>
        <v>Põhitegevuse kulud</v>
      </c>
      <c r="B632" t="str">
        <f>VLOOKUP(E632,kontogrupp!A627:B1911,2,FALSE)</f>
        <v>55 - majandamiskulud</v>
      </c>
      <c r="C632" t="s">
        <v>849</v>
      </c>
      <c r="D632">
        <v>-71</v>
      </c>
      <c r="E632" s="1">
        <v>550040</v>
      </c>
      <c r="F632" t="s">
        <v>76</v>
      </c>
      <c r="G632" t="s">
        <v>538</v>
      </c>
      <c r="H632" t="s">
        <v>539</v>
      </c>
      <c r="I632" t="s">
        <v>540</v>
      </c>
      <c r="J632" t="s">
        <v>541</v>
      </c>
    </row>
    <row r="633" spans="1:16" hidden="1" x14ac:dyDescent="0.35">
      <c r="A633" t="str">
        <f>VLOOKUP(E633,kontoplaan!A126:F1594,6,FALSE)</f>
        <v>Põhitegevuse kulud</v>
      </c>
      <c r="B633" t="str">
        <f>VLOOKUP(E633,kontogrupp!A628:B1912,2,FALSE)</f>
        <v>50 - tööjõukulud</v>
      </c>
      <c r="C633" t="s">
        <v>850</v>
      </c>
      <c r="D633">
        <v>-583</v>
      </c>
      <c r="E633" s="1">
        <v>500280</v>
      </c>
      <c r="F633" t="s">
        <v>227</v>
      </c>
      <c r="G633" t="s">
        <v>538</v>
      </c>
      <c r="H633" t="s">
        <v>539</v>
      </c>
      <c r="I633" t="s">
        <v>540</v>
      </c>
      <c r="J633" t="s">
        <v>541</v>
      </c>
    </row>
    <row r="634" spans="1:16" hidden="1" x14ac:dyDescent="0.35">
      <c r="A634" t="str">
        <f>VLOOKUP(E634,kontoplaan!A127:F1595,6,FALSE)</f>
        <v>Põhitegevuse kulud</v>
      </c>
      <c r="B634" t="str">
        <f>VLOOKUP(E634,kontogrupp!A629:B1913,2,FALSE)</f>
        <v>50 - tööjõukulud</v>
      </c>
      <c r="C634" t="s">
        <v>851</v>
      </c>
      <c r="D634">
        <v>-2100</v>
      </c>
      <c r="E634" s="1">
        <v>500280</v>
      </c>
      <c r="F634" t="s">
        <v>227</v>
      </c>
      <c r="G634" t="s">
        <v>538</v>
      </c>
      <c r="H634" t="s">
        <v>539</v>
      </c>
      <c r="I634" t="s">
        <v>540</v>
      </c>
      <c r="J634" t="s">
        <v>541</v>
      </c>
    </row>
    <row r="635" spans="1:16" hidden="1" x14ac:dyDescent="0.35">
      <c r="A635" t="str">
        <f>VLOOKUP(E635,kontoplaan!A128:F1596,6,FALSE)</f>
        <v>Põhitegevuse kulud</v>
      </c>
      <c r="B635" t="str">
        <f>VLOOKUP(E635,kontogrupp!A630:B1914,2,FALSE)</f>
        <v>50 - tööjõukulud</v>
      </c>
      <c r="C635" t="s">
        <v>851</v>
      </c>
      <c r="D635">
        <v>2100</v>
      </c>
      <c r="E635" s="1">
        <v>500250</v>
      </c>
      <c r="F635" t="s">
        <v>102</v>
      </c>
      <c r="G635" t="s">
        <v>538</v>
      </c>
      <c r="H635" t="s">
        <v>539</v>
      </c>
      <c r="I635" t="s">
        <v>540</v>
      </c>
      <c r="J635" t="s">
        <v>541</v>
      </c>
    </row>
    <row r="636" spans="1:16" hidden="1" x14ac:dyDescent="0.35">
      <c r="A636" t="str">
        <f>VLOOKUP(E636,kontoplaan!A129:F1597,6,FALSE)</f>
        <v>Põhitegevuse kulud</v>
      </c>
      <c r="B636" t="str">
        <f>VLOOKUP(E636,kontogrupp!A631:B1915,2,FALSE)</f>
        <v>55 - majandamiskulud</v>
      </c>
      <c r="C636" t="s">
        <v>852</v>
      </c>
      <c r="D636">
        <v>32357</v>
      </c>
      <c r="E636" s="1">
        <v>552460</v>
      </c>
      <c r="F636" t="s">
        <v>826</v>
      </c>
      <c r="G636" t="s">
        <v>139</v>
      </c>
      <c r="H636" t="s">
        <v>140</v>
      </c>
      <c r="I636" t="s">
        <v>307</v>
      </c>
      <c r="J636" t="s">
        <v>308</v>
      </c>
      <c r="O636" t="s">
        <v>827</v>
      </c>
      <c r="P636" t="s">
        <v>828</v>
      </c>
    </row>
    <row r="637" spans="1:16" hidden="1" x14ac:dyDescent="0.35">
      <c r="A637" t="str">
        <f>VLOOKUP(E637,kontoplaan!A130:F1598,6,FALSE)</f>
        <v>Põhitegevuse kulud</v>
      </c>
      <c r="B637" t="str">
        <f>VLOOKUP(E637,kontogrupp!A632:B1916,2,FALSE)</f>
        <v>50 - tööjõukulud</v>
      </c>
      <c r="C637" t="s">
        <v>850</v>
      </c>
      <c r="D637">
        <v>583</v>
      </c>
      <c r="E637" s="1">
        <v>500280</v>
      </c>
      <c r="F637" t="s">
        <v>227</v>
      </c>
      <c r="G637" t="s">
        <v>538</v>
      </c>
      <c r="H637" t="s">
        <v>539</v>
      </c>
      <c r="I637" t="s">
        <v>540</v>
      </c>
      <c r="J637" t="s">
        <v>541</v>
      </c>
    </row>
    <row r="638" spans="1:16" hidden="1" x14ac:dyDescent="0.35">
      <c r="A638" t="str">
        <f>VLOOKUP(E638,kontoplaan!A131:F1599,6,FALSE)</f>
        <v>Põhitegevuse tulud</v>
      </c>
      <c r="B638" t="str">
        <f>VLOOKUP(E638,kontogrupp!A633:B1917,2,FALSE)</f>
        <v>32 - tulud kaupade ja teenuste müügist</v>
      </c>
      <c r="C638" t="s">
        <v>852</v>
      </c>
      <c r="D638">
        <v>32357</v>
      </c>
      <c r="E638" s="1">
        <v>322020</v>
      </c>
      <c r="F638" t="s">
        <v>753</v>
      </c>
      <c r="G638" t="s">
        <v>139</v>
      </c>
      <c r="H638" t="s">
        <v>140</v>
      </c>
      <c r="I638" t="s">
        <v>307</v>
      </c>
      <c r="J638" t="s">
        <v>308</v>
      </c>
      <c r="O638" t="s">
        <v>749</v>
      </c>
      <c r="P638" t="s">
        <v>750</v>
      </c>
    </row>
    <row r="639" spans="1:16" hidden="1" x14ac:dyDescent="0.35">
      <c r="A639" t="str">
        <f>VLOOKUP(E639,kontoplaan!A132:F1600,6,FALSE)</f>
        <v>Põhitegevuse kulud</v>
      </c>
      <c r="B639" t="str">
        <f>VLOOKUP(E639,kontogrupp!A634:B1918,2,FALSE)</f>
        <v>50 - tööjõukulud</v>
      </c>
      <c r="C639" t="s">
        <v>814</v>
      </c>
      <c r="D639">
        <v>2617</v>
      </c>
      <c r="E639" s="1">
        <v>500240</v>
      </c>
      <c r="F639" t="s">
        <v>206</v>
      </c>
      <c r="G639" t="s">
        <v>538</v>
      </c>
      <c r="H639" t="s">
        <v>539</v>
      </c>
      <c r="I639" t="s">
        <v>540</v>
      </c>
      <c r="J639" t="s">
        <v>541</v>
      </c>
    </row>
    <row r="640" spans="1:16" hidden="1" x14ac:dyDescent="0.35">
      <c r="A640" t="str">
        <f>VLOOKUP(E640,kontoplaan!A133:F1601,6,FALSE)</f>
        <v>Põhitegevuse kulud</v>
      </c>
      <c r="B640" t="str">
        <f>VLOOKUP(E640,kontogrupp!A635:B1919,2,FALSE)</f>
        <v>50 - tööjõukulud</v>
      </c>
      <c r="C640" t="s">
        <v>814</v>
      </c>
      <c r="D640">
        <v>-2617</v>
      </c>
      <c r="E640" s="1">
        <v>500210</v>
      </c>
      <c r="F640" t="s">
        <v>220</v>
      </c>
      <c r="G640" t="s">
        <v>538</v>
      </c>
      <c r="H640" t="s">
        <v>539</v>
      </c>
      <c r="I640" t="s">
        <v>540</v>
      </c>
      <c r="J640" t="s">
        <v>541</v>
      </c>
    </row>
    <row r="641" spans="1:16" hidden="1" x14ac:dyDescent="0.35">
      <c r="A641" t="str">
        <f>VLOOKUP(E641,kontoplaan!A134:F1602,6,FALSE)</f>
        <v>Põhitegevuse kulud</v>
      </c>
      <c r="B641" t="str">
        <f>VLOOKUP(E641,kontogrupp!A636:B1920,2,FALSE)</f>
        <v>50 - tööjõukulud</v>
      </c>
      <c r="C641" t="s">
        <v>853</v>
      </c>
      <c r="D641">
        <v>383</v>
      </c>
      <c r="E641" s="1">
        <v>500217</v>
      </c>
      <c r="F641" t="s">
        <v>855</v>
      </c>
      <c r="G641" t="s">
        <v>538</v>
      </c>
      <c r="H641" t="s">
        <v>539</v>
      </c>
      <c r="I641" t="s">
        <v>540</v>
      </c>
      <c r="J641" t="s">
        <v>541</v>
      </c>
    </row>
    <row r="642" spans="1:16" hidden="1" x14ac:dyDescent="0.35">
      <c r="A642" t="str">
        <f>VLOOKUP(E642,kontoplaan!A135:F1603,6,FALSE)</f>
        <v>Põhitegevuse kulud</v>
      </c>
      <c r="B642" t="str">
        <f>VLOOKUP(E642,kontogrupp!A637:B1921,2,FALSE)</f>
        <v>50 - tööjõukulud</v>
      </c>
      <c r="C642" t="s">
        <v>853</v>
      </c>
      <c r="D642">
        <v>-383</v>
      </c>
      <c r="E642" s="1">
        <v>500210</v>
      </c>
      <c r="F642" t="s">
        <v>220</v>
      </c>
      <c r="G642" t="s">
        <v>538</v>
      </c>
      <c r="H642" t="s">
        <v>539</v>
      </c>
      <c r="I642" t="s">
        <v>540</v>
      </c>
      <c r="J642" t="s">
        <v>541</v>
      </c>
    </row>
    <row r="643" spans="1:16" hidden="1" x14ac:dyDescent="0.35">
      <c r="A643" t="str">
        <f>VLOOKUP(E643,kontoplaan!A136:F1604,6,FALSE)</f>
        <v>Põhitegevuse kulud</v>
      </c>
      <c r="B643" t="str">
        <f>VLOOKUP(E643,kontogrupp!A638:B1922,2,FALSE)</f>
        <v>55 - majandamiskulud</v>
      </c>
      <c r="C643" t="s">
        <v>856</v>
      </c>
      <c r="D643">
        <v>10000</v>
      </c>
      <c r="E643" s="1">
        <v>552460</v>
      </c>
      <c r="F643" t="s">
        <v>826</v>
      </c>
      <c r="G643" t="s">
        <v>139</v>
      </c>
      <c r="H643" t="s">
        <v>140</v>
      </c>
      <c r="I643" t="s">
        <v>307</v>
      </c>
      <c r="J643" t="s">
        <v>308</v>
      </c>
      <c r="O643" t="s">
        <v>827</v>
      </c>
      <c r="P643" t="s">
        <v>828</v>
      </c>
    </row>
    <row r="644" spans="1:16" hidden="1" x14ac:dyDescent="0.35">
      <c r="A644" t="str">
        <f>VLOOKUP(E644,kontoplaan!A137:F1605,6,FALSE)</f>
        <v>Põhitegevuse kulud</v>
      </c>
      <c r="B644" t="str">
        <f>VLOOKUP(E644,kontogrupp!A639:B1923,2,FALSE)</f>
        <v>55 - majandamiskulud</v>
      </c>
      <c r="C644" t="s">
        <v>857</v>
      </c>
      <c r="D644">
        <v>-10000</v>
      </c>
      <c r="E644" s="1">
        <v>552460</v>
      </c>
      <c r="F644" t="s">
        <v>826</v>
      </c>
      <c r="G644" t="s">
        <v>139</v>
      </c>
      <c r="H644" t="s">
        <v>140</v>
      </c>
      <c r="I644" t="s">
        <v>307</v>
      </c>
      <c r="J644" t="s">
        <v>308</v>
      </c>
      <c r="O644" t="s">
        <v>858</v>
      </c>
      <c r="P644" t="s">
        <v>859</v>
      </c>
    </row>
    <row r="645" spans="1:16" hidden="1" x14ac:dyDescent="0.35">
      <c r="A645" t="str">
        <f>VLOOKUP(E645,kontoplaan!A138:F1606,6,FALSE)</f>
        <v>Põhitegevuse kulud</v>
      </c>
      <c r="B645" t="str">
        <f>VLOOKUP(E645,kontogrupp!A640:B1924,2,FALSE)</f>
        <v>55 - majandamiskulud</v>
      </c>
      <c r="C645" t="s">
        <v>860</v>
      </c>
      <c r="D645">
        <v>-5118</v>
      </c>
      <c r="E645" s="1">
        <v>552490</v>
      </c>
      <c r="F645" t="s">
        <v>244</v>
      </c>
      <c r="G645" t="s">
        <v>139</v>
      </c>
      <c r="H645" t="s">
        <v>140</v>
      </c>
      <c r="I645" t="s">
        <v>245</v>
      </c>
      <c r="J645" t="s">
        <v>246</v>
      </c>
      <c r="O645" t="s">
        <v>247</v>
      </c>
      <c r="P645" t="s">
        <v>248</v>
      </c>
    </row>
    <row r="646" spans="1:16" hidden="1" x14ac:dyDescent="0.35">
      <c r="A646" t="str">
        <f>VLOOKUP(E646,kontoplaan!A139:F1607,6,FALSE)</f>
        <v>Põhitegevuse kulud</v>
      </c>
      <c r="B646" t="str">
        <f>VLOOKUP(E646,kontogrupp!A641:B1925,2,FALSE)</f>
        <v>55 - majandamiskulud</v>
      </c>
      <c r="C646" t="s">
        <v>861</v>
      </c>
      <c r="D646">
        <v>-50000</v>
      </c>
      <c r="E646" s="1">
        <v>552490</v>
      </c>
      <c r="F646" t="s">
        <v>244</v>
      </c>
      <c r="G646" t="s">
        <v>139</v>
      </c>
      <c r="H646" t="s">
        <v>140</v>
      </c>
      <c r="I646" t="s">
        <v>245</v>
      </c>
      <c r="J646" t="s">
        <v>246</v>
      </c>
      <c r="O646" t="s">
        <v>247</v>
      </c>
      <c r="P646" t="s">
        <v>248</v>
      </c>
    </row>
    <row r="647" spans="1:16" hidden="1" x14ac:dyDescent="0.35">
      <c r="A647" t="str">
        <f>VLOOKUP(E647,kontoplaan!A140:F1608,6,FALSE)</f>
        <v>Põhitegevuse kulud</v>
      </c>
      <c r="B647" t="str">
        <f>VLOOKUP(E647,kontogrupp!A642:B1926,2,FALSE)</f>
        <v>55 - majandamiskulud</v>
      </c>
      <c r="C647" t="s">
        <v>861</v>
      </c>
      <c r="D647">
        <v>50000</v>
      </c>
      <c r="E647" s="1">
        <v>552490</v>
      </c>
      <c r="F647" t="s">
        <v>244</v>
      </c>
      <c r="G647" t="s">
        <v>139</v>
      </c>
      <c r="H647" t="s">
        <v>140</v>
      </c>
      <c r="I647" t="s">
        <v>117</v>
      </c>
      <c r="J647" t="s">
        <v>118</v>
      </c>
      <c r="O647" t="s">
        <v>862</v>
      </c>
      <c r="P647" t="s">
        <v>863</v>
      </c>
    </row>
    <row r="648" spans="1:16" hidden="1" x14ac:dyDescent="0.35">
      <c r="A648" t="str">
        <f>VLOOKUP(E648,kontoplaan!A141:F1609,6,FALSE)</f>
        <v>Põhitegevuse kulud</v>
      </c>
      <c r="B648" t="str">
        <f>VLOOKUP(E648,kontogrupp!A643:B1927,2,FALSE)</f>
        <v>55 - majandamiskulud</v>
      </c>
      <c r="C648" t="s">
        <v>864</v>
      </c>
      <c r="D648">
        <v>7937</v>
      </c>
      <c r="E648" s="1">
        <v>552450</v>
      </c>
      <c r="F648" t="s">
        <v>138</v>
      </c>
      <c r="G648" t="s">
        <v>139</v>
      </c>
      <c r="H648" t="s">
        <v>140</v>
      </c>
      <c r="I648" t="s">
        <v>250</v>
      </c>
      <c r="J648" t="s">
        <v>251</v>
      </c>
      <c r="O648" t="s">
        <v>252</v>
      </c>
      <c r="P648" t="s">
        <v>253</v>
      </c>
    </row>
    <row r="649" spans="1:16" hidden="1" x14ac:dyDescent="0.35">
      <c r="A649" t="str">
        <f>VLOOKUP(E649,kontoplaan!A142:F1610,6,FALSE)</f>
        <v>Põhitegevuse kulud</v>
      </c>
      <c r="B649" t="str">
        <f>VLOOKUP(E649,kontogrupp!A644:B1928,2,FALSE)</f>
        <v>55 - majandamiskulud</v>
      </c>
      <c r="C649" t="s">
        <v>865</v>
      </c>
      <c r="D649">
        <v>-7937</v>
      </c>
      <c r="E649" s="1">
        <v>552590</v>
      </c>
      <c r="F649" t="s">
        <v>149</v>
      </c>
      <c r="G649" t="s">
        <v>139</v>
      </c>
      <c r="H649" t="s">
        <v>140</v>
      </c>
      <c r="I649" t="s">
        <v>250</v>
      </c>
      <c r="J649" t="s">
        <v>251</v>
      </c>
      <c r="O649" t="s">
        <v>252</v>
      </c>
      <c r="P649" t="s">
        <v>253</v>
      </c>
    </row>
    <row r="650" spans="1:16" hidden="1" x14ac:dyDescent="0.35">
      <c r="A650" t="str">
        <f>VLOOKUP(E650,kontoplaan!A143:F1611,6,FALSE)</f>
        <v>Põhitegevuse kulud</v>
      </c>
      <c r="B650" t="str">
        <f>VLOOKUP(E650,kontogrupp!A645:B1929,2,FALSE)</f>
        <v>55 - majandamiskulud</v>
      </c>
      <c r="C650" t="s">
        <v>866</v>
      </c>
      <c r="D650">
        <v>818</v>
      </c>
      <c r="E650" s="1">
        <v>551500</v>
      </c>
      <c r="F650" t="s">
        <v>169</v>
      </c>
      <c r="G650" t="s">
        <v>158</v>
      </c>
      <c r="H650" t="s">
        <v>159</v>
      </c>
      <c r="I650" t="s">
        <v>117</v>
      </c>
      <c r="J650" t="s">
        <v>118</v>
      </c>
    </row>
    <row r="651" spans="1:16" hidden="1" x14ac:dyDescent="0.35">
      <c r="A651" t="str">
        <f>VLOOKUP(E651,kontoplaan!A144:F1612,6,FALSE)</f>
        <v>Põhitegevuse tulud</v>
      </c>
      <c r="B651" t="str">
        <f>VLOOKUP(E651,kontogrupp!A646:B1930,2,FALSE)</f>
        <v>32 - tulud kaupade ja teenuste müügist</v>
      </c>
      <c r="C651" t="s">
        <v>867</v>
      </c>
      <c r="D651">
        <v>818</v>
      </c>
      <c r="E651" s="1">
        <v>322090</v>
      </c>
      <c r="F651" t="s">
        <v>197</v>
      </c>
      <c r="G651" t="s">
        <v>158</v>
      </c>
      <c r="H651" t="s">
        <v>159</v>
      </c>
      <c r="I651" t="s">
        <v>117</v>
      </c>
      <c r="J651" t="s">
        <v>118</v>
      </c>
    </row>
    <row r="652" spans="1:16" hidden="1" x14ac:dyDescent="0.35">
      <c r="A652" t="str">
        <f>VLOOKUP(E652,kontoplaan!A145:F1613,6,FALSE)</f>
        <v>Põhitegevuse kulud</v>
      </c>
      <c r="B652" t="str">
        <f>VLOOKUP(E652,kontogrupp!A647:B1931,2,FALSE)</f>
        <v>55 - majandamiskulud</v>
      </c>
      <c r="C652" t="s">
        <v>866</v>
      </c>
      <c r="D652">
        <v>500</v>
      </c>
      <c r="E652" s="1">
        <v>550040</v>
      </c>
      <c r="F652" t="s">
        <v>76</v>
      </c>
      <c r="G652" t="s">
        <v>158</v>
      </c>
      <c r="H652" t="s">
        <v>159</v>
      </c>
      <c r="I652" t="s">
        <v>117</v>
      </c>
      <c r="J652" t="s">
        <v>118</v>
      </c>
    </row>
    <row r="653" spans="1:16" hidden="1" x14ac:dyDescent="0.35">
      <c r="A653" t="str">
        <f>VLOOKUP(E653,kontoplaan!A146:F1614,6,FALSE)</f>
        <v>Põhitegevuse tulud</v>
      </c>
      <c r="B653" t="str">
        <f>VLOOKUP(E653,kontogrupp!A648:B1932,2,FALSE)</f>
        <v>32 - tulud kaupade ja teenuste müügist</v>
      </c>
      <c r="C653" t="s">
        <v>868</v>
      </c>
      <c r="D653">
        <v>500</v>
      </c>
      <c r="E653" s="1">
        <v>322090</v>
      </c>
      <c r="F653" t="s">
        <v>197</v>
      </c>
      <c r="G653" t="s">
        <v>158</v>
      </c>
      <c r="H653" t="s">
        <v>159</v>
      </c>
      <c r="I653" t="s">
        <v>117</v>
      </c>
      <c r="J653" t="s">
        <v>118</v>
      </c>
    </row>
    <row r="654" spans="1:16" hidden="1" x14ac:dyDescent="0.35">
      <c r="A654" t="str">
        <f>VLOOKUP(E654,kontoplaan!A147:F1615,6,FALSE)</f>
        <v>Põhitegevuse kulud</v>
      </c>
      <c r="B654" t="str">
        <f>VLOOKUP(E654,kontogrupp!A649:B1933,2,FALSE)</f>
        <v>55 - majandamiskulud</v>
      </c>
      <c r="C654" t="s">
        <v>866</v>
      </c>
      <c r="D654">
        <v>500</v>
      </c>
      <c r="E654" s="1">
        <v>550010</v>
      </c>
      <c r="F654" t="s">
        <v>517</v>
      </c>
      <c r="G654" t="s">
        <v>158</v>
      </c>
      <c r="H654" t="s">
        <v>159</v>
      </c>
      <c r="I654" t="s">
        <v>117</v>
      </c>
      <c r="J654" t="s">
        <v>118</v>
      </c>
    </row>
    <row r="655" spans="1:16" hidden="1" x14ac:dyDescent="0.35">
      <c r="A655" t="str">
        <f>VLOOKUP(E655,kontoplaan!A148:F1616,6,FALSE)</f>
        <v>Põhitegevuse tulud</v>
      </c>
      <c r="B655" t="str">
        <f>VLOOKUP(E655,kontogrupp!A650:B1934,2,FALSE)</f>
        <v>32 - tulud kaupade ja teenuste müügist</v>
      </c>
      <c r="C655" t="s">
        <v>623</v>
      </c>
      <c r="D655">
        <v>500</v>
      </c>
      <c r="E655" s="1">
        <v>322090</v>
      </c>
      <c r="F655" t="s">
        <v>197</v>
      </c>
      <c r="G655" t="s">
        <v>158</v>
      </c>
      <c r="H655" t="s">
        <v>159</v>
      </c>
      <c r="I655" t="s">
        <v>117</v>
      </c>
      <c r="J655" t="s">
        <v>118</v>
      </c>
    </row>
    <row r="656" spans="1:16" hidden="1" x14ac:dyDescent="0.35">
      <c r="A656" t="str">
        <f>VLOOKUP(E656,kontoplaan!A149:F1617,6,FALSE)</f>
        <v>Põhitegevuse tulud</v>
      </c>
      <c r="B656" t="str">
        <f>VLOOKUP(E656,kontogrupp!A651:B1935,2,FALSE)</f>
        <v>32 - tulud kaupade ja teenuste müügist</v>
      </c>
      <c r="C656" t="s">
        <v>869</v>
      </c>
      <c r="D656">
        <v>2200</v>
      </c>
      <c r="E656" s="1">
        <v>322090</v>
      </c>
      <c r="F656" t="s">
        <v>197</v>
      </c>
      <c r="G656" t="s">
        <v>158</v>
      </c>
      <c r="H656" t="s">
        <v>159</v>
      </c>
      <c r="I656" t="s">
        <v>117</v>
      </c>
      <c r="J656" t="s">
        <v>118</v>
      </c>
    </row>
    <row r="657" spans="1:10" hidden="1" x14ac:dyDescent="0.35">
      <c r="A657" t="str">
        <f>VLOOKUP(E657,kontoplaan!A150:F1618,6,FALSE)</f>
        <v>Põhitegevuse kulud</v>
      </c>
      <c r="B657" t="str">
        <f>VLOOKUP(E657,kontogrupp!A652:B1936,2,FALSE)</f>
        <v>55 - majandamiskulud</v>
      </c>
      <c r="C657" t="s">
        <v>866</v>
      </c>
      <c r="D657">
        <v>2200</v>
      </c>
      <c r="E657" s="1">
        <v>550001</v>
      </c>
      <c r="F657" t="s">
        <v>194</v>
      </c>
      <c r="G657" t="s">
        <v>158</v>
      </c>
      <c r="H657" t="s">
        <v>159</v>
      </c>
      <c r="I657" t="s">
        <v>117</v>
      </c>
      <c r="J657" t="s">
        <v>118</v>
      </c>
    </row>
    <row r="658" spans="1:10" hidden="1" x14ac:dyDescent="0.35">
      <c r="A658" t="str">
        <f>VLOOKUP(E658,kontoplaan!A151:F1619,6,FALSE)</f>
        <v>Põhitegevuse kulud</v>
      </c>
      <c r="B658" t="str">
        <f>VLOOKUP(E658,kontogrupp!A653:B1937,2,FALSE)</f>
        <v>55 - majandamiskulud</v>
      </c>
      <c r="C658" t="s">
        <v>265</v>
      </c>
      <c r="D658">
        <v>12</v>
      </c>
      <c r="E658" s="1">
        <v>554090</v>
      </c>
      <c r="F658" t="s">
        <v>265</v>
      </c>
      <c r="G658" t="s">
        <v>490</v>
      </c>
      <c r="H658" t="s">
        <v>491</v>
      </c>
      <c r="I658" t="s">
        <v>492</v>
      </c>
      <c r="J658" t="s">
        <v>493</v>
      </c>
    </row>
    <row r="659" spans="1:10" hidden="1" x14ac:dyDescent="0.35">
      <c r="A659" t="str">
        <f>VLOOKUP(E659,kontoplaan!A152:F1620,6,FALSE)</f>
        <v>Põhitegevuse kulud</v>
      </c>
      <c r="B659" t="str">
        <f>VLOOKUP(E659,kontogrupp!A654:B1938,2,FALSE)</f>
        <v>55 - majandamiskulud</v>
      </c>
      <c r="C659" t="s">
        <v>870</v>
      </c>
      <c r="D659">
        <v>97</v>
      </c>
      <c r="E659" s="1">
        <v>554031</v>
      </c>
      <c r="F659" t="s">
        <v>870</v>
      </c>
      <c r="G659" t="s">
        <v>490</v>
      </c>
      <c r="H659" t="s">
        <v>491</v>
      </c>
      <c r="I659" t="s">
        <v>492</v>
      </c>
      <c r="J659" t="s">
        <v>493</v>
      </c>
    </row>
    <row r="660" spans="1:10" hidden="1" x14ac:dyDescent="0.35">
      <c r="A660" t="str">
        <f>VLOOKUP(E660,kontoplaan!A153:F1621,6,FALSE)</f>
        <v>Põhitegevuse kulud</v>
      </c>
      <c r="B660" t="str">
        <f>VLOOKUP(E660,kontogrupp!A655:B1939,2,FALSE)</f>
        <v>55 - majandamiskulud</v>
      </c>
      <c r="C660" t="s">
        <v>149</v>
      </c>
      <c r="D660">
        <v>718</v>
      </c>
      <c r="E660" s="1">
        <v>552590</v>
      </c>
      <c r="F660" t="s">
        <v>149</v>
      </c>
      <c r="G660" t="s">
        <v>490</v>
      </c>
      <c r="H660" t="s">
        <v>491</v>
      </c>
      <c r="I660" t="s">
        <v>492</v>
      </c>
      <c r="J660" t="s">
        <v>493</v>
      </c>
    </row>
    <row r="661" spans="1:10" hidden="1" x14ac:dyDescent="0.35">
      <c r="A661" t="str">
        <f>VLOOKUP(E661,kontoplaan!A154:F1622,6,FALSE)</f>
        <v>Põhitegevuse kulud</v>
      </c>
      <c r="B661" t="str">
        <f>VLOOKUP(E661,kontogrupp!A656:B1940,2,FALSE)</f>
        <v>55 - majandamiskulud</v>
      </c>
      <c r="C661" t="s">
        <v>297</v>
      </c>
      <c r="D661">
        <v>7120</v>
      </c>
      <c r="E661" s="1">
        <v>552520</v>
      </c>
      <c r="F661" t="s">
        <v>297</v>
      </c>
      <c r="G661" t="s">
        <v>490</v>
      </c>
      <c r="H661" t="s">
        <v>491</v>
      </c>
      <c r="I661" t="s">
        <v>492</v>
      </c>
      <c r="J661" t="s">
        <v>493</v>
      </c>
    </row>
    <row r="662" spans="1:10" hidden="1" x14ac:dyDescent="0.35">
      <c r="A662" t="str">
        <f>VLOOKUP(E662,kontoplaan!A155:F1623,6,FALSE)</f>
        <v>Põhitegevuse kulud</v>
      </c>
      <c r="B662" t="str">
        <f>VLOOKUP(E662,kontogrupp!A657:B1941,2,FALSE)</f>
        <v>55 - majandamiskulud</v>
      </c>
      <c r="C662" t="s">
        <v>169</v>
      </c>
      <c r="D662">
        <v>1120</v>
      </c>
      <c r="E662" s="1">
        <v>551500</v>
      </c>
      <c r="F662" t="s">
        <v>169</v>
      </c>
      <c r="G662" t="s">
        <v>490</v>
      </c>
      <c r="H662" t="s">
        <v>491</v>
      </c>
      <c r="I662" t="s">
        <v>492</v>
      </c>
      <c r="J662" t="s">
        <v>493</v>
      </c>
    </row>
    <row r="663" spans="1:10" hidden="1" x14ac:dyDescent="0.35">
      <c r="A663" t="str">
        <f>VLOOKUP(E663,kontoplaan!A156:F1624,6,FALSE)</f>
        <v>Põhitegevuse kulud</v>
      </c>
      <c r="B663" t="str">
        <f>VLOOKUP(E663,kontogrupp!A658:B1942,2,FALSE)</f>
        <v>55 - majandamiskulud</v>
      </c>
      <c r="C663" t="s">
        <v>872</v>
      </c>
      <c r="D663">
        <v>65</v>
      </c>
      <c r="E663" s="1">
        <v>550303</v>
      </c>
      <c r="F663" t="s">
        <v>872</v>
      </c>
      <c r="G663" t="s">
        <v>490</v>
      </c>
      <c r="H663" t="s">
        <v>491</v>
      </c>
      <c r="I663" t="s">
        <v>492</v>
      </c>
      <c r="J663" t="s">
        <v>493</v>
      </c>
    </row>
    <row r="664" spans="1:10" hidden="1" x14ac:dyDescent="0.35">
      <c r="A664" t="str">
        <f>VLOOKUP(E664,kontoplaan!A157:F1625,6,FALSE)</f>
        <v>Põhitegevuse kulud</v>
      </c>
      <c r="B664" t="str">
        <f>VLOOKUP(E664,kontogrupp!A659:B1943,2,FALSE)</f>
        <v>55 - majandamiskulud</v>
      </c>
      <c r="C664" t="s">
        <v>274</v>
      </c>
      <c r="D664">
        <v>-300</v>
      </c>
      <c r="E664" s="1">
        <v>550302</v>
      </c>
      <c r="F664" t="s">
        <v>274</v>
      </c>
      <c r="G664" t="s">
        <v>490</v>
      </c>
      <c r="H664" t="s">
        <v>491</v>
      </c>
      <c r="I664" t="s">
        <v>492</v>
      </c>
      <c r="J664" t="s">
        <v>493</v>
      </c>
    </row>
    <row r="665" spans="1:10" hidden="1" x14ac:dyDescent="0.35">
      <c r="A665" t="str">
        <f>VLOOKUP(E665,kontoplaan!A158:F1626,6,FALSE)</f>
        <v>Põhitegevuse kulud</v>
      </c>
      <c r="B665" t="str">
        <f>VLOOKUP(E665,kontogrupp!A660:B1944,2,FALSE)</f>
        <v>55 - majandamiskulud</v>
      </c>
      <c r="C665" t="s">
        <v>276</v>
      </c>
      <c r="D665">
        <v>600</v>
      </c>
      <c r="E665" s="1">
        <v>550301</v>
      </c>
      <c r="F665" t="s">
        <v>276</v>
      </c>
      <c r="G665" t="s">
        <v>490</v>
      </c>
      <c r="H665" t="s">
        <v>491</v>
      </c>
      <c r="I665" t="s">
        <v>492</v>
      </c>
      <c r="J665" t="s">
        <v>493</v>
      </c>
    </row>
    <row r="666" spans="1:10" hidden="1" x14ac:dyDescent="0.35">
      <c r="A666" t="str">
        <f>VLOOKUP(E666,kontoplaan!A159:F1627,6,FALSE)</f>
        <v>Põhitegevuse kulud</v>
      </c>
      <c r="B666" t="str">
        <f>VLOOKUP(E666,kontogrupp!A661:B1945,2,FALSE)</f>
        <v>55 - majandamiskulud</v>
      </c>
      <c r="C666" t="s">
        <v>643</v>
      </c>
      <c r="D666">
        <v>60</v>
      </c>
      <c r="E666" s="1">
        <v>550012</v>
      </c>
      <c r="F666" t="s">
        <v>643</v>
      </c>
      <c r="G666" t="s">
        <v>490</v>
      </c>
      <c r="H666" t="s">
        <v>491</v>
      </c>
      <c r="I666" t="s">
        <v>492</v>
      </c>
      <c r="J666" t="s">
        <v>493</v>
      </c>
    </row>
    <row r="667" spans="1:10" hidden="1" x14ac:dyDescent="0.35">
      <c r="A667" t="str">
        <f>VLOOKUP(E667,kontoplaan!A160:F1628,6,FALSE)</f>
        <v>Põhitegevuse kulud</v>
      </c>
      <c r="B667" t="str">
        <f>VLOOKUP(E667,kontogrupp!A662:B1946,2,FALSE)</f>
        <v>55 - majandamiskulud</v>
      </c>
      <c r="C667" t="s">
        <v>190</v>
      </c>
      <c r="D667">
        <v>120</v>
      </c>
      <c r="E667" s="1">
        <v>550000</v>
      </c>
      <c r="F667" t="s">
        <v>190</v>
      </c>
      <c r="G667" t="s">
        <v>490</v>
      </c>
      <c r="H667" t="s">
        <v>491</v>
      </c>
      <c r="I667" t="s">
        <v>492</v>
      </c>
      <c r="J667" t="s">
        <v>493</v>
      </c>
    </row>
    <row r="668" spans="1:10" hidden="1" x14ac:dyDescent="0.35">
      <c r="A668" t="str">
        <f>VLOOKUP(E668,kontoplaan!A161:F1629,6,FALSE)</f>
        <v>Põhitegevuse kulud</v>
      </c>
      <c r="B668" t="str">
        <f>VLOOKUP(E668,kontogrupp!A663:B1947,2,FALSE)</f>
        <v>50 - tööjõukulud</v>
      </c>
      <c r="C668" t="s">
        <v>28</v>
      </c>
      <c r="D668">
        <v>1766</v>
      </c>
      <c r="E668" s="1">
        <v>506000</v>
      </c>
      <c r="F668" t="s">
        <v>28</v>
      </c>
      <c r="G668" t="s">
        <v>490</v>
      </c>
      <c r="H668" t="s">
        <v>491</v>
      </c>
      <c r="I668" t="s">
        <v>492</v>
      </c>
      <c r="J668" t="s">
        <v>493</v>
      </c>
    </row>
    <row r="669" spans="1:10" hidden="1" x14ac:dyDescent="0.35">
      <c r="A669" t="str">
        <f>VLOOKUP(E669,kontoplaan!A162:F1630,6,FALSE)</f>
        <v>Põhitegevuse kulud</v>
      </c>
      <c r="B669" t="str">
        <f>VLOOKUP(E669,kontogrupp!A664:B1948,2,FALSE)</f>
        <v>50 - tööjõukulud</v>
      </c>
      <c r="C669" t="s">
        <v>97</v>
      </c>
      <c r="D669">
        <v>3550</v>
      </c>
      <c r="E669" s="1">
        <v>500500</v>
      </c>
      <c r="F669" t="s">
        <v>97</v>
      </c>
      <c r="G669" t="s">
        <v>490</v>
      </c>
      <c r="H669" t="s">
        <v>491</v>
      </c>
      <c r="I669" t="s">
        <v>492</v>
      </c>
      <c r="J669" t="s">
        <v>493</v>
      </c>
    </row>
    <row r="670" spans="1:10" hidden="1" x14ac:dyDescent="0.35">
      <c r="A670" t="str">
        <f>VLOOKUP(E670,kontoplaan!A163:F1631,6,FALSE)</f>
        <v>Põhitegevuse kulud</v>
      </c>
      <c r="B670" t="str">
        <f>VLOOKUP(E670,kontogrupp!A665:B1949,2,FALSE)</f>
        <v>50 - tööjõukulud</v>
      </c>
      <c r="C670" t="s">
        <v>783</v>
      </c>
      <c r="D670">
        <v>-6575</v>
      </c>
      <c r="E670" s="1">
        <v>500430</v>
      </c>
      <c r="F670" t="s">
        <v>783</v>
      </c>
      <c r="G670" t="s">
        <v>490</v>
      </c>
      <c r="H670" t="s">
        <v>491</v>
      </c>
      <c r="I670" t="s">
        <v>492</v>
      </c>
      <c r="J670" t="s">
        <v>493</v>
      </c>
    </row>
    <row r="671" spans="1:10" hidden="1" x14ac:dyDescent="0.35">
      <c r="A671" t="str">
        <f>VLOOKUP(E671,kontoplaan!A164:F1632,6,FALSE)</f>
        <v>Põhitegevuse kulud</v>
      </c>
      <c r="B671" t="str">
        <f>VLOOKUP(E671,kontogrupp!A666:B1950,2,FALSE)</f>
        <v>50 - tööjõukulud</v>
      </c>
      <c r="C671" t="s">
        <v>206</v>
      </c>
      <c r="D671">
        <v>5262</v>
      </c>
      <c r="E671" s="1">
        <v>500240</v>
      </c>
      <c r="F671" t="s">
        <v>206</v>
      </c>
      <c r="G671" t="s">
        <v>490</v>
      </c>
      <c r="H671" t="s">
        <v>491</v>
      </c>
      <c r="I671" t="s">
        <v>492</v>
      </c>
      <c r="J671" t="s">
        <v>493</v>
      </c>
    </row>
    <row r="672" spans="1:10" hidden="1" x14ac:dyDescent="0.35">
      <c r="A672" t="str">
        <f>VLOOKUP(E672,kontoplaan!A165:F1633,6,FALSE)</f>
        <v>Põhitegevuse kulud</v>
      </c>
      <c r="B672" t="str">
        <f>VLOOKUP(E672,kontogrupp!A667:B1951,2,FALSE)</f>
        <v>50 - tööjõukulud</v>
      </c>
      <c r="C672" t="s">
        <v>220</v>
      </c>
      <c r="D672">
        <v>3110</v>
      </c>
      <c r="E672" s="1">
        <v>500210</v>
      </c>
      <c r="F672" t="s">
        <v>220</v>
      </c>
      <c r="G672" t="s">
        <v>490</v>
      </c>
      <c r="H672" t="s">
        <v>491</v>
      </c>
      <c r="I672" t="s">
        <v>492</v>
      </c>
      <c r="J672" t="s">
        <v>493</v>
      </c>
    </row>
    <row r="673" spans="1:10" hidden="1" x14ac:dyDescent="0.35">
      <c r="A673" t="str">
        <f>VLOOKUP(E673,kontoplaan!A166:F1634,6,FALSE)</f>
        <v>Põhitegevuse tulud</v>
      </c>
      <c r="B673" t="str">
        <f>VLOOKUP(E673,kontogrupp!A668:B1952,2,FALSE)</f>
        <v>38 - muud tulud</v>
      </c>
      <c r="C673" t="s">
        <v>874</v>
      </c>
      <c r="D673">
        <v>2800</v>
      </c>
      <c r="E673" s="1">
        <v>381820</v>
      </c>
      <c r="F673" t="s">
        <v>876</v>
      </c>
      <c r="G673" t="s">
        <v>490</v>
      </c>
      <c r="H673" t="s">
        <v>491</v>
      </c>
      <c r="I673" t="s">
        <v>492</v>
      </c>
      <c r="J673" t="s">
        <v>493</v>
      </c>
    </row>
    <row r="674" spans="1:10" hidden="1" x14ac:dyDescent="0.35">
      <c r="A674" t="str">
        <f>VLOOKUP(E674,kontoplaan!A167:F1635,6,FALSE)</f>
        <v>Põhitegevuse tulud</v>
      </c>
      <c r="B674" t="str">
        <f>VLOOKUP(E674,kontogrupp!A669:B1953,2,FALSE)</f>
        <v>35 - saadud toetused</v>
      </c>
      <c r="C674" t="s">
        <v>877</v>
      </c>
      <c r="D674">
        <v>4400</v>
      </c>
      <c r="E674" s="1">
        <v>350002</v>
      </c>
      <c r="F674" t="s">
        <v>691</v>
      </c>
      <c r="G674" t="s">
        <v>490</v>
      </c>
      <c r="H674" t="s">
        <v>491</v>
      </c>
      <c r="I674" t="s">
        <v>492</v>
      </c>
      <c r="J674" t="s">
        <v>493</v>
      </c>
    </row>
    <row r="675" spans="1:10" hidden="1" x14ac:dyDescent="0.35">
      <c r="A675" t="str">
        <f>VLOOKUP(E675,kontoplaan!A168:F1636,6,FALSE)</f>
        <v>Põhitegevuse tulud</v>
      </c>
      <c r="B675" t="str">
        <f>VLOOKUP(E675,kontogrupp!A670:B1954,2,FALSE)</f>
        <v>32 - tulud kaupade ja teenuste müügist</v>
      </c>
      <c r="C675" t="s">
        <v>815</v>
      </c>
      <c r="D675">
        <v>4225</v>
      </c>
      <c r="E675" s="1">
        <v>322190</v>
      </c>
      <c r="F675" t="s">
        <v>780</v>
      </c>
      <c r="G675" t="s">
        <v>490</v>
      </c>
      <c r="H675" t="s">
        <v>491</v>
      </c>
      <c r="I675" t="s">
        <v>492</v>
      </c>
      <c r="J675" t="s">
        <v>493</v>
      </c>
    </row>
    <row r="676" spans="1:10" hidden="1" x14ac:dyDescent="0.35">
      <c r="A676" t="str">
        <f>VLOOKUP(E676,kontoplaan!A169:F1637,6,FALSE)</f>
        <v>Põhitegevuse tulud</v>
      </c>
      <c r="B676" t="str">
        <f>VLOOKUP(E676,kontogrupp!A671:B1955,2,FALSE)</f>
        <v>32 - tulud kaupade ja teenuste müügist</v>
      </c>
      <c r="C676" t="s">
        <v>802</v>
      </c>
      <c r="D676">
        <v>5300</v>
      </c>
      <c r="E676" s="1">
        <v>322120</v>
      </c>
      <c r="F676" t="s">
        <v>804</v>
      </c>
      <c r="G676" t="s">
        <v>490</v>
      </c>
      <c r="H676" t="s">
        <v>491</v>
      </c>
      <c r="I676" t="s">
        <v>492</v>
      </c>
      <c r="J676" t="s">
        <v>493</v>
      </c>
    </row>
    <row r="677" spans="1:10" hidden="1" x14ac:dyDescent="0.35">
      <c r="A677" t="str">
        <f>VLOOKUP(E677,kontoplaan!A170:F1638,6,FALSE)</f>
        <v>Põhitegevuse kulud</v>
      </c>
      <c r="B677" t="str">
        <f>VLOOKUP(E677,kontogrupp!A672:B1956,2,FALSE)</f>
        <v>55 - majandamiskulud</v>
      </c>
      <c r="C677" t="s">
        <v>878</v>
      </c>
      <c r="D677">
        <v>-620</v>
      </c>
      <c r="E677" s="1">
        <v>552520</v>
      </c>
      <c r="F677" t="s">
        <v>297</v>
      </c>
      <c r="G677" t="s">
        <v>380</v>
      </c>
      <c r="H677" t="s">
        <v>381</v>
      </c>
      <c r="I677" t="s">
        <v>250</v>
      </c>
      <c r="J677" t="s">
        <v>251</v>
      </c>
    </row>
    <row r="678" spans="1:10" hidden="1" x14ac:dyDescent="0.35">
      <c r="A678" t="str">
        <f>VLOOKUP(E678,kontoplaan!A171:F1639,6,FALSE)</f>
        <v>Põhitegevuse kulud</v>
      </c>
      <c r="B678" t="str">
        <f>VLOOKUP(E678,kontogrupp!A673:B1957,2,FALSE)</f>
        <v>55 - majandamiskulud</v>
      </c>
      <c r="C678" t="s">
        <v>188</v>
      </c>
      <c r="D678">
        <v>-50</v>
      </c>
      <c r="E678" s="1">
        <v>552230</v>
      </c>
      <c r="F678" t="s">
        <v>188</v>
      </c>
      <c r="G678" t="s">
        <v>380</v>
      </c>
      <c r="H678" t="s">
        <v>381</v>
      </c>
      <c r="I678" t="s">
        <v>250</v>
      </c>
      <c r="J678" t="s">
        <v>251</v>
      </c>
    </row>
    <row r="679" spans="1:10" hidden="1" x14ac:dyDescent="0.35">
      <c r="A679" t="str">
        <f>VLOOKUP(E679,kontoplaan!A172:F1640,6,FALSE)</f>
        <v>Põhitegevuse kulud</v>
      </c>
      <c r="B679" t="str">
        <f>VLOOKUP(E679,kontogrupp!A674:B1958,2,FALSE)</f>
        <v>55 - majandamiskulud</v>
      </c>
      <c r="C679" t="s">
        <v>475</v>
      </c>
      <c r="D679">
        <v>50</v>
      </c>
      <c r="E679" s="1">
        <v>552200</v>
      </c>
      <c r="F679" t="s">
        <v>475</v>
      </c>
      <c r="G679" t="s">
        <v>380</v>
      </c>
      <c r="H679" t="s">
        <v>381</v>
      </c>
      <c r="I679" t="s">
        <v>250</v>
      </c>
      <c r="J679" t="s">
        <v>251</v>
      </c>
    </row>
    <row r="680" spans="1:10" hidden="1" x14ac:dyDescent="0.35">
      <c r="A680" t="str">
        <f>VLOOKUP(E680,kontoplaan!A173:F1641,6,FALSE)</f>
        <v>Põhitegevuse kulud</v>
      </c>
      <c r="B680" t="str">
        <f>VLOOKUP(E680,kontogrupp!A675:B1959,2,FALSE)</f>
        <v>55 - majandamiskulud</v>
      </c>
      <c r="C680" t="s">
        <v>209</v>
      </c>
      <c r="D680">
        <v>-1300</v>
      </c>
      <c r="E680" s="1">
        <v>552440</v>
      </c>
      <c r="F680" t="s">
        <v>209</v>
      </c>
      <c r="G680" t="s">
        <v>380</v>
      </c>
      <c r="H680" t="s">
        <v>381</v>
      </c>
      <c r="I680" t="s">
        <v>250</v>
      </c>
      <c r="J680" t="s">
        <v>251</v>
      </c>
    </row>
    <row r="681" spans="1:10" hidden="1" x14ac:dyDescent="0.35">
      <c r="A681" t="str">
        <f>VLOOKUP(E681,kontoplaan!A174:F1642,6,FALSE)</f>
        <v>Põhitegevuse kulud</v>
      </c>
      <c r="B681" t="str">
        <f>VLOOKUP(E681,kontogrupp!A676:B1960,2,FALSE)</f>
        <v>55 - majandamiskulud</v>
      </c>
      <c r="C681" t="s">
        <v>57</v>
      </c>
      <c r="D681">
        <v>500</v>
      </c>
      <c r="E681" s="1">
        <v>550490</v>
      </c>
      <c r="F681" t="s">
        <v>57</v>
      </c>
      <c r="G681" t="s">
        <v>380</v>
      </c>
      <c r="H681" t="s">
        <v>381</v>
      </c>
      <c r="I681" t="s">
        <v>250</v>
      </c>
      <c r="J681" t="s">
        <v>251</v>
      </c>
    </row>
    <row r="682" spans="1:10" hidden="1" x14ac:dyDescent="0.35">
      <c r="A682" t="str">
        <f>VLOOKUP(E682,kontoplaan!A175:F1643,6,FALSE)</f>
        <v>Põhitegevuse kulud</v>
      </c>
      <c r="B682" t="str">
        <f>VLOOKUP(E682,kontogrupp!A677:B1961,2,FALSE)</f>
        <v>55 - majandamiskulud</v>
      </c>
      <c r="C682" t="s">
        <v>182</v>
      </c>
      <c r="D682">
        <v>-300</v>
      </c>
      <c r="E682" s="1">
        <v>551560</v>
      </c>
      <c r="F682" t="s">
        <v>182</v>
      </c>
      <c r="G682" t="s">
        <v>380</v>
      </c>
      <c r="H682" t="s">
        <v>381</v>
      </c>
      <c r="I682" t="s">
        <v>250</v>
      </c>
      <c r="J682" t="s">
        <v>251</v>
      </c>
    </row>
    <row r="683" spans="1:10" hidden="1" x14ac:dyDescent="0.35">
      <c r="A683" t="str">
        <f>VLOOKUP(E683,kontoplaan!A176:F1644,6,FALSE)</f>
        <v>Põhitegevuse kulud</v>
      </c>
      <c r="B683" t="str">
        <f>VLOOKUP(E683,kontogrupp!A678:B1962,2,FALSE)</f>
        <v>55 - majandamiskulud</v>
      </c>
      <c r="C683" t="s">
        <v>169</v>
      </c>
      <c r="D683">
        <v>1300</v>
      </c>
      <c r="E683" s="1">
        <v>551500</v>
      </c>
      <c r="F683" t="s">
        <v>169</v>
      </c>
      <c r="G683" t="s">
        <v>380</v>
      </c>
      <c r="H683" t="s">
        <v>381</v>
      </c>
      <c r="I683" t="s">
        <v>250</v>
      </c>
      <c r="J683" t="s">
        <v>251</v>
      </c>
    </row>
    <row r="684" spans="1:10" hidden="1" x14ac:dyDescent="0.35">
      <c r="A684" t="str">
        <f>VLOOKUP(E684,kontoplaan!A177:F1645,6,FALSE)</f>
        <v>Põhitegevuse kulud</v>
      </c>
      <c r="B684" t="str">
        <f>VLOOKUP(E684,kontogrupp!A679:B1963,2,FALSE)</f>
        <v>55 - majandamiskulud</v>
      </c>
      <c r="C684" t="s">
        <v>263</v>
      </c>
      <c r="D684">
        <v>150</v>
      </c>
      <c r="E684" s="1">
        <v>550402</v>
      </c>
      <c r="F684" t="s">
        <v>263</v>
      </c>
      <c r="G684" t="s">
        <v>380</v>
      </c>
      <c r="H684" t="s">
        <v>381</v>
      </c>
      <c r="I684" t="s">
        <v>250</v>
      </c>
      <c r="J684" t="s">
        <v>251</v>
      </c>
    </row>
    <row r="685" spans="1:10" hidden="1" x14ac:dyDescent="0.35">
      <c r="A685" t="str">
        <f>VLOOKUP(E685,kontoplaan!A178:F1646,6,FALSE)</f>
        <v>Põhitegevuse kulud</v>
      </c>
      <c r="B685" t="str">
        <f>VLOOKUP(E685,kontogrupp!A680:B1964,2,FALSE)</f>
        <v>55 - majandamiskulud</v>
      </c>
      <c r="C685" t="s">
        <v>138</v>
      </c>
      <c r="D685">
        <v>300</v>
      </c>
      <c r="E685" s="1">
        <v>550400</v>
      </c>
      <c r="F685" t="s">
        <v>138</v>
      </c>
      <c r="G685" t="s">
        <v>380</v>
      </c>
      <c r="H685" t="s">
        <v>381</v>
      </c>
      <c r="I685" t="s">
        <v>250</v>
      </c>
      <c r="J685" t="s">
        <v>251</v>
      </c>
    </row>
    <row r="686" spans="1:10" hidden="1" x14ac:dyDescent="0.35">
      <c r="A686" t="str">
        <f>VLOOKUP(E686,kontoplaan!A179:F1647,6,FALSE)</f>
        <v>Põhitegevuse kulud</v>
      </c>
      <c r="B686" t="str">
        <f>VLOOKUP(E686,kontogrupp!A681:B1965,2,FALSE)</f>
        <v>55 - majandamiskulud</v>
      </c>
      <c r="C686" t="s">
        <v>520</v>
      </c>
      <c r="D686">
        <v>-150</v>
      </c>
      <c r="E686" s="1">
        <v>550309</v>
      </c>
      <c r="F686" t="s">
        <v>520</v>
      </c>
      <c r="G686" t="s">
        <v>380</v>
      </c>
      <c r="H686" t="s">
        <v>381</v>
      </c>
      <c r="I686" t="s">
        <v>250</v>
      </c>
      <c r="J686" t="s">
        <v>251</v>
      </c>
    </row>
    <row r="687" spans="1:10" hidden="1" x14ac:dyDescent="0.35">
      <c r="A687" t="str">
        <f>VLOOKUP(E687,kontoplaan!A180:F1648,6,FALSE)</f>
        <v>Põhitegevuse kulud</v>
      </c>
      <c r="B687" t="str">
        <f>VLOOKUP(E687,kontogrupp!A682:B1966,2,FALSE)</f>
        <v>55 - majandamiskulud</v>
      </c>
      <c r="C687" t="s">
        <v>517</v>
      </c>
      <c r="D687">
        <v>-200</v>
      </c>
      <c r="E687" s="1">
        <v>550010</v>
      </c>
      <c r="F687" t="s">
        <v>517</v>
      </c>
      <c r="G687" t="s">
        <v>380</v>
      </c>
      <c r="H687" t="s">
        <v>381</v>
      </c>
      <c r="I687" t="s">
        <v>250</v>
      </c>
      <c r="J687" t="s">
        <v>251</v>
      </c>
    </row>
    <row r="688" spans="1:10" hidden="1" x14ac:dyDescent="0.35">
      <c r="A688" t="str">
        <f>VLOOKUP(E688,kontoplaan!A181:F1649,6,FALSE)</f>
        <v>Põhitegevuse kulud</v>
      </c>
      <c r="B688" t="str">
        <f>VLOOKUP(E688,kontogrupp!A683:B1967,2,FALSE)</f>
        <v>50 - tööjõukulud</v>
      </c>
      <c r="C688" t="s">
        <v>97</v>
      </c>
      <c r="D688">
        <v>137</v>
      </c>
      <c r="E688" s="1">
        <v>500500</v>
      </c>
      <c r="F688" t="s">
        <v>97</v>
      </c>
      <c r="G688" t="s">
        <v>482</v>
      </c>
      <c r="H688" t="s">
        <v>483</v>
      </c>
      <c r="I688" t="s">
        <v>250</v>
      </c>
      <c r="J688" t="s">
        <v>251</v>
      </c>
    </row>
    <row r="689" spans="1:10" hidden="1" x14ac:dyDescent="0.35">
      <c r="A689" t="str">
        <f>VLOOKUP(E689,kontoplaan!A182:F1650,6,FALSE)</f>
        <v>Põhitegevuse kulud</v>
      </c>
      <c r="B689" t="str">
        <f>VLOOKUP(E689,kontogrupp!A684:B1968,2,FALSE)</f>
        <v>50 - tööjõukulud</v>
      </c>
      <c r="C689" t="s">
        <v>879</v>
      </c>
      <c r="D689">
        <v>-137</v>
      </c>
      <c r="E689" s="1">
        <v>500268</v>
      </c>
      <c r="F689" t="s">
        <v>879</v>
      </c>
      <c r="G689" t="s">
        <v>482</v>
      </c>
      <c r="H689" t="s">
        <v>483</v>
      </c>
      <c r="I689" t="s">
        <v>250</v>
      </c>
      <c r="J689" t="s">
        <v>251</v>
      </c>
    </row>
    <row r="690" spans="1:10" hidden="1" x14ac:dyDescent="0.35">
      <c r="A690" t="str">
        <f>VLOOKUP(E690,kontoplaan!A183:F1651,6,FALSE)</f>
        <v>Põhitegevuse kulud</v>
      </c>
      <c r="B690" t="str">
        <f>VLOOKUP(E690,kontogrupp!A685:B1969,2,FALSE)</f>
        <v>50 - tööjõukulud</v>
      </c>
      <c r="C690" t="s">
        <v>206</v>
      </c>
      <c r="D690">
        <v>-600</v>
      </c>
      <c r="E690" s="1">
        <v>500240</v>
      </c>
      <c r="F690" t="s">
        <v>206</v>
      </c>
      <c r="G690" t="s">
        <v>482</v>
      </c>
      <c r="H690" t="s">
        <v>483</v>
      </c>
      <c r="I690" t="s">
        <v>250</v>
      </c>
      <c r="J690" t="s">
        <v>251</v>
      </c>
    </row>
    <row r="691" spans="1:10" hidden="1" x14ac:dyDescent="0.35">
      <c r="A691" t="str">
        <f>VLOOKUP(E691,kontoplaan!A184:F1652,6,FALSE)</f>
        <v>Põhitegevuse kulud</v>
      </c>
      <c r="B691" t="str">
        <f>VLOOKUP(E691,kontogrupp!A686:B1970,2,FALSE)</f>
        <v>50 - tööjõukulud</v>
      </c>
      <c r="C691" t="s">
        <v>220</v>
      </c>
      <c r="D691">
        <v>600</v>
      </c>
      <c r="E691" s="1">
        <v>500210</v>
      </c>
      <c r="F691" t="s">
        <v>220</v>
      </c>
      <c r="G691" t="s">
        <v>482</v>
      </c>
      <c r="H691" t="s">
        <v>483</v>
      </c>
      <c r="I691" t="s">
        <v>250</v>
      </c>
      <c r="J691" t="s">
        <v>251</v>
      </c>
    </row>
    <row r="692" spans="1:10" hidden="1" x14ac:dyDescent="0.35">
      <c r="A692" t="str">
        <f>VLOOKUP(E692,kontoplaan!A185:F1653,6,FALSE)</f>
        <v>Põhitegevuse kulud</v>
      </c>
      <c r="B692" t="str">
        <f>VLOOKUP(E692,kontogrupp!A687:B1971,2,FALSE)</f>
        <v>60 - muud tegevuskulud</v>
      </c>
      <c r="C692" t="s">
        <v>881</v>
      </c>
      <c r="D692">
        <v>2</v>
      </c>
      <c r="E692" s="1">
        <v>608010</v>
      </c>
      <c r="F692" t="s">
        <v>881</v>
      </c>
      <c r="G692" t="s">
        <v>482</v>
      </c>
      <c r="H692" t="s">
        <v>483</v>
      </c>
      <c r="I692" t="s">
        <v>250</v>
      </c>
      <c r="J692" t="s">
        <v>251</v>
      </c>
    </row>
    <row r="693" spans="1:10" hidden="1" x14ac:dyDescent="0.35">
      <c r="A693" t="str">
        <f>VLOOKUP(E693,kontoplaan!A186:F1654,6,FALSE)</f>
        <v>Põhitegevuse kulud</v>
      </c>
      <c r="B693" t="str">
        <f>VLOOKUP(E693,kontogrupp!A688:B1972,2,FALSE)</f>
        <v>55 - majandamiskulud</v>
      </c>
      <c r="C693" t="s">
        <v>319</v>
      </c>
      <c r="D693">
        <v>-2</v>
      </c>
      <c r="E693" s="1">
        <v>552400</v>
      </c>
      <c r="F693" t="s">
        <v>319</v>
      </c>
      <c r="G693" t="s">
        <v>482</v>
      </c>
      <c r="H693" t="s">
        <v>483</v>
      </c>
      <c r="I693" t="s">
        <v>250</v>
      </c>
      <c r="J693" t="s">
        <v>251</v>
      </c>
    </row>
    <row r="694" spans="1:10" hidden="1" x14ac:dyDescent="0.35">
      <c r="A694" t="str">
        <f>VLOOKUP(E694,kontoplaan!A187:F1655,6,FALSE)</f>
        <v>Põhitegevuse kulud</v>
      </c>
      <c r="B694" t="str">
        <f>VLOOKUP(E694,kontogrupp!A689:B1973,2,FALSE)</f>
        <v>55 - majandamiskulud</v>
      </c>
      <c r="C694" t="s">
        <v>883</v>
      </c>
      <c r="D694">
        <v>-173</v>
      </c>
      <c r="E694" s="1">
        <v>552390</v>
      </c>
      <c r="F694" t="s">
        <v>883</v>
      </c>
      <c r="G694" t="s">
        <v>482</v>
      </c>
      <c r="H694" t="s">
        <v>483</v>
      </c>
      <c r="I694" t="s">
        <v>250</v>
      </c>
      <c r="J694" t="s">
        <v>251</v>
      </c>
    </row>
    <row r="695" spans="1:10" hidden="1" x14ac:dyDescent="0.35">
      <c r="A695" t="str">
        <f>VLOOKUP(E695,kontoplaan!A188:F1656,6,FALSE)</f>
        <v>Põhitegevuse kulud</v>
      </c>
      <c r="B695" t="str">
        <f>VLOOKUP(E695,kontogrupp!A690:B1974,2,FALSE)</f>
        <v>55 - majandamiskulud</v>
      </c>
      <c r="C695" t="s">
        <v>169</v>
      </c>
      <c r="D695">
        <v>173</v>
      </c>
      <c r="E695" s="1">
        <v>551500</v>
      </c>
      <c r="F695" t="s">
        <v>169</v>
      </c>
      <c r="G695" t="s">
        <v>482</v>
      </c>
      <c r="H695" t="s">
        <v>483</v>
      </c>
      <c r="I695" t="s">
        <v>250</v>
      </c>
      <c r="J695" t="s">
        <v>251</v>
      </c>
    </row>
    <row r="696" spans="1:10" hidden="1" x14ac:dyDescent="0.35">
      <c r="A696" t="str">
        <f>VLOOKUP(E696,kontoplaan!A189:F1657,6,FALSE)</f>
        <v>Põhitegevuse kulud</v>
      </c>
      <c r="B696" t="str">
        <f>VLOOKUP(E696,kontogrupp!A691:B1975,2,FALSE)</f>
        <v>55 - majandamiskulud</v>
      </c>
      <c r="C696" t="s">
        <v>169</v>
      </c>
      <c r="D696">
        <v>396</v>
      </c>
      <c r="E696" s="1">
        <v>551500</v>
      </c>
      <c r="F696" t="s">
        <v>169</v>
      </c>
      <c r="G696" t="s">
        <v>482</v>
      </c>
      <c r="H696" t="s">
        <v>483</v>
      </c>
      <c r="I696" t="s">
        <v>250</v>
      </c>
      <c r="J696" t="s">
        <v>251</v>
      </c>
    </row>
    <row r="697" spans="1:10" hidden="1" x14ac:dyDescent="0.35">
      <c r="A697" t="str">
        <f>VLOOKUP(E697,kontoplaan!A190:F1658,6,FALSE)</f>
        <v>Põhitegevuse kulud</v>
      </c>
      <c r="B697" t="str">
        <f>VLOOKUP(E697,kontogrupp!A692:B1976,2,FALSE)</f>
        <v>55 - majandamiskulud</v>
      </c>
      <c r="C697" t="s">
        <v>64</v>
      </c>
      <c r="D697">
        <v>-396</v>
      </c>
      <c r="E697" s="1">
        <v>550060</v>
      </c>
      <c r="F697" t="s">
        <v>64</v>
      </c>
      <c r="G697" t="s">
        <v>482</v>
      </c>
      <c r="H697" t="s">
        <v>483</v>
      </c>
      <c r="I697" t="s">
        <v>250</v>
      </c>
      <c r="J697" t="s">
        <v>251</v>
      </c>
    </row>
    <row r="698" spans="1:10" hidden="1" x14ac:dyDescent="0.35">
      <c r="A698" t="str">
        <f>VLOOKUP(E698,kontoplaan!A191:F1659,6,FALSE)</f>
        <v>Põhitegevuse kulud</v>
      </c>
      <c r="B698" t="str">
        <f>VLOOKUP(E698,kontogrupp!A693:B1977,2,FALSE)</f>
        <v>55 - majandamiskulud</v>
      </c>
      <c r="C698" t="s">
        <v>194</v>
      </c>
      <c r="D698">
        <v>104</v>
      </c>
      <c r="E698" s="1">
        <v>550001</v>
      </c>
      <c r="F698" t="s">
        <v>194</v>
      </c>
      <c r="G698" t="s">
        <v>482</v>
      </c>
      <c r="H698" t="s">
        <v>483</v>
      </c>
      <c r="I698" t="s">
        <v>250</v>
      </c>
      <c r="J698" t="s">
        <v>251</v>
      </c>
    </row>
    <row r="699" spans="1:10" hidden="1" x14ac:dyDescent="0.35">
      <c r="A699" t="str">
        <f>VLOOKUP(E699,kontoplaan!A192:F1660,6,FALSE)</f>
        <v>Põhitegevuse kulud</v>
      </c>
      <c r="B699" t="str">
        <f>VLOOKUP(E699,kontogrupp!A694:B1978,2,FALSE)</f>
        <v>55 - majandamiskulud</v>
      </c>
      <c r="C699" t="s">
        <v>488</v>
      </c>
      <c r="D699">
        <v>-104</v>
      </c>
      <c r="E699" s="1">
        <v>551103</v>
      </c>
      <c r="F699" t="s">
        <v>488</v>
      </c>
      <c r="G699" t="s">
        <v>482</v>
      </c>
      <c r="H699" t="s">
        <v>483</v>
      </c>
      <c r="I699" t="s">
        <v>250</v>
      </c>
      <c r="J699" t="s">
        <v>251</v>
      </c>
    </row>
    <row r="700" spans="1:10" hidden="1" x14ac:dyDescent="0.35">
      <c r="A700" t="str">
        <f>VLOOKUP(E700,kontoplaan!A193:F1661,6,FALSE)</f>
        <v>Põhitegevuse kulud</v>
      </c>
      <c r="B700" t="str">
        <f>VLOOKUP(E700,kontogrupp!A695:B1979,2,FALSE)</f>
        <v>55 - majandamiskulud</v>
      </c>
      <c r="C700" t="s">
        <v>478</v>
      </c>
      <c r="D700">
        <v>5000</v>
      </c>
      <c r="E700" s="1">
        <v>551306</v>
      </c>
      <c r="F700" t="s">
        <v>478</v>
      </c>
      <c r="G700" t="s">
        <v>458</v>
      </c>
      <c r="H700" t="s">
        <v>459</v>
      </c>
      <c r="I700" t="s">
        <v>348</v>
      </c>
      <c r="J700" t="s">
        <v>349</v>
      </c>
    </row>
    <row r="701" spans="1:10" hidden="1" x14ac:dyDescent="0.35">
      <c r="A701" t="str">
        <f>VLOOKUP(E701,kontoplaan!A194:F1662,6,FALSE)</f>
        <v>Põhitegevuse kulud</v>
      </c>
      <c r="B701" t="str">
        <f>VLOOKUP(E701,kontogrupp!A696:B1980,2,FALSE)</f>
        <v>55 - majandamiskulud</v>
      </c>
      <c r="C701" t="s">
        <v>172</v>
      </c>
      <c r="D701">
        <v>-5000</v>
      </c>
      <c r="E701" s="1">
        <v>551240</v>
      </c>
      <c r="F701" t="s">
        <v>172</v>
      </c>
      <c r="G701" t="s">
        <v>458</v>
      </c>
      <c r="H701" t="s">
        <v>459</v>
      </c>
      <c r="I701" t="s">
        <v>348</v>
      </c>
      <c r="J701" t="s">
        <v>349</v>
      </c>
    </row>
    <row r="702" spans="1:10" hidden="1" x14ac:dyDescent="0.35">
      <c r="A702" t="str">
        <f>VLOOKUP(E702,kontoplaan!A195:F1663,6,FALSE)</f>
        <v>Põhitegevuse kulud</v>
      </c>
      <c r="B702" t="str">
        <f>VLOOKUP(E702,kontogrupp!A697:B1981,2,FALSE)</f>
        <v>55 - majandamiskulud</v>
      </c>
      <c r="C702" t="s">
        <v>172</v>
      </c>
      <c r="D702">
        <v>-1542</v>
      </c>
      <c r="E702" s="1">
        <v>551240</v>
      </c>
      <c r="F702" t="s">
        <v>172</v>
      </c>
      <c r="G702" t="s">
        <v>458</v>
      </c>
      <c r="H702" t="s">
        <v>459</v>
      </c>
      <c r="I702" t="s">
        <v>348</v>
      </c>
      <c r="J702" t="s">
        <v>349</v>
      </c>
    </row>
    <row r="703" spans="1:10" hidden="1" x14ac:dyDescent="0.35">
      <c r="A703" t="str">
        <f>VLOOKUP(E703,kontoplaan!A196:F1664,6,FALSE)</f>
        <v>Põhitegevuse kulud</v>
      </c>
      <c r="B703" t="str">
        <f>VLOOKUP(E703,kontogrupp!A698:B1982,2,FALSE)</f>
        <v>55 - majandamiskulud</v>
      </c>
      <c r="C703" t="s">
        <v>488</v>
      </c>
      <c r="D703">
        <v>2000</v>
      </c>
      <c r="E703" s="1">
        <v>551303</v>
      </c>
      <c r="F703" t="s">
        <v>488</v>
      </c>
      <c r="G703" t="s">
        <v>458</v>
      </c>
      <c r="H703" t="s">
        <v>459</v>
      </c>
      <c r="I703" t="s">
        <v>348</v>
      </c>
      <c r="J703" t="s">
        <v>349</v>
      </c>
    </row>
    <row r="704" spans="1:10" hidden="1" x14ac:dyDescent="0.35">
      <c r="A704" t="str">
        <f>VLOOKUP(E704,kontoplaan!A197:F1665,6,FALSE)</f>
        <v>Põhitegevuse kulud</v>
      </c>
      <c r="B704" t="str">
        <f>VLOOKUP(E704,kontogrupp!A699:B1983,2,FALSE)</f>
        <v>55 - majandamiskulud</v>
      </c>
      <c r="C704" t="s">
        <v>172</v>
      </c>
      <c r="D704">
        <v>-2000</v>
      </c>
      <c r="E704" s="1">
        <v>551240</v>
      </c>
      <c r="F704" t="s">
        <v>172</v>
      </c>
      <c r="G704" t="s">
        <v>458</v>
      </c>
      <c r="H704" t="s">
        <v>459</v>
      </c>
      <c r="I704" t="s">
        <v>886</v>
      </c>
      <c r="J704" t="s">
        <v>887</v>
      </c>
    </row>
    <row r="705" spans="1:10" hidden="1" x14ac:dyDescent="0.35">
      <c r="A705" t="str">
        <f>VLOOKUP(E705,kontoplaan!A198:F1666,6,FALSE)</f>
        <v>Põhitegevuse kulud</v>
      </c>
      <c r="B705" t="str">
        <f>VLOOKUP(E705,kontogrupp!A700:B1984,2,FALSE)</f>
        <v>55 - majandamiskulud</v>
      </c>
      <c r="C705" t="s">
        <v>888</v>
      </c>
      <c r="D705">
        <v>3500</v>
      </c>
      <c r="E705" s="1">
        <v>551600</v>
      </c>
      <c r="F705" t="s">
        <v>888</v>
      </c>
      <c r="G705" t="s">
        <v>458</v>
      </c>
      <c r="H705" t="s">
        <v>459</v>
      </c>
      <c r="I705" t="s">
        <v>348</v>
      </c>
      <c r="J705" t="s">
        <v>349</v>
      </c>
    </row>
    <row r="706" spans="1:10" hidden="1" x14ac:dyDescent="0.35">
      <c r="A706" t="str">
        <f>VLOOKUP(E706,kontoplaan!A199:F1667,6,FALSE)</f>
        <v>Põhitegevuse kulud</v>
      </c>
      <c r="B706" t="str">
        <f>VLOOKUP(E706,kontogrupp!A701:B1985,2,FALSE)</f>
        <v>55 - majandamiskulud</v>
      </c>
      <c r="C706" t="s">
        <v>182</v>
      </c>
      <c r="D706">
        <v>-3500</v>
      </c>
      <c r="E706" s="1">
        <v>551660</v>
      </c>
      <c r="F706" t="s">
        <v>182</v>
      </c>
      <c r="G706" t="s">
        <v>458</v>
      </c>
      <c r="H706" t="s">
        <v>459</v>
      </c>
      <c r="I706" t="s">
        <v>348</v>
      </c>
      <c r="J706" t="s">
        <v>349</v>
      </c>
    </row>
    <row r="707" spans="1:10" hidden="1" x14ac:dyDescent="0.35">
      <c r="A707" t="str">
        <f>VLOOKUP(E707,kontoplaan!A200:F1668,6,FALSE)</f>
        <v>Põhitegevuse kulud</v>
      </c>
      <c r="B707" t="str">
        <f>VLOOKUP(E707,kontogrupp!A702:B1986,2,FALSE)</f>
        <v>60 - muud tegevuskulud</v>
      </c>
      <c r="C707" t="s">
        <v>507</v>
      </c>
      <c r="D707">
        <v>1000</v>
      </c>
      <c r="E707" s="1">
        <v>601060</v>
      </c>
      <c r="F707" t="s">
        <v>507</v>
      </c>
      <c r="G707" t="s">
        <v>458</v>
      </c>
      <c r="H707" t="s">
        <v>459</v>
      </c>
      <c r="I707" t="s">
        <v>348</v>
      </c>
      <c r="J707" t="s">
        <v>349</v>
      </c>
    </row>
    <row r="708" spans="1:10" hidden="1" x14ac:dyDescent="0.35">
      <c r="A708" t="str">
        <f>VLOOKUP(E708,kontoplaan!A201:F1669,6,FALSE)</f>
        <v>Põhitegevuse kulud</v>
      </c>
      <c r="B708" t="str">
        <f>VLOOKUP(E708,kontogrupp!A703:B1987,2,FALSE)</f>
        <v>55 - majandamiskulud</v>
      </c>
      <c r="C708" t="s">
        <v>172</v>
      </c>
      <c r="D708">
        <v>-1000</v>
      </c>
      <c r="E708" s="1">
        <v>551240</v>
      </c>
      <c r="F708" t="s">
        <v>172</v>
      </c>
      <c r="G708" t="s">
        <v>458</v>
      </c>
      <c r="H708" t="s">
        <v>459</v>
      </c>
      <c r="I708" t="s">
        <v>348</v>
      </c>
      <c r="J708" t="s">
        <v>349</v>
      </c>
    </row>
    <row r="709" spans="1:10" hidden="1" x14ac:dyDescent="0.35">
      <c r="A709" t="str">
        <f>VLOOKUP(E709,kontoplaan!A202:F1670,6,FALSE)</f>
        <v>Põhitegevuse kulud</v>
      </c>
      <c r="B709" t="str">
        <f>VLOOKUP(E709,kontogrupp!A704:B1988,2,FALSE)</f>
        <v>55 - majandamiskulud</v>
      </c>
      <c r="C709" t="s">
        <v>891</v>
      </c>
      <c r="D709">
        <v>3000</v>
      </c>
      <c r="E709" s="1">
        <v>553200</v>
      </c>
      <c r="F709" t="s">
        <v>891</v>
      </c>
      <c r="G709" t="s">
        <v>458</v>
      </c>
      <c r="H709" t="s">
        <v>459</v>
      </c>
      <c r="I709" t="s">
        <v>348</v>
      </c>
      <c r="J709" t="s">
        <v>349</v>
      </c>
    </row>
    <row r="710" spans="1:10" hidden="1" x14ac:dyDescent="0.35">
      <c r="A710" t="str">
        <f>VLOOKUP(E710,kontoplaan!A203:F1671,6,FALSE)</f>
        <v>Põhitegevuse kulud</v>
      </c>
      <c r="B710" t="str">
        <f>VLOOKUP(E710,kontogrupp!A705:B1989,2,FALSE)</f>
        <v>55 - majandamiskulud</v>
      </c>
      <c r="C710" t="s">
        <v>172</v>
      </c>
      <c r="D710">
        <v>-3000</v>
      </c>
      <c r="E710" s="1">
        <v>551240</v>
      </c>
      <c r="F710" t="s">
        <v>172</v>
      </c>
      <c r="G710" t="s">
        <v>458</v>
      </c>
      <c r="H710" t="s">
        <v>459</v>
      </c>
      <c r="I710" t="s">
        <v>348</v>
      </c>
      <c r="J710" t="s">
        <v>349</v>
      </c>
    </row>
    <row r="711" spans="1:10" hidden="1" x14ac:dyDescent="0.35">
      <c r="A711" t="str">
        <f>VLOOKUP(E711,kontoplaan!A204:F1672,6,FALSE)</f>
        <v>Põhitegevuse kulud</v>
      </c>
      <c r="B711" t="str">
        <f>VLOOKUP(E711,kontogrupp!A706:B1990,2,FALSE)</f>
        <v>55 - majandamiskulud</v>
      </c>
      <c r="C711" t="s">
        <v>481</v>
      </c>
      <c r="D711">
        <v>2000</v>
      </c>
      <c r="E711" s="1">
        <v>551307</v>
      </c>
      <c r="F711" t="s">
        <v>481</v>
      </c>
      <c r="G711" t="s">
        <v>458</v>
      </c>
      <c r="H711" t="s">
        <v>459</v>
      </c>
      <c r="I711" t="s">
        <v>348</v>
      </c>
      <c r="J711" t="s">
        <v>349</v>
      </c>
    </row>
    <row r="712" spans="1:10" hidden="1" x14ac:dyDescent="0.35">
      <c r="A712" t="str">
        <f>VLOOKUP(E712,kontoplaan!A205:F1673,6,FALSE)</f>
        <v>Põhitegevuse kulud</v>
      </c>
      <c r="B712" t="str">
        <f>VLOOKUP(E712,kontogrupp!A707:B1991,2,FALSE)</f>
        <v>55 - majandamiskulud</v>
      </c>
      <c r="C712" t="s">
        <v>172</v>
      </c>
      <c r="D712">
        <v>-2000</v>
      </c>
      <c r="E712" s="1">
        <v>551240</v>
      </c>
      <c r="F712" t="s">
        <v>172</v>
      </c>
      <c r="G712" t="s">
        <v>458</v>
      </c>
      <c r="H712" t="s">
        <v>459</v>
      </c>
      <c r="I712" t="s">
        <v>348</v>
      </c>
      <c r="J712" t="s">
        <v>349</v>
      </c>
    </row>
    <row r="713" spans="1:10" hidden="1" x14ac:dyDescent="0.35">
      <c r="A713" t="str">
        <f>VLOOKUP(E713,kontoplaan!A206:F1674,6,FALSE)</f>
        <v>Põhitegevuse kulud</v>
      </c>
      <c r="B713" t="str">
        <f>VLOOKUP(E713,kontogrupp!A708:B1992,2,FALSE)</f>
        <v>55 - majandamiskulud</v>
      </c>
      <c r="C713" t="s">
        <v>354</v>
      </c>
      <c r="D713">
        <v>500</v>
      </c>
      <c r="E713" s="1">
        <v>551210</v>
      </c>
      <c r="F713" t="s">
        <v>354</v>
      </c>
      <c r="G713" t="s">
        <v>458</v>
      </c>
      <c r="H713" t="s">
        <v>459</v>
      </c>
      <c r="I713" t="s">
        <v>348</v>
      </c>
      <c r="J713" t="s">
        <v>349</v>
      </c>
    </row>
    <row r="714" spans="1:10" hidden="1" x14ac:dyDescent="0.35">
      <c r="A714" t="str">
        <f>VLOOKUP(E714,kontoplaan!A207:F1675,6,FALSE)</f>
        <v>Põhitegevuse kulud</v>
      </c>
      <c r="B714" t="str">
        <f>VLOOKUP(E714,kontogrupp!A709:B1993,2,FALSE)</f>
        <v>55 - majandamiskulud</v>
      </c>
      <c r="C714" t="s">
        <v>172</v>
      </c>
      <c r="D714">
        <v>-500</v>
      </c>
      <c r="E714" s="1">
        <v>551240</v>
      </c>
      <c r="F714" t="s">
        <v>172</v>
      </c>
      <c r="G714" t="s">
        <v>458</v>
      </c>
      <c r="H714" t="s">
        <v>459</v>
      </c>
      <c r="I714" t="s">
        <v>348</v>
      </c>
      <c r="J714" t="s">
        <v>349</v>
      </c>
    </row>
    <row r="715" spans="1:10" hidden="1" x14ac:dyDescent="0.35">
      <c r="A715" t="str">
        <f>VLOOKUP(E715,kontoplaan!A208:F1676,6,FALSE)</f>
        <v>Põhitegevuse kulud</v>
      </c>
      <c r="B715" t="str">
        <f>VLOOKUP(E715,kontogrupp!A710:B1994,2,FALSE)</f>
        <v>55 - majandamiskulud</v>
      </c>
      <c r="C715" t="s">
        <v>488</v>
      </c>
      <c r="D715">
        <v>11000</v>
      </c>
      <c r="E715" s="1">
        <v>551230</v>
      </c>
      <c r="F715" t="s">
        <v>488</v>
      </c>
      <c r="G715" t="s">
        <v>458</v>
      </c>
      <c r="H715" t="s">
        <v>459</v>
      </c>
      <c r="I715" t="s">
        <v>348</v>
      </c>
      <c r="J715" t="s">
        <v>349</v>
      </c>
    </row>
    <row r="716" spans="1:10" hidden="1" x14ac:dyDescent="0.35">
      <c r="A716" t="str">
        <f>VLOOKUP(E716,kontoplaan!A209:F1677,6,FALSE)</f>
        <v>Põhitegevuse kulud</v>
      </c>
      <c r="B716" t="str">
        <f>VLOOKUP(E716,kontogrupp!A711:B1995,2,FALSE)</f>
        <v>55 - majandamiskulud</v>
      </c>
      <c r="C716" t="s">
        <v>172</v>
      </c>
      <c r="D716">
        <v>-11000</v>
      </c>
      <c r="E716" s="1">
        <v>551240</v>
      </c>
      <c r="F716" t="s">
        <v>172</v>
      </c>
      <c r="G716" t="s">
        <v>458</v>
      </c>
      <c r="H716" t="s">
        <v>459</v>
      </c>
      <c r="I716" t="s">
        <v>348</v>
      </c>
      <c r="J716" t="s">
        <v>349</v>
      </c>
    </row>
    <row r="717" spans="1:10" hidden="1" x14ac:dyDescent="0.35">
      <c r="A717" t="str">
        <f>VLOOKUP(E717,kontoplaan!A210:F1678,6,FALSE)</f>
        <v>Põhitegevuse kulud</v>
      </c>
      <c r="B717" t="str">
        <f>VLOOKUP(E717,kontogrupp!A712:B1996,2,FALSE)</f>
        <v>55 - majandamiskulud</v>
      </c>
      <c r="C717" t="s">
        <v>894</v>
      </c>
      <c r="D717">
        <v>25</v>
      </c>
      <c r="E717" s="1">
        <v>550060</v>
      </c>
      <c r="F717" t="s">
        <v>64</v>
      </c>
      <c r="G717" t="s">
        <v>422</v>
      </c>
      <c r="H717" t="s">
        <v>423</v>
      </c>
      <c r="I717" t="s">
        <v>307</v>
      </c>
      <c r="J717" t="s">
        <v>308</v>
      </c>
    </row>
    <row r="718" spans="1:10" hidden="1" x14ac:dyDescent="0.35">
      <c r="A718" t="str">
        <f>VLOOKUP(E718,kontoplaan!A211:F1679,6,FALSE)</f>
        <v>Põhitegevuse kulud</v>
      </c>
      <c r="B718" t="str">
        <f>VLOOKUP(E718,kontogrupp!A713:B1997,2,FALSE)</f>
        <v>55 - majandamiskulud</v>
      </c>
      <c r="C718" t="s">
        <v>895</v>
      </c>
      <c r="D718">
        <v>-2000</v>
      </c>
      <c r="E718" s="1">
        <v>552440</v>
      </c>
      <c r="F718" t="s">
        <v>209</v>
      </c>
      <c r="G718" t="s">
        <v>422</v>
      </c>
      <c r="H718" t="s">
        <v>423</v>
      </c>
      <c r="I718" t="s">
        <v>307</v>
      </c>
      <c r="J718" t="s">
        <v>308</v>
      </c>
    </row>
    <row r="719" spans="1:10" hidden="1" x14ac:dyDescent="0.35">
      <c r="A719" t="str">
        <f>VLOOKUP(E719,kontoplaan!A212:F1680,6,FALSE)</f>
        <v>Põhitegevuse kulud</v>
      </c>
      <c r="B719" t="str">
        <f>VLOOKUP(E719,kontogrupp!A714:B1998,2,FALSE)</f>
        <v>55 - majandamiskulud</v>
      </c>
      <c r="C719" t="s">
        <v>896</v>
      </c>
      <c r="D719">
        <v>1285</v>
      </c>
      <c r="E719" s="1">
        <v>551500</v>
      </c>
      <c r="F719" t="s">
        <v>169</v>
      </c>
      <c r="G719" t="s">
        <v>422</v>
      </c>
      <c r="H719" t="s">
        <v>423</v>
      </c>
      <c r="I719" t="s">
        <v>307</v>
      </c>
      <c r="J719" t="s">
        <v>308</v>
      </c>
    </row>
    <row r="720" spans="1:10" hidden="1" x14ac:dyDescent="0.35">
      <c r="A720" t="str">
        <f>VLOOKUP(E720,kontoplaan!A213:F1681,6,FALSE)</f>
        <v>Põhitegevuse kulud</v>
      </c>
      <c r="B720" t="str">
        <f>VLOOKUP(E720,kontogrupp!A715:B1999,2,FALSE)</f>
        <v>55 - majandamiskulud</v>
      </c>
      <c r="C720" t="s">
        <v>897</v>
      </c>
      <c r="D720">
        <v>400</v>
      </c>
      <c r="E720" s="1">
        <v>550099</v>
      </c>
      <c r="F720" t="s">
        <v>86</v>
      </c>
      <c r="G720" t="s">
        <v>422</v>
      </c>
      <c r="H720" t="s">
        <v>423</v>
      </c>
      <c r="I720" t="s">
        <v>307</v>
      </c>
      <c r="J720" t="s">
        <v>308</v>
      </c>
    </row>
    <row r="721" spans="1:10" hidden="1" x14ac:dyDescent="0.35">
      <c r="A721" t="str">
        <f>VLOOKUP(E721,kontoplaan!A214:F1682,6,FALSE)</f>
        <v>Põhitegevuse kulud</v>
      </c>
      <c r="B721" t="str">
        <f>VLOOKUP(E721,kontogrupp!A716:B2000,2,FALSE)</f>
        <v>55 - majandamiskulud</v>
      </c>
      <c r="C721" t="s">
        <v>898</v>
      </c>
      <c r="D721">
        <v>-210</v>
      </c>
      <c r="E721" s="1">
        <v>550041</v>
      </c>
      <c r="F721" t="s">
        <v>900</v>
      </c>
      <c r="G721" t="s">
        <v>422</v>
      </c>
      <c r="H721" t="s">
        <v>423</v>
      </c>
      <c r="I721" t="s">
        <v>307</v>
      </c>
      <c r="J721" t="s">
        <v>308</v>
      </c>
    </row>
    <row r="722" spans="1:10" hidden="1" x14ac:dyDescent="0.35">
      <c r="A722" t="str">
        <f>VLOOKUP(E722,kontoplaan!A215:F1683,6,FALSE)</f>
        <v>Põhitegevuse kulud</v>
      </c>
      <c r="B722" t="str">
        <f>VLOOKUP(E722,kontogrupp!A717:B2001,2,FALSE)</f>
        <v>55 - majandamiskulud</v>
      </c>
      <c r="C722" t="s">
        <v>901</v>
      </c>
      <c r="D722">
        <v>500</v>
      </c>
      <c r="E722" s="1">
        <v>550000</v>
      </c>
      <c r="F722" t="s">
        <v>190</v>
      </c>
      <c r="G722" t="s">
        <v>422</v>
      </c>
      <c r="H722" t="s">
        <v>423</v>
      </c>
      <c r="I722" t="s">
        <v>307</v>
      </c>
      <c r="J722" t="s">
        <v>308</v>
      </c>
    </row>
    <row r="723" spans="1:10" hidden="1" x14ac:dyDescent="0.35">
      <c r="A723" t="str">
        <f>VLOOKUP(E723,kontoplaan!A216:F1684,6,FALSE)</f>
        <v>Põhitegevuse kulud</v>
      </c>
      <c r="B723" t="str">
        <f>VLOOKUP(E723,kontogrupp!A718:B2002,2,FALSE)</f>
        <v>55 - majandamiskulud</v>
      </c>
      <c r="C723" t="s">
        <v>902</v>
      </c>
      <c r="D723">
        <v>-6450</v>
      </c>
      <c r="E723" s="1">
        <v>551108</v>
      </c>
      <c r="F723" t="s">
        <v>904</v>
      </c>
      <c r="G723" t="s">
        <v>337</v>
      </c>
      <c r="H723" t="s">
        <v>338</v>
      </c>
      <c r="I723" t="s">
        <v>339</v>
      </c>
      <c r="J723" t="s">
        <v>340</v>
      </c>
    </row>
    <row r="724" spans="1:10" hidden="1" x14ac:dyDescent="0.35">
      <c r="A724" t="str">
        <f>VLOOKUP(E724,kontoplaan!A217:F1685,6,FALSE)</f>
        <v>Põhitegevuse kulud</v>
      </c>
      <c r="B724" t="str">
        <f>VLOOKUP(E724,kontogrupp!A719:B2003,2,FALSE)</f>
        <v>55 - majandamiskulud</v>
      </c>
      <c r="C724" t="s">
        <v>905</v>
      </c>
      <c r="D724">
        <v>430</v>
      </c>
      <c r="E724" s="1">
        <v>550301</v>
      </c>
      <c r="F724" t="s">
        <v>276</v>
      </c>
      <c r="G724" t="s">
        <v>337</v>
      </c>
      <c r="H724" t="s">
        <v>338</v>
      </c>
      <c r="I724" t="s">
        <v>339</v>
      </c>
      <c r="J724" t="s">
        <v>340</v>
      </c>
    </row>
    <row r="725" spans="1:10" hidden="1" x14ac:dyDescent="0.35">
      <c r="A725" t="str">
        <f>VLOOKUP(E725,kontoplaan!A218:F1686,6,FALSE)</f>
        <v>Põhitegevuse kulud</v>
      </c>
      <c r="B725" t="str">
        <f>VLOOKUP(E725,kontogrupp!A720:B2004,2,FALSE)</f>
        <v>55 - majandamiskulud</v>
      </c>
      <c r="C725" t="s">
        <v>906</v>
      </c>
      <c r="D725">
        <v>11164</v>
      </c>
      <c r="E725" s="1">
        <v>552590</v>
      </c>
      <c r="F725" t="s">
        <v>149</v>
      </c>
      <c r="G725" t="s">
        <v>337</v>
      </c>
      <c r="H725" t="s">
        <v>338</v>
      </c>
      <c r="I725" t="s">
        <v>339</v>
      </c>
      <c r="J725" t="s">
        <v>340</v>
      </c>
    </row>
    <row r="726" spans="1:10" hidden="1" x14ac:dyDescent="0.35">
      <c r="A726" t="str">
        <f>VLOOKUP(E726,kontoplaan!A219:F1687,6,FALSE)</f>
        <v>Põhitegevuse kulud</v>
      </c>
      <c r="B726" t="str">
        <f>VLOOKUP(E726,kontogrupp!A721:B2005,2,FALSE)</f>
        <v>55 - majandamiskulud</v>
      </c>
      <c r="C726" t="s">
        <v>907</v>
      </c>
      <c r="D726">
        <v>850</v>
      </c>
      <c r="E726" s="1">
        <v>550420</v>
      </c>
      <c r="F726" t="s">
        <v>274</v>
      </c>
      <c r="G726" t="s">
        <v>158</v>
      </c>
      <c r="H726" t="s">
        <v>159</v>
      </c>
      <c r="I726" t="s">
        <v>117</v>
      </c>
      <c r="J726" t="s">
        <v>118</v>
      </c>
    </row>
    <row r="727" spans="1:10" hidden="1" x14ac:dyDescent="0.35">
      <c r="A727" t="str">
        <f>VLOOKUP(E727,kontoplaan!A220:F1688,6,FALSE)</f>
        <v>Põhitegevuse kulud</v>
      </c>
      <c r="B727" t="str">
        <f>VLOOKUP(E727,kontogrupp!A722:B2006,2,FALSE)</f>
        <v>55 - majandamiskulud</v>
      </c>
      <c r="C727" t="s">
        <v>908</v>
      </c>
      <c r="D727">
        <v>-850</v>
      </c>
      <c r="E727" s="1">
        <v>551308</v>
      </c>
      <c r="F727" t="s">
        <v>184</v>
      </c>
      <c r="G727" t="s">
        <v>158</v>
      </c>
      <c r="H727" t="s">
        <v>159</v>
      </c>
      <c r="I727" t="s">
        <v>117</v>
      </c>
      <c r="J727" t="s">
        <v>118</v>
      </c>
    </row>
    <row r="728" spans="1:10" hidden="1" x14ac:dyDescent="0.35">
      <c r="A728" t="str">
        <f>VLOOKUP(E728,kontoplaan!A221:F1689,6,FALSE)</f>
        <v>Põhitegevuse tulud</v>
      </c>
      <c r="B728" t="str">
        <f>VLOOKUP(E728,kontogrupp!A723:B2007,2,FALSE)</f>
        <v>35 - saadud toetused</v>
      </c>
      <c r="C728" t="s">
        <v>909</v>
      </c>
      <c r="D728">
        <v>11164</v>
      </c>
      <c r="E728" s="1">
        <v>350000</v>
      </c>
      <c r="F728" t="s">
        <v>162</v>
      </c>
      <c r="G728" t="s">
        <v>337</v>
      </c>
      <c r="H728" t="s">
        <v>338</v>
      </c>
      <c r="I728" t="s">
        <v>339</v>
      </c>
      <c r="J728" t="s">
        <v>340</v>
      </c>
    </row>
    <row r="729" spans="1:10" hidden="1" x14ac:dyDescent="0.35">
      <c r="A729" t="str">
        <f>VLOOKUP(E729,kontoplaan!A222:F1690,6,FALSE)</f>
        <v>Põhitegevuse kulud</v>
      </c>
      <c r="B729" t="str">
        <f>VLOOKUP(E729,kontogrupp!A724:B2008,2,FALSE)</f>
        <v>55 - majandamiskulud</v>
      </c>
      <c r="C729" t="s">
        <v>524</v>
      </c>
      <c r="D729">
        <v>-13</v>
      </c>
      <c r="E729" s="1">
        <v>550002</v>
      </c>
      <c r="F729" t="s">
        <v>524</v>
      </c>
      <c r="G729" t="s">
        <v>305</v>
      </c>
      <c r="H729" t="s">
        <v>306</v>
      </c>
      <c r="I729" t="s">
        <v>307</v>
      </c>
      <c r="J729" t="s">
        <v>308</v>
      </c>
    </row>
    <row r="730" spans="1:10" hidden="1" x14ac:dyDescent="0.35">
      <c r="A730" t="str">
        <f>VLOOKUP(E730,kontoplaan!A223:F1691,6,FALSE)</f>
        <v>Põhitegevuse kulud</v>
      </c>
      <c r="B730" t="str">
        <f>VLOOKUP(E730,kontogrupp!A725:B2009,2,FALSE)</f>
        <v>55 - majandamiskulud</v>
      </c>
      <c r="C730" t="s">
        <v>274</v>
      </c>
      <c r="D730">
        <v>13</v>
      </c>
      <c r="E730" s="1">
        <v>550420</v>
      </c>
      <c r="F730" t="s">
        <v>274</v>
      </c>
      <c r="G730" t="s">
        <v>305</v>
      </c>
      <c r="H730" t="s">
        <v>306</v>
      </c>
      <c r="I730" t="s">
        <v>307</v>
      </c>
      <c r="J730" t="s">
        <v>308</v>
      </c>
    </row>
    <row r="731" spans="1:10" hidden="1" x14ac:dyDescent="0.35">
      <c r="A731" t="str">
        <f>VLOOKUP(E731,kontoplaan!A224:F1692,6,FALSE)</f>
        <v>Põhitegevuse kulud</v>
      </c>
      <c r="B731" t="str">
        <f>VLOOKUP(E731,kontogrupp!A726:B2010,2,FALSE)</f>
        <v>55 - majandamiskulud</v>
      </c>
      <c r="C731" t="s">
        <v>64</v>
      </c>
      <c r="D731">
        <v>-300</v>
      </c>
      <c r="E731" s="1">
        <v>550060</v>
      </c>
      <c r="F731" t="s">
        <v>64</v>
      </c>
      <c r="G731" t="s">
        <v>305</v>
      </c>
      <c r="H731" t="s">
        <v>306</v>
      </c>
      <c r="I731" t="s">
        <v>307</v>
      </c>
      <c r="J731" t="s">
        <v>308</v>
      </c>
    </row>
    <row r="732" spans="1:10" hidden="1" x14ac:dyDescent="0.35">
      <c r="A732" t="str">
        <f>VLOOKUP(E732,kontoplaan!A225:F1693,6,FALSE)</f>
        <v>Põhitegevuse kulud</v>
      </c>
      <c r="B732" t="str">
        <f>VLOOKUP(E732,kontogrupp!A727:B2011,2,FALSE)</f>
        <v>55 - majandamiskulud</v>
      </c>
      <c r="C732" t="s">
        <v>138</v>
      </c>
      <c r="D732">
        <v>300</v>
      </c>
      <c r="E732" s="1">
        <v>550400</v>
      </c>
      <c r="F732" t="s">
        <v>138</v>
      </c>
      <c r="G732" t="s">
        <v>305</v>
      </c>
      <c r="H732" t="s">
        <v>306</v>
      </c>
      <c r="I732" t="s">
        <v>307</v>
      </c>
      <c r="J732" t="s">
        <v>308</v>
      </c>
    </row>
    <row r="733" spans="1:10" hidden="1" x14ac:dyDescent="0.35">
      <c r="A733" t="str">
        <f>VLOOKUP(E733,kontoplaan!A226:F1694,6,FALSE)</f>
        <v>Põhitegevuse kulud</v>
      </c>
      <c r="B733" t="str">
        <f>VLOOKUP(E733,kontogrupp!A728:B2012,2,FALSE)</f>
        <v>55 - majandamiskulud</v>
      </c>
      <c r="C733" t="s">
        <v>524</v>
      </c>
      <c r="D733">
        <v>-85</v>
      </c>
      <c r="E733" s="1">
        <v>550002</v>
      </c>
      <c r="F733" t="s">
        <v>524</v>
      </c>
      <c r="G733" t="s">
        <v>305</v>
      </c>
      <c r="H733" t="s">
        <v>306</v>
      </c>
      <c r="I733" t="s">
        <v>307</v>
      </c>
      <c r="J733" t="s">
        <v>308</v>
      </c>
    </row>
    <row r="734" spans="1:10" hidden="1" x14ac:dyDescent="0.35">
      <c r="A734" t="str">
        <f>VLOOKUP(E734,kontoplaan!A227:F1695,6,FALSE)</f>
        <v>Põhitegevuse kulud</v>
      </c>
      <c r="B734" t="str">
        <f>VLOOKUP(E734,kontogrupp!A729:B2013,2,FALSE)</f>
        <v>55 - majandamiskulud</v>
      </c>
      <c r="C734" t="s">
        <v>517</v>
      </c>
      <c r="D734">
        <v>-62</v>
      </c>
      <c r="E734" s="1">
        <v>550010</v>
      </c>
      <c r="F734" t="s">
        <v>517</v>
      </c>
      <c r="G734" t="s">
        <v>305</v>
      </c>
      <c r="H734" t="s">
        <v>306</v>
      </c>
      <c r="I734" t="s">
        <v>307</v>
      </c>
      <c r="J734" t="s">
        <v>308</v>
      </c>
    </row>
    <row r="735" spans="1:10" hidden="1" x14ac:dyDescent="0.35">
      <c r="A735" t="str">
        <f>VLOOKUP(E735,kontoplaan!A228:F1696,6,FALSE)</f>
        <v>Põhitegevuse kulud</v>
      </c>
      <c r="B735" t="str">
        <f>VLOOKUP(E735,kontogrupp!A730:B2014,2,FALSE)</f>
        <v>55 - majandamiskulud</v>
      </c>
      <c r="C735" t="s">
        <v>182</v>
      </c>
      <c r="D735">
        <v>147</v>
      </c>
      <c r="E735" s="1">
        <v>551560</v>
      </c>
      <c r="F735" t="s">
        <v>182</v>
      </c>
      <c r="G735" t="s">
        <v>305</v>
      </c>
      <c r="H735" t="s">
        <v>306</v>
      </c>
      <c r="I735" t="s">
        <v>307</v>
      </c>
      <c r="J735" t="s">
        <v>308</v>
      </c>
    </row>
    <row r="736" spans="1:10" hidden="1" x14ac:dyDescent="0.35">
      <c r="A736" t="str">
        <f>VLOOKUP(E736,kontoplaan!A229:F1697,6,FALSE)</f>
        <v>Põhitegevuse kulud</v>
      </c>
      <c r="B736" t="str">
        <f>VLOOKUP(E736,kontogrupp!A731:B2015,2,FALSE)</f>
        <v>55 - majandamiskulud</v>
      </c>
      <c r="C736" t="s">
        <v>517</v>
      </c>
      <c r="D736">
        <v>-166</v>
      </c>
      <c r="E736" s="1">
        <v>550010</v>
      </c>
      <c r="F736" t="s">
        <v>517</v>
      </c>
      <c r="G736" t="s">
        <v>305</v>
      </c>
      <c r="H736" t="s">
        <v>306</v>
      </c>
      <c r="I736" t="s">
        <v>307</v>
      </c>
      <c r="J736" t="s">
        <v>308</v>
      </c>
    </row>
    <row r="737" spans="1:16" hidden="1" x14ac:dyDescent="0.35">
      <c r="A737" t="str">
        <f>VLOOKUP(E737,kontoplaan!A230:F1698,6,FALSE)</f>
        <v>Põhitegevuse kulud</v>
      </c>
      <c r="B737" t="str">
        <f>VLOOKUP(E737,kontogrupp!A732:B2016,2,FALSE)</f>
        <v>55 - majandamiskulud</v>
      </c>
      <c r="C737" t="s">
        <v>86</v>
      </c>
      <c r="D737">
        <v>166</v>
      </c>
      <c r="E737" s="1">
        <v>550099</v>
      </c>
      <c r="F737" t="s">
        <v>86</v>
      </c>
      <c r="G737" t="s">
        <v>305</v>
      </c>
      <c r="H737" t="s">
        <v>306</v>
      </c>
      <c r="I737" t="s">
        <v>307</v>
      </c>
      <c r="J737" t="s">
        <v>308</v>
      </c>
    </row>
    <row r="738" spans="1:16" hidden="1" x14ac:dyDescent="0.35">
      <c r="A738" t="str">
        <f>VLOOKUP(E738,kontoplaan!A231:F1699,6,FALSE)</f>
        <v>Põhitegevuse kulud</v>
      </c>
      <c r="B738" t="str">
        <f>VLOOKUP(E738,kontogrupp!A733:B2017,2,FALSE)</f>
        <v>55 - majandamiskulud</v>
      </c>
      <c r="C738" t="s">
        <v>910</v>
      </c>
      <c r="D738">
        <v>930</v>
      </c>
      <c r="E738" s="1">
        <v>550060</v>
      </c>
      <c r="F738" t="s">
        <v>64</v>
      </c>
      <c r="G738" t="s">
        <v>221</v>
      </c>
      <c r="H738" t="s">
        <v>222</v>
      </c>
      <c r="I738" t="s">
        <v>223</v>
      </c>
      <c r="J738" t="s">
        <v>224</v>
      </c>
    </row>
    <row r="739" spans="1:16" hidden="1" x14ac:dyDescent="0.35">
      <c r="A739" t="str">
        <f>VLOOKUP(E739,kontoplaan!A232:F1700,6,FALSE)</f>
        <v>Põhitegevuse tulud</v>
      </c>
      <c r="B739" t="str">
        <f>VLOOKUP(E739,kontogrupp!A734:B2018,2,FALSE)</f>
        <v>32 - tulud kaupade ja teenuste müügist</v>
      </c>
      <c r="C739" t="s">
        <v>910</v>
      </c>
      <c r="D739">
        <v>930</v>
      </c>
      <c r="E739" s="1">
        <v>322100</v>
      </c>
      <c r="F739" t="s">
        <v>912</v>
      </c>
      <c r="G739" t="s">
        <v>221</v>
      </c>
      <c r="H739" t="s">
        <v>222</v>
      </c>
      <c r="I739" t="s">
        <v>223</v>
      </c>
      <c r="J739" t="s">
        <v>224</v>
      </c>
    </row>
    <row r="740" spans="1:16" hidden="1" x14ac:dyDescent="0.35">
      <c r="A740" t="str">
        <f>VLOOKUP(E740,kontoplaan!A233:F1701,6,FALSE)</f>
        <v>Põhitegevuse kulud</v>
      </c>
      <c r="B740" t="str">
        <f>VLOOKUP(E740,kontogrupp!A735:B2019,2,FALSE)</f>
        <v>55 - majandamiskulud</v>
      </c>
      <c r="C740" t="s">
        <v>913</v>
      </c>
      <c r="D740">
        <v>1755</v>
      </c>
      <c r="E740" s="1">
        <v>550400</v>
      </c>
      <c r="F740" t="s">
        <v>138</v>
      </c>
      <c r="G740" t="s">
        <v>221</v>
      </c>
      <c r="H740" t="s">
        <v>222</v>
      </c>
      <c r="I740" t="s">
        <v>223</v>
      </c>
      <c r="J740" t="s">
        <v>224</v>
      </c>
    </row>
    <row r="741" spans="1:16" hidden="1" x14ac:dyDescent="0.35">
      <c r="A741" t="str">
        <f>VLOOKUP(E741,kontoplaan!A234:F1702,6,FALSE)</f>
        <v>Põhitegevuse tulud</v>
      </c>
      <c r="B741" t="str">
        <f>VLOOKUP(E741,kontogrupp!A736:B2020,2,FALSE)</f>
        <v>32 - tulud kaupade ja teenuste müügist</v>
      </c>
      <c r="C741" t="s">
        <v>913</v>
      </c>
      <c r="D741">
        <v>1755</v>
      </c>
      <c r="E741" s="1">
        <v>322100</v>
      </c>
      <c r="F741" t="s">
        <v>912</v>
      </c>
      <c r="G741" t="s">
        <v>221</v>
      </c>
      <c r="H741" t="s">
        <v>222</v>
      </c>
      <c r="I741" t="s">
        <v>223</v>
      </c>
      <c r="J741" t="s">
        <v>224</v>
      </c>
    </row>
    <row r="742" spans="1:16" hidden="1" x14ac:dyDescent="0.35">
      <c r="A742" t="str">
        <f>VLOOKUP(E742,kontoplaan!A235:F1703,6,FALSE)</f>
        <v>Põhitegevuse kulud</v>
      </c>
      <c r="B742" t="str">
        <f>VLOOKUP(E742,kontogrupp!A737:B2021,2,FALSE)</f>
        <v>55 - majandamiskulud</v>
      </c>
      <c r="C742" t="s">
        <v>914</v>
      </c>
      <c r="D742">
        <v>1240</v>
      </c>
      <c r="E742" s="1">
        <v>554090</v>
      </c>
      <c r="F742" t="s">
        <v>265</v>
      </c>
      <c r="G742" t="s">
        <v>221</v>
      </c>
      <c r="H742" t="s">
        <v>222</v>
      </c>
      <c r="I742" t="s">
        <v>223</v>
      </c>
      <c r="J742" t="s">
        <v>224</v>
      </c>
    </row>
    <row r="743" spans="1:16" hidden="1" x14ac:dyDescent="0.35">
      <c r="A743" t="str">
        <f>VLOOKUP(E743,kontoplaan!A236:F1704,6,FALSE)</f>
        <v>Põhitegevuse tulud</v>
      </c>
      <c r="B743" t="str">
        <f>VLOOKUP(E743,kontogrupp!A738:B2022,2,FALSE)</f>
        <v>32 - tulud kaupade ja teenuste müügist</v>
      </c>
      <c r="C743" t="s">
        <v>914</v>
      </c>
      <c r="D743">
        <v>1240</v>
      </c>
      <c r="E743" s="1">
        <v>322100</v>
      </c>
      <c r="F743" t="s">
        <v>912</v>
      </c>
      <c r="G743" t="s">
        <v>221</v>
      </c>
      <c r="H743" t="s">
        <v>222</v>
      </c>
      <c r="I743" t="s">
        <v>223</v>
      </c>
      <c r="J743" t="s">
        <v>224</v>
      </c>
    </row>
    <row r="744" spans="1:16" hidden="1" x14ac:dyDescent="0.35">
      <c r="A744" t="str">
        <f>VLOOKUP(E744,kontoplaan!A237:F1705,6,FALSE)</f>
        <v>Põhitegevuse kulud</v>
      </c>
      <c r="B744" t="str">
        <f>VLOOKUP(E744,kontogrupp!A739:B2023,2,FALSE)</f>
        <v>55 - majandamiskulud</v>
      </c>
      <c r="C744" t="s">
        <v>915</v>
      </c>
      <c r="D744">
        <v>450</v>
      </c>
      <c r="E744" s="1">
        <v>550490</v>
      </c>
      <c r="F744" t="s">
        <v>57</v>
      </c>
      <c r="G744" t="s">
        <v>337</v>
      </c>
      <c r="H744" t="s">
        <v>338</v>
      </c>
      <c r="I744" t="s">
        <v>339</v>
      </c>
      <c r="J744" t="s">
        <v>340</v>
      </c>
    </row>
    <row r="745" spans="1:16" hidden="1" x14ac:dyDescent="0.35">
      <c r="A745" t="str">
        <f>VLOOKUP(E745,kontoplaan!A238:F1706,6,FALSE)</f>
        <v>Põhitegevuse kulud</v>
      </c>
      <c r="B745" t="str">
        <f>VLOOKUP(E745,kontogrupp!A740:B2024,2,FALSE)</f>
        <v>55 - majandamiskulud</v>
      </c>
      <c r="C745" t="s">
        <v>916</v>
      </c>
      <c r="D745">
        <v>50</v>
      </c>
      <c r="E745" s="1">
        <v>550480</v>
      </c>
      <c r="F745" t="s">
        <v>520</v>
      </c>
      <c r="G745" t="s">
        <v>337</v>
      </c>
      <c r="H745" t="s">
        <v>338</v>
      </c>
      <c r="I745" t="s">
        <v>339</v>
      </c>
      <c r="J745" t="s">
        <v>340</v>
      </c>
    </row>
    <row r="746" spans="1:16" hidden="1" x14ac:dyDescent="0.35">
      <c r="A746" t="str">
        <f>VLOOKUP(E746,kontoplaan!A239:F1707,6,FALSE)</f>
        <v>Põhitegevuse kulud</v>
      </c>
      <c r="B746" t="str">
        <f>VLOOKUP(E746,kontogrupp!A741:B2025,2,FALSE)</f>
        <v>55 - majandamiskulud</v>
      </c>
      <c r="C746" t="s">
        <v>918</v>
      </c>
      <c r="D746">
        <v>-1000</v>
      </c>
      <c r="E746" s="1">
        <v>552230</v>
      </c>
      <c r="F746" t="s">
        <v>188</v>
      </c>
      <c r="G746" t="s">
        <v>134</v>
      </c>
      <c r="H746" t="s">
        <v>135</v>
      </c>
      <c r="I746" t="s">
        <v>117</v>
      </c>
      <c r="J746" t="s">
        <v>118</v>
      </c>
    </row>
    <row r="747" spans="1:16" hidden="1" x14ac:dyDescent="0.35">
      <c r="A747" t="str">
        <f>VLOOKUP(E747,kontoplaan!A240:F1708,6,FALSE)</f>
        <v>Põhitegevuse kulud</v>
      </c>
      <c r="B747" t="str">
        <f>VLOOKUP(E747,kontogrupp!A742:B2026,2,FALSE)</f>
        <v>55 - majandamiskulud</v>
      </c>
      <c r="C747" t="s">
        <v>918</v>
      </c>
      <c r="D747">
        <v>-400</v>
      </c>
      <c r="E747" s="1">
        <v>550060</v>
      </c>
      <c r="F747" t="s">
        <v>64</v>
      </c>
      <c r="G747" t="s">
        <v>134</v>
      </c>
      <c r="H747" t="s">
        <v>135</v>
      </c>
      <c r="I747" t="s">
        <v>117</v>
      </c>
      <c r="J747" t="s">
        <v>118</v>
      </c>
    </row>
    <row r="748" spans="1:16" hidden="1" x14ac:dyDescent="0.35">
      <c r="A748" t="str">
        <f>VLOOKUP(E748,kontoplaan!A241:F1709,6,FALSE)</f>
        <v>Põhitegevuse kulud</v>
      </c>
      <c r="B748" t="str">
        <f>VLOOKUP(E748,kontogrupp!A743:B2027,2,FALSE)</f>
        <v>55 - majandamiskulud</v>
      </c>
      <c r="C748" t="s">
        <v>918</v>
      </c>
      <c r="D748">
        <v>-1450</v>
      </c>
      <c r="E748" s="1">
        <v>550010</v>
      </c>
      <c r="F748" t="s">
        <v>517</v>
      </c>
      <c r="G748" t="s">
        <v>134</v>
      </c>
      <c r="H748" t="s">
        <v>135</v>
      </c>
      <c r="I748" t="s">
        <v>117</v>
      </c>
      <c r="J748" t="s">
        <v>118</v>
      </c>
    </row>
    <row r="749" spans="1:16" hidden="1" x14ac:dyDescent="0.35">
      <c r="A749" t="str">
        <f>VLOOKUP(E749,kontoplaan!A242:F1710,6,FALSE)</f>
        <v>Põhitegevuse kulud</v>
      </c>
      <c r="B749" t="str">
        <f>VLOOKUP(E749,kontogrupp!A744:B2028,2,FALSE)</f>
        <v>55 - majandamiskulud</v>
      </c>
      <c r="C749" t="s">
        <v>919</v>
      </c>
      <c r="D749">
        <v>-930</v>
      </c>
      <c r="E749" s="1">
        <v>505099</v>
      </c>
      <c r="F749" t="s">
        <v>74</v>
      </c>
      <c r="G749" t="s">
        <v>58</v>
      </c>
      <c r="H749" t="s">
        <v>59</v>
      </c>
      <c r="I749" t="s">
        <v>60</v>
      </c>
      <c r="J749" t="s">
        <v>59</v>
      </c>
      <c r="O749" t="s">
        <v>69</v>
      </c>
      <c r="P749" t="s">
        <v>70</v>
      </c>
    </row>
    <row r="750" spans="1:16" hidden="1" x14ac:dyDescent="0.35">
      <c r="A750" t="str">
        <f>VLOOKUP(E750,kontoplaan!A243:F1711,6,FALSE)</f>
        <v>Põhitegevuse kulud</v>
      </c>
      <c r="B750" t="str">
        <f>VLOOKUP(E750,kontogrupp!A745:B2029,2,FALSE)</f>
        <v>50 - tööjõukulud</v>
      </c>
      <c r="C750" t="s">
        <v>920</v>
      </c>
      <c r="D750">
        <v>2130</v>
      </c>
      <c r="E750" s="1">
        <v>500280</v>
      </c>
      <c r="F750" t="s">
        <v>227</v>
      </c>
      <c r="G750" t="s">
        <v>134</v>
      </c>
      <c r="H750" t="s">
        <v>135</v>
      </c>
      <c r="I750" t="s">
        <v>117</v>
      </c>
      <c r="J750" t="s">
        <v>118</v>
      </c>
    </row>
    <row r="751" spans="1:16" hidden="1" x14ac:dyDescent="0.35">
      <c r="A751" t="str">
        <f>VLOOKUP(E751,kontoplaan!A244:F1712,6,FALSE)</f>
        <v>Põhitegevuse kulud</v>
      </c>
      <c r="B751" t="str">
        <f>VLOOKUP(E751,kontogrupp!A746:B2030,2,FALSE)</f>
        <v>50 - tööjõukulud</v>
      </c>
      <c r="C751" t="s">
        <v>920</v>
      </c>
      <c r="D751">
        <v>17</v>
      </c>
      <c r="E751" s="1">
        <v>506040</v>
      </c>
      <c r="F751" t="s">
        <v>18</v>
      </c>
      <c r="G751" t="s">
        <v>134</v>
      </c>
      <c r="H751" t="s">
        <v>135</v>
      </c>
      <c r="I751" t="s">
        <v>117</v>
      </c>
      <c r="J751" t="s">
        <v>118</v>
      </c>
    </row>
    <row r="752" spans="1:16" hidden="1" x14ac:dyDescent="0.35">
      <c r="A752" t="str">
        <f>VLOOKUP(E752,kontoplaan!A245:F1713,6,FALSE)</f>
        <v>Põhitegevuse kulud</v>
      </c>
      <c r="B752" t="str">
        <f>VLOOKUP(E752,kontogrupp!A747:B2031,2,FALSE)</f>
        <v>50 - tööjõukulud</v>
      </c>
      <c r="C752" t="s">
        <v>920</v>
      </c>
      <c r="D752">
        <v>703</v>
      </c>
      <c r="E752" s="1">
        <v>506000</v>
      </c>
      <c r="F752" t="s">
        <v>28</v>
      </c>
      <c r="G752" t="s">
        <v>134</v>
      </c>
      <c r="H752" t="s">
        <v>135</v>
      </c>
      <c r="I752" t="s">
        <v>117</v>
      </c>
      <c r="J752" t="s">
        <v>118</v>
      </c>
    </row>
    <row r="753" spans="1:16" hidden="1" x14ac:dyDescent="0.35">
      <c r="A753" t="str">
        <f>VLOOKUP(E753,kontoplaan!A246:F1714,6,FALSE)</f>
        <v>Põhitegevuse kulud</v>
      </c>
      <c r="B753" t="str">
        <f>VLOOKUP(E753,kontogrupp!A748:B2032,2,FALSE)</f>
        <v>55 - majandamiskulud</v>
      </c>
      <c r="C753" t="s">
        <v>336</v>
      </c>
      <c r="D753">
        <v>11250</v>
      </c>
      <c r="E753" s="1">
        <v>550060</v>
      </c>
      <c r="F753" t="s">
        <v>64</v>
      </c>
      <c r="G753" t="s">
        <v>58</v>
      </c>
      <c r="H753" t="s">
        <v>59</v>
      </c>
      <c r="I753" t="s">
        <v>60</v>
      </c>
      <c r="J753" t="s">
        <v>59</v>
      </c>
      <c r="O753" t="s">
        <v>65</v>
      </c>
      <c r="P753" t="s">
        <v>66</v>
      </c>
    </row>
    <row r="754" spans="1:16" hidden="1" x14ac:dyDescent="0.35">
      <c r="A754" t="str">
        <f>VLOOKUP(E754,kontoplaan!A247:F1715,6,FALSE)</f>
        <v>Põhitegevuse kulud</v>
      </c>
      <c r="B754" t="str">
        <f>VLOOKUP(E754,kontogrupp!A749:B2033,2,FALSE)</f>
        <v>55 - majandamiskulud</v>
      </c>
      <c r="C754" t="s">
        <v>336</v>
      </c>
      <c r="D754">
        <v>-11250</v>
      </c>
      <c r="E754" s="1">
        <v>550040</v>
      </c>
      <c r="F754" t="s">
        <v>76</v>
      </c>
      <c r="G754" t="s">
        <v>58</v>
      </c>
      <c r="H754" t="s">
        <v>59</v>
      </c>
      <c r="I754" t="s">
        <v>60</v>
      </c>
      <c r="J754" t="s">
        <v>59</v>
      </c>
      <c r="O754" t="s">
        <v>65</v>
      </c>
      <c r="P754" t="s">
        <v>66</v>
      </c>
    </row>
    <row r="755" spans="1:16" hidden="1" x14ac:dyDescent="0.35">
      <c r="A755" t="str">
        <f>VLOOKUP(E755,kontoplaan!A248:F1716,6,FALSE)</f>
        <v>Põhitegevuse kulud</v>
      </c>
      <c r="B755" t="str">
        <f>VLOOKUP(E755,kontogrupp!A750:B2034,2,FALSE)</f>
        <v>50 - tööjõukulud</v>
      </c>
      <c r="C755" t="s">
        <v>921</v>
      </c>
      <c r="D755">
        <v>57819</v>
      </c>
      <c r="E755" s="1">
        <v>500009</v>
      </c>
      <c r="F755" t="s">
        <v>923</v>
      </c>
      <c r="G755" t="s">
        <v>58</v>
      </c>
      <c r="H755" t="s">
        <v>59</v>
      </c>
      <c r="I755" t="s">
        <v>60</v>
      </c>
      <c r="J755" t="s">
        <v>59</v>
      </c>
      <c r="O755" t="s">
        <v>924</v>
      </c>
      <c r="P755" t="s">
        <v>925</v>
      </c>
    </row>
    <row r="756" spans="1:16" hidden="1" x14ac:dyDescent="0.35">
      <c r="A756" t="str">
        <f>VLOOKUP(E756,kontoplaan!A249:F1717,6,FALSE)</f>
        <v>Põhitegevuse kulud</v>
      </c>
      <c r="B756" t="str">
        <f>VLOOKUP(E756,kontogrupp!A751:B2035,2,FALSE)</f>
        <v>50 - tööjõukulud</v>
      </c>
      <c r="C756" t="s">
        <v>926</v>
      </c>
      <c r="D756">
        <v>-57819</v>
      </c>
      <c r="E756" s="1">
        <v>500007</v>
      </c>
      <c r="F756" t="s">
        <v>928</v>
      </c>
      <c r="G756" t="s">
        <v>58</v>
      </c>
      <c r="H756" t="s">
        <v>59</v>
      </c>
      <c r="I756" t="s">
        <v>60</v>
      </c>
      <c r="J756" t="s">
        <v>59</v>
      </c>
      <c r="O756" t="s">
        <v>924</v>
      </c>
      <c r="P756" t="s">
        <v>925</v>
      </c>
    </row>
    <row r="757" spans="1:16" hidden="1" x14ac:dyDescent="0.35">
      <c r="A757" t="str">
        <f>VLOOKUP(E757,kontoplaan!A250:F1718,6,FALSE)</f>
        <v>Põhitegevuse kulud</v>
      </c>
      <c r="B757" t="str">
        <f>VLOOKUP(E757,kontogrupp!A752:B2036,2,FALSE)</f>
        <v>55 - majandamiskulud</v>
      </c>
      <c r="C757" t="s">
        <v>929</v>
      </c>
      <c r="D757">
        <v>735</v>
      </c>
      <c r="E757" s="1">
        <v>552520</v>
      </c>
      <c r="F757" t="s">
        <v>297</v>
      </c>
      <c r="G757" t="s">
        <v>221</v>
      </c>
      <c r="H757" t="s">
        <v>222</v>
      </c>
      <c r="I757" t="s">
        <v>223</v>
      </c>
      <c r="J757" t="s">
        <v>224</v>
      </c>
    </row>
    <row r="758" spans="1:16" hidden="1" x14ac:dyDescent="0.35">
      <c r="A758" t="str">
        <f>VLOOKUP(E758,kontoplaan!A251:F1719,6,FALSE)</f>
        <v>Põhitegevuse tulud</v>
      </c>
      <c r="B758" t="str">
        <f>VLOOKUP(E758,kontogrupp!A753:B2037,2,FALSE)</f>
        <v>32 - tulud kaupade ja teenuste müügist</v>
      </c>
      <c r="C758" t="s">
        <v>929</v>
      </c>
      <c r="D758">
        <v>735</v>
      </c>
      <c r="E758" s="1">
        <v>322100</v>
      </c>
      <c r="F758" t="s">
        <v>912</v>
      </c>
      <c r="G758" t="s">
        <v>221</v>
      </c>
      <c r="H758" t="s">
        <v>222</v>
      </c>
      <c r="I758" t="s">
        <v>223</v>
      </c>
      <c r="J758" t="s">
        <v>224</v>
      </c>
    </row>
    <row r="759" spans="1:16" hidden="1" x14ac:dyDescent="0.35">
      <c r="A759" t="str">
        <f>VLOOKUP(E759,kontoplaan!A252:F1720,6,FALSE)</f>
        <v>Põhitegevuse kulud</v>
      </c>
      <c r="B759" t="str">
        <f>VLOOKUP(E759,kontogrupp!A754:B2038,2,FALSE)</f>
        <v>55 - majandamiskulud</v>
      </c>
      <c r="C759" t="s">
        <v>930</v>
      </c>
      <c r="D759">
        <v>1000</v>
      </c>
      <c r="E759" s="1">
        <v>552520</v>
      </c>
      <c r="F759" t="s">
        <v>297</v>
      </c>
      <c r="G759" t="s">
        <v>221</v>
      </c>
      <c r="H759" t="s">
        <v>222</v>
      </c>
      <c r="I759" t="s">
        <v>223</v>
      </c>
      <c r="J759" t="s">
        <v>224</v>
      </c>
    </row>
    <row r="760" spans="1:16" hidden="1" x14ac:dyDescent="0.35">
      <c r="A760" t="str">
        <f>VLOOKUP(E760,kontoplaan!A253:F1721,6,FALSE)</f>
        <v>Põhitegevuse tulud</v>
      </c>
      <c r="B760" t="str">
        <f>VLOOKUP(E760,kontogrupp!A755:B2039,2,FALSE)</f>
        <v>35 - saadud toetused</v>
      </c>
      <c r="C760" t="s">
        <v>930</v>
      </c>
      <c r="D760">
        <v>1000</v>
      </c>
      <c r="E760" s="1">
        <v>350020</v>
      </c>
      <c r="F760" t="s">
        <v>817</v>
      </c>
      <c r="G760" t="s">
        <v>221</v>
      </c>
      <c r="H760" t="s">
        <v>222</v>
      </c>
      <c r="I760" t="s">
        <v>223</v>
      </c>
      <c r="J760" t="s">
        <v>224</v>
      </c>
    </row>
    <row r="761" spans="1:16" hidden="1" x14ac:dyDescent="0.35">
      <c r="A761" t="str">
        <f>VLOOKUP(E761,kontoplaan!A254:F1722,6,FALSE)</f>
        <v>Põhitegevuse kulud</v>
      </c>
      <c r="B761" t="str">
        <f>VLOOKUP(E761,kontogrupp!A756:B2040,2,FALSE)</f>
        <v>55 - majandamiskulud</v>
      </c>
      <c r="C761" t="s">
        <v>931</v>
      </c>
      <c r="D761">
        <v>-1500</v>
      </c>
      <c r="E761" s="1">
        <v>550314</v>
      </c>
      <c r="F761" t="s">
        <v>667</v>
      </c>
      <c r="G761" t="s">
        <v>337</v>
      </c>
      <c r="H761" t="s">
        <v>338</v>
      </c>
      <c r="I761" t="s">
        <v>339</v>
      </c>
      <c r="J761" t="s">
        <v>340</v>
      </c>
    </row>
    <row r="762" spans="1:16" hidden="1" x14ac:dyDescent="0.35">
      <c r="A762" t="str">
        <f>VLOOKUP(E762,kontoplaan!A255:F1723,6,FALSE)</f>
        <v>Põhitegevuse kulud</v>
      </c>
      <c r="B762" t="str">
        <f>VLOOKUP(E762,kontogrupp!A757:B2041,2,FALSE)</f>
        <v>55 - majandamiskulud</v>
      </c>
      <c r="C762" t="s">
        <v>933</v>
      </c>
      <c r="D762">
        <v>-150</v>
      </c>
      <c r="E762" s="1">
        <v>552520</v>
      </c>
      <c r="F762" t="s">
        <v>297</v>
      </c>
      <c r="G762" t="s">
        <v>221</v>
      </c>
      <c r="H762" t="s">
        <v>222</v>
      </c>
      <c r="I762" t="s">
        <v>223</v>
      </c>
      <c r="J762" t="s">
        <v>224</v>
      </c>
    </row>
    <row r="763" spans="1:16" hidden="1" x14ac:dyDescent="0.35">
      <c r="A763" t="str">
        <f>VLOOKUP(E763,kontoplaan!A256:F1724,6,FALSE)</f>
        <v>Põhitegevuse kulud</v>
      </c>
      <c r="B763" t="str">
        <f>VLOOKUP(E763,kontogrupp!A758:B2042,2,FALSE)</f>
        <v>55 - majandamiskulud</v>
      </c>
      <c r="C763" t="s">
        <v>933</v>
      </c>
      <c r="D763">
        <v>150</v>
      </c>
      <c r="E763" s="1">
        <v>550060</v>
      </c>
      <c r="F763" t="s">
        <v>64</v>
      </c>
      <c r="G763" t="s">
        <v>221</v>
      </c>
      <c r="H763" t="s">
        <v>222</v>
      </c>
      <c r="I763" t="s">
        <v>223</v>
      </c>
      <c r="J763" t="s">
        <v>224</v>
      </c>
    </row>
    <row r="764" spans="1:16" hidden="1" x14ac:dyDescent="0.35">
      <c r="A764" t="str">
        <f>VLOOKUP(E764,kontoplaan!A257:F1725,6,FALSE)</f>
        <v>Põhitegevuse kulud</v>
      </c>
      <c r="B764" t="str">
        <f>VLOOKUP(E764,kontogrupp!A759:B2043,2,FALSE)</f>
        <v>55 - majandamiskulud</v>
      </c>
      <c r="C764" t="s">
        <v>934</v>
      </c>
      <c r="D764">
        <v>-300</v>
      </c>
      <c r="E764" s="1">
        <v>550400</v>
      </c>
      <c r="F764" t="s">
        <v>138</v>
      </c>
      <c r="G764" t="s">
        <v>221</v>
      </c>
      <c r="H764" t="s">
        <v>222</v>
      </c>
      <c r="I764" t="s">
        <v>223</v>
      </c>
      <c r="J764" t="s">
        <v>224</v>
      </c>
    </row>
    <row r="765" spans="1:16" hidden="1" x14ac:dyDescent="0.35">
      <c r="A765" t="str">
        <f>VLOOKUP(E765,kontoplaan!A258:F1726,6,FALSE)</f>
        <v>Põhitegevuse kulud</v>
      </c>
      <c r="B765" t="str">
        <f>VLOOKUP(E765,kontogrupp!A760:B2044,2,FALSE)</f>
        <v>55 - majandamiskulud</v>
      </c>
      <c r="C765" t="s">
        <v>934</v>
      </c>
      <c r="D765">
        <v>300</v>
      </c>
      <c r="E765" s="1">
        <v>550304</v>
      </c>
      <c r="F765" t="s">
        <v>667</v>
      </c>
      <c r="G765" t="s">
        <v>221</v>
      </c>
      <c r="H765" t="s">
        <v>222</v>
      </c>
      <c r="I765" t="s">
        <v>223</v>
      </c>
      <c r="J765" t="s">
        <v>224</v>
      </c>
    </row>
    <row r="766" spans="1:16" hidden="1" x14ac:dyDescent="0.35">
      <c r="A766" t="str">
        <f>VLOOKUP(E766,kontoplaan!A259:F1727,6,FALSE)</f>
        <v>Põhitegevuse kulud</v>
      </c>
      <c r="B766" t="str">
        <f>VLOOKUP(E766,kontogrupp!A761:B2045,2,FALSE)</f>
        <v>55 - majandamiskulud</v>
      </c>
      <c r="C766" t="s">
        <v>935</v>
      </c>
      <c r="D766">
        <v>-200</v>
      </c>
      <c r="E766" s="1">
        <v>551108</v>
      </c>
      <c r="F766" t="s">
        <v>904</v>
      </c>
      <c r="G766" t="s">
        <v>337</v>
      </c>
      <c r="H766" t="s">
        <v>338</v>
      </c>
      <c r="I766" t="s">
        <v>339</v>
      </c>
      <c r="J766" t="s">
        <v>340</v>
      </c>
    </row>
    <row r="767" spans="1:16" hidden="1" x14ac:dyDescent="0.35">
      <c r="A767" t="str">
        <f>VLOOKUP(E767,kontoplaan!A260:F1728,6,FALSE)</f>
        <v>Põhitegevuse kulud</v>
      </c>
      <c r="B767" t="str">
        <f>VLOOKUP(E767,kontogrupp!A762:B2046,2,FALSE)</f>
        <v>55 - majandamiskulud</v>
      </c>
      <c r="C767" t="s">
        <v>936</v>
      </c>
      <c r="D767">
        <v>-535</v>
      </c>
      <c r="E767" s="1">
        <v>550400</v>
      </c>
      <c r="F767" t="s">
        <v>138</v>
      </c>
      <c r="G767" t="s">
        <v>221</v>
      </c>
      <c r="H767" t="s">
        <v>222</v>
      </c>
      <c r="I767" t="s">
        <v>223</v>
      </c>
      <c r="J767" t="s">
        <v>224</v>
      </c>
    </row>
    <row r="768" spans="1:16" hidden="1" x14ac:dyDescent="0.35">
      <c r="A768" t="str">
        <f>VLOOKUP(E768,kontoplaan!A261:F1729,6,FALSE)</f>
        <v>Põhitegevuse kulud</v>
      </c>
      <c r="B768" t="str">
        <f>VLOOKUP(E768,kontogrupp!A763:B2047,2,FALSE)</f>
        <v>55 - majandamiskulud</v>
      </c>
      <c r="C768" t="s">
        <v>936</v>
      </c>
      <c r="D768">
        <v>535</v>
      </c>
      <c r="E768" s="1">
        <v>550420</v>
      </c>
      <c r="F768" t="s">
        <v>274</v>
      </c>
      <c r="G768" t="s">
        <v>221</v>
      </c>
      <c r="H768" t="s">
        <v>222</v>
      </c>
      <c r="I768" t="s">
        <v>223</v>
      </c>
      <c r="J768" t="s">
        <v>224</v>
      </c>
    </row>
    <row r="769" spans="1:18" hidden="1" x14ac:dyDescent="0.35">
      <c r="A769" t="str">
        <f>VLOOKUP(E769,kontoplaan!A262:F1730,6,FALSE)</f>
        <v>Põhitegevuse kulud</v>
      </c>
      <c r="B769" t="str">
        <f>VLOOKUP(E769,kontogrupp!A764:B2048,2,FALSE)</f>
        <v>55 - majandamiskulud</v>
      </c>
      <c r="C769" t="s">
        <v>937</v>
      </c>
      <c r="D769">
        <v>-250</v>
      </c>
      <c r="E769" s="1">
        <v>554090</v>
      </c>
      <c r="F769" t="s">
        <v>265</v>
      </c>
      <c r="G769" t="s">
        <v>221</v>
      </c>
      <c r="H769" t="s">
        <v>222</v>
      </c>
      <c r="I769" t="s">
        <v>223</v>
      </c>
      <c r="J769" t="s">
        <v>224</v>
      </c>
    </row>
    <row r="770" spans="1:18" hidden="1" x14ac:dyDescent="0.35">
      <c r="A770" t="str">
        <f>VLOOKUP(E770,kontoplaan!A263:F1731,6,FALSE)</f>
        <v>Põhitegevuse kulud</v>
      </c>
      <c r="B770" t="str">
        <f>VLOOKUP(E770,kontogrupp!A765:B2049,2,FALSE)</f>
        <v>55 - majandamiskulud</v>
      </c>
      <c r="C770" t="s">
        <v>937</v>
      </c>
      <c r="D770">
        <v>250</v>
      </c>
      <c r="E770" s="1">
        <v>551308</v>
      </c>
      <c r="F770" t="s">
        <v>184</v>
      </c>
      <c r="G770" t="s">
        <v>221</v>
      </c>
      <c r="H770" t="s">
        <v>222</v>
      </c>
      <c r="I770" t="s">
        <v>223</v>
      </c>
      <c r="J770" t="s">
        <v>224</v>
      </c>
    </row>
    <row r="771" spans="1:18" hidden="1" x14ac:dyDescent="0.35">
      <c r="A771" t="str">
        <f>VLOOKUP(E771,kontoplaan!A264:F1732,6,FALSE)</f>
        <v>Põhitegevuse kulud</v>
      </c>
      <c r="B771" t="str">
        <f>VLOOKUP(E771,kontogrupp!A766:B2050,2,FALSE)</f>
        <v>55 - majandamiskulud</v>
      </c>
      <c r="C771" t="s">
        <v>938</v>
      </c>
      <c r="D771">
        <v>-200</v>
      </c>
      <c r="E771" s="1">
        <v>552230</v>
      </c>
      <c r="F771" t="s">
        <v>188</v>
      </c>
      <c r="G771" t="s">
        <v>221</v>
      </c>
      <c r="H771" t="s">
        <v>222</v>
      </c>
      <c r="I771" t="s">
        <v>223</v>
      </c>
      <c r="J771" t="s">
        <v>224</v>
      </c>
    </row>
    <row r="772" spans="1:18" hidden="1" x14ac:dyDescent="0.35">
      <c r="A772" t="str">
        <f>VLOOKUP(E772,kontoplaan!A265:F1733,6,FALSE)</f>
        <v>Põhitegevuse kulud</v>
      </c>
      <c r="B772" t="str">
        <f>VLOOKUP(E772,kontogrupp!A767:B2051,2,FALSE)</f>
        <v>55 - majandamiskulud</v>
      </c>
      <c r="C772" t="s">
        <v>939</v>
      </c>
      <c r="D772">
        <v>200</v>
      </c>
      <c r="E772" s="1">
        <v>552200</v>
      </c>
      <c r="F772" t="s">
        <v>475</v>
      </c>
      <c r="G772" t="s">
        <v>221</v>
      </c>
      <c r="H772" t="s">
        <v>222</v>
      </c>
      <c r="I772" t="s">
        <v>223</v>
      </c>
      <c r="J772" t="s">
        <v>224</v>
      </c>
    </row>
    <row r="773" spans="1:18" hidden="1" x14ac:dyDescent="0.35">
      <c r="A773" t="str">
        <f>VLOOKUP(E773,kontoplaan!A266:F1734,6,FALSE)</f>
        <v>Põhitegevuse kulud</v>
      </c>
      <c r="B773" t="str">
        <f>VLOOKUP(E773,kontogrupp!A768:B2052,2,FALSE)</f>
        <v>55 - majandamiskulud</v>
      </c>
      <c r="C773" t="s">
        <v>940</v>
      </c>
      <c r="D773">
        <v>8000</v>
      </c>
      <c r="E773" s="1">
        <v>552590</v>
      </c>
      <c r="F773" t="s">
        <v>149</v>
      </c>
      <c r="G773" t="s">
        <v>337</v>
      </c>
      <c r="H773" t="s">
        <v>338</v>
      </c>
      <c r="I773" t="s">
        <v>339</v>
      </c>
      <c r="J773" t="s">
        <v>340</v>
      </c>
    </row>
    <row r="774" spans="1:18" hidden="1" x14ac:dyDescent="0.35">
      <c r="A774" t="str">
        <f>VLOOKUP(E774,kontoplaan!A267:F1735,6,FALSE)</f>
        <v>Põhitegevuse kulud</v>
      </c>
      <c r="B774" t="str">
        <f>VLOOKUP(E774,kontogrupp!A769:B2053,2,FALSE)</f>
        <v>55 - majandamiskulud</v>
      </c>
      <c r="C774" t="s">
        <v>941</v>
      </c>
      <c r="D774">
        <v>6689</v>
      </c>
      <c r="E774" s="1">
        <v>554090</v>
      </c>
      <c r="F774" t="s">
        <v>265</v>
      </c>
      <c r="G774" t="s">
        <v>221</v>
      </c>
      <c r="H774" t="s">
        <v>222</v>
      </c>
      <c r="I774" t="s">
        <v>223</v>
      </c>
      <c r="J774" t="s">
        <v>224</v>
      </c>
    </row>
    <row r="775" spans="1:18" hidden="1" x14ac:dyDescent="0.35">
      <c r="A775" t="str">
        <f>VLOOKUP(E775,kontoplaan!A268:F1736,6,FALSE)</f>
        <v>Põhitegevuse kulud</v>
      </c>
      <c r="B775" t="str">
        <f>VLOOKUP(E775,kontogrupp!A770:B2054,2,FALSE)</f>
        <v>55 - majandamiskulud</v>
      </c>
      <c r="C775" t="s">
        <v>941</v>
      </c>
      <c r="D775">
        <v>-6689</v>
      </c>
      <c r="E775" s="1">
        <v>554020</v>
      </c>
      <c r="F775" t="s">
        <v>943</v>
      </c>
      <c r="G775" t="s">
        <v>221</v>
      </c>
      <c r="H775" t="s">
        <v>222</v>
      </c>
      <c r="I775" t="s">
        <v>223</v>
      </c>
      <c r="J775" t="s">
        <v>224</v>
      </c>
    </row>
    <row r="776" spans="1:18" hidden="1" x14ac:dyDescent="0.35">
      <c r="A776" t="str">
        <f>VLOOKUP(E776,kontoplaan!A269:F1737,6,FALSE)</f>
        <v>Põhitegevuse kulud</v>
      </c>
      <c r="B776" t="str">
        <f>VLOOKUP(E776,kontogrupp!A771:B2055,2,FALSE)</f>
        <v>55 - majandamiskulud</v>
      </c>
      <c r="C776" t="s">
        <v>944</v>
      </c>
      <c r="D776">
        <v>-72</v>
      </c>
      <c r="E776" s="1">
        <v>552520</v>
      </c>
      <c r="F776" t="s">
        <v>297</v>
      </c>
      <c r="G776" t="s">
        <v>221</v>
      </c>
      <c r="H776" t="s">
        <v>222</v>
      </c>
      <c r="I776" t="s">
        <v>223</v>
      </c>
      <c r="J776" t="s">
        <v>224</v>
      </c>
    </row>
    <row r="777" spans="1:18" hidden="1" x14ac:dyDescent="0.35">
      <c r="A777" t="str">
        <f>VLOOKUP(E777,kontoplaan!A270:F1738,6,FALSE)</f>
        <v>Põhitegevuse kulud</v>
      </c>
      <c r="B777" t="str">
        <f>VLOOKUP(E777,kontogrupp!A772:B2056,2,FALSE)</f>
        <v>55 - majandamiskulud</v>
      </c>
      <c r="C777" t="s">
        <v>944</v>
      </c>
      <c r="D777">
        <v>72</v>
      </c>
      <c r="E777" s="1">
        <v>551308</v>
      </c>
      <c r="F777" t="s">
        <v>184</v>
      </c>
      <c r="G777" t="s">
        <v>221</v>
      </c>
      <c r="H777" t="s">
        <v>222</v>
      </c>
      <c r="I777" t="s">
        <v>223</v>
      </c>
      <c r="J777" t="s">
        <v>224</v>
      </c>
    </row>
    <row r="778" spans="1:18" hidden="1" x14ac:dyDescent="0.35">
      <c r="A778" t="str">
        <f>VLOOKUP(E778,kontoplaan!A271:F1739,6,FALSE)</f>
        <v>Põhitegevuse kulud</v>
      </c>
      <c r="B778" t="str">
        <f>VLOOKUP(E778,kontogrupp!A773:B2057,2,FALSE)</f>
        <v>55 - majandamiskulud</v>
      </c>
      <c r="C778" t="s">
        <v>945</v>
      </c>
      <c r="D778">
        <v>-506.01</v>
      </c>
      <c r="E778" s="1">
        <v>552520</v>
      </c>
      <c r="F778" t="s">
        <v>297</v>
      </c>
      <c r="G778" t="s">
        <v>221</v>
      </c>
      <c r="H778" t="s">
        <v>222</v>
      </c>
      <c r="I778" t="s">
        <v>223</v>
      </c>
      <c r="J778" t="s">
        <v>224</v>
      </c>
    </row>
    <row r="779" spans="1:18" hidden="1" x14ac:dyDescent="0.35">
      <c r="A779" t="str">
        <f>VLOOKUP(E779,kontoplaan!A272:F1740,6,FALSE)</f>
        <v>Põhitegevuse kulud</v>
      </c>
      <c r="B779" t="str">
        <f>VLOOKUP(E779,kontogrupp!A774:B2058,2,FALSE)</f>
        <v>55 - majandamiskulud</v>
      </c>
      <c r="C779" t="s">
        <v>945</v>
      </c>
      <c r="D779">
        <v>506.01</v>
      </c>
      <c r="E779" s="1">
        <v>552590</v>
      </c>
      <c r="F779" t="s">
        <v>149</v>
      </c>
      <c r="G779" t="s">
        <v>221</v>
      </c>
      <c r="H779" t="s">
        <v>222</v>
      </c>
      <c r="I779" t="s">
        <v>223</v>
      </c>
      <c r="J779" t="s">
        <v>224</v>
      </c>
    </row>
    <row r="780" spans="1:18" hidden="1" x14ac:dyDescent="0.35">
      <c r="A780" t="str">
        <f>VLOOKUP(E780,kontoplaan!A273:F1741,6,FALSE)</f>
        <v>Põhitegevuse kulud</v>
      </c>
      <c r="B780" t="str">
        <f>VLOOKUP(E780,kontogrupp!A775:B2059,2,FALSE)</f>
        <v>55 - majandamiskulud</v>
      </c>
      <c r="C780" t="s">
        <v>946</v>
      </c>
      <c r="D780">
        <v>644</v>
      </c>
      <c r="E780" s="1">
        <v>550060</v>
      </c>
      <c r="F780" t="s">
        <v>64</v>
      </c>
      <c r="G780" t="s">
        <v>221</v>
      </c>
      <c r="H780" t="s">
        <v>222</v>
      </c>
      <c r="I780" t="s">
        <v>223</v>
      </c>
      <c r="J780" t="s">
        <v>224</v>
      </c>
    </row>
    <row r="781" spans="1:18" hidden="1" x14ac:dyDescent="0.35">
      <c r="A781" t="str">
        <f>VLOOKUP(E781,kontoplaan!A274:F1742,6,FALSE)</f>
        <v>Põhitegevuse kulud</v>
      </c>
      <c r="B781" t="str">
        <f>VLOOKUP(E781,kontogrupp!A776:B2060,2,FALSE)</f>
        <v>55 - majandamiskulud</v>
      </c>
      <c r="C781" t="s">
        <v>946</v>
      </c>
      <c r="D781">
        <v>-644</v>
      </c>
      <c r="E781" s="1">
        <v>552580</v>
      </c>
      <c r="F781" t="s">
        <v>186</v>
      </c>
      <c r="G781" t="s">
        <v>221</v>
      </c>
      <c r="H781" t="s">
        <v>222</v>
      </c>
      <c r="I781" t="s">
        <v>223</v>
      </c>
      <c r="J781" t="s">
        <v>224</v>
      </c>
    </row>
    <row r="782" spans="1:18" hidden="1" x14ac:dyDescent="0.35">
      <c r="A782" t="str">
        <f>VLOOKUP(E782,kontoplaan!A275:F1743,6,FALSE)</f>
        <v>Põhitegevuse kulud</v>
      </c>
      <c r="B782" t="str">
        <f>VLOOKUP(E782,kontogrupp!A777:B2061,2,FALSE)</f>
        <v>55 - majandamiskulud</v>
      </c>
      <c r="C782" t="s">
        <v>76</v>
      </c>
      <c r="D782">
        <v>100</v>
      </c>
      <c r="E782" s="1">
        <v>550040</v>
      </c>
      <c r="F782" t="s">
        <v>76</v>
      </c>
      <c r="G782" t="s">
        <v>19</v>
      </c>
      <c r="H782" t="s">
        <v>20</v>
      </c>
      <c r="I782" t="s">
        <v>21</v>
      </c>
      <c r="J782" t="s">
        <v>22</v>
      </c>
      <c r="O782" t="s">
        <v>163</v>
      </c>
      <c r="P782" t="s">
        <v>164</v>
      </c>
      <c r="Q782" t="s">
        <v>93</v>
      </c>
      <c r="R782" t="s">
        <v>94</v>
      </c>
    </row>
    <row r="783" spans="1:18" hidden="1" x14ac:dyDescent="0.35">
      <c r="A783" t="str">
        <f>VLOOKUP(E783,kontoplaan!A276:F1744,6,FALSE)</f>
        <v>Põhitegevuse kulud</v>
      </c>
      <c r="B783" t="str">
        <f>VLOOKUP(E783,kontogrupp!A778:B2062,2,FALSE)</f>
        <v>55 - majandamiskulud</v>
      </c>
      <c r="C783" t="s">
        <v>76</v>
      </c>
      <c r="D783">
        <v>2210</v>
      </c>
      <c r="E783" s="1">
        <v>550040</v>
      </c>
      <c r="F783" t="s">
        <v>76</v>
      </c>
      <c r="G783" t="s">
        <v>19</v>
      </c>
      <c r="H783" t="s">
        <v>20</v>
      </c>
      <c r="I783" t="s">
        <v>87</v>
      </c>
      <c r="J783" t="s">
        <v>88</v>
      </c>
      <c r="O783" t="s">
        <v>163</v>
      </c>
      <c r="P783" t="s">
        <v>164</v>
      </c>
      <c r="Q783" t="s">
        <v>93</v>
      </c>
      <c r="R783" t="s">
        <v>94</v>
      </c>
    </row>
    <row r="784" spans="1:18" hidden="1" x14ac:dyDescent="0.35">
      <c r="A784" t="str">
        <f>VLOOKUP(E784,kontoplaan!A277:F1745,6,FALSE)</f>
        <v>Põhitegevuse kulud</v>
      </c>
      <c r="B784" t="str">
        <f>VLOOKUP(E784,kontogrupp!A779:B2063,2,FALSE)</f>
        <v>55 - majandamiskulud</v>
      </c>
      <c r="C784" t="s">
        <v>947</v>
      </c>
      <c r="D784">
        <v>139</v>
      </c>
      <c r="E784" s="1">
        <v>552510</v>
      </c>
      <c r="F784" t="s">
        <v>949</v>
      </c>
      <c r="G784" t="s">
        <v>221</v>
      </c>
      <c r="H784" t="s">
        <v>222</v>
      </c>
      <c r="I784" t="s">
        <v>223</v>
      </c>
      <c r="J784" t="s">
        <v>224</v>
      </c>
    </row>
    <row r="785" spans="1:18" hidden="1" x14ac:dyDescent="0.35">
      <c r="A785" t="str">
        <f>VLOOKUP(E785,kontoplaan!A278:F1746,6,FALSE)</f>
        <v>Põhitegevuse kulud</v>
      </c>
      <c r="B785" t="str">
        <f>VLOOKUP(E785,kontogrupp!A780:B2064,2,FALSE)</f>
        <v>55 - majandamiskulud</v>
      </c>
      <c r="C785" t="s">
        <v>947</v>
      </c>
      <c r="D785">
        <v>-139</v>
      </c>
      <c r="E785" s="1">
        <v>552520</v>
      </c>
      <c r="F785" t="s">
        <v>297</v>
      </c>
      <c r="G785" t="s">
        <v>221</v>
      </c>
      <c r="H785" t="s">
        <v>222</v>
      </c>
      <c r="I785" t="s">
        <v>223</v>
      </c>
      <c r="J785" t="s">
        <v>224</v>
      </c>
    </row>
    <row r="786" spans="1:18" hidden="1" x14ac:dyDescent="0.35">
      <c r="A786" t="str">
        <f>VLOOKUP(E786,kontoplaan!A279:F1747,6,FALSE)</f>
        <v>Põhitegevuse kulud</v>
      </c>
      <c r="B786" t="str">
        <f>VLOOKUP(E786,kontogrupp!A781:B2065,2,FALSE)</f>
        <v>55 - majandamiskulud</v>
      </c>
      <c r="C786" t="s">
        <v>149</v>
      </c>
      <c r="D786">
        <v>1876</v>
      </c>
      <c r="E786" s="1">
        <v>552590</v>
      </c>
      <c r="F786" t="s">
        <v>149</v>
      </c>
      <c r="G786" t="s">
        <v>19</v>
      </c>
      <c r="H786" t="s">
        <v>20</v>
      </c>
      <c r="I786" t="s">
        <v>87</v>
      </c>
      <c r="J786" t="s">
        <v>88</v>
      </c>
      <c r="O786" t="s">
        <v>324</v>
      </c>
      <c r="P786" t="s">
        <v>325</v>
      </c>
      <c r="Q786" t="s">
        <v>93</v>
      </c>
      <c r="R786" t="s">
        <v>94</v>
      </c>
    </row>
    <row r="787" spans="1:18" x14ac:dyDescent="0.35">
      <c r="A787" t="str">
        <f>VLOOKUP(E787,kontoplaan!A280:F1748,6,FALSE)</f>
        <v>Investeerimistegevuse kulud</v>
      </c>
      <c r="B787" t="str">
        <f>VLOOKUP(E787,kontogrupp!A782:B2066,2,FALSE)</f>
        <v>15 - põhivara soetus</v>
      </c>
      <c r="C787" t="s">
        <v>950</v>
      </c>
      <c r="D787">
        <v>55245</v>
      </c>
      <c r="E787" s="1">
        <v>155405</v>
      </c>
      <c r="F787" t="s">
        <v>951</v>
      </c>
      <c r="G787" t="s">
        <v>458</v>
      </c>
      <c r="H787" t="s">
        <v>459</v>
      </c>
      <c r="I787" t="s">
        <v>348</v>
      </c>
      <c r="J787" t="s">
        <v>349</v>
      </c>
    </row>
    <row r="788" spans="1:18" hidden="1" x14ac:dyDescent="0.35">
      <c r="A788" t="str">
        <f>VLOOKUP(E788,kontoplaan!A281:F1749,6,FALSE)</f>
        <v>Põhitegevuse kulud</v>
      </c>
      <c r="B788" t="str">
        <f>VLOOKUP(E788,kontogrupp!A783:B2067,2,FALSE)</f>
        <v>55 - majandamiskulud</v>
      </c>
      <c r="C788" t="s">
        <v>194</v>
      </c>
      <c r="D788">
        <v>1000</v>
      </c>
      <c r="E788" s="1">
        <v>550001</v>
      </c>
      <c r="F788" t="s">
        <v>194</v>
      </c>
      <c r="G788" t="s">
        <v>19</v>
      </c>
      <c r="H788" t="s">
        <v>20</v>
      </c>
      <c r="I788" t="s">
        <v>87</v>
      </c>
      <c r="J788" t="s">
        <v>88</v>
      </c>
      <c r="O788" t="s">
        <v>165</v>
      </c>
      <c r="P788" t="s">
        <v>166</v>
      </c>
      <c r="Q788" t="s">
        <v>93</v>
      </c>
      <c r="R788" t="s">
        <v>94</v>
      </c>
    </row>
    <row r="789" spans="1:18" x14ac:dyDescent="0.35">
      <c r="A789" t="str">
        <f>VLOOKUP(E789,kontoplaan!A282:F1750,6,FALSE)</f>
        <v>Investeerimistegevuse kulud</v>
      </c>
      <c r="B789" t="str">
        <f>VLOOKUP(E789,kontogrupp!A784:B2068,2,FALSE)</f>
        <v>65 - finantstulud ja -kulud</v>
      </c>
      <c r="C789" t="s">
        <v>952</v>
      </c>
      <c r="D789">
        <v>399</v>
      </c>
      <c r="E789" s="1">
        <v>650200</v>
      </c>
      <c r="F789" t="s">
        <v>954</v>
      </c>
      <c r="G789" t="s">
        <v>458</v>
      </c>
      <c r="H789" t="s">
        <v>459</v>
      </c>
      <c r="I789" t="s">
        <v>955</v>
      </c>
      <c r="J789" t="s">
        <v>956</v>
      </c>
    </row>
    <row r="790" spans="1:18" hidden="1" x14ac:dyDescent="0.35">
      <c r="A790" t="str">
        <f>VLOOKUP(E790,kontoplaan!A2:F1470,6,FALSE)</f>
        <v>Finantseerimistegevus</v>
      </c>
      <c r="B790" t="str">
        <f>VLOOKUP(E790,kontogrupp!A785:B2069,2,FALSE)</f>
        <v>25 - kohustised</v>
      </c>
      <c r="C790" t="s">
        <v>957</v>
      </c>
      <c r="D790">
        <v>-1143</v>
      </c>
      <c r="E790" s="1">
        <v>2586</v>
      </c>
      <c r="F790" t="s">
        <v>959</v>
      </c>
      <c r="G790" t="s">
        <v>458</v>
      </c>
      <c r="H790" t="s">
        <v>459</v>
      </c>
      <c r="I790" t="s">
        <v>955</v>
      </c>
      <c r="J790" t="s">
        <v>956</v>
      </c>
    </row>
    <row r="791" spans="1:18" hidden="1" x14ac:dyDescent="0.35">
      <c r="A791" t="str">
        <f>VLOOKUP(E791,kontoplaan!A3:F1471,6,FALSE)</f>
        <v>Finantseerimistegevus</v>
      </c>
      <c r="B791" t="str">
        <f>VLOOKUP(E791,kontogrupp!A786:B2070,2,FALSE)</f>
        <v>25-kohustised</v>
      </c>
      <c r="C791" t="s">
        <v>960</v>
      </c>
      <c r="D791">
        <v>55245</v>
      </c>
      <c r="E791" s="1">
        <v>2585</v>
      </c>
      <c r="F791" t="s">
        <v>962</v>
      </c>
      <c r="G791" t="s">
        <v>458</v>
      </c>
      <c r="H791" t="s">
        <v>459</v>
      </c>
      <c r="I791" t="s">
        <v>955</v>
      </c>
      <c r="J791" t="s">
        <v>956</v>
      </c>
    </row>
    <row r="792" spans="1:18" hidden="1" x14ac:dyDescent="0.35">
      <c r="A792" t="str">
        <f>VLOOKUP(E792,kontoplaan!A4:F1472,6,FALSE)</f>
        <v>Põhitegevuse kulud</v>
      </c>
      <c r="B792" t="str">
        <f>VLOOKUP(E792,kontogrupp!A787:B2071,2,FALSE)</f>
        <v>55 - majandamiskulud</v>
      </c>
      <c r="C792" t="s">
        <v>64</v>
      </c>
      <c r="D792">
        <v>457</v>
      </c>
      <c r="E792" s="1">
        <v>550060</v>
      </c>
      <c r="F792" t="s">
        <v>64</v>
      </c>
      <c r="G792" t="s">
        <v>19</v>
      </c>
      <c r="H792" t="s">
        <v>20</v>
      </c>
      <c r="I792" t="s">
        <v>87</v>
      </c>
      <c r="J792" t="s">
        <v>88</v>
      </c>
      <c r="O792" t="s">
        <v>963</v>
      </c>
      <c r="P792" t="s">
        <v>964</v>
      </c>
      <c r="Q792" t="s">
        <v>93</v>
      </c>
      <c r="R792" t="s">
        <v>94</v>
      </c>
    </row>
    <row r="793" spans="1:18" hidden="1" x14ac:dyDescent="0.35">
      <c r="A793" t="str">
        <f>VLOOKUP(E793,kontoplaan!A5:F1473,6,FALSE)</f>
        <v>Põhitegevuse kulud</v>
      </c>
      <c r="B793" t="str">
        <f>VLOOKUP(E793,kontogrupp!A788:B2072,2,FALSE)</f>
        <v>55 - majandamiskulud</v>
      </c>
      <c r="C793" t="s">
        <v>76</v>
      </c>
      <c r="D793">
        <v>4690</v>
      </c>
      <c r="E793" s="1">
        <v>550040</v>
      </c>
      <c r="F793" t="s">
        <v>76</v>
      </c>
      <c r="G793" t="s">
        <v>19</v>
      </c>
      <c r="H793" t="s">
        <v>20</v>
      </c>
      <c r="I793" t="s">
        <v>87</v>
      </c>
      <c r="J793" t="s">
        <v>88</v>
      </c>
      <c r="O793" t="s">
        <v>165</v>
      </c>
      <c r="P793" t="s">
        <v>166</v>
      </c>
      <c r="Q793" t="s">
        <v>93</v>
      </c>
      <c r="R793" t="s">
        <v>94</v>
      </c>
    </row>
    <row r="794" spans="1:18" hidden="1" x14ac:dyDescent="0.35">
      <c r="A794" t="str">
        <f>VLOOKUP(E794,kontoplaan!A6:F1474,6,FALSE)</f>
        <v>Põhitegevuse kulud</v>
      </c>
      <c r="B794" t="str">
        <f>VLOOKUP(E794,kontogrupp!A789:B2073,2,FALSE)</f>
        <v>55 - majandamiskulud</v>
      </c>
      <c r="C794" t="s">
        <v>76</v>
      </c>
      <c r="D794">
        <v>900</v>
      </c>
      <c r="E794" s="1">
        <v>550040</v>
      </c>
      <c r="F794" t="s">
        <v>76</v>
      </c>
      <c r="G794" t="s">
        <v>19</v>
      </c>
      <c r="H794" t="s">
        <v>20</v>
      </c>
      <c r="I794" t="s">
        <v>21</v>
      </c>
      <c r="J794" t="s">
        <v>22</v>
      </c>
      <c r="O794" t="s">
        <v>165</v>
      </c>
      <c r="P794" t="s">
        <v>166</v>
      </c>
      <c r="Q794" t="s">
        <v>93</v>
      </c>
      <c r="R794" t="s">
        <v>94</v>
      </c>
    </row>
    <row r="795" spans="1:18" hidden="1" x14ac:dyDescent="0.35">
      <c r="A795" t="str">
        <f>VLOOKUP(E795,kontoplaan!A7:F1475,6,FALSE)</f>
        <v>Põhitegevuse kulud</v>
      </c>
      <c r="B795" t="str">
        <f>VLOOKUP(E795,kontogrupp!A790:B2074,2,FALSE)</f>
        <v>55 - majandamiskulud</v>
      </c>
      <c r="C795" t="s">
        <v>76</v>
      </c>
      <c r="D795">
        <v>2000</v>
      </c>
      <c r="E795" s="1">
        <v>550040</v>
      </c>
      <c r="F795" t="s">
        <v>76</v>
      </c>
      <c r="G795" t="s">
        <v>19</v>
      </c>
      <c r="H795" t="s">
        <v>20</v>
      </c>
      <c r="I795" t="s">
        <v>21</v>
      </c>
      <c r="J795" t="s">
        <v>22</v>
      </c>
      <c r="O795" t="s">
        <v>324</v>
      </c>
      <c r="P795" t="s">
        <v>325</v>
      </c>
      <c r="Q795" t="s">
        <v>93</v>
      </c>
      <c r="R795" t="s">
        <v>94</v>
      </c>
    </row>
    <row r="796" spans="1:18" hidden="1" x14ac:dyDescent="0.35">
      <c r="A796" t="str">
        <f>VLOOKUP(E796,kontoplaan!A8:F1476,6,FALSE)</f>
        <v>Põhitegevuse kulud</v>
      </c>
      <c r="B796" t="str">
        <f>VLOOKUP(E796,kontogrupp!A791:B2075,2,FALSE)</f>
        <v>55 - majandamiskulud</v>
      </c>
      <c r="C796" t="s">
        <v>64</v>
      </c>
      <c r="D796">
        <v>-1500</v>
      </c>
      <c r="E796" s="1">
        <v>550060</v>
      </c>
      <c r="F796" t="s">
        <v>64</v>
      </c>
      <c r="G796" t="s">
        <v>19</v>
      </c>
      <c r="H796" t="s">
        <v>20</v>
      </c>
      <c r="I796" t="s">
        <v>87</v>
      </c>
      <c r="J796" t="s">
        <v>88</v>
      </c>
      <c r="O796" t="s">
        <v>965</v>
      </c>
      <c r="P796" t="s">
        <v>966</v>
      </c>
      <c r="Q796" t="s">
        <v>93</v>
      </c>
      <c r="R796" t="s">
        <v>94</v>
      </c>
    </row>
    <row r="797" spans="1:18" hidden="1" x14ac:dyDescent="0.35">
      <c r="A797" t="str">
        <f>VLOOKUP(E797,kontoplaan!A9:F1477,6,FALSE)</f>
        <v>Põhitegevuse kulud</v>
      </c>
      <c r="B797" t="str">
        <f>VLOOKUP(E797,kontogrupp!A792:B2076,2,FALSE)</f>
        <v>55 - majandamiskulud</v>
      </c>
      <c r="C797" t="s">
        <v>524</v>
      </c>
      <c r="D797">
        <v>250</v>
      </c>
      <c r="E797" s="1">
        <v>550002</v>
      </c>
      <c r="F797" t="s">
        <v>524</v>
      </c>
      <c r="G797" t="s">
        <v>19</v>
      </c>
      <c r="H797" t="s">
        <v>20</v>
      </c>
      <c r="I797" t="s">
        <v>87</v>
      </c>
      <c r="J797" t="s">
        <v>88</v>
      </c>
      <c r="O797" t="s">
        <v>165</v>
      </c>
      <c r="P797" t="s">
        <v>166</v>
      </c>
      <c r="Q797" t="s">
        <v>93</v>
      </c>
      <c r="R797" t="s">
        <v>94</v>
      </c>
    </row>
    <row r="798" spans="1:18" hidden="1" x14ac:dyDescent="0.35">
      <c r="A798" t="str">
        <f>VLOOKUP(E798,kontoplaan!A10:F1478,6,FALSE)</f>
        <v>Põhitegevuse kulud</v>
      </c>
      <c r="B798" t="str">
        <f>VLOOKUP(E798,kontogrupp!A793:B2077,2,FALSE)</f>
        <v>55 - majandamiskulud</v>
      </c>
      <c r="C798" t="s">
        <v>194</v>
      </c>
      <c r="D798">
        <v>-3800</v>
      </c>
      <c r="E798" s="1">
        <v>550001</v>
      </c>
      <c r="F798" t="s">
        <v>194</v>
      </c>
      <c r="G798" t="s">
        <v>19</v>
      </c>
      <c r="H798" t="s">
        <v>20</v>
      </c>
      <c r="I798" t="s">
        <v>87</v>
      </c>
      <c r="J798" t="s">
        <v>88</v>
      </c>
      <c r="O798" t="s">
        <v>165</v>
      </c>
      <c r="P798" t="s">
        <v>166</v>
      </c>
      <c r="Q798" t="s">
        <v>93</v>
      </c>
      <c r="R798" t="s">
        <v>94</v>
      </c>
    </row>
    <row r="799" spans="1:18" hidden="1" x14ac:dyDescent="0.35">
      <c r="A799" t="str">
        <f>VLOOKUP(E799,kontoplaan!A11:F1479,6,FALSE)</f>
        <v>Põhitegevuse kulud</v>
      </c>
      <c r="B799" t="str">
        <f>VLOOKUP(E799,kontogrupp!A794:B2078,2,FALSE)</f>
        <v>55 - majandamiskulud</v>
      </c>
      <c r="C799" t="s">
        <v>64</v>
      </c>
      <c r="D799">
        <v>210</v>
      </c>
      <c r="E799" s="1">
        <v>550060</v>
      </c>
      <c r="F799" t="s">
        <v>64</v>
      </c>
      <c r="G799" t="s">
        <v>19</v>
      </c>
      <c r="H799" t="s">
        <v>20</v>
      </c>
      <c r="I799" t="s">
        <v>87</v>
      </c>
      <c r="J799" t="s">
        <v>88</v>
      </c>
      <c r="O799" t="s">
        <v>165</v>
      </c>
      <c r="P799" t="s">
        <v>166</v>
      </c>
      <c r="Q799" t="s">
        <v>93</v>
      </c>
      <c r="R799" t="s">
        <v>94</v>
      </c>
    </row>
    <row r="800" spans="1:18" hidden="1" x14ac:dyDescent="0.35">
      <c r="A800" t="str">
        <f>VLOOKUP(E800,kontoplaan!A12:F1480,6,FALSE)</f>
        <v>Põhitegevuse kulud</v>
      </c>
      <c r="B800" t="str">
        <f>VLOOKUP(E800,kontogrupp!A795:B2079,2,FALSE)</f>
        <v>55 - majandamiskulud</v>
      </c>
      <c r="C800" t="s">
        <v>967</v>
      </c>
      <c r="D800">
        <v>60</v>
      </c>
      <c r="E800" s="1">
        <v>552570</v>
      </c>
      <c r="F800" t="s">
        <v>967</v>
      </c>
      <c r="G800" t="s">
        <v>19</v>
      </c>
      <c r="H800" t="s">
        <v>20</v>
      </c>
      <c r="I800" t="s">
        <v>87</v>
      </c>
      <c r="J800" t="s">
        <v>88</v>
      </c>
      <c r="O800" t="s">
        <v>324</v>
      </c>
      <c r="P800" t="s">
        <v>325</v>
      </c>
      <c r="Q800" t="s">
        <v>93</v>
      </c>
      <c r="R800" t="s">
        <v>94</v>
      </c>
    </row>
    <row r="801" spans="1:18" hidden="1" x14ac:dyDescent="0.35">
      <c r="A801" t="str">
        <f>VLOOKUP(E801,kontoplaan!A13:F1481,6,FALSE)</f>
        <v>Põhitegevuse kulud</v>
      </c>
      <c r="B801" t="str">
        <f>VLOOKUP(E801,kontogrupp!A796:B2080,2,FALSE)</f>
        <v>55 - majandamiskulud</v>
      </c>
      <c r="C801" t="s">
        <v>86</v>
      </c>
      <c r="D801">
        <v>20</v>
      </c>
      <c r="E801" s="1">
        <v>550099</v>
      </c>
      <c r="F801" t="s">
        <v>86</v>
      </c>
      <c r="G801" t="s">
        <v>19</v>
      </c>
      <c r="H801" t="s">
        <v>20</v>
      </c>
      <c r="I801" t="s">
        <v>87</v>
      </c>
      <c r="J801" t="s">
        <v>88</v>
      </c>
      <c r="O801" t="s">
        <v>324</v>
      </c>
      <c r="P801" t="s">
        <v>325</v>
      </c>
      <c r="Q801" t="s">
        <v>93</v>
      </c>
      <c r="R801" t="s">
        <v>94</v>
      </c>
    </row>
    <row r="802" spans="1:18" hidden="1" x14ac:dyDescent="0.35">
      <c r="A802" t="str">
        <f>VLOOKUP(E802,kontoplaan!A14:F1482,6,FALSE)</f>
        <v>Põhitegevuse kulud</v>
      </c>
      <c r="B802" t="str">
        <f>VLOOKUP(E802,kontogrupp!A797:B2081,2,FALSE)</f>
        <v>55 - majandamiskulud</v>
      </c>
      <c r="C802" t="s">
        <v>64</v>
      </c>
      <c r="D802">
        <v>25</v>
      </c>
      <c r="E802" s="1">
        <v>550060</v>
      </c>
      <c r="F802" t="s">
        <v>64</v>
      </c>
      <c r="G802" t="s">
        <v>19</v>
      </c>
      <c r="H802" t="s">
        <v>20</v>
      </c>
      <c r="I802" t="s">
        <v>87</v>
      </c>
      <c r="J802" t="s">
        <v>88</v>
      </c>
      <c r="O802" t="s">
        <v>324</v>
      </c>
      <c r="P802" t="s">
        <v>325</v>
      </c>
      <c r="Q802" t="s">
        <v>93</v>
      </c>
      <c r="R802" t="s">
        <v>94</v>
      </c>
    </row>
    <row r="803" spans="1:18" hidden="1" x14ac:dyDescent="0.35">
      <c r="A803" t="str">
        <f>VLOOKUP(E803,kontoplaan!A15:F1483,6,FALSE)</f>
        <v>Põhitegevuse kulud</v>
      </c>
      <c r="B803" t="str">
        <f>VLOOKUP(E803,kontogrupp!A798:B2082,2,FALSE)</f>
        <v>55 - majandamiskulud</v>
      </c>
      <c r="C803" t="s">
        <v>76</v>
      </c>
      <c r="D803">
        <v>150</v>
      </c>
      <c r="E803" s="1">
        <v>550040</v>
      </c>
      <c r="F803" t="s">
        <v>76</v>
      </c>
      <c r="G803" t="s">
        <v>19</v>
      </c>
      <c r="H803" t="s">
        <v>20</v>
      </c>
      <c r="I803" t="s">
        <v>87</v>
      </c>
      <c r="J803" t="s">
        <v>88</v>
      </c>
      <c r="O803" t="s">
        <v>324</v>
      </c>
      <c r="P803" t="s">
        <v>325</v>
      </c>
      <c r="Q803" t="s">
        <v>93</v>
      </c>
      <c r="R803" t="s">
        <v>94</v>
      </c>
    </row>
    <row r="804" spans="1:18" hidden="1" x14ac:dyDescent="0.35">
      <c r="A804" t="str">
        <f>VLOOKUP(E804,kontoplaan!A16:F1484,6,FALSE)</f>
        <v>Põhitegevuse kulud</v>
      </c>
      <c r="B804" t="str">
        <f>VLOOKUP(E804,kontogrupp!A799:B2083,2,FALSE)</f>
        <v>55 - majandamiskulud</v>
      </c>
      <c r="C804" t="s">
        <v>194</v>
      </c>
      <c r="D804">
        <v>50</v>
      </c>
      <c r="E804" s="1">
        <v>550001</v>
      </c>
      <c r="F804" t="s">
        <v>194</v>
      </c>
      <c r="G804" t="s">
        <v>19</v>
      </c>
      <c r="H804" t="s">
        <v>20</v>
      </c>
      <c r="I804" t="s">
        <v>87</v>
      </c>
      <c r="J804" t="s">
        <v>88</v>
      </c>
      <c r="O804" t="s">
        <v>324</v>
      </c>
      <c r="P804" t="s">
        <v>325</v>
      </c>
      <c r="Q804" t="s">
        <v>93</v>
      </c>
      <c r="R804" t="s">
        <v>94</v>
      </c>
    </row>
    <row r="805" spans="1:18" hidden="1" x14ac:dyDescent="0.35">
      <c r="A805" t="str">
        <f>VLOOKUP(E805,kontoplaan!A17:F1485,6,FALSE)</f>
        <v>Põhitegevuse kulud</v>
      </c>
      <c r="B805" t="str">
        <f>VLOOKUP(E805,kontogrupp!A800:B2084,2,FALSE)</f>
        <v>55 - majandamiskulud</v>
      </c>
      <c r="C805" t="s">
        <v>149</v>
      </c>
      <c r="D805">
        <v>2839</v>
      </c>
      <c r="E805" s="1">
        <v>552590</v>
      </c>
      <c r="F805" t="s">
        <v>149</v>
      </c>
      <c r="G805" t="s">
        <v>19</v>
      </c>
      <c r="H805" t="s">
        <v>20</v>
      </c>
      <c r="I805" t="s">
        <v>87</v>
      </c>
      <c r="J805" t="s">
        <v>88</v>
      </c>
      <c r="O805" t="s">
        <v>324</v>
      </c>
      <c r="P805" t="s">
        <v>325</v>
      </c>
      <c r="Q805" t="s">
        <v>93</v>
      </c>
      <c r="R805" t="s">
        <v>94</v>
      </c>
    </row>
    <row r="806" spans="1:18" hidden="1" x14ac:dyDescent="0.35">
      <c r="A806" t="str">
        <f>VLOOKUP(E806,kontoplaan!A18:F1486,6,FALSE)</f>
        <v>Põhitegevuse kulud</v>
      </c>
      <c r="B806" t="str">
        <f>VLOOKUP(E806,kontogrupp!A801:B2085,2,FALSE)</f>
        <v>55 - majandamiskulud</v>
      </c>
      <c r="C806" t="s">
        <v>76</v>
      </c>
      <c r="D806">
        <v>4219</v>
      </c>
      <c r="E806" s="1">
        <v>550040</v>
      </c>
      <c r="F806" t="s">
        <v>76</v>
      </c>
      <c r="G806" t="s">
        <v>19</v>
      </c>
      <c r="H806" t="s">
        <v>20</v>
      </c>
      <c r="I806" t="s">
        <v>21</v>
      </c>
      <c r="J806" t="s">
        <v>22</v>
      </c>
      <c r="O806" t="s">
        <v>163</v>
      </c>
      <c r="P806" t="s">
        <v>164</v>
      </c>
      <c r="Q806" t="s">
        <v>93</v>
      </c>
      <c r="R806" t="s">
        <v>94</v>
      </c>
    </row>
    <row r="807" spans="1:18" hidden="1" x14ac:dyDescent="0.35">
      <c r="A807" t="str">
        <f>VLOOKUP(E807,kontoplaan!A19:F1487,6,FALSE)</f>
        <v>Põhitegevuse kulud</v>
      </c>
      <c r="B807" t="str">
        <f>VLOOKUP(E807,kontogrupp!A802:B2086,2,FALSE)</f>
        <v>55 - majandamiskulud</v>
      </c>
      <c r="C807" t="s">
        <v>86</v>
      </c>
      <c r="D807">
        <v>-4219</v>
      </c>
      <c r="E807" s="1">
        <v>550099</v>
      </c>
      <c r="F807" t="s">
        <v>86</v>
      </c>
      <c r="G807" t="s">
        <v>19</v>
      </c>
      <c r="H807" t="s">
        <v>20</v>
      </c>
      <c r="I807" t="s">
        <v>21</v>
      </c>
      <c r="J807" t="s">
        <v>22</v>
      </c>
      <c r="O807" t="s">
        <v>163</v>
      </c>
      <c r="P807" t="s">
        <v>164</v>
      </c>
      <c r="Q807" t="s">
        <v>93</v>
      </c>
      <c r="R807" t="s">
        <v>94</v>
      </c>
    </row>
    <row r="808" spans="1:18" hidden="1" x14ac:dyDescent="0.35">
      <c r="A808" t="str">
        <f>VLOOKUP(E808,kontoplaan!A20:F1488,6,FALSE)</f>
        <v>Põhitegevuse kulud</v>
      </c>
      <c r="B808" t="str">
        <f>VLOOKUP(E808,kontogrupp!A803:B2087,2,FALSE)</f>
        <v>50 - tööjõukulud</v>
      </c>
      <c r="C808" t="s">
        <v>28</v>
      </c>
      <c r="D808">
        <v>350</v>
      </c>
      <c r="E808" s="1">
        <v>506000</v>
      </c>
      <c r="F808" t="s">
        <v>28</v>
      </c>
      <c r="G808" t="s">
        <v>19</v>
      </c>
      <c r="H808" t="s">
        <v>20</v>
      </c>
      <c r="I808" t="s">
        <v>87</v>
      </c>
      <c r="J808" t="s">
        <v>88</v>
      </c>
      <c r="O808" t="s">
        <v>969</v>
      </c>
      <c r="P808" t="s">
        <v>970</v>
      </c>
      <c r="Q808" t="s">
        <v>93</v>
      </c>
      <c r="R808" t="s">
        <v>94</v>
      </c>
    </row>
    <row r="809" spans="1:18" hidden="1" x14ac:dyDescent="0.35">
      <c r="A809" t="str">
        <f>VLOOKUP(E809,kontoplaan!A21:F1489,6,FALSE)</f>
        <v>Põhitegevuse kulud</v>
      </c>
      <c r="B809" t="str">
        <f>VLOOKUP(E809,kontogrupp!A804:B2088,2,FALSE)</f>
        <v>50 - tööjõukulud</v>
      </c>
      <c r="C809" t="s">
        <v>97</v>
      </c>
      <c r="D809">
        <v>350</v>
      </c>
      <c r="E809" s="1">
        <v>500500</v>
      </c>
      <c r="F809" t="s">
        <v>97</v>
      </c>
      <c r="G809" t="s">
        <v>19</v>
      </c>
      <c r="H809" t="s">
        <v>20</v>
      </c>
      <c r="I809" t="s">
        <v>87</v>
      </c>
      <c r="J809" t="s">
        <v>88</v>
      </c>
      <c r="O809" t="s">
        <v>969</v>
      </c>
      <c r="P809" t="s">
        <v>970</v>
      </c>
      <c r="Q809" t="s">
        <v>93</v>
      </c>
      <c r="R809" t="s">
        <v>94</v>
      </c>
    </row>
    <row r="810" spans="1:18" hidden="1" x14ac:dyDescent="0.35">
      <c r="A810" t="str">
        <f>VLOOKUP(E810,kontoplaan!A22:F1490,6,FALSE)</f>
        <v>Põhitegevuse kulud</v>
      </c>
      <c r="B810" t="str">
        <f>VLOOKUP(E810,kontogrupp!A805:B2089,2,FALSE)</f>
        <v>55 - majandamiskulud</v>
      </c>
      <c r="C810" t="s">
        <v>86</v>
      </c>
      <c r="D810">
        <v>-700</v>
      </c>
      <c r="E810" s="1">
        <v>550099</v>
      </c>
      <c r="F810" t="s">
        <v>86</v>
      </c>
      <c r="G810" t="s">
        <v>19</v>
      </c>
      <c r="H810" t="s">
        <v>20</v>
      </c>
      <c r="I810" t="s">
        <v>87</v>
      </c>
      <c r="J810" t="s">
        <v>88</v>
      </c>
      <c r="O810" t="s">
        <v>969</v>
      </c>
      <c r="P810" t="s">
        <v>970</v>
      </c>
      <c r="Q810" t="s">
        <v>93</v>
      </c>
      <c r="R810" t="s">
        <v>94</v>
      </c>
    </row>
    <row r="811" spans="1:18" hidden="1" x14ac:dyDescent="0.35">
      <c r="A811" t="str">
        <f>VLOOKUP(E811,kontoplaan!A23:F1491,6,FALSE)</f>
        <v>Põhitegevuse kulud</v>
      </c>
      <c r="B811" t="str">
        <f>VLOOKUP(E811,kontogrupp!A806:B2090,2,FALSE)</f>
        <v>50 - tööjõukulud</v>
      </c>
      <c r="C811" t="s">
        <v>97</v>
      </c>
      <c r="D811">
        <v>300</v>
      </c>
      <c r="E811" s="1">
        <v>500500</v>
      </c>
      <c r="F811" t="s">
        <v>97</v>
      </c>
      <c r="G811" t="s">
        <v>19</v>
      </c>
      <c r="H811" t="s">
        <v>20</v>
      </c>
      <c r="I811" t="s">
        <v>87</v>
      </c>
      <c r="J811" t="s">
        <v>88</v>
      </c>
      <c r="O811" t="s">
        <v>969</v>
      </c>
      <c r="P811" t="s">
        <v>970</v>
      </c>
      <c r="Q811" t="s">
        <v>93</v>
      </c>
      <c r="R811" t="s">
        <v>94</v>
      </c>
    </row>
    <row r="812" spans="1:18" hidden="1" x14ac:dyDescent="0.35">
      <c r="A812" t="str">
        <f>VLOOKUP(E812,kontoplaan!A24:F1492,6,FALSE)</f>
        <v>Põhitegevuse kulud</v>
      </c>
      <c r="B812" t="str">
        <f>VLOOKUP(E812,kontogrupp!A807:B2091,2,FALSE)</f>
        <v>55 - majandamiskulud</v>
      </c>
      <c r="C812" t="s">
        <v>76</v>
      </c>
      <c r="D812">
        <v>151</v>
      </c>
      <c r="E812" s="1">
        <v>550040</v>
      </c>
      <c r="F812" t="s">
        <v>76</v>
      </c>
      <c r="G812" t="s">
        <v>19</v>
      </c>
      <c r="H812" t="s">
        <v>20</v>
      </c>
      <c r="I812" t="s">
        <v>87</v>
      </c>
      <c r="J812" t="s">
        <v>88</v>
      </c>
      <c r="O812" t="s">
        <v>971</v>
      </c>
      <c r="P812" t="s">
        <v>972</v>
      </c>
      <c r="Q812" t="s">
        <v>93</v>
      </c>
      <c r="R812" t="s">
        <v>94</v>
      </c>
    </row>
    <row r="813" spans="1:18" hidden="1" x14ac:dyDescent="0.35">
      <c r="A813" t="str">
        <f>VLOOKUP(E813,kontoplaan!A25:F1493,6,FALSE)</f>
        <v>Põhitegevuse kulud</v>
      </c>
      <c r="B813" t="str">
        <f>VLOOKUP(E813,kontogrupp!A808:B2092,2,FALSE)</f>
        <v>55 - majandamiskulud</v>
      </c>
      <c r="C813" t="s">
        <v>76</v>
      </c>
      <c r="D813">
        <v>20000</v>
      </c>
      <c r="E813" s="1">
        <v>550040</v>
      </c>
      <c r="F813" t="s">
        <v>76</v>
      </c>
      <c r="G813" t="s">
        <v>19</v>
      </c>
      <c r="H813" t="s">
        <v>20</v>
      </c>
      <c r="I813" t="s">
        <v>87</v>
      </c>
      <c r="J813" t="s">
        <v>88</v>
      </c>
      <c r="M813" t="s">
        <v>89</v>
      </c>
      <c r="N813" t="s">
        <v>90</v>
      </c>
      <c r="O813" t="s">
        <v>91</v>
      </c>
      <c r="P813" t="s">
        <v>92</v>
      </c>
      <c r="Q813" t="s">
        <v>93</v>
      </c>
      <c r="R813" t="s">
        <v>94</v>
      </c>
    </row>
    <row r="814" spans="1:18" hidden="1" x14ac:dyDescent="0.35">
      <c r="A814" t="str">
        <f>VLOOKUP(E814,kontoplaan!A26:F1494,6,FALSE)</f>
        <v>Põhitegevuse kulud</v>
      </c>
      <c r="B814" t="str">
        <f>VLOOKUP(E814,kontogrupp!A809:B2093,2,FALSE)</f>
        <v>55 - majandamiskulud</v>
      </c>
      <c r="C814" t="s">
        <v>86</v>
      </c>
      <c r="D814">
        <v>-15000</v>
      </c>
      <c r="E814" s="1">
        <v>550099</v>
      </c>
      <c r="F814" t="s">
        <v>86</v>
      </c>
      <c r="G814" t="s">
        <v>19</v>
      </c>
      <c r="H814" t="s">
        <v>20</v>
      </c>
      <c r="I814" t="s">
        <v>87</v>
      </c>
      <c r="J814" t="s">
        <v>88</v>
      </c>
      <c r="M814" t="s">
        <v>89</v>
      </c>
      <c r="N814" t="s">
        <v>90</v>
      </c>
      <c r="O814" t="s">
        <v>91</v>
      </c>
      <c r="P814" t="s">
        <v>92</v>
      </c>
      <c r="Q814" t="s">
        <v>93</v>
      </c>
      <c r="R814" t="s">
        <v>94</v>
      </c>
    </row>
    <row r="815" spans="1:18" hidden="1" x14ac:dyDescent="0.35">
      <c r="A815" t="str">
        <f>VLOOKUP(E815,kontoplaan!A27:F1495,6,FALSE)</f>
        <v>Põhitegevuse kulud</v>
      </c>
      <c r="B815" t="str">
        <f>VLOOKUP(E815,kontogrupp!A810:B2094,2,FALSE)</f>
        <v>55 - majandamiskulud</v>
      </c>
      <c r="C815" t="s">
        <v>76</v>
      </c>
      <c r="D815">
        <v>2750</v>
      </c>
      <c r="E815" s="1">
        <v>550040</v>
      </c>
      <c r="F815" t="s">
        <v>76</v>
      </c>
      <c r="G815" t="s">
        <v>19</v>
      </c>
      <c r="H815" t="s">
        <v>20</v>
      </c>
      <c r="I815" t="s">
        <v>87</v>
      </c>
      <c r="J815" t="s">
        <v>88</v>
      </c>
      <c r="O815" t="s">
        <v>91</v>
      </c>
      <c r="P815" t="s">
        <v>92</v>
      </c>
      <c r="Q815" t="s">
        <v>93</v>
      </c>
      <c r="R815" t="s">
        <v>94</v>
      </c>
    </row>
    <row r="816" spans="1:18" hidden="1" x14ac:dyDescent="0.35">
      <c r="A816" t="str">
        <f>VLOOKUP(E816,kontoplaan!A28:F1496,6,FALSE)</f>
        <v>Põhitegevuse kulud</v>
      </c>
      <c r="B816" t="str">
        <f>VLOOKUP(E816,kontogrupp!A811:B2095,2,FALSE)</f>
        <v>55 - majandamiskulud</v>
      </c>
      <c r="C816" t="s">
        <v>667</v>
      </c>
      <c r="D816">
        <v>2200</v>
      </c>
      <c r="E816" s="1">
        <v>550304</v>
      </c>
      <c r="F816" t="s">
        <v>667</v>
      </c>
      <c r="G816" t="s">
        <v>19</v>
      </c>
      <c r="H816" t="s">
        <v>20</v>
      </c>
      <c r="I816" t="s">
        <v>87</v>
      </c>
      <c r="J816" t="s">
        <v>88</v>
      </c>
      <c r="O816" t="s">
        <v>91</v>
      </c>
      <c r="P816" t="s">
        <v>92</v>
      </c>
      <c r="Q816" t="s">
        <v>93</v>
      </c>
      <c r="R816" t="s">
        <v>94</v>
      </c>
    </row>
    <row r="817" spans="1:18" hidden="1" x14ac:dyDescent="0.35">
      <c r="A817" t="str">
        <f>VLOOKUP(E817,kontoplaan!A29:F1497,6,FALSE)</f>
        <v>Põhitegevuse kulud</v>
      </c>
      <c r="B817" t="str">
        <f>VLOOKUP(E817,kontogrupp!A812:B2096,2,FALSE)</f>
        <v>55 - majandamiskulud</v>
      </c>
      <c r="C817" t="s">
        <v>872</v>
      </c>
      <c r="D817">
        <v>50</v>
      </c>
      <c r="E817" s="1">
        <v>550303</v>
      </c>
      <c r="F817" t="s">
        <v>872</v>
      </c>
      <c r="G817" t="s">
        <v>19</v>
      </c>
      <c r="H817" t="s">
        <v>20</v>
      </c>
      <c r="I817" t="s">
        <v>87</v>
      </c>
      <c r="J817" t="s">
        <v>88</v>
      </c>
      <c r="O817" t="s">
        <v>91</v>
      </c>
      <c r="P817" t="s">
        <v>92</v>
      </c>
      <c r="Q817" t="s">
        <v>93</v>
      </c>
      <c r="R817" t="s">
        <v>94</v>
      </c>
    </row>
    <row r="818" spans="1:18" hidden="1" x14ac:dyDescent="0.35">
      <c r="A818" t="str">
        <f>VLOOKUP(E818,kontoplaan!A30:F1498,6,FALSE)</f>
        <v>Põhitegevuse kulud</v>
      </c>
      <c r="B818" t="str">
        <f>VLOOKUP(E818,kontogrupp!A813:B2097,2,FALSE)</f>
        <v>55 - majandamiskulud</v>
      </c>
      <c r="C818" t="s">
        <v>520</v>
      </c>
      <c r="D818">
        <v>-5000</v>
      </c>
      <c r="E818" s="1">
        <v>550309</v>
      </c>
      <c r="F818" t="s">
        <v>520</v>
      </c>
      <c r="G818" t="s">
        <v>19</v>
      </c>
      <c r="H818" t="s">
        <v>20</v>
      </c>
      <c r="I818" t="s">
        <v>87</v>
      </c>
      <c r="J818" t="s">
        <v>88</v>
      </c>
      <c r="M818" t="s">
        <v>89</v>
      </c>
      <c r="N818" t="s">
        <v>90</v>
      </c>
      <c r="O818" t="s">
        <v>91</v>
      </c>
      <c r="P818" t="s">
        <v>92</v>
      </c>
      <c r="Q818" t="s">
        <v>93</v>
      </c>
      <c r="R818" t="s">
        <v>94</v>
      </c>
    </row>
    <row r="819" spans="1:18" hidden="1" x14ac:dyDescent="0.35">
      <c r="A819" t="str">
        <f>VLOOKUP(E819,kontoplaan!A31:F1499,6,FALSE)</f>
        <v>Põhitegevuse kulud</v>
      </c>
      <c r="B819" t="str">
        <f>VLOOKUP(E819,kontogrupp!A814:B2098,2,FALSE)</f>
        <v>55 - majandamiskulud</v>
      </c>
      <c r="C819" t="s">
        <v>64</v>
      </c>
      <c r="D819">
        <v>-1900</v>
      </c>
      <c r="E819" s="1">
        <v>550060</v>
      </c>
      <c r="F819" t="s">
        <v>64</v>
      </c>
      <c r="G819" t="s">
        <v>19</v>
      </c>
      <c r="H819" t="s">
        <v>20</v>
      </c>
      <c r="I819" t="s">
        <v>87</v>
      </c>
      <c r="J819" t="s">
        <v>88</v>
      </c>
      <c r="O819" t="s">
        <v>973</v>
      </c>
      <c r="P819" t="s">
        <v>974</v>
      </c>
      <c r="Q819" t="s">
        <v>93</v>
      </c>
      <c r="R819" t="s">
        <v>94</v>
      </c>
    </row>
    <row r="820" spans="1:18" hidden="1" x14ac:dyDescent="0.35">
      <c r="A820" t="str">
        <f>VLOOKUP(E820,kontoplaan!A32:F1500,6,FALSE)</f>
        <v>Põhitegevuse kulud</v>
      </c>
      <c r="B820" t="str">
        <f>VLOOKUP(E820,kontogrupp!A815:B2099,2,FALSE)</f>
        <v>55 - majandamiskulud</v>
      </c>
      <c r="C820" t="s">
        <v>64</v>
      </c>
      <c r="D820">
        <v>450</v>
      </c>
      <c r="E820" s="1">
        <v>550060</v>
      </c>
      <c r="F820" t="s">
        <v>64</v>
      </c>
      <c r="G820" t="s">
        <v>19</v>
      </c>
      <c r="H820" t="s">
        <v>20</v>
      </c>
      <c r="I820" t="s">
        <v>87</v>
      </c>
      <c r="J820" t="s">
        <v>88</v>
      </c>
      <c r="O820" t="s">
        <v>975</v>
      </c>
      <c r="P820" t="s">
        <v>976</v>
      </c>
      <c r="Q820" t="s">
        <v>93</v>
      </c>
      <c r="R820" t="s">
        <v>94</v>
      </c>
    </row>
    <row r="821" spans="1:18" hidden="1" x14ac:dyDescent="0.35">
      <c r="A821" t="str">
        <f>VLOOKUP(E821,kontoplaan!A33:F1501,6,FALSE)</f>
        <v>Põhitegevuse kulud</v>
      </c>
      <c r="B821" t="str">
        <f>VLOOKUP(E821,kontogrupp!A816:B2100,2,FALSE)</f>
        <v>55 - majandamiskulud</v>
      </c>
      <c r="C821" t="s">
        <v>64</v>
      </c>
      <c r="D821">
        <v>190</v>
      </c>
      <c r="E821" s="1">
        <v>550060</v>
      </c>
      <c r="F821" t="s">
        <v>64</v>
      </c>
      <c r="G821" t="s">
        <v>19</v>
      </c>
      <c r="H821" t="s">
        <v>20</v>
      </c>
      <c r="I821" t="s">
        <v>87</v>
      </c>
      <c r="J821" t="s">
        <v>88</v>
      </c>
      <c r="O821" t="s">
        <v>977</v>
      </c>
      <c r="P821" t="s">
        <v>978</v>
      </c>
      <c r="Q821" t="s">
        <v>93</v>
      </c>
      <c r="R821" t="s">
        <v>94</v>
      </c>
    </row>
    <row r="822" spans="1:18" hidden="1" x14ac:dyDescent="0.35">
      <c r="A822" t="str">
        <f>VLOOKUP(E822,kontoplaan!A34:F1502,6,FALSE)</f>
        <v>Põhitegevuse kulud</v>
      </c>
      <c r="B822" t="str">
        <f>VLOOKUP(E822,kontogrupp!A817:B2101,2,FALSE)</f>
        <v>55 - majandamiskulud</v>
      </c>
      <c r="C822" t="s">
        <v>190</v>
      </c>
      <c r="D822">
        <v>-642</v>
      </c>
      <c r="E822" s="1">
        <v>550000</v>
      </c>
      <c r="F822" t="s">
        <v>190</v>
      </c>
      <c r="G822" t="s">
        <v>19</v>
      </c>
      <c r="H822" t="s">
        <v>20</v>
      </c>
      <c r="I822" t="s">
        <v>87</v>
      </c>
      <c r="J822" t="s">
        <v>88</v>
      </c>
      <c r="O822" t="s">
        <v>977</v>
      </c>
      <c r="P822" t="s">
        <v>978</v>
      </c>
      <c r="Q822" t="s">
        <v>93</v>
      </c>
      <c r="R822" t="s">
        <v>94</v>
      </c>
    </row>
    <row r="823" spans="1:18" hidden="1" x14ac:dyDescent="0.35">
      <c r="A823" t="str">
        <f>VLOOKUP(E823,kontoplaan!A35:F1503,6,FALSE)</f>
        <v>Põhitegevuse kulud</v>
      </c>
      <c r="B823" t="str">
        <f>VLOOKUP(E823,kontogrupp!A818:B2102,2,FALSE)</f>
        <v>55 - majandamiskulud</v>
      </c>
      <c r="C823" t="s">
        <v>64</v>
      </c>
      <c r="D823">
        <v>642</v>
      </c>
      <c r="E823" s="1">
        <v>550060</v>
      </c>
      <c r="F823" t="s">
        <v>64</v>
      </c>
      <c r="G823" t="s">
        <v>19</v>
      </c>
      <c r="H823" t="s">
        <v>20</v>
      </c>
      <c r="I823" t="s">
        <v>87</v>
      </c>
      <c r="J823" t="s">
        <v>88</v>
      </c>
      <c r="O823" t="s">
        <v>977</v>
      </c>
      <c r="P823" t="s">
        <v>978</v>
      </c>
      <c r="Q823" t="s">
        <v>93</v>
      </c>
      <c r="R823" t="s">
        <v>94</v>
      </c>
    </row>
    <row r="824" spans="1:18" hidden="1" x14ac:dyDescent="0.35">
      <c r="A824" t="str">
        <f>VLOOKUP(E824,kontoplaan!A36:F1504,6,FALSE)</f>
        <v>Põhitegevuse kulud</v>
      </c>
      <c r="B824" t="str">
        <f>VLOOKUP(E824,kontogrupp!A819:B2103,2,FALSE)</f>
        <v>55 - majandamiskulud</v>
      </c>
      <c r="C824" t="s">
        <v>64</v>
      </c>
      <c r="D824">
        <v>300</v>
      </c>
      <c r="E824" s="1">
        <v>550060</v>
      </c>
      <c r="F824" t="s">
        <v>64</v>
      </c>
      <c r="G824" t="s">
        <v>19</v>
      </c>
      <c r="H824" t="s">
        <v>20</v>
      </c>
      <c r="I824" t="s">
        <v>87</v>
      </c>
      <c r="J824" t="s">
        <v>88</v>
      </c>
      <c r="O824" t="s">
        <v>963</v>
      </c>
      <c r="P824" t="s">
        <v>964</v>
      </c>
      <c r="Q824" t="s">
        <v>93</v>
      </c>
      <c r="R824" t="s">
        <v>94</v>
      </c>
    </row>
    <row r="825" spans="1:18" hidden="1" x14ac:dyDescent="0.35">
      <c r="A825" t="str">
        <f>VLOOKUP(E825,kontoplaan!A37:F1505,6,FALSE)</f>
        <v>Põhitegevuse kulud</v>
      </c>
      <c r="B825" t="str">
        <f>VLOOKUP(E825,kontogrupp!A820:B2104,2,FALSE)</f>
        <v>55 - majandamiskulud</v>
      </c>
      <c r="C825" t="s">
        <v>64</v>
      </c>
      <c r="D825">
        <v>-300</v>
      </c>
      <c r="E825" s="1">
        <v>550060</v>
      </c>
      <c r="F825" t="s">
        <v>64</v>
      </c>
      <c r="G825" t="s">
        <v>19</v>
      </c>
      <c r="H825" t="s">
        <v>20</v>
      </c>
      <c r="I825" t="s">
        <v>87</v>
      </c>
      <c r="J825" t="s">
        <v>88</v>
      </c>
      <c r="O825" t="s">
        <v>973</v>
      </c>
      <c r="P825" t="s">
        <v>974</v>
      </c>
      <c r="Q825" t="s">
        <v>93</v>
      </c>
      <c r="R825" t="s">
        <v>94</v>
      </c>
    </row>
    <row r="826" spans="1:18" hidden="1" x14ac:dyDescent="0.35">
      <c r="A826" t="str">
        <f>VLOOKUP(E826,kontoplaan!A38:F1506,6,FALSE)</f>
        <v>Põhitegevuse kulud</v>
      </c>
      <c r="B826" t="str">
        <f>VLOOKUP(E826,kontogrupp!A821:B2105,2,FALSE)</f>
        <v>45-muud toetused</v>
      </c>
      <c r="C826" t="s">
        <v>979</v>
      </c>
      <c r="D826">
        <v>1000</v>
      </c>
      <c r="E826" s="1">
        <v>450010</v>
      </c>
      <c r="F826" t="s">
        <v>979</v>
      </c>
      <c r="G826" t="s">
        <v>19</v>
      </c>
      <c r="H826" t="s">
        <v>20</v>
      </c>
      <c r="I826" t="s">
        <v>21</v>
      </c>
      <c r="J826" t="s">
        <v>22</v>
      </c>
      <c r="O826" t="s">
        <v>981</v>
      </c>
      <c r="P826" t="s">
        <v>982</v>
      </c>
      <c r="Q826" t="s">
        <v>93</v>
      </c>
      <c r="R826" t="s">
        <v>94</v>
      </c>
    </row>
    <row r="827" spans="1:18" hidden="1" x14ac:dyDescent="0.35">
      <c r="A827" t="str">
        <f>VLOOKUP(E827,kontoplaan!A39:F1507,6,FALSE)</f>
        <v>Põhitegevuse kulud</v>
      </c>
      <c r="B827" t="str">
        <f>VLOOKUP(E827,kontogrupp!A822:B2106,2,FALSE)</f>
        <v>55 - majandamiskulud</v>
      </c>
      <c r="C827" t="s">
        <v>297</v>
      </c>
      <c r="D827">
        <v>1000</v>
      </c>
      <c r="E827" s="1">
        <v>550060</v>
      </c>
      <c r="F827" t="s">
        <v>64</v>
      </c>
      <c r="G827" t="s">
        <v>19</v>
      </c>
      <c r="H827" t="s">
        <v>20</v>
      </c>
      <c r="I827" t="s">
        <v>21</v>
      </c>
      <c r="J827" t="s">
        <v>22</v>
      </c>
      <c r="O827" t="s">
        <v>299</v>
      </c>
      <c r="P827" t="s">
        <v>300</v>
      </c>
      <c r="Q827" t="s">
        <v>93</v>
      </c>
      <c r="R827" t="s">
        <v>94</v>
      </c>
    </row>
    <row r="828" spans="1:18" hidden="1" x14ac:dyDescent="0.35">
      <c r="A828" t="str">
        <f>VLOOKUP(E828,kontoplaan!A40:F1508,6,FALSE)</f>
        <v>Põhitegevuse kulud</v>
      </c>
      <c r="B828" t="str">
        <f>VLOOKUP(E828,kontogrupp!A823:B2107,2,FALSE)</f>
        <v>55 - majandamiskulud</v>
      </c>
      <c r="C828" t="s">
        <v>983</v>
      </c>
      <c r="D828">
        <v>700</v>
      </c>
      <c r="E828" s="1">
        <v>550041</v>
      </c>
      <c r="F828" t="s">
        <v>900</v>
      </c>
      <c r="G828" t="s">
        <v>134</v>
      </c>
      <c r="H828" t="s">
        <v>135</v>
      </c>
      <c r="I828" t="s">
        <v>117</v>
      </c>
      <c r="J828" t="s">
        <v>118</v>
      </c>
    </row>
    <row r="829" spans="1:18" hidden="1" x14ac:dyDescent="0.35">
      <c r="A829" t="str">
        <f>VLOOKUP(E829,kontoplaan!A41:F1509,6,FALSE)</f>
        <v>Põhitegevuse kulud</v>
      </c>
      <c r="B829" t="str">
        <f>VLOOKUP(E829,kontogrupp!A824:B2108,2,FALSE)</f>
        <v>55 - majandamiskulud</v>
      </c>
      <c r="C829" t="s">
        <v>984</v>
      </c>
      <c r="D829">
        <v>-700</v>
      </c>
      <c r="E829" s="1">
        <v>552230</v>
      </c>
      <c r="F829" t="s">
        <v>188</v>
      </c>
      <c r="G829" t="s">
        <v>134</v>
      </c>
      <c r="H829" t="s">
        <v>135</v>
      </c>
      <c r="I829" t="s">
        <v>117</v>
      </c>
      <c r="J829" t="s">
        <v>118</v>
      </c>
    </row>
    <row r="830" spans="1:18" hidden="1" x14ac:dyDescent="0.35">
      <c r="A830" t="str">
        <f>VLOOKUP(E830,kontoplaan!A42:F1510,6,FALSE)</f>
        <v>Põhitegevuse kulud</v>
      </c>
      <c r="B830" t="str">
        <f>VLOOKUP(E830,kontogrupp!A825:B2109,2,FALSE)</f>
        <v>55 - majandamiskulud</v>
      </c>
      <c r="C830" t="s">
        <v>985</v>
      </c>
      <c r="D830">
        <v>1700</v>
      </c>
      <c r="E830" s="1">
        <v>550304</v>
      </c>
      <c r="F830" t="s">
        <v>667</v>
      </c>
      <c r="G830" t="s">
        <v>134</v>
      </c>
      <c r="H830" t="s">
        <v>135</v>
      </c>
      <c r="I830" t="s">
        <v>117</v>
      </c>
      <c r="J830" t="s">
        <v>118</v>
      </c>
      <c r="M830" t="s">
        <v>986</v>
      </c>
      <c r="N830" t="s">
        <v>987</v>
      </c>
    </row>
    <row r="831" spans="1:18" hidden="1" x14ac:dyDescent="0.35">
      <c r="A831" t="str">
        <f>VLOOKUP(E831,kontoplaan!A43:F1511,6,FALSE)</f>
        <v>Põhitegevuse kulud</v>
      </c>
      <c r="B831" t="str">
        <f>VLOOKUP(E831,kontogrupp!A826:B2110,2,FALSE)</f>
        <v>55 - majandamiskulud</v>
      </c>
      <c r="C831" t="s">
        <v>988</v>
      </c>
      <c r="D831">
        <v>-1700</v>
      </c>
      <c r="E831" s="1">
        <v>552490</v>
      </c>
      <c r="F831" t="s">
        <v>244</v>
      </c>
      <c r="G831" t="s">
        <v>134</v>
      </c>
      <c r="H831" t="s">
        <v>135</v>
      </c>
      <c r="I831" t="s">
        <v>117</v>
      </c>
      <c r="J831" t="s">
        <v>118</v>
      </c>
      <c r="M831" t="s">
        <v>986</v>
      </c>
      <c r="N831" t="s">
        <v>987</v>
      </c>
    </row>
    <row r="832" spans="1:18" hidden="1" x14ac:dyDescent="0.35">
      <c r="A832" t="str">
        <f>VLOOKUP(E832,kontoplaan!A44:F1512,6,FALSE)</f>
        <v>Põhitegevuse kulud</v>
      </c>
      <c r="B832" t="str">
        <f>VLOOKUP(E832,kontogrupp!A827:B2111,2,FALSE)</f>
        <v>55 - majandamiskulud</v>
      </c>
      <c r="C832" t="s">
        <v>76</v>
      </c>
      <c r="D832">
        <v>223</v>
      </c>
      <c r="E832" s="1">
        <v>550040</v>
      </c>
      <c r="F832" t="s">
        <v>76</v>
      </c>
      <c r="G832" t="s">
        <v>19</v>
      </c>
      <c r="H832" t="s">
        <v>20</v>
      </c>
      <c r="I832" t="s">
        <v>87</v>
      </c>
      <c r="J832" t="s">
        <v>88</v>
      </c>
      <c r="O832" t="s">
        <v>977</v>
      </c>
      <c r="P832" t="s">
        <v>978</v>
      </c>
      <c r="Q832" t="s">
        <v>93</v>
      </c>
      <c r="R832" t="s">
        <v>94</v>
      </c>
    </row>
    <row r="833" spans="1:18" hidden="1" x14ac:dyDescent="0.35">
      <c r="A833" t="str">
        <f>VLOOKUP(E833,kontoplaan!A45:F1513,6,FALSE)</f>
        <v>Põhitegevuse kulud</v>
      </c>
      <c r="B833" t="str">
        <f>VLOOKUP(E833,kontogrupp!A828:B2112,2,FALSE)</f>
        <v>55 - majandamiskulud</v>
      </c>
      <c r="C833" t="s">
        <v>64</v>
      </c>
      <c r="D833">
        <v>1285</v>
      </c>
      <c r="E833" s="1">
        <v>550060</v>
      </c>
      <c r="F833" t="s">
        <v>64</v>
      </c>
      <c r="G833" t="s">
        <v>19</v>
      </c>
      <c r="H833" t="s">
        <v>20</v>
      </c>
      <c r="I833" t="s">
        <v>87</v>
      </c>
      <c r="J833" t="s">
        <v>88</v>
      </c>
      <c r="O833" t="s">
        <v>963</v>
      </c>
      <c r="P833" t="s">
        <v>964</v>
      </c>
      <c r="Q833" t="s">
        <v>93</v>
      </c>
      <c r="R833" t="s">
        <v>94</v>
      </c>
    </row>
    <row r="834" spans="1:18" hidden="1" x14ac:dyDescent="0.35">
      <c r="A834" t="str">
        <f>VLOOKUP(E834,kontoplaan!A46:F1514,6,FALSE)</f>
        <v>Põhitegevuse kulud</v>
      </c>
      <c r="B834" t="str">
        <f>VLOOKUP(E834,kontogrupp!A829:B2113,2,FALSE)</f>
        <v>55 - majandamiskulud</v>
      </c>
      <c r="C834" t="s">
        <v>76</v>
      </c>
      <c r="D834">
        <v>1840</v>
      </c>
      <c r="E834" s="1">
        <v>550040</v>
      </c>
      <c r="F834" t="s">
        <v>76</v>
      </c>
      <c r="G834" t="s">
        <v>19</v>
      </c>
      <c r="H834" t="s">
        <v>20</v>
      </c>
      <c r="I834" t="s">
        <v>87</v>
      </c>
      <c r="J834" t="s">
        <v>88</v>
      </c>
      <c r="O834" t="s">
        <v>324</v>
      </c>
      <c r="P834" t="s">
        <v>325</v>
      </c>
      <c r="Q834" t="s">
        <v>93</v>
      </c>
      <c r="R834" t="s">
        <v>94</v>
      </c>
    </row>
    <row r="835" spans="1:18" hidden="1" x14ac:dyDescent="0.35">
      <c r="A835" t="str">
        <f>VLOOKUP(E835,kontoplaan!A47:F1515,6,FALSE)</f>
        <v>Põhitegevuse kulud</v>
      </c>
      <c r="B835" t="str">
        <f>VLOOKUP(E835,kontogrupp!A830:B2114,2,FALSE)</f>
        <v>55 - majandamiskulud</v>
      </c>
      <c r="C835" t="s">
        <v>265</v>
      </c>
      <c r="D835">
        <v>558</v>
      </c>
      <c r="E835" s="1">
        <v>554090</v>
      </c>
      <c r="F835" t="s">
        <v>265</v>
      </c>
      <c r="G835" t="s">
        <v>531</v>
      </c>
      <c r="H835" t="s">
        <v>532</v>
      </c>
      <c r="I835" t="s">
        <v>533</v>
      </c>
      <c r="J835" t="s">
        <v>534</v>
      </c>
    </row>
    <row r="836" spans="1:18" hidden="1" x14ac:dyDescent="0.35">
      <c r="A836" t="str">
        <f>VLOOKUP(E836,kontoplaan!A48:F1516,6,FALSE)</f>
        <v>Põhitegevuse kulud</v>
      </c>
      <c r="B836" t="str">
        <f>VLOOKUP(E836,kontogrupp!A831:B2115,2,FALSE)</f>
        <v>50 - tööjõukulud</v>
      </c>
      <c r="C836" t="s">
        <v>220</v>
      </c>
      <c r="D836">
        <v>-500</v>
      </c>
      <c r="E836" s="1">
        <v>500210</v>
      </c>
      <c r="F836" t="s">
        <v>220</v>
      </c>
      <c r="G836" t="s">
        <v>531</v>
      </c>
      <c r="H836" t="s">
        <v>532</v>
      </c>
      <c r="I836" t="s">
        <v>533</v>
      </c>
      <c r="J836" t="s">
        <v>534</v>
      </c>
    </row>
    <row r="837" spans="1:18" hidden="1" x14ac:dyDescent="0.35">
      <c r="A837" t="str">
        <f>VLOOKUP(E837,kontoplaan!A49:F1517,6,FALSE)</f>
        <v>Põhitegevuse kulud</v>
      </c>
      <c r="B837" t="str">
        <f>VLOOKUP(E837,kontogrupp!A832:B2116,2,FALSE)</f>
        <v>55 - majandamiskulud</v>
      </c>
      <c r="C837" t="s">
        <v>989</v>
      </c>
      <c r="D837">
        <v>2342</v>
      </c>
      <c r="E837" s="1">
        <v>551400</v>
      </c>
      <c r="F837" t="s">
        <v>989</v>
      </c>
      <c r="G837" t="s">
        <v>531</v>
      </c>
      <c r="H837" t="s">
        <v>532</v>
      </c>
      <c r="I837" t="s">
        <v>533</v>
      </c>
      <c r="J837" t="s">
        <v>534</v>
      </c>
    </row>
    <row r="838" spans="1:18" hidden="1" x14ac:dyDescent="0.35">
      <c r="A838" t="str">
        <f>VLOOKUP(E838,kontoplaan!A50:F1518,6,FALSE)</f>
        <v>Põhitegevuse kulud</v>
      </c>
      <c r="B838" t="str">
        <f>VLOOKUP(E838,kontogrupp!A833:B2117,2,FALSE)</f>
        <v>50 - tööjõukulud</v>
      </c>
      <c r="C838" t="s">
        <v>227</v>
      </c>
      <c r="D838">
        <v>-7000</v>
      </c>
      <c r="E838" s="1">
        <v>500280</v>
      </c>
      <c r="F838" t="s">
        <v>227</v>
      </c>
      <c r="G838" t="s">
        <v>531</v>
      </c>
      <c r="H838" t="s">
        <v>532</v>
      </c>
      <c r="I838" t="s">
        <v>533</v>
      </c>
      <c r="J838" t="s">
        <v>534</v>
      </c>
    </row>
    <row r="839" spans="1:18" hidden="1" x14ac:dyDescent="0.35">
      <c r="A839" t="str">
        <f>VLOOKUP(E839,kontoplaan!A51:F1519,6,FALSE)</f>
        <v>Põhitegevuse kulud</v>
      </c>
      <c r="B839" t="str">
        <f>VLOOKUP(E839,kontogrupp!A834:B2118,2,FALSE)</f>
        <v>50 - tööjõukulud</v>
      </c>
      <c r="C839" t="s">
        <v>102</v>
      </c>
      <c r="D839">
        <v>7500</v>
      </c>
      <c r="E839" s="1">
        <v>500250</v>
      </c>
      <c r="F839" t="s">
        <v>102</v>
      </c>
      <c r="G839" t="s">
        <v>531</v>
      </c>
      <c r="H839" t="s">
        <v>532</v>
      </c>
      <c r="I839" t="s">
        <v>533</v>
      </c>
      <c r="J839" t="s">
        <v>534</v>
      </c>
    </row>
    <row r="840" spans="1:18" hidden="1" x14ac:dyDescent="0.35">
      <c r="A840" t="str">
        <f>VLOOKUP(E840,kontoplaan!A52:F1520,6,FALSE)</f>
        <v>Põhitegevuse kulud</v>
      </c>
      <c r="B840" t="str">
        <f>VLOOKUP(E840,kontogrupp!A835:B2119,2,FALSE)</f>
        <v>55 - majandamiskulud</v>
      </c>
      <c r="C840" t="s">
        <v>991</v>
      </c>
      <c r="D840">
        <v>-500</v>
      </c>
      <c r="E840" s="1">
        <v>553290</v>
      </c>
      <c r="F840" t="s">
        <v>991</v>
      </c>
      <c r="G840" t="s">
        <v>531</v>
      </c>
      <c r="H840" t="s">
        <v>532</v>
      </c>
      <c r="I840" t="s">
        <v>533</v>
      </c>
      <c r="J840" t="s">
        <v>534</v>
      </c>
    </row>
    <row r="841" spans="1:18" hidden="1" x14ac:dyDescent="0.35">
      <c r="A841" t="str">
        <f>VLOOKUP(E841,kontoplaan!A53:F1521,6,FALSE)</f>
        <v>Põhitegevuse kulud</v>
      </c>
      <c r="B841" t="str">
        <f>VLOOKUP(E841,kontogrupp!A836:B2120,2,FALSE)</f>
        <v>55 - majandamiskulud</v>
      </c>
      <c r="C841" t="s">
        <v>188</v>
      </c>
      <c r="D841">
        <v>-500</v>
      </c>
      <c r="E841" s="1">
        <v>552230</v>
      </c>
      <c r="F841" t="s">
        <v>188</v>
      </c>
      <c r="G841" t="s">
        <v>531</v>
      </c>
      <c r="H841" t="s">
        <v>532</v>
      </c>
      <c r="I841" t="s">
        <v>533</v>
      </c>
      <c r="J841" t="s">
        <v>534</v>
      </c>
    </row>
    <row r="842" spans="1:18" hidden="1" x14ac:dyDescent="0.35">
      <c r="A842" t="str">
        <f>VLOOKUP(E842,kontoplaan!A54:F1522,6,FALSE)</f>
        <v>Põhitegevuse kulud</v>
      </c>
      <c r="B842" t="str">
        <f>VLOOKUP(E842,kontogrupp!A837:B2121,2,FALSE)</f>
        <v>55 - majandamiskulud</v>
      </c>
      <c r="C842" t="s">
        <v>475</v>
      </c>
      <c r="D842">
        <v>-2000</v>
      </c>
      <c r="E842" s="1">
        <v>552200</v>
      </c>
      <c r="F842" t="s">
        <v>475</v>
      </c>
      <c r="G842" t="s">
        <v>531</v>
      </c>
      <c r="H842" t="s">
        <v>532</v>
      </c>
      <c r="I842" t="s">
        <v>533</v>
      </c>
      <c r="J842" t="s">
        <v>534</v>
      </c>
    </row>
    <row r="843" spans="1:18" hidden="1" x14ac:dyDescent="0.35">
      <c r="A843" t="str">
        <f>VLOOKUP(E843,kontoplaan!A55:F1523,6,FALSE)</f>
        <v>Põhitegevuse kulud</v>
      </c>
      <c r="B843" t="str">
        <f>VLOOKUP(E843,kontogrupp!A838:B2122,2,FALSE)</f>
        <v>55 - majandamiskulud</v>
      </c>
      <c r="C843" t="s">
        <v>440</v>
      </c>
      <c r="D843">
        <v>-300</v>
      </c>
      <c r="E843" s="1">
        <v>551300</v>
      </c>
      <c r="F843" t="s">
        <v>440</v>
      </c>
      <c r="G843" t="s">
        <v>531</v>
      </c>
      <c r="H843" t="s">
        <v>532</v>
      </c>
      <c r="I843" t="s">
        <v>533</v>
      </c>
      <c r="J843" t="s">
        <v>534</v>
      </c>
    </row>
    <row r="844" spans="1:18" hidden="1" x14ac:dyDescent="0.35">
      <c r="A844" t="str">
        <f>VLOOKUP(E844,kontoplaan!A56:F1524,6,FALSE)</f>
        <v>Põhitegevuse kulud</v>
      </c>
      <c r="B844" t="str">
        <f>VLOOKUP(E844,kontogrupp!A839:B2123,2,FALSE)</f>
        <v>55 - majandamiskulud</v>
      </c>
      <c r="C844" t="s">
        <v>400</v>
      </c>
      <c r="D844">
        <v>1120</v>
      </c>
      <c r="E844" s="1">
        <v>551106</v>
      </c>
      <c r="F844" t="s">
        <v>400</v>
      </c>
      <c r="G844" t="s">
        <v>531</v>
      </c>
      <c r="H844" t="s">
        <v>532</v>
      </c>
      <c r="I844" t="s">
        <v>533</v>
      </c>
      <c r="J844" t="s">
        <v>534</v>
      </c>
    </row>
    <row r="845" spans="1:18" hidden="1" x14ac:dyDescent="0.35">
      <c r="A845" t="str">
        <f>VLOOKUP(E845,kontoplaan!A57:F1525,6,FALSE)</f>
        <v>Põhitegevuse kulud</v>
      </c>
      <c r="B845" t="str">
        <f>VLOOKUP(E845,kontogrupp!A840:B2124,2,FALSE)</f>
        <v>55 - majandamiskulud</v>
      </c>
      <c r="C845" t="s">
        <v>86</v>
      </c>
      <c r="D845">
        <v>-420</v>
      </c>
      <c r="E845" s="1">
        <v>550099</v>
      </c>
      <c r="F845" t="s">
        <v>86</v>
      </c>
      <c r="G845" t="s">
        <v>531</v>
      </c>
      <c r="H845" t="s">
        <v>532</v>
      </c>
      <c r="I845" t="s">
        <v>533</v>
      </c>
      <c r="J845" t="s">
        <v>534</v>
      </c>
    </row>
    <row r="846" spans="1:18" hidden="1" x14ac:dyDescent="0.35">
      <c r="A846" t="str">
        <f>VLOOKUP(E846,kontoplaan!A58:F1526,6,FALSE)</f>
        <v>Põhitegevuse kulud</v>
      </c>
      <c r="B846" t="str">
        <f>VLOOKUP(E846,kontogrupp!A841:B2125,2,FALSE)</f>
        <v>55 - majandamiskulud</v>
      </c>
      <c r="C846" t="s">
        <v>64</v>
      </c>
      <c r="D846">
        <v>-200</v>
      </c>
      <c r="E846" s="1">
        <v>550060</v>
      </c>
      <c r="F846" t="s">
        <v>64</v>
      </c>
      <c r="G846" t="s">
        <v>531</v>
      </c>
      <c r="H846" t="s">
        <v>532</v>
      </c>
      <c r="I846" t="s">
        <v>533</v>
      </c>
      <c r="J846" t="s">
        <v>534</v>
      </c>
    </row>
    <row r="847" spans="1:18" hidden="1" x14ac:dyDescent="0.35">
      <c r="A847" t="str">
        <f>VLOOKUP(E847,kontoplaan!A59:F1527,6,FALSE)</f>
        <v>Põhitegevuse kulud</v>
      </c>
      <c r="B847" t="str">
        <f>VLOOKUP(E847,kontogrupp!A842:B2126,2,FALSE)</f>
        <v>55 - majandamiskulud</v>
      </c>
      <c r="C847" t="s">
        <v>261</v>
      </c>
      <c r="D847">
        <v>50</v>
      </c>
      <c r="E847" s="1">
        <v>550011</v>
      </c>
      <c r="F847" t="s">
        <v>261</v>
      </c>
      <c r="G847" t="s">
        <v>531</v>
      </c>
      <c r="H847" t="s">
        <v>532</v>
      </c>
      <c r="I847" t="s">
        <v>533</v>
      </c>
      <c r="J847" t="s">
        <v>534</v>
      </c>
    </row>
    <row r="848" spans="1:18" hidden="1" x14ac:dyDescent="0.35">
      <c r="A848" t="str">
        <f>VLOOKUP(E848,kontoplaan!A60:F1528,6,FALSE)</f>
        <v>Põhitegevuse kulud</v>
      </c>
      <c r="B848" t="str">
        <f>VLOOKUP(E848,kontogrupp!A843:B2127,2,FALSE)</f>
        <v>55 - majandamiskulud</v>
      </c>
      <c r="C848" t="s">
        <v>524</v>
      </c>
      <c r="D848">
        <v>-150</v>
      </c>
      <c r="E848" s="1">
        <v>550002</v>
      </c>
      <c r="F848" t="s">
        <v>524</v>
      </c>
      <c r="G848" t="s">
        <v>531</v>
      </c>
      <c r="H848" t="s">
        <v>532</v>
      </c>
      <c r="I848" t="s">
        <v>533</v>
      </c>
      <c r="J848" t="s">
        <v>534</v>
      </c>
    </row>
    <row r="849" spans="1:10" hidden="1" x14ac:dyDescent="0.35">
      <c r="A849" t="str">
        <f>VLOOKUP(E849,kontoplaan!A61:F1529,6,FALSE)</f>
        <v>Põhitegevuse kulud</v>
      </c>
      <c r="B849" t="str">
        <f>VLOOKUP(E849,kontogrupp!A844:B2128,2,FALSE)</f>
        <v>55 - majandamiskulud</v>
      </c>
      <c r="C849" t="s">
        <v>274</v>
      </c>
      <c r="D849">
        <v>59</v>
      </c>
      <c r="E849" s="1">
        <v>550420</v>
      </c>
      <c r="F849" t="s">
        <v>274</v>
      </c>
      <c r="G849" t="s">
        <v>609</v>
      </c>
      <c r="H849" t="s">
        <v>610</v>
      </c>
      <c r="I849" t="s">
        <v>250</v>
      </c>
      <c r="J849" t="s">
        <v>251</v>
      </c>
    </row>
    <row r="850" spans="1:10" hidden="1" x14ac:dyDescent="0.35">
      <c r="A850" t="str">
        <f>VLOOKUP(E850,kontoplaan!A62:F1530,6,FALSE)</f>
        <v>Põhitegevuse kulud</v>
      </c>
      <c r="B850" t="str">
        <f>VLOOKUP(E850,kontogrupp!A845:B2129,2,FALSE)</f>
        <v>55 - majandamiskulud</v>
      </c>
      <c r="C850" t="s">
        <v>184</v>
      </c>
      <c r="D850">
        <v>-59</v>
      </c>
      <c r="E850" s="1">
        <v>551308</v>
      </c>
      <c r="F850" t="s">
        <v>184</v>
      </c>
      <c r="G850" t="s">
        <v>609</v>
      </c>
      <c r="H850" t="s">
        <v>610</v>
      </c>
      <c r="I850" t="s">
        <v>250</v>
      </c>
      <c r="J850" t="s">
        <v>251</v>
      </c>
    </row>
    <row r="851" spans="1:10" hidden="1" x14ac:dyDescent="0.35">
      <c r="A851" t="str">
        <f>VLOOKUP(E851,kontoplaan!A63:F1531,6,FALSE)</f>
        <v>Põhitegevuse kulud</v>
      </c>
      <c r="B851" t="str">
        <f>VLOOKUP(E851,kontogrupp!A846:B2130,2,FALSE)</f>
        <v>55 - majandamiskulud</v>
      </c>
      <c r="C851" t="s">
        <v>64</v>
      </c>
      <c r="D851">
        <v>23</v>
      </c>
      <c r="E851" s="1">
        <v>550060</v>
      </c>
      <c r="F851" t="s">
        <v>64</v>
      </c>
      <c r="G851" t="s">
        <v>609</v>
      </c>
      <c r="H851" t="s">
        <v>610</v>
      </c>
      <c r="I851" t="s">
        <v>250</v>
      </c>
      <c r="J851" t="s">
        <v>251</v>
      </c>
    </row>
    <row r="852" spans="1:10" hidden="1" x14ac:dyDescent="0.35">
      <c r="A852" t="str">
        <f>VLOOKUP(E852,kontoplaan!A64:F1532,6,FALSE)</f>
        <v>Põhitegevuse kulud</v>
      </c>
      <c r="B852" t="str">
        <f>VLOOKUP(E852,kontogrupp!A847:B2131,2,FALSE)</f>
        <v>55 - majandamiskulud</v>
      </c>
      <c r="C852" t="s">
        <v>517</v>
      </c>
      <c r="D852">
        <v>-23</v>
      </c>
      <c r="E852" s="1">
        <v>550010</v>
      </c>
      <c r="F852" t="s">
        <v>517</v>
      </c>
      <c r="G852" t="s">
        <v>609</v>
      </c>
      <c r="H852" t="s">
        <v>610</v>
      </c>
      <c r="I852" t="s">
        <v>250</v>
      </c>
      <c r="J852" t="s">
        <v>251</v>
      </c>
    </row>
    <row r="853" spans="1:10" hidden="1" x14ac:dyDescent="0.35">
      <c r="A853" t="str">
        <f>VLOOKUP(E853,kontoplaan!A65:F1533,6,FALSE)</f>
        <v>Põhitegevuse kulud</v>
      </c>
      <c r="B853" t="str">
        <f>VLOOKUP(E853,kontogrupp!A848:B2132,2,FALSE)</f>
        <v>50 - tööjõukulud</v>
      </c>
      <c r="C853" t="s">
        <v>993</v>
      </c>
      <c r="D853">
        <v>340</v>
      </c>
      <c r="E853" s="1">
        <v>500263</v>
      </c>
      <c r="F853" t="s">
        <v>993</v>
      </c>
      <c r="G853" t="s">
        <v>609</v>
      </c>
      <c r="H853" t="s">
        <v>610</v>
      </c>
      <c r="I853" t="s">
        <v>250</v>
      </c>
      <c r="J853" t="s">
        <v>251</v>
      </c>
    </row>
    <row r="854" spans="1:10" hidden="1" x14ac:dyDescent="0.35">
      <c r="A854" t="str">
        <f>VLOOKUP(E854,kontoplaan!A66:F1534,6,FALSE)</f>
        <v>Põhitegevuse kulud</v>
      </c>
      <c r="B854" t="str">
        <f>VLOOKUP(E854,kontogrupp!A849:B2133,2,FALSE)</f>
        <v>50 - tööjõukulud</v>
      </c>
      <c r="C854" t="s">
        <v>157</v>
      </c>
      <c r="D854">
        <v>-340</v>
      </c>
      <c r="E854" s="1">
        <v>500260</v>
      </c>
      <c r="F854" t="s">
        <v>157</v>
      </c>
      <c r="G854" t="s">
        <v>609</v>
      </c>
      <c r="H854" t="s">
        <v>610</v>
      </c>
      <c r="I854" t="s">
        <v>250</v>
      </c>
      <c r="J854" t="s">
        <v>251</v>
      </c>
    </row>
    <row r="855" spans="1:10" hidden="1" x14ac:dyDescent="0.35">
      <c r="A855" t="str">
        <f>VLOOKUP(E855,kontoplaan!A67:F1535,6,FALSE)</f>
        <v>Põhitegevuse kulud</v>
      </c>
      <c r="B855" t="str">
        <f>VLOOKUP(E855,kontogrupp!A850:B2134,2,FALSE)</f>
        <v>50 - tööjõukulud</v>
      </c>
      <c r="C855" t="s">
        <v>995</v>
      </c>
      <c r="D855">
        <v>200</v>
      </c>
      <c r="E855" s="1">
        <v>500213</v>
      </c>
      <c r="F855" t="s">
        <v>995</v>
      </c>
      <c r="G855" t="s">
        <v>609</v>
      </c>
      <c r="H855" t="s">
        <v>610</v>
      </c>
      <c r="I855" t="s">
        <v>250</v>
      </c>
      <c r="J855" t="s">
        <v>251</v>
      </c>
    </row>
    <row r="856" spans="1:10" hidden="1" x14ac:dyDescent="0.35">
      <c r="A856" t="str">
        <f>VLOOKUP(E856,kontoplaan!A68:F1536,6,FALSE)</f>
        <v>Põhitegevuse kulud</v>
      </c>
      <c r="B856" t="str">
        <f>VLOOKUP(E856,kontogrupp!A851:B2135,2,FALSE)</f>
        <v>50 - tööjõukulud</v>
      </c>
      <c r="C856" t="s">
        <v>220</v>
      </c>
      <c r="D856">
        <v>-200</v>
      </c>
      <c r="E856" s="1">
        <v>500210</v>
      </c>
      <c r="F856" t="s">
        <v>220</v>
      </c>
      <c r="G856" t="s">
        <v>609</v>
      </c>
      <c r="H856" t="s">
        <v>610</v>
      </c>
      <c r="I856" t="s">
        <v>250</v>
      </c>
      <c r="J856" t="s">
        <v>251</v>
      </c>
    </row>
    <row r="857" spans="1:10" hidden="1" x14ac:dyDescent="0.35">
      <c r="A857" t="str">
        <f>VLOOKUP(E857,kontoplaan!A69:F1537,6,FALSE)</f>
        <v>Põhitegevuse kulud</v>
      </c>
      <c r="B857" t="str">
        <f>VLOOKUP(E857,kontogrupp!A852:B2136,2,FALSE)</f>
        <v>50 - tööjõukulud</v>
      </c>
      <c r="C857" t="s">
        <v>18</v>
      </c>
      <c r="D857">
        <v>38</v>
      </c>
      <c r="E857" s="1">
        <v>506040</v>
      </c>
      <c r="F857" t="s">
        <v>18</v>
      </c>
      <c r="G857" t="s">
        <v>609</v>
      </c>
      <c r="H857" t="s">
        <v>610</v>
      </c>
      <c r="I857" t="s">
        <v>250</v>
      </c>
      <c r="J857" t="s">
        <v>251</v>
      </c>
    </row>
    <row r="858" spans="1:10" hidden="1" x14ac:dyDescent="0.35">
      <c r="A858" t="str">
        <f>VLOOKUP(E858,kontoplaan!A70:F1538,6,FALSE)</f>
        <v>Põhitegevuse kulud</v>
      </c>
      <c r="B858" t="str">
        <f>VLOOKUP(E858,kontogrupp!A853:B2137,2,FALSE)</f>
        <v>50 - tööjõukulud</v>
      </c>
      <c r="C858" t="s">
        <v>28</v>
      </c>
      <c r="D858">
        <v>1525</v>
      </c>
      <c r="E858" s="1">
        <v>506000</v>
      </c>
      <c r="F858" t="s">
        <v>28</v>
      </c>
      <c r="G858" t="s">
        <v>609</v>
      </c>
      <c r="H858" t="s">
        <v>610</v>
      </c>
      <c r="I858" t="s">
        <v>250</v>
      </c>
      <c r="J858" t="s">
        <v>251</v>
      </c>
    </row>
    <row r="859" spans="1:10" hidden="1" x14ac:dyDescent="0.35">
      <c r="A859" t="str">
        <f>VLOOKUP(E859,kontoplaan!A71:F1539,6,FALSE)</f>
        <v>Põhitegevuse kulud</v>
      </c>
      <c r="B859" t="str">
        <f>VLOOKUP(E859,kontogrupp!A854:B2138,2,FALSE)</f>
        <v>50 - tööjõukulud</v>
      </c>
      <c r="C859" t="s">
        <v>157</v>
      </c>
      <c r="D859">
        <v>4623</v>
      </c>
      <c r="E859" s="1">
        <v>500260</v>
      </c>
      <c r="F859" t="s">
        <v>157</v>
      </c>
      <c r="G859" t="s">
        <v>609</v>
      </c>
      <c r="H859" t="s">
        <v>610</v>
      </c>
      <c r="I859" t="s">
        <v>250</v>
      </c>
      <c r="J859" t="s">
        <v>251</v>
      </c>
    </row>
    <row r="860" spans="1:10" hidden="1" x14ac:dyDescent="0.35">
      <c r="A860" t="str">
        <f>VLOOKUP(E860,kontoplaan!A72:F1540,6,FALSE)</f>
        <v>Põhitegevuse kulud</v>
      </c>
      <c r="B860" t="str">
        <f>VLOOKUP(E860,kontogrupp!A855:B2139,2,FALSE)</f>
        <v>55 - majandamiskulud</v>
      </c>
      <c r="C860" t="s">
        <v>997</v>
      </c>
      <c r="D860">
        <v>285</v>
      </c>
      <c r="E860" s="1">
        <v>552590</v>
      </c>
      <c r="F860" t="s">
        <v>149</v>
      </c>
      <c r="G860" t="s">
        <v>609</v>
      </c>
      <c r="H860" t="s">
        <v>610</v>
      </c>
      <c r="I860" t="s">
        <v>250</v>
      </c>
      <c r="J860" t="s">
        <v>251</v>
      </c>
    </row>
    <row r="861" spans="1:10" hidden="1" x14ac:dyDescent="0.35">
      <c r="A861" t="str">
        <f>VLOOKUP(E861,kontoplaan!A73:F1541,6,FALSE)</f>
        <v>Põhitegevuse kulud</v>
      </c>
      <c r="B861" t="str">
        <f>VLOOKUP(E861,kontogrupp!A856:B2140,2,FALSE)</f>
        <v>55 - majandamiskulud</v>
      </c>
      <c r="C861" t="s">
        <v>997</v>
      </c>
      <c r="D861">
        <v>315</v>
      </c>
      <c r="E861" s="1">
        <v>552520</v>
      </c>
      <c r="F861" t="s">
        <v>297</v>
      </c>
      <c r="G861" t="s">
        <v>609</v>
      </c>
      <c r="H861" t="s">
        <v>610</v>
      </c>
      <c r="I861" t="s">
        <v>250</v>
      </c>
      <c r="J861" t="s">
        <v>251</v>
      </c>
    </row>
    <row r="862" spans="1:10" hidden="1" x14ac:dyDescent="0.35">
      <c r="A862" t="str">
        <f>VLOOKUP(E862,kontoplaan!A74:F1542,6,FALSE)</f>
        <v>Põhitegevuse kulud</v>
      </c>
      <c r="B862" t="str">
        <f>VLOOKUP(E862,kontogrupp!A857:B2141,2,FALSE)</f>
        <v>55 - majandamiskulud</v>
      </c>
      <c r="C862" t="s">
        <v>998</v>
      </c>
      <c r="D862">
        <v>229</v>
      </c>
      <c r="E862" s="1">
        <v>550400</v>
      </c>
      <c r="F862" t="s">
        <v>138</v>
      </c>
      <c r="G862" t="s">
        <v>221</v>
      </c>
      <c r="H862" t="s">
        <v>222</v>
      </c>
      <c r="I862" t="s">
        <v>223</v>
      </c>
      <c r="J862" t="s">
        <v>224</v>
      </c>
    </row>
    <row r="863" spans="1:10" hidden="1" x14ac:dyDescent="0.35">
      <c r="A863" t="str">
        <f>VLOOKUP(E863,kontoplaan!A75:F1543,6,FALSE)</f>
        <v>Põhitegevuse kulud</v>
      </c>
      <c r="B863" t="str">
        <f>VLOOKUP(E863,kontogrupp!A858:B2142,2,FALSE)</f>
        <v>55 - majandamiskulud</v>
      </c>
      <c r="C863" t="s">
        <v>998</v>
      </c>
      <c r="D863">
        <v>-229</v>
      </c>
      <c r="E863" s="1">
        <v>552490</v>
      </c>
      <c r="F863" t="s">
        <v>244</v>
      </c>
      <c r="G863" t="s">
        <v>221</v>
      </c>
      <c r="H863" t="s">
        <v>222</v>
      </c>
      <c r="I863" t="s">
        <v>223</v>
      </c>
      <c r="J863" t="s">
        <v>224</v>
      </c>
    </row>
    <row r="864" spans="1:10" hidden="1" x14ac:dyDescent="0.35">
      <c r="A864" t="str">
        <f>VLOOKUP(E864,kontoplaan!A76:F1544,6,FALSE)</f>
        <v>Põhitegevuse tulud</v>
      </c>
      <c r="B864" t="str">
        <f>VLOOKUP(E864,kontogrupp!A859:B2143,2,FALSE)</f>
        <v>35 - saadud toetused</v>
      </c>
      <c r="C864" t="s">
        <v>999</v>
      </c>
      <c r="D864">
        <v>600</v>
      </c>
      <c r="E864" s="1">
        <v>350002</v>
      </c>
      <c r="F864" t="s">
        <v>691</v>
      </c>
      <c r="G864" t="s">
        <v>609</v>
      </c>
      <c r="H864" t="s">
        <v>610</v>
      </c>
      <c r="I864" t="s">
        <v>250</v>
      </c>
      <c r="J864" t="s">
        <v>251</v>
      </c>
    </row>
    <row r="865" spans="1:16" hidden="1" x14ac:dyDescent="0.35">
      <c r="A865" t="str">
        <f>VLOOKUP(E865,kontoplaan!A77:F1545,6,FALSE)</f>
        <v>Põhitegevuse tulud</v>
      </c>
      <c r="B865" t="str">
        <f>VLOOKUP(E865,kontogrupp!A860:B2144,2,FALSE)</f>
        <v>35 - saadud toetused</v>
      </c>
      <c r="C865" t="s">
        <v>1000</v>
      </c>
      <c r="D865">
        <v>2699</v>
      </c>
      <c r="E865" s="1">
        <v>350000</v>
      </c>
      <c r="F865" t="s">
        <v>162</v>
      </c>
      <c r="G865" t="s">
        <v>609</v>
      </c>
      <c r="H865" t="s">
        <v>610</v>
      </c>
      <c r="I865" t="s">
        <v>250</v>
      </c>
      <c r="J865" t="s">
        <v>251</v>
      </c>
    </row>
    <row r="866" spans="1:16" hidden="1" x14ac:dyDescent="0.35">
      <c r="A866" t="str">
        <f>VLOOKUP(E866,kontoplaan!A78:F1546,6,FALSE)</f>
        <v>Põhitegevuse kulud</v>
      </c>
      <c r="B866" t="str">
        <f>VLOOKUP(E866,kontogrupp!A861:B2145,2,FALSE)</f>
        <v>55 - majandamiskulud</v>
      </c>
      <c r="C866" t="s">
        <v>1001</v>
      </c>
      <c r="D866">
        <v>-175</v>
      </c>
      <c r="E866" s="1">
        <v>550400</v>
      </c>
      <c r="F866" t="s">
        <v>138</v>
      </c>
      <c r="G866" t="s">
        <v>221</v>
      </c>
      <c r="H866" t="s">
        <v>222</v>
      </c>
      <c r="I866" t="s">
        <v>223</v>
      </c>
      <c r="J866" t="s">
        <v>224</v>
      </c>
    </row>
    <row r="867" spans="1:16" hidden="1" x14ac:dyDescent="0.35">
      <c r="A867" t="str">
        <f>VLOOKUP(E867,kontoplaan!A79:F1547,6,FALSE)</f>
        <v>Põhitegevuse tulud</v>
      </c>
      <c r="B867" t="str">
        <f>VLOOKUP(E867,kontogrupp!A862:B2146,2,FALSE)</f>
        <v>32 - tulud kaupade ja teenuste müügist</v>
      </c>
      <c r="C867" t="s">
        <v>1002</v>
      </c>
      <c r="D867">
        <v>3487</v>
      </c>
      <c r="E867" s="1">
        <v>322090</v>
      </c>
      <c r="F867" t="s">
        <v>197</v>
      </c>
      <c r="G867" t="s">
        <v>609</v>
      </c>
      <c r="H867" t="s">
        <v>610</v>
      </c>
      <c r="I867" t="s">
        <v>250</v>
      </c>
      <c r="J867" t="s">
        <v>251</v>
      </c>
    </row>
    <row r="868" spans="1:16" hidden="1" x14ac:dyDescent="0.35">
      <c r="A868" t="str">
        <f>VLOOKUP(E868,kontoplaan!A80:F1548,6,FALSE)</f>
        <v>Põhitegevuse kulud</v>
      </c>
      <c r="B868" t="str">
        <f>VLOOKUP(E868,kontogrupp!A863:B2147,2,FALSE)</f>
        <v>55 - majandamiskulud</v>
      </c>
      <c r="C868" t="s">
        <v>1001</v>
      </c>
      <c r="D868">
        <v>175</v>
      </c>
      <c r="E868" s="1">
        <v>551108</v>
      </c>
      <c r="F868" t="s">
        <v>904</v>
      </c>
      <c r="G868" t="s">
        <v>221</v>
      </c>
      <c r="H868" t="s">
        <v>222</v>
      </c>
      <c r="I868" t="s">
        <v>223</v>
      </c>
      <c r="J868" t="s">
        <v>224</v>
      </c>
    </row>
    <row r="869" spans="1:16" hidden="1" x14ac:dyDescent="0.35">
      <c r="A869" t="str">
        <f>VLOOKUP(E869,kontoplaan!A81:F1549,6,FALSE)</f>
        <v>Põhitegevuse kulud</v>
      </c>
      <c r="B869" t="str">
        <f>VLOOKUP(E869,kontogrupp!A864:B2148,2,FALSE)</f>
        <v>55 - majandamiskulud</v>
      </c>
      <c r="C869" t="s">
        <v>1003</v>
      </c>
      <c r="D869">
        <v>-34</v>
      </c>
      <c r="E869" s="1">
        <v>550000</v>
      </c>
      <c r="F869" t="s">
        <v>190</v>
      </c>
      <c r="G869" t="s">
        <v>221</v>
      </c>
      <c r="H869" t="s">
        <v>222</v>
      </c>
      <c r="I869" t="s">
        <v>223</v>
      </c>
      <c r="J869" t="s">
        <v>224</v>
      </c>
    </row>
    <row r="870" spans="1:16" hidden="1" x14ac:dyDescent="0.35">
      <c r="A870" t="str">
        <f>VLOOKUP(E870,kontoplaan!A82:F1550,6,FALSE)</f>
        <v>Põhitegevuse kulud</v>
      </c>
      <c r="B870" t="str">
        <f>VLOOKUP(E870,kontogrupp!A865:B2149,2,FALSE)</f>
        <v>55 - majandamiskulud</v>
      </c>
      <c r="C870" t="s">
        <v>1003</v>
      </c>
      <c r="D870">
        <v>-60</v>
      </c>
      <c r="E870" s="1">
        <v>550099</v>
      </c>
      <c r="F870" t="s">
        <v>86</v>
      </c>
      <c r="G870" t="s">
        <v>221</v>
      </c>
      <c r="H870" t="s">
        <v>222</v>
      </c>
      <c r="I870" t="s">
        <v>223</v>
      </c>
      <c r="J870" t="s">
        <v>224</v>
      </c>
    </row>
    <row r="871" spans="1:16" hidden="1" x14ac:dyDescent="0.35">
      <c r="A871" t="str">
        <f>VLOOKUP(E871,kontoplaan!A83:F1551,6,FALSE)</f>
        <v>Põhitegevuse kulud</v>
      </c>
      <c r="B871" t="str">
        <f>VLOOKUP(E871,kontogrupp!A866:B2150,2,FALSE)</f>
        <v>55 - majandamiskulud</v>
      </c>
      <c r="C871" t="s">
        <v>1004</v>
      </c>
      <c r="D871">
        <v>94</v>
      </c>
      <c r="E871" s="1">
        <v>550012</v>
      </c>
      <c r="F871" t="s">
        <v>643</v>
      </c>
      <c r="G871" t="s">
        <v>221</v>
      </c>
      <c r="H871" t="s">
        <v>222</v>
      </c>
      <c r="I871" t="s">
        <v>223</v>
      </c>
      <c r="J871" t="s">
        <v>224</v>
      </c>
    </row>
    <row r="872" spans="1:16" hidden="1" x14ac:dyDescent="0.35">
      <c r="A872" t="str">
        <f>VLOOKUP(E872,kontoplaan!A84:F1552,6,FALSE)</f>
        <v>Põhitegevuse kulud</v>
      </c>
      <c r="B872" t="str">
        <f>VLOOKUP(E872,kontogrupp!A867:B2151,2,FALSE)</f>
        <v>55 - majandamiskulud</v>
      </c>
      <c r="C872" t="s">
        <v>1005</v>
      </c>
      <c r="D872">
        <v>48000</v>
      </c>
      <c r="E872" s="1">
        <v>552460</v>
      </c>
      <c r="F872" t="s">
        <v>826</v>
      </c>
      <c r="G872" t="s">
        <v>139</v>
      </c>
      <c r="H872" t="s">
        <v>140</v>
      </c>
      <c r="I872" t="s">
        <v>307</v>
      </c>
      <c r="J872" t="s">
        <v>308</v>
      </c>
      <c r="O872" t="s">
        <v>827</v>
      </c>
      <c r="P872" t="s">
        <v>828</v>
      </c>
    </row>
    <row r="873" spans="1:16" hidden="1" x14ac:dyDescent="0.35">
      <c r="A873" t="str">
        <f>VLOOKUP(E873,kontoplaan!A85:F1553,6,FALSE)</f>
        <v>Põhitegevuse kulud</v>
      </c>
      <c r="B873" t="str">
        <f>VLOOKUP(E873,kontogrupp!A868:B2152,2,FALSE)</f>
        <v>55 - majandamiskulud</v>
      </c>
      <c r="C873" t="s">
        <v>1005</v>
      </c>
      <c r="D873">
        <v>-48000</v>
      </c>
      <c r="E873" s="1">
        <v>552490</v>
      </c>
      <c r="F873" t="s">
        <v>244</v>
      </c>
      <c r="G873" t="s">
        <v>139</v>
      </c>
      <c r="H873" t="s">
        <v>140</v>
      </c>
      <c r="I873" t="s">
        <v>307</v>
      </c>
      <c r="J873" t="s">
        <v>308</v>
      </c>
      <c r="O873" t="s">
        <v>1006</v>
      </c>
      <c r="P873" t="s">
        <v>1007</v>
      </c>
    </row>
    <row r="874" spans="1:16" hidden="1" x14ac:dyDescent="0.35">
      <c r="A874" t="str">
        <f>VLOOKUP(E874,kontoplaan!A86:F1554,6,FALSE)</f>
        <v>Põhitegevuse kulud</v>
      </c>
      <c r="B874" t="str">
        <f>VLOOKUP(E874,kontogrupp!A869:B2153,2,FALSE)</f>
        <v>45 - toetused juriidilistele isikutele</v>
      </c>
      <c r="C874" t="s">
        <v>1008</v>
      </c>
      <c r="D874">
        <v>16901</v>
      </c>
      <c r="E874" s="1">
        <v>452100</v>
      </c>
      <c r="F874" t="s">
        <v>637</v>
      </c>
      <c r="G874" t="s">
        <v>139</v>
      </c>
      <c r="H874" t="s">
        <v>140</v>
      </c>
      <c r="I874" t="s">
        <v>839</v>
      </c>
      <c r="J874" t="s">
        <v>840</v>
      </c>
      <c r="O874" t="s">
        <v>1009</v>
      </c>
      <c r="P874" t="s">
        <v>1010</v>
      </c>
    </row>
    <row r="875" spans="1:16" hidden="1" x14ac:dyDescent="0.35">
      <c r="A875" t="str">
        <f>VLOOKUP(E875,kontoplaan!A87:F1555,6,FALSE)</f>
        <v>Põhitegevuse kulud</v>
      </c>
      <c r="B875" t="str">
        <f>VLOOKUP(E875,kontogrupp!A870:B2154,2,FALSE)</f>
        <v>55 - majandamiskulud</v>
      </c>
      <c r="C875" t="s">
        <v>1008</v>
      </c>
      <c r="D875">
        <v>-16901</v>
      </c>
      <c r="E875" s="1">
        <v>552590</v>
      </c>
      <c r="F875" t="s">
        <v>149</v>
      </c>
      <c r="G875" t="s">
        <v>139</v>
      </c>
      <c r="H875" t="s">
        <v>140</v>
      </c>
      <c r="I875" t="s">
        <v>839</v>
      </c>
      <c r="J875" t="s">
        <v>840</v>
      </c>
      <c r="O875" t="s">
        <v>1009</v>
      </c>
      <c r="P875" t="s">
        <v>1010</v>
      </c>
    </row>
    <row r="876" spans="1:16" hidden="1" x14ac:dyDescent="0.35">
      <c r="A876" t="str">
        <f>VLOOKUP(E876,kontoplaan!A88:F1556,6,FALSE)</f>
        <v>Põhitegevuse kulud</v>
      </c>
      <c r="B876" t="str">
        <f>VLOOKUP(E876,kontogrupp!A871:B2155,2,FALSE)</f>
        <v>55 - majandamiskulud</v>
      </c>
      <c r="C876" t="s">
        <v>1011</v>
      </c>
      <c r="D876">
        <v>-475</v>
      </c>
      <c r="E876" s="1">
        <v>552490</v>
      </c>
      <c r="F876" t="s">
        <v>244</v>
      </c>
      <c r="G876" t="s">
        <v>139</v>
      </c>
      <c r="H876" t="s">
        <v>140</v>
      </c>
      <c r="I876" t="s">
        <v>245</v>
      </c>
      <c r="J876" t="s">
        <v>246</v>
      </c>
      <c r="O876" t="s">
        <v>247</v>
      </c>
      <c r="P876" t="s">
        <v>248</v>
      </c>
    </row>
    <row r="877" spans="1:16" hidden="1" x14ac:dyDescent="0.35">
      <c r="A877" t="str">
        <f>VLOOKUP(E877,kontoplaan!A89:F1557,6,FALSE)</f>
        <v>Põhitegevuse kulud</v>
      </c>
      <c r="B877" t="str">
        <f>VLOOKUP(E877,kontogrupp!A872:B2156,2,FALSE)</f>
        <v>50 - tööjõukulud</v>
      </c>
      <c r="C877" t="s">
        <v>1012</v>
      </c>
      <c r="D877">
        <v>117</v>
      </c>
      <c r="E877" s="1">
        <v>506000</v>
      </c>
      <c r="F877" t="s">
        <v>28</v>
      </c>
      <c r="G877" t="s">
        <v>139</v>
      </c>
      <c r="H877" t="s">
        <v>140</v>
      </c>
      <c r="I877" t="s">
        <v>245</v>
      </c>
      <c r="J877" t="s">
        <v>246</v>
      </c>
      <c r="O877" t="s">
        <v>247</v>
      </c>
      <c r="P877" t="s">
        <v>248</v>
      </c>
    </row>
    <row r="878" spans="1:16" hidden="1" x14ac:dyDescent="0.35">
      <c r="A878" t="str">
        <f>VLOOKUP(E878,kontoplaan!A90:F1558,6,FALSE)</f>
        <v>Põhitegevuse kulud</v>
      </c>
      <c r="B878" t="str">
        <f>VLOOKUP(E878,kontogrupp!A873:B2157,2,FALSE)</f>
        <v>50 - tööjõukulud</v>
      </c>
      <c r="C878" t="s">
        <v>1013</v>
      </c>
      <c r="D878">
        <v>6</v>
      </c>
      <c r="E878" s="1">
        <v>506040</v>
      </c>
      <c r="F878" t="s">
        <v>18</v>
      </c>
      <c r="G878" t="s">
        <v>139</v>
      </c>
      <c r="H878" t="s">
        <v>140</v>
      </c>
      <c r="I878" t="s">
        <v>245</v>
      </c>
      <c r="J878" t="s">
        <v>246</v>
      </c>
      <c r="O878" t="s">
        <v>247</v>
      </c>
      <c r="P878" t="s">
        <v>248</v>
      </c>
    </row>
    <row r="879" spans="1:16" hidden="1" x14ac:dyDescent="0.35">
      <c r="A879" t="str">
        <f>VLOOKUP(E879,kontoplaan!A91:F1559,6,FALSE)</f>
        <v>Põhitegevuse kulud</v>
      </c>
      <c r="B879" t="str">
        <f>VLOOKUP(E879,kontogrupp!A874:B2158,2,FALSE)</f>
        <v>50 - tööjõukulud</v>
      </c>
      <c r="C879" t="s">
        <v>1014</v>
      </c>
      <c r="D879">
        <v>352</v>
      </c>
      <c r="E879" s="1">
        <v>500500</v>
      </c>
      <c r="F879" t="s">
        <v>97</v>
      </c>
      <c r="G879" t="s">
        <v>139</v>
      </c>
      <c r="H879" t="s">
        <v>140</v>
      </c>
      <c r="I879" t="s">
        <v>245</v>
      </c>
      <c r="J879" t="s">
        <v>246</v>
      </c>
      <c r="O879" t="s">
        <v>247</v>
      </c>
      <c r="P879" t="s">
        <v>248</v>
      </c>
    </row>
    <row r="880" spans="1:16" hidden="1" x14ac:dyDescent="0.35">
      <c r="A880" t="str">
        <f>VLOOKUP(E880,kontoplaan!A92:F1560,6,FALSE)</f>
        <v>Põhitegevuse kulud</v>
      </c>
      <c r="B880" t="str">
        <f>VLOOKUP(E880,kontogrupp!A875:B2159,2,FALSE)</f>
        <v>55 - majandamiskulud</v>
      </c>
      <c r="C880" t="s">
        <v>1015</v>
      </c>
      <c r="D880">
        <v>525</v>
      </c>
      <c r="E880" s="1">
        <v>550304</v>
      </c>
      <c r="F880" t="s">
        <v>667</v>
      </c>
      <c r="G880" t="s">
        <v>1016</v>
      </c>
      <c r="H880" t="s">
        <v>1017</v>
      </c>
      <c r="I880" t="s">
        <v>1018</v>
      </c>
      <c r="J880" t="s">
        <v>1019</v>
      </c>
    </row>
    <row r="881" spans="1:16" hidden="1" x14ac:dyDescent="0.35">
      <c r="A881" t="str">
        <f>VLOOKUP(E881,kontoplaan!A93:F1561,6,FALSE)</f>
        <v>Põhitegevuse kulud</v>
      </c>
      <c r="B881" t="str">
        <f>VLOOKUP(E881,kontogrupp!A876:B2160,2,FALSE)</f>
        <v>55 - majandamiskulud</v>
      </c>
      <c r="C881" t="s">
        <v>1020</v>
      </c>
      <c r="D881">
        <v>2475</v>
      </c>
      <c r="E881" s="1">
        <v>550400</v>
      </c>
      <c r="F881" t="s">
        <v>138</v>
      </c>
      <c r="G881" t="s">
        <v>1016</v>
      </c>
      <c r="H881" t="s">
        <v>1017</v>
      </c>
      <c r="I881" t="s">
        <v>1018</v>
      </c>
      <c r="J881" t="s">
        <v>1019</v>
      </c>
      <c r="O881" t="s">
        <v>1021</v>
      </c>
      <c r="P881" t="s">
        <v>1022</v>
      </c>
    </row>
    <row r="882" spans="1:16" hidden="1" x14ac:dyDescent="0.35">
      <c r="A882" t="str">
        <f>VLOOKUP(E882,kontoplaan!A94:F1562,6,FALSE)</f>
        <v>Põhitegevuse kulud</v>
      </c>
      <c r="B882" t="str">
        <f>VLOOKUP(E882,kontogrupp!A877:B2161,2,FALSE)</f>
        <v>55 - majandamiskulud</v>
      </c>
      <c r="C882" t="s">
        <v>1023</v>
      </c>
      <c r="D882">
        <v>-3000</v>
      </c>
      <c r="E882" s="1">
        <v>550040</v>
      </c>
      <c r="F882" t="s">
        <v>76</v>
      </c>
      <c r="G882" t="s">
        <v>1016</v>
      </c>
      <c r="H882" t="s">
        <v>1017</v>
      </c>
      <c r="I882" t="s">
        <v>1018</v>
      </c>
      <c r="J882" t="s">
        <v>1019</v>
      </c>
      <c r="O882" t="s">
        <v>1021</v>
      </c>
      <c r="P882" t="s">
        <v>1022</v>
      </c>
    </row>
    <row r="883" spans="1:16" hidden="1" x14ac:dyDescent="0.35">
      <c r="A883" t="str">
        <f>VLOOKUP(E883,kontoplaan!A95:F1563,6,FALSE)</f>
        <v>Põhitegevuse kulud</v>
      </c>
      <c r="B883" t="str">
        <f>VLOOKUP(E883,kontogrupp!A878:B2162,2,FALSE)</f>
        <v>55 - majandamiskulud</v>
      </c>
      <c r="C883" t="s">
        <v>1024</v>
      </c>
      <c r="D883">
        <v>8000</v>
      </c>
      <c r="E883" s="1">
        <v>551480</v>
      </c>
      <c r="F883" t="s">
        <v>675</v>
      </c>
      <c r="G883" t="s">
        <v>139</v>
      </c>
      <c r="H883" t="s">
        <v>140</v>
      </c>
      <c r="I883" t="s">
        <v>245</v>
      </c>
      <c r="J883" t="s">
        <v>246</v>
      </c>
      <c r="O883" t="s">
        <v>247</v>
      </c>
      <c r="P883" t="s">
        <v>248</v>
      </c>
    </row>
    <row r="884" spans="1:16" hidden="1" x14ac:dyDescent="0.35">
      <c r="A884" t="str">
        <f>VLOOKUP(E884,kontoplaan!A96:F1564,6,FALSE)</f>
        <v>Põhitegevuse kulud</v>
      </c>
      <c r="B884" t="str">
        <f>VLOOKUP(E884,kontogrupp!A879:B2163,2,FALSE)</f>
        <v>55 - majandamiskulud</v>
      </c>
      <c r="C884" t="s">
        <v>1025</v>
      </c>
      <c r="D884">
        <v>-8000</v>
      </c>
      <c r="E884" s="1">
        <v>551417</v>
      </c>
      <c r="F884" t="s">
        <v>257</v>
      </c>
      <c r="G884" t="s">
        <v>139</v>
      </c>
      <c r="H884" t="s">
        <v>140</v>
      </c>
      <c r="I884" t="s">
        <v>245</v>
      </c>
      <c r="J884" t="s">
        <v>246</v>
      </c>
      <c r="O884" t="s">
        <v>247</v>
      </c>
      <c r="P884" t="s">
        <v>248</v>
      </c>
    </row>
    <row r="885" spans="1:16" hidden="1" x14ac:dyDescent="0.35">
      <c r="A885" t="str">
        <f>VLOOKUP(E885,kontoplaan!A97:F1565,6,FALSE)</f>
        <v>Põhitegevuse kulud</v>
      </c>
      <c r="B885" t="str">
        <f>VLOOKUP(E885,kontogrupp!A880:B2164,2,FALSE)</f>
        <v>50 - tööjõukulud</v>
      </c>
      <c r="C885" t="s">
        <v>1020</v>
      </c>
      <c r="D885">
        <v>3</v>
      </c>
      <c r="E885" s="1">
        <v>506040</v>
      </c>
      <c r="F885" t="s">
        <v>18</v>
      </c>
      <c r="G885" t="s">
        <v>1016</v>
      </c>
      <c r="H885" t="s">
        <v>1017</v>
      </c>
      <c r="I885" t="s">
        <v>1018</v>
      </c>
      <c r="J885" t="s">
        <v>1019</v>
      </c>
      <c r="O885" t="s">
        <v>1026</v>
      </c>
      <c r="P885" t="s">
        <v>1027</v>
      </c>
    </row>
    <row r="886" spans="1:16" hidden="1" x14ac:dyDescent="0.35">
      <c r="A886" t="str">
        <f>VLOOKUP(E886,kontoplaan!A98:F1566,6,FALSE)</f>
        <v>Põhitegevuse kulud</v>
      </c>
      <c r="B886" t="str">
        <f>VLOOKUP(E886,kontogrupp!A881:B2165,2,FALSE)</f>
        <v>50 - tööjõukulud</v>
      </c>
      <c r="C886" t="s">
        <v>1020</v>
      </c>
      <c r="D886">
        <v>132</v>
      </c>
      <c r="E886" s="1">
        <v>506000</v>
      </c>
      <c r="F886" t="s">
        <v>28</v>
      </c>
      <c r="G886" t="s">
        <v>1016</v>
      </c>
      <c r="H886" t="s">
        <v>1017</v>
      </c>
      <c r="I886" t="s">
        <v>1018</v>
      </c>
      <c r="J886" t="s">
        <v>1019</v>
      </c>
      <c r="O886" t="s">
        <v>1026</v>
      </c>
      <c r="P886" t="s">
        <v>1027</v>
      </c>
    </row>
    <row r="887" spans="1:16" hidden="1" x14ac:dyDescent="0.35">
      <c r="A887" t="str">
        <f>VLOOKUP(E887,kontoplaan!A99:F1567,6,FALSE)</f>
        <v>Põhitegevuse kulud</v>
      </c>
      <c r="B887" t="str">
        <f>VLOOKUP(E887,kontogrupp!A882:B2166,2,FALSE)</f>
        <v>50 - tööjõukulud</v>
      </c>
      <c r="C887" t="s">
        <v>1028</v>
      </c>
      <c r="D887">
        <v>400</v>
      </c>
      <c r="E887" s="1">
        <v>500143</v>
      </c>
      <c r="F887" t="s">
        <v>1030</v>
      </c>
      <c r="G887" t="s">
        <v>1016</v>
      </c>
      <c r="H887" t="s">
        <v>1017</v>
      </c>
      <c r="I887" t="s">
        <v>1018</v>
      </c>
      <c r="J887" t="s">
        <v>1019</v>
      </c>
      <c r="O887" t="s">
        <v>1026</v>
      </c>
      <c r="P887" t="s">
        <v>1027</v>
      </c>
    </row>
    <row r="888" spans="1:16" hidden="1" x14ac:dyDescent="0.35">
      <c r="A888" t="str">
        <f>VLOOKUP(E888,kontoplaan!A100:F1568,6,FALSE)</f>
        <v>Põhitegevuse kulud</v>
      </c>
      <c r="B888" t="str">
        <f>VLOOKUP(E888,kontogrupp!A883:B2167,2,FALSE)</f>
        <v>50 - tööjõukulud</v>
      </c>
      <c r="C888" t="s">
        <v>1031</v>
      </c>
      <c r="D888">
        <v>203</v>
      </c>
      <c r="E888" s="1">
        <v>500147</v>
      </c>
      <c r="F888" t="s">
        <v>1033</v>
      </c>
      <c r="G888" t="s">
        <v>1016</v>
      </c>
      <c r="H888" t="s">
        <v>1017</v>
      </c>
      <c r="I888" t="s">
        <v>1018</v>
      </c>
      <c r="J888" t="s">
        <v>1019</v>
      </c>
      <c r="O888" t="s">
        <v>23</v>
      </c>
      <c r="P888" t="s">
        <v>24</v>
      </c>
    </row>
    <row r="889" spans="1:16" hidden="1" x14ac:dyDescent="0.35">
      <c r="A889" t="str">
        <f>VLOOKUP(E889,kontoplaan!A101:F1569,6,FALSE)</f>
        <v>Põhitegevuse kulud</v>
      </c>
      <c r="B889" t="str">
        <f>VLOOKUP(E889,kontogrupp!A884:B2168,2,FALSE)</f>
        <v>41 - toetused füüsilistele isikutele</v>
      </c>
      <c r="C889" t="s">
        <v>1034</v>
      </c>
      <c r="D889">
        <v>2500</v>
      </c>
      <c r="E889" s="1">
        <v>413900</v>
      </c>
      <c r="F889" t="s">
        <v>81</v>
      </c>
      <c r="G889" t="s">
        <v>139</v>
      </c>
      <c r="H889" t="s">
        <v>140</v>
      </c>
      <c r="I889" t="s">
        <v>339</v>
      </c>
      <c r="J889" t="s">
        <v>340</v>
      </c>
      <c r="O889" t="s">
        <v>1035</v>
      </c>
      <c r="P889" t="s">
        <v>1036</v>
      </c>
    </row>
    <row r="890" spans="1:16" hidden="1" x14ac:dyDescent="0.35">
      <c r="A890" t="str">
        <f>VLOOKUP(E890,kontoplaan!A102:F1570,6,FALSE)</f>
        <v>Põhitegevuse kulud</v>
      </c>
      <c r="B890" t="str">
        <f>VLOOKUP(E890,kontogrupp!A885:B2169,2,FALSE)</f>
        <v>41 - toetused füüsilistele isikutele</v>
      </c>
      <c r="C890" t="s">
        <v>1034</v>
      </c>
      <c r="D890">
        <v>-2500</v>
      </c>
      <c r="E890" s="1">
        <v>413900</v>
      </c>
      <c r="F890" t="s">
        <v>81</v>
      </c>
      <c r="G890" t="s">
        <v>139</v>
      </c>
      <c r="H890" t="s">
        <v>140</v>
      </c>
      <c r="I890" t="s">
        <v>339</v>
      </c>
      <c r="J890" t="s">
        <v>340</v>
      </c>
      <c r="O890" t="s">
        <v>1037</v>
      </c>
      <c r="P890" t="s">
        <v>1038</v>
      </c>
    </row>
    <row r="891" spans="1:16" hidden="1" x14ac:dyDescent="0.35">
      <c r="A891" t="str">
        <f>VLOOKUP(E891,kontoplaan!A103:F1571,6,FALSE)</f>
        <v>Põhitegevuse kulud</v>
      </c>
      <c r="B891" t="str">
        <f>VLOOKUP(E891,kontogrupp!A886:B2170,2,FALSE)</f>
        <v>50 - tööjõukulud</v>
      </c>
      <c r="C891" t="s">
        <v>1039</v>
      </c>
      <c r="D891">
        <v>-30</v>
      </c>
      <c r="E891" s="1">
        <v>506040</v>
      </c>
      <c r="F891" t="s">
        <v>18</v>
      </c>
      <c r="G891" t="s">
        <v>139</v>
      </c>
      <c r="H891" t="s">
        <v>140</v>
      </c>
      <c r="I891" t="s">
        <v>117</v>
      </c>
      <c r="J891" t="s">
        <v>118</v>
      </c>
      <c r="M891" t="s">
        <v>286</v>
      </c>
      <c r="N891" t="s">
        <v>287</v>
      </c>
      <c r="O891" t="s">
        <v>143</v>
      </c>
      <c r="P891" t="s">
        <v>144</v>
      </c>
    </row>
    <row r="892" spans="1:16" hidden="1" x14ac:dyDescent="0.35">
      <c r="A892" t="str">
        <f>VLOOKUP(E892,kontoplaan!A104:F1572,6,FALSE)</f>
        <v>Põhitegevuse kulud</v>
      </c>
      <c r="B892" t="str">
        <f>VLOOKUP(E892,kontogrupp!A887:B2171,2,FALSE)</f>
        <v>50 - tööjõukulud</v>
      </c>
      <c r="C892" t="s">
        <v>1040</v>
      </c>
      <c r="D892">
        <v>-1202</v>
      </c>
      <c r="E892" s="1">
        <v>506000</v>
      </c>
      <c r="F892" t="s">
        <v>28</v>
      </c>
      <c r="G892" t="s">
        <v>139</v>
      </c>
      <c r="H892" t="s">
        <v>140</v>
      </c>
      <c r="I892" t="s">
        <v>117</v>
      </c>
      <c r="J892" t="s">
        <v>118</v>
      </c>
      <c r="M892" t="s">
        <v>286</v>
      </c>
      <c r="N892" t="s">
        <v>287</v>
      </c>
      <c r="O892" t="s">
        <v>143</v>
      </c>
      <c r="P892" t="s">
        <v>144</v>
      </c>
    </row>
    <row r="893" spans="1:16" hidden="1" x14ac:dyDescent="0.35">
      <c r="A893" t="str">
        <f>VLOOKUP(E893,kontoplaan!A105:F1573,6,FALSE)</f>
        <v>Põhitegevuse kulud</v>
      </c>
      <c r="B893" t="str">
        <f>VLOOKUP(E893,kontogrupp!A888:B2172,2,FALSE)</f>
        <v>50 - tööjõukulud</v>
      </c>
      <c r="C893" t="s">
        <v>1041</v>
      </c>
      <c r="D893">
        <v>241</v>
      </c>
      <c r="E893" s="1">
        <v>500107</v>
      </c>
      <c r="F893" t="s">
        <v>1043</v>
      </c>
      <c r="G893" t="s">
        <v>1016</v>
      </c>
      <c r="H893" t="s">
        <v>1017</v>
      </c>
      <c r="I893" t="s">
        <v>1018</v>
      </c>
      <c r="J893" t="s">
        <v>1019</v>
      </c>
      <c r="O893" t="s">
        <v>23</v>
      </c>
      <c r="P893" t="s">
        <v>24</v>
      </c>
    </row>
    <row r="894" spans="1:16" hidden="1" x14ac:dyDescent="0.35">
      <c r="A894" t="str">
        <f>VLOOKUP(E894,kontoplaan!A106:F1574,6,FALSE)</f>
        <v>Põhitegevuse kulud</v>
      </c>
      <c r="B894" t="str">
        <f>VLOOKUP(E894,kontogrupp!A889:B2173,2,FALSE)</f>
        <v>50 - tööjõukulud</v>
      </c>
      <c r="C894" t="s">
        <v>1044</v>
      </c>
      <c r="D894">
        <v>-979</v>
      </c>
      <c r="E894" s="1">
        <v>500100</v>
      </c>
      <c r="F894" t="s">
        <v>1046</v>
      </c>
      <c r="G894" t="s">
        <v>1016</v>
      </c>
      <c r="H894" t="s">
        <v>1017</v>
      </c>
      <c r="I894" t="s">
        <v>1018</v>
      </c>
      <c r="J894" t="s">
        <v>1019</v>
      </c>
      <c r="O894" t="s">
        <v>23</v>
      </c>
      <c r="P894" t="s">
        <v>24</v>
      </c>
    </row>
    <row r="895" spans="1:16" hidden="1" x14ac:dyDescent="0.35">
      <c r="A895" t="str">
        <f>VLOOKUP(E895,kontoplaan!A107:F1575,6,FALSE)</f>
        <v>Põhitegevuse kulud</v>
      </c>
      <c r="B895" t="str">
        <f>VLOOKUP(E895,kontogrupp!A890:B2174,2,FALSE)</f>
        <v>50 - tööjõukulud</v>
      </c>
      <c r="C895" t="s">
        <v>1047</v>
      </c>
      <c r="D895">
        <v>-3640</v>
      </c>
      <c r="E895" s="1">
        <v>500260</v>
      </c>
      <c r="F895" t="s">
        <v>157</v>
      </c>
      <c r="G895" t="s">
        <v>139</v>
      </c>
      <c r="H895" t="s">
        <v>140</v>
      </c>
      <c r="I895" t="s">
        <v>117</v>
      </c>
      <c r="J895" t="s">
        <v>118</v>
      </c>
      <c r="M895" t="s">
        <v>286</v>
      </c>
      <c r="N895" t="s">
        <v>287</v>
      </c>
      <c r="O895" t="s">
        <v>143</v>
      </c>
      <c r="P895" t="s">
        <v>144</v>
      </c>
    </row>
    <row r="896" spans="1:16" hidden="1" x14ac:dyDescent="0.35">
      <c r="A896" t="str">
        <f>VLOOKUP(E896,kontoplaan!A108:F1576,6,FALSE)</f>
        <v>Põhitegevuse kulud</v>
      </c>
      <c r="B896" t="str">
        <f>VLOOKUP(E896,kontogrupp!A891:B2175,2,FALSE)</f>
        <v>41 - toetused füüsilistele isikutele</v>
      </c>
      <c r="C896" t="s">
        <v>1048</v>
      </c>
      <c r="D896">
        <v>14000</v>
      </c>
      <c r="E896" s="1">
        <v>413820</v>
      </c>
      <c r="F896" t="s">
        <v>1050</v>
      </c>
      <c r="G896" t="s">
        <v>1016</v>
      </c>
      <c r="H896" t="s">
        <v>1017</v>
      </c>
      <c r="I896" t="s">
        <v>1051</v>
      </c>
      <c r="J896" t="s">
        <v>1052</v>
      </c>
      <c r="O896" t="s">
        <v>1053</v>
      </c>
      <c r="P896" t="s">
        <v>1054</v>
      </c>
    </row>
    <row r="897" spans="1:16" hidden="1" x14ac:dyDescent="0.35">
      <c r="A897" t="str">
        <f>VLOOKUP(E897,kontoplaan!A109:F1577,6,FALSE)</f>
        <v>Põhitegevuse kulud</v>
      </c>
      <c r="B897" t="str">
        <f>VLOOKUP(E897,kontogrupp!A892:B2176,2,FALSE)</f>
        <v>41 - toetused füüsilistele isikutele</v>
      </c>
      <c r="C897" t="s">
        <v>1055</v>
      </c>
      <c r="D897">
        <v>-14000</v>
      </c>
      <c r="E897" s="1">
        <v>413899</v>
      </c>
      <c r="F897" t="s">
        <v>1057</v>
      </c>
      <c r="G897" t="s">
        <v>1016</v>
      </c>
      <c r="H897" t="s">
        <v>1017</v>
      </c>
      <c r="I897" t="s">
        <v>1051</v>
      </c>
      <c r="J897" t="s">
        <v>1052</v>
      </c>
      <c r="O897" t="s">
        <v>1053</v>
      </c>
      <c r="P897" t="s">
        <v>1054</v>
      </c>
    </row>
    <row r="898" spans="1:16" hidden="1" x14ac:dyDescent="0.35">
      <c r="A898" t="str">
        <f>VLOOKUP(E898,kontoplaan!A110:F1578,6,FALSE)</f>
        <v>Põhitegevuse kulud</v>
      </c>
      <c r="B898" t="str">
        <f>VLOOKUP(E898,kontogrupp!A893:B2177,2,FALSE)</f>
        <v>55 - majandamiskulud</v>
      </c>
      <c r="C898" t="s">
        <v>1058</v>
      </c>
      <c r="D898">
        <v>5400</v>
      </c>
      <c r="E898" s="1">
        <v>550051</v>
      </c>
      <c r="F898" t="s">
        <v>1060</v>
      </c>
      <c r="G898" t="s">
        <v>126</v>
      </c>
      <c r="H898" t="s">
        <v>127</v>
      </c>
      <c r="I898" t="s">
        <v>21</v>
      </c>
      <c r="J898" t="s">
        <v>22</v>
      </c>
    </row>
    <row r="899" spans="1:16" hidden="1" x14ac:dyDescent="0.35">
      <c r="A899" t="str">
        <f>VLOOKUP(E899,kontoplaan!A111:F1579,6,FALSE)</f>
        <v>Põhitegevuse kulud</v>
      </c>
      <c r="B899" t="str">
        <f>VLOOKUP(E899,kontogrupp!A894:B2178,2,FALSE)</f>
        <v>50 - tööjõukulud</v>
      </c>
      <c r="C899" t="s">
        <v>1061</v>
      </c>
      <c r="D899">
        <v>-5400</v>
      </c>
      <c r="E899" s="1">
        <v>500243</v>
      </c>
      <c r="F899" t="s">
        <v>812</v>
      </c>
      <c r="G899" t="s">
        <v>126</v>
      </c>
      <c r="H899" t="s">
        <v>127</v>
      </c>
      <c r="I899" t="s">
        <v>21</v>
      </c>
      <c r="J899" t="s">
        <v>22</v>
      </c>
    </row>
    <row r="900" spans="1:16" hidden="1" x14ac:dyDescent="0.35">
      <c r="A900" t="str">
        <f>VLOOKUP(E900,kontoplaan!A112:F1580,6,FALSE)</f>
        <v>Põhitegevuse kulud</v>
      </c>
      <c r="B900" t="str">
        <f>VLOOKUP(E900,kontogrupp!A895:B2179,2,FALSE)</f>
        <v>50 - tööjõukulud</v>
      </c>
      <c r="C900" t="s">
        <v>1062</v>
      </c>
      <c r="D900">
        <v>-211</v>
      </c>
      <c r="E900" s="1">
        <v>500243</v>
      </c>
      <c r="F900" t="s">
        <v>812</v>
      </c>
      <c r="G900" t="s">
        <v>126</v>
      </c>
      <c r="H900" t="s">
        <v>127</v>
      </c>
      <c r="I900" t="s">
        <v>21</v>
      </c>
      <c r="J900" t="s">
        <v>22</v>
      </c>
    </row>
    <row r="901" spans="1:16" hidden="1" x14ac:dyDescent="0.35">
      <c r="A901" t="str">
        <f>VLOOKUP(E901,kontoplaan!A113:F1581,6,FALSE)</f>
        <v>Põhitegevuse kulud</v>
      </c>
      <c r="B901" t="str">
        <f>VLOOKUP(E901,kontogrupp!A896:B2180,2,FALSE)</f>
        <v>45 - toetused juriidilistele isikutele</v>
      </c>
      <c r="C901" t="s">
        <v>1058</v>
      </c>
      <c r="D901">
        <v>211</v>
      </c>
      <c r="E901" s="1">
        <v>452800</v>
      </c>
      <c r="F901" t="s">
        <v>1064</v>
      </c>
      <c r="G901" t="s">
        <v>126</v>
      </c>
      <c r="H901" t="s">
        <v>127</v>
      </c>
      <c r="I901" t="s">
        <v>1065</v>
      </c>
      <c r="J901" t="s">
        <v>1066</v>
      </c>
      <c r="O901" t="s">
        <v>1067</v>
      </c>
      <c r="P901" t="s">
        <v>1068</v>
      </c>
    </row>
    <row r="902" spans="1:16" hidden="1" x14ac:dyDescent="0.35">
      <c r="A902" t="str">
        <f>VLOOKUP(E902,kontoplaan!A114:F1582,6,FALSE)</f>
        <v>Põhitegevuse kulud</v>
      </c>
      <c r="B902" t="str">
        <f>VLOOKUP(E902,kontogrupp!A897:B2181,2,FALSE)</f>
        <v>55 - majandamiskulud</v>
      </c>
      <c r="C902" t="s">
        <v>1069</v>
      </c>
      <c r="D902">
        <v>4000</v>
      </c>
      <c r="E902" s="1">
        <v>554090</v>
      </c>
      <c r="F902" t="s">
        <v>265</v>
      </c>
      <c r="G902" t="s">
        <v>134</v>
      </c>
      <c r="H902" t="s">
        <v>135</v>
      </c>
      <c r="I902" t="s">
        <v>117</v>
      </c>
      <c r="J902" t="s">
        <v>118</v>
      </c>
    </row>
    <row r="903" spans="1:16" hidden="1" x14ac:dyDescent="0.35">
      <c r="A903" t="str">
        <f>VLOOKUP(E903,kontoplaan!A115:F1583,6,FALSE)</f>
        <v>Põhitegevuse kulud</v>
      </c>
      <c r="B903" t="str">
        <f>VLOOKUP(E903,kontogrupp!A898:B2182,2,FALSE)</f>
        <v>55 - majandamiskulud</v>
      </c>
      <c r="C903" t="s">
        <v>1070</v>
      </c>
      <c r="D903">
        <v>-4000</v>
      </c>
      <c r="E903" s="1">
        <v>553290</v>
      </c>
      <c r="F903" t="s">
        <v>991</v>
      </c>
      <c r="G903" t="s">
        <v>134</v>
      </c>
      <c r="H903" t="s">
        <v>135</v>
      </c>
      <c r="I903" t="s">
        <v>117</v>
      </c>
      <c r="J903" t="s">
        <v>118</v>
      </c>
    </row>
    <row r="904" spans="1:16" hidden="1" x14ac:dyDescent="0.35">
      <c r="A904" t="str">
        <f>VLOOKUP(E904,kontoplaan!A116:F1584,6,FALSE)</f>
        <v>Põhitegevuse kulud</v>
      </c>
      <c r="B904" t="str">
        <f>VLOOKUP(E904,kontogrupp!A899:B2183,2,FALSE)</f>
        <v>55 - majandamiskulud</v>
      </c>
      <c r="C904" t="s">
        <v>1071</v>
      </c>
      <c r="D904">
        <v>5160</v>
      </c>
      <c r="E904" s="1">
        <v>551500</v>
      </c>
      <c r="F904" t="s">
        <v>169</v>
      </c>
      <c r="G904" t="s">
        <v>134</v>
      </c>
      <c r="H904" t="s">
        <v>135</v>
      </c>
      <c r="I904" t="s">
        <v>117</v>
      </c>
      <c r="J904" t="s">
        <v>118</v>
      </c>
    </row>
    <row r="905" spans="1:16" hidden="1" x14ac:dyDescent="0.35">
      <c r="A905" t="str">
        <f>VLOOKUP(E905,kontoplaan!A117:F1585,6,FALSE)</f>
        <v>Põhitegevuse kulud</v>
      </c>
      <c r="B905" t="str">
        <f>VLOOKUP(E905,kontogrupp!A900:B2184,2,FALSE)</f>
        <v>50 - tööjõukulud</v>
      </c>
      <c r="C905" t="s">
        <v>1072</v>
      </c>
      <c r="D905">
        <v>1</v>
      </c>
      <c r="E905" s="1">
        <v>506040</v>
      </c>
      <c r="F905" t="s">
        <v>18</v>
      </c>
      <c r="G905" t="s">
        <v>134</v>
      </c>
      <c r="H905" t="s">
        <v>135</v>
      </c>
      <c r="I905" t="s">
        <v>117</v>
      </c>
      <c r="J905" t="s">
        <v>118</v>
      </c>
    </row>
    <row r="906" spans="1:16" hidden="1" x14ac:dyDescent="0.35">
      <c r="A906" t="str">
        <f>VLOOKUP(E906,kontoplaan!A118:F1586,6,FALSE)</f>
        <v>Põhitegevuse kulud</v>
      </c>
      <c r="B906" t="str">
        <f>VLOOKUP(E906,kontogrupp!A901:B2185,2,FALSE)</f>
        <v>50 - tööjõukulud</v>
      </c>
      <c r="C906" t="s">
        <v>1072</v>
      </c>
      <c r="D906">
        <v>49</v>
      </c>
      <c r="E906" s="1">
        <v>506000</v>
      </c>
      <c r="F906" t="s">
        <v>28</v>
      </c>
      <c r="G906" t="s">
        <v>134</v>
      </c>
      <c r="H906" t="s">
        <v>135</v>
      </c>
      <c r="I906" t="s">
        <v>117</v>
      </c>
      <c r="J906" t="s">
        <v>118</v>
      </c>
    </row>
    <row r="907" spans="1:16" hidden="1" x14ac:dyDescent="0.35">
      <c r="A907" t="str">
        <f>VLOOKUP(E907,kontoplaan!A119:F1587,6,FALSE)</f>
        <v>Põhitegevuse kulud</v>
      </c>
      <c r="B907" t="str">
        <f>VLOOKUP(E907,kontogrupp!A902:B2186,2,FALSE)</f>
        <v>50 - tööjõukulud</v>
      </c>
      <c r="C907" t="s">
        <v>1072</v>
      </c>
      <c r="D907">
        <v>150</v>
      </c>
      <c r="E907" s="1">
        <v>500280</v>
      </c>
      <c r="F907" t="s">
        <v>227</v>
      </c>
      <c r="G907" t="s">
        <v>134</v>
      </c>
      <c r="H907" t="s">
        <v>135</v>
      </c>
      <c r="I907" t="s">
        <v>117</v>
      </c>
      <c r="J907" t="s">
        <v>118</v>
      </c>
    </row>
    <row r="908" spans="1:16" hidden="1" x14ac:dyDescent="0.35">
      <c r="A908" t="str">
        <f>VLOOKUP(E908,kontoplaan!A120:F1588,6,FALSE)</f>
        <v>Põhitegevuse kulud</v>
      </c>
      <c r="B908" t="str">
        <f>VLOOKUP(E908,kontogrupp!A903:B2187,2,FALSE)</f>
        <v>55 - majandamiskulud</v>
      </c>
      <c r="C908" t="s">
        <v>1073</v>
      </c>
      <c r="D908">
        <v>-920</v>
      </c>
      <c r="E908" s="1">
        <v>550400</v>
      </c>
      <c r="F908" t="s">
        <v>138</v>
      </c>
      <c r="G908" t="s">
        <v>531</v>
      </c>
      <c r="H908" t="s">
        <v>532</v>
      </c>
      <c r="I908" t="s">
        <v>533</v>
      </c>
      <c r="J908" t="s">
        <v>534</v>
      </c>
      <c r="M908" t="s">
        <v>1074</v>
      </c>
      <c r="N908" t="s">
        <v>1075</v>
      </c>
    </row>
    <row r="909" spans="1:16" hidden="1" x14ac:dyDescent="0.35">
      <c r="A909" t="str">
        <f>VLOOKUP(E909,kontoplaan!A121:F1589,6,FALSE)</f>
        <v>Põhitegevuse kulud</v>
      </c>
      <c r="B909" t="str">
        <f>VLOOKUP(E909,kontogrupp!A904:B2188,2,FALSE)</f>
        <v>55 - majandamiskulud</v>
      </c>
      <c r="C909" t="s">
        <v>209</v>
      </c>
      <c r="D909">
        <v>1000</v>
      </c>
      <c r="E909" s="1">
        <v>552440</v>
      </c>
      <c r="F909" t="s">
        <v>209</v>
      </c>
      <c r="G909" t="s">
        <v>288</v>
      </c>
      <c r="H909" t="s">
        <v>289</v>
      </c>
      <c r="I909" t="s">
        <v>117</v>
      </c>
      <c r="J909" t="s">
        <v>118</v>
      </c>
    </row>
    <row r="910" spans="1:16" hidden="1" x14ac:dyDescent="0.35">
      <c r="A910" t="str">
        <f>VLOOKUP(E910,kontoplaan!A122:F1590,6,FALSE)</f>
        <v>Põhitegevuse kulud</v>
      </c>
      <c r="B910" t="str">
        <f>VLOOKUP(E910,kontogrupp!A905:B2189,2,FALSE)</f>
        <v>55 - majandamiskulud</v>
      </c>
      <c r="C910" t="s">
        <v>1076</v>
      </c>
      <c r="D910">
        <v>9840</v>
      </c>
      <c r="E910" s="1">
        <v>551260</v>
      </c>
      <c r="F910" t="s">
        <v>400</v>
      </c>
      <c r="G910" t="s">
        <v>134</v>
      </c>
      <c r="H910" t="s">
        <v>135</v>
      </c>
      <c r="I910" t="s">
        <v>117</v>
      </c>
      <c r="J910" t="s">
        <v>118</v>
      </c>
      <c r="K910" t="s">
        <v>426</v>
      </c>
      <c r="L910" t="s">
        <v>427</v>
      </c>
    </row>
    <row r="911" spans="1:16" hidden="1" x14ac:dyDescent="0.35">
      <c r="A911" t="str">
        <f>VLOOKUP(E911,kontoplaan!A123:F1591,6,FALSE)</f>
        <v>Põhitegevuse tulud</v>
      </c>
      <c r="B911" t="str">
        <f>VLOOKUP(E911,kontogrupp!A906:B2190,2,FALSE)</f>
        <v>32 - tulud kaupade ja teenuste müügist</v>
      </c>
      <c r="C911" t="s">
        <v>1078</v>
      </c>
      <c r="D911">
        <v>15000</v>
      </c>
      <c r="E911" s="1">
        <v>322090</v>
      </c>
      <c r="F911" t="s">
        <v>197</v>
      </c>
      <c r="G911" t="s">
        <v>134</v>
      </c>
      <c r="H911" t="s">
        <v>135</v>
      </c>
      <c r="I911" t="s">
        <v>117</v>
      </c>
      <c r="J911" t="s">
        <v>118</v>
      </c>
    </row>
    <row r="912" spans="1:16" hidden="1" x14ac:dyDescent="0.35">
      <c r="A912" t="str">
        <f>VLOOKUP(E912,kontoplaan!A124:F1592,6,FALSE)</f>
        <v>Põhitegevuse kulud</v>
      </c>
      <c r="B912" t="str">
        <f>VLOOKUP(E912,kontogrupp!A907:B2191,2,FALSE)</f>
        <v>55 - majandamiskulud</v>
      </c>
      <c r="C912" t="s">
        <v>149</v>
      </c>
      <c r="D912">
        <v>9500</v>
      </c>
      <c r="E912" s="1">
        <v>552590</v>
      </c>
      <c r="F912" t="s">
        <v>149</v>
      </c>
      <c r="G912" t="s">
        <v>288</v>
      </c>
      <c r="H912" t="s">
        <v>289</v>
      </c>
      <c r="I912" t="s">
        <v>117</v>
      </c>
      <c r="J912" t="s">
        <v>118</v>
      </c>
    </row>
    <row r="913" spans="1:16" hidden="1" x14ac:dyDescent="0.35">
      <c r="A913" t="str">
        <f>VLOOKUP(E913,kontoplaan!A125:F1593,6,FALSE)</f>
        <v>Põhitegevuse tulud</v>
      </c>
      <c r="B913" t="str">
        <f>VLOOKUP(E913,kontogrupp!A908:B2192,2,FALSE)</f>
        <v>35 - saadud toetused</v>
      </c>
      <c r="C913" t="s">
        <v>162</v>
      </c>
      <c r="D913">
        <v>6947</v>
      </c>
      <c r="E913" s="1">
        <v>350000</v>
      </c>
      <c r="F913" t="s">
        <v>162</v>
      </c>
      <c r="G913" t="s">
        <v>288</v>
      </c>
      <c r="H913" t="s">
        <v>289</v>
      </c>
      <c r="I913" t="s">
        <v>117</v>
      </c>
      <c r="J913" t="s">
        <v>118</v>
      </c>
    </row>
    <row r="914" spans="1:16" hidden="1" x14ac:dyDescent="0.35">
      <c r="A914" t="str">
        <f>VLOOKUP(E914,kontoplaan!A126:F1594,6,FALSE)</f>
        <v>Põhitegevuse kulud</v>
      </c>
      <c r="B914" t="str">
        <f>VLOOKUP(E914,kontogrupp!A909:B2193,2,FALSE)</f>
        <v>55 - majandamiskulud</v>
      </c>
      <c r="C914" t="s">
        <v>1079</v>
      </c>
      <c r="D914">
        <v>2430</v>
      </c>
      <c r="E914" s="1">
        <v>550400</v>
      </c>
      <c r="F914" t="s">
        <v>138</v>
      </c>
      <c r="G914" t="s">
        <v>428</v>
      </c>
      <c r="H914" t="s">
        <v>429</v>
      </c>
      <c r="I914" t="s">
        <v>307</v>
      </c>
      <c r="J914" t="s">
        <v>308</v>
      </c>
    </row>
    <row r="915" spans="1:16" hidden="1" x14ac:dyDescent="0.35">
      <c r="A915" t="str">
        <f>VLOOKUP(E915,kontoplaan!A127:F1595,6,FALSE)</f>
        <v>Põhitegevuse kulud</v>
      </c>
      <c r="B915" t="str">
        <f>VLOOKUP(E915,kontogrupp!A910:B2194,2,FALSE)</f>
        <v>55 - majandamiskulud</v>
      </c>
      <c r="C915" t="s">
        <v>230</v>
      </c>
      <c r="D915">
        <v>1247</v>
      </c>
      <c r="E915" s="1">
        <v>551590</v>
      </c>
      <c r="F915" t="s">
        <v>230</v>
      </c>
      <c r="G915" t="s">
        <v>428</v>
      </c>
      <c r="H915" t="s">
        <v>429</v>
      </c>
      <c r="I915" t="s">
        <v>307</v>
      </c>
      <c r="J915" t="s">
        <v>308</v>
      </c>
    </row>
    <row r="916" spans="1:16" hidden="1" x14ac:dyDescent="0.35">
      <c r="A916" t="str">
        <f>VLOOKUP(E916,kontoplaan!A128:F1596,6,FALSE)</f>
        <v>Põhitegevuse kulud</v>
      </c>
      <c r="B916" t="str">
        <f>VLOOKUP(E916,kontogrupp!A911:B2195,2,FALSE)</f>
        <v>55 - majandamiskulud</v>
      </c>
      <c r="C916" t="s">
        <v>182</v>
      </c>
      <c r="D916">
        <v>-1429</v>
      </c>
      <c r="E916" s="1">
        <v>551560</v>
      </c>
      <c r="F916" t="s">
        <v>182</v>
      </c>
      <c r="G916" t="s">
        <v>428</v>
      </c>
      <c r="H916" t="s">
        <v>429</v>
      </c>
      <c r="I916" t="s">
        <v>307</v>
      </c>
      <c r="J916" t="s">
        <v>308</v>
      </c>
    </row>
    <row r="917" spans="1:16" hidden="1" x14ac:dyDescent="0.35">
      <c r="A917" t="str">
        <f>VLOOKUP(E917,kontoplaan!A129:F1597,6,FALSE)</f>
        <v>Põhitegevuse kulud</v>
      </c>
      <c r="B917" t="str">
        <f>VLOOKUP(E917,kontogrupp!A912:B2196,2,FALSE)</f>
        <v>60 - muud tegevuskulud</v>
      </c>
      <c r="C917" t="s">
        <v>881</v>
      </c>
      <c r="D917">
        <v>4</v>
      </c>
      <c r="E917" s="1">
        <v>608010</v>
      </c>
      <c r="F917" t="s">
        <v>881</v>
      </c>
      <c r="G917" t="s">
        <v>428</v>
      </c>
      <c r="H917" t="s">
        <v>429</v>
      </c>
      <c r="I917" t="s">
        <v>307</v>
      </c>
      <c r="J917" t="s">
        <v>308</v>
      </c>
    </row>
    <row r="918" spans="1:16" hidden="1" x14ac:dyDescent="0.35">
      <c r="A918" t="str">
        <f>VLOOKUP(E918,kontoplaan!A130:F1598,6,FALSE)</f>
        <v>Põhitegevuse kulud</v>
      </c>
      <c r="B918" t="str">
        <f>VLOOKUP(E918,kontogrupp!A913:B2197,2,FALSE)</f>
        <v>55 - majandamiskulud</v>
      </c>
      <c r="C918" t="s">
        <v>891</v>
      </c>
      <c r="D918">
        <v>-212</v>
      </c>
      <c r="E918" s="1">
        <v>553200</v>
      </c>
      <c r="F918" t="s">
        <v>891</v>
      </c>
      <c r="G918" t="s">
        <v>428</v>
      </c>
      <c r="H918" t="s">
        <v>429</v>
      </c>
      <c r="I918" t="s">
        <v>307</v>
      </c>
      <c r="J918" t="s">
        <v>308</v>
      </c>
    </row>
    <row r="919" spans="1:16" hidden="1" x14ac:dyDescent="0.35">
      <c r="A919" t="str">
        <f>VLOOKUP(E919,kontoplaan!A131:F1599,6,FALSE)</f>
        <v>Põhitegevuse kulud</v>
      </c>
      <c r="B919" t="str">
        <f>VLOOKUP(E919,kontogrupp!A914:B2198,2,FALSE)</f>
        <v>55 - majandamiskulud</v>
      </c>
      <c r="C919" t="s">
        <v>991</v>
      </c>
      <c r="D919">
        <v>212</v>
      </c>
      <c r="E919" s="1">
        <v>553290</v>
      </c>
      <c r="F919" t="s">
        <v>991</v>
      </c>
      <c r="G919" t="s">
        <v>428</v>
      </c>
      <c r="H919" t="s">
        <v>429</v>
      </c>
      <c r="I919" t="s">
        <v>307</v>
      </c>
      <c r="J919" t="s">
        <v>308</v>
      </c>
    </row>
    <row r="920" spans="1:16" hidden="1" x14ac:dyDescent="0.35">
      <c r="A920" t="str">
        <f>VLOOKUP(E920,kontoplaan!A132:F1600,6,FALSE)</f>
        <v>Põhitegevuse kulud</v>
      </c>
      <c r="B920" t="str">
        <f>VLOOKUP(E920,kontogrupp!A915:B2199,2,FALSE)</f>
        <v>55 - majandamiskulud</v>
      </c>
      <c r="C920" t="s">
        <v>274</v>
      </c>
      <c r="D920">
        <v>59</v>
      </c>
      <c r="E920" s="1">
        <v>550302</v>
      </c>
      <c r="F920" t="s">
        <v>274</v>
      </c>
      <c r="G920" t="s">
        <v>428</v>
      </c>
      <c r="H920" t="s">
        <v>429</v>
      </c>
      <c r="I920" t="s">
        <v>307</v>
      </c>
      <c r="J920" t="s">
        <v>308</v>
      </c>
    </row>
    <row r="921" spans="1:16" hidden="1" x14ac:dyDescent="0.35">
      <c r="A921" t="str">
        <f>VLOOKUP(E921,kontoplaan!A133:F1601,6,FALSE)</f>
        <v>Põhitegevuse kulud</v>
      </c>
      <c r="B921" t="str">
        <f>VLOOKUP(E921,kontogrupp!A916:B2200,2,FALSE)</f>
        <v>55 - majandamiskulud</v>
      </c>
      <c r="C921" t="s">
        <v>76</v>
      </c>
      <c r="D921">
        <v>119</v>
      </c>
      <c r="E921" s="1">
        <v>550040</v>
      </c>
      <c r="F921" t="s">
        <v>76</v>
      </c>
      <c r="G921" t="s">
        <v>428</v>
      </c>
      <c r="H921" t="s">
        <v>429</v>
      </c>
      <c r="I921" t="s">
        <v>307</v>
      </c>
      <c r="J921" t="s">
        <v>308</v>
      </c>
    </row>
    <row r="922" spans="1:16" hidden="1" x14ac:dyDescent="0.35">
      <c r="A922" t="str">
        <f>VLOOKUP(E922,kontoplaan!A134:F1602,6,FALSE)</f>
        <v>Põhitegevuse kulud</v>
      </c>
      <c r="B922" t="str">
        <f>VLOOKUP(E922,kontogrupp!A917:B2201,2,FALSE)</f>
        <v>55 - majandamiskulud</v>
      </c>
      <c r="C922" t="s">
        <v>1080</v>
      </c>
      <c r="D922">
        <v>-3450</v>
      </c>
      <c r="E922" s="1">
        <v>552490</v>
      </c>
      <c r="F922" t="s">
        <v>244</v>
      </c>
      <c r="G922" t="s">
        <v>139</v>
      </c>
      <c r="H922" t="s">
        <v>140</v>
      </c>
      <c r="I922" t="s">
        <v>245</v>
      </c>
      <c r="J922" t="s">
        <v>246</v>
      </c>
      <c r="O922" t="s">
        <v>247</v>
      </c>
      <c r="P922" t="s">
        <v>248</v>
      </c>
    </row>
    <row r="923" spans="1:16" hidden="1" x14ac:dyDescent="0.35">
      <c r="A923" t="str">
        <f>VLOOKUP(E923,kontoplaan!A135:F1603,6,FALSE)</f>
        <v>Põhitegevuse kulud</v>
      </c>
      <c r="B923" t="str">
        <f>VLOOKUP(E923,kontogrupp!A918:B2202,2,FALSE)</f>
        <v>55 - majandamiskulud</v>
      </c>
      <c r="C923" t="s">
        <v>1081</v>
      </c>
      <c r="D923">
        <v>-200</v>
      </c>
      <c r="E923" s="1">
        <v>552490</v>
      </c>
      <c r="F923" t="s">
        <v>244</v>
      </c>
      <c r="G923" t="s">
        <v>139</v>
      </c>
      <c r="H923" t="s">
        <v>140</v>
      </c>
      <c r="I923" t="s">
        <v>245</v>
      </c>
      <c r="J923" t="s">
        <v>246</v>
      </c>
      <c r="O923" t="s">
        <v>247</v>
      </c>
      <c r="P923" t="s">
        <v>248</v>
      </c>
    </row>
    <row r="924" spans="1:16" hidden="1" x14ac:dyDescent="0.35">
      <c r="A924" t="str">
        <f>VLOOKUP(E924,kontoplaan!A136:F1604,6,FALSE)</f>
        <v>Põhitegevuse kulud</v>
      </c>
      <c r="B924" t="str">
        <f>VLOOKUP(E924,kontogrupp!A919:B2203,2,FALSE)</f>
        <v>55 - majandamiskulud</v>
      </c>
      <c r="C924" t="s">
        <v>1082</v>
      </c>
      <c r="D924">
        <v>-2324</v>
      </c>
      <c r="E924" s="1">
        <v>552490</v>
      </c>
      <c r="F924" t="s">
        <v>244</v>
      </c>
      <c r="G924" t="s">
        <v>139</v>
      </c>
      <c r="H924" t="s">
        <v>140</v>
      </c>
      <c r="I924" t="s">
        <v>245</v>
      </c>
      <c r="J924" t="s">
        <v>246</v>
      </c>
      <c r="O924" t="s">
        <v>247</v>
      </c>
      <c r="P924" t="s">
        <v>248</v>
      </c>
    </row>
    <row r="925" spans="1:16" hidden="1" x14ac:dyDescent="0.35">
      <c r="A925" t="str">
        <f>VLOOKUP(E925,kontoplaan!A137:F1605,6,FALSE)</f>
        <v>Põhitegevuse kulud</v>
      </c>
      <c r="B925" t="str">
        <f>VLOOKUP(E925,kontogrupp!A920:B2204,2,FALSE)</f>
        <v>55 - majandamiskulud</v>
      </c>
      <c r="C925" t="s">
        <v>1083</v>
      </c>
      <c r="D925">
        <v>-100</v>
      </c>
      <c r="E925" s="1">
        <v>552490</v>
      </c>
      <c r="F925" t="s">
        <v>244</v>
      </c>
      <c r="G925" t="s">
        <v>139</v>
      </c>
      <c r="H925" t="s">
        <v>140</v>
      </c>
      <c r="I925" t="s">
        <v>307</v>
      </c>
      <c r="J925" t="s">
        <v>308</v>
      </c>
      <c r="O925" t="s">
        <v>1006</v>
      </c>
      <c r="P925" t="s">
        <v>1007</v>
      </c>
    </row>
    <row r="926" spans="1:16" hidden="1" x14ac:dyDescent="0.35">
      <c r="A926" t="str">
        <f>VLOOKUP(E926,kontoplaan!A138:F1606,6,FALSE)</f>
        <v>Põhitegevuse kulud</v>
      </c>
      <c r="B926" t="str">
        <f>VLOOKUP(E926,kontogrupp!A921:B2205,2,FALSE)</f>
        <v>55 - majandamiskulud</v>
      </c>
      <c r="C926" t="s">
        <v>1084</v>
      </c>
      <c r="D926">
        <v>-150</v>
      </c>
      <c r="E926" s="1">
        <v>552490</v>
      </c>
      <c r="F926" t="s">
        <v>244</v>
      </c>
      <c r="G926" t="s">
        <v>139</v>
      </c>
      <c r="H926" t="s">
        <v>140</v>
      </c>
      <c r="I926" t="s">
        <v>307</v>
      </c>
      <c r="J926" t="s">
        <v>308</v>
      </c>
      <c r="O926" t="s">
        <v>1006</v>
      </c>
      <c r="P926" t="s">
        <v>1007</v>
      </c>
    </row>
    <row r="927" spans="1:16" hidden="1" x14ac:dyDescent="0.35">
      <c r="A927" t="str">
        <f>VLOOKUP(E927,kontoplaan!A139:F1607,6,FALSE)</f>
        <v>Põhitegevuse kulud</v>
      </c>
      <c r="B927" t="str">
        <f>VLOOKUP(E927,kontogrupp!A922:B2206,2,FALSE)</f>
        <v>55 - majandamiskulud</v>
      </c>
      <c r="C927" t="s">
        <v>1085</v>
      </c>
      <c r="D927">
        <v>-2430</v>
      </c>
      <c r="E927" s="1">
        <v>552490</v>
      </c>
      <c r="F927" t="s">
        <v>244</v>
      </c>
      <c r="G927" t="s">
        <v>139</v>
      </c>
      <c r="H927" t="s">
        <v>140</v>
      </c>
      <c r="I927" t="s">
        <v>307</v>
      </c>
      <c r="J927" t="s">
        <v>308</v>
      </c>
      <c r="O927" t="s">
        <v>1006</v>
      </c>
      <c r="P927" t="s">
        <v>1007</v>
      </c>
    </row>
    <row r="928" spans="1:16" hidden="1" x14ac:dyDescent="0.35">
      <c r="A928" t="str">
        <f>VLOOKUP(E928,kontoplaan!A140:F1608,6,FALSE)</f>
        <v>Põhitegevuse kulud</v>
      </c>
      <c r="B928" t="str">
        <f>VLOOKUP(E928,kontogrupp!A923:B2207,2,FALSE)</f>
        <v>55 - majandamiskulud</v>
      </c>
      <c r="C928" t="s">
        <v>475</v>
      </c>
      <c r="D928">
        <v>150</v>
      </c>
      <c r="E928" s="1">
        <v>552200</v>
      </c>
      <c r="F928" t="s">
        <v>475</v>
      </c>
      <c r="G928" t="s">
        <v>384</v>
      </c>
      <c r="H928" t="s">
        <v>385</v>
      </c>
      <c r="I928" t="s">
        <v>339</v>
      </c>
      <c r="J928" t="s">
        <v>340</v>
      </c>
    </row>
    <row r="929" spans="1:16" hidden="1" x14ac:dyDescent="0.35">
      <c r="A929" t="str">
        <f>VLOOKUP(E929,kontoplaan!A141:F1609,6,FALSE)</f>
        <v>Põhitegevuse kulud</v>
      </c>
      <c r="B929" t="str">
        <f>VLOOKUP(E929,kontogrupp!A924:B2208,2,FALSE)</f>
        <v>55 - majandamiskulud</v>
      </c>
      <c r="C929" t="s">
        <v>188</v>
      </c>
      <c r="D929">
        <v>-150</v>
      </c>
      <c r="E929" s="1">
        <v>552230</v>
      </c>
      <c r="F929" t="s">
        <v>188</v>
      </c>
      <c r="G929" t="s">
        <v>384</v>
      </c>
      <c r="H929" t="s">
        <v>385</v>
      </c>
      <c r="I929" t="s">
        <v>339</v>
      </c>
      <c r="J929" t="s">
        <v>340</v>
      </c>
    </row>
    <row r="930" spans="1:16" hidden="1" x14ac:dyDescent="0.35">
      <c r="A930" t="str">
        <f>VLOOKUP(E930,kontoplaan!A142:F1610,6,FALSE)</f>
        <v>Põhitegevuse kulud</v>
      </c>
      <c r="B930" t="str">
        <f>VLOOKUP(E930,kontogrupp!A925:B2209,2,FALSE)</f>
        <v>55 - majandamiskulud</v>
      </c>
      <c r="C930" t="s">
        <v>169</v>
      </c>
      <c r="D930">
        <v>650</v>
      </c>
      <c r="E930" s="1">
        <v>551500</v>
      </c>
      <c r="F930" t="s">
        <v>169</v>
      </c>
      <c r="G930" t="s">
        <v>384</v>
      </c>
      <c r="H930" t="s">
        <v>385</v>
      </c>
      <c r="I930" t="s">
        <v>339</v>
      </c>
      <c r="J930" t="s">
        <v>340</v>
      </c>
    </row>
    <row r="931" spans="1:16" hidden="1" x14ac:dyDescent="0.35">
      <c r="A931" t="str">
        <f>VLOOKUP(E931,kontoplaan!A143:F1611,6,FALSE)</f>
        <v>Põhitegevuse kulud</v>
      </c>
      <c r="B931" t="str">
        <f>VLOOKUP(E931,kontogrupp!A926:B2210,2,FALSE)</f>
        <v>55 - majandamiskulud</v>
      </c>
      <c r="C931" t="s">
        <v>504</v>
      </c>
      <c r="D931">
        <v>-650</v>
      </c>
      <c r="E931" s="1">
        <v>551309</v>
      </c>
      <c r="F931" t="s">
        <v>504</v>
      </c>
      <c r="G931" t="s">
        <v>384</v>
      </c>
      <c r="H931" t="s">
        <v>385</v>
      </c>
      <c r="I931" t="s">
        <v>339</v>
      </c>
      <c r="J931" t="s">
        <v>340</v>
      </c>
    </row>
    <row r="932" spans="1:16" hidden="1" x14ac:dyDescent="0.35">
      <c r="A932" t="str">
        <f>VLOOKUP(E932,kontoplaan!A144:F1612,6,FALSE)</f>
        <v>Põhitegevuse kulud</v>
      </c>
      <c r="B932" t="str">
        <f>VLOOKUP(E932,kontogrupp!A927:B2211,2,FALSE)</f>
        <v>55 - majandamiskulud</v>
      </c>
      <c r="C932" t="s">
        <v>643</v>
      </c>
      <c r="D932">
        <v>50</v>
      </c>
      <c r="E932" s="1">
        <v>550012</v>
      </c>
      <c r="F932" t="s">
        <v>643</v>
      </c>
      <c r="G932" t="s">
        <v>384</v>
      </c>
      <c r="H932" t="s">
        <v>385</v>
      </c>
      <c r="I932" t="s">
        <v>339</v>
      </c>
      <c r="J932" t="s">
        <v>340</v>
      </c>
    </row>
    <row r="933" spans="1:16" hidden="1" x14ac:dyDescent="0.35">
      <c r="A933" t="str">
        <f>VLOOKUP(E933,kontoplaan!A145:F1613,6,FALSE)</f>
        <v>Põhitegevuse kulud</v>
      </c>
      <c r="B933" t="str">
        <f>VLOOKUP(E933,kontogrupp!A928:B2212,2,FALSE)</f>
        <v>55 - majandamiskulud</v>
      </c>
      <c r="C933" t="s">
        <v>524</v>
      </c>
      <c r="D933">
        <v>-50</v>
      </c>
      <c r="E933" s="1">
        <v>550002</v>
      </c>
      <c r="F933" t="s">
        <v>524</v>
      </c>
      <c r="G933" t="s">
        <v>384</v>
      </c>
      <c r="H933" t="s">
        <v>385</v>
      </c>
      <c r="I933" t="s">
        <v>339</v>
      </c>
      <c r="J933" t="s">
        <v>340</v>
      </c>
    </row>
    <row r="934" spans="1:16" hidden="1" x14ac:dyDescent="0.35">
      <c r="A934" t="str">
        <f>VLOOKUP(E934,kontoplaan!A146:F1614,6,FALSE)</f>
        <v>Põhitegevuse kulud</v>
      </c>
      <c r="B934" t="str">
        <f>VLOOKUP(E934,kontogrupp!A929:B2213,2,FALSE)</f>
        <v>50 - tööjõukulud</v>
      </c>
      <c r="C934" t="s">
        <v>68</v>
      </c>
      <c r="D934">
        <v>423</v>
      </c>
      <c r="E934" s="1">
        <v>506030</v>
      </c>
      <c r="F934" t="s">
        <v>68</v>
      </c>
      <c r="G934" t="s">
        <v>428</v>
      </c>
      <c r="H934" t="s">
        <v>429</v>
      </c>
      <c r="I934" t="s">
        <v>307</v>
      </c>
      <c r="J934" t="s">
        <v>308</v>
      </c>
    </row>
    <row r="935" spans="1:16" hidden="1" x14ac:dyDescent="0.35">
      <c r="A935" t="str">
        <f>VLOOKUP(E935,kontoplaan!A147:F1615,6,FALSE)</f>
        <v>Põhitegevuse kulud</v>
      </c>
      <c r="B935" t="str">
        <f>VLOOKUP(E935,kontogrupp!A930:B2214,2,FALSE)</f>
        <v>50 - tööjõukulud</v>
      </c>
      <c r="C935" t="s">
        <v>72</v>
      </c>
      <c r="D935">
        <v>635</v>
      </c>
      <c r="E935" s="1">
        <v>506010</v>
      </c>
      <c r="F935" t="s">
        <v>72</v>
      </c>
      <c r="G935" t="s">
        <v>428</v>
      </c>
      <c r="H935" t="s">
        <v>429</v>
      </c>
      <c r="I935" t="s">
        <v>307</v>
      </c>
      <c r="J935" t="s">
        <v>308</v>
      </c>
    </row>
    <row r="936" spans="1:16" hidden="1" x14ac:dyDescent="0.35">
      <c r="A936" t="str">
        <f>VLOOKUP(E936,kontoplaan!A148:F1616,6,FALSE)</f>
        <v>Põhitegevuse kulud</v>
      </c>
      <c r="B936" t="str">
        <f>VLOOKUP(E936,kontogrupp!A931:B2215,2,FALSE)</f>
        <v>50 - tööjõukulud</v>
      </c>
      <c r="C936" t="s">
        <v>1086</v>
      </c>
      <c r="D936">
        <v>332</v>
      </c>
      <c r="E936" s="1">
        <v>505091</v>
      </c>
      <c r="F936" t="s">
        <v>1086</v>
      </c>
      <c r="G936" t="s">
        <v>428</v>
      </c>
      <c r="H936" t="s">
        <v>429</v>
      </c>
      <c r="I936" t="s">
        <v>307</v>
      </c>
      <c r="J936" t="s">
        <v>308</v>
      </c>
    </row>
    <row r="937" spans="1:16" hidden="1" x14ac:dyDescent="0.35">
      <c r="A937" t="str">
        <f>VLOOKUP(E937,kontoplaan!A149:F1617,6,FALSE)</f>
        <v>Põhitegevuse tulud</v>
      </c>
      <c r="B937" t="str">
        <f>VLOOKUP(E937,kontogrupp!A932:B2216,2,FALSE)</f>
        <v>32 - tulud kaupade ja teenuste müügist</v>
      </c>
      <c r="C937" t="s">
        <v>197</v>
      </c>
      <c r="D937">
        <v>1390</v>
      </c>
      <c r="E937" s="1">
        <v>322090</v>
      </c>
      <c r="F937" t="s">
        <v>197</v>
      </c>
      <c r="G937" t="s">
        <v>428</v>
      </c>
      <c r="H937" t="s">
        <v>429</v>
      </c>
      <c r="I937" t="s">
        <v>307</v>
      </c>
      <c r="J937" t="s">
        <v>308</v>
      </c>
    </row>
    <row r="938" spans="1:16" hidden="1" x14ac:dyDescent="0.35">
      <c r="A938" t="str">
        <f>VLOOKUP(E938,kontoplaan!A150:F1618,6,FALSE)</f>
        <v>Põhitegevuse kulud</v>
      </c>
      <c r="B938" t="str">
        <f>VLOOKUP(E938,kontogrupp!A933:B2217,2,FALSE)</f>
        <v>41 - toetused füüsilistele isikutele</v>
      </c>
      <c r="C938" t="s">
        <v>1088</v>
      </c>
      <c r="D938">
        <v>-300</v>
      </c>
      <c r="E938" s="1">
        <v>413120</v>
      </c>
      <c r="F938" t="s">
        <v>1090</v>
      </c>
      <c r="G938" t="s">
        <v>1016</v>
      </c>
      <c r="H938" t="s">
        <v>1017</v>
      </c>
      <c r="I938" t="s">
        <v>1091</v>
      </c>
      <c r="J938" t="s">
        <v>1092</v>
      </c>
      <c r="O938" t="s">
        <v>1093</v>
      </c>
      <c r="P938" t="s">
        <v>1094</v>
      </c>
    </row>
    <row r="939" spans="1:16" hidden="1" x14ac:dyDescent="0.35">
      <c r="A939" t="str">
        <f>VLOOKUP(E939,kontoplaan!A151:F1619,6,FALSE)</f>
        <v>Põhitegevuse tulud</v>
      </c>
      <c r="B939" t="str">
        <f>VLOOKUP(E939,kontogrupp!A934:B2218,2,FALSE)</f>
        <v>30 - maksutulud</v>
      </c>
      <c r="C939" t="s">
        <v>1095</v>
      </c>
      <c r="D939">
        <v>-58021</v>
      </c>
      <c r="E939" s="1">
        <v>300000</v>
      </c>
      <c r="F939" t="s">
        <v>125</v>
      </c>
      <c r="G939" t="s">
        <v>126</v>
      </c>
      <c r="H939" t="s">
        <v>127</v>
      </c>
      <c r="I939" t="s">
        <v>21</v>
      </c>
      <c r="J939" t="s">
        <v>22</v>
      </c>
    </row>
    <row r="940" spans="1:16" hidden="1" x14ac:dyDescent="0.35">
      <c r="A940" t="str">
        <f>VLOOKUP(E940,kontoplaan!A152:F1620,6,FALSE)</f>
        <v>Põhitegevuse kulud</v>
      </c>
      <c r="B940" t="str">
        <f>VLOOKUP(E940,kontogrupp!A935:B2219,2,FALSE)</f>
        <v>55 - majandamiskulud</v>
      </c>
      <c r="C940" t="s">
        <v>1096</v>
      </c>
      <c r="D940">
        <v>-58021</v>
      </c>
      <c r="E940" s="1">
        <v>551500</v>
      </c>
      <c r="F940" t="s">
        <v>169</v>
      </c>
      <c r="G940" t="s">
        <v>139</v>
      </c>
      <c r="H940" t="s">
        <v>140</v>
      </c>
      <c r="I940" t="s">
        <v>245</v>
      </c>
      <c r="J940" t="s">
        <v>246</v>
      </c>
      <c r="M940" t="s">
        <v>1097</v>
      </c>
      <c r="N940" t="s">
        <v>1098</v>
      </c>
    </row>
    <row r="941" spans="1:16" hidden="1" x14ac:dyDescent="0.35">
      <c r="A941" t="str">
        <f>VLOOKUP(E941,kontoplaan!A153:F1621,6,FALSE)</f>
        <v>Põhitegevuse kulud</v>
      </c>
      <c r="B941" t="str">
        <f>VLOOKUP(E941,kontogrupp!A936:B2220,2,FALSE)</f>
        <v>50 - tööjõukulud</v>
      </c>
      <c r="C941" t="s">
        <v>1099</v>
      </c>
      <c r="D941">
        <v>14</v>
      </c>
      <c r="E941" s="1">
        <v>506040</v>
      </c>
      <c r="F941" t="s">
        <v>18</v>
      </c>
      <c r="G941" t="s">
        <v>19</v>
      </c>
      <c r="H941" t="s">
        <v>20</v>
      </c>
      <c r="I941" t="s">
        <v>21</v>
      </c>
      <c r="J941" t="s">
        <v>22</v>
      </c>
      <c r="O941" t="s">
        <v>23</v>
      </c>
      <c r="P941" t="s">
        <v>24</v>
      </c>
    </row>
    <row r="942" spans="1:16" hidden="1" x14ac:dyDescent="0.35">
      <c r="A942" t="str">
        <f>VLOOKUP(E942,kontoplaan!A154:F1622,6,FALSE)</f>
        <v>Põhitegevuse kulud</v>
      </c>
      <c r="B942" t="str">
        <f>VLOOKUP(E942,kontogrupp!A937:B2221,2,FALSE)</f>
        <v>50 - tööjõukulud</v>
      </c>
      <c r="C942" t="s">
        <v>1099</v>
      </c>
      <c r="D942">
        <v>594</v>
      </c>
      <c r="E942" s="1">
        <v>506000</v>
      </c>
      <c r="F942" t="s">
        <v>28</v>
      </c>
      <c r="G942" t="s">
        <v>19</v>
      </c>
      <c r="H942" t="s">
        <v>20</v>
      </c>
      <c r="I942" t="s">
        <v>21</v>
      </c>
      <c r="J942" t="s">
        <v>22</v>
      </c>
      <c r="O942" t="s">
        <v>23</v>
      </c>
      <c r="P942" t="s">
        <v>24</v>
      </c>
    </row>
    <row r="943" spans="1:16" hidden="1" x14ac:dyDescent="0.35">
      <c r="A943" t="str">
        <f>VLOOKUP(E943,kontoplaan!A155:F1623,6,FALSE)</f>
        <v>Põhitegevuse kulud</v>
      </c>
      <c r="B943" t="str">
        <f>VLOOKUP(E943,kontogrupp!A938:B2222,2,FALSE)</f>
        <v>50 - tööjõukulud</v>
      </c>
      <c r="C943" t="s">
        <v>1099</v>
      </c>
      <c r="D943">
        <v>300</v>
      </c>
      <c r="E943" s="1">
        <v>500143</v>
      </c>
      <c r="F943" t="s">
        <v>1030</v>
      </c>
      <c r="G943" t="s">
        <v>19</v>
      </c>
      <c r="H943" t="s">
        <v>20</v>
      </c>
      <c r="I943" t="s">
        <v>21</v>
      </c>
      <c r="J943" t="s">
        <v>22</v>
      </c>
      <c r="O943" t="s">
        <v>23</v>
      </c>
      <c r="P943" t="s">
        <v>24</v>
      </c>
    </row>
    <row r="944" spans="1:16" hidden="1" x14ac:dyDescent="0.35">
      <c r="A944" t="str">
        <f>VLOOKUP(E944,kontoplaan!A156:F1624,6,FALSE)</f>
        <v>Põhitegevuse kulud</v>
      </c>
      <c r="B944" t="str">
        <f>VLOOKUP(E944,kontogrupp!A939:B2223,2,FALSE)</f>
        <v>50 - tööjõukulud</v>
      </c>
      <c r="C944" t="s">
        <v>1099</v>
      </c>
      <c r="D944">
        <v>1500</v>
      </c>
      <c r="E944" s="1">
        <v>500103</v>
      </c>
      <c r="F944" t="s">
        <v>1101</v>
      </c>
      <c r="G944" t="s">
        <v>19</v>
      </c>
      <c r="H944" t="s">
        <v>20</v>
      </c>
      <c r="I944" t="s">
        <v>21</v>
      </c>
      <c r="J944" t="s">
        <v>22</v>
      </c>
      <c r="O944" t="s">
        <v>23</v>
      </c>
      <c r="P944" t="s">
        <v>24</v>
      </c>
    </row>
    <row r="945" spans="1:16" hidden="1" x14ac:dyDescent="0.35">
      <c r="A945" t="str">
        <f>VLOOKUP(E945,kontoplaan!A157:F1625,6,FALSE)</f>
        <v>Põhitegevuse kulud</v>
      </c>
      <c r="B945" t="str">
        <f>VLOOKUP(E945,kontogrupp!A940:B2224,2,FALSE)</f>
        <v>50 - tööjõukulud</v>
      </c>
      <c r="C945" t="s">
        <v>1102</v>
      </c>
      <c r="D945">
        <v>-14</v>
      </c>
      <c r="E945" s="1">
        <v>506040</v>
      </c>
      <c r="F945" t="s">
        <v>18</v>
      </c>
      <c r="G945" t="s">
        <v>126</v>
      </c>
      <c r="H945" t="s">
        <v>127</v>
      </c>
      <c r="I945" t="s">
        <v>21</v>
      </c>
      <c r="J945" t="s">
        <v>22</v>
      </c>
    </row>
    <row r="946" spans="1:16" hidden="1" x14ac:dyDescent="0.35">
      <c r="A946" t="str">
        <f>VLOOKUP(E946,kontoplaan!A158:F1626,6,FALSE)</f>
        <v>Põhitegevuse kulud</v>
      </c>
      <c r="B946" t="str">
        <f>VLOOKUP(E946,kontogrupp!A941:B2225,2,FALSE)</f>
        <v>50 - tööjõukulud</v>
      </c>
      <c r="C946" t="s">
        <v>1102</v>
      </c>
      <c r="D946">
        <v>-594</v>
      </c>
      <c r="E946" s="1">
        <v>506000</v>
      </c>
      <c r="F946" t="s">
        <v>28</v>
      </c>
      <c r="G946" t="s">
        <v>126</v>
      </c>
      <c r="H946" t="s">
        <v>127</v>
      </c>
      <c r="I946" t="s">
        <v>21</v>
      </c>
      <c r="J946" t="s">
        <v>22</v>
      </c>
    </row>
    <row r="947" spans="1:16" hidden="1" x14ac:dyDescent="0.35">
      <c r="A947" t="str">
        <f>VLOOKUP(E947,kontoplaan!A159:F1627,6,FALSE)</f>
        <v>Põhitegevuse kulud</v>
      </c>
      <c r="B947" t="str">
        <f>VLOOKUP(E947,kontogrupp!A942:B2226,2,FALSE)</f>
        <v>50 - tööjõukulud</v>
      </c>
      <c r="C947" t="s">
        <v>1102</v>
      </c>
      <c r="D947">
        <v>-1800</v>
      </c>
      <c r="E947" s="1">
        <v>500243</v>
      </c>
      <c r="F947" t="s">
        <v>812</v>
      </c>
      <c r="G947" t="s">
        <v>126</v>
      </c>
      <c r="H947" t="s">
        <v>127</v>
      </c>
      <c r="I947" t="s">
        <v>21</v>
      </c>
      <c r="J947" t="s">
        <v>22</v>
      </c>
    </row>
    <row r="948" spans="1:16" hidden="1" x14ac:dyDescent="0.35">
      <c r="A948" t="str">
        <f>VLOOKUP(E948,kontoplaan!A160:F1628,6,FALSE)</f>
        <v>Põhitegevuse kulud</v>
      </c>
      <c r="B948" t="str">
        <f>VLOOKUP(E948,kontogrupp!A943:B2227,2,FALSE)</f>
        <v>41 - toetused füüsilistele isikutele</v>
      </c>
      <c r="C948" t="s">
        <v>1103</v>
      </c>
      <c r="D948">
        <v>300</v>
      </c>
      <c r="E948" s="1">
        <v>413120</v>
      </c>
      <c r="F948" t="s">
        <v>1090</v>
      </c>
      <c r="G948" t="s">
        <v>1016</v>
      </c>
      <c r="H948" t="s">
        <v>1017</v>
      </c>
      <c r="I948" t="s">
        <v>1104</v>
      </c>
      <c r="J948" t="s">
        <v>1105</v>
      </c>
      <c r="O948" t="s">
        <v>1106</v>
      </c>
      <c r="P948" t="s">
        <v>1107</v>
      </c>
    </row>
    <row r="949" spans="1:16" hidden="1" x14ac:dyDescent="0.35">
      <c r="A949" t="str">
        <f>VLOOKUP(E949,kontoplaan!A161:F1629,6,FALSE)</f>
        <v>Põhitegevuse tulud</v>
      </c>
      <c r="B949" t="str">
        <f>VLOOKUP(E949,kontogrupp!A944:B2228,2,FALSE)</f>
        <v>32 - tulud kaupade ja teenuste müügist</v>
      </c>
      <c r="C949" t="s">
        <v>197</v>
      </c>
      <c r="D949">
        <v>4712</v>
      </c>
      <c r="E949" s="1">
        <v>322090</v>
      </c>
      <c r="F949" t="s">
        <v>197</v>
      </c>
      <c r="G949" t="s">
        <v>288</v>
      </c>
      <c r="H949" t="s">
        <v>289</v>
      </c>
      <c r="I949" t="s">
        <v>117</v>
      </c>
      <c r="J949" t="s">
        <v>118</v>
      </c>
    </row>
    <row r="950" spans="1:16" hidden="1" x14ac:dyDescent="0.35">
      <c r="A950" t="str">
        <f>VLOOKUP(E950,kontoplaan!A162:F1630,6,FALSE)</f>
        <v>Põhitegevuse kulud</v>
      </c>
      <c r="B950" t="str">
        <f>VLOOKUP(E950,kontogrupp!A945:B2229,2,FALSE)</f>
        <v>50 - tööjõukulud</v>
      </c>
      <c r="C950" t="s">
        <v>1108</v>
      </c>
      <c r="D950">
        <v>174</v>
      </c>
      <c r="E950" s="1">
        <v>500100</v>
      </c>
      <c r="F950" t="s">
        <v>1046</v>
      </c>
      <c r="G950" t="s">
        <v>1016</v>
      </c>
      <c r="H950" t="s">
        <v>1017</v>
      </c>
      <c r="I950" t="s">
        <v>1109</v>
      </c>
      <c r="J950" t="s">
        <v>1110</v>
      </c>
      <c r="M950" t="s">
        <v>1111</v>
      </c>
      <c r="N950" t="s">
        <v>1112</v>
      </c>
      <c r="O950" t="s">
        <v>1113</v>
      </c>
      <c r="P950" t="s">
        <v>1114</v>
      </c>
    </row>
    <row r="951" spans="1:16" hidden="1" x14ac:dyDescent="0.35">
      <c r="A951" t="str">
        <f>VLOOKUP(E951,kontoplaan!A163:F1631,6,FALSE)</f>
        <v>Põhitegevuse kulud</v>
      </c>
      <c r="B951" t="str">
        <f>VLOOKUP(E951,kontogrupp!A946:B2230,2,FALSE)</f>
        <v>50 - tööjõukulud</v>
      </c>
      <c r="C951" t="s">
        <v>1108</v>
      </c>
      <c r="D951">
        <v>-174</v>
      </c>
      <c r="E951" s="1">
        <v>500500</v>
      </c>
      <c r="F951" t="s">
        <v>97</v>
      </c>
      <c r="G951" t="s">
        <v>1016</v>
      </c>
      <c r="H951" t="s">
        <v>1017</v>
      </c>
      <c r="I951" t="s">
        <v>1109</v>
      </c>
      <c r="J951" t="s">
        <v>1110</v>
      </c>
      <c r="M951" t="s">
        <v>1111</v>
      </c>
      <c r="N951" t="s">
        <v>1112</v>
      </c>
      <c r="O951" t="s">
        <v>1113</v>
      </c>
      <c r="P951" t="s">
        <v>1114</v>
      </c>
    </row>
    <row r="952" spans="1:16" hidden="1" x14ac:dyDescent="0.35">
      <c r="A952" t="str">
        <f>VLOOKUP(E952,kontoplaan!A164:F1632,6,FALSE)</f>
        <v>Põhitegevuse kulud</v>
      </c>
      <c r="B952" t="str">
        <f>VLOOKUP(E952,kontogrupp!A947:B2231,2,FALSE)</f>
        <v>55 - majandamiskulud</v>
      </c>
      <c r="C952" t="s">
        <v>524</v>
      </c>
      <c r="D952">
        <v>1000</v>
      </c>
      <c r="E952" s="1">
        <v>550002</v>
      </c>
      <c r="F952" t="s">
        <v>524</v>
      </c>
      <c r="G952" t="s">
        <v>288</v>
      </c>
      <c r="H952" t="s">
        <v>289</v>
      </c>
      <c r="I952" t="s">
        <v>117</v>
      </c>
      <c r="J952" t="s">
        <v>118</v>
      </c>
    </row>
    <row r="953" spans="1:16" hidden="1" x14ac:dyDescent="0.35">
      <c r="A953" t="str">
        <f>VLOOKUP(E953,kontoplaan!A165:F1633,6,FALSE)</f>
        <v>Põhitegevuse kulud</v>
      </c>
      <c r="B953" t="str">
        <f>VLOOKUP(E953,kontogrupp!A948:B2232,2,FALSE)</f>
        <v>55 - majandamiskulud</v>
      </c>
      <c r="C953" t="s">
        <v>194</v>
      </c>
      <c r="D953">
        <v>1167</v>
      </c>
      <c r="E953" s="1">
        <v>550001</v>
      </c>
      <c r="F953" t="s">
        <v>194</v>
      </c>
      <c r="G953" t="s">
        <v>288</v>
      </c>
      <c r="H953" t="s">
        <v>289</v>
      </c>
      <c r="I953" t="s">
        <v>117</v>
      </c>
      <c r="J953" t="s">
        <v>118</v>
      </c>
    </row>
    <row r="954" spans="1:16" hidden="1" x14ac:dyDescent="0.35">
      <c r="A954" t="str">
        <f>VLOOKUP(E954,kontoplaan!A166:F1634,6,FALSE)</f>
        <v>Põhitegevuse kulud</v>
      </c>
      <c r="B954" t="str">
        <f>VLOOKUP(E954,kontogrupp!A949:B2233,2,FALSE)</f>
        <v>55 - majandamiskulud</v>
      </c>
      <c r="C954" t="s">
        <v>190</v>
      </c>
      <c r="D954">
        <v>-1000</v>
      </c>
      <c r="E954" s="1">
        <v>550000</v>
      </c>
      <c r="F954" t="s">
        <v>190</v>
      </c>
      <c r="G954" t="s">
        <v>288</v>
      </c>
      <c r="H954" t="s">
        <v>289</v>
      </c>
      <c r="I954" t="s">
        <v>117</v>
      </c>
      <c r="J954" t="s">
        <v>118</v>
      </c>
    </row>
    <row r="955" spans="1:16" hidden="1" x14ac:dyDescent="0.35">
      <c r="A955" t="str">
        <f>VLOOKUP(E955,kontoplaan!A167:F1635,6,FALSE)</f>
        <v>Põhitegevuse kulud</v>
      </c>
      <c r="B955" t="str">
        <f>VLOOKUP(E955,kontogrupp!A950:B2234,2,FALSE)</f>
        <v>55 - majandamiskulud</v>
      </c>
      <c r="C955" t="s">
        <v>76</v>
      </c>
      <c r="D955">
        <v>-500</v>
      </c>
      <c r="E955" s="1">
        <v>550040</v>
      </c>
      <c r="F955" t="s">
        <v>76</v>
      </c>
      <c r="G955" t="s">
        <v>288</v>
      </c>
      <c r="H955" t="s">
        <v>289</v>
      </c>
      <c r="I955" t="s">
        <v>117</v>
      </c>
      <c r="J955" t="s">
        <v>118</v>
      </c>
    </row>
    <row r="956" spans="1:16" hidden="1" x14ac:dyDescent="0.35">
      <c r="A956" t="str">
        <f>VLOOKUP(E956,kontoplaan!A168:F1636,6,FALSE)</f>
        <v>Põhitegevuse kulud</v>
      </c>
      <c r="B956" t="str">
        <f>VLOOKUP(E956,kontogrupp!A951:B2235,2,FALSE)</f>
        <v>55 - majandamiskulud</v>
      </c>
      <c r="C956" t="s">
        <v>64</v>
      </c>
      <c r="D956">
        <v>700</v>
      </c>
      <c r="E956" s="1">
        <v>550060</v>
      </c>
      <c r="F956" t="s">
        <v>64</v>
      </c>
      <c r="G956" t="s">
        <v>288</v>
      </c>
      <c r="H956" t="s">
        <v>289</v>
      </c>
      <c r="I956" t="s">
        <v>117</v>
      </c>
      <c r="J956" t="s">
        <v>118</v>
      </c>
    </row>
    <row r="957" spans="1:16" hidden="1" x14ac:dyDescent="0.35">
      <c r="A957" t="str">
        <f>VLOOKUP(E957,kontoplaan!A169:F1637,6,FALSE)</f>
        <v>Põhitegevuse kulud</v>
      </c>
      <c r="B957" t="str">
        <f>VLOOKUP(E957,kontogrupp!A952:B2236,2,FALSE)</f>
        <v>55 - majandamiskulud</v>
      </c>
      <c r="C957" t="s">
        <v>86</v>
      </c>
      <c r="D957">
        <v>62</v>
      </c>
      <c r="E957" s="1">
        <v>550099</v>
      </c>
      <c r="F957" t="s">
        <v>86</v>
      </c>
      <c r="G957" t="s">
        <v>288</v>
      </c>
      <c r="H957" t="s">
        <v>289</v>
      </c>
      <c r="I957" t="s">
        <v>117</v>
      </c>
      <c r="J957" t="s">
        <v>118</v>
      </c>
    </row>
    <row r="958" spans="1:16" hidden="1" x14ac:dyDescent="0.35">
      <c r="A958" t="str">
        <f>VLOOKUP(E958,kontoplaan!A170:F1638,6,FALSE)</f>
        <v>Põhitegevuse kulud</v>
      </c>
      <c r="B958" t="str">
        <f>VLOOKUP(E958,kontogrupp!A953:B2237,2,FALSE)</f>
        <v>55 - majandamiskulud</v>
      </c>
      <c r="C958" t="s">
        <v>274</v>
      </c>
      <c r="D958">
        <v>128</v>
      </c>
      <c r="E958" s="1">
        <v>550302</v>
      </c>
      <c r="F958" t="s">
        <v>274</v>
      </c>
      <c r="G958" t="s">
        <v>288</v>
      </c>
      <c r="H958" t="s">
        <v>289</v>
      </c>
      <c r="I958" t="s">
        <v>117</v>
      </c>
      <c r="J958" t="s">
        <v>118</v>
      </c>
    </row>
    <row r="959" spans="1:16" hidden="1" x14ac:dyDescent="0.35">
      <c r="A959" t="str">
        <f>VLOOKUP(E959,kontoplaan!A171:F1639,6,FALSE)</f>
        <v>Põhitegevuse kulud</v>
      </c>
      <c r="B959" t="str">
        <f>VLOOKUP(E959,kontogrupp!A954:B2238,2,FALSE)</f>
        <v>55 - majandamiskulud</v>
      </c>
      <c r="C959" t="s">
        <v>667</v>
      </c>
      <c r="D959">
        <v>400</v>
      </c>
      <c r="E959" s="1">
        <v>550304</v>
      </c>
      <c r="F959" t="s">
        <v>667</v>
      </c>
      <c r="G959" t="s">
        <v>288</v>
      </c>
      <c r="H959" t="s">
        <v>289</v>
      </c>
      <c r="I959" t="s">
        <v>117</v>
      </c>
      <c r="J959" t="s">
        <v>118</v>
      </c>
    </row>
    <row r="960" spans="1:16" hidden="1" x14ac:dyDescent="0.35">
      <c r="A960" t="str">
        <f>VLOOKUP(E960,kontoplaan!A172:F1640,6,FALSE)</f>
        <v>Põhitegevuse kulud</v>
      </c>
      <c r="B960" t="str">
        <f>VLOOKUP(E960,kontogrupp!A955:B2239,2,FALSE)</f>
        <v>55 - majandamiskulud</v>
      </c>
      <c r="C960" t="s">
        <v>138</v>
      </c>
      <c r="D960">
        <v>882</v>
      </c>
      <c r="E960" s="1">
        <v>550400</v>
      </c>
      <c r="F960" t="s">
        <v>138</v>
      </c>
      <c r="G960" t="s">
        <v>288</v>
      </c>
      <c r="H960" t="s">
        <v>289</v>
      </c>
      <c r="I960" t="s">
        <v>117</v>
      </c>
      <c r="J960" t="s">
        <v>118</v>
      </c>
    </row>
    <row r="961" spans="1:16" hidden="1" x14ac:dyDescent="0.35">
      <c r="A961" t="str">
        <f>VLOOKUP(E961,kontoplaan!A173:F1641,6,FALSE)</f>
        <v>Põhitegevuse kulud</v>
      </c>
      <c r="B961" t="str">
        <f>VLOOKUP(E961,kontogrupp!A956:B2240,2,FALSE)</f>
        <v>55 - majandamiskulud</v>
      </c>
      <c r="C961" t="s">
        <v>488</v>
      </c>
      <c r="D961">
        <v>500</v>
      </c>
      <c r="E961" s="1">
        <v>551303</v>
      </c>
      <c r="F961" t="s">
        <v>488</v>
      </c>
      <c r="G961" t="s">
        <v>288</v>
      </c>
      <c r="H961" t="s">
        <v>289</v>
      </c>
      <c r="I961" t="s">
        <v>117</v>
      </c>
      <c r="J961" t="s">
        <v>118</v>
      </c>
    </row>
    <row r="962" spans="1:16" hidden="1" x14ac:dyDescent="0.35">
      <c r="A962" t="str">
        <f>VLOOKUP(E962,kontoplaan!A174:F1642,6,FALSE)</f>
        <v>Põhitegevuse kulud</v>
      </c>
      <c r="B962" t="str">
        <f>VLOOKUP(E962,kontogrupp!A957:B2241,2,FALSE)</f>
        <v>55 - majandamiskulud</v>
      </c>
      <c r="C962" t="s">
        <v>478</v>
      </c>
      <c r="D962">
        <v>759</v>
      </c>
      <c r="E962" s="1">
        <v>551306</v>
      </c>
      <c r="F962" t="s">
        <v>478</v>
      </c>
      <c r="G962" t="s">
        <v>288</v>
      </c>
      <c r="H962" t="s">
        <v>289</v>
      </c>
      <c r="I962" t="s">
        <v>117</v>
      </c>
      <c r="J962" t="s">
        <v>118</v>
      </c>
    </row>
    <row r="963" spans="1:16" hidden="1" x14ac:dyDescent="0.35">
      <c r="A963" t="str">
        <f>VLOOKUP(E963,kontoplaan!A175:F1643,6,FALSE)</f>
        <v>Põhitegevuse kulud</v>
      </c>
      <c r="B963" t="str">
        <f>VLOOKUP(E963,kontogrupp!A958:B2242,2,FALSE)</f>
        <v>55 - majandamiskulud</v>
      </c>
      <c r="C963" t="s">
        <v>182</v>
      </c>
      <c r="D963">
        <v>394</v>
      </c>
      <c r="E963" s="1">
        <v>551560</v>
      </c>
      <c r="F963" t="s">
        <v>182</v>
      </c>
      <c r="G963" t="s">
        <v>288</v>
      </c>
      <c r="H963" t="s">
        <v>289</v>
      </c>
      <c r="I963" t="s">
        <v>117</v>
      </c>
      <c r="J963" t="s">
        <v>118</v>
      </c>
    </row>
    <row r="964" spans="1:16" hidden="1" x14ac:dyDescent="0.35">
      <c r="A964" t="str">
        <f>VLOOKUP(E964,kontoplaan!A176:F1644,6,FALSE)</f>
        <v>Põhitegevuse kulud</v>
      </c>
      <c r="B964" t="str">
        <f>VLOOKUP(E964,kontogrupp!A959:B2243,2,FALSE)</f>
        <v>55 - majandamiskulud</v>
      </c>
      <c r="C964" t="s">
        <v>138</v>
      </c>
      <c r="D964">
        <v>183</v>
      </c>
      <c r="E964" s="1">
        <v>552450</v>
      </c>
      <c r="F964" t="s">
        <v>138</v>
      </c>
      <c r="G964" t="s">
        <v>288</v>
      </c>
      <c r="H964" t="s">
        <v>289</v>
      </c>
      <c r="I964" t="s">
        <v>117</v>
      </c>
      <c r="J964" t="s">
        <v>118</v>
      </c>
    </row>
    <row r="965" spans="1:16" hidden="1" x14ac:dyDescent="0.35">
      <c r="A965" t="str">
        <f>VLOOKUP(E965,kontoplaan!A177:F1645,6,FALSE)</f>
        <v>Põhitegevuse kulud</v>
      </c>
      <c r="B965" t="str">
        <f>VLOOKUP(E965,kontogrupp!A960:B2244,2,FALSE)</f>
        <v>55 - majandamiskulud</v>
      </c>
      <c r="C965" t="s">
        <v>297</v>
      </c>
      <c r="D965">
        <v>1160</v>
      </c>
      <c r="E965" s="1">
        <v>552520</v>
      </c>
      <c r="F965" t="s">
        <v>297</v>
      </c>
      <c r="G965" t="s">
        <v>288</v>
      </c>
      <c r="H965" t="s">
        <v>289</v>
      </c>
      <c r="I965" t="s">
        <v>117</v>
      </c>
      <c r="J965" t="s">
        <v>118</v>
      </c>
    </row>
    <row r="966" spans="1:16" hidden="1" x14ac:dyDescent="0.35">
      <c r="A966" t="str">
        <f>VLOOKUP(E966,kontoplaan!A178:F1646,6,FALSE)</f>
        <v>Põhitegevuse kulud</v>
      </c>
      <c r="B966" t="str">
        <f>VLOOKUP(E966,kontogrupp!A961:B2245,2,FALSE)</f>
        <v>60 - muud tegevuskulud</v>
      </c>
      <c r="C966" t="s">
        <v>507</v>
      </c>
      <c r="D966">
        <v>202</v>
      </c>
      <c r="E966" s="1">
        <v>601060</v>
      </c>
      <c r="F966" t="s">
        <v>507</v>
      </c>
      <c r="G966" t="s">
        <v>288</v>
      </c>
      <c r="H966" t="s">
        <v>289</v>
      </c>
      <c r="I966" t="s">
        <v>117</v>
      </c>
      <c r="J966" t="s">
        <v>118</v>
      </c>
    </row>
    <row r="967" spans="1:16" hidden="1" x14ac:dyDescent="0.35">
      <c r="A967" t="str">
        <f>VLOOKUP(E967,kontoplaan!A179:F1647,6,FALSE)</f>
        <v>Põhitegevuse kulud</v>
      </c>
      <c r="B967" t="str">
        <f>VLOOKUP(E967,kontogrupp!A962:B2246,2,FALSE)</f>
        <v>60 - muud tegevuskulud</v>
      </c>
      <c r="C967" t="s">
        <v>881</v>
      </c>
      <c r="D967">
        <v>3</v>
      </c>
      <c r="E967" s="1">
        <v>608010</v>
      </c>
      <c r="F967" t="s">
        <v>881</v>
      </c>
      <c r="G967" t="s">
        <v>288</v>
      </c>
      <c r="H967" t="s">
        <v>289</v>
      </c>
      <c r="I967" t="s">
        <v>117</v>
      </c>
      <c r="J967" t="s">
        <v>118</v>
      </c>
    </row>
    <row r="968" spans="1:16" hidden="1" x14ac:dyDescent="0.35">
      <c r="A968" t="str">
        <f>VLOOKUP(E968,kontoplaan!A180:F1648,6,FALSE)</f>
        <v>Põhitegevuse kulud</v>
      </c>
      <c r="B968" t="str">
        <f>VLOOKUP(E968,kontogrupp!A963:B2247,2,FALSE)</f>
        <v>55 - majandamiskulud</v>
      </c>
      <c r="C968" t="s">
        <v>230</v>
      </c>
      <c r="D968">
        <v>780</v>
      </c>
      <c r="E968" s="1">
        <v>551590</v>
      </c>
      <c r="F968" t="s">
        <v>230</v>
      </c>
      <c r="G968" t="s">
        <v>288</v>
      </c>
      <c r="H968" t="s">
        <v>289</v>
      </c>
      <c r="I968" t="s">
        <v>117</v>
      </c>
      <c r="J968" t="s">
        <v>118</v>
      </c>
    </row>
    <row r="969" spans="1:16" hidden="1" x14ac:dyDescent="0.35">
      <c r="A969" t="str">
        <f>VLOOKUP(E969,kontoplaan!A181:F1649,6,FALSE)</f>
        <v>Põhitegevuse kulud</v>
      </c>
      <c r="B969" t="str">
        <f>VLOOKUP(E969,kontogrupp!A964:B2248,2,FALSE)</f>
        <v>55 - majandamiskulud</v>
      </c>
      <c r="C969" t="s">
        <v>276</v>
      </c>
      <c r="D969">
        <v>180</v>
      </c>
      <c r="E969" s="1">
        <v>550410</v>
      </c>
      <c r="F969" t="s">
        <v>276</v>
      </c>
      <c r="G969" t="s">
        <v>288</v>
      </c>
      <c r="H969" t="s">
        <v>289</v>
      </c>
      <c r="I969" t="s">
        <v>117</v>
      </c>
      <c r="J969" t="s">
        <v>118</v>
      </c>
    </row>
    <row r="970" spans="1:16" hidden="1" x14ac:dyDescent="0.35">
      <c r="A970" t="str">
        <f>VLOOKUP(E970,kontoplaan!A182:F1650,6,FALSE)</f>
        <v>Põhitegevuse kulud</v>
      </c>
      <c r="B970" t="str">
        <f>VLOOKUP(E970,kontogrupp!A965:B2249,2,FALSE)</f>
        <v>55 - majandamiskulud</v>
      </c>
      <c r="C970" t="s">
        <v>440</v>
      </c>
      <c r="D970">
        <v>-1000</v>
      </c>
      <c r="E970" s="1">
        <v>551300</v>
      </c>
      <c r="F970" t="s">
        <v>440</v>
      </c>
      <c r="G970" t="s">
        <v>288</v>
      </c>
      <c r="H970" t="s">
        <v>289</v>
      </c>
      <c r="I970" t="s">
        <v>117</v>
      </c>
      <c r="J970" t="s">
        <v>118</v>
      </c>
    </row>
    <row r="971" spans="1:16" hidden="1" x14ac:dyDescent="0.35">
      <c r="A971" t="str">
        <f>VLOOKUP(E971,kontoplaan!A183:F1651,6,FALSE)</f>
        <v>Põhitegevuse kulud</v>
      </c>
      <c r="B971" t="str">
        <f>VLOOKUP(E971,kontogrupp!A966:B2250,2,FALSE)</f>
        <v>55 - majandamiskulud</v>
      </c>
      <c r="C971" t="s">
        <v>184</v>
      </c>
      <c r="D971">
        <v>-741</v>
      </c>
      <c r="E971" s="1">
        <v>551308</v>
      </c>
      <c r="F971" t="s">
        <v>184</v>
      </c>
      <c r="G971" t="s">
        <v>288</v>
      </c>
      <c r="H971" t="s">
        <v>289</v>
      </c>
      <c r="I971" t="s">
        <v>117</v>
      </c>
      <c r="J971" t="s">
        <v>118</v>
      </c>
    </row>
    <row r="972" spans="1:16" hidden="1" x14ac:dyDescent="0.35">
      <c r="A972" t="str">
        <f>VLOOKUP(E972,kontoplaan!A184:F1652,6,FALSE)</f>
        <v>Põhitegevuse kulud</v>
      </c>
      <c r="B972" t="str">
        <f>VLOOKUP(E972,kontogrupp!A967:B2251,2,FALSE)</f>
        <v>55 - majandamiskulud</v>
      </c>
      <c r="C972" t="s">
        <v>475</v>
      </c>
      <c r="D972">
        <v>-700</v>
      </c>
      <c r="E972" s="1">
        <v>552200</v>
      </c>
      <c r="F972" t="s">
        <v>475</v>
      </c>
      <c r="G972" t="s">
        <v>288</v>
      </c>
      <c r="H972" t="s">
        <v>289</v>
      </c>
      <c r="I972" t="s">
        <v>117</v>
      </c>
      <c r="J972" t="s">
        <v>118</v>
      </c>
    </row>
    <row r="973" spans="1:16" hidden="1" x14ac:dyDescent="0.35">
      <c r="A973" t="str">
        <f>VLOOKUP(E973,kontoplaan!A185:F1653,6,FALSE)</f>
        <v>Põhitegevuse kulud</v>
      </c>
      <c r="B973" t="str">
        <f>VLOOKUP(E973,kontogrupp!A968:B2252,2,FALSE)</f>
        <v>55 - majandamiskulud</v>
      </c>
      <c r="C973" t="s">
        <v>188</v>
      </c>
      <c r="D973">
        <v>-900</v>
      </c>
      <c r="E973" s="1">
        <v>552230</v>
      </c>
      <c r="F973" t="s">
        <v>188</v>
      </c>
      <c r="G973" t="s">
        <v>288</v>
      </c>
      <c r="H973" t="s">
        <v>289</v>
      </c>
      <c r="I973" t="s">
        <v>117</v>
      </c>
      <c r="J973" t="s">
        <v>118</v>
      </c>
    </row>
    <row r="974" spans="1:16" hidden="1" x14ac:dyDescent="0.35">
      <c r="A974" t="str">
        <f>VLOOKUP(E974,kontoplaan!A186:F1654,6,FALSE)</f>
        <v>Põhitegevuse kulud</v>
      </c>
      <c r="B974" t="str">
        <f>VLOOKUP(E974,kontogrupp!A969:B2253,2,FALSE)</f>
        <v>55 - majandamiskulud</v>
      </c>
      <c r="C974" t="s">
        <v>169</v>
      </c>
      <c r="D974">
        <v>-2500</v>
      </c>
      <c r="E974" s="1">
        <v>551500</v>
      </c>
      <c r="F974" t="s">
        <v>169</v>
      </c>
      <c r="G974" t="s">
        <v>288</v>
      </c>
      <c r="H974" t="s">
        <v>289</v>
      </c>
      <c r="I974" t="s">
        <v>117</v>
      </c>
      <c r="J974" t="s">
        <v>118</v>
      </c>
    </row>
    <row r="975" spans="1:16" hidden="1" x14ac:dyDescent="0.35">
      <c r="A975" t="str">
        <f>VLOOKUP(E975,kontoplaan!A187:F1655,6,FALSE)</f>
        <v>Põhitegevuse kulud</v>
      </c>
      <c r="B975" t="str">
        <f>VLOOKUP(E975,kontogrupp!A970:B2254,2,FALSE)</f>
        <v>50 - tööjõukulud</v>
      </c>
      <c r="C975" t="s">
        <v>1115</v>
      </c>
      <c r="D975">
        <v>8</v>
      </c>
      <c r="E975" s="1">
        <v>506040</v>
      </c>
      <c r="F975" t="s">
        <v>18</v>
      </c>
      <c r="G975" t="s">
        <v>1116</v>
      </c>
      <c r="H975" t="s">
        <v>1117</v>
      </c>
      <c r="I975" t="s">
        <v>21</v>
      </c>
      <c r="J975" t="s">
        <v>22</v>
      </c>
      <c r="O975" t="s">
        <v>23</v>
      </c>
      <c r="P975" t="s">
        <v>24</v>
      </c>
    </row>
    <row r="976" spans="1:16" hidden="1" x14ac:dyDescent="0.35">
      <c r="A976" t="str">
        <f>VLOOKUP(E976,kontoplaan!A188:F1656,6,FALSE)</f>
        <v>Põhitegevuse kulud</v>
      </c>
      <c r="B976" t="str">
        <f>VLOOKUP(E976,kontogrupp!A971:B2255,2,FALSE)</f>
        <v>50 - tööjõukulud</v>
      </c>
      <c r="C976" t="s">
        <v>1118</v>
      </c>
      <c r="D976">
        <v>314</v>
      </c>
      <c r="E976" s="1">
        <v>506000</v>
      </c>
      <c r="F976" t="s">
        <v>28</v>
      </c>
      <c r="G976" t="s">
        <v>1116</v>
      </c>
      <c r="H976" t="s">
        <v>1117</v>
      </c>
      <c r="I976" t="s">
        <v>21</v>
      </c>
      <c r="J976" t="s">
        <v>22</v>
      </c>
      <c r="O976" t="s">
        <v>23</v>
      </c>
      <c r="P976" t="s">
        <v>24</v>
      </c>
    </row>
    <row r="977" spans="1:16" hidden="1" x14ac:dyDescent="0.35">
      <c r="A977" t="str">
        <f>VLOOKUP(E977,kontoplaan!A189:F1657,6,FALSE)</f>
        <v>Põhitegevuse kulud</v>
      </c>
      <c r="B977" t="str">
        <f>VLOOKUP(E977,kontogrupp!A972:B2256,2,FALSE)</f>
        <v>50 - tööjõukulud</v>
      </c>
      <c r="C977" t="s">
        <v>1119</v>
      </c>
      <c r="D977">
        <v>950</v>
      </c>
      <c r="E977" s="1">
        <v>500120</v>
      </c>
      <c r="F977" t="s">
        <v>1121</v>
      </c>
      <c r="G977" t="s">
        <v>1116</v>
      </c>
      <c r="H977" t="s">
        <v>1117</v>
      </c>
      <c r="I977" t="s">
        <v>21</v>
      </c>
      <c r="J977" t="s">
        <v>22</v>
      </c>
      <c r="O977" t="s">
        <v>23</v>
      </c>
      <c r="P977" t="s">
        <v>24</v>
      </c>
    </row>
    <row r="978" spans="1:16" hidden="1" x14ac:dyDescent="0.35">
      <c r="A978" t="str">
        <f>VLOOKUP(E978,kontoplaan!A190:F1658,6,FALSE)</f>
        <v>Põhitegevuse kulud</v>
      </c>
      <c r="B978" t="str">
        <f>VLOOKUP(E978,kontogrupp!A973:B2257,2,FALSE)</f>
        <v>50 - tööjõukulud</v>
      </c>
      <c r="C978" t="s">
        <v>1122</v>
      </c>
      <c r="D978">
        <v>96</v>
      </c>
      <c r="E978" s="1">
        <v>506040</v>
      </c>
      <c r="F978" t="s">
        <v>18</v>
      </c>
      <c r="G978" t="s">
        <v>126</v>
      </c>
      <c r="H978" t="s">
        <v>127</v>
      </c>
      <c r="I978" t="s">
        <v>21</v>
      </c>
      <c r="J978" t="s">
        <v>22</v>
      </c>
    </row>
    <row r="979" spans="1:16" hidden="1" x14ac:dyDescent="0.35">
      <c r="A979" t="str">
        <f>VLOOKUP(E979,kontoplaan!A191:F1659,6,FALSE)</f>
        <v>Põhitegevuse kulud</v>
      </c>
      <c r="B979" t="str">
        <f>VLOOKUP(E979,kontogrupp!A974:B2258,2,FALSE)</f>
        <v>50 - tööjõukulud</v>
      </c>
      <c r="C979" t="s">
        <v>1123</v>
      </c>
      <c r="D979">
        <v>-8</v>
      </c>
      <c r="E979" s="1">
        <v>506040</v>
      </c>
      <c r="F979" t="s">
        <v>18</v>
      </c>
      <c r="G979" t="s">
        <v>126</v>
      </c>
      <c r="H979" t="s">
        <v>127</v>
      </c>
      <c r="I979" t="s">
        <v>21</v>
      </c>
      <c r="J979" t="s">
        <v>22</v>
      </c>
    </row>
    <row r="980" spans="1:16" hidden="1" x14ac:dyDescent="0.35">
      <c r="A980" t="str">
        <f>VLOOKUP(E980,kontoplaan!A192:F1660,6,FALSE)</f>
        <v>Põhitegevuse kulud</v>
      </c>
      <c r="B980" t="str">
        <f>VLOOKUP(E980,kontogrupp!A975:B2259,2,FALSE)</f>
        <v>50 - tööjõukulud</v>
      </c>
      <c r="C980" t="s">
        <v>1124</v>
      </c>
      <c r="D980">
        <v>3946</v>
      </c>
      <c r="E980" s="1">
        <v>506000</v>
      </c>
      <c r="F980" t="s">
        <v>28</v>
      </c>
      <c r="G980" t="s">
        <v>126</v>
      </c>
      <c r="H980" t="s">
        <v>127</v>
      </c>
      <c r="I980" t="s">
        <v>21</v>
      </c>
      <c r="J980" t="s">
        <v>22</v>
      </c>
    </row>
    <row r="981" spans="1:16" hidden="1" x14ac:dyDescent="0.35">
      <c r="A981" t="str">
        <f>VLOOKUP(E981,kontoplaan!A193:F1661,6,FALSE)</f>
        <v>Põhitegevuse kulud</v>
      </c>
      <c r="B981" t="str">
        <f>VLOOKUP(E981,kontogrupp!A976:B2260,2,FALSE)</f>
        <v>50 - tööjõukulud</v>
      </c>
      <c r="C981" t="s">
        <v>1125</v>
      </c>
      <c r="D981">
        <v>-314</v>
      </c>
      <c r="E981" s="1">
        <v>506000</v>
      </c>
      <c r="F981" t="s">
        <v>28</v>
      </c>
      <c r="G981" t="s">
        <v>126</v>
      </c>
      <c r="H981" t="s">
        <v>127</v>
      </c>
      <c r="I981" t="s">
        <v>21</v>
      </c>
      <c r="J981" t="s">
        <v>22</v>
      </c>
    </row>
    <row r="982" spans="1:16" hidden="1" x14ac:dyDescent="0.35">
      <c r="A982" t="str">
        <f>VLOOKUP(E982,kontoplaan!A194:F1662,6,FALSE)</f>
        <v>Põhitegevuse kulud</v>
      </c>
      <c r="B982" t="str">
        <f>VLOOKUP(E982,kontogrupp!A977:B2261,2,FALSE)</f>
        <v>50 - tööjõukulud</v>
      </c>
      <c r="C982" t="s">
        <v>1126</v>
      </c>
      <c r="D982">
        <v>-950</v>
      </c>
      <c r="E982" s="1">
        <v>500243</v>
      </c>
      <c r="F982" t="s">
        <v>812</v>
      </c>
      <c r="G982" t="s">
        <v>126</v>
      </c>
      <c r="H982" t="s">
        <v>127</v>
      </c>
      <c r="I982" t="s">
        <v>21</v>
      </c>
      <c r="J982" t="s">
        <v>22</v>
      </c>
    </row>
    <row r="983" spans="1:16" hidden="1" x14ac:dyDescent="0.35">
      <c r="A983" t="str">
        <f>VLOOKUP(E983,kontoplaan!A195:F1663,6,FALSE)</f>
        <v>Põhitegevuse kulud</v>
      </c>
      <c r="B983" t="str">
        <f>VLOOKUP(E983,kontogrupp!A978:B2262,2,FALSE)</f>
        <v>50 - tööjõukulud</v>
      </c>
      <c r="C983" t="s">
        <v>1127</v>
      </c>
      <c r="D983">
        <v>-3946</v>
      </c>
      <c r="E983" s="1">
        <v>500243</v>
      </c>
      <c r="F983" t="s">
        <v>812</v>
      </c>
      <c r="G983" t="s">
        <v>126</v>
      </c>
      <c r="H983" t="s">
        <v>127</v>
      </c>
      <c r="I983" t="s">
        <v>21</v>
      </c>
      <c r="J983" t="s">
        <v>22</v>
      </c>
    </row>
    <row r="984" spans="1:16" hidden="1" x14ac:dyDescent="0.35">
      <c r="A984" t="str">
        <f>VLOOKUP(E984,kontoplaan!A196:F1664,6,FALSE)</f>
        <v>Põhitegevuse kulud</v>
      </c>
      <c r="B984" t="str">
        <f>VLOOKUP(E984,kontogrupp!A979:B2263,2,FALSE)</f>
        <v>50 - tööjõukulud</v>
      </c>
      <c r="C984" t="s">
        <v>1128</v>
      </c>
      <c r="D984">
        <v>-96</v>
      </c>
      <c r="E984" s="1">
        <v>500243</v>
      </c>
      <c r="F984" t="s">
        <v>812</v>
      </c>
      <c r="G984" t="s">
        <v>126</v>
      </c>
      <c r="H984" t="s">
        <v>127</v>
      </c>
      <c r="I984" t="s">
        <v>21</v>
      </c>
      <c r="J984" t="s">
        <v>22</v>
      </c>
    </row>
    <row r="985" spans="1:16" hidden="1" x14ac:dyDescent="0.35">
      <c r="A985" t="str">
        <f>VLOOKUP(E985,kontoplaan!A197:F1665,6,FALSE)</f>
        <v>Põhitegevuse kulud</v>
      </c>
      <c r="B985" t="str">
        <f>VLOOKUP(E985,kontogrupp!A980:B2264,2,FALSE)</f>
        <v>55 - majandamiskulud</v>
      </c>
      <c r="C985" t="s">
        <v>86</v>
      </c>
      <c r="D985">
        <v>200</v>
      </c>
      <c r="E985" s="1">
        <v>550099</v>
      </c>
      <c r="F985" t="s">
        <v>86</v>
      </c>
      <c r="G985" t="s">
        <v>404</v>
      </c>
      <c r="H985" t="s">
        <v>405</v>
      </c>
      <c r="I985" t="s">
        <v>307</v>
      </c>
      <c r="J985" t="s">
        <v>308</v>
      </c>
    </row>
    <row r="986" spans="1:16" hidden="1" x14ac:dyDescent="0.35">
      <c r="A986" t="str">
        <f>VLOOKUP(E986,kontoplaan!A198:F1666,6,FALSE)</f>
        <v>Põhitegevuse kulud</v>
      </c>
      <c r="B986" t="str">
        <f>VLOOKUP(E986,kontogrupp!A981:B2265,2,FALSE)</f>
        <v>55 - majandamiskulud</v>
      </c>
      <c r="C986" t="s">
        <v>188</v>
      </c>
      <c r="D986">
        <v>-200</v>
      </c>
      <c r="E986" s="1">
        <v>552230</v>
      </c>
      <c r="F986" t="s">
        <v>188</v>
      </c>
      <c r="G986" t="s">
        <v>404</v>
      </c>
      <c r="H986" t="s">
        <v>405</v>
      </c>
      <c r="I986" t="s">
        <v>307</v>
      </c>
      <c r="J986" t="s">
        <v>308</v>
      </c>
    </row>
    <row r="987" spans="1:16" hidden="1" x14ac:dyDescent="0.35">
      <c r="A987" t="str">
        <f>VLOOKUP(E987,kontoplaan!A199:F1667,6,FALSE)</f>
        <v>Põhitegevuse kulud</v>
      </c>
      <c r="B987" t="str">
        <f>VLOOKUP(E987,kontogrupp!A982:B2266,2,FALSE)</f>
        <v>55 - majandamiskulud</v>
      </c>
      <c r="C987" t="s">
        <v>230</v>
      </c>
      <c r="D987">
        <v>200</v>
      </c>
      <c r="E987" s="1">
        <v>551590</v>
      </c>
      <c r="F987" t="s">
        <v>230</v>
      </c>
      <c r="G987" t="s">
        <v>404</v>
      </c>
      <c r="H987" t="s">
        <v>405</v>
      </c>
      <c r="I987" t="s">
        <v>307</v>
      </c>
      <c r="J987" t="s">
        <v>308</v>
      </c>
    </row>
    <row r="988" spans="1:16" hidden="1" x14ac:dyDescent="0.35">
      <c r="A988" t="str">
        <f>VLOOKUP(E988,kontoplaan!A200:F1668,6,FALSE)</f>
        <v>Põhitegevuse kulud</v>
      </c>
      <c r="B988" t="str">
        <f>VLOOKUP(E988,kontogrupp!A983:B2267,2,FALSE)</f>
        <v>55 - majandamiskulud</v>
      </c>
      <c r="C988" t="s">
        <v>188</v>
      </c>
      <c r="D988">
        <v>-200</v>
      </c>
      <c r="E988" s="1">
        <v>552230</v>
      </c>
      <c r="F988" t="s">
        <v>188</v>
      </c>
      <c r="G988" t="s">
        <v>404</v>
      </c>
      <c r="H988" t="s">
        <v>405</v>
      </c>
      <c r="I988" t="s">
        <v>307</v>
      </c>
      <c r="J988" t="s">
        <v>308</v>
      </c>
    </row>
    <row r="989" spans="1:16" hidden="1" x14ac:dyDescent="0.35">
      <c r="A989" t="str">
        <f>VLOOKUP(E989,kontoplaan!A201:F1669,6,FALSE)</f>
        <v>Põhitegevuse kulud</v>
      </c>
      <c r="B989" t="str">
        <f>VLOOKUP(E989,kontogrupp!A984:B2268,2,FALSE)</f>
        <v>55 - majandamiskulud</v>
      </c>
      <c r="C989" t="s">
        <v>230</v>
      </c>
      <c r="D989">
        <v>400</v>
      </c>
      <c r="E989" s="1">
        <v>551590</v>
      </c>
      <c r="F989" t="s">
        <v>230</v>
      </c>
      <c r="G989" t="s">
        <v>404</v>
      </c>
      <c r="H989" t="s">
        <v>405</v>
      </c>
      <c r="I989" t="s">
        <v>307</v>
      </c>
      <c r="J989" t="s">
        <v>308</v>
      </c>
    </row>
    <row r="990" spans="1:16" hidden="1" x14ac:dyDescent="0.35">
      <c r="A990" t="str">
        <f>VLOOKUP(E990,kontoplaan!A202:F1670,6,FALSE)</f>
        <v>Põhitegevuse kulud</v>
      </c>
      <c r="B990" t="str">
        <f>VLOOKUP(E990,kontogrupp!A985:B2269,2,FALSE)</f>
        <v>55 - majandamiskulud</v>
      </c>
      <c r="C990" t="s">
        <v>188</v>
      </c>
      <c r="D990">
        <v>-400</v>
      </c>
      <c r="E990" s="1">
        <v>552230</v>
      </c>
      <c r="F990" t="s">
        <v>188</v>
      </c>
      <c r="G990" t="s">
        <v>404</v>
      </c>
      <c r="H990" t="s">
        <v>405</v>
      </c>
      <c r="I990" t="s">
        <v>307</v>
      </c>
      <c r="J990" t="s">
        <v>308</v>
      </c>
    </row>
    <row r="991" spans="1:16" hidden="1" x14ac:dyDescent="0.35">
      <c r="A991" t="str">
        <f>VLOOKUP(E991,kontoplaan!A203:F1671,6,FALSE)</f>
        <v>Põhitegevuse kulud</v>
      </c>
      <c r="B991" t="str">
        <f>VLOOKUP(E991,kontogrupp!A986:B2270,2,FALSE)</f>
        <v>55 - majandamiskulud</v>
      </c>
      <c r="C991" t="s">
        <v>138</v>
      </c>
      <c r="D991">
        <v>12</v>
      </c>
      <c r="E991" s="1">
        <v>552450</v>
      </c>
      <c r="F991" t="s">
        <v>138</v>
      </c>
      <c r="G991" t="s">
        <v>404</v>
      </c>
      <c r="H991" t="s">
        <v>405</v>
      </c>
      <c r="I991" t="s">
        <v>307</v>
      </c>
      <c r="J991" t="s">
        <v>308</v>
      </c>
    </row>
    <row r="992" spans="1:16" hidden="1" x14ac:dyDescent="0.35">
      <c r="A992" t="str">
        <f>VLOOKUP(E992,kontoplaan!A204:F1672,6,FALSE)</f>
        <v>Põhitegevuse kulud</v>
      </c>
      <c r="B992" t="str">
        <f>VLOOKUP(E992,kontogrupp!A987:B2271,2,FALSE)</f>
        <v>55 - majandamiskulud</v>
      </c>
      <c r="C992" t="s">
        <v>188</v>
      </c>
      <c r="D992">
        <v>-12</v>
      </c>
      <c r="E992" s="1">
        <v>552230</v>
      </c>
      <c r="F992" t="s">
        <v>188</v>
      </c>
      <c r="G992" t="s">
        <v>404</v>
      </c>
      <c r="H992" t="s">
        <v>405</v>
      </c>
      <c r="I992" t="s">
        <v>307</v>
      </c>
      <c r="J992" t="s">
        <v>308</v>
      </c>
    </row>
    <row r="993" spans="1:10" hidden="1" x14ac:dyDescent="0.35">
      <c r="A993" t="str">
        <f>VLOOKUP(E993,kontoplaan!A205:F1673,6,FALSE)</f>
        <v>Põhitegevuse kulud</v>
      </c>
      <c r="B993" t="str">
        <f>VLOOKUP(E993,kontogrupp!A988:B2272,2,FALSE)</f>
        <v>55 - majandamiskulud</v>
      </c>
      <c r="C993" t="s">
        <v>475</v>
      </c>
      <c r="D993">
        <v>58</v>
      </c>
      <c r="E993" s="1">
        <v>552200</v>
      </c>
      <c r="F993" t="s">
        <v>475</v>
      </c>
      <c r="G993" t="s">
        <v>404</v>
      </c>
      <c r="H993" t="s">
        <v>405</v>
      </c>
      <c r="I993" t="s">
        <v>307</v>
      </c>
      <c r="J993" t="s">
        <v>308</v>
      </c>
    </row>
    <row r="994" spans="1:10" hidden="1" x14ac:dyDescent="0.35">
      <c r="A994" t="str">
        <f>VLOOKUP(E994,kontoplaan!A206:F1674,6,FALSE)</f>
        <v>Põhitegevuse kulud</v>
      </c>
      <c r="B994" t="str">
        <f>VLOOKUP(E994,kontogrupp!A989:B2273,2,FALSE)</f>
        <v>55 - majandamiskulud</v>
      </c>
      <c r="C994" t="s">
        <v>188</v>
      </c>
      <c r="D994">
        <v>-58</v>
      </c>
      <c r="E994" s="1">
        <v>552230</v>
      </c>
      <c r="F994" t="s">
        <v>188</v>
      </c>
      <c r="G994" t="s">
        <v>404</v>
      </c>
      <c r="H994" t="s">
        <v>405</v>
      </c>
      <c r="I994" t="s">
        <v>307</v>
      </c>
      <c r="J994" t="s">
        <v>308</v>
      </c>
    </row>
    <row r="995" spans="1:10" hidden="1" x14ac:dyDescent="0.35">
      <c r="A995" t="str">
        <f>VLOOKUP(E995,kontoplaan!A207:F1675,6,FALSE)</f>
        <v>Põhitegevuse kulud</v>
      </c>
      <c r="B995" t="str">
        <f>VLOOKUP(E995,kontogrupp!A990:B2274,2,FALSE)</f>
        <v>55 - majandamiskulud</v>
      </c>
      <c r="C995" t="s">
        <v>347</v>
      </c>
      <c r="D995">
        <v>3</v>
      </c>
      <c r="E995" s="1">
        <v>551290</v>
      </c>
      <c r="F995" t="s">
        <v>347</v>
      </c>
      <c r="G995" t="s">
        <v>404</v>
      </c>
      <c r="H995" t="s">
        <v>405</v>
      </c>
      <c r="I995" t="s">
        <v>307</v>
      </c>
      <c r="J995" t="s">
        <v>308</v>
      </c>
    </row>
    <row r="996" spans="1:10" hidden="1" x14ac:dyDescent="0.35">
      <c r="A996" t="str">
        <f>VLOOKUP(E996,kontoplaan!A208:F1676,6,FALSE)</f>
        <v>Põhitegevuse kulud</v>
      </c>
      <c r="B996" t="str">
        <f>VLOOKUP(E996,kontogrupp!A991:B2275,2,FALSE)</f>
        <v>55 - majandamiskulud</v>
      </c>
      <c r="C996" t="s">
        <v>182</v>
      </c>
      <c r="D996">
        <v>-3</v>
      </c>
      <c r="E996" s="1">
        <v>551560</v>
      </c>
      <c r="F996" t="s">
        <v>182</v>
      </c>
      <c r="G996" t="s">
        <v>404</v>
      </c>
      <c r="H996" t="s">
        <v>405</v>
      </c>
      <c r="I996" t="s">
        <v>307</v>
      </c>
      <c r="J996" t="s">
        <v>308</v>
      </c>
    </row>
    <row r="997" spans="1:10" hidden="1" x14ac:dyDescent="0.35">
      <c r="A997" t="str">
        <f>VLOOKUP(E997,kontoplaan!A209:F1677,6,FALSE)</f>
        <v>Põhitegevuse kulud</v>
      </c>
      <c r="B997" t="str">
        <f>VLOOKUP(E997,kontogrupp!A992:B2276,2,FALSE)</f>
        <v>55 - majandamiskulud</v>
      </c>
      <c r="C997" t="s">
        <v>488</v>
      </c>
      <c r="D997">
        <v>25</v>
      </c>
      <c r="E997" s="1">
        <v>551103</v>
      </c>
      <c r="F997" t="s">
        <v>488</v>
      </c>
      <c r="G997" t="s">
        <v>404</v>
      </c>
      <c r="H997" t="s">
        <v>405</v>
      </c>
      <c r="I997" t="s">
        <v>307</v>
      </c>
      <c r="J997" t="s">
        <v>308</v>
      </c>
    </row>
    <row r="998" spans="1:10" hidden="1" x14ac:dyDescent="0.35">
      <c r="A998" t="str">
        <f>VLOOKUP(E998,kontoplaan!A210:F1678,6,FALSE)</f>
        <v>Põhitegevuse kulud</v>
      </c>
      <c r="B998" t="str">
        <f>VLOOKUP(E998,kontogrupp!A993:B2277,2,FALSE)</f>
        <v>55 - majandamiskulud</v>
      </c>
      <c r="C998" t="s">
        <v>297</v>
      </c>
      <c r="D998">
        <v>-25</v>
      </c>
      <c r="E998" s="1">
        <v>552520</v>
      </c>
      <c r="F998" t="s">
        <v>297</v>
      </c>
      <c r="G998" t="s">
        <v>404</v>
      </c>
      <c r="H998" t="s">
        <v>405</v>
      </c>
      <c r="I998" t="s">
        <v>307</v>
      </c>
      <c r="J998" t="s">
        <v>308</v>
      </c>
    </row>
    <row r="999" spans="1:10" hidden="1" x14ac:dyDescent="0.35">
      <c r="A999" t="str">
        <f>VLOOKUP(E999,kontoplaan!A211:F1679,6,FALSE)</f>
        <v>Põhitegevuse kulud</v>
      </c>
      <c r="B999" t="str">
        <f>VLOOKUP(E999,kontogrupp!A994:B2278,2,FALSE)</f>
        <v>55 - majandamiskulud</v>
      </c>
      <c r="C999" t="s">
        <v>274</v>
      </c>
      <c r="D999">
        <v>15</v>
      </c>
      <c r="E999" s="1">
        <v>550420</v>
      </c>
      <c r="F999" t="s">
        <v>274</v>
      </c>
      <c r="G999" t="s">
        <v>404</v>
      </c>
      <c r="H999" t="s">
        <v>405</v>
      </c>
      <c r="I999" t="s">
        <v>307</v>
      </c>
      <c r="J999" t="s">
        <v>308</v>
      </c>
    </row>
    <row r="1000" spans="1:10" hidden="1" x14ac:dyDescent="0.35">
      <c r="A1000" t="str">
        <f>VLOOKUP(E1000,kontoplaan!A212:F1680,6,FALSE)</f>
        <v>Põhitegevuse kulud</v>
      </c>
      <c r="B1000" t="str">
        <f>VLOOKUP(E1000,kontogrupp!A995:B2279,2,FALSE)</f>
        <v>55 - majandamiskulud</v>
      </c>
      <c r="C1000" t="s">
        <v>184</v>
      </c>
      <c r="D1000">
        <v>-15</v>
      </c>
      <c r="E1000" s="1">
        <v>551308</v>
      </c>
      <c r="F1000" t="s">
        <v>184</v>
      </c>
      <c r="G1000" t="s">
        <v>404</v>
      </c>
      <c r="H1000" t="s">
        <v>405</v>
      </c>
      <c r="I1000" t="s">
        <v>307</v>
      </c>
      <c r="J1000" t="s">
        <v>308</v>
      </c>
    </row>
    <row r="1001" spans="1:10" hidden="1" x14ac:dyDescent="0.35">
      <c r="A1001" t="str">
        <f>VLOOKUP(E1001,kontoplaan!A213:F1681,6,FALSE)</f>
        <v>Põhitegevuse kulud</v>
      </c>
      <c r="B1001" t="str">
        <f>VLOOKUP(E1001,kontogrupp!A996:B2280,2,FALSE)</f>
        <v>55 - majandamiskulud</v>
      </c>
      <c r="C1001" t="s">
        <v>64</v>
      </c>
      <c r="D1001">
        <v>440</v>
      </c>
      <c r="E1001" s="1">
        <v>550060</v>
      </c>
      <c r="F1001" t="s">
        <v>64</v>
      </c>
      <c r="G1001" t="s">
        <v>404</v>
      </c>
      <c r="H1001" t="s">
        <v>405</v>
      </c>
      <c r="I1001" t="s">
        <v>307</v>
      </c>
      <c r="J1001" t="s">
        <v>308</v>
      </c>
    </row>
    <row r="1002" spans="1:10" hidden="1" x14ac:dyDescent="0.35">
      <c r="A1002" t="str">
        <f>VLOOKUP(E1002,kontoplaan!A214:F1682,6,FALSE)</f>
        <v>Põhitegevuse kulud</v>
      </c>
      <c r="B1002" t="str">
        <f>VLOOKUP(E1002,kontogrupp!A997:B2281,2,FALSE)</f>
        <v>55 - majandamiskulud</v>
      </c>
      <c r="C1002" t="s">
        <v>188</v>
      </c>
      <c r="D1002">
        <v>-440</v>
      </c>
      <c r="E1002" s="1">
        <v>552230</v>
      </c>
      <c r="F1002" t="s">
        <v>188</v>
      </c>
      <c r="G1002" t="s">
        <v>404</v>
      </c>
      <c r="H1002" t="s">
        <v>405</v>
      </c>
      <c r="I1002" t="s">
        <v>307</v>
      </c>
      <c r="J1002" t="s">
        <v>308</v>
      </c>
    </row>
    <row r="1003" spans="1:10" hidden="1" x14ac:dyDescent="0.35">
      <c r="A1003" t="str">
        <f>VLOOKUP(E1003,kontoplaan!A215:F1683,6,FALSE)</f>
        <v>Põhitegevuse kulud</v>
      </c>
      <c r="B1003" t="str">
        <f>VLOOKUP(E1003,kontogrupp!A998:B2282,2,FALSE)</f>
        <v>55 - majandamiskulud</v>
      </c>
      <c r="C1003" t="s">
        <v>194</v>
      </c>
      <c r="D1003">
        <v>50</v>
      </c>
      <c r="E1003" s="1">
        <v>550001</v>
      </c>
      <c r="F1003" t="s">
        <v>194</v>
      </c>
      <c r="G1003" t="s">
        <v>404</v>
      </c>
      <c r="H1003" t="s">
        <v>405</v>
      </c>
      <c r="I1003" t="s">
        <v>307</v>
      </c>
      <c r="J1003" t="s">
        <v>308</v>
      </c>
    </row>
    <row r="1004" spans="1:10" hidden="1" x14ac:dyDescent="0.35">
      <c r="A1004" t="str">
        <f>VLOOKUP(E1004,kontoplaan!A216:F1684,6,FALSE)</f>
        <v>Põhitegevuse kulud</v>
      </c>
      <c r="B1004" t="str">
        <f>VLOOKUP(E1004,kontogrupp!A999:B2283,2,FALSE)</f>
        <v>55 - majandamiskulud</v>
      </c>
      <c r="C1004" t="s">
        <v>524</v>
      </c>
      <c r="D1004">
        <v>-50</v>
      </c>
      <c r="E1004" s="1">
        <v>550002</v>
      </c>
      <c r="F1004" t="s">
        <v>524</v>
      </c>
      <c r="G1004" t="s">
        <v>404</v>
      </c>
      <c r="H1004" t="s">
        <v>405</v>
      </c>
      <c r="I1004" t="s">
        <v>307</v>
      </c>
      <c r="J1004" t="s">
        <v>308</v>
      </c>
    </row>
    <row r="1005" spans="1:10" x14ac:dyDescent="0.35">
      <c r="D1005">
        <f>SUBTOTAL(9,D2:D1004)</f>
        <v>-87710</v>
      </c>
    </row>
  </sheetData>
  <autoFilter ref="A1:R1004">
    <filterColumn colId="0">
      <filters>
        <filter val="Investeerimistegevuse kulud"/>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D30" sqref="D30"/>
    </sheetView>
  </sheetViews>
  <sheetFormatPr defaultRowHeight="14.5" x14ac:dyDescent="0.35"/>
  <cols>
    <col min="1" max="1" width="36.1796875" customWidth="1"/>
    <col min="2" max="2" width="9.81640625" customWidth="1"/>
    <col min="3" max="3" width="9.6328125" customWidth="1"/>
    <col min="4" max="4" width="8.81640625" customWidth="1"/>
  </cols>
  <sheetData>
    <row r="1" spans="1:4" x14ac:dyDescent="0.35">
      <c r="A1" s="29" t="s">
        <v>4019</v>
      </c>
      <c r="B1" s="30" t="s">
        <v>3976</v>
      </c>
      <c r="C1" s="30" t="s">
        <v>4017</v>
      </c>
      <c r="D1" s="30" t="s">
        <v>4020</v>
      </c>
    </row>
    <row r="2" spans="1:4" x14ac:dyDescent="0.35">
      <c r="A2" s="31" t="s">
        <v>4021</v>
      </c>
      <c r="B2" s="32">
        <v>150</v>
      </c>
      <c r="C2" s="32">
        <v>150</v>
      </c>
      <c r="D2" s="33">
        <f>SUM(C2-B2)</f>
        <v>0</v>
      </c>
    </row>
    <row r="3" spans="1:4" x14ac:dyDescent="0.35">
      <c r="A3" s="31" t="s">
        <v>4022</v>
      </c>
      <c r="B3" s="32">
        <v>100</v>
      </c>
      <c r="C3" s="32">
        <v>100</v>
      </c>
      <c r="D3" s="33">
        <f t="shared" ref="D3:D24" si="0">SUM(C3-B3)</f>
        <v>0</v>
      </c>
    </row>
    <row r="4" spans="1:4" x14ac:dyDescent="0.35">
      <c r="A4" s="31" t="s">
        <v>4023</v>
      </c>
      <c r="B4" s="32">
        <v>50</v>
      </c>
      <c r="C4" s="32">
        <v>50</v>
      </c>
      <c r="D4" s="33">
        <f t="shared" si="0"/>
        <v>0</v>
      </c>
    </row>
    <row r="5" spans="1:4" x14ac:dyDescent="0.35">
      <c r="A5" s="31" t="s">
        <v>4024</v>
      </c>
      <c r="B5" s="32">
        <v>150</v>
      </c>
      <c r="C5" s="32">
        <v>150</v>
      </c>
      <c r="D5" s="33">
        <f t="shared" si="0"/>
        <v>0</v>
      </c>
    </row>
    <row r="6" spans="1:4" x14ac:dyDescent="0.35">
      <c r="A6" s="31" t="s">
        <v>4025</v>
      </c>
      <c r="B6" s="32">
        <v>60</v>
      </c>
      <c r="C6" s="32">
        <v>60</v>
      </c>
      <c r="D6" s="33">
        <f t="shared" si="0"/>
        <v>0</v>
      </c>
    </row>
    <row r="7" spans="1:4" x14ac:dyDescent="0.35">
      <c r="A7" s="31" t="s">
        <v>4026</v>
      </c>
      <c r="B7" s="32">
        <v>96</v>
      </c>
      <c r="C7" s="32">
        <v>96</v>
      </c>
      <c r="D7" s="33">
        <f t="shared" si="0"/>
        <v>0</v>
      </c>
    </row>
    <row r="8" spans="1:4" x14ac:dyDescent="0.35">
      <c r="A8" s="31" t="s">
        <v>4027</v>
      </c>
      <c r="B8" s="32">
        <v>50</v>
      </c>
      <c r="C8" s="32">
        <v>50</v>
      </c>
      <c r="D8" s="33">
        <f t="shared" si="0"/>
        <v>0</v>
      </c>
    </row>
    <row r="9" spans="1:4" x14ac:dyDescent="0.35">
      <c r="A9" s="31" t="s">
        <v>4028</v>
      </c>
      <c r="B9" s="32">
        <v>984</v>
      </c>
      <c r="C9" s="32">
        <v>984</v>
      </c>
      <c r="D9" s="33">
        <f t="shared" si="0"/>
        <v>0</v>
      </c>
    </row>
    <row r="10" spans="1:4" x14ac:dyDescent="0.35">
      <c r="A10" s="31" t="s">
        <v>4029</v>
      </c>
      <c r="B10" s="32">
        <v>200</v>
      </c>
      <c r="C10" s="32">
        <v>200</v>
      </c>
      <c r="D10" s="33">
        <f t="shared" si="0"/>
        <v>0</v>
      </c>
    </row>
    <row r="11" spans="1:4" x14ac:dyDescent="0.35">
      <c r="A11" s="31" t="s">
        <v>4030</v>
      </c>
      <c r="B11" s="32">
        <v>103</v>
      </c>
      <c r="C11" s="32">
        <v>103</v>
      </c>
      <c r="D11" s="33">
        <f t="shared" si="0"/>
        <v>0</v>
      </c>
    </row>
    <row r="12" spans="1:4" x14ac:dyDescent="0.35">
      <c r="A12" s="31" t="s">
        <v>4043</v>
      </c>
      <c r="B12" s="32">
        <v>28</v>
      </c>
      <c r="C12" s="32">
        <v>28</v>
      </c>
      <c r="D12" s="33">
        <f t="shared" si="0"/>
        <v>0</v>
      </c>
    </row>
    <row r="13" spans="1:4" x14ac:dyDescent="0.35">
      <c r="A13" s="31" t="s">
        <v>4031</v>
      </c>
      <c r="B13" s="32">
        <v>160</v>
      </c>
      <c r="C13" s="32">
        <v>160</v>
      </c>
      <c r="D13" s="33">
        <f t="shared" si="0"/>
        <v>0</v>
      </c>
    </row>
    <row r="14" spans="1:4" x14ac:dyDescent="0.35">
      <c r="A14" s="31" t="s">
        <v>4032</v>
      </c>
      <c r="B14" s="32">
        <v>60</v>
      </c>
      <c r="C14" s="32">
        <v>60</v>
      </c>
      <c r="D14" s="33">
        <f t="shared" si="0"/>
        <v>0</v>
      </c>
    </row>
    <row r="15" spans="1:4" x14ac:dyDescent="0.35">
      <c r="A15" s="31" t="s">
        <v>4033</v>
      </c>
      <c r="B15" s="32">
        <v>60</v>
      </c>
      <c r="C15" s="32">
        <v>60</v>
      </c>
      <c r="D15" s="33">
        <f t="shared" si="0"/>
        <v>0</v>
      </c>
    </row>
    <row r="16" spans="1:4" x14ac:dyDescent="0.35">
      <c r="A16" s="31" t="s">
        <v>4034</v>
      </c>
      <c r="B16" s="32">
        <v>400</v>
      </c>
      <c r="C16" s="32">
        <v>53272</v>
      </c>
      <c r="D16" s="33">
        <f t="shared" si="0"/>
        <v>52872</v>
      </c>
    </row>
    <row r="17" spans="1:4" x14ac:dyDescent="0.35">
      <c r="A17" s="31" t="s">
        <v>4035</v>
      </c>
      <c r="B17" s="32">
        <v>6155</v>
      </c>
      <c r="C17" s="32">
        <v>6155</v>
      </c>
      <c r="D17" s="33">
        <f t="shared" si="0"/>
        <v>0</v>
      </c>
    </row>
    <row r="18" spans="1:4" x14ac:dyDescent="0.35">
      <c r="A18" s="31" t="s">
        <v>4036</v>
      </c>
      <c r="B18" s="32">
        <v>78170</v>
      </c>
      <c r="C18" s="32">
        <v>78381</v>
      </c>
      <c r="D18" s="33">
        <f t="shared" si="0"/>
        <v>211</v>
      </c>
    </row>
    <row r="19" spans="1:4" x14ac:dyDescent="0.35">
      <c r="A19" s="31" t="s">
        <v>4037</v>
      </c>
      <c r="B19" s="32">
        <v>812046</v>
      </c>
      <c r="C19" s="32">
        <f>819797</f>
        <v>819797</v>
      </c>
      <c r="D19" s="33">
        <f t="shared" si="0"/>
        <v>7751</v>
      </c>
    </row>
    <row r="20" spans="1:4" x14ac:dyDescent="0.35">
      <c r="A20" s="31" t="s">
        <v>4038</v>
      </c>
      <c r="B20" s="32">
        <v>5013</v>
      </c>
      <c r="C20" s="32">
        <v>6013</v>
      </c>
      <c r="D20" s="33">
        <f t="shared" si="0"/>
        <v>1000</v>
      </c>
    </row>
    <row r="21" spans="1:4" x14ac:dyDescent="0.35">
      <c r="A21" s="31" t="s">
        <v>4039</v>
      </c>
      <c r="B21" s="32">
        <v>9000</v>
      </c>
      <c r="C21" s="32">
        <v>8000</v>
      </c>
      <c r="D21" s="33">
        <f t="shared" si="0"/>
        <v>-1000</v>
      </c>
    </row>
    <row r="22" spans="1:4" x14ac:dyDescent="0.35">
      <c r="A22" s="31" t="s">
        <v>4040</v>
      </c>
      <c r="B22" s="32">
        <v>46960</v>
      </c>
      <c r="C22" s="32">
        <v>46960</v>
      </c>
      <c r="D22" s="33">
        <f t="shared" si="0"/>
        <v>0</v>
      </c>
    </row>
    <row r="23" spans="1:4" x14ac:dyDescent="0.35">
      <c r="A23" s="31" t="s">
        <v>4041</v>
      </c>
      <c r="B23" s="32">
        <v>12600</v>
      </c>
      <c r="C23" s="32">
        <v>12600</v>
      </c>
      <c r="D23" s="33">
        <f t="shared" si="0"/>
        <v>0</v>
      </c>
    </row>
    <row r="24" spans="1:4" x14ac:dyDescent="0.35">
      <c r="A24" s="31" t="s">
        <v>4042</v>
      </c>
      <c r="B24" s="32">
        <v>3106994</v>
      </c>
      <c r="C24" s="32">
        <v>3106994</v>
      </c>
      <c r="D24" s="33">
        <f t="shared" si="0"/>
        <v>0</v>
      </c>
    </row>
    <row r="25" spans="1:4" x14ac:dyDescent="0.35">
      <c r="A25" s="29" t="s">
        <v>4018</v>
      </c>
      <c r="B25" s="30">
        <f>SUM(B2:B24)</f>
        <v>4079589</v>
      </c>
      <c r="C25" s="30">
        <f>SUM(C2:C24)</f>
        <v>4140423</v>
      </c>
      <c r="D25" s="30">
        <f>SUM(D2:D24)</f>
        <v>60834</v>
      </c>
    </row>
    <row r="26" spans="1:4" x14ac:dyDescent="0.35">
      <c r="B26">
        <v>4079589</v>
      </c>
      <c r="C26">
        <v>4140423</v>
      </c>
    </row>
    <row r="27" spans="1:4" x14ac:dyDescent="0.35">
      <c r="B27" s="27">
        <f>B26-B25</f>
        <v>0</v>
      </c>
      <c r="C27" s="27">
        <f>C26-C25</f>
        <v>0</v>
      </c>
    </row>
    <row r="29" spans="1:4" x14ac:dyDescent="0.35">
      <c r="D29" s="27">
        <f>D25+'Tööjõukulude muudatus (osakonna'!D34+'Maj kulu muudat(osak)'!D35</f>
        <v>165535</v>
      </c>
    </row>
  </sheetData>
  <pageMargins left="0.70866141732283472" right="0.70866141732283472" top="0.74803149606299213" bottom="0.74803149606299213" header="0.31496062992125984" footer="0.31496062992125984"/>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4" workbookViewId="0">
      <selection activeCell="B37" sqref="B37"/>
    </sheetView>
  </sheetViews>
  <sheetFormatPr defaultRowHeight="14.5" x14ac:dyDescent="0.35"/>
  <cols>
    <col min="1" max="1" width="32.453125" customWidth="1"/>
    <col min="2" max="2" width="15.81640625" customWidth="1"/>
    <col min="3" max="3" width="13.1796875" customWidth="1"/>
    <col min="4" max="4" width="11.90625" customWidth="1"/>
    <col min="7" max="7" width="27.1796875" customWidth="1"/>
    <col min="8" max="8" width="15" customWidth="1"/>
  </cols>
  <sheetData>
    <row r="1" spans="1:8" x14ac:dyDescent="0.35">
      <c r="A1" s="29" t="s">
        <v>4044</v>
      </c>
      <c r="B1" s="30" t="s">
        <v>3976</v>
      </c>
      <c r="C1" s="30" t="s">
        <v>4017</v>
      </c>
      <c r="D1" s="30" t="s">
        <v>4045</v>
      </c>
      <c r="G1" s="35" t="s">
        <v>4055</v>
      </c>
      <c r="H1" s="35" t="s">
        <v>4056</v>
      </c>
    </row>
    <row r="2" spans="1:8" x14ac:dyDescent="0.35">
      <c r="A2" s="31" t="s">
        <v>4021</v>
      </c>
      <c r="B2" s="32">
        <v>1547527</v>
      </c>
      <c r="C2" s="32">
        <v>1548917</v>
      </c>
      <c r="D2" s="33">
        <f t="shared" ref="D2:D34" si="0">C2-B2</f>
        <v>1390</v>
      </c>
      <c r="F2" t="s">
        <v>332</v>
      </c>
      <c r="G2" t="s">
        <v>333</v>
      </c>
      <c r="H2">
        <v>299140</v>
      </c>
    </row>
    <row r="3" spans="1:8" x14ac:dyDescent="0.35">
      <c r="A3" s="31" t="s">
        <v>4022</v>
      </c>
      <c r="B3" s="32">
        <v>860634</v>
      </c>
      <c r="C3" s="32">
        <v>860634</v>
      </c>
      <c r="D3" s="33">
        <f t="shared" si="0"/>
        <v>0</v>
      </c>
      <c r="F3" t="s">
        <v>47</v>
      </c>
      <c r="G3" t="s">
        <v>48</v>
      </c>
      <c r="H3">
        <v>344514</v>
      </c>
    </row>
    <row r="4" spans="1:8" x14ac:dyDescent="0.35">
      <c r="A4" s="31" t="s">
        <v>4023</v>
      </c>
      <c r="B4" s="32">
        <v>1086470</v>
      </c>
      <c r="C4" s="32">
        <v>1086470</v>
      </c>
      <c r="D4" s="33">
        <f t="shared" si="0"/>
        <v>0</v>
      </c>
      <c r="F4" t="s">
        <v>139</v>
      </c>
      <c r="G4" t="s">
        <v>140</v>
      </c>
      <c r="H4">
        <v>162762</v>
      </c>
    </row>
    <row r="5" spans="1:8" x14ac:dyDescent="0.35">
      <c r="A5" s="31" t="s">
        <v>4024</v>
      </c>
      <c r="B5" s="32">
        <v>1323666</v>
      </c>
      <c r="C5" s="32">
        <v>1323666</v>
      </c>
      <c r="D5" s="33">
        <f t="shared" si="0"/>
        <v>0</v>
      </c>
      <c r="F5" t="s">
        <v>19</v>
      </c>
      <c r="G5" t="s">
        <v>20</v>
      </c>
      <c r="H5">
        <v>772249</v>
      </c>
    </row>
    <row r="6" spans="1:8" x14ac:dyDescent="0.35">
      <c r="A6" s="31" t="s">
        <v>4025</v>
      </c>
      <c r="B6" s="32">
        <v>1166959</v>
      </c>
      <c r="C6" s="32">
        <v>1183864</v>
      </c>
      <c r="D6" s="33">
        <f t="shared" si="0"/>
        <v>16905</v>
      </c>
      <c r="F6" t="s">
        <v>126</v>
      </c>
      <c r="G6" t="s">
        <v>127</v>
      </c>
      <c r="H6">
        <v>285037</v>
      </c>
    </row>
    <row r="7" spans="1:8" x14ac:dyDescent="0.35">
      <c r="A7" s="31" t="s">
        <v>4026</v>
      </c>
      <c r="B7" s="32">
        <v>774661</v>
      </c>
      <c r="C7" s="32">
        <v>774661</v>
      </c>
      <c r="D7" s="33">
        <f t="shared" si="0"/>
        <v>0</v>
      </c>
      <c r="F7" t="s">
        <v>1116</v>
      </c>
      <c r="G7" t="s">
        <v>1117</v>
      </c>
      <c r="H7">
        <v>264189</v>
      </c>
    </row>
    <row r="8" spans="1:8" x14ac:dyDescent="0.35">
      <c r="A8" s="31" t="s">
        <v>4027</v>
      </c>
      <c r="B8" s="32">
        <v>183761</v>
      </c>
      <c r="C8" s="32">
        <v>183761</v>
      </c>
      <c r="D8" s="33">
        <f t="shared" si="0"/>
        <v>0</v>
      </c>
      <c r="F8" t="s">
        <v>490</v>
      </c>
      <c r="G8" t="s">
        <v>491</v>
      </c>
      <c r="H8">
        <v>90188</v>
      </c>
    </row>
    <row r="9" spans="1:8" x14ac:dyDescent="0.35">
      <c r="A9" s="31" t="s">
        <v>4028</v>
      </c>
      <c r="B9" s="32">
        <v>639962</v>
      </c>
      <c r="C9" s="32">
        <v>646148</v>
      </c>
      <c r="D9" s="33">
        <f t="shared" si="0"/>
        <v>6186</v>
      </c>
      <c r="F9" t="s">
        <v>410</v>
      </c>
      <c r="G9" t="s">
        <v>411</v>
      </c>
      <c r="H9">
        <v>215566</v>
      </c>
    </row>
    <row r="10" spans="1:8" x14ac:dyDescent="0.35">
      <c r="A10" s="31" t="s">
        <v>4029</v>
      </c>
      <c r="B10" s="32">
        <v>280860</v>
      </c>
      <c r="C10" s="32">
        <v>280860</v>
      </c>
      <c r="D10" s="33">
        <f t="shared" si="0"/>
        <v>0</v>
      </c>
      <c r="F10" t="s">
        <v>613</v>
      </c>
      <c r="G10" t="s">
        <v>614</v>
      </c>
      <c r="H10">
        <v>158898</v>
      </c>
    </row>
    <row r="11" spans="1:8" x14ac:dyDescent="0.35">
      <c r="A11" s="31" t="s">
        <v>4030</v>
      </c>
      <c r="B11" s="32">
        <v>476410</v>
      </c>
      <c r="C11" s="32">
        <v>453155</v>
      </c>
      <c r="D11" s="33">
        <f t="shared" si="0"/>
        <v>-23255</v>
      </c>
      <c r="F11" t="s">
        <v>554</v>
      </c>
      <c r="G11" t="s">
        <v>555</v>
      </c>
      <c r="H11">
        <v>17597</v>
      </c>
    </row>
    <row r="12" spans="1:8" x14ac:dyDescent="0.35">
      <c r="A12" s="31" t="s">
        <v>4057</v>
      </c>
      <c r="B12" s="32">
        <v>57346</v>
      </c>
      <c r="C12" s="32">
        <v>57346</v>
      </c>
      <c r="D12" s="33">
        <f t="shared" si="0"/>
        <v>0</v>
      </c>
      <c r="F12" t="s">
        <v>1016</v>
      </c>
      <c r="G12" t="s">
        <v>1017</v>
      </c>
      <c r="H12">
        <v>575567</v>
      </c>
    </row>
    <row r="13" spans="1:8" x14ac:dyDescent="0.35">
      <c r="A13" s="31" t="s">
        <v>4046</v>
      </c>
      <c r="B13" s="32">
        <v>464097</v>
      </c>
      <c r="C13" s="32">
        <v>467349</v>
      </c>
      <c r="D13" s="33">
        <f t="shared" si="0"/>
        <v>3252</v>
      </c>
      <c r="F13" t="s">
        <v>531</v>
      </c>
      <c r="G13" t="s">
        <v>532</v>
      </c>
      <c r="H13">
        <v>867523</v>
      </c>
    </row>
    <row r="14" spans="1:8" x14ac:dyDescent="0.35">
      <c r="A14" s="31" t="s">
        <v>4047</v>
      </c>
      <c r="B14" s="32">
        <v>1141885</v>
      </c>
      <c r="C14" s="32">
        <v>1146702</v>
      </c>
      <c r="D14" s="33">
        <f t="shared" si="0"/>
        <v>4817</v>
      </c>
      <c r="F14" t="s">
        <v>380</v>
      </c>
      <c r="G14" t="s">
        <v>381</v>
      </c>
      <c r="H14">
        <v>280860</v>
      </c>
    </row>
    <row r="15" spans="1:8" x14ac:dyDescent="0.35">
      <c r="A15" s="31" t="s">
        <v>4048</v>
      </c>
      <c r="B15" s="32">
        <v>867523</v>
      </c>
      <c r="C15" s="32">
        <v>867523</v>
      </c>
      <c r="D15" s="33">
        <f t="shared" si="0"/>
        <v>0</v>
      </c>
      <c r="F15" t="s">
        <v>134</v>
      </c>
      <c r="G15" t="s">
        <v>135</v>
      </c>
      <c r="H15">
        <v>2137754</v>
      </c>
    </row>
    <row r="16" spans="1:8" x14ac:dyDescent="0.35">
      <c r="A16" s="31" t="s">
        <v>4031</v>
      </c>
      <c r="B16" s="32">
        <v>2101764</v>
      </c>
      <c r="C16" s="32">
        <v>2137754</v>
      </c>
      <c r="D16" s="33">
        <f t="shared" si="0"/>
        <v>35990</v>
      </c>
      <c r="F16" t="s">
        <v>154</v>
      </c>
      <c r="G16" t="s">
        <v>155</v>
      </c>
      <c r="H16">
        <v>1183864</v>
      </c>
    </row>
    <row r="17" spans="1:8" x14ac:dyDescent="0.35">
      <c r="A17" s="31" t="s">
        <v>4032</v>
      </c>
      <c r="B17" s="32">
        <v>2311332</v>
      </c>
      <c r="C17" s="32">
        <v>2354172</v>
      </c>
      <c r="D17" s="33">
        <f t="shared" si="0"/>
        <v>42840</v>
      </c>
      <c r="F17" t="s">
        <v>158</v>
      </c>
      <c r="G17" t="s">
        <v>159</v>
      </c>
      <c r="H17">
        <v>2354172</v>
      </c>
    </row>
    <row r="18" spans="1:8" x14ac:dyDescent="0.35">
      <c r="A18" s="31" t="s">
        <v>4033</v>
      </c>
      <c r="B18" s="32">
        <v>1414516</v>
      </c>
      <c r="C18" s="32">
        <v>1442112</v>
      </c>
      <c r="D18" s="33">
        <f t="shared" si="0"/>
        <v>27596</v>
      </c>
      <c r="F18" t="s">
        <v>404</v>
      </c>
      <c r="G18" t="s">
        <v>405</v>
      </c>
      <c r="H18">
        <v>1323666</v>
      </c>
    </row>
    <row r="19" spans="1:8" x14ac:dyDescent="0.35">
      <c r="A19" s="31" t="s">
        <v>4034</v>
      </c>
      <c r="B19" s="32">
        <v>534009</v>
      </c>
      <c r="C19" s="32">
        <v>534009</v>
      </c>
      <c r="D19" s="33">
        <f t="shared" si="0"/>
        <v>0</v>
      </c>
      <c r="F19" t="s">
        <v>482</v>
      </c>
      <c r="G19" t="s">
        <v>483</v>
      </c>
      <c r="H19">
        <v>183761</v>
      </c>
    </row>
    <row r="20" spans="1:8" x14ac:dyDescent="0.35">
      <c r="A20" s="31" t="s">
        <v>4049</v>
      </c>
      <c r="B20" s="32">
        <v>209566</v>
      </c>
      <c r="C20" s="32">
        <v>215566</v>
      </c>
      <c r="D20" s="33">
        <f t="shared" si="0"/>
        <v>6000</v>
      </c>
      <c r="F20" t="s">
        <v>563</v>
      </c>
      <c r="G20" t="s">
        <v>564</v>
      </c>
      <c r="H20">
        <v>1146702</v>
      </c>
    </row>
    <row r="21" spans="1:8" x14ac:dyDescent="0.35">
      <c r="A21" s="31" t="s">
        <v>4050</v>
      </c>
      <c r="B21" s="32">
        <v>83075</v>
      </c>
      <c r="C21" s="32">
        <v>90188</v>
      </c>
      <c r="D21" s="33">
        <f t="shared" si="0"/>
        <v>7113</v>
      </c>
      <c r="F21" t="s">
        <v>305</v>
      </c>
      <c r="G21" t="s">
        <v>306</v>
      </c>
      <c r="H21">
        <v>860634</v>
      </c>
    </row>
    <row r="22" spans="1:8" x14ac:dyDescent="0.35">
      <c r="A22" s="31" t="s">
        <v>4051</v>
      </c>
      <c r="B22" s="32">
        <v>158958</v>
      </c>
      <c r="C22" s="32">
        <v>158898</v>
      </c>
      <c r="D22" s="33">
        <f t="shared" si="0"/>
        <v>-60</v>
      </c>
      <c r="F22" t="s">
        <v>428</v>
      </c>
      <c r="G22" t="s">
        <v>429</v>
      </c>
      <c r="H22">
        <v>1548917</v>
      </c>
    </row>
    <row r="23" spans="1:8" x14ac:dyDescent="0.35">
      <c r="A23" s="31" t="s">
        <v>4035</v>
      </c>
      <c r="B23" s="32">
        <v>249616</v>
      </c>
      <c r="C23" s="32">
        <v>249616</v>
      </c>
      <c r="D23" s="33">
        <f t="shared" si="0"/>
        <v>0</v>
      </c>
      <c r="F23" t="s">
        <v>422</v>
      </c>
      <c r="G23" t="s">
        <v>423</v>
      </c>
      <c r="H23">
        <v>1086470</v>
      </c>
    </row>
    <row r="24" spans="1:8" x14ac:dyDescent="0.35">
      <c r="A24" s="31" t="s">
        <v>4052</v>
      </c>
      <c r="B24" s="32">
        <v>458012</v>
      </c>
      <c r="C24" s="32">
        <v>458012</v>
      </c>
      <c r="D24" s="33">
        <f t="shared" si="0"/>
        <v>0</v>
      </c>
      <c r="F24" t="s">
        <v>458</v>
      </c>
      <c r="G24" t="s">
        <v>459</v>
      </c>
      <c r="H24">
        <v>458012</v>
      </c>
    </row>
    <row r="25" spans="1:8" x14ac:dyDescent="0.35">
      <c r="A25" s="31" t="s">
        <v>4053</v>
      </c>
      <c r="B25" s="32">
        <v>16357</v>
      </c>
      <c r="C25" s="32">
        <v>17597</v>
      </c>
      <c r="D25" s="33">
        <f t="shared" si="0"/>
        <v>1240</v>
      </c>
      <c r="F25" t="s">
        <v>221</v>
      </c>
      <c r="G25" t="s">
        <v>222</v>
      </c>
      <c r="H25">
        <v>534009</v>
      </c>
    </row>
    <row r="26" spans="1:8" x14ac:dyDescent="0.35">
      <c r="A26" s="31" t="s">
        <v>4036</v>
      </c>
      <c r="B26" s="32">
        <v>294328</v>
      </c>
      <c r="C26" s="32">
        <v>285037</v>
      </c>
      <c r="D26" s="33">
        <f t="shared" si="0"/>
        <v>-9291</v>
      </c>
      <c r="F26" t="s">
        <v>58</v>
      </c>
      <c r="G26" t="s">
        <v>59</v>
      </c>
      <c r="H26">
        <v>77562</v>
      </c>
    </row>
    <row r="27" spans="1:8" x14ac:dyDescent="0.35">
      <c r="A27" s="31" t="s">
        <v>4037</v>
      </c>
      <c r="B27" s="32">
        <v>269130</v>
      </c>
      <c r="C27" s="32">
        <v>162762</v>
      </c>
      <c r="D27" s="33">
        <f t="shared" si="0"/>
        <v>-106368</v>
      </c>
      <c r="F27" t="s">
        <v>609</v>
      </c>
      <c r="G27" t="s">
        <v>610</v>
      </c>
      <c r="H27">
        <v>646148</v>
      </c>
    </row>
    <row r="28" spans="1:8" x14ac:dyDescent="0.35">
      <c r="A28" s="31" t="s">
        <v>4038</v>
      </c>
      <c r="B28" s="32">
        <v>759317</v>
      </c>
      <c r="C28" s="32">
        <v>772249</v>
      </c>
      <c r="D28" s="33">
        <f t="shared" si="0"/>
        <v>12932</v>
      </c>
      <c r="F28" t="s">
        <v>538</v>
      </c>
      <c r="G28" t="s">
        <v>539</v>
      </c>
      <c r="H28">
        <v>57346</v>
      </c>
    </row>
    <row r="29" spans="1:8" x14ac:dyDescent="0.35">
      <c r="A29" s="31" t="s">
        <v>4039</v>
      </c>
      <c r="B29" s="32">
        <v>82465</v>
      </c>
      <c r="C29" s="32">
        <v>77562</v>
      </c>
      <c r="D29" s="33">
        <f t="shared" si="0"/>
        <v>-4903</v>
      </c>
      <c r="F29" t="s">
        <v>288</v>
      </c>
      <c r="G29" t="s">
        <v>289</v>
      </c>
      <c r="H29">
        <v>1442112</v>
      </c>
    </row>
    <row r="30" spans="1:8" x14ac:dyDescent="0.35">
      <c r="A30" s="31" t="s">
        <v>4040</v>
      </c>
      <c r="B30" s="32">
        <v>332742</v>
      </c>
      <c r="C30" s="32">
        <v>344514</v>
      </c>
      <c r="D30" s="33">
        <f t="shared" si="0"/>
        <v>11772</v>
      </c>
      <c r="F30" t="s">
        <v>548</v>
      </c>
      <c r="G30" t="s">
        <v>549</v>
      </c>
      <c r="H30">
        <v>467349</v>
      </c>
    </row>
    <row r="31" spans="1:8" x14ac:dyDescent="0.35">
      <c r="A31" s="31" t="s">
        <v>4041</v>
      </c>
      <c r="B31" s="32">
        <v>299140</v>
      </c>
      <c r="C31" s="32">
        <v>299140</v>
      </c>
      <c r="D31" s="33">
        <f t="shared" si="0"/>
        <v>0</v>
      </c>
      <c r="F31" t="s">
        <v>384</v>
      </c>
      <c r="G31" t="s">
        <v>385</v>
      </c>
      <c r="H31">
        <v>249616</v>
      </c>
    </row>
    <row r="32" spans="1:8" x14ac:dyDescent="0.35">
      <c r="A32" s="31" t="s">
        <v>4054</v>
      </c>
      <c r="B32" s="32">
        <v>262917</v>
      </c>
      <c r="C32" s="32">
        <v>264189</v>
      </c>
      <c r="D32" s="33">
        <f t="shared" si="0"/>
        <v>1272</v>
      </c>
      <c r="F32" t="s">
        <v>337</v>
      </c>
      <c r="G32" t="s">
        <v>338</v>
      </c>
      <c r="H32">
        <v>774661</v>
      </c>
    </row>
    <row r="33" spans="1:8" x14ac:dyDescent="0.35">
      <c r="A33" s="31" t="s">
        <v>4042</v>
      </c>
      <c r="B33" s="32">
        <v>575567</v>
      </c>
      <c r="C33" s="32">
        <v>575567</v>
      </c>
      <c r="D33" s="33">
        <f t="shared" si="0"/>
        <v>0</v>
      </c>
      <c r="F33" t="s">
        <v>258</v>
      </c>
      <c r="G33" t="s">
        <v>259</v>
      </c>
      <c r="H33">
        <v>453155</v>
      </c>
    </row>
    <row r="34" spans="1:8" x14ac:dyDescent="0.35">
      <c r="A34" s="29" t="s">
        <v>4018</v>
      </c>
      <c r="B34" s="30">
        <f>SUM(B2:B33)</f>
        <v>21284572</v>
      </c>
      <c r="C34" s="30">
        <f>SUM(C2:C33)</f>
        <v>21320000</v>
      </c>
      <c r="D34" s="30">
        <f t="shared" si="0"/>
        <v>35428</v>
      </c>
      <c r="H34">
        <f>SUM(H2:H33)</f>
        <v>21320000</v>
      </c>
    </row>
    <row r="35" spans="1:8" x14ac:dyDescent="0.35">
      <c r="C35" s="34">
        <v>21320000</v>
      </c>
    </row>
    <row r="36" spans="1:8" x14ac:dyDescent="0.35">
      <c r="B36" s="27">
        <f>B34+'Maj kulu muudat(osak)'!B35</f>
        <v>32997860</v>
      </c>
      <c r="C36" s="27">
        <f>C35-C34</f>
        <v>0</v>
      </c>
    </row>
    <row r="38" spans="1:8" x14ac:dyDescent="0.35">
      <c r="D38" s="27"/>
    </row>
    <row r="39" spans="1:8" x14ac:dyDescent="0.35">
      <c r="D39" s="27"/>
    </row>
    <row r="40" spans="1:8" x14ac:dyDescent="0.35">
      <c r="D40" s="27"/>
    </row>
    <row r="41" spans="1:8" x14ac:dyDescent="0.35">
      <c r="D41" s="27"/>
    </row>
  </sheetData>
  <autoFilter ref="A1:H3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abSelected="1" workbookViewId="0">
      <selection activeCell="B28" sqref="B28"/>
    </sheetView>
  </sheetViews>
  <sheetFormatPr defaultRowHeight="14.5" x14ac:dyDescent="0.35"/>
  <cols>
    <col min="1" max="1" width="27.54296875" customWidth="1"/>
    <col min="2" max="2" width="15.54296875" customWidth="1"/>
    <col min="3" max="3" width="14.453125" customWidth="1"/>
    <col min="4" max="4" width="11" customWidth="1"/>
    <col min="8" max="8" width="24.36328125" customWidth="1"/>
    <col min="9" max="9" width="18.453125" customWidth="1"/>
    <col min="10" max="10" width="22.81640625" customWidth="1"/>
  </cols>
  <sheetData>
    <row r="1" spans="1:14" x14ac:dyDescent="0.35">
      <c r="A1" s="29" t="s">
        <v>4058</v>
      </c>
      <c r="B1" s="30" t="s">
        <v>3976</v>
      </c>
      <c r="C1" s="30" t="s">
        <v>4017</v>
      </c>
      <c r="D1" s="30" t="s">
        <v>4045</v>
      </c>
    </row>
    <row r="2" spans="1:14" x14ac:dyDescent="0.35">
      <c r="A2" s="31" t="s">
        <v>4021</v>
      </c>
      <c r="B2" s="32">
        <v>494039</v>
      </c>
      <c r="C2" s="32">
        <v>510988</v>
      </c>
      <c r="D2" s="33">
        <f>C2-B2</f>
        <v>16949</v>
      </c>
      <c r="H2" t="s">
        <v>2985</v>
      </c>
      <c r="I2" t="s">
        <v>3966</v>
      </c>
      <c r="J2" t="s">
        <v>333</v>
      </c>
      <c r="K2" t="s">
        <v>332</v>
      </c>
      <c r="L2">
        <v>274141</v>
      </c>
      <c r="M2">
        <v>170</v>
      </c>
      <c r="N2">
        <f>L2+M2</f>
        <v>274311</v>
      </c>
    </row>
    <row r="3" spans="1:14" x14ac:dyDescent="0.35">
      <c r="A3" s="31" t="s">
        <v>4022</v>
      </c>
      <c r="B3" s="32">
        <v>284928</v>
      </c>
      <c r="C3" s="32">
        <v>273684</v>
      </c>
      <c r="D3" s="33">
        <f t="shared" ref="D3:D34" si="0">C3-B3</f>
        <v>-11244</v>
      </c>
      <c r="H3" t="s">
        <v>2985</v>
      </c>
      <c r="I3" t="s">
        <v>3966</v>
      </c>
      <c r="J3" t="s">
        <v>48</v>
      </c>
      <c r="K3" t="s">
        <v>47</v>
      </c>
      <c r="L3">
        <v>1248697</v>
      </c>
      <c r="M3">
        <v>300</v>
      </c>
      <c r="N3">
        <f t="shared" ref="N3:N34" si="1">L3+M3</f>
        <v>1248997</v>
      </c>
    </row>
    <row r="4" spans="1:14" x14ac:dyDescent="0.35">
      <c r="A4" s="31" t="s">
        <v>4023</v>
      </c>
      <c r="B4" s="32">
        <v>361879</v>
      </c>
      <c r="C4" s="32">
        <v>366996</v>
      </c>
      <c r="D4" s="33">
        <f t="shared" si="0"/>
        <v>5117</v>
      </c>
      <c r="H4" t="s">
        <v>2985</v>
      </c>
      <c r="I4" t="s">
        <v>3966</v>
      </c>
      <c r="J4" t="s">
        <v>140</v>
      </c>
      <c r="K4" t="s">
        <v>139</v>
      </c>
      <c r="L4">
        <v>951306</v>
      </c>
      <c r="M4">
        <v>500</v>
      </c>
      <c r="N4">
        <f t="shared" si="1"/>
        <v>951806</v>
      </c>
    </row>
    <row r="5" spans="1:14" x14ac:dyDescent="0.35">
      <c r="A5" s="31" t="s">
        <v>4024</v>
      </c>
      <c r="B5" s="32">
        <v>420195</v>
      </c>
      <c r="C5" s="32">
        <v>423437</v>
      </c>
      <c r="D5" s="33">
        <f t="shared" si="0"/>
        <v>3242</v>
      </c>
      <c r="H5" t="s">
        <v>2985</v>
      </c>
      <c r="I5" t="s">
        <v>3966</v>
      </c>
      <c r="J5" t="s">
        <v>20</v>
      </c>
      <c r="K5" t="s">
        <v>19</v>
      </c>
      <c r="L5">
        <v>891190</v>
      </c>
      <c r="N5">
        <f t="shared" si="1"/>
        <v>891190</v>
      </c>
    </row>
    <row r="6" spans="1:14" x14ac:dyDescent="0.35">
      <c r="A6" s="31" t="s">
        <v>4025</v>
      </c>
      <c r="B6" s="32">
        <v>340657</v>
      </c>
      <c r="C6" s="32">
        <v>352224</v>
      </c>
      <c r="D6" s="33">
        <f t="shared" si="0"/>
        <v>11567</v>
      </c>
      <c r="H6" t="s">
        <v>2985</v>
      </c>
      <c r="I6" t="s">
        <v>3966</v>
      </c>
      <c r="J6" t="s">
        <v>127</v>
      </c>
      <c r="K6" t="s">
        <v>126</v>
      </c>
      <c r="L6">
        <v>36559</v>
      </c>
      <c r="M6">
        <v>291716</v>
      </c>
      <c r="N6">
        <f t="shared" si="1"/>
        <v>328275</v>
      </c>
    </row>
    <row r="7" spans="1:14" x14ac:dyDescent="0.35">
      <c r="A7" s="31" t="s">
        <v>4026</v>
      </c>
      <c r="B7" s="32">
        <v>134139</v>
      </c>
      <c r="C7" s="32">
        <v>178712</v>
      </c>
      <c r="D7" s="33">
        <f t="shared" si="0"/>
        <v>44573</v>
      </c>
      <c r="H7" t="s">
        <v>2985</v>
      </c>
      <c r="I7" t="s">
        <v>3966</v>
      </c>
      <c r="J7" t="s">
        <v>1117</v>
      </c>
      <c r="K7" t="s">
        <v>1116</v>
      </c>
      <c r="L7">
        <v>37384</v>
      </c>
      <c r="N7">
        <f t="shared" si="1"/>
        <v>37384</v>
      </c>
    </row>
    <row r="8" spans="1:14" x14ac:dyDescent="0.35">
      <c r="A8" s="31" t="s">
        <v>4027</v>
      </c>
      <c r="B8" s="32">
        <v>83277</v>
      </c>
      <c r="C8" s="32">
        <v>83277</v>
      </c>
      <c r="D8" s="33">
        <f t="shared" si="0"/>
        <v>0</v>
      </c>
      <c r="H8" t="s">
        <v>2985</v>
      </c>
      <c r="I8" t="s">
        <v>3966</v>
      </c>
      <c r="J8" t="s">
        <v>491</v>
      </c>
      <c r="K8" t="s">
        <v>490</v>
      </c>
      <c r="L8">
        <v>85342</v>
      </c>
      <c r="N8">
        <f t="shared" si="1"/>
        <v>85342</v>
      </c>
    </row>
    <row r="9" spans="1:14" x14ac:dyDescent="0.35">
      <c r="A9" s="31" t="s">
        <v>4028</v>
      </c>
      <c r="B9" s="32">
        <v>124884</v>
      </c>
      <c r="C9" s="32">
        <v>126492</v>
      </c>
      <c r="D9" s="33">
        <f t="shared" si="0"/>
        <v>1608</v>
      </c>
      <c r="H9" t="s">
        <v>2985</v>
      </c>
      <c r="I9" t="s">
        <v>3966</v>
      </c>
      <c r="J9" t="s">
        <v>411</v>
      </c>
      <c r="K9" t="s">
        <v>410</v>
      </c>
      <c r="L9">
        <v>294514</v>
      </c>
      <c r="N9">
        <f t="shared" si="1"/>
        <v>294514</v>
      </c>
    </row>
    <row r="10" spans="1:14" x14ac:dyDescent="0.35">
      <c r="A10" s="31" t="s">
        <v>4029</v>
      </c>
      <c r="B10" s="32">
        <v>108997</v>
      </c>
      <c r="C10" s="32">
        <v>109302</v>
      </c>
      <c r="D10" s="33">
        <f t="shared" si="0"/>
        <v>305</v>
      </c>
      <c r="H10" t="s">
        <v>2985</v>
      </c>
      <c r="I10" t="s">
        <v>3966</v>
      </c>
      <c r="J10" t="s">
        <v>1271</v>
      </c>
      <c r="K10" t="s">
        <v>1270</v>
      </c>
      <c r="L10">
        <v>21392</v>
      </c>
      <c r="N10">
        <f t="shared" si="1"/>
        <v>21392</v>
      </c>
    </row>
    <row r="11" spans="1:14" x14ac:dyDescent="0.35">
      <c r="A11" s="31" t="s">
        <v>4030</v>
      </c>
      <c r="B11" s="32">
        <v>21355</v>
      </c>
      <c r="C11" s="32">
        <v>23765</v>
      </c>
      <c r="D11" s="33">
        <f t="shared" si="0"/>
        <v>2410</v>
      </c>
      <c r="H11" t="s">
        <v>2985</v>
      </c>
      <c r="I11" t="s">
        <v>3966</v>
      </c>
      <c r="J11" t="s">
        <v>614</v>
      </c>
      <c r="K11" t="s">
        <v>613</v>
      </c>
      <c r="L11">
        <v>132593</v>
      </c>
      <c r="N11">
        <f t="shared" si="1"/>
        <v>132593</v>
      </c>
    </row>
    <row r="12" spans="1:14" x14ac:dyDescent="0.35">
      <c r="A12" s="31" t="s">
        <v>4057</v>
      </c>
      <c r="B12" s="32">
        <v>36069</v>
      </c>
      <c r="C12" s="32">
        <v>36129</v>
      </c>
      <c r="D12" s="33">
        <f t="shared" si="0"/>
        <v>60</v>
      </c>
      <c r="H12" t="s">
        <v>2985</v>
      </c>
      <c r="I12" t="s">
        <v>3966</v>
      </c>
      <c r="J12" t="s">
        <v>555</v>
      </c>
      <c r="K12" t="s">
        <v>554</v>
      </c>
      <c r="L12">
        <v>5785</v>
      </c>
      <c r="N12">
        <f t="shared" si="1"/>
        <v>5785</v>
      </c>
    </row>
    <row r="13" spans="1:14" x14ac:dyDescent="0.35">
      <c r="A13" s="31" t="s">
        <v>4046</v>
      </c>
      <c r="B13" s="32">
        <f>261231+450</f>
        <v>261681</v>
      </c>
      <c r="C13" s="32">
        <v>257979</v>
      </c>
      <c r="D13" s="33">
        <f t="shared" si="0"/>
        <v>-3702</v>
      </c>
      <c r="H13" t="s">
        <v>2985</v>
      </c>
      <c r="I13" t="s">
        <v>3966</v>
      </c>
      <c r="J13" t="s">
        <v>1017</v>
      </c>
      <c r="K13" t="s">
        <v>1016</v>
      </c>
      <c r="L13">
        <v>22775</v>
      </c>
      <c r="M13">
        <v>400</v>
      </c>
      <c r="N13">
        <f t="shared" si="1"/>
        <v>23175</v>
      </c>
    </row>
    <row r="14" spans="1:14" x14ac:dyDescent="0.35">
      <c r="A14" s="31" t="s">
        <v>4059</v>
      </c>
      <c r="B14" s="32">
        <v>89202</v>
      </c>
      <c r="C14" s="32">
        <v>110995</v>
      </c>
      <c r="D14" s="33">
        <f t="shared" si="0"/>
        <v>21793</v>
      </c>
      <c r="H14" t="s">
        <v>2985</v>
      </c>
      <c r="I14" t="s">
        <v>3966</v>
      </c>
      <c r="J14" t="s">
        <v>532</v>
      </c>
      <c r="K14" t="s">
        <v>531</v>
      </c>
      <c r="L14">
        <v>527245</v>
      </c>
      <c r="N14">
        <f t="shared" si="1"/>
        <v>527245</v>
      </c>
    </row>
    <row r="15" spans="1:14" x14ac:dyDescent="0.35">
      <c r="A15" s="31" t="s">
        <v>4048</v>
      </c>
      <c r="B15" s="32">
        <v>528165</v>
      </c>
      <c r="C15" s="32">
        <v>527245</v>
      </c>
      <c r="D15" s="33">
        <f t="shared" si="0"/>
        <v>-920</v>
      </c>
      <c r="H15" t="s">
        <v>2985</v>
      </c>
      <c r="I15" t="s">
        <v>3966</v>
      </c>
      <c r="J15" t="s">
        <v>381</v>
      </c>
      <c r="K15" t="s">
        <v>380</v>
      </c>
      <c r="L15">
        <v>109302</v>
      </c>
      <c r="N15">
        <f t="shared" si="1"/>
        <v>109302</v>
      </c>
    </row>
    <row r="16" spans="1:14" x14ac:dyDescent="0.35">
      <c r="A16" s="31" t="s">
        <v>4031</v>
      </c>
      <c r="B16" s="32">
        <v>924728</v>
      </c>
      <c r="C16" s="32">
        <v>926994</v>
      </c>
      <c r="D16" s="33">
        <f t="shared" si="0"/>
        <v>2266</v>
      </c>
      <c r="H16" t="s">
        <v>2985</v>
      </c>
      <c r="I16" t="s">
        <v>3966</v>
      </c>
      <c r="J16" t="s">
        <v>135</v>
      </c>
      <c r="K16" t="s">
        <v>134</v>
      </c>
      <c r="L16">
        <v>926994</v>
      </c>
      <c r="N16">
        <f t="shared" si="1"/>
        <v>926994</v>
      </c>
    </row>
    <row r="17" spans="1:14" x14ac:dyDescent="0.35">
      <c r="A17" s="31" t="s">
        <v>4032</v>
      </c>
      <c r="B17" s="32">
        <f>859152+443</f>
        <v>859595</v>
      </c>
      <c r="C17" s="32">
        <v>861450</v>
      </c>
      <c r="D17" s="33">
        <f t="shared" si="0"/>
        <v>1855</v>
      </c>
      <c r="H17" t="s">
        <v>2985</v>
      </c>
      <c r="I17" t="s">
        <v>3966</v>
      </c>
      <c r="J17" t="s">
        <v>155</v>
      </c>
      <c r="K17" t="s">
        <v>154</v>
      </c>
      <c r="L17">
        <v>352224</v>
      </c>
      <c r="N17">
        <f t="shared" si="1"/>
        <v>352224</v>
      </c>
    </row>
    <row r="18" spans="1:14" x14ac:dyDescent="0.35">
      <c r="A18" s="31" t="s">
        <v>4033</v>
      </c>
      <c r="B18" s="32">
        <v>462913</v>
      </c>
      <c r="C18" s="32">
        <v>472572</v>
      </c>
      <c r="D18" s="33">
        <f t="shared" si="0"/>
        <v>9659</v>
      </c>
      <c r="H18" t="s">
        <v>2985</v>
      </c>
      <c r="I18" t="s">
        <v>3966</v>
      </c>
      <c r="J18" t="s">
        <v>159</v>
      </c>
      <c r="K18" t="s">
        <v>158</v>
      </c>
      <c r="L18">
        <v>861007</v>
      </c>
      <c r="M18">
        <v>443</v>
      </c>
      <c r="N18">
        <f t="shared" si="1"/>
        <v>861450</v>
      </c>
    </row>
    <row r="19" spans="1:14" x14ac:dyDescent="0.35">
      <c r="A19" s="31" t="s">
        <v>4034</v>
      </c>
      <c r="B19" s="32">
        <v>390745</v>
      </c>
      <c r="C19" s="32">
        <v>345403</v>
      </c>
      <c r="D19" s="33">
        <f t="shared" si="0"/>
        <v>-45342</v>
      </c>
      <c r="H19" t="s">
        <v>2985</v>
      </c>
      <c r="I19" t="s">
        <v>3966</v>
      </c>
      <c r="J19" t="s">
        <v>405</v>
      </c>
      <c r="K19" t="s">
        <v>404</v>
      </c>
      <c r="L19">
        <v>423437</v>
      </c>
      <c r="N19">
        <f t="shared" si="1"/>
        <v>423437</v>
      </c>
    </row>
    <row r="20" spans="1:14" x14ac:dyDescent="0.35">
      <c r="A20" s="31" t="s">
        <v>4049</v>
      </c>
      <c r="B20" s="32">
        <v>294687</v>
      </c>
      <c r="C20" s="32">
        <v>294514</v>
      </c>
      <c r="D20" s="33">
        <f t="shared" si="0"/>
        <v>-173</v>
      </c>
      <c r="H20" t="s">
        <v>2985</v>
      </c>
      <c r="I20" t="s">
        <v>3966</v>
      </c>
      <c r="J20" t="s">
        <v>483</v>
      </c>
      <c r="K20" t="s">
        <v>482</v>
      </c>
      <c r="L20">
        <v>83275</v>
      </c>
      <c r="M20">
        <v>2</v>
      </c>
      <c r="N20">
        <f t="shared" si="1"/>
        <v>83277</v>
      </c>
    </row>
    <row r="21" spans="1:14" x14ac:dyDescent="0.35">
      <c r="A21" s="31" t="s">
        <v>4050</v>
      </c>
      <c r="B21" s="32">
        <v>73260</v>
      </c>
      <c r="C21" s="32">
        <v>85342</v>
      </c>
      <c r="D21" s="33">
        <f t="shared" si="0"/>
        <v>12082</v>
      </c>
      <c r="H21" t="s">
        <v>2985</v>
      </c>
      <c r="I21" t="s">
        <v>3966</v>
      </c>
      <c r="J21" t="s">
        <v>564</v>
      </c>
      <c r="K21" t="s">
        <v>563</v>
      </c>
      <c r="L21">
        <v>110995</v>
      </c>
      <c r="N21">
        <f t="shared" si="1"/>
        <v>110995</v>
      </c>
    </row>
    <row r="22" spans="1:14" x14ac:dyDescent="0.35">
      <c r="A22" s="31" t="s">
        <v>4051</v>
      </c>
      <c r="B22" s="32">
        <v>106933</v>
      </c>
      <c r="C22" s="32">
        <v>132593</v>
      </c>
      <c r="D22" s="33">
        <f t="shared" si="0"/>
        <v>25660</v>
      </c>
      <c r="H22" t="s">
        <v>2985</v>
      </c>
      <c r="I22" t="s">
        <v>3966</v>
      </c>
      <c r="J22" t="s">
        <v>306</v>
      </c>
      <c r="K22" t="s">
        <v>305</v>
      </c>
      <c r="L22">
        <v>273684</v>
      </c>
      <c r="N22">
        <f t="shared" si="1"/>
        <v>273684</v>
      </c>
    </row>
    <row r="23" spans="1:14" x14ac:dyDescent="0.35">
      <c r="A23" s="31" t="s">
        <v>4035</v>
      </c>
      <c r="B23" s="32">
        <v>688715</v>
      </c>
      <c r="C23" s="32">
        <v>683540</v>
      </c>
      <c r="D23" s="33">
        <f t="shared" si="0"/>
        <v>-5175</v>
      </c>
      <c r="H23" t="s">
        <v>2985</v>
      </c>
      <c r="I23" t="s">
        <v>3966</v>
      </c>
      <c r="J23" t="s">
        <v>429</v>
      </c>
      <c r="K23" t="s">
        <v>428</v>
      </c>
      <c r="L23">
        <v>510984</v>
      </c>
      <c r="M23">
        <v>4</v>
      </c>
      <c r="N23">
        <f t="shared" si="1"/>
        <v>510988</v>
      </c>
    </row>
    <row r="24" spans="1:14" x14ac:dyDescent="0.35">
      <c r="A24" s="31" t="s">
        <v>4060</v>
      </c>
      <c r="B24" s="32">
        <v>21392</v>
      </c>
      <c r="C24" s="32">
        <v>21392</v>
      </c>
      <c r="D24" s="33">
        <f t="shared" si="0"/>
        <v>0</v>
      </c>
      <c r="H24" t="s">
        <v>2985</v>
      </c>
      <c r="I24" t="s">
        <v>3966</v>
      </c>
      <c r="J24" t="s">
        <v>423</v>
      </c>
      <c r="K24" t="s">
        <v>422</v>
      </c>
      <c r="L24">
        <v>366996</v>
      </c>
      <c r="N24">
        <f t="shared" si="1"/>
        <v>366996</v>
      </c>
    </row>
    <row r="25" spans="1:14" x14ac:dyDescent="0.35">
      <c r="A25" s="31" t="s">
        <v>4052</v>
      </c>
      <c r="B25" s="32">
        <f>789138+200</f>
        <v>789338</v>
      </c>
      <c r="C25" s="32">
        <v>795525</v>
      </c>
      <c r="D25" s="33">
        <f t="shared" si="0"/>
        <v>6187</v>
      </c>
      <c r="H25" t="s">
        <v>2985</v>
      </c>
      <c r="I25" t="s">
        <v>3966</v>
      </c>
      <c r="J25" t="s">
        <v>459</v>
      </c>
      <c r="K25" t="s">
        <v>458</v>
      </c>
      <c r="L25">
        <v>794325</v>
      </c>
      <c r="M25">
        <v>1200</v>
      </c>
      <c r="N25">
        <f t="shared" si="1"/>
        <v>795525</v>
      </c>
    </row>
    <row r="26" spans="1:14" x14ac:dyDescent="0.35">
      <c r="A26" s="31" t="s">
        <v>4053</v>
      </c>
      <c r="B26" s="32">
        <v>6380</v>
      </c>
      <c r="C26" s="32">
        <v>5785</v>
      </c>
      <c r="D26" s="33">
        <f t="shared" si="0"/>
        <v>-595</v>
      </c>
      <c r="H26" t="s">
        <v>2985</v>
      </c>
      <c r="I26" t="s">
        <v>3966</v>
      </c>
      <c r="J26" t="s">
        <v>222</v>
      </c>
      <c r="K26" t="s">
        <v>221</v>
      </c>
      <c r="L26">
        <v>345403</v>
      </c>
      <c r="N26">
        <f t="shared" si="1"/>
        <v>345403</v>
      </c>
    </row>
    <row r="27" spans="1:14" x14ac:dyDescent="0.35">
      <c r="A27" s="31" t="s">
        <v>4036</v>
      </c>
      <c r="B27" s="32">
        <f>31159+290823</f>
        <v>321982</v>
      </c>
      <c r="C27" s="32">
        <f>36559+291716</f>
        <v>328275</v>
      </c>
      <c r="D27" s="33">
        <f t="shared" si="0"/>
        <v>6293</v>
      </c>
      <c r="H27" t="s">
        <v>2985</v>
      </c>
      <c r="I27" t="s">
        <v>3966</v>
      </c>
      <c r="J27" t="s">
        <v>59</v>
      </c>
      <c r="K27" t="s">
        <v>58</v>
      </c>
      <c r="L27">
        <v>21088</v>
      </c>
      <c r="N27">
        <f t="shared" si="1"/>
        <v>21088</v>
      </c>
    </row>
    <row r="28" spans="1:14" x14ac:dyDescent="0.35">
      <c r="A28" s="31" t="s">
        <v>4037</v>
      </c>
      <c r="B28" s="32">
        <v>1011181</v>
      </c>
      <c r="C28" s="32">
        <v>951806</v>
      </c>
      <c r="D28" s="33">
        <f t="shared" si="0"/>
        <v>-59375</v>
      </c>
      <c r="H28" t="s">
        <v>2985</v>
      </c>
      <c r="I28" t="s">
        <v>3966</v>
      </c>
      <c r="J28" t="s">
        <v>610</v>
      </c>
      <c r="K28" t="s">
        <v>609</v>
      </c>
      <c r="L28">
        <v>126492</v>
      </c>
      <c r="N28">
        <f t="shared" si="1"/>
        <v>126492</v>
      </c>
    </row>
    <row r="29" spans="1:14" x14ac:dyDescent="0.35">
      <c r="A29" s="31" t="s">
        <v>4038</v>
      </c>
      <c r="B29" s="32">
        <f>890538+500</f>
        <v>891038</v>
      </c>
      <c r="C29" s="32">
        <f>1182906-291716</f>
        <v>891190</v>
      </c>
      <c r="D29" s="33">
        <f t="shared" si="0"/>
        <v>152</v>
      </c>
      <c r="H29" t="s">
        <v>2985</v>
      </c>
      <c r="I29" t="s">
        <v>3966</v>
      </c>
      <c r="J29" t="s">
        <v>539</v>
      </c>
      <c r="K29" t="s">
        <v>538</v>
      </c>
      <c r="L29">
        <v>36129</v>
      </c>
      <c r="N29">
        <f t="shared" si="1"/>
        <v>36129</v>
      </c>
    </row>
    <row r="30" spans="1:14" x14ac:dyDescent="0.35">
      <c r="A30" s="31" t="s">
        <v>4039</v>
      </c>
      <c r="B30" s="32">
        <v>16115</v>
      </c>
      <c r="C30" s="32">
        <v>21088</v>
      </c>
      <c r="D30" s="33">
        <f t="shared" si="0"/>
        <v>4973</v>
      </c>
      <c r="H30" t="s">
        <v>2985</v>
      </c>
      <c r="I30" t="s">
        <v>3966</v>
      </c>
      <c r="J30" t="s">
        <v>289</v>
      </c>
      <c r="K30" t="s">
        <v>288</v>
      </c>
      <c r="L30">
        <v>472367</v>
      </c>
      <c r="M30">
        <v>205</v>
      </c>
      <c r="N30">
        <f t="shared" si="1"/>
        <v>472572</v>
      </c>
    </row>
    <row r="31" spans="1:14" x14ac:dyDescent="0.35">
      <c r="A31" s="31" t="s">
        <v>4040</v>
      </c>
      <c r="B31" s="32">
        <f>1201549+300</f>
        <v>1201849</v>
      </c>
      <c r="C31" s="32">
        <v>1248997</v>
      </c>
      <c r="D31" s="33">
        <f t="shared" si="0"/>
        <v>47148</v>
      </c>
      <c r="H31" t="s">
        <v>2985</v>
      </c>
      <c r="I31" t="s">
        <v>3966</v>
      </c>
      <c r="J31" t="s">
        <v>549</v>
      </c>
      <c r="K31" t="s">
        <v>548</v>
      </c>
      <c r="L31">
        <v>257469</v>
      </c>
      <c r="M31">
        <v>510</v>
      </c>
      <c r="N31">
        <f t="shared" si="1"/>
        <v>257979</v>
      </c>
    </row>
    <row r="32" spans="1:14" x14ac:dyDescent="0.35">
      <c r="A32" s="31" t="s">
        <v>4041</v>
      </c>
      <c r="B32" s="32">
        <v>302411</v>
      </c>
      <c r="C32" s="32">
        <v>274311</v>
      </c>
      <c r="D32" s="33">
        <f t="shared" si="0"/>
        <v>-28100</v>
      </c>
      <c r="H32" t="s">
        <v>2985</v>
      </c>
      <c r="I32" t="s">
        <v>3966</v>
      </c>
      <c r="J32" t="s">
        <v>385</v>
      </c>
      <c r="K32" t="s">
        <v>384</v>
      </c>
      <c r="L32">
        <v>683540</v>
      </c>
      <c r="N32">
        <f t="shared" si="1"/>
        <v>683540</v>
      </c>
    </row>
    <row r="33" spans="1:14" x14ac:dyDescent="0.35">
      <c r="A33" s="31" t="s">
        <v>4054</v>
      </c>
      <c r="B33" s="32">
        <v>37384</v>
      </c>
      <c r="C33" s="32">
        <v>37384</v>
      </c>
      <c r="D33" s="33">
        <f t="shared" si="0"/>
        <v>0</v>
      </c>
      <c r="H33" t="s">
        <v>2985</v>
      </c>
      <c r="I33" t="s">
        <v>3966</v>
      </c>
      <c r="J33" t="s">
        <v>338</v>
      </c>
      <c r="K33" t="s">
        <v>337</v>
      </c>
      <c r="L33">
        <v>178212</v>
      </c>
      <c r="M33">
        <v>500</v>
      </c>
      <c r="N33">
        <f t="shared" si="1"/>
        <v>178712</v>
      </c>
    </row>
    <row r="34" spans="1:14" x14ac:dyDescent="0.35">
      <c r="A34" s="31" t="s">
        <v>4042</v>
      </c>
      <c r="B34" s="32">
        <f>22775+400</f>
        <v>23175</v>
      </c>
      <c r="C34" s="32">
        <v>23175</v>
      </c>
      <c r="D34" s="33">
        <f t="shared" si="0"/>
        <v>0</v>
      </c>
      <c r="H34" t="s">
        <v>2985</v>
      </c>
      <c r="I34" t="s">
        <v>3966</v>
      </c>
      <c r="J34" t="s">
        <v>259</v>
      </c>
      <c r="K34" t="s">
        <v>258</v>
      </c>
      <c r="L34">
        <v>23765</v>
      </c>
      <c r="N34">
        <f t="shared" si="1"/>
        <v>23765</v>
      </c>
    </row>
    <row r="35" spans="1:14" x14ac:dyDescent="0.35">
      <c r="A35" s="29" t="s">
        <v>4018</v>
      </c>
      <c r="B35" s="30">
        <f>SUM(B2:B34)</f>
        <v>11713288</v>
      </c>
      <c r="C35" s="30">
        <f>SUM(C2:C34)</f>
        <v>11782561</v>
      </c>
      <c r="D35" s="30">
        <f>C35-B35</f>
        <v>69273</v>
      </c>
      <c r="H35" t="s">
        <v>2985</v>
      </c>
      <c r="I35" t="s">
        <v>3970</v>
      </c>
      <c r="J35" t="s">
        <v>333</v>
      </c>
      <c r="K35" t="s">
        <v>332</v>
      </c>
      <c r="N35">
        <f>SUM(N2:N34)</f>
        <v>11782561</v>
      </c>
    </row>
    <row r="36" spans="1:14" x14ac:dyDescent="0.35">
      <c r="C36" s="27">
        <f>N35-C35</f>
        <v>0</v>
      </c>
      <c r="H36" t="s">
        <v>2985</v>
      </c>
      <c r="I36" t="s">
        <v>3970</v>
      </c>
      <c r="J36" t="s">
        <v>48</v>
      </c>
      <c r="K36" t="s">
        <v>47</v>
      </c>
    </row>
    <row r="37" spans="1:14" x14ac:dyDescent="0.35">
      <c r="H37" t="s">
        <v>2985</v>
      </c>
      <c r="I37" t="s">
        <v>3970</v>
      </c>
      <c r="J37" t="s">
        <v>20</v>
      </c>
      <c r="K37" t="s">
        <v>19</v>
      </c>
    </row>
    <row r="38" spans="1:14" x14ac:dyDescent="0.35">
      <c r="H38" t="s">
        <v>2985</v>
      </c>
      <c r="I38" t="s">
        <v>3970</v>
      </c>
      <c r="J38" t="s">
        <v>127</v>
      </c>
      <c r="K38" t="s">
        <v>126</v>
      </c>
    </row>
    <row r="39" spans="1:14" x14ac:dyDescent="0.35">
      <c r="H39" t="s">
        <v>2985</v>
      </c>
      <c r="I39" t="s">
        <v>3970</v>
      </c>
      <c r="J39" t="s">
        <v>1017</v>
      </c>
      <c r="K39" t="s">
        <v>1016</v>
      </c>
    </row>
    <row r="40" spans="1:14" x14ac:dyDescent="0.35">
      <c r="H40" t="s">
        <v>2985</v>
      </c>
      <c r="I40" t="s">
        <v>3970</v>
      </c>
      <c r="J40" t="s">
        <v>159</v>
      </c>
      <c r="K40" t="s">
        <v>158</v>
      </c>
    </row>
    <row r="41" spans="1:14" x14ac:dyDescent="0.35">
      <c r="H41" t="s">
        <v>2985</v>
      </c>
      <c r="I41" t="s">
        <v>3970</v>
      </c>
      <c r="J41" t="s">
        <v>483</v>
      </c>
      <c r="K41" t="s">
        <v>482</v>
      </c>
    </row>
    <row r="42" spans="1:14" x14ac:dyDescent="0.35">
      <c r="H42" t="s">
        <v>2985</v>
      </c>
      <c r="I42" t="s">
        <v>3970</v>
      </c>
      <c r="J42" t="s">
        <v>429</v>
      </c>
      <c r="K42" t="s">
        <v>428</v>
      </c>
    </row>
    <row r="43" spans="1:14" x14ac:dyDescent="0.35">
      <c r="H43" t="s">
        <v>2985</v>
      </c>
      <c r="I43" t="s">
        <v>3970</v>
      </c>
      <c r="J43" t="s">
        <v>459</v>
      </c>
      <c r="K43" t="s">
        <v>458</v>
      </c>
    </row>
    <row r="44" spans="1:14" x14ac:dyDescent="0.35">
      <c r="H44" t="s">
        <v>2985</v>
      </c>
      <c r="I44" t="s">
        <v>3970</v>
      </c>
      <c r="J44" t="s">
        <v>289</v>
      </c>
      <c r="K44" t="s">
        <v>288</v>
      </c>
    </row>
    <row r="45" spans="1:14" x14ac:dyDescent="0.35">
      <c r="H45" t="s">
        <v>2985</v>
      </c>
      <c r="I45" t="s">
        <v>3970</v>
      </c>
      <c r="J45" t="s">
        <v>549</v>
      </c>
      <c r="K45" t="s">
        <v>548</v>
      </c>
    </row>
    <row r="46" spans="1:14" x14ac:dyDescent="0.35">
      <c r="H46" t="s">
        <v>2985</v>
      </c>
      <c r="I46" t="s">
        <v>3970</v>
      </c>
      <c r="J46" t="s">
        <v>338</v>
      </c>
      <c r="K46" t="s">
        <v>337</v>
      </c>
    </row>
  </sheetData>
  <autoFilter ref="A1:N36"/>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
  <sheetViews>
    <sheetView workbookViewId="0">
      <selection activeCell="D2" sqref="D2"/>
    </sheetView>
  </sheetViews>
  <sheetFormatPr defaultRowHeight="14.5" x14ac:dyDescent="0.35"/>
  <cols>
    <col min="1" max="1" width="58.81640625" customWidth="1"/>
    <col min="2" max="2" width="19.81640625" customWidth="1"/>
    <col min="3" max="3" width="16.81640625" customWidth="1"/>
    <col min="4" max="4" width="21.1796875" customWidth="1"/>
    <col min="10" max="10" width="20.90625" customWidth="1"/>
    <col min="13" max="13" width="13.453125" customWidth="1"/>
    <col min="14" max="14" width="13.90625" customWidth="1"/>
  </cols>
  <sheetData>
    <row r="1" spans="1:16" x14ac:dyDescent="0.35">
      <c r="A1" s="40" t="s">
        <v>4061</v>
      </c>
      <c r="B1" s="40" t="s">
        <v>3976</v>
      </c>
      <c r="C1" s="40" t="s">
        <v>4017</v>
      </c>
      <c r="D1" s="40" t="s">
        <v>4045</v>
      </c>
    </row>
    <row r="2" spans="1:16" s="37" customFormat="1" x14ac:dyDescent="0.35">
      <c r="A2" s="41" t="s">
        <v>4062</v>
      </c>
      <c r="B2" s="41">
        <f>B3+B4</f>
        <v>563600</v>
      </c>
      <c r="C2" s="41">
        <f>C3+C4</f>
        <v>563999</v>
      </c>
      <c r="D2" s="41">
        <f>C2-B2</f>
        <v>399</v>
      </c>
      <c r="E2" s="37">
        <v>563999</v>
      </c>
      <c r="F2" s="37">
        <f>E2-C2</f>
        <v>0</v>
      </c>
    </row>
    <row r="3" spans="1:16" x14ac:dyDescent="0.35">
      <c r="A3" s="42" t="s">
        <v>4063</v>
      </c>
      <c r="B3" s="42">
        <v>48600</v>
      </c>
      <c r="C3" s="42">
        <v>48600</v>
      </c>
      <c r="D3" s="41">
        <f t="shared" ref="D3:D30" si="0">C3-B3</f>
        <v>0</v>
      </c>
    </row>
    <row r="4" spans="1:16" x14ac:dyDescent="0.35">
      <c r="A4" s="42" t="s">
        <v>4064</v>
      </c>
      <c r="B4" s="42">
        <v>515000</v>
      </c>
      <c r="C4" s="42">
        <v>515399</v>
      </c>
      <c r="D4" s="41">
        <f t="shared" si="0"/>
        <v>399</v>
      </c>
    </row>
    <row r="5" spans="1:16" s="37" customFormat="1" x14ac:dyDescent="0.35">
      <c r="A5" s="41" t="s">
        <v>4065</v>
      </c>
      <c r="B5" s="41">
        <f>SUM(B6:B16)</f>
        <v>3196081</v>
      </c>
      <c r="C5" s="41">
        <f>SUM(C6:C16)</f>
        <v>3045727</v>
      </c>
      <c r="D5" s="41">
        <f>C5-B5</f>
        <v>-150354</v>
      </c>
      <c r="E5" s="37">
        <v>3045727</v>
      </c>
      <c r="F5" s="37">
        <f>E5-C5</f>
        <v>0</v>
      </c>
    </row>
    <row r="6" spans="1:16" x14ac:dyDescent="0.35">
      <c r="A6" s="42" t="s">
        <v>4066</v>
      </c>
      <c r="B6" s="42">
        <v>160000</v>
      </c>
      <c r="C6" s="42">
        <v>160000</v>
      </c>
      <c r="D6" s="41">
        <f t="shared" si="0"/>
        <v>0</v>
      </c>
    </row>
    <row r="7" spans="1:16" x14ac:dyDescent="0.35">
      <c r="A7" s="42" t="s">
        <v>4067</v>
      </c>
      <c r="B7" s="42">
        <v>380000</v>
      </c>
      <c r="C7" s="42">
        <v>399540</v>
      </c>
      <c r="D7" s="41">
        <f t="shared" si="0"/>
        <v>19540</v>
      </c>
      <c r="J7" t="s">
        <v>13</v>
      </c>
      <c r="K7" t="s">
        <v>12</v>
      </c>
      <c r="L7" t="s">
        <v>6</v>
      </c>
      <c r="M7" t="s">
        <v>3</v>
      </c>
      <c r="N7" t="s">
        <v>9</v>
      </c>
      <c r="O7" t="s">
        <v>8</v>
      </c>
      <c r="P7" t="s">
        <v>4018</v>
      </c>
    </row>
    <row r="8" spans="1:16" x14ac:dyDescent="0.35">
      <c r="A8" s="42" t="s">
        <v>4068</v>
      </c>
      <c r="B8" s="42">
        <v>1262527</v>
      </c>
      <c r="C8" s="42">
        <v>1262527</v>
      </c>
      <c r="D8" s="41">
        <f>C8-B8</f>
        <v>0</v>
      </c>
      <c r="J8" t="s">
        <v>718</v>
      </c>
      <c r="K8" t="s">
        <v>717</v>
      </c>
      <c r="L8" t="s">
        <v>32</v>
      </c>
      <c r="M8" t="s">
        <v>716</v>
      </c>
      <c r="N8" t="s">
        <v>4086</v>
      </c>
      <c r="O8" t="s">
        <v>4086</v>
      </c>
      <c r="P8">
        <v>399540</v>
      </c>
    </row>
    <row r="9" spans="1:16" x14ac:dyDescent="0.35">
      <c r="A9" s="42" t="s">
        <v>4069</v>
      </c>
      <c r="B9" s="42">
        <v>99000</v>
      </c>
      <c r="C9" s="42">
        <v>94000</v>
      </c>
      <c r="D9" s="41">
        <f t="shared" si="0"/>
        <v>-5000</v>
      </c>
      <c r="J9" t="s">
        <v>1168</v>
      </c>
      <c r="K9" t="s">
        <v>1167</v>
      </c>
      <c r="L9" t="s">
        <v>178</v>
      </c>
      <c r="M9" t="s">
        <v>177</v>
      </c>
      <c r="N9" t="s">
        <v>4086</v>
      </c>
      <c r="O9" t="s">
        <v>4086</v>
      </c>
      <c r="P9">
        <v>2934</v>
      </c>
    </row>
    <row r="10" spans="1:16" x14ac:dyDescent="0.35">
      <c r="A10" s="42" t="s">
        <v>4063</v>
      </c>
      <c r="B10" s="42">
        <v>2934</v>
      </c>
      <c r="C10" s="42">
        <f>2934+29000</f>
        <v>31934</v>
      </c>
      <c r="D10" s="41">
        <f t="shared" si="0"/>
        <v>29000</v>
      </c>
      <c r="J10" t="s">
        <v>235</v>
      </c>
      <c r="K10" t="s">
        <v>234</v>
      </c>
      <c r="L10" t="s">
        <v>178</v>
      </c>
      <c r="M10" t="s">
        <v>177</v>
      </c>
      <c r="N10" t="s">
        <v>4086</v>
      </c>
      <c r="O10" t="s">
        <v>4086</v>
      </c>
      <c r="P10">
        <v>92460</v>
      </c>
    </row>
    <row r="11" spans="1:16" x14ac:dyDescent="0.35">
      <c r="A11" s="42" t="s">
        <v>4070</v>
      </c>
      <c r="B11" s="42">
        <v>182000</v>
      </c>
      <c r="C11" s="42">
        <v>92460</v>
      </c>
      <c r="D11" s="41">
        <f>C11-B11</f>
        <v>-89540</v>
      </c>
      <c r="J11" t="s">
        <v>726</v>
      </c>
      <c r="K11" t="s">
        <v>725</v>
      </c>
      <c r="L11" t="s">
        <v>32</v>
      </c>
      <c r="M11" t="s">
        <v>177</v>
      </c>
      <c r="N11" t="s">
        <v>4086</v>
      </c>
      <c r="O11" t="s">
        <v>4086</v>
      </c>
      <c r="P11">
        <v>94000</v>
      </c>
    </row>
    <row r="12" spans="1:16" x14ac:dyDescent="0.35">
      <c r="A12" s="42" t="s">
        <v>4071</v>
      </c>
      <c r="B12" s="42">
        <v>340000</v>
      </c>
      <c r="C12" s="42">
        <f>B12-68354</f>
        <v>271646</v>
      </c>
      <c r="D12" s="41">
        <f>C12-B12</f>
        <v>-68354</v>
      </c>
      <c r="J12" t="s">
        <v>1482</v>
      </c>
      <c r="K12" t="s">
        <v>1481</v>
      </c>
      <c r="L12" t="s">
        <v>32</v>
      </c>
      <c r="M12" t="s">
        <v>177</v>
      </c>
      <c r="N12" t="s">
        <v>4086</v>
      </c>
      <c r="O12" t="s">
        <v>4086</v>
      </c>
      <c r="P12">
        <v>1262527</v>
      </c>
    </row>
    <row r="13" spans="1:16" x14ac:dyDescent="0.35">
      <c r="A13" s="42" t="s">
        <v>4072</v>
      </c>
      <c r="B13" s="42">
        <v>665230</v>
      </c>
      <c r="C13" s="42">
        <v>665230</v>
      </c>
      <c r="D13" s="41">
        <f t="shared" si="0"/>
        <v>0</v>
      </c>
      <c r="J13" t="s">
        <v>1237</v>
      </c>
      <c r="K13" t="s">
        <v>1236</v>
      </c>
      <c r="L13" t="s">
        <v>32</v>
      </c>
      <c r="M13" t="s">
        <v>177</v>
      </c>
      <c r="N13" t="s">
        <v>4086</v>
      </c>
      <c r="O13" t="s">
        <v>4086</v>
      </c>
      <c r="P13">
        <v>173390</v>
      </c>
    </row>
    <row r="14" spans="1:16" x14ac:dyDescent="0.35">
      <c r="A14" s="42" t="s">
        <v>4073</v>
      </c>
      <c r="B14" s="42">
        <v>33000</v>
      </c>
      <c r="C14" s="42">
        <v>33000</v>
      </c>
      <c r="D14" s="41">
        <f t="shared" si="0"/>
        <v>0</v>
      </c>
      <c r="J14" t="s">
        <v>4086</v>
      </c>
      <c r="K14" t="s">
        <v>4086</v>
      </c>
      <c r="L14" t="s">
        <v>32</v>
      </c>
      <c r="M14" t="s">
        <v>177</v>
      </c>
      <c r="N14" t="s">
        <v>4086</v>
      </c>
      <c r="O14" t="s">
        <v>4086</v>
      </c>
      <c r="P14">
        <v>665230</v>
      </c>
    </row>
    <row r="15" spans="1:16" x14ac:dyDescent="0.35">
      <c r="A15" s="42" t="s">
        <v>4074</v>
      </c>
      <c r="B15" s="42">
        <v>58000</v>
      </c>
      <c r="C15" s="42">
        <f>B15-36000</f>
        <v>22000</v>
      </c>
      <c r="D15" s="41">
        <f t="shared" si="0"/>
        <v>-36000</v>
      </c>
      <c r="E15" t="s">
        <v>4088</v>
      </c>
      <c r="J15" t="s">
        <v>4086</v>
      </c>
      <c r="K15" t="s">
        <v>4086</v>
      </c>
      <c r="L15" t="s">
        <v>178</v>
      </c>
      <c r="M15" t="s">
        <v>663</v>
      </c>
      <c r="N15" t="s">
        <v>4086</v>
      </c>
      <c r="O15" t="s">
        <v>4086</v>
      </c>
      <c r="P15" s="38">
        <v>22000</v>
      </c>
    </row>
    <row r="16" spans="1:16" x14ac:dyDescent="0.35">
      <c r="A16" s="42" t="s">
        <v>4066</v>
      </c>
      <c r="B16" s="42">
        <v>13390</v>
      </c>
      <c r="C16" s="42">
        <v>13390</v>
      </c>
      <c r="D16" s="41">
        <f t="shared" si="0"/>
        <v>0</v>
      </c>
      <c r="J16" t="s">
        <v>4086</v>
      </c>
      <c r="K16" t="s">
        <v>4086</v>
      </c>
      <c r="L16" t="s">
        <v>178</v>
      </c>
      <c r="M16" t="s">
        <v>657</v>
      </c>
      <c r="N16" t="s">
        <v>4086</v>
      </c>
      <c r="O16" t="s">
        <v>4086</v>
      </c>
      <c r="P16" s="38">
        <v>29000</v>
      </c>
    </row>
    <row r="17" spans="1:17" s="37" customFormat="1" x14ac:dyDescent="0.35">
      <c r="A17" s="41" t="s">
        <v>4075</v>
      </c>
      <c r="B17" s="41">
        <f>SUM(B18:B20)</f>
        <v>123154</v>
      </c>
      <c r="C17" s="41">
        <f>SUM(C18:C20)</f>
        <v>178399</v>
      </c>
      <c r="D17" s="41">
        <f t="shared" si="0"/>
        <v>55245</v>
      </c>
      <c r="E17" s="37">
        <v>178399</v>
      </c>
      <c r="F17" s="37">
        <f>E17-C17</f>
        <v>0</v>
      </c>
      <c r="J17" s="37" t="s">
        <v>4086</v>
      </c>
      <c r="K17" s="37" t="s">
        <v>4086</v>
      </c>
      <c r="L17" s="37" t="s">
        <v>178</v>
      </c>
      <c r="M17" s="37" t="s">
        <v>177</v>
      </c>
      <c r="N17" s="37" t="s">
        <v>4086</v>
      </c>
      <c r="O17" s="37" t="s">
        <v>4086</v>
      </c>
      <c r="P17" s="39">
        <v>304646</v>
      </c>
    </row>
    <row r="18" spans="1:17" x14ac:dyDescent="0.35">
      <c r="A18" s="42" t="s">
        <v>2057</v>
      </c>
      <c r="B18" s="42">
        <v>55000</v>
      </c>
      <c r="C18" s="42">
        <v>55000</v>
      </c>
      <c r="D18" s="41">
        <f t="shared" si="0"/>
        <v>0</v>
      </c>
      <c r="P18">
        <v>3045727</v>
      </c>
    </row>
    <row r="19" spans="1:17" x14ac:dyDescent="0.35">
      <c r="A19" s="42" t="s">
        <v>4076</v>
      </c>
      <c r="B19" s="42">
        <v>60000</v>
      </c>
      <c r="C19" s="42">
        <v>60000</v>
      </c>
      <c r="D19" s="41">
        <f t="shared" si="0"/>
        <v>0</v>
      </c>
    </row>
    <row r="20" spans="1:17" x14ac:dyDescent="0.35">
      <c r="A20" s="42" t="s">
        <v>4077</v>
      </c>
      <c r="B20" s="42">
        <v>8154</v>
      </c>
      <c r="C20" s="42">
        <f>8154+55245</f>
        <v>63399</v>
      </c>
      <c r="D20" s="41">
        <f t="shared" si="0"/>
        <v>55245</v>
      </c>
    </row>
    <row r="21" spans="1:17" s="37" customFormat="1" x14ac:dyDescent="0.35">
      <c r="A21" s="41" t="s">
        <v>4078</v>
      </c>
      <c r="B21" s="41">
        <f>SUM(B22:B26)</f>
        <v>1230979</v>
      </c>
      <c r="C21" s="41">
        <f>SUM(C22:C26)</f>
        <v>1237979</v>
      </c>
      <c r="D21" s="41">
        <f t="shared" si="0"/>
        <v>7000</v>
      </c>
      <c r="E21" s="37">
        <v>1237979</v>
      </c>
      <c r="F21" s="37">
        <f>E21-C21</f>
        <v>0</v>
      </c>
    </row>
    <row r="22" spans="1:17" x14ac:dyDescent="0.35">
      <c r="A22" s="42" t="s">
        <v>4079</v>
      </c>
      <c r="B22" s="42">
        <v>30000</v>
      </c>
      <c r="C22" s="42">
        <v>30000</v>
      </c>
      <c r="D22" s="41">
        <f t="shared" si="0"/>
        <v>0</v>
      </c>
      <c r="J22" t="s">
        <v>3971</v>
      </c>
      <c r="K22" t="s">
        <v>13</v>
      </c>
      <c r="L22" t="s">
        <v>12</v>
      </c>
      <c r="M22" t="s">
        <v>6</v>
      </c>
      <c r="N22" t="s">
        <v>3</v>
      </c>
      <c r="O22" t="s">
        <v>9</v>
      </c>
      <c r="P22" t="s">
        <v>8</v>
      </c>
      <c r="Q22" t="s">
        <v>4018</v>
      </c>
    </row>
    <row r="23" spans="1:17" x14ac:dyDescent="0.35">
      <c r="A23" s="42" t="s">
        <v>4080</v>
      </c>
      <c r="B23" s="42">
        <v>120000</v>
      </c>
      <c r="C23" s="42">
        <v>120000</v>
      </c>
      <c r="D23" s="41">
        <f t="shared" si="0"/>
        <v>0</v>
      </c>
      <c r="J23" t="s">
        <v>3958</v>
      </c>
      <c r="K23" t="s">
        <v>4086</v>
      </c>
      <c r="L23" t="s">
        <v>4086</v>
      </c>
      <c r="M23" t="s">
        <v>348</v>
      </c>
      <c r="N23" t="s">
        <v>1964</v>
      </c>
      <c r="O23" t="s">
        <v>4086</v>
      </c>
      <c r="P23" t="s">
        <v>4086</v>
      </c>
      <c r="Q23">
        <v>8154</v>
      </c>
    </row>
    <row r="24" spans="1:17" x14ac:dyDescent="0.35">
      <c r="A24" s="42" t="s">
        <v>4081</v>
      </c>
      <c r="B24" s="42">
        <v>1058979</v>
      </c>
      <c r="C24" s="42">
        <v>1058979</v>
      </c>
      <c r="D24" s="41">
        <f t="shared" si="0"/>
        <v>0</v>
      </c>
      <c r="J24" t="s">
        <v>3958</v>
      </c>
      <c r="K24" t="s">
        <v>4086</v>
      </c>
      <c r="L24" t="s">
        <v>4086</v>
      </c>
      <c r="M24" t="s">
        <v>348</v>
      </c>
      <c r="N24" t="s">
        <v>951</v>
      </c>
      <c r="O24" t="s">
        <v>4086</v>
      </c>
      <c r="P24" t="s">
        <v>4086</v>
      </c>
      <c r="Q24">
        <v>55245</v>
      </c>
    </row>
    <row r="25" spans="1:17" x14ac:dyDescent="0.35">
      <c r="A25" s="42" t="s">
        <v>4087</v>
      </c>
      <c r="B25" s="42">
        <v>0</v>
      </c>
      <c r="C25" s="42">
        <v>-22200</v>
      </c>
      <c r="D25" s="41">
        <f t="shared" si="0"/>
        <v>-22200</v>
      </c>
    </row>
    <row r="26" spans="1:17" x14ac:dyDescent="0.35">
      <c r="A26" s="42" t="s">
        <v>4082</v>
      </c>
      <c r="B26" s="42">
        <v>22000</v>
      </c>
      <c r="C26" s="42">
        <f>B26+29200</f>
        <v>51200</v>
      </c>
      <c r="D26" s="41">
        <f t="shared" si="0"/>
        <v>29200</v>
      </c>
      <c r="J26" t="s">
        <v>3958</v>
      </c>
      <c r="K26" t="s">
        <v>4086</v>
      </c>
      <c r="L26" t="s">
        <v>4086</v>
      </c>
      <c r="M26" t="s">
        <v>1513</v>
      </c>
      <c r="N26" t="s">
        <v>177</v>
      </c>
      <c r="O26" t="s">
        <v>4086</v>
      </c>
      <c r="P26" t="s">
        <v>4086</v>
      </c>
      <c r="Q26">
        <v>60000</v>
      </c>
    </row>
    <row r="27" spans="1:17" s="37" customFormat="1" x14ac:dyDescent="0.35">
      <c r="A27" s="41" t="s">
        <v>4083</v>
      </c>
      <c r="B27" s="41">
        <f>B28+B29+B30</f>
        <v>150000</v>
      </c>
      <c r="C27" s="41">
        <f>C28+C29+C30</f>
        <v>150000</v>
      </c>
      <c r="D27" s="41">
        <f t="shared" si="0"/>
        <v>0</v>
      </c>
      <c r="E27" s="37">
        <v>150000</v>
      </c>
      <c r="F27" s="37">
        <f>E27-C27</f>
        <v>0</v>
      </c>
      <c r="J27" s="37" t="s">
        <v>3956</v>
      </c>
      <c r="K27" s="37" t="s">
        <v>1590</v>
      </c>
      <c r="L27" s="37" t="s">
        <v>1589</v>
      </c>
      <c r="M27" s="37" t="s">
        <v>1587</v>
      </c>
      <c r="N27" s="37" t="s">
        <v>201</v>
      </c>
      <c r="O27" s="37" t="s">
        <v>4086</v>
      </c>
      <c r="P27" s="37" t="s">
        <v>4086</v>
      </c>
      <c r="Q27" s="37">
        <v>55000</v>
      </c>
    </row>
    <row r="28" spans="1:17" x14ac:dyDescent="0.35">
      <c r="A28" s="42" t="s">
        <v>4084</v>
      </c>
      <c r="B28" s="42">
        <v>60000</v>
      </c>
      <c r="C28" s="42">
        <v>60000</v>
      </c>
      <c r="D28" s="41">
        <f t="shared" si="0"/>
        <v>0</v>
      </c>
      <c r="Q28">
        <v>178399</v>
      </c>
    </row>
    <row r="29" spans="1:17" x14ac:dyDescent="0.35">
      <c r="A29" s="42" t="s">
        <v>4085</v>
      </c>
      <c r="B29" s="42">
        <v>50000</v>
      </c>
      <c r="C29" s="42">
        <v>50000</v>
      </c>
      <c r="D29" s="41">
        <f t="shared" si="0"/>
        <v>0</v>
      </c>
    </row>
    <row r="30" spans="1:17" x14ac:dyDescent="0.35">
      <c r="A30" s="42" t="s">
        <v>385</v>
      </c>
      <c r="B30" s="42">
        <v>40000</v>
      </c>
      <c r="C30" s="42">
        <v>40000</v>
      </c>
      <c r="D30" s="41">
        <f t="shared" si="0"/>
        <v>0</v>
      </c>
    </row>
    <row r="31" spans="1:17" s="37" customFormat="1" x14ac:dyDescent="0.35">
      <c r="A31" s="43" t="s">
        <v>4018</v>
      </c>
      <c r="B31" s="43">
        <f>B2+B5+B17+B21+B27</f>
        <v>5263814</v>
      </c>
      <c r="C31" s="43">
        <f>C2+C5+C17+C21+C27</f>
        <v>5176104</v>
      </c>
      <c r="D31" s="43">
        <f>C31-B31</f>
        <v>-87710</v>
      </c>
      <c r="J31" t="s">
        <v>762</v>
      </c>
      <c r="K31">
        <v>22000</v>
      </c>
      <c r="L31" s="1">
        <v>155910</v>
      </c>
      <c r="M31" t="s">
        <v>657</v>
      </c>
      <c r="N31" t="s">
        <v>332</v>
      </c>
      <c r="O31" t="s">
        <v>333</v>
      </c>
    </row>
    <row r="32" spans="1:17" ht="15" thickBot="1" x14ac:dyDescent="0.4">
      <c r="B32" s="36">
        <v>5263814</v>
      </c>
      <c r="C32">
        <v>5176104</v>
      </c>
      <c r="E32">
        <f>E2+E5+E17+E21+E27</f>
        <v>5176104</v>
      </c>
      <c r="J32" t="s">
        <v>765</v>
      </c>
      <c r="K32">
        <v>-22000</v>
      </c>
      <c r="L32" s="1">
        <v>155700</v>
      </c>
      <c r="M32" t="s">
        <v>767</v>
      </c>
      <c r="N32" t="s">
        <v>332</v>
      </c>
      <c r="O32" t="s">
        <v>333</v>
      </c>
    </row>
    <row r="33" spans="2:5" x14ac:dyDescent="0.35">
      <c r="B33" s="27">
        <f>B31-B32</f>
        <v>0</v>
      </c>
      <c r="C33" s="27">
        <f>C31-C32</f>
        <v>0</v>
      </c>
      <c r="E33">
        <v>5176104</v>
      </c>
    </row>
    <row r="34" spans="2:5" x14ac:dyDescent="0.35">
      <c r="E34">
        <f>-E32</f>
        <v>-5176104</v>
      </c>
    </row>
  </sheetData>
  <pageMargins left="0.70866141732283472" right="0.70866141732283472" top="0.74803149606299213" bottom="0.74803149606299213" header="0.31496062992125984" footer="0.31496062992125984"/>
  <pageSetup paperSize="9"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9"/>
  <sheetViews>
    <sheetView workbookViewId="0">
      <selection activeCell="G9" sqref="G9"/>
    </sheetView>
  </sheetViews>
  <sheetFormatPr defaultRowHeight="14.5" x14ac:dyDescent="0.35"/>
  <cols>
    <col min="1" max="1" width="18.90625" customWidth="1"/>
    <col min="2" max="2" width="35.81640625" customWidth="1"/>
    <col min="3" max="3" width="31.08984375" customWidth="1"/>
    <col min="4" max="4" width="44.453125" customWidth="1"/>
    <col min="5" max="5" width="13.36328125" customWidth="1"/>
    <col min="6" max="6" width="46.1796875" customWidth="1"/>
    <col min="7" max="7" width="22.54296875" customWidth="1"/>
    <col min="8" max="10" width="13.81640625" customWidth="1"/>
    <col min="11" max="11" width="6.81640625" customWidth="1"/>
  </cols>
  <sheetData>
    <row r="3" spans="1:11" x14ac:dyDescent="0.35">
      <c r="A3" s="3" t="s">
        <v>3974</v>
      </c>
    </row>
    <row r="4" spans="1:11" x14ac:dyDescent="0.35">
      <c r="A4" s="3" t="s">
        <v>2972</v>
      </c>
      <c r="B4" s="3" t="s">
        <v>3971</v>
      </c>
      <c r="C4" s="3" t="s">
        <v>13</v>
      </c>
      <c r="D4" s="3" t="s">
        <v>12</v>
      </c>
      <c r="E4" s="3" t="s">
        <v>6</v>
      </c>
      <c r="F4" s="3" t="s">
        <v>3</v>
      </c>
      <c r="G4" s="3" t="s">
        <v>9</v>
      </c>
      <c r="H4" s="3" t="s">
        <v>4</v>
      </c>
      <c r="I4" s="3" t="s">
        <v>5</v>
      </c>
      <c r="J4" s="3" t="s">
        <v>8</v>
      </c>
      <c r="K4" t="s">
        <v>4018</v>
      </c>
    </row>
    <row r="5" spans="1:11" x14ac:dyDescent="0.35">
      <c r="A5" t="s">
        <v>2985</v>
      </c>
      <c r="B5" t="s">
        <v>3970</v>
      </c>
      <c r="C5" t="s">
        <v>2207</v>
      </c>
      <c r="D5" t="s">
        <v>2206</v>
      </c>
      <c r="E5" t="s">
        <v>1051</v>
      </c>
      <c r="F5" t="s">
        <v>681</v>
      </c>
      <c r="G5" t="s">
        <v>4086</v>
      </c>
      <c r="H5" t="s">
        <v>1016</v>
      </c>
      <c r="I5" t="s">
        <v>1017</v>
      </c>
      <c r="J5" t="s">
        <v>4086</v>
      </c>
      <c r="K5" s="1">
        <v>400</v>
      </c>
    </row>
    <row r="6" spans="1:11" x14ac:dyDescent="0.35">
      <c r="A6" t="s">
        <v>2985</v>
      </c>
      <c r="B6" t="s">
        <v>3970</v>
      </c>
      <c r="C6" t="s">
        <v>4086</v>
      </c>
      <c r="D6" t="s">
        <v>4086</v>
      </c>
      <c r="E6" t="s">
        <v>21</v>
      </c>
      <c r="F6" t="s">
        <v>681</v>
      </c>
      <c r="G6" t="s">
        <v>4086</v>
      </c>
      <c r="H6" t="s">
        <v>19</v>
      </c>
      <c r="I6" t="s">
        <v>20</v>
      </c>
      <c r="J6" t="s">
        <v>4086</v>
      </c>
      <c r="K6" s="1">
        <v>500</v>
      </c>
    </row>
    <row r="7" spans="1:11" x14ac:dyDescent="0.35">
      <c r="A7" t="s">
        <v>2985</v>
      </c>
      <c r="B7" t="s">
        <v>3970</v>
      </c>
      <c r="C7" t="s">
        <v>4086</v>
      </c>
      <c r="D7" t="s">
        <v>4086</v>
      </c>
      <c r="E7" t="s">
        <v>1870</v>
      </c>
      <c r="F7" t="s">
        <v>1868</v>
      </c>
      <c r="G7" t="s">
        <v>4086</v>
      </c>
      <c r="H7" t="s">
        <v>126</v>
      </c>
      <c r="I7" t="s">
        <v>127</v>
      </c>
      <c r="J7" t="s">
        <v>4086</v>
      </c>
      <c r="K7" s="1">
        <v>291716</v>
      </c>
    </row>
    <row r="8" spans="1:11" x14ac:dyDescent="0.35">
      <c r="A8" t="s">
        <v>2985</v>
      </c>
      <c r="B8" t="s">
        <v>3970</v>
      </c>
      <c r="C8" t="s">
        <v>4086</v>
      </c>
      <c r="D8" t="s">
        <v>4086</v>
      </c>
      <c r="E8" t="s">
        <v>178</v>
      </c>
      <c r="F8" t="s">
        <v>681</v>
      </c>
      <c r="G8" t="s">
        <v>4086</v>
      </c>
      <c r="H8" t="s">
        <v>332</v>
      </c>
      <c r="I8" t="s">
        <v>333</v>
      </c>
      <c r="J8" t="s">
        <v>4086</v>
      </c>
      <c r="K8" s="1">
        <v>170</v>
      </c>
    </row>
    <row r="9" spans="1:11" x14ac:dyDescent="0.35">
      <c r="A9" t="s">
        <v>2985</v>
      </c>
      <c r="B9" t="s">
        <v>3970</v>
      </c>
      <c r="C9" t="s">
        <v>4086</v>
      </c>
      <c r="D9" t="s">
        <v>4086</v>
      </c>
      <c r="E9" t="s">
        <v>292</v>
      </c>
      <c r="F9" t="s">
        <v>130</v>
      </c>
      <c r="G9" t="s">
        <v>670</v>
      </c>
      <c r="H9" t="s">
        <v>47</v>
      </c>
      <c r="I9" t="s">
        <v>48</v>
      </c>
      <c r="J9" t="s">
        <v>669</v>
      </c>
      <c r="K9" s="1">
        <v>300</v>
      </c>
    </row>
    <row r="10" spans="1:11" x14ac:dyDescent="0.35">
      <c r="A10" t="s">
        <v>2985</v>
      </c>
      <c r="B10" t="s">
        <v>3970</v>
      </c>
      <c r="C10" t="s">
        <v>4086</v>
      </c>
      <c r="D10" t="s">
        <v>4086</v>
      </c>
      <c r="E10" t="s">
        <v>348</v>
      </c>
      <c r="F10" t="s">
        <v>507</v>
      </c>
      <c r="G10" t="s">
        <v>4086</v>
      </c>
      <c r="H10" t="s">
        <v>458</v>
      </c>
      <c r="I10" t="s">
        <v>459</v>
      </c>
      <c r="J10" t="s">
        <v>4086</v>
      </c>
      <c r="K10" s="1">
        <v>1000</v>
      </c>
    </row>
    <row r="11" spans="1:11" x14ac:dyDescent="0.35">
      <c r="A11" t="s">
        <v>2985</v>
      </c>
      <c r="B11" t="s">
        <v>3970</v>
      </c>
      <c r="C11" t="s">
        <v>4086</v>
      </c>
      <c r="D11" t="s">
        <v>4086</v>
      </c>
      <c r="E11" t="s">
        <v>348</v>
      </c>
      <c r="F11" t="s">
        <v>681</v>
      </c>
      <c r="G11" t="s">
        <v>4086</v>
      </c>
      <c r="H11" t="s">
        <v>458</v>
      </c>
      <c r="I11" t="s">
        <v>459</v>
      </c>
      <c r="J11" t="s">
        <v>4086</v>
      </c>
      <c r="K11" s="1">
        <v>200</v>
      </c>
    </row>
    <row r="12" spans="1:11" x14ac:dyDescent="0.35">
      <c r="A12" t="s">
        <v>2985</v>
      </c>
      <c r="B12" t="s">
        <v>3970</v>
      </c>
      <c r="C12" t="s">
        <v>4086</v>
      </c>
      <c r="D12" t="s">
        <v>4086</v>
      </c>
      <c r="E12" t="s">
        <v>339</v>
      </c>
      <c r="F12" t="s">
        <v>507</v>
      </c>
      <c r="G12" t="s">
        <v>4086</v>
      </c>
      <c r="H12" t="s">
        <v>337</v>
      </c>
      <c r="I12" t="s">
        <v>338</v>
      </c>
      <c r="J12" t="s">
        <v>4086</v>
      </c>
      <c r="K12" s="1">
        <v>500</v>
      </c>
    </row>
    <row r="13" spans="1:11" x14ac:dyDescent="0.35">
      <c r="A13" t="s">
        <v>2985</v>
      </c>
      <c r="B13" t="s">
        <v>3970</v>
      </c>
      <c r="C13" t="s">
        <v>4086</v>
      </c>
      <c r="D13" t="s">
        <v>4086</v>
      </c>
      <c r="E13" t="s">
        <v>307</v>
      </c>
      <c r="F13" t="s">
        <v>881</v>
      </c>
      <c r="G13" t="s">
        <v>4086</v>
      </c>
      <c r="H13" t="s">
        <v>428</v>
      </c>
      <c r="I13" t="s">
        <v>429</v>
      </c>
      <c r="J13" t="s">
        <v>4086</v>
      </c>
      <c r="K13" s="1">
        <v>4</v>
      </c>
    </row>
    <row r="14" spans="1:11" x14ac:dyDescent="0.35">
      <c r="A14" t="s">
        <v>2985</v>
      </c>
      <c r="B14" t="s">
        <v>3970</v>
      </c>
      <c r="C14" t="s">
        <v>4086</v>
      </c>
      <c r="D14" t="s">
        <v>4086</v>
      </c>
      <c r="E14" t="s">
        <v>117</v>
      </c>
      <c r="F14" t="s">
        <v>881</v>
      </c>
      <c r="G14" t="s">
        <v>4086</v>
      </c>
      <c r="H14" t="s">
        <v>288</v>
      </c>
      <c r="I14" t="s">
        <v>289</v>
      </c>
      <c r="J14" t="s">
        <v>4086</v>
      </c>
      <c r="K14" s="1">
        <v>3</v>
      </c>
    </row>
    <row r="15" spans="1:11" x14ac:dyDescent="0.35">
      <c r="A15" t="s">
        <v>2985</v>
      </c>
      <c r="B15" t="s">
        <v>3970</v>
      </c>
      <c r="C15" t="s">
        <v>4086</v>
      </c>
      <c r="D15" t="s">
        <v>4086</v>
      </c>
      <c r="E15" t="s">
        <v>117</v>
      </c>
      <c r="F15" t="s">
        <v>507</v>
      </c>
      <c r="G15" t="s">
        <v>4086</v>
      </c>
      <c r="H15" t="s">
        <v>158</v>
      </c>
      <c r="I15" t="s">
        <v>159</v>
      </c>
      <c r="J15" t="s">
        <v>4086</v>
      </c>
      <c r="K15" s="1">
        <v>443</v>
      </c>
    </row>
    <row r="16" spans="1:11" x14ac:dyDescent="0.35">
      <c r="A16" t="s">
        <v>2985</v>
      </c>
      <c r="B16" t="s">
        <v>3970</v>
      </c>
      <c r="C16" t="s">
        <v>4086</v>
      </c>
      <c r="D16" t="s">
        <v>4086</v>
      </c>
      <c r="E16" t="s">
        <v>117</v>
      </c>
      <c r="H16" t="s">
        <v>288</v>
      </c>
      <c r="I16" t="s">
        <v>289</v>
      </c>
      <c r="J16" t="s">
        <v>4086</v>
      </c>
      <c r="K16" s="1">
        <v>202</v>
      </c>
    </row>
    <row r="17" spans="1:11" x14ac:dyDescent="0.35">
      <c r="A17" t="s">
        <v>2985</v>
      </c>
      <c r="B17" t="s">
        <v>3970</v>
      </c>
      <c r="C17" t="s">
        <v>4086</v>
      </c>
      <c r="D17" t="s">
        <v>4086</v>
      </c>
      <c r="E17" t="s">
        <v>250</v>
      </c>
      <c r="F17" t="s">
        <v>881</v>
      </c>
      <c r="G17" t="s">
        <v>4086</v>
      </c>
      <c r="H17" t="s">
        <v>482</v>
      </c>
      <c r="I17" t="s">
        <v>483</v>
      </c>
      <c r="J17" t="s">
        <v>4086</v>
      </c>
      <c r="K17" s="1">
        <v>2</v>
      </c>
    </row>
    <row r="18" spans="1:11" x14ac:dyDescent="0.35">
      <c r="A18" t="s">
        <v>2985</v>
      </c>
      <c r="B18" t="s">
        <v>3970</v>
      </c>
      <c r="C18" t="s">
        <v>4086</v>
      </c>
      <c r="D18" t="s">
        <v>4086</v>
      </c>
      <c r="E18" t="s">
        <v>550</v>
      </c>
      <c r="F18" t="s">
        <v>507</v>
      </c>
      <c r="G18" t="s">
        <v>4086</v>
      </c>
      <c r="H18" t="s">
        <v>548</v>
      </c>
      <c r="I18" t="s">
        <v>549</v>
      </c>
      <c r="J18" t="s">
        <v>4086</v>
      </c>
      <c r="K18" s="1">
        <v>510</v>
      </c>
    </row>
    <row r="19" spans="1:11" x14ac:dyDescent="0.35">
      <c r="A19" t="s">
        <v>3973</v>
      </c>
      <c r="K19" s="1">
        <v>295950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4460"/>
  <sheetViews>
    <sheetView workbookViewId="0">
      <pane ySplit="1" topLeftCell="A2" activePane="bottomLeft" state="frozen"/>
      <selection pane="bottomLeft" activeCell="H4475" sqref="H4475"/>
    </sheetView>
  </sheetViews>
  <sheetFormatPr defaultRowHeight="14.5" x14ac:dyDescent="0.35"/>
  <cols>
    <col min="1" max="1" width="20.54296875" customWidth="1"/>
    <col min="2" max="2" width="23.1796875" customWidth="1"/>
    <col min="4" max="4" width="9" customWidth="1"/>
    <col min="6" max="6" width="30.36328125" customWidth="1"/>
    <col min="7" max="7" width="16.08984375" customWidth="1"/>
    <col min="8" max="8" width="19.81640625" customWidth="1"/>
  </cols>
  <sheetData>
    <row r="1" spans="1:18" x14ac:dyDescent="0.35">
      <c r="A1" t="s">
        <v>2972</v>
      </c>
      <c r="B1" t="s">
        <v>3971</v>
      </c>
      <c r="C1" t="s">
        <v>0</v>
      </c>
      <c r="D1" t="s">
        <v>1</v>
      </c>
      <c r="E1" t="s">
        <v>2</v>
      </c>
      <c r="F1" t="s">
        <v>3</v>
      </c>
      <c r="G1" t="s">
        <v>4</v>
      </c>
      <c r="H1" t="s">
        <v>5</v>
      </c>
      <c r="I1" t="s">
        <v>6</v>
      </c>
      <c r="J1" t="s">
        <v>7</v>
      </c>
      <c r="K1" t="s">
        <v>8</v>
      </c>
      <c r="L1" t="s">
        <v>9</v>
      </c>
      <c r="M1" t="s">
        <v>10</v>
      </c>
      <c r="N1" t="s">
        <v>11</v>
      </c>
      <c r="O1" t="s">
        <v>12</v>
      </c>
      <c r="P1" t="s">
        <v>13</v>
      </c>
      <c r="Q1" t="s">
        <v>14</v>
      </c>
      <c r="R1" t="s">
        <v>15</v>
      </c>
    </row>
    <row r="2" spans="1:18" x14ac:dyDescent="0.35">
      <c r="A2" t="str">
        <f>VLOOKUP(E2,kontoplaan!A2:F1470,6,FALSE)</f>
        <v>Põhitegevuse kulud</v>
      </c>
      <c r="B2" t="str">
        <f>VLOOKUP(E2,kontogrupp!A2:B1326,2,FALSE)</f>
        <v>50 - tööjõukulud</v>
      </c>
      <c r="C2" t="s">
        <v>16</v>
      </c>
      <c r="D2">
        <v>48</v>
      </c>
      <c r="E2" s="1">
        <v>506040</v>
      </c>
      <c r="F2" t="s">
        <v>18</v>
      </c>
      <c r="G2" t="s">
        <v>19</v>
      </c>
      <c r="H2" t="s">
        <v>20</v>
      </c>
      <c r="I2" t="s">
        <v>21</v>
      </c>
      <c r="J2" t="s">
        <v>22</v>
      </c>
      <c r="O2" t="s">
        <v>23</v>
      </c>
      <c r="P2" t="s">
        <v>24</v>
      </c>
      <c r="Q2" t="s">
        <v>25</v>
      </c>
      <c r="R2" t="s">
        <v>26</v>
      </c>
    </row>
    <row r="3" spans="1:18" x14ac:dyDescent="0.35">
      <c r="A3" t="str">
        <f>VLOOKUP(E3,kontoplaan!A3:F1471,6,FALSE)</f>
        <v>Põhitegevuse kulud</v>
      </c>
      <c r="B3" t="str">
        <f>VLOOKUP(E3,kontogrupp!A3:B1327,2,FALSE)</f>
        <v>50 - tööjõukulud</v>
      </c>
      <c r="C3" t="s">
        <v>16</v>
      </c>
      <c r="D3">
        <v>1973</v>
      </c>
      <c r="E3" s="1">
        <v>506000</v>
      </c>
      <c r="F3" t="s">
        <v>28</v>
      </c>
      <c r="G3" t="s">
        <v>19</v>
      </c>
      <c r="H3" t="s">
        <v>20</v>
      </c>
      <c r="I3" t="s">
        <v>21</v>
      </c>
      <c r="J3" t="s">
        <v>22</v>
      </c>
      <c r="O3" t="s">
        <v>23</v>
      </c>
      <c r="P3" t="s">
        <v>24</v>
      </c>
      <c r="Q3" t="s">
        <v>25</v>
      </c>
      <c r="R3" t="s">
        <v>26</v>
      </c>
    </row>
    <row r="4" spans="1:18" hidden="1" x14ac:dyDescent="0.35">
      <c r="A4" t="str">
        <f>VLOOKUP(E4,kontoplaan!A4:F1472,6,FALSE)</f>
        <v>Põhitegevuse tulud</v>
      </c>
      <c r="B4" t="str">
        <f>VLOOKUP(E4,kontogrupp!A4:B1328,2,FALSE)</f>
        <v>30 - maksutulud</v>
      </c>
      <c r="C4" t="s">
        <v>29</v>
      </c>
      <c r="D4">
        <v>15920</v>
      </c>
      <c r="E4" s="1">
        <v>304700</v>
      </c>
      <c r="F4" t="s">
        <v>31</v>
      </c>
      <c r="G4" t="s">
        <v>19</v>
      </c>
      <c r="H4" t="s">
        <v>20</v>
      </c>
      <c r="I4" t="s">
        <v>32</v>
      </c>
      <c r="J4" t="s">
        <v>33</v>
      </c>
    </row>
    <row r="5" spans="1:18" x14ac:dyDescent="0.35">
      <c r="A5" t="str">
        <f>VLOOKUP(E5,kontoplaan!A5:F1473,6,FALSE)</f>
        <v>Põhitegevuse kulud</v>
      </c>
      <c r="B5" t="str">
        <f>VLOOKUP(E5,kontogrupp!A5:B1329,2,FALSE)</f>
        <v>41 - toetused füüsilistele isikutele</v>
      </c>
      <c r="C5" t="s">
        <v>34</v>
      </c>
      <c r="D5">
        <v>800</v>
      </c>
      <c r="E5" s="1">
        <v>413840</v>
      </c>
      <c r="F5" t="s">
        <v>36</v>
      </c>
      <c r="G5" t="s">
        <v>19</v>
      </c>
      <c r="H5" t="s">
        <v>20</v>
      </c>
      <c r="I5" t="s">
        <v>37</v>
      </c>
      <c r="J5" t="s">
        <v>38</v>
      </c>
    </row>
    <row r="6" spans="1:18" x14ac:dyDescent="0.35">
      <c r="A6" t="str">
        <f>VLOOKUP(E6,kontoplaan!A6:F1474,6,FALSE)</f>
        <v>Põhitegevuse kulud</v>
      </c>
      <c r="B6" t="str">
        <f>VLOOKUP(E6,kontogrupp!A6:B1330,2,FALSE)</f>
        <v>41 - toetused füüsilistele isikutele</v>
      </c>
      <c r="C6" t="s">
        <v>39</v>
      </c>
      <c r="D6">
        <v>-800</v>
      </c>
      <c r="E6" s="1">
        <v>413823</v>
      </c>
      <c r="F6" t="s">
        <v>41</v>
      </c>
      <c r="G6" t="s">
        <v>19</v>
      </c>
      <c r="H6" t="s">
        <v>20</v>
      </c>
      <c r="I6" t="s">
        <v>21</v>
      </c>
      <c r="J6" t="s">
        <v>22</v>
      </c>
      <c r="M6" t="s">
        <v>42</v>
      </c>
      <c r="N6" t="s">
        <v>43</v>
      </c>
    </row>
    <row r="7" spans="1:18" hidden="1" x14ac:dyDescent="0.35">
      <c r="A7" t="str">
        <f>VLOOKUP(E7,kontoplaan!A7:F1475,6,FALSE)</f>
        <v>Põhitegevuse tulud</v>
      </c>
      <c r="B7" t="str">
        <f>VLOOKUP(E7,kontogrupp!A7:B1331,2,FALSE)</f>
        <v>32 - tulud kaupade ja teenuste müügist</v>
      </c>
      <c r="C7" t="s">
        <v>44</v>
      </c>
      <c r="D7">
        <v>-14000</v>
      </c>
      <c r="E7" s="1">
        <v>323700</v>
      </c>
      <c r="F7" t="s">
        <v>46</v>
      </c>
      <c r="G7" t="s">
        <v>47</v>
      </c>
      <c r="H7" t="s">
        <v>48</v>
      </c>
      <c r="I7" t="s">
        <v>49</v>
      </c>
      <c r="J7" t="s">
        <v>50</v>
      </c>
    </row>
    <row r="8" spans="1:18" hidden="1" x14ac:dyDescent="0.35">
      <c r="A8" t="str">
        <f>VLOOKUP(E8,kontoplaan!A8:F1476,6,FALSE)</f>
        <v>Põhitegevuse tulud</v>
      </c>
      <c r="B8" t="str">
        <f>VLOOKUP(E8,kontogrupp!A8:B1332,2,FALSE)</f>
        <v>38 - muud tulud</v>
      </c>
      <c r="C8" t="s">
        <v>51</v>
      </c>
      <c r="D8">
        <v>14000</v>
      </c>
      <c r="E8" s="1">
        <v>382540</v>
      </c>
      <c r="F8" t="s">
        <v>51</v>
      </c>
      <c r="G8" t="s">
        <v>47</v>
      </c>
      <c r="H8" t="s">
        <v>48</v>
      </c>
      <c r="I8" t="s">
        <v>21</v>
      </c>
      <c r="J8" t="s">
        <v>22</v>
      </c>
      <c r="K8" t="s">
        <v>53</v>
      </c>
      <c r="L8" t="s">
        <v>54</v>
      </c>
    </row>
    <row r="9" spans="1:18" x14ac:dyDescent="0.35">
      <c r="A9" t="str">
        <f>VLOOKUP(E9,kontoplaan!A9:F1477,6,FALSE)</f>
        <v>Põhitegevuse kulud</v>
      </c>
      <c r="B9" t="str">
        <f>VLOOKUP(E9,kontogrupp!A9:B1333,2,FALSE)</f>
        <v>55 - majandamiskulud</v>
      </c>
      <c r="C9" t="s">
        <v>55</v>
      </c>
      <c r="D9">
        <v>-309</v>
      </c>
      <c r="E9" s="1">
        <v>550490</v>
      </c>
      <c r="F9" t="s">
        <v>57</v>
      </c>
      <c r="G9" t="s">
        <v>58</v>
      </c>
      <c r="H9" t="s">
        <v>59</v>
      </c>
      <c r="I9" t="s">
        <v>60</v>
      </c>
      <c r="J9" t="s">
        <v>59</v>
      </c>
      <c r="O9" t="s">
        <v>61</v>
      </c>
      <c r="P9" t="s">
        <v>62</v>
      </c>
    </row>
    <row r="10" spans="1:18" x14ac:dyDescent="0.35">
      <c r="A10" t="str">
        <f>VLOOKUP(E10,kontoplaan!A10:F1478,6,FALSE)</f>
        <v>Põhitegevuse kulud</v>
      </c>
      <c r="B10" t="str">
        <f>VLOOKUP(E10,kontogrupp!A10:B1334,2,FALSE)</f>
        <v>55 - majandamiskulud</v>
      </c>
      <c r="C10" t="s">
        <v>55</v>
      </c>
      <c r="D10">
        <v>4809</v>
      </c>
      <c r="E10" s="1">
        <v>550060</v>
      </c>
      <c r="F10" t="s">
        <v>64</v>
      </c>
      <c r="G10" t="s">
        <v>58</v>
      </c>
      <c r="H10" t="s">
        <v>59</v>
      </c>
      <c r="I10" t="s">
        <v>60</v>
      </c>
      <c r="J10" t="s">
        <v>59</v>
      </c>
      <c r="O10" t="s">
        <v>65</v>
      </c>
      <c r="P10" t="s">
        <v>66</v>
      </c>
    </row>
    <row r="11" spans="1:18" x14ac:dyDescent="0.35">
      <c r="A11" t="str">
        <f>VLOOKUP(E11,kontoplaan!A11:F1479,6,FALSE)</f>
        <v>Põhitegevuse kulud</v>
      </c>
      <c r="B11" t="str">
        <f>VLOOKUP(E11,kontogrupp!A11:B1335,2,FALSE)</f>
        <v>50 - tööjõukulud</v>
      </c>
      <c r="C11" t="s">
        <v>55</v>
      </c>
      <c r="D11">
        <v>-800</v>
      </c>
      <c r="E11" s="1">
        <v>506030</v>
      </c>
      <c r="F11" t="s">
        <v>68</v>
      </c>
      <c r="G11" t="s">
        <v>58</v>
      </c>
      <c r="H11" t="s">
        <v>59</v>
      </c>
      <c r="I11" t="s">
        <v>60</v>
      </c>
      <c r="J11" t="s">
        <v>59</v>
      </c>
      <c r="O11" t="s">
        <v>69</v>
      </c>
      <c r="P11" t="s">
        <v>70</v>
      </c>
    </row>
    <row r="12" spans="1:18" x14ac:dyDescent="0.35">
      <c r="A12" t="str">
        <f>VLOOKUP(E12,kontoplaan!A12:F1480,6,FALSE)</f>
        <v>Põhitegevuse kulud</v>
      </c>
      <c r="B12" t="str">
        <f>VLOOKUP(E12,kontogrupp!A12:B1336,2,FALSE)</f>
        <v>50 - tööjõukulud</v>
      </c>
      <c r="C12" t="s">
        <v>55</v>
      </c>
      <c r="D12">
        <v>-1320</v>
      </c>
      <c r="E12" s="1">
        <v>506010</v>
      </c>
      <c r="F12" t="s">
        <v>72</v>
      </c>
      <c r="G12" t="s">
        <v>58</v>
      </c>
      <c r="H12" t="s">
        <v>59</v>
      </c>
      <c r="I12" t="s">
        <v>60</v>
      </c>
      <c r="J12" t="s">
        <v>59</v>
      </c>
      <c r="O12" t="s">
        <v>69</v>
      </c>
      <c r="P12" t="s">
        <v>70</v>
      </c>
    </row>
    <row r="13" spans="1:18" x14ac:dyDescent="0.35">
      <c r="A13" t="str">
        <f>VLOOKUP(E13,kontoplaan!A13:F1481,6,FALSE)</f>
        <v>Põhitegevuse kulud</v>
      </c>
      <c r="B13" t="str">
        <f>VLOOKUP(E13,kontogrupp!A13:B1337,2,FALSE)</f>
        <v>55 - majandamiskulud</v>
      </c>
      <c r="C13" t="s">
        <v>55</v>
      </c>
      <c r="D13">
        <v>-880</v>
      </c>
      <c r="E13" s="1">
        <v>505099</v>
      </c>
      <c r="F13" t="s">
        <v>74</v>
      </c>
      <c r="G13" t="s">
        <v>58</v>
      </c>
      <c r="H13" t="s">
        <v>59</v>
      </c>
      <c r="I13" t="s">
        <v>60</v>
      </c>
      <c r="J13" t="s">
        <v>59</v>
      </c>
      <c r="O13" t="s">
        <v>69</v>
      </c>
      <c r="P13" t="s">
        <v>70</v>
      </c>
    </row>
    <row r="14" spans="1:18" x14ac:dyDescent="0.35">
      <c r="A14" t="str">
        <f>VLOOKUP(E14,kontoplaan!A14:F1482,6,FALSE)</f>
        <v>Põhitegevuse kulud</v>
      </c>
      <c r="B14" t="str">
        <f>VLOOKUP(E14,kontogrupp!A14:B1338,2,FALSE)</f>
        <v>55 - majandamiskulud</v>
      </c>
      <c r="C14" t="s">
        <v>55</v>
      </c>
      <c r="D14">
        <v>-500</v>
      </c>
      <c r="E14" s="1">
        <v>550040</v>
      </c>
      <c r="F14" t="s">
        <v>76</v>
      </c>
      <c r="G14" t="s">
        <v>58</v>
      </c>
      <c r="H14" t="s">
        <v>59</v>
      </c>
      <c r="I14" t="s">
        <v>60</v>
      </c>
      <c r="J14" t="s">
        <v>59</v>
      </c>
      <c r="O14" t="s">
        <v>77</v>
      </c>
      <c r="P14" t="s">
        <v>78</v>
      </c>
    </row>
    <row r="15" spans="1:18" x14ac:dyDescent="0.35">
      <c r="A15" t="str">
        <f>VLOOKUP(E15,kontoplaan!A15:F1483,6,FALSE)</f>
        <v>Põhitegevuse kulud</v>
      </c>
      <c r="B15" t="str">
        <f>VLOOKUP(E15,kontogrupp!A15:B1339,2,FALSE)</f>
        <v>41 - toetused füüsilistele isikutele</v>
      </c>
      <c r="C15" t="s">
        <v>79</v>
      </c>
      <c r="D15">
        <v>-1000</v>
      </c>
      <c r="E15" s="1">
        <v>413900</v>
      </c>
      <c r="F15" t="s">
        <v>81</v>
      </c>
      <c r="G15" t="s">
        <v>58</v>
      </c>
      <c r="H15" t="s">
        <v>59</v>
      </c>
      <c r="I15" t="s">
        <v>60</v>
      </c>
      <c r="J15" t="s">
        <v>59</v>
      </c>
      <c r="O15" t="s">
        <v>82</v>
      </c>
      <c r="P15" t="s">
        <v>83</v>
      </c>
    </row>
    <row r="16" spans="1:18" x14ac:dyDescent="0.35">
      <c r="A16" t="str">
        <f>VLOOKUP(E16,kontoplaan!A16:F1484,6,FALSE)</f>
        <v>Põhitegevuse kulud</v>
      </c>
      <c r="B16" t="str">
        <f>VLOOKUP(E16,kontogrupp!A16:B1340,2,FALSE)</f>
        <v>55 - majandamiskulud</v>
      </c>
      <c r="C16" t="s">
        <v>84</v>
      </c>
      <c r="D16">
        <v>-10000</v>
      </c>
      <c r="E16" s="1">
        <v>550099</v>
      </c>
      <c r="F16" t="s">
        <v>86</v>
      </c>
      <c r="G16" t="s">
        <v>19</v>
      </c>
      <c r="H16" t="s">
        <v>20</v>
      </c>
      <c r="I16" t="s">
        <v>87</v>
      </c>
      <c r="J16" t="s">
        <v>88</v>
      </c>
      <c r="M16" t="s">
        <v>89</v>
      </c>
      <c r="N16" t="s">
        <v>90</v>
      </c>
      <c r="O16" t="s">
        <v>91</v>
      </c>
      <c r="P16" t="s">
        <v>92</v>
      </c>
      <c r="Q16" t="s">
        <v>93</v>
      </c>
      <c r="R16" t="s">
        <v>94</v>
      </c>
    </row>
    <row r="17" spans="1:18" x14ac:dyDescent="0.35">
      <c r="A17" t="str">
        <f>VLOOKUP(E17,kontoplaan!A17:F1485,6,FALSE)</f>
        <v>Põhitegevuse kulud</v>
      </c>
      <c r="B17" t="str">
        <f>VLOOKUP(E17,kontogrupp!A17:B1341,2,FALSE)</f>
        <v>55 - majandamiskulud</v>
      </c>
      <c r="C17" t="s">
        <v>76</v>
      </c>
      <c r="D17">
        <v>1000</v>
      </c>
      <c r="E17" s="1">
        <v>550040</v>
      </c>
      <c r="F17" t="s">
        <v>76</v>
      </c>
      <c r="G17" t="s">
        <v>19</v>
      </c>
      <c r="H17" t="s">
        <v>20</v>
      </c>
      <c r="I17" t="s">
        <v>87</v>
      </c>
      <c r="J17" t="s">
        <v>88</v>
      </c>
      <c r="O17" t="s">
        <v>91</v>
      </c>
      <c r="P17" t="s">
        <v>92</v>
      </c>
      <c r="Q17" t="s">
        <v>93</v>
      </c>
      <c r="R17" t="s">
        <v>94</v>
      </c>
    </row>
    <row r="18" spans="1:18" x14ac:dyDescent="0.35">
      <c r="A18" t="str">
        <f>VLOOKUP(E18,kontoplaan!A18:F1486,6,FALSE)</f>
        <v>Põhitegevuse kulud</v>
      </c>
      <c r="B18" t="str">
        <f>VLOOKUP(E18,kontogrupp!A18:B1342,2,FALSE)</f>
        <v>55 - majandamiskulud</v>
      </c>
      <c r="C18" t="s">
        <v>86</v>
      </c>
      <c r="D18">
        <v>4000</v>
      </c>
      <c r="E18" s="1">
        <v>550099</v>
      </c>
      <c r="F18" t="s">
        <v>86</v>
      </c>
      <c r="G18" t="s">
        <v>19</v>
      </c>
      <c r="H18" t="s">
        <v>20</v>
      </c>
      <c r="I18" t="s">
        <v>87</v>
      </c>
      <c r="J18" t="s">
        <v>88</v>
      </c>
      <c r="O18" t="s">
        <v>91</v>
      </c>
      <c r="P18" t="s">
        <v>92</v>
      </c>
      <c r="Q18" t="s">
        <v>93</v>
      </c>
      <c r="R18" t="s">
        <v>94</v>
      </c>
    </row>
    <row r="19" spans="1:18" x14ac:dyDescent="0.35">
      <c r="A19" t="str">
        <f>VLOOKUP(E19,kontoplaan!A19:F1487,6,FALSE)</f>
        <v>Põhitegevuse kulud</v>
      </c>
      <c r="B19" t="str">
        <f>VLOOKUP(E19,kontogrupp!A19:B1343,2,FALSE)</f>
        <v>50 - tööjõukulud</v>
      </c>
      <c r="C19" t="s">
        <v>95</v>
      </c>
      <c r="D19">
        <v>1700</v>
      </c>
      <c r="E19" s="1">
        <v>500500</v>
      </c>
      <c r="F19" t="s">
        <v>97</v>
      </c>
      <c r="G19" t="s">
        <v>19</v>
      </c>
      <c r="H19" t="s">
        <v>20</v>
      </c>
      <c r="I19" t="s">
        <v>21</v>
      </c>
      <c r="J19" t="s">
        <v>22</v>
      </c>
      <c r="O19" t="s">
        <v>98</v>
      </c>
      <c r="P19" t="s">
        <v>99</v>
      </c>
    </row>
    <row r="20" spans="1:18" x14ac:dyDescent="0.35">
      <c r="A20" t="str">
        <f>VLOOKUP(E20,kontoplaan!A20:F1488,6,FALSE)</f>
        <v>Põhitegevuse kulud</v>
      </c>
      <c r="B20" t="str">
        <f>VLOOKUP(E20,kontogrupp!A20:B1344,2,FALSE)</f>
        <v>50 - tööjõukulud</v>
      </c>
      <c r="C20" t="s">
        <v>100</v>
      </c>
      <c r="D20">
        <v>-1700</v>
      </c>
      <c r="E20" s="1">
        <v>500250</v>
      </c>
      <c r="F20" t="s">
        <v>102</v>
      </c>
      <c r="G20" t="s">
        <v>19</v>
      </c>
      <c r="H20" t="s">
        <v>20</v>
      </c>
      <c r="I20" t="s">
        <v>21</v>
      </c>
      <c r="J20" t="s">
        <v>22</v>
      </c>
      <c r="O20" t="s">
        <v>98</v>
      </c>
      <c r="P20" t="s">
        <v>99</v>
      </c>
    </row>
    <row r="21" spans="1:18" x14ac:dyDescent="0.35">
      <c r="A21" t="str">
        <f>VLOOKUP(E21,kontoplaan!A21:F1489,6,FALSE)</f>
        <v>Põhitegevuse kulud</v>
      </c>
      <c r="B21" t="str">
        <f>VLOOKUP(E21,kontogrupp!A21:B1345,2,FALSE)</f>
        <v>50 - tööjõukulud</v>
      </c>
      <c r="C21" t="s">
        <v>103</v>
      </c>
      <c r="D21">
        <v>16</v>
      </c>
      <c r="E21" s="1">
        <v>506040</v>
      </c>
      <c r="F21" t="s">
        <v>18</v>
      </c>
      <c r="G21" t="s">
        <v>19</v>
      </c>
      <c r="H21" t="s">
        <v>20</v>
      </c>
      <c r="I21" t="s">
        <v>21</v>
      </c>
      <c r="J21" t="s">
        <v>22</v>
      </c>
      <c r="O21" t="s">
        <v>98</v>
      </c>
      <c r="P21" t="s">
        <v>99</v>
      </c>
    </row>
    <row r="22" spans="1:18" x14ac:dyDescent="0.35">
      <c r="A22" t="str">
        <f>VLOOKUP(E22,kontoplaan!A22:F1490,6,FALSE)</f>
        <v>Põhitegevuse kulud</v>
      </c>
      <c r="B22" t="str">
        <f>VLOOKUP(E22,kontogrupp!A22:B1346,2,FALSE)</f>
        <v>50 - tööjõukulud</v>
      </c>
      <c r="C22" t="s">
        <v>104</v>
      </c>
      <c r="D22">
        <v>600</v>
      </c>
      <c r="E22" s="1">
        <v>506000</v>
      </c>
      <c r="F22" t="s">
        <v>28</v>
      </c>
      <c r="G22" t="s">
        <v>19</v>
      </c>
      <c r="H22" t="s">
        <v>20</v>
      </c>
      <c r="I22" t="s">
        <v>21</v>
      </c>
      <c r="J22" t="s">
        <v>22</v>
      </c>
      <c r="O22" t="s">
        <v>98</v>
      </c>
      <c r="P22" t="s">
        <v>99</v>
      </c>
    </row>
    <row r="23" spans="1:18" x14ac:dyDescent="0.35">
      <c r="A23" t="str">
        <f>VLOOKUP(E23,kontoplaan!A23:F1491,6,FALSE)</f>
        <v>Põhitegevuse kulud</v>
      </c>
      <c r="B23" t="str">
        <f>VLOOKUP(E23,kontogrupp!A23:B1347,2,FALSE)</f>
        <v>50 - tööjõukulud</v>
      </c>
      <c r="C23" t="s">
        <v>105</v>
      </c>
      <c r="D23">
        <v>2000</v>
      </c>
      <c r="E23" s="1">
        <v>500500</v>
      </c>
      <c r="F23" t="s">
        <v>97</v>
      </c>
      <c r="G23" t="s">
        <v>19</v>
      </c>
      <c r="H23" t="s">
        <v>20</v>
      </c>
      <c r="I23" t="s">
        <v>21</v>
      </c>
      <c r="J23" t="s">
        <v>22</v>
      </c>
      <c r="O23" t="s">
        <v>98</v>
      </c>
      <c r="P23" t="s">
        <v>99</v>
      </c>
    </row>
    <row r="24" spans="1:18" x14ac:dyDescent="0.35">
      <c r="A24" t="str">
        <f>VLOOKUP(E24,kontoplaan!A24:F1492,6,FALSE)</f>
        <v>Põhitegevuse kulud</v>
      </c>
      <c r="B24" t="str">
        <f>VLOOKUP(E24,kontogrupp!A24:B1348,2,FALSE)</f>
        <v>50 - tööjõukulud</v>
      </c>
      <c r="C24" t="s">
        <v>106</v>
      </c>
      <c r="D24">
        <v>-16</v>
      </c>
      <c r="E24" s="1">
        <v>500140</v>
      </c>
      <c r="F24" t="s">
        <v>108</v>
      </c>
      <c r="G24" t="s">
        <v>19</v>
      </c>
      <c r="H24" t="s">
        <v>20</v>
      </c>
      <c r="I24" t="s">
        <v>21</v>
      </c>
      <c r="J24" t="s">
        <v>22</v>
      </c>
      <c r="O24" t="s">
        <v>23</v>
      </c>
      <c r="P24" t="s">
        <v>24</v>
      </c>
    </row>
    <row r="25" spans="1:18" x14ac:dyDescent="0.35">
      <c r="A25" t="str">
        <f>VLOOKUP(E25,kontoplaan!A25:F1493,6,FALSE)</f>
        <v>Põhitegevuse kulud</v>
      </c>
      <c r="B25" t="str">
        <f>VLOOKUP(E25,kontogrupp!A25:B1349,2,FALSE)</f>
        <v>50 - tööjõukulud</v>
      </c>
      <c r="C25" t="s">
        <v>109</v>
      </c>
      <c r="D25">
        <v>-600</v>
      </c>
      <c r="E25" s="1">
        <v>500140</v>
      </c>
      <c r="F25" t="s">
        <v>108</v>
      </c>
      <c r="G25" t="s">
        <v>19</v>
      </c>
      <c r="H25" t="s">
        <v>20</v>
      </c>
      <c r="I25" t="s">
        <v>21</v>
      </c>
      <c r="J25" t="s">
        <v>22</v>
      </c>
      <c r="O25" t="s">
        <v>23</v>
      </c>
      <c r="P25" t="s">
        <v>24</v>
      </c>
    </row>
    <row r="26" spans="1:18" x14ac:dyDescent="0.35">
      <c r="A26" t="str">
        <f>VLOOKUP(E26,kontoplaan!A26:F1494,6,FALSE)</f>
        <v>Põhitegevuse kulud</v>
      </c>
      <c r="B26" t="str">
        <f>VLOOKUP(E26,kontogrupp!A26:B1350,2,FALSE)</f>
        <v>50 - tööjõukulud</v>
      </c>
      <c r="C26" t="s">
        <v>110</v>
      </c>
      <c r="D26">
        <v>-2000</v>
      </c>
      <c r="E26" s="1">
        <v>500140</v>
      </c>
      <c r="F26" t="s">
        <v>108</v>
      </c>
      <c r="G26" t="s">
        <v>19</v>
      </c>
      <c r="H26" t="s">
        <v>20</v>
      </c>
      <c r="I26" t="s">
        <v>21</v>
      </c>
      <c r="J26" t="s">
        <v>22</v>
      </c>
      <c r="O26" t="s">
        <v>23</v>
      </c>
      <c r="P26" t="s">
        <v>24</v>
      </c>
    </row>
    <row r="27" spans="1:18" x14ac:dyDescent="0.35">
      <c r="A27" t="str">
        <f>VLOOKUP(E27,kontoplaan!A27:F1495,6,FALSE)</f>
        <v>Põhitegevuse kulud</v>
      </c>
      <c r="B27" t="str">
        <f>VLOOKUP(E27,kontogrupp!A27:B1351,2,FALSE)</f>
        <v>50 - tööjõukulud</v>
      </c>
      <c r="C27" t="s">
        <v>111</v>
      </c>
      <c r="D27">
        <v>9</v>
      </c>
      <c r="E27" s="1">
        <v>506040</v>
      </c>
      <c r="F27" t="s">
        <v>18</v>
      </c>
      <c r="G27" t="s">
        <v>19</v>
      </c>
      <c r="H27" t="s">
        <v>20</v>
      </c>
      <c r="I27" t="s">
        <v>21</v>
      </c>
      <c r="J27" t="s">
        <v>22</v>
      </c>
      <c r="O27" t="s">
        <v>98</v>
      </c>
      <c r="P27" t="s">
        <v>99</v>
      </c>
    </row>
    <row r="28" spans="1:18" x14ac:dyDescent="0.35">
      <c r="A28" t="str">
        <f>VLOOKUP(E28,kontoplaan!A28:F1496,6,FALSE)</f>
        <v>Põhitegevuse kulud</v>
      </c>
      <c r="B28" t="str">
        <f>VLOOKUP(E28,kontogrupp!A28:B1352,2,FALSE)</f>
        <v>50 - tööjõukulud</v>
      </c>
      <c r="C28" t="s">
        <v>112</v>
      </c>
      <c r="D28">
        <v>376</v>
      </c>
      <c r="E28" s="1">
        <v>506000</v>
      </c>
      <c r="F28" t="s">
        <v>28</v>
      </c>
      <c r="G28" t="s">
        <v>19</v>
      </c>
      <c r="H28" t="s">
        <v>20</v>
      </c>
      <c r="I28" t="s">
        <v>21</v>
      </c>
      <c r="J28" t="s">
        <v>22</v>
      </c>
      <c r="O28" t="s">
        <v>98</v>
      </c>
      <c r="P28" t="s">
        <v>99</v>
      </c>
    </row>
    <row r="29" spans="1:18" x14ac:dyDescent="0.35">
      <c r="A29" t="str">
        <f>VLOOKUP(E29,kontoplaan!A29:F1497,6,FALSE)</f>
        <v>Põhitegevuse kulud</v>
      </c>
      <c r="B29" t="str">
        <f>VLOOKUP(E29,kontogrupp!A29:B1353,2,FALSE)</f>
        <v>50 - tööjõukulud</v>
      </c>
      <c r="C29" t="s">
        <v>113</v>
      </c>
      <c r="D29">
        <v>1139</v>
      </c>
      <c r="E29" s="1">
        <v>500500</v>
      </c>
      <c r="F29" t="s">
        <v>97</v>
      </c>
      <c r="G29" t="s">
        <v>19</v>
      </c>
      <c r="H29" t="s">
        <v>20</v>
      </c>
      <c r="I29" t="s">
        <v>21</v>
      </c>
      <c r="J29" t="s">
        <v>22</v>
      </c>
      <c r="O29" t="s">
        <v>98</v>
      </c>
      <c r="P29" t="s">
        <v>99</v>
      </c>
    </row>
    <row r="30" spans="1:18" x14ac:dyDescent="0.35">
      <c r="A30" t="str">
        <f>VLOOKUP(E30,kontoplaan!A30:F1498,6,FALSE)</f>
        <v>Põhitegevuse kulud</v>
      </c>
      <c r="B30" t="str">
        <f>VLOOKUP(E30,kontogrupp!A30:B1354,2,FALSE)</f>
        <v>55 - majandamiskulud</v>
      </c>
      <c r="C30" t="s">
        <v>114</v>
      </c>
      <c r="D30">
        <v>-9</v>
      </c>
      <c r="E30" s="1">
        <v>551483</v>
      </c>
      <c r="F30" t="s">
        <v>116</v>
      </c>
      <c r="G30" t="s">
        <v>19</v>
      </c>
      <c r="H30" t="s">
        <v>20</v>
      </c>
      <c r="I30" t="s">
        <v>117</v>
      </c>
      <c r="J30" t="s">
        <v>118</v>
      </c>
      <c r="K30" t="s">
        <v>119</v>
      </c>
      <c r="L30" t="s">
        <v>120</v>
      </c>
    </row>
    <row r="31" spans="1:18" x14ac:dyDescent="0.35">
      <c r="A31" t="str">
        <f>VLOOKUP(E31,kontoplaan!A31:F1499,6,FALSE)</f>
        <v>Põhitegevuse kulud</v>
      </c>
      <c r="B31" t="str">
        <f>VLOOKUP(E31,kontogrupp!A31:B1355,2,FALSE)</f>
        <v>55 - majandamiskulud</v>
      </c>
      <c r="C31" t="s">
        <v>121</v>
      </c>
      <c r="D31">
        <v>-376</v>
      </c>
      <c r="E31" s="1">
        <v>551483</v>
      </c>
      <c r="F31" t="s">
        <v>116</v>
      </c>
      <c r="G31" t="s">
        <v>19</v>
      </c>
      <c r="H31" t="s">
        <v>20</v>
      </c>
      <c r="I31" t="s">
        <v>117</v>
      </c>
      <c r="J31" t="s">
        <v>118</v>
      </c>
      <c r="K31" t="s">
        <v>119</v>
      </c>
      <c r="L31" t="s">
        <v>120</v>
      </c>
      <c r="Q31" t="s">
        <v>119</v>
      </c>
      <c r="R31" t="s">
        <v>120</v>
      </c>
    </row>
    <row r="32" spans="1:18" x14ac:dyDescent="0.35">
      <c r="A32" t="str">
        <f>VLOOKUP(E32,kontoplaan!A32:F1500,6,FALSE)</f>
        <v>Põhitegevuse kulud</v>
      </c>
      <c r="B32" t="str">
        <f>VLOOKUP(E32,kontogrupp!A32:B1356,2,FALSE)</f>
        <v>55 - majandamiskulud</v>
      </c>
      <c r="C32" t="s">
        <v>122</v>
      </c>
      <c r="D32">
        <v>-1139</v>
      </c>
      <c r="E32" s="1">
        <v>551483</v>
      </c>
      <c r="F32" t="s">
        <v>116</v>
      </c>
      <c r="G32" t="s">
        <v>19</v>
      </c>
      <c r="H32" t="s">
        <v>20</v>
      </c>
      <c r="I32" t="s">
        <v>117</v>
      </c>
      <c r="J32" t="s">
        <v>118</v>
      </c>
      <c r="K32" t="s">
        <v>119</v>
      </c>
      <c r="L32" t="s">
        <v>120</v>
      </c>
      <c r="Q32" t="s">
        <v>119</v>
      </c>
      <c r="R32" t="s">
        <v>120</v>
      </c>
    </row>
    <row r="33" spans="1:16" hidden="1" x14ac:dyDescent="0.35">
      <c r="A33" t="str">
        <f>VLOOKUP(E33,kontoplaan!A33:F1501,6,FALSE)</f>
        <v>Põhitegevuse tulud</v>
      </c>
      <c r="B33" t="str">
        <f>VLOOKUP(E33,kontogrupp!A33:B1357,2,FALSE)</f>
        <v>30 - maksutulud</v>
      </c>
      <c r="C33" t="s">
        <v>123</v>
      </c>
      <c r="D33">
        <v>-8353</v>
      </c>
      <c r="E33" s="1">
        <v>300000</v>
      </c>
      <c r="F33" t="s">
        <v>125</v>
      </c>
      <c r="G33" t="s">
        <v>126</v>
      </c>
      <c r="H33" t="s">
        <v>127</v>
      </c>
      <c r="I33" t="s">
        <v>21</v>
      </c>
      <c r="J33" t="s">
        <v>22</v>
      </c>
    </row>
    <row r="34" spans="1:16" hidden="1" x14ac:dyDescent="0.35">
      <c r="A34" t="str">
        <f>VLOOKUP(E34,kontoplaan!A34:F1502,6,FALSE)</f>
        <v>Põhitegevuse tulud</v>
      </c>
      <c r="B34" t="str">
        <f>VLOOKUP(E34,kontogrupp!A34:B1358,2,FALSE)</f>
        <v>30 - maksutulud</v>
      </c>
      <c r="C34" t="s">
        <v>128</v>
      </c>
      <c r="D34">
        <v>8353</v>
      </c>
      <c r="E34" s="1">
        <v>303000</v>
      </c>
      <c r="F34" t="s">
        <v>130</v>
      </c>
      <c r="G34" t="s">
        <v>126</v>
      </c>
      <c r="H34" t="s">
        <v>127</v>
      </c>
      <c r="I34" t="s">
        <v>21</v>
      </c>
      <c r="J34" t="s">
        <v>22</v>
      </c>
    </row>
    <row r="35" spans="1:16" x14ac:dyDescent="0.35">
      <c r="A35" t="str">
        <f>VLOOKUP(E35,kontoplaan!A35:F1503,6,FALSE)</f>
        <v>Põhitegevuse kulud</v>
      </c>
      <c r="B35" t="str">
        <f>VLOOKUP(E35,kontogrupp!A35:B1359,2,FALSE)</f>
        <v>50 - tööjõukulud</v>
      </c>
      <c r="C35" t="s">
        <v>131</v>
      </c>
      <c r="D35">
        <v>200</v>
      </c>
      <c r="E35" s="1">
        <v>505090</v>
      </c>
      <c r="F35" t="s">
        <v>133</v>
      </c>
      <c r="G35" t="s">
        <v>134</v>
      </c>
      <c r="H35" t="s">
        <v>135</v>
      </c>
      <c r="I35" t="s">
        <v>117</v>
      </c>
      <c r="J35" t="s">
        <v>118</v>
      </c>
    </row>
    <row r="36" spans="1:16" x14ac:dyDescent="0.35">
      <c r="A36" t="str">
        <f>VLOOKUP(E36,kontoplaan!A36:F1504,6,FALSE)</f>
        <v>Põhitegevuse kulud</v>
      </c>
      <c r="B36" t="str">
        <f>VLOOKUP(E36,kontogrupp!A36:B1360,2,FALSE)</f>
        <v>55 - majandamiskulud</v>
      </c>
      <c r="C36" t="s">
        <v>136</v>
      </c>
      <c r="D36">
        <v>-937</v>
      </c>
      <c r="E36" s="1">
        <v>552450</v>
      </c>
      <c r="F36" t="s">
        <v>138</v>
      </c>
      <c r="G36" t="s">
        <v>139</v>
      </c>
      <c r="H36" t="s">
        <v>140</v>
      </c>
      <c r="I36" t="s">
        <v>117</v>
      </c>
      <c r="J36" t="s">
        <v>118</v>
      </c>
      <c r="M36" t="s">
        <v>141</v>
      </c>
      <c r="N36" t="s">
        <v>142</v>
      </c>
      <c r="O36" t="s">
        <v>143</v>
      </c>
      <c r="P36" t="s">
        <v>144</v>
      </c>
    </row>
    <row r="37" spans="1:16" x14ac:dyDescent="0.35">
      <c r="A37" t="str">
        <f>VLOOKUP(E37,kontoplaan!A37:F1505,6,FALSE)</f>
        <v>Põhitegevuse kulud</v>
      </c>
      <c r="B37" t="str">
        <f>VLOOKUP(E37,kontogrupp!A37:B1361,2,FALSE)</f>
        <v>55 - majandamiskulud</v>
      </c>
      <c r="C37" t="s">
        <v>145</v>
      </c>
      <c r="D37">
        <v>-3737</v>
      </c>
      <c r="E37" s="1">
        <v>552450</v>
      </c>
      <c r="F37" t="s">
        <v>138</v>
      </c>
      <c r="G37" t="s">
        <v>139</v>
      </c>
      <c r="H37" t="s">
        <v>140</v>
      </c>
      <c r="I37" t="s">
        <v>117</v>
      </c>
      <c r="J37" t="s">
        <v>118</v>
      </c>
      <c r="M37" t="s">
        <v>141</v>
      </c>
      <c r="N37" t="s">
        <v>142</v>
      </c>
      <c r="O37" t="s">
        <v>143</v>
      </c>
      <c r="P37" t="s">
        <v>144</v>
      </c>
    </row>
    <row r="38" spans="1:16" x14ac:dyDescent="0.35">
      <c r="A38" t="str">
        <f>VLOOKUP(E38,kontoplaan!A38:F1506,6,FALSE)</f>
        <v>Põhitegevuse kulud</v>
      </c>
      <c r="B38" t="str">
        <f>VLOOKUP(E38,kontogrupp!A38:B1362,2,FALSE)</f>
        <v>55 - majandamiskulud</v>
      </c>
      <c r="C38" t="s">
        <v>146</v>
      </c>
      <c r="D38">
        <v>-1866</v>
      </c>
      <c r="E38" s="1">
        <v>552450</v>
      </c>
      <c r="F38" t="s">
        <v>138</v>
      </c>
      <c r="G38" t="s">
        <v>139</v>
      </c>
      <c r="H38" t="s">
        <v>140</v>
      </c>
      <c r="I38" t="s">
        <v>117</v>
      </c>
      <c r="J38" t="s">
        <v>118</v>
      </c>
      <c r="M38" t="s">
        <v>141</v>
      </c>
      <c r="N38" t="s">
        <v>142</v>
      </c>
      <c r="O38" t="s">
        <v>143</v>
      </c>
      <c r="P38" t="s">
        <v>144</v>
      </c>
    </row>
    <row r="39" spans="1:16" x14ac:dyDescent="0.35">
      <c r="A39" t="str">
        <f>VLOOKUP(E39,kontoplaan!A39:F1507,6,FALSE)</f>
        <v>Põhitegevuse kulud</v>
      </c>
      <c r="B39" t="str">
        <f>VLOOKUP(E39,kontogrupp!A39:B1363,2,FALSE)</f>
        <v>55 - majandamiskulud</v>
      </c>
      <c r="C39" t="s">
        <v>147</v>
      </c>
      <c r="D39">
        <v>-112</v>
      </c>
      <c r="E39" s="1">
        <v>552590</v>
      </c>
      <c r="F39" t="s">
        <v>149</v>
      </c>
      <c r="G39" t="s">
        <v>139</v>
      </c>
      <c r="H39" t="s">
        <v>140</v>
      </c>
      <c r="I39" t="s">
        <v>117</v>
      </c>
      <c r="J39" t="s">
        <v>118</v>
      </c>
      <c r="M39" t="s">
        <v>150</v>
      </c>
      <c r="N39" t="s">
        <v>151</v>
      </c>
      <c r="O39" t="s">
        <v>143</v>
      </c>
      <c r="P39" t="s">
        <v>144</v>
      </c>
    </row>
    <row r="40" spans="1:16" x14ac:dyDescent="0.35">
      <c r="A40" t="str">
        <f>VLOOKUP(E40,kontoplaan!A40:F1508,6,FALSE)</f>
        <v>Põhitegevuse kulud</v>
      </c>
      <c r="B40" t="str">
        <f>VLOOKUP(E40,kontogrupp!A40:B1364,2,FALSE)</f>
        <v>55 - majandamiskulud</v>
      </c>
      <c r="C40" t="s">
        <v>152</v>
      </c>
      <c r="D40">
        <v>-221</v>
      </c>
      <c r="E40" s="1">
        <v>552590</v>
      </c>
      <c r="F40" t="s">
        <v>149</v>
      </c>
      <c r="G40" t="s">
        <v>139</v>
      </c>
      <c r="H40" t="s">
        <v>140</v>
      </c>
      <c r="I40" t="s">
        <v>117</v>
      </c>
      <c r="J40" t="s">
        <v>118</v>
      </c>
      <c r="M40" t="s">
        <v>150</v>
      </c>
      <c r="N40" t="s">
        <v>151</v>
      </c>
      <c r="O40" t="s">
        <v>143</v>
      </c>
      <c r="P40" t="s">
        <v>144</v>
      </c>
    </row>
    <row r="41" spans="1:16" x14ac:dyDescent="0.35">
      <c r="A41" t="str">
        <f>VLOOKUP(E41,kontoplaan!A41:F1509,6,FALSE)</f>
        <v>Põhitegevuse kulud</v>
      </c>
      <c r="B41" t="str">
        <f>VLOOKUP(E41,kontogrupp!A41:B1365,2,FALSE)</f>
        <v>50 - tööjõukulud</v>
      </c>
      <c r="C41" t="s">
        <v>153</v>
      </c>
      <c r="D41">
        <v>1</v>
      </c>
      <c r="E41" s="1">
        <v>506040</v>
      </c>
      <c r="F41" t="s">
        <v>18</v>
      </c>
      <c r="G41" t="s">
        <v>154</v>
      </c>
      <c r="H41" t="s">
        <v>155</v>
      </c>
      <c r="I41" t="s">
        <v>117</v>
      </c>
      <c r="J41" t="s">
        <v>118</v>
      </c>
    </row>
    <row r="42" spans="1:16" x14ac:dyDescent="0.35">
      <c r="A42" t="str">
        <f>VLOOKUP(E42,kontoplaan!A42:F1510,6,FALSE)</f>
        <v>Põhitegevuse kulud</v>
      </c>
      <c r="B42" t="str">
        <f>VLOOKUP(E42,kontogrupp!A42:B1366,2,FALSE)</f>
        <v>50 - tööjõukulud</v>
      </c>
      <c r="C42" t="s">
        <v>153</v>
      </c>
      <c r="D42">
        <v>29</v>
      </c>
      <c r="E42" s="1">
        <v>506000</v>
      </c>
      <c r="F42" t="s">
        <v>28</v>
      </c>
      <c r="G42" t="s">
        <v>154</v>
      </c>
      <c r="H42" t="s">
        <v>155</v>
      </c>
      <c r="I42" t="s">
        <v>117</v>
      </c>
      <c r="J42" t="s">
        <v>118</v>
      </c>
    </row>
    <row r="43" spans="1:16" x14ac:dyDescent="0.35">
      <c r="A43" t="str">
        <f>VLOOKUP(E43,kontoplaan!A43:F1511,6,FALSE)</f>
        <v>Põhitegevuse kulud</v>
      </c>
      <c r="B43" t="str">
        <f>VLOOKUP(E43,kontogrupp!A43:B1367,2,FALSE)</f>
        <v>50 - tööjõukulud</v>
      </c>
      <c r="C43" t="s">
        <v>153</v>
      </c>
      <c r="D43">
        <v>87</v>
      </c>
      <c r="E43" s="1">
        <v>500260</v>
      </c>
      <c r="F43" t="s">
        <v>157</v>
      </c>
      <c r="G43" t="s">
        <v>154</v>
      </c>
      <c r="H43" t="s">
        <v>155</v>
      </c>
      <c r="I43" t="s">
        <v>117</v>
      </c>
      <c r="J43" t="s">
        <v>118</v>
      </c>
    </row>
    <row r="44" spans="1:16" x14ac:dyDescent="0.35">
      <c r="A44" t="str">
        <f>VLOOKUP(E44,kontoplaan!A44:F1512,6,FALSE)</f>
        <v>Põhitegevuse kulud</v>
      </c>
      <c r="B44" t="str">
        <f>VLOOKUP(E44,kontogrupp!A44:B1368,2,FALSE)</f>
        <v>50 - tööjõukulud</v>
      </c>
      <c r="C44" t="s">
        <v>153</v>
      </c>
      <c r="D44">
        <v>4</v>
      </c>
      <c r="E44" s="1">
        <v>506040</v>
      </c>
      <c r="F44" t="s">
        <v>18</v>
      </c>
      <c r="G44" t="s">
        <v>158</v>
      </c>
      <c r="H44" t="s">
        <v>159</v>
      </c>
      <c r="I44" t="s">
        <v>117</v>
      </c>
      <c r="J44" t="s">
        <v>118</v>
      </c>
    </row>
    <row r="45" spans="1:16" x14ac:dyDescent="0.35">
      <c r="A45" t="str">
        <f>VLOOKUP(E45,kontoplaan!A45:F1513,6,FALSE)</f>
        <v>Põhitegevuse kulud</v>
      </c>
      <c r="B45" t="str">
        <f>VLOOKUP(E45,kontogrupp!A45:B1369,2,FALSE)</f>
        <v>50 - tööjõukulud</v>
      </c>
      <c r="C45" t="s">
        <v>153</v>
      </c>
      <c r="D45">
        <v>173</v>
      </c>
      <c r="E45" s="1">
        <v>506000</v>
      </c>
      <c r="F45" t="s">
        <v>28</v>
      </c>
      <c r="G45" t="s">
        <v>158</v>
      </c>
      <c r="H45" t="s">
        <v>159</v>
      </c>
      <c r="I45" t="s">
        <v>117</v>
      </c>
      <c r="J45" t="s">
        <v>118</v>
      </c>
    </row>
    <row r="46" spans="1:16" x14ac:dyDescent="0.35">
      <c r="A46" t="str">
        <f>VLOOKUP(E46,kontoplaan!A46:F1514,6,FALSE)</f>
        <v>Põhitegevuse kulud</v>
      </c>
      <c r="B46" t="str">
        <f>VLOOKUP(E46,kontogrupp!A46:B1370,2,FALSE)</f>
        <v>50 - tööjõukulud</v>
      </c>
      <c r="C46" t="s">
        <v>153</v>
      </c>
      <c r="D46">
        <v>523</v>
      </c>
      <c r="E46" s="1">
        <v>500260</v>
      </c>
      <c r="F46" t="s">
        <v>157</v>
      </c>
      <c r="G46" t="s">
        <v>158</v>
      </c>
      <c r="H46" t="s">
        <v>159</v>
      </c>
      <c r="I46" t="s">
        <v>117</v>
      </c>
      <c r="J46" t="s">
        <v>118</v>
      </c>
    </row>
    <row r="47" spans="1:16" x14ac:dyDescent="0.35">
      <c r="A47" t="str">
        <f>VLOOKUP(E47,kontoplaan!A47:F1515,6,FALSE)</f>
        <v>Põhitegevuse kulud</v>
      </c>
      <c r="B47" t="str">
        <f>VLOOKUP(E47,kontogrupp!A47:B1371,2,FALSE)</f>
        <v>50 - tööjõukulud</v>
      </c>
      <c r="C47" t="s">
        <v>153</v>
      </c>
      <c r="D47">
        <v>1</v>
      </c>
      <c r="E47" s="1">
        <v>506040</v>
      </c>
      <c r="F47" t="s">
        <v>18</v>
      </c>
      <c r="G47" t="s">
        <v>134</v>
      </c>
      <c r="H47" t="s">
        <v>135</v>
      </c>
      <c r="I47" t="s">
        <v>117</v>
      </c>
      <c r="J47" t="s">
        <v>118</v>
      </c>
    </row>
    <row r="48" spans="1:16" x14ac:dyDescent="0.35">
      <c r="A48" t="str">
        <f>VLOOKUP(E48,kontoplaan!A48:F1516,6,FALSE)</f>
        <v>Põhitegevuse kulud</v>
      </c>
      <c r="B48" t="str">
        <f>VLOOKUP(E48,kontogrupp!A48:B1372,2,FALSE)</f>
        <v>50 - tööjõukulud</v>
      </c>
      <c r="C48" t="s">
        <v>153</v>
      </c>
      <c r="D48">
        <v>29</v>
      </c>
      <c r="E48" s="1">
        <v>506000</v>
      </c>
      <c r="F48" t="s">
        <v>28</v>
      </c>
      <c r="G48" t="s">
        <v>134</v>
      </c>
      <c r="H48" t="s">
        <v>135</v>
      </c>
      <c r="I48" t="s">
        <v>117</v>
      </c>
      <c r="J48" t="s">
        <v>118</v>
      </c>
    </row>
    <row r="49" spans="1:18" x14ac:dyDescent="0.35">
      <c r="A49" t="str">
        <f>VLOOKUP(E49,kontoplaan!A49:F1517,6,FALSE)</f>
        <v>Põhitegevuse kulud</v>
      </c>
      <c r="B49" t="str">
        <f>VLOOKUP(E49,kontogrupp!A49:B1373,2,FALSE)</f>
        <v>50 - tööjõukulud</v>
      </c>
      <c r="C49" t="s">
        <v>153</v>
      </c>
      <c r="D49">
        <v>87</v>
      </c>
      <c r="E49" s="1">
        <v>500260</v>
      </c>
      <c r="F49" t="s">
        <v>157</v>
      </c>
      <c r="G49" t="s">
        <v>134</v>
      </c>
      <c r="H49" t="s">
        <v>135</v>
      </c>
      <c r="I49" t="s">
        <v>117</v>
      </c>
      <c r="J49" t="s">
        <v>118</v>
      </c>
    </row>
    <row r="50" spans="1:18" hidden="1" x14ac:dyDescent="0.35">
      <c r="A50" t="str">
        <f>VLOOKUP(E50,kontoplaan!A50:F1518,6,FALSE)</f>
        <v>Põhitegevuse tulud</v>
      </c>
      <c r="B50" t="str">
        <f>VLOOKUP(E50,kontogrupp!A50:B1374,2,FALSE)</f>
        <v>35 - saadud toetused</v>
      </c>
      <c r="C50" t="s">
        <v>160</v>
      </c>
      <c r="D50">
        <v>934</v>
      </c>
      <c r="E50" s="1">
        <v>350000</v>
      </c>
      <c r="F50" t="s">
        <v>162</v>
      </c>
      <c r="G50" t="s">
        <v>139</v>
      </c>
      <c r="H50" t="s">
        <v>140</v>
      </c>
      <c r="I50" t="s">
        <v>117</v>
      </c>
      <c r="J50" t="s">
        <v>118</v>
      </c>
    </row>
    <row r="51" spans="1:18" x14ac:dyDescent="0.35">
      <c r="A51" t="str">
        <f>VLOOKUP(E51,kontoplaan!A51:F1519,6,FALSE)</f>
        <v>Põhitegevuse kulud</v>
      </c>
      <c r="B51" t="str">
        <f>VLOOKUP(E51,kontogrupp!A51:B1375,2,FALSE)</f>
        <v>55 - majandamiskulud</v>
      </c>
      <c r="C51" t="s">
        <v>86</v>
      </c>
      <c r="D51">
        <v>870</v>
      </c>
      <c r="E51" s="1">
        <v>550099</v>
      </c>
      <c r="F51" t="s">
        <v>86</v>
      </c>
      <c r="G51" t="s">
        <v>19</v>
      </c>
      <c r="H51" t="s">
        <v>20</v>
      </c>
      <c r="I51" t="s">
        <v>21</v>
      </c>
      <c r="J51" t="s">
        <v>22</v>
      </c>
      <c r="O51" t="s">
        <v>163</v>
      </c>
      <c r="P51" t="s">
        <v>164</v>
      </c>
      <c r="Q51" t="s">
        <v>93</v>
      </c>
      <c r="R51" t="s">
        <v>94</v>
      </c>
    </row>
    <row r="52" spans="1:18" x14ac:dyDescent="0.35">
      <c r="A52" t="str">
        <f>VLOOKUP(E52,kontoplaan!A52:F1520,6,FALSE)</f>
        <v>Põhitegevuse kulud</v>
      </c>
      <c r="B52" t="str">
        <f>VLOOKUP(E52,kontogrupp!A52:B1376,2,FALSE)</f>
        <v>55 - majandamiskulud</v>
      </c>
      <c r="C52" t="s">
        <v>76</v>
      </c>
      <c r="D52">
        <v>-870</v>
      </c>
      <c r="E52" s="1">
        <v>550040</v>
      </c>
      <c r="F52" t="s">
        <v>76</v>
      </c>
      <c r="G52" t="s">
        <v>19</v>
      </c>
      <c r="H52" t="s">
        <v>20</v>
      </c>
      <c r="I52" t="s">
        <v>87</v>
      </c>
      <c r="J52" t="s">
        <v>88</v>
      </c>
      <c r="O52" t="s">
        <v>165</v>
      </c>
      <c r="P52" t="s">
        <v>166</v>
      </c>
      <c r="Q52" t="s">
        <v>93</v>
      </c>
      <c r="R52" t="s">
        <v>94</v>
      </c>
    </row>
    <row r="53" spans="1:18" x14ac:dyDescent="0.35">
      <c r="A53" t="str">
        <f>VLOOKUP(E53,kontoplaan!A53:F1521,6,FALSE)</f>
        <v>Põhitegevuse kulud</v>
      </c>
      <c r="B53" t="str">
        <f>VLOOKUP(E53,kontogrupp!A53:B1377,2,FALSE)</f>
        <v>55 - majandamiskulud</v>
      </c>
      <c r="C53" t="s">
        <v>167</v>
      </c>
      <c r="D53">
        <v>7500</v>
      </c>
      <c r="E53" s="1">
        <v>551500</v>
      </c>
      <c r="F53" t="s">
        <v>169</v>
      </c>
      <c r="G53" t="s">
        <v>47</v>
      </c>
      <c r="H53" t="s">
        <v>48</v>
      </c>
      <c r="I53" t="s">
        <v>21</v>
      </c>
      <c r="J53" t="s">
        <v>22</v>
      </c>
    </row>
    <row r="54" spans="1:18" x14ac:dyDescent="0.35">
      <c r="A54" t="str">
        <f>VLOOKUP(E54,kontoplaan!A54:F1522,6,FALSE)</f>
        <v>Põhitegevuse kulud</v>
      </c>
      <c r="B54" t="str">
        <f>VLOOKUP(E54,kontogrupp!A54:B1378,2,FALSE)</f>
        <v>55 - majandamiskulud</v>
      </c>
      <c r="C54" t="s">
        <v>170</v>
      </c>
      <c r="D54">
        <v>-7500</v>
      </c>
      <c r="E54" s="1">
        <v>551240</v>
      </c>
      <c r="F54" t="s">
        <v>172</v>
      </c>
      <c r="G54" t="s">
        <v>47</v>
      </c>
      <c r="H54" t="s">
        <v>48</v>
      </c>
      <c r="I54" t="s">
        <v>49</v>
      </c>
      <c r="J54" t="s">
        <v>50</v>
      </c>
      <c r="O54" t="s">
        <v>173</v>
      </c>
      <c r="P54" t="s">
        <v>174</v>
      </c>
    </row>
    <row r="55" spans="1:18" hidden="1" x14ac:dyDescent="0.35">
      <c r="A55" t="str">
        <f>VLOOKUP(E55,kontoplaan!A55:F1523,6,FALSE)</f>
        <v>Investeerimistegevuse kulud</v>
      </c>
      <c r="B55" t="str">
        <f>VLOOKUP(E55,kontogrupp!A55:B1379,2,FALSE)</f>
        <v>15 - põhivara soetus</v>
      </c>
      <c r="C55" t="s">
        <v>175</v>
      </c>
      <c r="D55">
        <v>-6166</v>
      </c>
      <c r="E55" s="1">
        <v>155109</v>
      </c>
      <c r="F55" t="s">
        <v>177</v>
      </c>
      <c r="G55" t="s">
        <v>47</v>
      </c>
      <c r="H55" t="s">
        <v>48</v>
      </c>
      <c r="I55" t="s">
        <v>178</v>
      </c>
      <c r="J55" t="s">
        <v>179</v>
      </c>
      <c r="M55" t="s">
        <v>180</v>
      </c>
      <c r="N55" t="s">
        <v>181</v>
      </c>
    </row>
    <row r="56" spans="1:18" x14ac:dyDescent="0.35">
      <c r="A56" t="str">
        <f>VLOOKUP(E56,kontoplaan!A56:F1524,6,FALSE)</f>
        <v>Põhitegevuse kulud</v>
      </c>
      <c r="B56" t="str">
        <f>VLOOKUP(E56,kontogrupp!A56:B1380,2,FALSE)</f>
        <v>55 - majandamiskulud</v>
      </c>
      <c r="C56" t="s">
        <v>182</v>
      </c>
      <c r="D56">
        <v>172</v>
      </c>
      <c r="E56" s="1">
        <v>551560</v>
      </c>
      <c r="F56" t="s">
        <v>182</v>
      </c>
      <c r="G56" t="s">
        <v>154</v>
      </c>
      <c r="H56" t="s">
        <v>155</v>
      </c>
      <c r="I56" t="s">
        <v>117</v>
      </c>
      <c r="J56" t="s">
        <v>118</v>
      </c>
    </row>
    <row r="57" spans="1:18" x14ac:dyDescent="0.35">
      <c r="A57" t="str">
        <f>VLOOKUP(E57,kontoplaan!A57:F1525,6,FALSE)</f>
        <v>Põhitegevuse kulud</v>
      </c>
      <c r="B57" t="str">
        <f>VLOOKUP(E57,kontogrupp!A57:B1381,2,FALSE)</f>
        <v>55 - majandamiskulud</v>
      </c>
      <c r="C57" t="s">
        <v>184</v>
      </c>
      <c r="D57">
        <v>170</v>
      </c>
      <c r="E57" s="1">
        <v>551308</v>
      </c>
      <c r="F57" t="s">
        <v>184</v>
      </c>
      <c r="G57" t="s">
        <v>154</v>
      </c>
      <c r="H57" t="s">
        <v>155</v>
      </c>
      <c r="I57" t="s">
        <v>117</v>
      </c>
      <c r="J57" t="s">
        <v>118</v>
      </c>
    </row>
    <row r="58" spans="1:18" x14ac:dyDescent="0.35">
      <c r="A58" t="str">
        <f>VLOOKUP(E58,kontoplaan!A58:F1526,6,FALSE)</f>
        <v>Põhitegevuse kulud</v>
      </c>
      <c r="B58" t="str">
        <f>VLOOKUP(E58,kontogrupp!A58:B1382,2,FALSE)</f>
        <v>55 - majandamiskulud</v>
      </c>
      <c r="C58" t="s">
        <v>186</v>
      </c>
      <c r="D58">
        <v>217</v>
      </c>
      <c r="E58" s="1">
        <v>552580</v>
      </c>
      <c r="F58" t="s">
        <v>186</v>
      </c>
      <c r="G58" t="s">
        <v>154</v>
      </c>
      <c r="H58" t="s">
        <v>155</v>
      </c>
      <c r="I58" t="s">
        <v>117</v>
      </c>
      <c r="J58" t="s">
        <v>118</v>
      </c>
    </row>
    <row r="59" spans="1:18" x14ac:dyDescent="0.35">
      <c r="A59" t="str">
        <f>VLOOKUP(E59,kontoplaan!A59:F1527,6,FALSE)</f>
        <v>Põhitegevuse kulud</v>
      </c>
      <c r="B59" t="str">
        <f>VLOOKUP(E59,kontogrupp!A59:B1383,2,FALSE)</f>
        <v>55 - majandamiskulud</v>
      </c>
      <c r="C59" t="s">
        <v>149</v>
      </c>
      <c r="D59">
        <v>-250</v>
      </c>
      <c r="E59" s="1">
        <v>552590</v>
      </c>
      <c r="F59" t="s">
        <v>149</v>
      </c>
      <c r="G59" t="s">
        <v>154</v>
      </c>
      <c r="H59" t="s">
        <v>155</v>
      </c>
      <c r="I59" t="s">
        <v>117</v>
      </c>
      <c r="J59" t="s">
        <v>118</v>
      </c>
    </row>
    <row r="60" spans="1:18" x14ac:dyDescent="0.35">
      <c r="A60" t="str">
        <f>VLOOKUP(E60,kontoplaan!A60:F1528,6,FALSE)</f>
        <v>Põhitegevuse kulud</v>
      </c>
      <c r="B60" t="str">
        <f>VLOOKUP(E60,kontogrupp!A60:B1384,2,FALSE)</f>
        <v>55 - majandamiskulud</v>
      </c>
      <c r="C60" t="s">
        <v>188</v>
      </c>
      <c r="D60">
        <v>-60</v>
      </c>
      <c r="E60" s="1">
        <v>552230</v>
      </c>
      <c r="F60" t="s">
        <v>188</v>
      </c>
      <c r="G60" t="s">
        <v>154</v>
      </c>
      <c r="H60" t="s">
        <v>155</v>
      </c>
      <c r="I60" t="s">
        <v>117</v>
      </c>
      <c r="J60" t="s">
        <v>118</v>
      </c>
    </row>
    <row r="61" spans="1:18" x14ac:dyDescent="0.35">
      <c r="A61" t="str">
        <f>VLOOKUP(E61,kontoplaan!A61:F1529,6,FALSE)</f>
        <v>Põhitegevuse kulud</v>
      </c>
      <c r="B61" t="str">
        <f>VLOOKUP(E61,kontogrupp!A61:B1385,2,FALSE)</f>
        <v>55 - majandamiskulud</v>
      </c>
      <c r="C61" t="s">
        <v>190</v>
      </c>
      <c r="D61">
        <v>-208</v>
      </c>
      <c r="E61" s="1">
        <v>550000</v>
      </c>
      <c r="F61" t="s">
        <v>190</v>
      </c>
      <c r="G61" t="s">
        <v>154</v>
      </c>
      <c r="H61" t="s">
        <v>155</v>
      </c>
      <c r="I61" t="s">
        <v>117</v>
      </c>
      <c r="J61" t="s">
        <v>118</v>
      </c>
    </row>
    <row r="62" spans="1:18" x14ac:dyDescent="0.35">
      <c r="A62" t="str">
        <f>VLOOKUP(E62,kontoplaan!A62:F1530,6,FALSE)</f>
        <v>Põhitegevuse kulud</v>
      </c>
      <c r="B62" t="str">
        <f>VLOOKUP(E62,kontogrupp!A62:B1386,2,FALSE)</f>
        <v>55 - majandamiskulud</v>
      </c>
      <c r="C62" t="s">
        <v>192</v>
      </c>
      <c r="D62">
        <v>208</v>
      </c>
      <c r="E62" s="1">
        <v>550001</v>
      </c>
      <c r="F62" t="s">
        <v>194</v>
      </c>
      <c r="G62" t="s">
        <v>154</v>
      </c>
      <c r="H62" t="s">
        <v>155</v>
      </c>
      <c r="I62" t="s">
        <v>117</v>
      </c>
      <c r="J62" t="s">
        <v>118</v>
      </c>
    </row>
    <row r="63" spans="1:18" hidden="1" x14ac:dyDescent="0.35">
      <c r="A63" t="str">
        <f>VLOOKUP(E63,kontoplaan!A63:F1531,6,FALSE)</f>
        <v>Põhitegevuse tulud</v>
      </c>
      <c r="B63" t="str">
        <f>VLOOKUP(E63,kontogrupp!A63:B1387,2,FALSE)</f>
        <v>32 - tulud kaupade ja teenuste müügist</v>
      </c>
      <c r="C63" t="s">
        <v>195</v>
      </c>
      <c r="D63">
        <v>249</v>
      </c>
      <c r="E63" s="1">
        <v>322090</v>
      </c>
      <c r="F63" t="s">
        <v>197</v>
      </c>
      <c r="G63" t="s">
        <v>154</v>
      </c>
      <c r="H63" t="s">
        <v>155</v>
      </c>
      <c r="I63" t="s">
        <v>117</v>
      </c>
      <c r="J63" t="s">
        <v>118</v>
      </c>
    </row>
    <row r="64" spans="1:18" hidden="1" x14ac:dyDescent="0.35">
      <c r="A64" t="str">
        <f>VLOOKUP(E64,kontoplaan!A64:F1532,6,FALSE)</f>
        <v>Investeerimistegevuse kulud</v>
      </c>
      <c r="B64" t="str">
        <f>VLOOKUP(E64,kontogrupp!A64:B1388,2,FALSE)</f>
        <v>15 - põhivara soetus</v>
      </c>
      <c r="C64" t="s">
        <v>198</v>
      </c>
      <c r="D64">
        <v>-57388</v>
      </c>
      <c r="E64" s="1">
        <v>155109</v>
      </c>
      <c r="F64" t="s">
        <v>177</v>
      </c>
      <c r="G64" t="s">
        <v>47</v>
      </c>
      <c r="H64" t="s">
        <v>48</v>
      </c>
      <c r="I64" t="s">
        <v>178</v>
      </c>
      <c r="J64" t="s">
        <v>179</v>
      </c>
      <c r="M64" t="s">
        <v>180</v>
      </c>
      <c r="N64" t="s">
        <v>181</v>
      </c>
    </row>
    <row r="65" spans="1:14" hidden="1" x14ac:dyDescent="0.35">
      <c r="A65" t="str">
        <f>VLOOKUP(E65,kontoplaan!A65:F1533,6,FALSE)</f>
        <v>Investeerimistegevuse tulud</v>
      </c>
      <c r="B65" t="str">
        <f>VLOOKUP(E65,kontogrupp!A65:B1389,2,FALSE)</f>
        <v>35 - saadud toetused</v>
      </c>
      <c r="C65" t="s">
        <v>199</v>
      </c>
      <c r="D65">
        <v>-57388</v>
      </c>
      <c r="E65" s="1">
        <v>350200</v>
      </c>
      <c r="F65" t="s">
        <v>201</v>
      </c>
      <c r="G65" t="s">
        <v>47</v>
      </c>
      <c r="H65" t="s">
        <v>48</v>
      </c>
      <c r="I65" t="s">
        <v>178</v>
      </c>
      <c r="J65" t="s">
        <v>179</v>
      </c>
      <c r="M65" t="s">
        <v>180</v>
      </c>
      <c r="N65" t="s">
        <v>181</v>
      </c>
    </row>
    <row r="66" spans="1:14" x14ac:dyDescent="0.35">
      <c r="A66" t="str">
        <f>VLOOKUP(E66,kontoplaan!A66:F1534,6,FALSE)</f>
        <v>Põhitegevuse kulud</v>
      </c>
      <c r="B66" t="str">
        <f>VLOOKUP(E66,kontogrupp!A66:B1390,2,FALSE)</f>
        <v>55 - majandamiskulud</v>
      </c>
      <c r="C66" t="s">
        <v>202</v>
      </c>
      <c r="D66">
        <v>10000</v>
      </c>
      <c r="E66" s="1">
        <v>551500</v>
      </c>
      <c r="F66" t="s">
        <v>169</v>
      </c>
      <c r="G66" t="s">
        <v>47</v>
      </c>
      <c r="H66" t="s">
        <v>48</v>
      </c>
      <c r="I66" t="s">
        <v>21</v>
      </c>
      <c r="J66" t="s">
        <v>22</v>
      </c>
    </row>
    <row r="67" spans="1:14" x14ac:dyDescent="0.35">
      <c r="A67" t="str">
        <f>VLOOKUP(E67,kontoplaan!A67:F1535,6,FALSE)</f>
        <v>Põhitegevuse kulud</v>
      </c>
      <c r="B67" t="str">
        <f>VLOOKUP(E67,kontogrupp!A67:B1391,2,FALSE)</f>
        <v>55 - majandamiskulud</v>
      </c>
      <c r="C67" t="s">
        <v>203</v>
      </c>
      <c r="D67">
        <v>2324</v>
      </c>
      <c r="E67" s="1">
        <v>551500</v>
      </c>
      <c r="F67" t="s">
        <v>169</v>
      </c>
      <c r="G67" t="s">
        <v>154</v>
      </c>
      <c r="H67" t="s">
        <v>155</v>
      </c>
      <c r="I67" t="s">
        <v>117</v>
      </c>
      <c r="J67" t="s">
        <v>118</v>
      </c>
    </row>
    <row r="68" spans="1:14" hidden="1" x14ac:dyDescent="0.35">
      <c r="A68" t="str">
        <f>VLOOKUP(E68,kontoplaan!A68:F1536,6,FALSE)</f>
        <v>Põhitegevuse tulud</v>
      </c>
      <c r="B68" t="str">
        <f>VLOOKUP(E68,kontogrupp!A68:B1392,2,FALSE)</f>
        <v>32 - tulud kaupade ja teenuste müügist</v>
      </c>
      <c r="C68" t="s">
        <v>204</v>
      </c>
      <c r="D68">
        <v>2500</v>
      </c>
      <c r="E68" s="1">
        <v>322090</v>
      </c>
      <c r="F68" t="s">
        <v>197</v>
      </c>
      <c r="G68" t="s">
        <v>134</v>
      </c>
      <c r="H68" t="s">
        <v>135</v>
      </c>
      <c r="I68" t="s">
        <v>117</v>
      </c>
      <c r="J68" t="s">
        <v>118</v>
      </c>
    </row>
    <row r="69" spans="1:14" x14ac:dyDescent="0.35">
      <c r="A69" t="str">
        <f>VLOOKUP(E69,kontoplaan!A69:F1537,6,FALSE)</f>
        <v>Põhitegevuse kulud</v>
      </c>
      <c r="B69" t="str">
        <f>VLOOKUP(E69,kontogrupp!A69:B1393,2,FALSE)</f>
        <v>50 - tööjõukulud</v>
      </c>
      <c r="C69" t="s">
        <v>204</v>
      </c>
      <c r="D69">
        <v>11</v>
      </c>
      <c r="E69" s="1">
        <v>506040</v>
      </c>
      <c r="F69" t="s">
        <v>18</v>
      </c>
      <c r="G69" t="s">
        <v>134</v>
      </c>
      <c r="H69" t="s">
        <v>135</v>
      </c>
      <c r="I69" t="s">
        <v>117</v>
      </c>
      <c r="J69" t="s">
        <v>118</v>
      </c>
    </row>
    <row r="70" spans="1:14" x14ac:dyDescent="0.35">
      <c r="A70" t="str">
        <f>VLOOKUP(E70,kontoplaan!A70:F1538,6,FALSE)</f>
        <v>Põhitegevuse kulud</v>
      </c>
      <c r="B70" t="str">
        <f>VLOOKUP(E70,kontogrupp!A70:B1394,2,FALSE)</f>
        <v>50 - tööjõukulud</v>
      </c>
      <c r="C70" t="s">
        <v>204</v>
      </c>
      <c r="D70">
        <v>220</v>
      </c>
      <c r="E70" s="1">
        <v>506000</v>
      </c>
      <c r="F70" t="s">
        <v>28</v>
      </c>
      <c r="G70" t="s">
        <v>134</v>
      </c>
      <c r="H70" t="s">
        <v>135</v>
      </c>
      <c r="I70" t="s">
        <v>117</v>
      </c>
      <c r="J70" t="s">
        <v>118</v>
      </c>
    </row>
    <row r="71" spans="1:14" x14ac:dyDescent="0.35">
      <c r="A71" t="str">
        <f>VLOOKUP(E71,kontoplaan!A71:F1539,6,FALSE)</f>
        <v>Põhitegevuse kulud</v>
      </c>
      <c r="B71" t="str">
        <f>VLOOKUP(E71,kontogrupp!A71:B1395,2,FALSE)</f>
        <v>50 - tööjõukulud</v>
      </c>
      <c r="C71" t="s">
        <v>204</v>
      </c>
      <c r="D71">
        <v>665</v>
      </c>
      <c r="E71" s="1">
        <v>500240</v>
      </c>
      <c r="F71" t="s">
        <v>206</v>
      </c>
      <c r="G71" t="s">
        <v>134</v>
      </c>
      <c r="H71" t="s">
        <v>135</v>
      </c>
      <c r="I71" t="s">
        <v>117</v>
      </c>
      <c r="J71" t="s">
        <v>118</v>
      </c>
    </row>
    <row r="72" spans="1:14" x14ac:dyDescent="0.35">
      <c r="A72" t="str">
        <f>VLOOKUP(E72,kontoplaan!A72:F1540,6,FALSE)</f>
        <v>Põhitegevuse kulud</v>
      </c>
      <c r="B72" t="str">
        <f>VLOOKUP(E72,kontogrupp!A72:B1396,2,FALSE)</f>
        <v>55 - majandamiskulud</v>
      </c>
      <c r="C72" t="s">
        <v>207</v>
      </c>
      <c r="D72">
        <v>1080</v>
      </c>
      <c r="E72" s="1">
        <v>552440</v>
      </c>
      <c r="F72" t="s">
        <v>209</v>
      </c>
      <c r="G72" t="s">
        <v>154</v>
      </c>
      <c r="H72" t="s">
        <v>155</v>
      </c>
      <c r="I72" t="s">
        <v>117</v>
      </c>
      <c r="J72" t="s">
        <v>118</v>
      </c>
      <c r="M72" t="s">
        <v>210</v>
      </c>
      <c r="N72" t="s">
        <v>211</v>
      </c>
    </row>
    <row r="73" spans="1:14" x14ac:dyDescent="0.35">
      <c r="A73" t="str">
        <f>VLOOKUP(E73,kontoplaan!A73:F1541,6,FALSE)</f>
        <v>Põhitegevuse kulud</v>
      </c>
      <c r="B73" t="str">
        <f>VLOOKUP(E73,kontogrupp!A73:B1397,2,FALSE)</f>
        <v>50 - tööjõukulud</v>
      </c>
      <c r="C73" t="s">
        <v>212</v>
      </c>
      <c r="D73">
        <v>14</v>
      </c>
      <c r="E73" s="1">
        <v>506040</v>
      </c>
      <c r="F73" t="s">
        <v>18</v>
      </c>
      <c r="G73" t="s">
        <v>154</v>
      </c>
      <c r="H73" t="s">
        <v>155</v>
      </c>
      <c r="I73" t="s">
        <v>117</v>
      </c>
      <c r="J73" t="s">
        <v>118</v>
      </c>
      <c r="M73" t="s">
        <v>210</v>
      </c>
      <c r="N73" t="s">
        <v>211</v>
      </c>
    </row>
    <row r="74" spans="1:14" x14ac:dyDescent="0.35">
      <c r="A74" t="str">
        <f>VLOOKUP(E74,kontoplaan!A74:F1542,6,FALSE)</f>
        <v>Põhitegevuse kulud</v>
      </c>
      <c r="B74" t="str">
        <f>VLOOKUP(E74,kontogrupp!A74:B1398,2,FALSE)</f>
        <v>50 - tööjõukulud</v>
      </c>
      <c r="C74" t="s">
        <v>213</v>
      </c>
      <c r="D74">
        <v>585</v>
      </c>
      <c r="E74" s="1">
        <v>506000</v>
      </c>
      <c r="F74" t="s">
        <v>28</v>
      </c>
      <c r="G74" t="s">
        <v>154</v>
      </c>
      <c r="H74" t="s">
        <v>155</v>
      </c>
      <c r="I74" t="s">
        <v>117</v>
      </c>
      <c r="J74" t="s">
        <v>118</v>
      </c>
      <c r="M74" t="s">
        <v>210</v>
      </c>
      <c r="N74" t="s">
        <v>211</v>
      </c>
    </row>
    <row r="75" spans="1:14" x14ac:dyDescent="0.35">
      <c r="A75" t="str">
        <f>VLOOKUP(E75,kontoplaan!A75:F1543,6,FALSE)</f>
        <v>Põhitegevuse kulud</v>
      </c>
      <c r="B75" t="str">
        <f>VLOOKUP(E75,kontogrupp!A75:B1399,2,FALSE)</f>
        <v>55 - majandamiskulud</v>
      </c>
      <c r="C75" t="s">
        <v>204</v>
      </c>
      <c r="D75">
        <v>600</v>
      </c>
      <c r="E75" s="1">
        <v>552590</v>
      </c>
      <c r="F75" t="s">
        <v>149</v>
      </c>
      <c r="G75" t="s">
        <v>134</v>
      </c>
      <c r="H75" t="s">
        <v>135</v>
      </c>
      <c r="I75" t="s">
        <v>117</v>
      </c>
      <c r="J75" t="s">
        <v>118</v>
      </c>
    </row>
    <row r="76" spans="1:14" x14ac:dyDescent="0.35">
      <c r="A76" t="str">
        <f>VLOOKUP(E76,kontoplaan!A76:F1544,6,FALSE)</f>
        <v>Põhitegevuse kulud</v>
      </c>
      <c r="B76" t="str">
        <f>VLOOKUP(E76,kontogrupp!A76:B1400,2,FALSE)</f>
        <v>55 - majandamiskulud</v>
      </c>
      <c r="C76" t="s">
        <v>204</v>
      </c>
      <c r="D76">
        <v>1010</v>
      </c>
      <c r="E76" s="1">
        <v>552440</v>
      </c>
      <c r="F76" t="s">
        <v>209</v>
      </c>
      <c r="G76" t="s">
        <v>134</v>
      </c>
      <c r="H76" t="s">
        <v>135</v>
      </c>
      <c r="I76" t="s">
        <v>117</v>
      </c>
      <c r="J76" t="s">
        <v>118</v>
      </c>
    </row>
    <row r="77" spans="1:14" x14ac:dyDescent="0.35">
      <c r="A77" t="str">
        <f>VLOOKUP(E77,kontoplaan!A77:F1545,6,FALSE)</f>
        <v>Põhitegevuse kulud</v>
      </c>
      <c r="B77" t="str">
        <f>VLOOKUP(E77,kontogrupp!A77:B1401,2,FALSE)</f>
        <v>50 - tööjõukulud</v>
      </c>
      <c r="C77" t="s">
        <v>214</v>
      </c>
      <c r="D77">
        <v>1773</v>
      </c>
      <c r="E77" s="1">
        <v>500240</v>
      </c>
      <c r="F77" t="s">
        <v>206</v>
      </c>
      <c r="G77" t="s">
        <v>154</v>
      </c>
      <c r="H77" t="s">
        <v>155</v>
      </c>
      <c r="I77" t="s">
        <v>117</v>
      </c>
      <c r="J77" t="s">
        <v>118</v>
      </c>
      <c r="M77" t="s">
        <v>210</v>
      </c>
      <c r="N77" t="s">
        <v>211</v>
      </c>
    </row>
    <row r="78" spans="1:14" hidden="1" x14ac:dyDescent="0.35">
      <c r="A78" t="str">
        <f>VLOOKUP(E78,kontoplaan!A78:F1546,6,FALSE)</f>
        <v>Põhitegevuse tulud</v>
      </c>
      <c r="B78" t="str">
        <f>VLOOKUP(E78,kontogrupp!A78:B1402,2,FALSE)</f>
        <v>32 - tulud kaupade ja teenuste müügist</v>
      </c>
      <c r="C78" t="s">
        <v>215</v>
      </c>
      <c r="D78">
        <v>3452</v>
      </c>
      <c r="E78" s="1">
        <v>322090</v>
      </c>
      <c r="F78" t="s">
        <v>197</v>
      </c>
      <c r="G78" t="s">
        <v>154</v>
      </c>
      <c r="H78" t="s">
        <v>155</v>
      </c>
      <c r="I78" t="s">
        <v>117</v>
      </c>
      <c r="J78" t="s">
        <v>118</v>
      </c>
      <c r="M78" t="s">
        <v>210</v>
      </c>
      <c r="N78" t="s">
        <v>211</v>
      </c>
    </row>
    <row r="79" spans="1:14" x14ac:dyDescent="0.35">
      <c r="A79" t="str">
        <f>VLOOKUP(E79,kontoplaan!A79:F1547,6,FALSE)</f>
        <v>Põhitegevuse kulud</v>
      </c>
      <c r="B79" t="str">
        <f>VLOOKUP(E79,kontogrupp!A79:B1403,2,FALSE)</f>
        <v>50 - tööjõukulud</v>
      </c>
      <c r="C79" t="s">
        <v>216</v>
      </c>
      <c r="D79">
        <v>-4947</v>
      </c>
      <c r="E79" s="1">
        <v>500500</v>
      </c>
      <c r="F79" t="s">
        <v>97</v>
      </c>
      <c r="G79" t="s">
        <v>134</v>
      </c>
      <c r="H79" t="s">
        <v>135</v>
      </c>
      <c r="I79" t="s">
        <v>117</v>
      </c>
      <c r="J79" t="s">
        <v>118</v>
      </c>
    </row>
    <row r="80" spans="1:14" x14ac:dyDescent="0.35">
      <c r="A80" t="str">
        <f>VLOOKUP(E80,kontoplaan!A80:F1548,6,FALSE)</f>
        <v>Põhitegevuse kulud</v>
      </c>
      <c r="B80" t="str">
        <f>VLOOKUP(E80,kontogrupp!A80:B1404,2,FALSE)</f>
        <v>50 - tööjõukulud</v>
      </c>
      <c r="C80" t="s">
        <v>217</v>
      </c>
      <c r="D80">
        <v>4947</v>
      </c>
      <c r="E80" s="1">
        <v>500240</v>
      </c>
      <c r="F80" t="s">
        <v>206</v>
      </c>
      <c r="G80" t="s">
        <v>134</v>
      </c>
      <c r="H80" t="s">
        <v>135</v>
      </c>
      <c r="I80" t="s">
        <v>117</v>
      </c>
      <c r="J80" t="s">
        <v>118</v>
      </c>
    </row>
    <row r="81" spans="1:16" x14ac:dyDescent="0.35">
      <c r="A81" t="str">
        <f>VLOOKUP(E81,kontoplaan!A81:F1549,6,FALSE)</f>
        <v>Põhitegevuse kulud</v>
      </c>
      <c r="B81" t="str">
        <f>VLOOKUP(E81,kontogrupp!A81:B1405,2,FALSE)</f>
        <v>50 - tööjõukulud</v>
      </c>
      <c r="C81" t="s">
        <v>218</v>
      </c>
      <c r="D81">
        <v>958</v>
      </c>
      <c r="E81" s="1">
        <v>500210</v>
      </c>
      <c r="F81" t="s">
        <v>220</v>
      </c>
      <c r="G81" t="s">
        <v>221</v>
      </c>
      <c r="H81" t="s">
        <v>222</v>
      </c>
      <c r="I81" t="s">
        <v>223</v>
      </c>
      <c r="J81" t="s">
        <v>224</v>
      </c>
    </row>
    <row r="82" spans="1:16" x14ac:dyDescent="0.35">
      <c r="A82" t="str">
        <f>VLOOKUP(E82,kontoplaan!A82:F1550,6,FALSE)</f>
        <v>Põhitegevuse kulud</v>
      </c>
      <c r="B82" t="str">
        <f>VLOOKUP(E82,kontogrupp!A82:B1406,2,FALSE)</f>
        <v>50 - tööjõukulud</v>
      </c>
      <c r="C82" t="s">
        <v>225</v>
      </c>
      <c r="D82">
        <v>-958</v>
      </c>
      <c r="E82" s="1">
        <v>500280</v>
      </c>
      <c r="F82" t="s">
        <v>227</v>
      </c>
      <c r="G82" t="s">
        <v>221</v>
      </c>
      <c r="H82" t="s">
        <v>222</v>
      </c>
      <c r="I82" t="s">
        <v>223</v>
      </c>
      <c r="J82" t="s">
        <v>224</v>
      </c>
    </row>
    <row r="83" spans="1:16" x14ac:dyDescent="0.35">
      <c r="A83" t="str">
        <f>VLOOKUP(E83,kontoplaan!A83:F1551,6,FALSE)</f>
        <v>Põhitegevuse kulud</v>
      </c>
      <c r="B83" t="str">
        <f>VLOOKUP(E83,kontogrupp!A83:B1407,2,FALSE)</f>
        <v>55 - majandamiskulud</v>
      </c>
      <c r="C83" t="s">
        <v>228</v>
      </c>
      <c r="D83">
        <v>2695</v>
      </c>
      <c r="E83" s="1">
        <v>551590</v>
      </c>
      <c r="F83" t="s">
        <v>230</v>
      </c>
      <c r="G83" t="s">
        <v>47</v>
      </c>
      <c r="H83" t="s">
        <v>48</v>
      </c>
      <c r="I83" t="s">
        <v>178</v>
      </c>
      <c r="J83" t="s">
        <v>179</v>
      </c>
      <c r="M83" t="s">
        <v>180</v>
      </c>
      <c r="N83" t="s">
        <v>181</v>
      </c>
    </row>
    <row r="84" spans="1:16" x14ac:dyDescent="0.35">
      <c r="A84" t="str">
        <f>VLOOKUP(E84,kontoplaan!A84:F1552,6,FALSE)</f>
        <v>Põhitegevuse kulud</v>
      </c>
      <c r="B84" t="str">
        <f>VLOOKUP(E84,kontogrupp!A84:B1408,2,FALSE)</f>
        <v>55 - majandamiskulud</v>
      </c>
      <c r="C84" t="s">
        <v>231</v>
      </c>
      <c r="D84">
        <v>3471</v>
      </c>
      <c r="E84" s="1">
        <v>551500</v>
      </c>
      <c r="F84" t="s">
        <v>169</v>
      </c>
      <c r="G84" t="s">
        <v>47</v>
      </c>
      <c r="H84" t="s">
        <v>48</v>
      </c>
      <c r="I84" t="s">
        <v>178</v>
      </c>
      <c r="J84" t="s">
        <v>179</v>
      </c>
      <c r="M84" t="s">
        <v>180</v>
      </c>
      <c r="N84" t="s">
        <v>181</v>
      </c>
    </row>
    <row r="85" spans="1:16" hidden="1" x14ac:dyDescent="0.35">
      <c r="A85" t="str">
        <f>VLOOKUP(E85,kontoplaan!A85:F1553,6,FALSE)</f>
        <v>Investeerimistegevuse kulud</v>
      </c>
      <c r="B85" t="str">
        <f>VLOOKUP(E85,kontogrupp!A85:B1409,2,FALSE)</f>
        <v>15 - põhivara soetus</v>
      </c>
      <c r="C85" t="s">
        <v>232</v>
      </c>
      <c r="D85">
        <v>-4800</v>
      </c>
      <c r="E85" s="1">
        <v>155109</v>
      </c>
      <c r="F85" t="s">
        <v>177</v>
      </c>
      <c r="G85" t="s">
        <v>47</v>
      </c>
      <c r="H85" t="s">
        <v>48</v>
      </c>
      <c r="I85" t="s">
        <v>178</v>
      </c>
      <c r="J85" t="s">
        <v>179</v>
      </c>
      <c r="M85" t="s">
        <v>180</v>
      </c>
      <c r="N85" t="s">
        <v>181</v>
      </c>
    </row>
    <row r="86" spans="1:16" hidden="1" x14ac:dyDescent="0.35">
      <c r="A86" t="str">
        <f>VLOOKUP(E86,kontoplaan!A86:F1554,6,FALSE)</f>
        <v>Investeerimistegevuse kulud</v>
      </c>
      <c r="B86" t="str">
        <f>VLOOKUP(E86,kontogrupp!A86:B1410,2,FALSE)</f>
        <v>15 - põhivara soetus</v>
      </c>
      <c r="C86" t="s">
        <v>233</v>
      </c>
      <c r="D86">
        <v>-50000</v>
      </c>
      <c r="E86" s="1">
        <v>155109</v>
      </c>
      <c r="F86" t="s">
        <v>177</v>
      </c>
      <c r="G86" t="s">
        <v>47</v>
      </c>
      <c r="H86" t="s">
        <v>48</v>
      </c>
      <c r="I86" t="s">
        <v>178</v>
      </c>
      <c r="J86" t="s">
        <v>179</v>
      </c>
      <c r="O86" t="s">
        <v>234</v>
      </c>
      <c r="P86" t="s">
        <v>235</v>
      </c>
    </row>
    <row r="87" spans="1:16" x14ac:dyDescent="0.35">
      <c r="A87" t="str">
        <f>VLOOKUP(E87,kontoplaan!A87:F1555,6,FALSE)</f>
        <v>Põhitegevuse kulud</v>
      </c>
      <c r="B87" t="str">
        <f>VLOOKUP(E87,kontogrupp!A87:B1411,2,FALSE)</f>
        <v>50 - tööjõukulud</v>
      </c>
      <c r="C87" t="s">
        <v>236</v>
      </c>
      <c r="D87">
        <v>52631</v>
      </c>
      <c r="E87" s="1">
        <v>500240</v>
      </c>
      <c r="F87" t="s">
        <v>206</v>
      </c>
      <c r="G87" t="s">
        <v>134</v>
      </c>
      <c r="H87" t="s">
        <v>135</v>
      </c>
      <c r="I87" t="s">
        <v>117</v>
      </c>
      <c r="J87" t="s">
        <v>118</v>
      </c>
    </row>
    <row r="88" spans="1:16" x14ac:dyDescent="0.35">
      <c r="A88" t="str">
        <f>VLOOKUP(E88,kontoplaan!A88:F1556,6,FALSE)</f>
        <v>Põhitegevuse kulud</v>
      </c>
      <c r="B88" t="str">
        <f>VLOOKUP(E88,kontogrupp!A88:B1412,2,FALSE)</f>
        <v>50 - tööjõukulud</v>
      </c>
      <c r="C88" t="s">
        <v>216</v>
      </c>
      <c r="D88">
        <v>-52631</v>
      </c>
      <c r="E88" s="1">
        <v>500270</v>
      </c>
      <c r="F88" t="s">
        <v>238</v>
      </c>
      <c r="G88" t="s">
        <v>134</v>
      </c>
      <c r="H88" t="s">
        <v>135</v>
      </c>
      <c r="I88" t="s">
        <v>117</v>
      </c>
      <c r="J88" t="s">
        <v>118</v>
      </c>
    </row>
    <row r="89" spans="1:16" x14ac:dyDescent="0.35">
      <c r="A89" t="str">
        <f>VLOOKUP(E89,kontoplaan!A89:F1557,6,FALSE)</f>
        <v>Põhitegevuse kulud</v>
      </c>
      <c r="B89" t="str">
        <f>VLOOKUP(E89,kontogrupp!A89:B1413,2,FALSE)</f>
        <v>50 - tööjõukulud</v>
      </c>
      <c r="C89" t="s">
        <v>239</v>
      </c>
      <c r="D89">
        <v>7821</v>
      </c>
      <c r="E89" s="1">
        <v>500240</v>
      </c>
      <c r="F89" t="s">
        <v>206</v>
      </c>
      <c r="G89" t="s">
        <v>134</v>
      </c>
      <c r="H89" t="s">
        <v>135</v>
      </c>
      <c r="I89" t="s">
        <v>117</v>
      </c>
      <c r="J89" t="s">
        <v>118</v>
      </c>
      <c r="M89" t="s">
        <v>141</v>
      </c>
      <c r="N89" t="s">
        <v>142</v>
      </c>
    </row>
    <row r="90" spans="1:16" x14ac:dyDescent="0.35">
      <c r="A90" t="str">
        <f>VLOOKUP(E90,kontoplaan!A90:F1558,6,FALSE)</f>
        <v>Põhitegevuse kulud</v>
      </c>
      <c r="B90" t="str">
        <f>VLOOKUP(E90,kontogrupp!A90:B1414,2,FALSE)</f>
        <v>50 - tööjõukulud</v>
      </c>
      <c r="C90" t="s">
        <v>240</v>
      </c>
      <c r="D90">
        <v>-7821</v>
      </c>
      <c r="E90" s="1">
        <v>500270</v>
      </c>
      <c r="F90" t="s">
        <v>238</v>
      </c>
      <c r="G90" t="s">
        <v>134</v>
      </c>
      <c r="H90" t="s">
        <v>135</v>
      </c>
      <c r="I90" t="s">
        <v>117</v>
      </c>
      <c r="J90" t="s">
        <v>118</v>
      </c>
      <c r="M90" t="s">
        <v>141</v>
      </c>
      <c r="N90" t="s">
        <v>142</v>
      </c>
    </row>
    <row r="91" spans="1:16" x14ac:dyDescent="0.35">
      <c r="A91" t="str">
        <f>VLOOKUP(E91,kontoplaan!A91:F1559,6,FALSE)</f>
        <v>Põhitegevuse kulud</v>
      </c>
      <c r="B91" t="str">
        <f>VLOOKUP(E91,kontogrupp!A91:B1415,2,FALSE)</f>
        <v>50 - tööjõukulud</v>
      </c>
      <c r="C91" t="s">
        <v>236</v>
      </c>
      <c r="D91">
        <v>10000</v>
      </c>
      <c r="E91" s="1">
        <v>500280</v>
      </c>
      <c r="F91" t="s">
        <v>227</v>
      </c>
      <c r="G91" t="s">
        <v>134</v>
      </c>
      <c r="H91" t="s">
        <v>135</v>
      </c>
      <c r="I91" t="s">
        <v>117</v>
      </c>
      <c r="J91" t="s">
        <v>118</v>
      </c>
    </row>
    <row r="92" spans="1:16" x14ac:dyDescent="0.35">
      <c r="A92" t="str">
        <f>VLOOKUP(E92,kontoplaan!A92:F1560,6,FALSE)</f>
        <v>Põhitegevuse kulud</v>
      </c>
      <c r="B92" t="str">
        <f>VLOOKUP(E92,kontogrupp!A92:B1416,2,FALSE)</f>
        <v>50 - tööjõukulud</v>
      </c>
      <c r="C92" t="s">
        <v>241</v>
      </c>
      <c r="D92">
        <v>-10000</v>
      </c>
      <c r="E92" s="1">
        <v>500270</v>
      </c>
      <c r="F92" t="s">
        <v>238</v>
      </c>
      <c r="G92" t="s">
        <v>134</v>
      </c>
      <c r="H92" t="s">
        <v>135</v>
      </c>
      <c r="I92" t="s">
        <v>117</v>
      </c>
      <c r="J92" t="s">
        <v>118</v>
      </c>
    </row>
    <row r="93" spans="1:16" x14ac:dyDescent="0.35">
      <c r="A93" t="str">
        <f>VLOOKUP(E93,kontoplaan!A93:F1561,6,FALSE)</f>
        <v>Põhitegevuse kulud</v>
      </c>
      <c r="B93" t="str">
        <f>VLOOKUP(E93,kontogrupp!A93:B1417,2,FALSE)</f>
        <v>55 - majandamiskulud</v>
      </c>
      <c r="C93" t="s">
        <v>242</v>
      </c>
      <c r="D93">
        <v>-1267</v>
      </c>
      <c r="E93" s="1">
        <v>552490</v>
      </c>
      <c r="F93" t="s">
        <v>244</v>
      </c>
      <c r="G93" t="s">
        <v>139</v>
      </c>
      <c r="H93" t="s">
        <v>140</v>
      </c>
      <c r="I93" t="s">
        <v>245</v>
      </c>
      <c r="J93" t="s">
        <v>246</v>
      </c>
      <c r="O93" t="s">
        <v>247</v>
      </c>
      <c r="P93" t="s">
        <v>248</v>
      </c>
    </row>
    <row r="94" spans="1:16" x14ac:dyDescent="0.35">
      <c r="A94" t="str">
        <f>VLOOKUP(E94,kontoplaan!A94:F1562,6,FALSE)</f>
        <v>Põhitegevuse kulud</v>
      </c>
      <c r="B94" t="str">
        <f>VLOOKUP(E94,kontogrupp!A94:B1418,2,FALSE)</f>
        <v>55 - majandamiskulud</v>
      </c>
      <c r="C94" t="s">
        <v>249</v>
      </c>
      <c r="D94">
        <v>1267</v>
      </c>
      <c r="E94" s="1">
        <v>552590</v>
      </c>
      <c r="F94" t="s">
        <v>149</v>
      </c>
      <c r="G94" t="s">
        <v>139</v>
      </c>
      <c r="H94" t="s">
        <v>140</v>
      </c>
      <c r="I94" t="s">
        <v>250</v>
      </c>
      <c r="J94" t="s">
        <v>251</v>
      </c>
      <c r="O94" t="s">
        <v>252</v>
      </c>
      <c r="P94" t="s">
        <v>253</v>
      </c>
    </row>
    <row r="95" spans="1:16" hidden="1" x14ac:dyDescent="0.35">
      <c r="A95" t="str">
        <f>VLOOKUP(E95,kontoplaan!A95:F1563,6,FALSE)</f>
        <v>Põhitegevuse tulud</v>
      </c>
      <c r="B95" t="str">
        <f>VLOOKUP(E95,kontogrupp!A95:B1419,2,FALSE)</f>
        <v>30 - maksutulud</v>
      </c>
      <c r="C95" t="s">
        <v>254</v>
      </c>
      <c r="D95">
        <v>-4416</v>
      </c>
      <c r="E95" s="1">
        <v>300000</v>
      </c>
      <c r="F95" t="s">
        <v>125</v>
      </c>
      <c r="G95" t="s">
        <v>126</v>
      </c>
      <c r="H95" t="s">
        <v>127</v>
      </c>
      <c r="I95" t="s">
        <v>21</v>
      </c>
      <c r="J95" t="s">
        <v>22</v>
      </c>
    </row>
    <row r="96" spans="1:16" x14ac:dyDescent="0.35">
      <c r="A96" t="str">
        <f>VLOOKUP(E96,kontoplaan!A96:F1564,6,FALSE)</f>
        <v>Põhitegevuse kulud</v>
      </c>
      <c r="B96" t="str">
        <f>VLOOKUP(E96,kontogrupp!A96:B1420,2,FALSE)</f>
        <v>55 - majandamiskulud</v>
      </c>
      <c r="C96" t="s">
        <v>255</v>
      </c>
      <c r="D96">
        <v>110</v>
      </c>
      <c r="E96" s="1">
        <v>551417</v>
      </c>
      <c r="F96" t="s">
        <v>257</v>
      </c>
      <c r="G96" t="s">
        <v>258</v>
      </c>
      <c r="H96" t="s">
        <v>259</v>
      </c>
      <c r="I96" t="s">
        <v>117</v>
      </c>
      <c r="J96" t="s">
        <v>118</v>
      </c>
    </row>
    <row r="97" spans="1:14" x14ac:dyDescent="0.35">
      <c r="A97" t="str">
        <f>VLOOKUP(E97,kontoplaan!A97:F1565,6,FALSE)</f>
        <v>Põhitegevuse kulud</v>
      </c>
      <c r="B97" t="str">
        <f>VLOOKUP(E97,kontogrupp!A97:B1421,2,FALSE)</f>
        <v>55 - majandamiskulud</v>
      </c>
      <c r="C97" t="s">
        <v>255</v>
      </c>
      <c r="D97">
        <v>45</v>
      </c>
      <c r="E97" s="1">
        <v>550001</v>
      </c>
      <c r="F97" t="s">
        <v>194</v>
      </c>
      <c r="G97" t="s">
        <v>258</v>
      </c>
      <c r="H97" t="s">
        <v>259</v>
      </c>
      <c r="I97" t="s">
        <v>117</v>
      </c>
      <c r="J97" t="s">
        <v>118</v>
      </c>
    </row>
    <row r="98" spans="1:14" x14ac:dyDescent="0.35">
      <c r="A98" t="str">
        <f>VLOOKUP(E98,kontoplaan!A98:F1566,6,FALSE)</f>
        <v>Põhitegevuse kulud</v>
      </c>
      <c r="B98" t="str">
        <f>VLOOKUP(E98,kontogrupp!A98:B1422,2,FALSE)</f>
        <v>50 - tööjõukulud</v>
      </c>
      <c r="C98" t="s">
        <v>255</v>
      </c>
      <c r="D98">
        <v>-42</v>
      </c>
      <c r="E98" s="1">
        <v>506040</v>
      </c>
      <c r="F98" t="s">
        <v>18</v>
      </c>
      <c r="G98" t="s">
        <v>258</v>
      </c>
      <c r="H98" t="s">
        <v>259</v>
      </c>
      <c r="I98" t="s">
        <v>117</v>
      </c>
      <c r="J98" t="s">
        <v>118</v>
      </c>
    </row>
    <row r="99" spans="1:14" x14ac:dyDescent="0.35">
      <c r="A99" t="str">
        <f>VLOOKUP(E99,kontoplaan!A99:F1567,6,FALSE)</f>
        <v>Põhitegevuse kulud</v>
      </c>
      <c r="B99" t="str">
        <f>VLOOKUP(E99,kontogrupp!A99:B1423,2,FALSE)</f>
        <v>55 - majandamiskulud</v>
      </c>
      <c r="C99" t="s">
        <v>255</v>
      </c>
      <c r="D99">
        <v>-17</v>
      </c>
      <c r="E99" s="1">
        <v>550011</v>
      </c>
      <c r="F99" t="s">
        <v>261</v>
      </c>
      <c r="G99" t="s">
        <v>258</v>
      </c>
      <c r="H99" t="s">
        <v>259</v>
      </c>
      <c r="I99" t="s">
        <v>117</v>
      </c>
      <c r="J99" t="s">
        <v>118</v>
      </c>
    </row>
    <row r="100" spans="1:14" x14ac:dyDescent="0.35">
      <c r="A100" t="str">
        <f>VLOOKUP(E100,kontoplaan!A100:F1568,6,FALSE)</f>
        <v>Põhitegevuse kulud</v>
      </c>
      <c r="B100" t="str">
        <f>VLOOKUP(E100,kontogrupp!A100:B1424,2,FALSE)</f>
        <v>55 - majandamiskulud</v>
      </c>
      <c r="C100" t="s">
        <v>255</v>
      </c>
      <c r="D100">
        <v>64</v>
      </c>
      <c r="E100" s="1">
        <v>550000</v>
      </c>
      <c r="F100" t="s">
        <v>190</v>
      </c>
      <c r="G100" t="s">
        <v>258</v>
      </c>
      <c r="H100" t="s">
        <v>259</v>
      </c>
      <c r="I100" t="s">
        <v>117</v>
      </c>
      <c r="J100" t="s">
        <v>118</v>
      </c>
    </row>
    <row r="101" spans="1:14" x14ac:dyDescent="0.35">
      <c r="A101" t="str">
        <f>VLOOKUP(E101,kontoplaan!A101:F1569,6,FALSE)</f>
        <v>Põhitegevuse kulud</v>
      </c>
      <c r="B101" t="str">
        <f>VLOOKUP(E101,kontogrupp!A101:B1425,2,FALSE)</f>
        <v>50 - tööjõukulud</v>
      </c>
      <c r="C101" t="s">
        <v>255</v>
      </c>
      <c r="D101">
        <v>4691</v>
      </c>
      <c r="E101" s="1">
        <v>500210</v>
      </c>
      <c r="F101" t="s">
        <v>220</v>
      </c>
      <c r="G101" t="s">
        <v>258</v>
      </c>
      <c r="H101" t="s">
        <v>259</v>
      </c>
      <c r="I101" t="s">
        <v>117</v>
      </c>
      <c r="J101" t="s">
        <v>118</v>
      </c>
    </row>
    <row r="102" spans="1:14" x14ac:dyDescent="0.35">
      <c r="A102" t="str">
        <f>VLOOKUP(E102,kontoplaan!A102:F1570,6,FALSE)</f>
        <v>Põhitegevuse kulud</v>
      </c>
      <c r="B102" t="str">
        <f>VLOOKUP(E102,kontogrupp!A102:B1426,2,FALSE)</f>
        <v>55 - majandamiskulud</v>
      </c>
      <c r="C102" t="s">
        <v>255</v>
      </c>
      <c r="D102">
        <v>479</v>
      </c>
      <c r="E102" s="1">
        <v>550402</v>
      </c>
      <c r="F102" t="s">
        <v>263</v>
      </c>
      <c r="G102" t="s">
        <v>258</v>
      </c>
      <c r="H102" t="s">
        <v>259</v>
      </c>
      <c r="I102" t="s">
        <v>117</v>
      </c>
      <c r="J102" t="s">
        <v>118</v>
      </c>
    </row>
    <row r="103" spans="1:14" x14ac:dyDescent="0.35">
      <c r="A103" t="str">
        <f>VLOOKUP(E103,kontoplaan!A103:F1571,6,FALSE)</f>
        <v>Põhitegevuse kulud</v>
      </c>
      <c r="B103" t="str">
        <f>VLOOKUP(E103,kontogrupp!A103:B1427,2,FALSE)</f>
        <v>55 - majandamiskulud</v>
      </c>
      <c r="C103" t="s">
        <v>255</v>
      </c>
      <c r="D103">
        <v>-42</v>
      </c>
      <c r="E103" s="1">
        <v>551560</v>
      </c>
      <c r="F103" t="s">
        <v>182</v>
      </c>
      <c r="G103" t="s">
        <v>258</v>
      </c>
      <c r="H103" t="s">
        <v>259</v>
      </c>
      <c r="I103" t="s">
        <v>117</v>
      </c>
      <c r="J103" t="s">
        <v>118</v>
      </c>
    </row>
    <row r="104" spans="1:14" x14ac:dyDescent="0.35">
      <c r="A104" t="str">
        <f>VLOOKUP(E104,kontoplaan!A104:F1572,6,FALSE)</f>
        <v>Põhitegevuse kulud</v>
      </c>
      <c r="B104" t="str">
        <f>VLOOKUP(E104,kontogrupp!A104:B1428,2,FALSE)</f>
        <v>55 - majandamiskulud</v>
      </c>
      <c r="C104" t="s">
        <v>255</v>
      </c>
      <c r="D104">
        <v>248</v>
      </c>
      <c r="E104" s="1">
        <v>554090</v>
      </c>
      <c r="F104" t="s">
        <v>265</v>
      </c>
      <c r="G104" t="s">
        <v>258</v>
      </c>
      <c r="H104" t="s">
        <v>259</v>
      </c>
      <c r="I104" t="s">
        <v>117</v>
      </c>
      <c r="J104" t="s">
        <v>118</v>
      </c>
    </row>
    <row r="105" spans="1:14" x14ac:dyDescent="0.35">
      <c r="A105" t="str">
        <f>VLOOKUP(E105,kontoplaan!A105:F1573,6,FALSE)</f>
        <v>Põhitegevuse kulud</v>
      </c>
      <c r="B105" t="str">
        <f>VLOOKUP(E105,kontogrupp!A105:B1429,2,FALSE)</f>
        <v>55 - majandamiskulud</v>
      </c>
      <c r="C105" t="s">
        <v>255</v>
      </c>
      <c r="D105">
        <v>-62</v>
      </c>
      <c r="E105" s="1">
        <v>552590</v>
      </c>
      <c r="F105" t="s">
        <v>149</v>
      </c>
      <c r="G105" t="s">
        <v>258</v>
      </c>
      <c r="H105" t="s">
        <v>259</v>
      </c>
      <c r="I105" t="s">
        <v>117</v>
      </c>
      <c r="J105" t="s">
        <v>118</v>
      </c>
    </row>
    <row r="106" spans="1:14" x14ac:dyDescent="0.35">
      <c r="A106" t="str">
        <f>VLOOKUP(E106,kontoplaan!A106:F1574,6,FALSE)</f>
        <v>Põhitegevuse kulud</v>
      </c>
      <c r="B106" t="str">
        <f>VLOOKUP(E106,kontogrupp!A106:B1430,2,FALSE)</f>
        <v>55 - majandamiskulud</v>
      </c>
      <c r="C106" t="s">
        <v>138</v>
      </c>
      <c r="D106">
        <v>-1358</v>
      </c>
      <c r="E106" s="1">
        <v>550400</v>
      </c>
      <c r="F106" t="s">
        <v>138</v>
      </c>
      <c r="G106" t="s">
        <v>258</v>
      </c>
      <c r="H106" t="s">
        <v>259</v>
      </c>
      <c r="I106" t="s">
        <v>117</v>
      </c>
      <c r="J106" t="s">
        <v>118</v>
      </c>
      <c r="M106" t="s">
        <v>267</v>
      </c>
      <c r="N106" t="s">
        <v>268</v>
      </c>
    </row>
    <row r="107" spans="1:14" x14ac:dyDescent="0.35">
      <c r="A107" t="str">
        <f>VLOOKUP(E107,kontoplaan!A107:F1575,6,FALSE)</f>
        <v>Põhitegevuse kulud</v>
      </c>
      <c r="B107" t="str">
        <f>VLOOKUP(E107,kontogrupp!A107:B1431,2,FALSE)</f>
        <v>50 - tööjõukulud</v>
      </c>
      <c r="C107" t="s">
        <v>269</v>
      </c>
      <c r="D107">
        <v>-1708</v>
      </c>
      <c r="E107" s="1">
        <v>506000</v>
      </c>
      <c r="F107" t="s">
        <v>28</v>
      </c>
      <c r="G107" t="s">
        <v>258</v>
      </c>
      <c r="H107" t="s">
        <v>259</v>
      </c>
      <c r="I107" t="s">
        <v>117</v>
      </c>
      <c r="J107" t="s">
        <v>118</v>
      </c>
    </row>
    <row r="108" spans="1:14" x14ac:dyDescent="0.35">
      <c r="A108" t="str">
        <f>VLOOKUP(E108,kontoplaan!A108:F1576,6,FALSE)</f>
        <v>Põhitegevuse kulud</v>
      </c>
      <c r="B108" t="str">
        <f>VLOOKUP(E108,kontogrupp!A108:B1432,2,FALSE)</f>
        <v>55 - majandamiskulud</v>
      </c>
      <c r="C108" t="s">
        <v>270</v>
      </c>
      <c r="D108">
        <v>150</v>
      </c>
      <c r="E108" s="1">
        <v>552451</v>
      </c>
      <c r="F108" t="s">
        <v>272</v>
      </c>
      <c r="G108" t="s">
        <v>258</v>
      </c>
      <c r="H108" t="s">
        <v>259</v>
      </c>
      <c r="I108" t="s">
        <v>117</v>
      </c>
      <c r="J108" t="s">
        <v>118</v>
      </c>
    </row>
    <row r="109" spans="1:14" x14ac:dyDescent="0.35">
      <c r="A109" t="str">
        <f>VLOOKUP(E109,kontoplaan!A109:F1577,6,FALSE)</f>
        <v>Põhitegevuse kulud</v>
      </c>
      <c r="B109" t="str">
        <f>VLOOKUP(E109,kontogrupp!A109:B1433,2,FALSE)</f>
        <v>55 - majandamiskulud</v>
      </c>
      <c r="C109" t="s">
        <v>270</v>
      </c>
      <c r="D109">
        <v>2952</v>
      </c>
      <c r="E109" s="1">
        <v>552440</v>
      </c>
      <c r="F109" t="s">
        <v>209</v>
      </c>
      <c r="G109" t="s">
        <v>258</v>
      </c>
      <c r="H109" t="s">
        <v>259</v>
      </c>
      <c r="I109" t="s">
        <v>117</v>
      </c>
      <c r="J109" t="s">
        <v>118</v>
      </c>
    </row>
    <row r="110" spans="1:14" x14ac:dyDescent="0.35">
      <c r="A110" t="str">
        <f>VLOOKUP(E110,kontoplaan!A110:F1578,6,FALSE)</f>
        <v>Põhitegevuse kulud</v>
      </c>
      <c r="B110" t="str">
        <f>VLOOKUP(E110,kontogrupp!A110:B1434,2,FALSE)</f>
        <v>55 - majandamiskulud</v>
      </c>
      <c r="C110" t="s">
        <v>255</v>
      </c>
      <c r="D110">
        <v>75</v>
      </c>
      <c r="E110" s="1">
        <v>550040</v>
      </c>
      <c r="F110" t="s">
        <v>76</v>
      </c>
      <c r="G110" t="s">
        <v>258</v>
      </c>
      <c r="H110" t="s">
        <v>259</v>
      </c>
      <c r="I110" t="s">
        <v>117</v>
      </c>
      <c r="J110" t="s">
        <v>118</v>
      </c>
    </row>
    <row r="111" spans="1:14" x14ac:dyDescent="0.35">
      <c r="A111" t="str">
        <f>VLOOKUP(E111,kontoplaan!A111:F1579,6,FALSE)</f>
        <v>Põhitegevuse kulud</v>
      </c>
      <c r="B111" t="str">
        <f>VLOOKUP(E111,kontogrupp!A111:B1435,2,FALSE)</f>
        <v>50 - tööjõukulud</v>
      </c>
      <c r="C111" t="s">
        <v>269</v>
      </c>
      <c r="D111">
        <v>-800</v>
      </c>
      <c r="E111" s="1">
        <v>500500</v>
      </c>
      <c r="F111" t="s">
        <v>97</v>
      </c>
      <c r="G111" t="s">
        <v>258</v>
      </c>
      <c r="H111" t="s">
        <v>259</v>
      </c>
      <c r="I111" t="s">
        <v>117</v>
      </c>
      <c r="J111" t="s">
        <v>118</v>
      </c>
    </row>
    <row r="112" spans="1:14" x14ac:dyDescent="0.35">
      <c r="A112" t="str">
        <f>VLOOKUP(E112,kontoplaan!A112:F1580,6,FALSE)</f>
        <v>Põhitegevuse kulud</v>
      </c>
      <c r="B112" t="str">
        <f>VLOOKUP(E112,kontogrupp!A112:B1436,2,FALSE)</f>
        <v>50 - tööjõukulud</v>
      </c>
      <c r="C112" t="s">
        <v>270</v>
      </c>
      <c r="D112">
        <v>567</v>
      </c>
      <c r="E112" s="1">
        <v>500260</v>
      </c>
      <c r="F112" t="s">
        <v>157</v>
      </c>
      <c r="G112" t="s">
        <v>258</v>
      </c>
      <c r="H112" t="s">
        <v>259</v>
      </c>
      <c r="I112" t="s">
        <v>117</v>
      </c>
      <c r="J112" t="s">
        <v>118</v>
      </c>
    </row>
    <row r="113" spans="1:16" x14ac:dyDescent="0.35">
      <c r="A113" t="str">
        <f>VLOOKUP(E113,kontoplaan!A113:F1581,6,FALSE)</f>
        <v>Põhitegevuse kulud</v>
      </c>
      <c r="B113" t="str">
        <f>VLOOKUP(E113,kontogrupp!A113:B1437,2,FALSE)</f>
        <v>50 - tööjõukulud</v>
      </c>
      <c r="C113" t="s">
        <v>269</v>
      </c>
      <c r="D113">
        <v>-9534</v>
      </c>
      <c r="E113" s="1">
        <v>500250</v>
      </c>
      <c r="F113" t="s">
        <v>102</v>
      </c>
      <c r="G113" t="s">
        <v>258</v>
      </c>
      <c r="H113" t="s">
        <v>259</v>
      </c>
      <c r="I113" t="s">
        <v>117</v>
      </c>
      <c r="J113" t="s">
        <v>118</v>
      </c>
    </row>
    <row r="114" spans="1:16" x14ac:dyDescent="0.35">
      <c r="A114" t="str">
        <f>VLOOKUP(E114,kontoplaan!A114:F1582,6,FALSE)</f>
        <v>Põhitegevuse kulud</v>
      </c>
      <c r="B114" t="str">
        <f>VLOOKUP(E114,kontogrupp!A114:B1438,2,FALSE)</f>
        <v>55 - majandamiskulud</v>
      </c>
      <c r="C114" t="s">
        <v>269</v>
      </c>
      <c r="D114">
        <v>-214</v>
      </c>
      <c r="E114" s="1">
        <v>550420</v>
      </c>
      <c r="F114" t="s">
        <v>274</v>
      </c>
      <c r="G114" t="s">
        <v>258</v>
      </c>
      <c r="H114" t="s">
        <v>259</v>
      </c>
      <c r="I114" t="s">
        <v>117</v>
      </c>
      <c r="J114" t="s">
        <v>118</v>
      </c>
    </row>
    <row r="115" spans="1:16" x14ac:dyDescent="0.35">
      <c r="A115" t="str">
        <f>VLOOKUP(E115,kontoplaan!A115:F1583,6,FALSE)</f>
        <v>Põhitegevuse kulud</v>
      </c>
      <c r="B115" t="str">
        <f>VLOOKUP(E115,kontogrupp!A115:B1439,2,FALSE)</f>
        <v>55 - majandamiskulud</v>
      </c>
      <c r="C115" t="s">
        <v>269</v>
      </c>
      <c r="D115">
        <v>-185</v>
      </c>
      <c r="E115" s="1">
        <v>550410</v>
      </c>
      <c r="F115" t="s">
        <v>276</v>
      </c>
      <c r="G115" t="s">
        <v>258</v>
      </c>
      <c r="H115" t="s">
        <v>259</v>
      </c>
      <c r="I115" t="s">
        <v>117</v>
      </c>
      <c r="J115" t="s">
        <v>118</v>
      </c>
    </row>
    <row r="116" spans="1:16" x14ac:dyDescent="0.35">
      <c r="A116" t="str">
        <f>VLOOKUP(E116,kontoplaan!A116:F1584,6,FALSE)</f>
        <v>Põhitegevuse kulud</v>
      </c>
      <c r="B116" t="str">
        <f>VLOOKUP(E116,kontogrupp!A116:B1440,2,FALSE)</f>
        <v>55 - majandamiskulud</v>
      </c>
      <c r="C116" t="s">
        <v>255</v>
      </c>
      <c r="D116">
        <v>662</v>
      </c>
      <c r="E116" s="1">
        <v>551500</v>
      </c>
      <c r="F116" t="s">
        <v>169</v>
      </c>
      <c r="G116" t="s">
        <v>258</v>
      </c>
      <c r="H116" t="s">
        <v>259</v>
      </c>
      <c r="I116" t="s">
        <v>117</v>
      </c>
      <c r="J116" t="s">
        <v>118</v>
      </c>
    </row>
    <row r="117" spans="1:16" x14ac:dyDescent="0.35">
      <c r="A117" t="str">
        <f>VLOOKUP(E117,kontoplaan!A117:F1585,6,FALSE)</f>
        <v>Põhitegevuse kulud</v>
      </c>
      <c r="B117" t="str">
        <f>VLOOKUP(E117,kontogrupp!A117:B1441,2,FALSE)</f>
        <v>55 - majandamiskulud</v>
      </c>
      <c r="C117" t="s">
        <v>269</v>
      </c>
      <c r="D117">
        <v>-63</v>
      </c>
      <c r="E117" s="1">
        <v>550099</v>
      </c>
      <c r="F117" t="s">
        <v>86</v>
      </c>
      <c r="G117" t="s">
        <v>258</v>
      </c>
      <c r="H117" t="s">
        <v>259</v>
      </c>
      <c r="I117" t="s">
        <v>117</v>
      </c>
      <c r="J117" t="s">
        <v>118</v>
      </c>
    </row>
    <row r="118" spans="1:16" x14ac:dyDescent="0.35">
      <c r="A118" t="str">
        <f>VLOOKUP(E118,kontoplaan!A118:F1586,6,FALSE)</f>
        <v>Põhitegevuse kulud</v>
      </c>
      <c r="B118" t="str">
        <f>VLOOKUP(E118,kontogrupp!A118:B1442,2,FALSE)</f>
        <v>55 - majandamiskulud</v>
      </c>
      <c r="C118" t="s">
        <v>277</v>
      </c>
      <c r="D118">
        <v>-434</v>
      </c>
      <c r="E118" s="1">
        <v>550060</v>
      </c>
      <c r="F118" t="s">
        <v>64</v>
      </c>
      <c r="G118" t="s">
        <v>258</v>
      </c>
      <c r="H118" t="s">
        <v>259</v>
      </c>
      <c r="I118" t="s">
        <v>117</v>
      </c>
      <c r="J118" t="s">
        <v>118</v>
      </c>
    </row>
    <row r="119" spans="1:16" hidden="1" x14ac:dyDescent="0.35">
      <c r="A119" t="str">
        <f>VLOOKUP(E119,kontoplaan!A119:F1587,6,FALSE)</f>
        <v>Põhitegevuse tulud</v>
      </c>
      <c r="B119" t="str">
        <f>VLOOKUP(E119,kontogrupp!A119:B1443,2,FALSE)</f>
        <v>30 - maksutulud</v>
      </c>
      <c r="C119" t="s">
        <v>278</v>
      </c>
      <c r="D119">
        <v>-16429</v>
      </c>
      <c r="E119" s="1">
        <v>300000</v>
      </c>
      <c r="F119" t="s">
        <v>125</v>
      </c>
      <c r="G119" t="s">
        <v>126</v>
      </c>
      <c r="H119" t="s">
        <v>127</v>
      </c>
      <c r="I119" t="s">
        <v>21</v>
      </c>
      <c r="J119" t="s">
        <v>22</v>
      </c>
    </row>
    <row r="120" spans="1:16" x14ac:dyDescent="0.35">
      <c r="A120" t="str">
        <f>VLOOKUP(E120,kontoplaan!A120:F1588,6,FALSE)</f>
        <v>Põhitegevuse kulud</v>
      </c>
      <c r="B120" t="str">
        <f>VLOOKUP(E120,kontogrupp!A120:B1444,2,FALSE)</f>
        <v>50 - tööjõukulud</v>
      </c>
      <c r="C120" t="s">
        <v>279</v>
      </c>
      <c r="D120">
        <v>-98</v>
      </c>
      <c r="E120" s="1">
        <v>506040</v>
      </c>
      <c r="F120" t="s">
        <v>18</v>
      </c>
      <c r="G120" t="s">
        <v>258</v>
      </c>
      <c r="H120" t="s">
        <v>259</v>
      </c>
      <c r="I120" t="s">
        <v>280</v>
      </c>
      <c r="J120" t="s">
        <v>281</v>
      </c>
      <c r="M120" t="s">
        <v>282</v>
      </c>
      <c r="N120" t="s">
        <v>283</v>
      </c>
    </row>
    <row r="121" spans="1:16" x14ac:dyDescent="0.35">
      <c r="A121" t="str">
        <f>VLOOKUP(E121,kontoplaan!A121:F1589,6,FALSE)</f>
        <v>Põhitegevuse kulud</v>
      </c>
      <c r="B121" t="str">
        <f>VLOOKUP(E121,kontogrupp!A121:B1445,2,FALSE)</f>
        <v>50 - tööjõukulud</v>
      </c>
      <c r="C121" t="s">
        <v>279</v>
      </c>
      <c r="D121">
        <v>-4051</v>
      </c>
      <c r="E121" s="1">
        <v>506000</v>
      </c>
      <c r="F121" t="s">
        <v>28</v>
      </c>
      <c r="G121" t="s">
        <v>258</v>
      </c>
      <c r="H121" t="s">
        <v>259</v>
      </c>
      <c r="I121" t="s">
        <v>280</v>
      </c>
      <c r="J121" t="s">
        <v>281</v>
      </c>
      <c r="M121" t="s">
        <v>282</v>
      </c>
      <c r="N121" t="s">
        <v>283</v>
      </c>
    </row>
    <row r="122" spans="1:16" x14ac:dyDescent="0.35">
      <c r="A122" t="str">
        <f>VLOOKUP(E122,kontoplaan!A122:F1590,6,FALSE)</f>
        <v>Põhitegevuse kulud</v>
      </c>
      <c r="B122" t="str">
        <f>VLOOKUP(E122,kontogrupp!A122:B1446,2,FALSE)</f>
        <v>50 - tööjõukulud</v>
      </c>
      <c r="C122" t="s">
        <v>284</v>
      </c>
      <c r="D122">
        <v>-12280</v>
      </c>
      <c r="E122" s="1">
        <v>500260</v>
      </c>
      <c r="F122" t="s">
        <v>157</v>
      </c>
      <c r="G122" t="s">
        <v>258</v>
      </c>
      <c r="H122" t="s">
        <v>259</v>
      </c>
      <c r="I122" t="s">
        <v>280</v>
      </c>
      <c r="J122" t="s">
        <v>281</v>
      </c>
      <c r="M122" t="s">
        <v>282</v>
      </c>
      <c r="N122" t="s">
        <v>283</v>
      </c>
    </row>
    <row r="123" spans="1:16" x14ac:dyDescent="0.35">
      <c r="A123" t="str">
        <f>VLOOKUP(E123,kontoplaan!A123:F1591,6,FALSE)</f>
        <v>Põhitegevuse kulud</v>
      </c>
      <c r="B123" t="str">
        <f>VLOOKUP(E123,kontogrupp!A123:B1447,2,FALSE)</f>
        <v>50 - tööjõukulud</v>
      </c>
      <c r="C123" t="s">
        <v>285</v>
      </c>
      <c r="D123">
        <v>87</v>
      </c>
      <c r="E123" s="1">
        <v>506040</v>
      </c>
      <c r="F123" t="s">
        <v>18</v>
      </c>
      <c r="G123" t="s">
        <v>154</v>
      </c>
      <c r="H123" t="s">
        <v>155</v>
      </c>
      <c r="I123" t="s">
        <v>117</v>
      </c>
      <c r="J123" t="s">
        <v>118</v>
      </c>
      <c r="M123" t="s">
        <v>286</v>
      </c>
      <c r="N123" t="s">
        <v>287</v>
      </c>
    </row>
    <row r="124" spans="1:16" x14ac:dyDescent="0.35">
      <c r="A124" t="str">
        <f>VLOOKUP(E124,kontoplaan!A124:F1592,6,FALSE)</f>
        <v>Põhitegevuse kulud</v>
      </c>
      <c r="B124" t="str">
        <f>VLOOKUP(E124,kontogrupp!A124:B1448,2,FALSE)</f>
        <v>50 - tööjõukulud</v>
      </c>
      <c r="C124" t="s">
        <v>285</v>
      </c>
      <c r="D124">
        <v>3589</v>
      </c>
      <c r="E124" s="1">
        <v>506000</v>
      </c>
      <c r="F124" t="s">
        <v>28</v>
      </c>
      <c r="G124" t="s">
        <v>154</v>
      </c>
      <c r="H124" t="s">
        <v>155</v>
      </c>
      <c r="I124" t="s">
        <v>117</v>
      </c>
      <c r="J124" t="s">
        <v>118</v>
      </c>
      <c r="M124" t="s">
        <v>286</v>
      </c>
      <c r="N124" t="s">
        <v>287</v>
      </c>
    </row>
    <row r="125" spans="1:16" x14ac:dyDescent="0.35">
      <c r="A125" t="str">
        <f>VLOOKUP(E125,kontoplaan!A125:F1593,6,FALSE)</f>
        <v>Põhitegevuse kulud</v>
      </c>
      <c r="B125" t="str">
        <f>VLOOKUP(E125,kontogrupp!A125:B1449,2,FALSE)</f>
        <v>50 - tööjõukulud</v>
      </c>
      <c r="C125" t="s">
        <v>285</v>
      </c>
      <c r="D125">
        <v>10875</v>
      </c>
      <c r="E125" s="1">
        <v>500260</v>
      </c>
      <c r="F125" t="s">
        <v>157</v>
      </c>
      <c r="G125" t="s">
        <v>154</v>
      </c>
      <c r="H125" t="s">
        <v>155</v>
      </c>
      <c r="I125" t="s">
        <v>117</v>
      </c>
      <c r="J125" t="s">
        <v>118</v>
      </c>
      <c r="M125" t="s">
        <v>286</v>
      </c>
      <c r="N125" t="s">
        <v>287</v>
      </c>
    </row>
    <row r="126" spans="1:16" x14ac:dyDescent="0.35">
      <c r="A126" t="str">
        <f>VLOOKUP(E126,kontoplaan!A126:F1594,6,FALSE)</f>
        <v>Põhitegevuse kulud</v>
      </c>
      <c r="B126" t="str">
        <f>VLOOKUP(E126,kontogrupp!A126:B1450,2,FALSE)</f>
        <v>50 - tööjõukulud</v>
      </c>
      <c r="C126" t="s">
        <v>18</v>
      </c>
      <c r="D126">
        <v>134</v>
      </c>
      <c r="E126" s="1">
        <v>506040</v>
      </c>
      <c r="F126" t="s">
        <v>18</v>
      </c>
      <c r="G126" t="s">
        <v>288</v>
      </c>
      <c r="H126" t="s">
        <v>289</v>
      </c>
      <c r="I126" t="s">
        <v>117</v>
      </c>
      <c r="J126" t="s">
        <v>118</v>
      </c>
      <c r="M126" t="s">
        <v>286</v>
      </c>
      <c r="N126" t="s">
        <v>287</v>
      </c>
    </row>
    <row r="127" spans="1:16" x14ac:dyDescent="0.35">
      <c r="A127" t="str">
        <f>VLOOKUP(E127,kontoplaan!A127:F1595,6,FALSE)</f>
        <v>Põhitegevuse kulud</v>
      </c>
      <c r="B127" t="str">
        <f>VLOOKUP(E127,kontogrupp!A127:B1451,2,FALSE)</f>
        <v>50 - tööjõukulud</v>
      </c>
      <c r="C127" t="s">
        <v>290</v>
      </c>
      <c r="D127">
        <v>5544</v>
      </c>
      <c r="E127" s="1">
        <v>506000</v>
      </c>
      <c r="F127" t="s">
        <v>28</v>
      </c>
      <c r="G127" t="s">
        <v>288</v>
      </c>
      <c r="H127" t="s">
        <v>289</v>
      </c>
      <c r="I127" t="s">
        <v>117</v>
      </c>
      <c r="J127" t="s">
        <v>118</v>
      </c>
      <c r="M127" t="s">
        <v>286</v>
      </c>
      <c r="N127" t="s">
        <v>287</v>
      </c>
    </row>
    <row r="128" spans="1:16" x14ac:dyDescent="0.35">
      <c r="A128" t="str">
        <f>VLOOKUP(E128,kontoplaan!A128:F1596,6,FALSE)</f>
        <v>Põhitegevuse kulud</v>
      </c>
      <c r="B128" t="str">
        <f>VLOOKUP(E128,kontogrupp!A128:B1452,2,FALSE)</f>
        <v>50 - tööjõukulud</v>
      </c>
      <c r="C128" t="s">
        <v>291</v>
      </c>
      <c r="D128">
        <v>71</v>
      </c>
      <c r="E128" s="1">
        <v>506040</v>
      </c>
      <c r="F128" t="s">
        <v>18</v>
      </c>
      <c r="G128" t="s">
        <v>47</v>
      </c>
      <c r="H128" t="s">
        <v>48</v>
      </c>
      <c r="I128" t="s">
        <v>292</v>
      </c>
      <c r="J128" t="s">
        <v>293</v>
      </c>
      <c r="O128" t="s">
        <v>23</v>
      </c>
      <c r="P128" t="s">
        <v>24</v>
      </c>
    </row>
    <row r="129" spans="1:16" x14ac:dyDescent="0.35">
      <c r="A129" t="str">
        <f>VLOOKUP(E129,kontoplaan!A129:F1597,6,FALSE)</f>
        <v>Põhitegevuse kulud</v>
      </c>
      <c r="B129" t="str">
        <f>VLOOKUP(E129,kontogrupp!A129:B1453,2,FALSE)</f>
        <v>50 - tööjõukulud</v>
      </c>
      <c r="C129" t="s">
        <v>291</v>
      </c>
      <c r="D129">
        <v>2903</v>
      </c>
      <c r="E129" s="1">
        <v>506000</v>
      </c>
      <c r="F129" t="s">
        <v>28</v>
      </c>
      <c r="G129" t="s">
        <v>47</v>
      </c>
      <c r="H129" t="s">
        <v>48</v>
      </c>
      <c r="I129" t="s">
        <v>292</v>
      </c>
      <c r="J129" t="s">
        <v>293</v>
      </c>
      <c r="O129" t="s">
        <v>23</v>
      </c>
      <c r="P129" t="s">
        <v>24</v>
      </c>
    </row>
    <row r="130" spans="1:16" x14ac:dyDescent="0.35">
      <c r="A130" t="str">
        <f>VLOOKUP(E130,kontoplaan!A130:F1598,6,FALSE)</f>
        <v>Põhitegevuse kulud</v>
      </c>
      <c r="B130" t="str">
        <f>VLOOKUP(E130,kontogrupp!A130:B1454,2,FALSE)</f>
        <v>50 - tööjõukulud</v>
      </c>
      <c r="C130" t="s">
        <v>291</v>
      </c>
      <c r="D130">
        <v>8798</v>
      </c>
      <c r="E130" s="1">
        <v>500140</v>
      </c>
      <c r="F130" t="s">
        <v>108</v>
      </c>
      <c r="G130" t="s">
        <v>47</v>
      </c>
      <c r="H130" t="s">
        <v>48</v>
      </c>
      <c r="I130" t="s">
        <v>292</v>
      </c>
      <c r="J130" t="s">
        <v>293</v>
      </c>
      <c r="O130" t="s">
        <v>23</v>
      </c>
      <c r="P130" t="s">
        <v>24</v>
      </c>
    </row>
    <row r="131" spans="1:16" x14ac:dyDescent="0.35">
      <c r="A131" t="str">
        <f>VLOOKUP(E131,kontoplaan!A131:F1599,6,FALSE)</f>
        <v>Põhitegevuse kulud</v>
      </c>
      <c r="B131" t="str">
        <f>VLOOKUP(E131,kontogrupp!A131:B1455,2,FALSE)</f>
        <v>50 - tööjõukulud</v>
      </c>
      <c r="C131" t="s">
        <v>294</v>
      </c>
      <c r="D131">
        <v>3825</v>
      </c>
      <c r="E131" s="1">
        <v>500500</v>
      </c>
      <c r="F131" t="s">
        <v>97</v>
      </c>
      <c r="G131" t="s">
        <v>288</v>
      </c>
      <c r="H131" t="s">
        <v>289</v>
      </c>
      <c r="I131" t="s">
        <v>117</v>
      </c>
      <c r="J131" t="s">
        <v>118</v>
      </c>
    </row>
    <row r="132" spans="1:16" x14ac:dyDescent="0.35">
      <c r="A132" t="str">
        <f>VLOOKUP(E132,kontoplaan!A132:F1600,6,FALSE)</f>
        <v>Põhitegevuse kulud</v>
      </c>
      <c r="B132" t="str">
        <f>VLOOKUP(E132,kontogrupp!A132:B1456,2,FALSE)</f>
        <v>50 - tööjõukulud</v>
      </c>
      <c r="C132" t="s">
        <v>18</v>
      </c>
      <c r="D132">
        <v>31</v>
      </c>
      <c r="E132" s="1">
        <v>506040</v>
      </c>
      <c r="F132" t="s">
        <v>18</v>
      </c>
      <c r="G132" t="s">
        <v>288</v>
      </c>
      <c r="H132" t="s">
        <v>289</v>
      </c>
      <c r="I132" t="s">
        <v>117</v>
      </c>
      <c r="J132" t="s">
        <v>118</v>
      </c>
    </row>
    <row r="133" spans="1:16" x14ac:dyDescent="0.35">
      <c r="A133" t="str">
        <f>VLOOKUP(E133,kontoplaan!A133:F1601,6,FALSE)</f>
        <v>Põhitegevuse kulud</v>
      </c>
      <c r="B133" t="str">
        <f>VLOOKUP(E133,kontogrupp!A133:B1457,2,FALSE)</f>
        <v>50 - tööjõukulud</v>
      </c>
      <c r="C133" t="s">
        <v>28</v>
      </c>
      <c r="D133">
        <v>1263</v>
      </c>
      <c r="E133" s="1">
        <v>506000</v>
      </c>
      <c r="F133" t="s">
        <v>28</v>
      </c>
      <c r="G133" t="s">
        <v>288</v>
      </c>
      <c r="H133" t="s">
        <v>289</v>
      </c>
      <c r="I133" t="s">
        <v>117</v>
      </c>
      <c r="J133" t="s">
        <v>118</v>
      </c>
    </row>
    <row r="134" spans="1:16" x14ac:dyDescent="0.35">
      <c r="A134" t="str">
        <f>VLOOKUP(E134,kontoplaan!A134:F1602,6,FALSE)</f>
        <v>Põhitegevuse kulud</v>
      </c>
      <c r="B134" t="str">
        <f>VLOOKUP(E134,kontogrupp!A134:B1458,2,FALSE)</f>
        <v>50 - tööjõukulud</v>
      </c>
      <c r="C134" t="s">
        <v>157</v>
      </c>
      <c r="D134">
        <v>16799</v>
      </c>
      <c r="E134" s="1">
        <v>500260</v>
      </c>
      <c r="F134" t="s">
        <v>157</v>
      </c>
      <c r="G134" t="s">
        <v>288</v>
      </c>
      <c r="H134" t="s">
        <v>289</v>
      </c>
      <c r="I134" t="s">
        <v>117</v>
      </c>
      <c r="J134" t="s">
        <v>118</v>
      </c>
      <c r="M134" t="s">
        <v>286</v>
      </c>
      <c r="N134" t="s">
        <v>287</v>
      </c>
    </row>
    <row r="135" spans="1:16" x14ac:dyDescent="0.35">
      <c r="A135" t="str">
        <f>VLOOKUP(E135,kontoplaan!A135:F1603,6,FALSE)</f>
        <v>Põhitegevuse kulud</v>
      </c>
      <c r="B135" t="str">
        <f>VLOOKUP(E135,kontogrupp!A135:B1459,2,FALSE)</f>
        <v>55 - majandamiskulud</v>
      </c>
      <c r="C135" t="s">
        <v>295</v>
      </c>
      <c r="D135">
        <v>3737</v>
      </c>
      <c r="E135" s="1">
        <v>552440</v>
      </c>
      <c r="F135" t="s">
        <v>209</v>
      </c>
      <c r="G135" t="s">
        <v>154</v>
      </c>
      <c r="H135" t="s">
        <v>155</v>
      </c>
      <c r="I135" t="s">
        <v>117</v>
      </c>
      <c r="J135" t="s">
        <v>118</v>
      </c>
      <c r="M135" t="s">
        <v>141</v>
      </c>
      <c r="N135" t="s">
        <v>142</v>
      </c>
    </row>
    <row r="136" spans="1:16" x14ac:dyDescent="0.35">
      <c r="A136" t="str">
        <f>VLOOKUP(E136,kontoplaan!A136:F1604,6,FALSE)</f>
        <v>Põhitegevuse kulud</v>
      </c>
      <c r="B136" t="str">
        <f>VLOOKUP(E136,kontogrupp!A136:B1460,2,FALSE)</f>
        <v>55 - majandamiskulud</v>
      </c>
      <c r="C136" t="s">
        <v>296</v>
      </c>
      <c r="D136">
        <v>112</v>
      </c>
      <c r="E136" s="1">
        <v>552590</v>
      </c>
      <c r="F136" t="s">
        <v>149</v>
      </c>
      <c r="G136" t="s">
        <v>154</v>
      </c>
      <c r="H136" t="s">
        <v>155</v>
      </c>
      <c r="I136" t="s">
        <v>117</v>
      </c>
      <c r="J136" t="s">
        <v>118</v>
      </c>
      <c r="M136" t="s">
        <v>150</v>
      </c>
      <c r="N136" t="s">
        <v>151</v>
      </c>
    </row>
    <row r="137" spans="1:16" x14ac:dyDescent="0.35">
      <c r="A137" t="str">
        <f>VLOOKUP(E137,kontoplaan!A137:F1605,6,FALSE)</f>
        <v>Põhitegevuse kulud</v>
      </c>
      <c r="B137" t="str">
        <f>VLOOKUP(E137,kontogrupp!A137:B1461,2,FALSE)</f>
        <v>55 - majandamiskulud</v>
      </c>
      <c r="C137" t="s">
        <v>297</v>
      </c>
      <c r="D137">
        <v>-1000</v>
      </c>
      <c r="E137" s="1">
        <v>552520</v>
      </c>
      <c r="F137" t="s">
        <v>297</v>
      </c>
      <c r="G137" t="s">
        <v>19</v>
      </c>
      <c r="H137" t="s">
        <v>20</v>
      </c>
      <c r="I137" t="s">
        <v>178</v>
      </c>
      <c r="J137" t="s">
        <v>179</v>
      </c>
      <c r="O137" t="s">
        <v>299</v>
      </c>
      <c r="P137" t="s">
        <v>300</v>
      </c>
    </row>
    <row r="138" spans="1:16" x14ac:dyDescent="0.35">
      <c r="A138" t="str">
        <f>VLOOKUP(E138,kontoplaan!A138:F1606,6,FALSE)</f>
        <v>Põhitegevuse kulud</v>
      </c>
      <c r="B138" t="str">
        <f>VLOOKUP(E138,kontogrupp!A138:B1462,2,FALSE)</f>
        <v>55 - majandamiskulud</v>
      </c>
      <c r="C138" t="s">
        <v>301</v>
      </c>
      <c r="D138">
        <v>-3521</v>
      </c>
      <c r="E138" s="1">
        <v>552490</v>
      </c>
      <c r="F138" t="s">
        <v>244</v>
      </c>
      <c r="G138" t="s">
        <v>139</v>
      </c>
      <c r="H138" t="s">
        <v>140</v>
      </c>
      <c r="I138" t="s">
        <v>245</v>
      </c>
      <c r="J138" t="s">
        <v>246</v>
      </c>
      <c r="O138" t="s">
        <v>247</v>
      </c>
      <c r="P138" t="s">
        <v>248</v>
      </c>
    </row>
    <row r="139" spans="1:16" x14ac:dyDescent="0.35">
      <c r="A139" t="str">
        <f>VLOOKUP(E139,kontoplaan!A139:F1607,6,FALSE)</f>
        <v>Põhitegevuse kulud</v>
      </c>
      <c r="B139" t="str">
        <f>VLOOKUP(E139,kontogrupp!A139:B1463,2,FALSE)</f>
        <v>55 - majandamiskulud</v>
      </c>
      <c r="C139" t="s">
        <v>302</v>
      </c>
      <c r="D139">
        <v>-20000</v>
      </c>
      <c r="E139" s="1">
        <v>552110</v>
      </c>
      <c r="F139" t="s">
        <v>304</v>
      </c>
      <c r="G139" t="s">
        <v>305</v>
      </c>
      <c r="H139" t="s">
        <v>306</v>
      </c>
      <c r="I139" t="s">
        <v>307</v>
      </c>
      <c r="J139" t="s">
        <v>308</v>
      </c>
    </row>
    <row r="140" spans="1:16" hidden="1" x14ac:dyDescent="0.35">
      <c r="A140" t="str">
        <f>VLOOKUP(E140,kontoplaan!A140:F1608,6,FALSE)</f>
        <v>Põhitegevuse tulud</v>
      </c>
      <c r="B140" t="str">
        <f>VLOOKUP(E140,kontogrupp!A140:B1464,2,FALSE)</f>
        <v>32 - tulud kaupade ja teenuste müügist</v>
      </c>
      <c r="C140" t="s">
        <v>302</v>
      </c>
      <c r="D140">
        <v>-20000</v>
      </c>
      <c r="E140" s="1">
        <v>322040</v>
      </c>
      <c r="F140" t="s">
        <v>310</v>
      </c>
      <c r="G140" t="s">
        <v>305</v>
      </c>
      <c r="H140" t="s">
        <v>306</v>
      </c>
      <c r="I140" t="s">
        <v>307</v>
      </c>
      <c r="J140" t="s">
        <v>308</v>
      </c>
    </row>
    <row r="141" spans="1:16" x14ac:dyDescent="0.35">
      <c r="A141" t="str">
        <f>VLOOKUP(E141,kontoplaan!A141:F1609,6,FALSE)</f>
        <v>Põhitegevuse kulud</v>
      </c>
      <c r="B141" t="str">
        <f>VLOOKUP(E141,kontogrupp!A141:B1465,2,FALSE)</f>
        <v>55 - majandamiskulud</v>
      </c>
      <c r="C141" t="s">
        <v>311</v>
      </c>
      <c r="D141">
        <v>3521</v>
      </c>
      <c r="E141" s="1">
        <v>552110</v>
      </c>
      <c r="F141" t="s">
        <v>304</v>
      </c>
      <c r="G141" t="s">
        <v>154</v>
      </c>
      <c r="H141" t="s">
        <v>155</v>
      </c>
      <c r="I141" t="s">
        <v>312</v>
      </c>
      <c r="J141" t="s">
        <v>313</v>
      </c>
    </row>
    <row r="142" spans="1:16" x14ac:dyDescent="0.35">
      <c r="A142" t="str">
        <f>VLOOKUP(E142,kontoplaan!A142:F1610,6,FALSE)</f>
        <v>Põhitegevuse kulud</v>
      </c>
      <c r="B142" t="str">
        <f>VLOOKUP(E142,kontogrupp!A142:B1466,2,FALSE)</f>
        <v>55 - majandamiskulud</v>
      </c>
      <c r="C142" t="s">
        <v>314</v>
      </c>
      <c r="D142">
        <v>544</v>
      </c>
      <c r="E142" s="1">
        <v>552110</v>
      </c>
      <c r="F142" t="s">
        <v>304</v>
      </c>
      <c r="G142" t="s">
        <v>154</v>
      </c>
      <c r="H142" t="s">
        <v>155</v>
      </c>
      <c r="I142" t="s">
        <v>312</v>
      </c>
      <c r="J142" t="s">
        <v>313</v>
      </c>
    </row>
    <row r="143" spans="1:16" x14ac:dyDescent="0.35">
      <c r="A143" t="str">
        <f>VLOOKUP(E143,kontoplaan!A143:F1611,6,FALSE)</f>
        <v>Põhitegevuse kulud</v>
      </c>
      <c r="B143" t="str">
        <f>VLOOKUP(E143,kontogrupp!A143:B1467,2,FALSE)</f>
        <v>55 - majandamiskulud</v>
      </c>
      <c r="C143" t="s">
        <v>315</v>
      </c>
      <c r="D143">
        <v>1580</v>
      </c>
      <c r="E143" s="1">
        <v>552110</v>
      </c>
      <c r="F143" t="s">
        <v>304</v>
      </c>
      <c r="G143" t="s">
        <v>288</v>
      </c>
      <c r="H143" t="s">
        <v>289</v>
      </c>
      <c r="I143" t="s">
        <v>312</v>
      </c>
      <c r="J143" t="s">
        <v>313</v>
      </c>
    </row>
    <row r="144" spans="1:16" x14ac:dyDescent="0.35">
      <c r="A144" t="str">
        <f>VLOOKUP(E144,kontoplaan!A144:F1612,6,FALSE)</f>
        <v>Põhitegevuse kulud</v>
      </c>
      <c r="B144" t="str">
        <f>VLOOKUP(E144,kontogrupp!A144:B1468,2,FALSE)</f>
        <v>55 - majandamiskulud</v>
      </c>
      <c r="C144" t="s">
        <v>316</v>
      </c>
      <c r="D144">
        <v>-2124</v>
      </c>
      <c r="E144" s="1">
        <v>552110</v>
      </c>
      <c r="F144" t="s">
        <v>304</v>
      </c>
      <c r="G144" t="s">
        <v>134</v>
      </c>
      <c r="H144" t="s">
        <v>135</v>
      </c>
      <c r="I144" t="s">
        <v>312</v>
      </c>
      <c r="J144" t="s">
        <v>313</v>
      </c>
    </row>
    <row r="145" spans="1:18" x14ac:dyDescent="0.35">
      <c r="A145" t="str">
        <f>VLOOKUP(E145,kontoplaan!A145:F1613,6,FALSE)</f>
        <v>Põhitegevuse kulud</v>
      </c>
      <c r="B145" t="str">
        <f>VLOOKUP(E145,kontogrupp!A145:B1469,2,FALSE)</f>
        <v>55 - majandamiskulud</v>
      </c>
      <c r="C145" t="s">
        <v>317</v>
      </c>
      <c r="D145">
        <v>2345</v>
      </c>
      <c r="E145" s="1">
        <v>552400</v>
      </c>
      <c r="F145" t="s">
        <v>319</v>
      </c>
      <c r="G145" t="s">
        <v>158</v>
      </c>
      <c r="H145" t="s">
        <v>159</v>
      </c>
      <c r="I145" t="s">
        <v>117</v>
      </c>
      <c r="J145" t="s">
        <v>118</v>
      </c>
    </row>
    <row r="146" spans="1:18" x14ac:dyDescent="0.35">
      <c r="A146" t="str">
        <f>VLOOKUP(E146,kontoplaan!A146:F1614,6,FALSE)</f>
        <v>Põhitegevuse kulud</v>
      </c>
      <c r="B146" t="str">
        <f>VLOOKUP(E146,kontogrupp!A146:B1470,2,FALSE)</f>
        <v>50 - tööjõukulud</v>
      </c>
      <c r="C146" t="s">
        <v>320</v>
      </c>
      <c r="D146">
        <v>18511</v>
      </c>
      <c r="E146" s="1">
        <v>500260</v>
      </c>
      <c r="F146" t="s">
        <v>157</v>
      </c>
      <c r="G146" t="s">
        <v>134</v>
      </c>
      <c r="H146" t="s">
        <v>135</v>
      </c>
      <c r="I146" t="s">
        <v>117</v>
      </c>
      <c r="J146" t="s">
        <v>118</v>
      </c>
      <c r="M146" t="s">
        <v>286</v>
      </c>
      <c r="N146" t="s">
        <v>287</v>
      </c>
    </row>
    <row r="147" spans="1:18" x14ac:dyDescent="0.35">
      <c r="A147" t="str">
        <f>VLOOKUP(E147,kontoplaan!A147:F1615,6,FALSE)</f>
        <v>Põhitegevuse kulud</v>
      </c>
      <c r="B147" t="str">
        <f>VLOOKUP(E147,kontogrupp!A147:B1471,2,FALSE)</f>
        <v>50 - tööjõukulud</v>
      </c>
      <c r="C147" t="s">
        <v>320</v>
      </c>
      <c r="D147">
        <v>148</v>
      </c>
      <c r="E147" s="1">
        <v>506040</v>
      </c>
      <c r="F147" t="s">
        <v>18</v>
      </c>
      <c r="G147" t="s">
        <v>134</v>
      </c>
      <c r="H147" t="s">
        <v>135</v>
      </c>
      <c r="I147" t="s">
        <v>117</v>
      </c>
      <c r="J147" t="s">
        <v>118</v>
      </c>
      <c r="M147" t="s">
        <v>286</v>
      </c>
      <c r="N147" t="s">
        <v>287</v>
      </c>
    </row>
    <row r="148" spans="1:18" x14ac:dyDescent="0.35">
      <c r="A148" t="str">
        <f>VLOOKUP(E148,kontoplaan!A148:F1616,6,FALSE)</f>
        <v>Põhitegevuse kulud</v>
      </c>
      <c r="B148" t="str">
        <f>VLOOKUP(E148,kontogrupp!A148:B1472,2,FALSE)</f>
        <v>50 - tööjõukulud</v>
      </c>
      <c r="C148" t="s">
        <v>320</v>
      </c>
      <c r="D148">
        <v>6108</v>
      </c>
      <c r="E148" s="1">
        <v>506000</v>
      </c>
      <c r="F148" t="s">
        <v>28</v>
      </c>
      <c r="G148" t="s">
        <v>134</v>
      </c>
      <c r="H148" t="s">
        <v>135</v>
      </c>
      <c r="I148" t="s">
        <v>117</v>
      </c>
      <c r="J148" t="s">
        <v>118</v>
      </c>
      <c r="M148" t="s">
        <v>286</v>
      </c>
      <c r="N148" t="s">
        <v>287</v>
      </c>
    </row>
    <row r="149" spans="1:18" x14ac:dyDescent="0.35">
      <c r="A149" t="str">
        <f>VLOOKUP(E149,kontoplaan!A149:F1617,6,FALSE)</f>
        <v>Põhitegevuse kulud</v>
      </c>
      <c r="B149" t="str">
        <f>VLOOKUP(E149,kontogrupp!A149:B1473,2,FALSE)</f>
        <v>50 - tööjõukulud</v>
      </c>
      <c r="C149" t="s">
        <v>321</v>
      </c>
      <c r="D149">
        <v>460</v>
      </c>
      <c r="E149" s="1">
        <v>506000</v>
      </c>
      <c r="F149" t="s">
        <v>28</v>
      </c>
      <c r="G149" t="s">
        <v>134</v>
      </c>
      <c r="H149" t="s">
        <v>135</v>
      </c>
      <c r="I149" t="s">
        <v>117</v>
      </c>
      <c r="J149" t="s">
        <v>118</v>
      </c>
      <c r="M149" t="s">
        <v>141</v>
      </c>
      <c r="N149" t="s">
        <v>142</v>
      </c>
    </row>
    <row r="150" spans="1:18" x14ac:dyDescent="0.35">
      <c r="A150" t="str">
        <f>VLOOKUP(E150,kontoplaan!A150:F1618,6,FALSE)</f>
        <v>Põhitegevuse kulud</v>
      </c>
      <c r="B150" t="str">
        <f>VLOOKUP(E150,kontogrupp!A150:B1474,2,FALSE)</f>
        <v>50 - tööjõukulud</v>
      </c>
      <c r="C150" t="s">
        <v>321</v>
      </c>
      <c r="D150">
        <v>11</v>
      </c>
      <c r="E150" s="1">
        <v>506040</v>
      </c>
      <c r="F150" t="s">
        <v>18</v>
      </c>
      <c r="G150" t="s">
        <v>134</v>
      </c>
      <c r="H150" t="s">
        <v>135</v>
      </c>
      <c r="I150" t="s">
        <v>117</v>
      </c>
      <c r="J150" t="s">
        <v>118</v>
      </c>
      <c r="M150" t="s">
        <v>141</v>
      </c>
      <c r="N150" t="s">
        <v>142</v>
      </c>
    </row>
    <row r="151" spans="1:18" x14ac:dyDescent="0.35">
      <c r="A151" t="str">
        <f>VLOOKUP(E151,kontoplaan!A151:F1619,6,FALSE)</f>
        <v>Põhitegevuse kulud</v>
      </c>
      <c r="B151" t="str">
        <f>VLOOKUP(E151,kontogrupp!A151:B1475,2,FALSE)</f>
        <v>50 - tööjõukulud</v>
      </c>
      <c r="C151" t="s">
        <v>322</v>
      </c>
      <c r="D151">
        <v>1395</v>
      </c>
      <c r="E151" s="1">
        <v>500240</v>
      </c>
      <c r="F151" t="s">
        <v>206</v>
      </c>
      <c r="G151" t="s">
        <v>134</v>
      </c>
      <c r="H151" t="s">
        <v>135</v>
      </c>
      <c r="I151" t="s">
        <v>117</v>
      </c>
      <c r="J151" t="s">
        <v>118</v>
      </c>
      <c r="M151" t="s">
        <v>141</v>
      </c>
      <c r="N151" t="s">
        <v>142</v>
      </c>
    </row>
    <row r="152" spans="1:18" x14ac:dyDescent="0.35">
      <c r="A152" t="str">
        <f>VLOOKUP(E152,kontoplaan!A152:F1620,6,FALSE)</f>
        <v>Põhitegevuse kulud</v>
      </c>
      <c r="B152" t="str">
        <f>VLOOKUP(E152,kontogrupp!A152:B1476,2,FALSE)</f>
        <v>55 - majandamiskulud</v>
      </c>
      <c r="C152" t="s">
        <v>323</v>
      </c>
      <c r="D152">
        <v>4145</v>
      </c>
      <c r="E152" s="1">
        <v>552110</v>
      </c>
      <c r="F152" t="s">
        <v>304</v>
      </c>
      <c r="G152" t="s">
        <v>158</v>
      </c>
      <c r="H152" t="s">
        <v>159</v>
      </c>
      <c r="I152" t="s">
        <v>312</v>
      </c>
      <c r="J152" t="s">
        <v>313</v>
      </c>
    </row>
    <row r="153" spans="1:18" x14ac:dyDescent="0.35">
      <c r="A153" t="str">
        <f>VLOOKUP(E153,kontoplaan!A153:F1621,6,FALSE)</f>
        <v>Põhitegevuse kulud</v>
      </c>
      <c r="B153" t="str">
        <f>VLOOKUP(E153,kontogrupp!A153:B1477,2,FALSE)</f>
        <v>55 - majandamiskulud</v>
      </c>
      <c r="C153" t="s">
        <v>149</v>
      </c>
      <c r="D153">
        <v>100</v>
      </c>
      <c r="E153" s="1">
        <v>552590</v>
      </c>
      <c r="F153" t="s">
        <v>149</v>
      </c>
      <c r="G153" t="s">
        <v>19</v>
      </c>
      <c r="H153" t="s">
        <v>20</v>
      </c>
      <c r="I153" t="s">
        <v>87</v>
      </c>
      <c r="J153" t="s">
        <v>88</v>
      </c>
      <c r="O153" t="s">
        <v>324</v>
      </c>
      <c r="P153" t="s">
        <v>325</v>
      </c>
      <c r="Q153" t="s">
        <v>93</v>
      </c>
      <c r="R153" t="s">
        <v>94</v>
      </c>
    </row>
    <row r="154" spans="1:18" x14ac:dyDescent="0.35">
      <c r="A154" t="str">
        <f>VLOOKUP(E154,kontoplaan!A154:F1622,6,FALSE)</f>
        <v>Põhitegevuse kulud</v>
      </c>
      <c r="B154" t="str">
        <f>VLOOKUP(E154,kontogrupp!A154:B1478,2,FALSE)</f>
        <v>41 - toetused füüsilistele isikutele</v>
      </c>
      <c r="C154" t="s">
        <v>326</v>
      </c>
      <c r="D154">
        <v>-7150</v>
      </c>
      <c r="E154" s="1">
        <v>413050</v>
      </c>
      <c r="F154" t="s">
        <v>328</v>
      </c>
      <c r="G154" t="s">
        <v>139</v>
      </c>
      <c r="H154" t="s">
        <v>140</v>
      </c>
      <c r="I154" t="s">
        <v>117</v>
      </c>
      <c r="J154" t="s">
        <v>118</v>
      </c>
      <c r="O154" t="s">
        <v>329</v>
      </c>
      <c r="P154" t="s">
        <v>330</v>
      </c>
    </row>
    <row r="155" spans="1:18" x14ac:dyDescent="0.35">
      <c r="A155" t="str">
        <f>VLOOKUP(E155,kontoplaan!A155:F1623,6,FALSE)</f>
        <v>Põhitegevuse kulud</v>
      </c>
      <c r="B155" t="str">
        <f>VLOOKUP(E155,kontogrupp!A155:B1479,2,FALSE)</f>
        <v>55 - majandamiskulud</v>
      </c>
      <c r="C155" t="s">
        <v>331</v>
      </c>
      <c r="D155">
        <v>800</v>
      </c>
      <c r="E155" s="1">
        <v>551590</v>
      </c>
      <c r="F155" t="s">
        <v>230</v>
      </c>
      <c r="G155" t="s">
        <v>332</v>
      </c>
      <c r="H155" t="s">
        <v>333</v>
      </c>
      <c r="I155" t="s">
        <v>178</v>
      </c>
      <c r="J155" t="s">
        <v>179</v>
      </c>
    </row>
    <row r="156" spans="1:18" x14ac:dyDescent="0.35">
      <c r="A156" t="str">
        <f>VLOOKUP(E156,kontoplaan!A156:F1624,6,FALSE)</f>
        <v>Põhitegevuse kulud</v>
      </c>
      <c r="B156" t="str">
        <f>VLOOKUP(E156,kontogrupp!A156:B1480,2,FALSE)</f>
        <v>55 - majandamiskulud</v>
      </c>
      <c r="C156" t="s">
        <v>331</v>
      </c>
      <c r="D156">
        <v>-800</v>
      </c>
      <c r="E156" s="1">
        <v>551308</v>
      </c>
      <c r="F156" t="s">
        <v>184</v>
      </c>
      <c r="G156" t="s">
        <v>332</v>
      </c>
      <c r="H156" t="s">
        <v>333</v>
      </c>
      <c r="I156" t="s">
        <v>178</v>
      </c>
      <c r="J156" t="s">
        <v>179</v>
      </c>
    </row>
    <row r="157" spans="1:18" x14ac:dyDescent="0.35">
      <c r="A157" t="str">
        <f>VLOOKUP(E157,kontoplaan!A157:F1625,6,FALSE)</f>
        <v>Põhitegevuse kulud</v>
      </c>
      <c r="B157" t="str">
        <f>VLOOKUP(E157,kontogrupp!A157:B1481,2,FALSE)</f>
        <v>55 - majandamiskulud</v>
      </c>
      <c r="C157" t="s">
        <v>151</v>
      </c>
      <c r="D157">
        <v>221</v>
      </c>
      <c r="E157" s="1">
        <v>552590</v>
      </c>
      <c r="F157" t="s">
        <v>149</v>
      </c>
      <c r="G157" t="s">
        <v>158</v>
      </c>
      <c r="H157" t="s">
        <v>159</v>
      </c>
      <c r="I157" t="s">
        <v>117</v>
      </c>
      <c r="J157" t="s">
        <v>118</v>
      </c>
      <c r="M157" t="s">
        <v>150</v>
      </c>
      <c r="N157" t="s">
        <v>151</v>
      </c>
    </row>
    <row r="158" spans="1:18" x14ac:dyDescent="0.35">
      <c r="A158" t="str">
        <f>VLOOKUP(E158,kontoplaan!A158:F1626,6,FALSE)</f>
        <v>Põhitegevuse kulud</v>
      </c>
      <c r="B158" t="str">
        <f>VLOOKUP(E158,kontogrupp!A158:B1482,2,FALSE)</f>
        <v>50 - tööjõukulud</v>
      </c>
      <c r="C158" t="s">
        <v>334</v>
      </c>
      <c r="D158">
        <v>93</v>
      </c>
      <c r="E158" s="1">
        <v>506040</v>
      </c>
      <c r="F158" t="s">
        <v>18</v>
      </c>
      <c r="G158" t="s">
        <v>158</v>
      </c>
      <c r="H158" t="s">
        <v>159</v>
      </c>
      <c r="I158" t="s">
        <v>117</v>
      </c>
      <c r="J158" t="s">
        <v>118</v>
      </c>
      <c r="M158" t="s">
        <v>286</v>
      </c>
      <c r="N158" t="s">
        <v>287</v>
      </c>
    </row>
    <row r="159" spans="1:18" x14ac:dyDescent="0.35">
      <c r="A159" t="str">
        <f>VLOOKUP(E159,kontoplaan!A159:F1627,6,FALSE)</f>
        <v>Põhitegevuse kulud</v>
      </c>
      <c r="B159" t="str">
        <f>VLOOKUP(E159,kontogrupp!A159:B1483,2,FALSE)</f>
        <v>50 - tööjõukulud</v>
      </c>
      <c r="C159" t="s">
        <v>334</v>
      </c>
      <c r="D159">
        <v>3844</v>
      </c>
      <c r="E159" s="1">
        <v>506000</v>
      </c>
      <c r="F159" t="s">
        <v>28</v>
      </c>
      <c r="G159" t="s">
        <v>158</v>
      </c>
      <c r="H159" t="s">
        <v>159</v>
      </c>
      <c r="I159" t="s">
        <v>117</v>
      </c>
      <c r="J159" t="s">
        <v>118</v>
      </c>
      <c r="M159" t="s">
        <v>286</v>
      </c>
      <c r="N159" t="s">
        <v>287</v>
      </c>
    </row>
    <row r="160" spans="1:18" x14ac:dyDescent="0.35">
      <c r="A160" t="str">
        <f>VLOOKUP(E160,kontoplaan!A160:F1628,6,FALSE)</f>
        <v>Põhitegevuse kulud</v>
      </c>
      <c r="B160" t="str">
        <f>VLOOKUP(E160,kontogrupp!A160:B1484,2,FALSE)</f>
        <v>50 - tööjõukulud</v>
      </c>
      <c r="C160" t="s">
        <v>335</v>
      </c>
      <c r="D160">
        <v>11648</v>
      </c>
      <c r="E160" s="1">
        <v>500260</v>
      </c>
      <c r="F160" t="s">
        <v>157</v>
      </c>
      <c r="G160" t="s">
        <v>158</v>
      </c>
      <c r="H160" t="s">
        <v>159</v>
      </c>
      <c r="I160" t="s">
        <v>117</v>
      </c>
      <c r="J160" t="s">
        <v>118</v>
      </c>
      <c r="M160" t="s">
        <v>286</v>
      </c>
      <c r="N160" t="s">
        <v>287</v>
      </c>
    </row>
    <row r="161" spans="1:16" x14ac:dyDescent="0.35">
      <c r="A161" t="str">
        <f>VLOOKUP(E161,kontoplaan!A161:F1629,6,FALSE)</f>
        <v>Põhitegevuse kulud</v>
      </c>
      <c r="B161" t="str">
        <f>VLOOKUP(E161,kontogrupp!A161:B1485,2,FALSE)</f>
        <v>50 - tööjõukulud</v>
      </c>
      <c r="C161" t="s">
        <v>334</v>
      </c>
      <c r="D161">
        <v>156</v>
      </c>
      <c r="E161" s="1">
        <v>506040</v>
      </c>
      <c r="F161" t="s">
        <v>18</v>
      </c>
      <c r="G161" t="s">
        <v>158</v>
      </c>
      <c r="H161" t="s">
        <v>159</v>
      </c>
      <c r="I161" t="s">
        <v>117</v>
      </c>
      <c r="J161" t="s">
        <v>118</v>
      </c>
      <c r="M161" t="s">
        <v>286</v>
      </c>
      <c r="N161" t="s">
        <v>287</v>
      </c>
    </row>
    <row r="162" spans="1:16" x14ac:dyDescent="0.35">
      <c r="A162" t="str">
        <f>VLOOKUP(E162,kontoplaan!A162:F1630,6,FALSE)</f>
        <v>Põhitegevuse kulud</v>
      </c>
      <c r="B162" t="str">
        <f>VLOOKUP(E162,kontogrupp!A162:B1486,2,FALSE)</f>
        <v>50 - tööjõukulud</v>
      </c>
      <c r="C162" t="s">
        <v>334</v>
      </c>
      <c r="D162">
        <v>6461</v>
      </c>
      <c r="E162" s="1">
        <v>506000</v>
      </c>
      <c r="F162" t="s">
        <v>28</v>
      </c>
      <c r="G162" t="s">
        <v>158</v>
      </c>
      <c r="H162" t="s">
        <v>159</v>
      </c>
      <c r="I162" t="s">
        <v>117</v>
      </c>
      <c r="J162" t="s">
        <v>118</v>
      </c>
      <c r="M162" t="s">
        <v>286</v>
      </c>
      <c r="N162" t="s">
        <v>287</v>
      </c>
    </row>
    <row r="163" spans="1:16" x14ac:dyDescent="0.35">
      <c r="A163" t="str">
        <f>VLOOKUP(E163,kontoplaan!A163:F1631,6,FALSE)</f>
        <v>Põhitegevuse kulud</v>
      </c>
      <c r="B163" t="str">
        <f>VLOOKUP(E163,kontogrupp!A163:B1487,2,FALSE)</f>
        <v>50 - tööjõukulud</v>
      </c>
      <c r="C163" t="s">
        <v>335</v>
      </c>
      <c r="D163">
        <v>19580</v>
      </c>
      <c r="E163" s="1">
        <v>500260</v>
      </c>
      <c r="F163" t="s">
        <v>157</v>
      </c>
      <c r="G163" t="s">
        <v>158</v>
      </c>
      <c r="H163" t="s">
        <v>159</v>
      </c>
      <c r="I163" t="s">
        <v>117</v>
      </c>
      <c r="J163" t="s">
        <v>118</v>
      </c>
      <c r="M163" t="s">
        <v>286</v>
      </c>
      <c r="N163" t="s">
        <v>287</v>
      </c>
    </row>
    <row r="164" spans="1:16" x14ac:dyDescent="0.35">
      <c r="A164" t="str">
        <f>VLOOKUP(E164,kontoplaan!A164:F1632,6,FALSE)</f>
        <v>Põhitegevuse kulud</v>
      </c>
      <c r="B164" t="str">
        <f>VLOOKUP(E164,kontogrupp!A164:B1488,2,FALSE)</f>
        <v>50 - tööjõukulud</v>
      </c>
      <c r="C164" t="s">
        <v>336</v>
      </c>
      <c r="D164">
        <v>9000</v>
      </c>
      <c r="E164" s="1">
        <v>500250</v>
      </c>
      <c r="F164" t="s">
        <v>102</v>
      </c>
      <c r="G164" t="s">
        <v>337</v>
      </c>
      <c r="H164" t="s">
        <v>338</v>
      </c>
      <c r="I164" t="s">
        <v>339</v>
      </c>
      <c r="J164" t="s">
        <v>340</v>
      </c>
    </row>
    <row r="165" spans="1:16" x14ac:dyDescent="0.35">
      <c r="A165" t="str">
        <f>VLOOKUP(E165,kontoplaan!A165:F1633,6,FALSE)</f>
        <v>Põhitegevuse kulud</v>
      </c>
      <c r="B165" t="str">
        <f>VLOOKUP(E165,kontogrupp!A165:B1489,2,FALSE)</f>
        <v>50 - tööjõukulud</v>
      </c>
      <c r="C165" t="s">
        <v>336</v>
      </c>
      <c r="D165">
        <v>-9000</v>
      </c>
      <c r="E165" s="1">
        <v>500240</v>
      </c>
      <c r="F165" t="s">
        <v>206</v>
      </c>
      <c r="G165" t="s">
        <v>337</v>
      </c>
      <c r="H165" t="s">
        <v>338</v>
      </c>
      <c r="I165" t="s">
        <v>339</v>
      </c>
      <c r="J165" t="s">
        <v>340</v>
      </c>
    </row>
    <row r="166" spans="1:16" x14ac:dyDescent="0.35">
      <c r="A166" t="str">
        <f>VLOOKUP(E166,kontoplaan!A166:F1634,6,FALSE)</f>
        <v>Põhitegevuse kulud</v>
      </c>
      <c r="B166" t="str">
        <f>VLOOKUP(E166,kontogrupp!A166:B1490,2,FALSE)</f>
        <v>50 - tööjõukulud</v>
      </c>
      <c r="C166" t="s">
        <v>341</v>
      </c>
      <c r="D166">
        <v>20000</v>
      </c>
      <c r="E166" s="1">
        <v>500250</v>
      </c>
      <c r="F166" t="s">
        <v>102</v>
      </c>
      <c r="G166" t="s">
        <v>337</v>
      </c>
      <c r="H166" t="s">
        <v>338</v>
      </c>
      <c r="I166" t="s">
        <v>339</v>
      </c>
      <c r="J166" t="s">
        <v>340</v>
      </c>
    </row>
    <row r="167" spans="1:16" x14ac:dyDescent="0.35">
      <c r="A167" t="str">
        <f>VLOOKUP(E167,kontoplaan!A167:F1635,6,FALSE)</f>
        <v>Põhitegevuse kulud</v>
      </c>
      <c r="B167" t="str">
        <f>VLOOKUP(E167,kontogrupp!A167:B1491,2,FALSE)</f>
        <v>50 - tööjõukulud</v>
      </c>
      <c r="C167" t="s">
        <v>341</v>
      </c>
      <c r="D167">
        <v>-20000</v>
      </c>
      <c r="E167" s="1">
        <v>500210</v>
      </c>
      <c r="F167" t="s">
        <v>220</v>
      </c>
      <c r="G167" t="s">
        <v>337</v>
      </c>
      <c r="H167" t="s">
        <v>338</v>
      </c>
      <c r="I167" t="s">
        <v>339</v>
      </c>
      <c r="J167" t="s">
        <v>340</v>
      </c>
    </row>
    <row r="168" spans="1:16" x14ac:dyDescent="0.35">
      <c r="A168" t="str">
        <f>VLOOKUP(E168,kontoplaan!A168:F1636,6,FALSE)</f>
        <v>Põhitegevuse kulud</v>
      </c>
      <c r="B168" t="str">
        <f>VLOOKUP(E168,kontogrupp!A168:B1492,2,FALSE)</f>
        <v>50 - tööjõukulud</v>
      </c>
      <c r="C168" t="s">
        <v>342</v>
      </c>
      <c r="D168">
        <v>39</v>
      </c>
      <c r="E168" s="1">
        <v>506040</v>
      </c>
      <c r="F168" t="s">
        <v>18</v>
      </c>
      <c r="G168" t="s">
        <v>332</v>
      </c>
      <c r="H168" t="s">
        <v>333</v>
      </c>
      <c r="I168" t="s">
        <v>178</v>
      </c>
      <c r="J168" t="s">
        <v>179</v>
      </c>
      <c r="O168" t="s">
        <v>23</v>
      </c>
      <c r="P168" t="s">
        <v>24</v>
      </c>
    </row>
    <row r="169" spans="1:16" x14ac:dyDescent="0.35">
      <c r="A169" t="str">
        <f>VLOOKUP(E169,kontoplaan!A169:F1637,6,FALSE)</f>
        <v>Põhitegevuse kulud</v>
      </c>
      <c r="B169" t="str">
        <f>VLOOKUP(E169,kontogrupp!A169:B1493,2,FALSE)</f>
        <v>50 - tööjõukulud</v>
      </c>
      <c r="C169" t="s">
        <v>343</v>
      </c>
      <c r="D169">
        <v>1590</v>
      </c>
      <c r="E169" s="1">
        <v>506000</v>
      </c>
      <c r="F169" t="s">
        <v>28</v>
      </c>
      <c r="G169" t="s">
        <v>332</v>
      </c>
      <c r="H169" t="s">
        <v>333</v>
      </c>
      <c r="I169" t="s">
        <v>178</v>
      </c>
      <c r="J169" t="s">
        <v>179</v>
      </c>
      <c r="O169" t="s">
        <v>23</v>
      </c>
      <c r="P169" t="s">
        <v>24</v>
      </c>
    </row>
    <row r="170" spans="1:16" x14ac:dyDescent="0.35">
      <c r="A170" t="str">
        <f>VLOOKUP(E170,kontoplaan!A170:F1638,6,FALSE)</f>
        <v>Põhitegevuse kulud</v>
      </c>
      <c r="B170" t="str">
        <f>VLOOKUP(E170,kontogrupp!A170:B1494,2,FALSE)</f>
        <v>50 - tööjõukulud</v>
      </c>
      <c r="C170" t="s">
        <v>344</v>
      </c>
      <c r="D170">
        <v>3188</v>
      </c>
      <c r="E170" s="1">
        <v>500250</v>
      </c>
      <c r="F170" t="s">
        <v>102</v>
      </c>
      <c r="G170" t="s">
        <v>332</v>
      </c>
      <c r="H170" t="s">
        <v>333</v>
      </c>
      <c r="I170" t="s">
        <v>178</v>
      </c>
      <c r="J170" t="s">
        <v>179</v>
      </c>
      <c r="O170" t="s">
        <v>23</v>
      </c>
      <c r="P170" t="s">
        <v>24</v>
      </c>
    </row>
    <row r="171" spans="1:16" x14ac:dyDescent="0.35">
      <c r="A171" t="str">
        <f>VLOOKUP(E171,kontoplaan!A171:F1639,6,FALSE)</f>
        <v>Põhitegevuse kulud</v>
      </c>
      <c r="B171" t="str">
        <f>VLOOKUP(E171,kontogrupp!A171:B1495,2,FALSE)</f>
        <v>50 - tööjõukulud</v>
      </c>
      <c r="C171" t="s">
        <v>342</v>
      </c>
      <c r="D171">
        <v>-39</v>
      </c>
      <c r="E171" s="1">
        <v>506040</v>
      </c>
      <c r="F171" t="s">
        <v>18</v>
      </c>
      <c r="G171" t="s">
        <v>332</v>
      </c>
      <c r="H171" t="s">
        <v>333</v>
      </c>
      <c r="I171" t="s">
        <v>49</v>
      </c>
      <c r="J171" t="s">
        <v>50</v>
      </c>
      <c r="O171" t="s">
        <v>23</v>
      </c>
      <c r="P171" t="s">
        <v>24</v>
      </c>
    </row>
    <row r="172" spans="1:16" x14ac:dyDescent="0.35">
      <c r="A172" t="str">
        <f>VLOOKUP(E172,kontoplaan!A172:F1640,6,FALSE)</f>
        <v>Põhitegevuse kulud</v>
      </c>
      <c r="B172" t="str">
        <f>VLOOKUP(E172,kontogrupp!A172:B1496,2,FALSE)</f>
        <v>50 - tööjõukulud</v>
      </c>
      <c r="C172" t="s">
        <v>343</v>
      </c>
      <c r="D172">
        <v>-1590</v>
      </c>
      <c r="E172" s="1">
        <v>506000</v>
      </c>
      <c r="F172" t="s">
        <v>28</v>
      </c>
      <c r="G172" t="s">
        <v>332</v>
      </c>
      <c r="H172" t="s">
        <v>333</v>
      </c>
      <c r="I172" t="s">
        <v>49</v>
      </c>
      <c r="J172" t="s">
        <v>50</v>
      </c>
      <c r="O172" t="s">
        <v>23</v>
      </c>
      <c r="P172" t="s">
        <v>24</v>
      </c>
    </row>
    <row r="173" spans="1:16" x14ac:dyDescent="0.35">
      <c r="A173" t="str">
        <f>VLOOKUP(E173,kontoplaan!A173:F1641,6,FALSE)</f>
        <v>Põhitegevuse kulud</v>
      </c>
      <c r="B173" t="str">
        <f>VLOOKUP(E173,kontogrupp!A173:B1497,2,FALSE)</f>
        <v>50 - tööjõukulud</v>
      </c>
      <c r="C173" t="s">
        <v>344</v>
      </c>
      <c r="D173">
        <v>-3188</v>
      </c>
      <c r="E173" s="1">
        <v>500250</v>
      </c>
      <c r="F173" t="s">
        <v>102</v>
      </c>
      <c r="G173" t="s">
        <v>332</v>
      </c>
      <c r="H173" t="s">
        <v>333</v>
      </c>
      <c r="I173" t="s">
        <v>49</v>
      </c>
      <c r="J173" t="s">
        <v>50</v>
      </c>
      <c r="O173" t="s">
        <v>23</v>
      </c>
      <c r="P173" t="s">
        <v>24</v>
      </c>
    </row>
    <row r="174" spans="1:16" x14ac:dyDescent="0.35">
      <c r="A174" t="str">
        <f>VLOOKUP(E174,kontoplaan!A174:F1642,6,FALSE)</f>
        <v>Põhitegevuse kulud</v>
      </c>
      <c r="B174" t="str">
        <f>VLOOKUP(E174,kontogrupp!A174:B1498,2,FALSE)</f>
        <v>55 - majandamiskulud</v>
      </c>
      <c r="C174" t="s">
        <v>345</v>
      </c>
      <c r="D174">
        <v>50000</v>
      </c>
      <c r="E174" s="1">
        <v>551290</v>
      </c>
      <c r="F174" t="s">
        <v>347</v>
      </c>
      <c r="G174" t="s">
        <v>47</v>
      </c>
      <c r="H174" t="s">
        <v>48</v>
      </c>
      <c r="I174" t="s">
        <v>348</v>
      </c>
      <c r="J174" t="s">
        <v>349</v>
      </c>
      <c r="O174" t="s">
        <v>350</v>
      </c>
      <c r="P174" t="s">
        <v>351</v>
      </c>
    </row>
    <row r="175" spans="1:16" x14ac:dyDescent="0.35">
      <c r="A175" t="str">
        <f>VLOOKUP(E175,kontoplaan!A175:F1643,6,FALSE)</f>
        <v>Põhitegevuse kulud</v>
      </c>
      <c r="B175" t="str">
        <f>VLOOKUP(E175,kontogrupp!A175:B1499,2,FALSE)</f>
        <v>55 - majandamiskulud</v>
      </c>
      <c r="C175" t="s">
        <v>352</v>
      </c>
      <c r="D175">
        <v>-10000</v>
      </c>
      <c r="E175" s="1">
        <v>551210</v>
      </c>
      <c r="F175" t="s">
        <v>354</v>
      </c>
      <c r="G175" t="s">
        <v>47</v>
      </c>
      <c r="H175" t="s">
        <v>48</v>
      </c>
      <c r="I175" t="s">
        <v>355</v>
      </c>
      <c r="J175" t="s">
        <v>356</v>
      </c>
      <c r="O175" t="s">
        <v>357</v>
      </c>
      <c r="P175" t="s">
        <v>358</v>
      </c>
    </row>
    <row r="176" spans="1:16" x14ac:dyDescent="0.35">
      <c r="A176" t="str">
        <f>VLOOKUP(E176,kontoplaan!A176:F1644,6,FALSE)</f>
        <v>Põhitegevuse kulud</v>
      </c>
      <c r="B176" t="str">
        <f>VLOOKUP(E176,kontogrupp!A176:B1500,2,FALSE)</f>
        <v>55 - majandamiskulud</v>
      </c>
      <c r="C176" t="s">
        <v>359</v>
      </c>
      <c r="D176">
        <v>-28100</v>
      </c>
      <c r="E176" s="1">
        <v>551240</v>
      </c>
      <c r="F176" t="s">
        <v>172</v>
      </c>
      <c r="G176" t="s">
        <v>332</v>
      </c>
      <c r="H176" t="s">
        <v>333</v>
      </c>
      <c r="I176" t="s">
        <v>178</v>
      </c>
      <c r="J176" t="s">
        <v>179</v>
      </c>
      <c r="O176" t="s">
        <v>360</v>
      </c>
      <c r="P176" t="s">
        <v>361</v>
      </c>
    </row>
    <row r="177" spans="1:16" hidden="1" x14ac:dyDescent="0.35">
      <c r="A177" t="str">
        <f>VLOOKUP(E177,kontoplaan!A177:F1645,6,FALSE)</f>
        <v>Põhitegevuse tulud</v>
      </c>
      <c r="B177" t="str">
        <f>VLOOKUP(E177,kontogrupp!A177:B1501,2,FALSE)</f>
        <v>35 - saadud toetused</v>
      </c>
      <c r="C177" t="s">
        <v>362</v>
      </c>
      <c r="D177">
        <v>-28100</v>
      </c>
      <c r="E177" s="1">
        <v>35000006</v>
      </c>
      <c r="F177" t="s">
        <v>364</v>
      </c>
      <c r="G177" t="s">
        <v>332</v>
      </c>
      <c r="H177" t="s">
        <v>333</v>
      </c>
      <c r="I177" t="s">
        <v>178</v>
      </c>
      <c r="J177" t="s">
        <v>179</v>
      </c>
      <c r="O177" t="s">
        <v>360</v>
      </c>
      <c r="P177" t="s">
        <v>361</v>
      </c>
    </row>
    <row r="178" spans="1:16" x14ac:dyDescent="0.35">
      <c r="A178" t="str">
        <f>VLOOKUP(E178,kontoplaan!A178:F1646,6,FALSE)</f>
        <v>Põhitegevuse kulud</v>
      </c>
      <c r="B178" t="str">
        <f>VLOOKUP(E178,kontogrupp!A178:B1502,2,FALSE)</f>
        <v>55 - majandamiskulud</v>
      </c>
      <c r="C178" t="s">
        <v>365</v>
      </c>
      <c r="D178">
        <v>-10000</v>
      </c>
      <c r="E178" s="1">
        <v>551240</v>
      </c>
      <c r="F178" t="s">
        <v>172</v>
      </c>
      <c r="G178" t="s">
        <v>47</v>
      </c>
      <c r="H178" t="s">
        <v>48</v>
      </c>
      <c r="I178" t="s">
        <v>49</v>
      </c>
      <c r="J178" t="s">
        <v>50</v>
      </c>
      <c r="O178" t="s">
        <v>173</v>
      </c>
      <c r="P178" t="s">
        <v>174</v>
      </c>
    </row>
    <row r="179" spans="1:16" x14ac:dyDescent="0.35">
      <c r="A179" t="str">
        <f>VLOOKUP(E179,kontoplaan!A179:F1647,6,FALSE)</f>
        <v>Põhitegevuse kulud</v>
      </c>
      <c r="B179" t="str">
        <f>VLOOKUP(E179,kontogrupp!A179:B1503,2,FALSE)</f>
        <v>55 - majandamiskulud</v>
      </c>
      <c r="C179" t="s">
        <v>365</v>
      </c>
      <c r="D179">
        <v>-7880</v>
      </c>
      <c r="E179" s="1">
        <v>551290</v>
      </c>
      <c r="F179" t="s">
        <v>347</v>
      </c>
      <c r="G179" t="s">
        <v>47</v>
      </c>
      <c r="H179" t="s">
        <v>48</v>
      </c>
      <c r="I179" t="s">
        <v>49</v>
      </c>
      <c r="J179" t="s">
        <v>50</v>
      </c>
      <c r="O179" t="s">
        <v>173</v>
      </c>
      <c r="P179" t="s">
        <v>174</v>
      </c>
    </row>
    <row r="180" spans="1:16" x14ac:dyDescent="0.35">
      <c r="A180" t="str">
        <f>VLOOKUP(E180,kontoplaan!A180:F1648,6,FALSE)</f>
        <v>Põhitegevuse kulud</v>
      </c>
      <c r="B180" t="str">
        <f>VLOOKUP(E180,kontogrupp!A180:B1504,2,FALSE)</f>
        <v>55 - majandamiskulud</v>
      </c>
      <c r="C180" t="s">
        <v>366</v>
      </c>
      <c r="D180">
        <v>-11500</v>
      </c>
      <c r="E180" s="1">
        <v>551240</v>
      </c>
      <c r="F180" t="s">
        <v>172</v>
      </c>
      <c r="G180" t="s">
        <v>47</v>
      </c>
      <c r="H180" t="s">
        <v>48</v>
      </c>
      <c r="I180" t="s">
        <v>49</v>
      </c>
      <c r="J180" t="s">
        <v>50</v>
      </c>
      <c r="O180" t="s">
        <v>173</v>
      </c>
      <c r="P180" t="s">
        <v>174</v>
      </c>
    </row>
    <row r="181" spans="1:16" x14ac:dyDescent="0.35">
      <c r="A181" t="str">
        <f>VLOOKUP(E181,kontoplaan!A181:F1649,6,FALSE)</f>
        <v>Põhitegevuse kulud</v>
      </c>
      <c r="B181" t="str">
        <f>VLOOKUP(E181,kontogrupp!A181:B1505,2,FALSE)</f>
        <v>55 - majandamiskulud</v>
      </c>
      <c r="C181" t="s">
        <v>367</v>
      </c>
      <c r="D181">
        <v>-1207</v>
      </c>
      <c r="E181" s="1">
        <v>5511046</v>
      </c>
      <c r="F181" t="s">
        <v>367</v>
      </c>
      <c r="G181" t="s">
        <v>47</v>
      </c>
      <c r="H181" t="s">
        <v>48</v>
      </c>
      <c r="I181" t="s">
        <v>369</v>
      </c>
      <c r="J181" t="s">
        <v>370</v>
      </c>
      <c r="K181" t="s">
        <v>371</v>
      </c>
      <c r="L181" t="s">
        <v>372</v>
      </c>
      <c r="O181" t="s">
        <v>373</v>
      </c>
      <c r="P181" t="s">
        <v>374</v>
      </c>
    </row>
    <row r="182" spans="1:16" x14ac:dyDescent="0.35">
      <c r="A182" t="str">
        <f>VLOOKUP(E182,kontoplaan!A182:F1650,6,FALSE)</f>
        <v>Põhitegevuse kulud</v>
      </c>
      <c r="B182" t="str">
        <f>VLOOKUP(E182,kontogrupp!A182:B1506,2,FALSE)</f>
        <v>55 - majandamiskulud</v>
      </c>
      <c r="C182" t="s">
        <v>375</v>
      </c>
      <c r="D182">
        <v>403</v>
      </c>
      <c r="E182" s="1">
        <v>551102</v>
      </c>
      <c r="F182" t="s">
        <v>375</v>
      </c>
      <c r="G182" t="s">
        <v>47</v>
      </c>
      <c r="H182" t="s">
        <v>48</v>
      </c>
      <c r="I182" t="s">
        <v>369</v>
      </c>
      <c r="J182" t="s">
        <v>370</v>
      </c>
      <c r="K182" t="s">
        <v>371</v>
      </c>
      <c r="L182" t="s">
        <v>372</v>
      </c>
      <c r="O182" t="s">
        <v>373</v>
      </c>
      <c r="P182" t="s">
        <v>374</v>
      </c>
    </row>
    <row r="183" spans="1:16" x14ac:dyDescent="0.35">
      <c r="A183" t="str">
        <f>VLOOKUP(E183,kontoplaan!A183:F1651,6,FALSE)</f>
        <v>Põhitegevuse kulud</v>
      </c>
      <c r="B183" t="str">
        <f>VLOOKUP(E183,kontogrupp!A183:B1507,2,FALSE)</f>
        <v>55 - majandamiskulud</v>
      </c>
      <c r="C183" t="s">
        <v>354</v>
      </c>
      <c r="D183">
        <v>904</v>
      </c>
      <c r="E183" s="1">
        <v>551101</v>
      </c>
      <c r="F183" t="s">
        <v>354</v>
      </c>
      <c r="G183" t="s">
        <v>47</v>
      </c>
      <c r="H183" t="s">
        <v>48</v>
      </c>
      <c r="I183" t="s">
        <v>369</v>
      </c>
      <c r="J183" t="s">
        <v>370</v>
      </c>
      <c r="K183" t="s">
        <v>371</v>
      </c>
      <c r="L183" t="s">
        <v>372</v>
      </c>
      <c r="O183" t="s">
        <v>373</v>
      </c>
      <c r="P183" t="s">
        <v>374</v>
      </c>
    </row>
    <row r="184" spans="1:16" x14ac:dyDescent="0.35">
      <c r="A184" t="str">
        <f>VLOOKUP(E184,kontoplaan!A184:F1652,6,FALSE)</f>
        <v>Põhitegevuse kulud</v>
      </c>
      <c r="B184" t="str">
        <f>VLOOKUP(E184,kontogrupp!A184:B1508,2,FALSE)</f>
        <v>55 - majandamiskulud</v>
      </c>
      <c r="C184" t="s">
        <v>378</v>
      </c>
      <c r="D184">
        <v>9</v>
      </c>
      <c r="E184" s="1">
        <v>551107</v>
      </c>
      <c r="F184" t="s">
        <v>378</v>
      </c>
      <c r="G184" t="s">
        <v>380</v>
      </c>
      <c r="H184" t="s">
        <v>381</v>
      </c>
      <c r="I184" t="s">
        <v>250</v>
      </c>
      <c r="J184" t="s">
        <v>251</v>
      </c>
      <c r="K184" t="s">
        <v>382</v>
      </c>
      <c r="L184" t="s">
        <v>383</v>
      </c>
    </row>
    <row r="185" spans="1:16" x14ac:dyDescent="0.35">
      <c r="A185" t="str">
        <f>VLOOKUP(E185,kontoplaan!A185:F1653,6,FALSE)</f>
        <v>Põhitegevuse kulud</v>
      </c>
      <c r="B185" t="str">
        <f>VLOOKUP(E185,kontogrupp!A185:B1509,2,FALSE)</f>
        <v>55 - majandamiskulud</v>
      </c>
      <c r="C185" t="s">
        <v>367</v>
      </c>
      <c r="D185">
        <v>968</v>
      </c>
      <c r="E185" s="1">
        <v>5511046</v>
      </c>
      <c r="F185" t="s">
        <v>367</v>
      </c>
      <c r="G185" t="s">
        <v>380</v>
      </c>
      <c r="H185" t="s">
        <v>381</v>
      </c>
      <c r="I185" t="s">
        <v>250</v>
      </c>
      <c r="J185" t="s">
        <v>251</v>
      </c>
      <c r="K185" t="s">
        <v>382</v>
      </c>
      <c r="L185" t="s">
        <v>383</v>
      </c>
    </row>
    <row r="186" spans="1:16" x14ac:dyDescent="0.35">
      <c r="A186" t="str">
        <f>VLOOKUP(E186,kontoplaan!A186:F1654,6,FALSE)</f>
        <v>Põhitegevuse kulud</v>
      </c>
      <c r="B186" t="str">
        <f>VLOOKUP(E186,kontogrupp!A186:B1510,2,FALSE)</f>
        <v>55 - majandamiskulud</v>
      </c>
      <c r="C186" t="s">
        <v>354</v>
      </c>
      <c r="D186">
        <v>-977</v>
      </c>
      <c r="E186" s="1">
        <v>551101</v>
      </c>
      <c r="F186" t="s">
        <v>354</v>
      </c>
      <c r="G186" t="s">
        <v>380</v>
      </c>
      <c r="H186" t="s">
        <v>381</v>
      </c>
      <c r="I186" t="s">
        <v>250</v>
      </c>
      <c r="J186" t="s">
        <v>251</v>
      </c>
      <c r="K186" t="s">
        <v>382</v>
      </c>
      <c r="L186" t="s">
        <v>383</v>
      </c>
    </row>
    <row r="187" spans="1:16" x14ac:dyDescent="0.35">
      <c r="A187" t="str">
        <f>VLOOKUP(E187,kontoplaan!A187:F1655,6,FALSE)</f>
        <v>Põhitegevuse kulud</v>
      </c>
      <c r="B187" t="str">
        <f>VLOOKUP(E187,kontogrupp!A187:B1511,2,FALSE)</f>
        <v>55 - majandamiskulud</v>
      </c>
      <c r="C187" t="s">
        <v>367</v>
      </c>
      <c r="D187">
        <v>3447</v>
      </c>
      <c r="E187" s="1">
        <v>5511046</v>
      </c>
      <c r="F187" t="s">
        <v>367</v>
      </c>
      <c r="G187" t="s">
        <v>384</v>
      </c>
      <c r="H187" t="s">
        <v>385</v>
      </c>
      <c r="I187" t="s">
        <v>339</v>
      </c>
      <c r="J187" t="s">
        <v>340</v>
      </c>
      <c r="K187" t="s">
        <v>386</v>
      </c>
      <c r="L187" t="s">
        <v>387</v>
      </c>
    </row>
    <row r="188" spans="1:16" x14ac:dyDescent="0.35">
      <c r="A188" t="str">
        <f>VLOOKUP(E188,kontoplaan!A188:F1656,6,FALSE)</f>
        <v>Põhitegevuse kulud</v>
      </c>
      <c r="B188" t="str">
        <f>VLOOKUP(E188,kontogrupp!A188:B1512,2,FALSE)</f>
        <v>55 - majandamiskulud</v>
      </c>
      <c r="C188" t="s">
        <v>354</v>
      </c>
      <c r="D188">
        <v>8914</v>
      </c>
      <c r="E188" s="1">
        <v>551101</v>
      </c>
      <c r="F188" t="s">
        <v>354</v>
      </c>
      <c r="G188" t="s">
        <v>384</v>
      </c>
      <c r="H188" t="s">
        <v>385</v>
      </c>
      <c r="I188" t="s">
        <v>339</v>
      </c>
      <c r="J188" t="s">
        <v>340</v>
      </c>
      <c r="K188" t="s">
        <v>386</v>
      </c>
      <c r="L188" t="s">
        <v>387</v>
      </c>
    </row>
    <row r="189" spans="1:16" x14ac:dyDescent="0.35">
      <c r="A189" t="str">
        <f>VLOOKUP(E189,kontoplaan!A189:F1657,6,FALSE)</f>
        <v>Põhitegevuse kulud</v>
      </c>
      <c r="B189" t="str">
        <f>VLOOKUP(E189,kontogrupp!A189:B1513,2,FALSE)</f>
        <v>55 - majandamiskulud</v>
      </c>
      <c r="C189" t="s">
        <v>388</v>
      </c>
      <c r="D189">
        <v>-1656</v>
      </c>
      <c r="E189" s="1">
        <v>551100</v>
      </c>
      <c r="F189" t="s">
        <v>388</v>
      </c>
      <c r="G189" t="s">
        <v>384</v>
      </c>
      <c r="H189" t="s">
        <v>385</v>
      </c>
      <c r="I189" t="s">
        <v>339</v>
      </c>
      <c r="J189" t="s">
        <v>340</v>
      </c>
      <c r="K189" t="s">
        <v>386</v>
      </c>
      <c r="L189" t="s">
        <v>387</v>
      </c>
    </row>
    <row r="190" spans="1:16" x14ac:dyDescent="0.35">
      <c r="A190" t="str">
        <f>VLOOKUP(E190,kontoplaan!A190:F1658,6,FALSE)</f>
        <v>Põhitegevuse kulud</v>
      </c>
      <c r="B190" t="str">
        <f>VLOOKUP(E190,kontogrupp!A190:B1514,2,FALSE)</f>
        <v>55 - majandamiskulud</v>
      </c>
      <c r="C190" t="s">
        <v>378</v>
      </c>
      <c r="D190">
        <v>989</v>
      </c>
      <c r="E190" s="1">
        <v>551107</v>
      </c>
      <c r="F190" t="s">
        <v>378</v>
      </c>
      <c r="G190" t="s">
        <v>384</v>
      </c>
      <c r="H190" t="s">
        <v>385</v>
      </c>
      <c r="I190" t="s">
        <v>339</v>
      </c>
      <c r="J190" t="s">
        <v>340</v>
      </c>
      <c r="K190" t="s">
        <v>390</v>
      </c>
      <c r="L190" t="s">
        <v>391</v>
      </c>
    </row>
    <row r="191" spans="1:16" x14ac:dyDescent="0.35">
      <c r="A191" t="str">
        <f>VLOOKUP(E191,kontoplaan!A191:F1659,6,FALSE)</f>
        <v>Põhitegevuse kulud</v>
      </c>
      <c r="B191" t="str">
        <f>VLOOKUP(E191,kontogrupp!A191:B1515,2,FALSE)</f>
        <v>55 - majandamiskulud</v>
      </c>
      <c r="C191" t="s">
        <v>354</v>
      </c>
      <c r="D191">
        <v>-8034</v>
      </c>
      <c r="E191" s="1">
        <v>551101</v>
      </c>
      <c r="F191" t="s">
        <v>354</v>
      </c>
      <c r="G191" t="s">
        <v>384</v>
      </c>
      <c r="H191" t="s">
        <v>385</v>
      </c>
      <c r="I191" t="s">
        <v>339</v>
      </c>
      <c r="J191" t="s">
        <v>340</v>
      </c>
      <c r="K191" t="s">
        <v>390</v>
      </c>
      <c r="L191" t="s">
        <v>391</v>
      </c>
    </row>
    <row r="192" spans="1:16" x14ac:dyDescent="0.35">
      <c r="A192" t="str">
        <f>VLOOKUP(E192,kontoplaan!A192:F1660,6,FALSE)</f>
        <v>Põhitegevuse kulud</v>
      </c>
      <c r="B192" t="str">
        <f>VLOOKUP(E192,kontogrupp!A192:B1516,2,FALSE)</f>
        <v>55 - majandamiskulud</v>
      </c>
      <c r="C192" t="s">
        <v>388</v>
      </c>
      <c r="D192">
        <v>-2410</v>
      </c>
      <c r="E192" s="1">
        <v>551100</v>
      </c>
      <c r="F192" t="s">
        <v>388</v>
      </c>
      <c r="G192" t="s">
        <v>384</v>
      </c>
      <c r="H192" t="s">
        <v>385</v>
      </c>
      <c r="I192" t="s">
        <v>339</v>
      </c>
      <c r="J192" t="s">
        <v>340</v>
      </c>
      <c r="K192" t="s">
        <v>390</v>
      </c>
      <c r="L192" t="s">
        <v>391</v>
      </c>
    </row>
    <row r="193" spans="1:12" x14ac:dyDescent="0.35">
      <c r="A193" t="str">
        <f>VLOOKUP(E193,kontoplaan!A193:F1661,6,FALSE)</f>
        <v>Põhitegevuse kulud</v>
      </c>
      <c r="B193" t="str">
        <f>VLOOKUP(E193,kontogrupp!A193:B1517,2,FALSE)</f>
        <v>55 - majandamiskulud</v>
      </c>
      <c r="C193" t="s">
        <v>378</v>
      </c>
      <c r="D193">
        <v>18</v>
      </c>
      <c r="E193" s="1">
        <v>551107</v>
      </c>
      <c r="F193" t="s">
        <v>378</v>
      </c>
      <c r="G193" t="s">
        <v>158</v>
      </c>
      <c r="H193" t="s">
        <v>159</v>
      </c>
      <c r="I193" t="s">
        <v>117</v>
      </c>
      <c r="J193" t="s">
        <v>118</v>
      </c>
      <c r="K193" t="s">
        <v>392</v>
      </c>
      <c r="L193" t="s">
        <v>393</v>
      </c>
    </row>
    <row r="194" spans="1:12" x14ac:dyDescent="0.35">
      <c r="A194" t="str">
        <f>VLOOKUP(E194,kontoplaan!A194:F1662,6,FALSE)</f>
        <v>Põhitegevuse kulud</v>
      </c>
      <c r="B194" t="str">
        <f>VLOOKUP(E194,kontogrupp!A194:B1518,2,FALSE)</f>
        <v>55 - majandamiskulud</v>
      </c>
      <c r="C194" t="s">
        <v>367</v>
      </c>
      <c r="D194">
        <v>-18</v>
      </c>
      <c r="E194" s="1">
        <v>5511046</v>
      </c>
      <c r="F194" t="s">
        <v>367</v>
      </c>
      <c r="G194" t="s">
        <v>158</v>
      </c>
      <c r="H194" t="s">
        <v>159</v>
      </c>
      <c r="I194" t="s">
        <v>117</v>
      </c>
      <c r="J194" t="s">
        <v>118</v>
      </c>
      <c r="K194" t="s">
        <v>392</v>
      </c>
      <c r="L194" t="s">
        <v>393</v>
      </c>
    </row>
    <row r="195" spans="1:12" x14ac:dyDescent="0.35">
      <c r="A195" t="str">
        <f>VLOOKUP(E195,kontoplaan!A195:F1663,6,FALSE)</f>
        <v>Põhitegevuse kulud</v>
      </c>
      <c r="B195" t="str">
        <f>VLOOKUP(E195,kontogrupp!A195:B1519,2,FALSE)</f>
        <v>55 - majandamiskulud</v>
      </c>
      <c r="C195" t="s">
        <v>378</v>
      </c>
      <c r="D195">
        <v>89</v>
      </c>
      <c r="E195" s="1">
        <v>551107</v>
      </c>
      <c r="F195" t="s">
        <v>378</v>
      </c>
      <c r="G195" t="s">
        <v>158</v>
      </c>
      <c r="H195" t="s">
        <v>159</v>
      </c>
      <c r="I195" t="s">
        <v>117</v>
      </c>
      <c r="J195" t="s">
        <v>118</v>
      </c>
      <c r="K195" t="s">
        <v>394</v>
      </c>
      <c r="L195" t="s">
        <v>395</v>
      </c>
    </row>
    <row r="196" spans="1:12" x14ac:dyDescent="0.35">
      <c r="A196" t="str">
        <f>VLOOKUP(E196,kontoplaan!A196:F1664,6,FALSE)</f>
        <v>Põhitegevuse kulud</v>
      </c>
      <c r="B196" t="str">
        <f>VLOOKUP(E196,kontogrupp!A196:B1520,2,FALSE)</f>
        <v>55 - majandamiskulud</v>
      </c>
      <c r="C196" t="s">
        <v>367</v>
      </c>
      <c r="D196">
        <v>-89</v>
      </c>
      <c r="E196" s="1">
        <v>5511046</v>
      </c>
      <c r="F196" t="s">
        <v>367</v>
      </c>
      <c r="G196" t="s">
        <v>158</v>
      </c>
      <c r="H196" t="s">
        <v>159</v>
      </c>
      <c r="I196" t="s">
        <v>117</v>
      </c>
      <c r="J196" t="s">
        <v>118</v>
      </c>
      <c r="K196" t="s">
        <v>394</v>
      </c>
      <c r="L196" t="s">
        <v>395</v>
      </c>
    </row>
    <row r="197" spans="1:12" x14ac:dyDescent="0.35">
      <c r="A197" t="str">
        <f>VLOOKUP(E197,kontoplaan!A197:F1665,6,FALSE)</f>
        <v>Põhitegevuse kulud</v>
      </c>
      <c r="B197" t="str">
        <f>VLOOKUP(E197,kontogrupp!A197:B1521,2,FALSE)</f>
        <v>55 - majandamiskulud</v>
      </c>
      <c r="C197" t="s">
        <v>375</v>
      </c>
      <c r="D197">
        <v>41</v>
      </c>
      <c r="E197" s="1">
        <v>551102</v>
      </c>
      <c r="F197" t="s">
        <v>375</v>
      </c>
      <c r="G197" t="s">
        <v>158</v>
      </c>
      <c r="H197" t="s">
        <v>159</v>
      </c>
      <c r="I197" t="s">
        <v>117</v>
      </c>
      <c r="J197" t="s">
        <v>118</v>
      </c>
      <c r="K197" t="s">
        <v>394</v>
      </c>
      <c r="L197" t="s">
        <v>395</v>
      </c>
    </row>
    <row r="198" spans="1:12" x14ac:dyDescent="0.35">
      <c r="A198" t="str">
        <f>VLOOKUP(E198,kontoplaan!A198:F1666,6,FALSE)</f>
        <v>Põhitegevuse kulud</v>
      </c>
      <c r="B198" t="str">
        <f>VLOOKUP(E198,kontogrupp!A198:B1522,2,FALSE)</f>
        <v>55 - majandamiskulud</v>
      </c>
      <c r="C198" t="s">
        <v>367</v>
      </c>
      <c r="D198">
        <v>-1104</v>
      </c>
      <c r="E198" s="1">
        <v>5511046</v>
      </c>
      <c r="F198" t="s">
        <v>367</v>
      </c>
      <c r="G198" t="s">
        <v>384</v>
      </c>
      <c r="H198" t="s">
        <v>385</v>
      </c>
      <c r="I198" t="s">
        <v>339</v>
      </c>
      <c r="J198" t="s">
        <v>340</v>
      </c>
      <c r="K198" t="s">
        <v>396</v>
      </c>
      <c r="L198" t="s">
        <v>397</v>
      </c>
    </row>
    <row r="199" spans="1:12" x14ac:dyDescent="0.35">
      <c r="A199" t="str">
        <f>VLOOKUP(E199,kontoplaan!A199:F1667,6,FALSE)</f>
        <v>Põhitegevuse kulud</v>
      </c>
      <c r="B199" t="str">
        <f>VLOOKUP(E199,kontogrupp!A199:B1523,2,FALSE)</f>
        <v>55 - majandamiskulud</v>
      </c>
      <c r="C199" t="s">
        <v>388</v>
      </c>
      <c r="D199">
        <v>1104</v>
      </c>
      <c r="E199" s="1">
        <v>551100</v>
      </c>
      <c r="F199" t="s">
        <v>388</v>
      </c>
      <c r="G199" t="s">
        <v>384</v>
      </c>
      <c r="H199" t="s">
        <v>385</v>
      </c>
      <c r="I199" t="s">
        <v>339</v>
      </c>
      <c r="J199" t="s">
        <v>340</v>
      </c>
      <c r="K199" t="s">
        <v>396</v>
      </c>
      <c r="L199" t="s">
        <v>397</v>
      </c>
    </row>
    <row r="200" spans="1:12" x14ac:dyDescent="0.35">
      <c r="A200" t="str">
        <f>VLOOKUP(E200,kontoplaan!A200:F1668,6,FALSE)</f>
        <v>Põhitegevuse kulud</v>
      </c>
      <c r="B200" t="str">
        <f>VLOOKUP(E200,kontogrupp!A200:B1524,2,FALSE)</f>
        <v>55 - majandamiskulud</v>
      </c>
      <c r="C200" t="s">
        <v>378</v>
      </c>
      <c r="D200">
        <v>583</v>
      </c>
      <c r="E200" s="1">
        <v>551107</v>
      </c>
      <c r="F200" t="s">
        <v>378</v>
      </c>
      <c r="G200" t="s">
        <v>158</v>
      </c>
      <c r="H200" t="s">
        <v>159</v>
      </c>
      <c r="I200" t="s">
        <v>117</v>
      </c>
      <c r="J200" t="s">
        <v>118</v>
      </c>
      <c r="K200" t="s">
        <v>398</v>
      </c>
      <c r="L200" t="s">
        <v>399</v>
      </c>
    </row>
    <row r="201" spans="1:12" x14ac:dyDescent="0.35">
      <c r="A201" t="str">
        <f>VLOOKUP(E201,kontoplaan!A201:F1669,6,FALSE)</f>
        <v>Põhitegevuse kulud</v>
      </c>
      <c r="B201" t="str">
        <f>VLOOKUP(E201,kontogrupp!A201:B1525,2,FALSE)</f>
        <v>55 - majandamiskulud</v>
      </c>
      <c r="C201" t="s">
        <v>400</v>
      </c>
      <c r="D201">
        <v>-20000</v>
      </c>
      <c r="E201" s="1">
        <v>551106</v>
      </c>
      <c r="F201" t="s">
        <v>400</v>
      </c>
      <c r="G201" t="s">
        <v>158</v>
      </c>
      <c r="H201" t="s">
        <v>159</v>
      </c>
      <c r="I201" t="s">
        <v>117</v>
      </c>
      <c r="J201" t="s">
        <v>118</v>
      </c>
      <c r="K201" t="s">
        <v>398</v>
      </c>
      <c r="L201" t="s">
        <v>399</v>
      </c>
    </row>
    <row r="202" spans="1:12" x14ac:dyDescent="0.35">
      <c r="A202" t="str">
        <f>VLOOKUP(E202,kontoplaan!A202:F1670,6,FALSE)</f>
        <v>Põhitegevuse kulud</v>
      </c>
      <c r="B202" t="str">
        <f>VLOOKUP(E202,kontogrupp!A202:B1526,2,FALSE)</f>
        <v>55 - majandamiskulud</v>
      </c>
      <c r="C202" t="s">
        <v>367</v>
      </c>
      <c r="D202">
        <v>-8737</v>
      </c>
      <c r="E202" s="1">
        <v>5511046</v>
      </c>
      <c r="F202" t="s">
        <v>367</v>
      </c>
      <c r="G202" t="s">
        <v>158</v>
      </c>
      <c r="H202" t="s">
        <v>159</v>
      </c>
      <c r="I202" t="s">
        <v>117</v>
      </c>
      <c r="J202" t="s">
        <v>118</v>
      </c>
      <c r="K202" t="s">
        <v>398</v>
      </c>
      <c r="L202" t="s">
        <v>399</v>
      </c>
    </row>
    <row r="203" spans="1:12" x14ac:dyDescent="0.35">
      <c r="A203" t="str">
        <f>VLOOKUP(E203,kontoplaan!A203:F1671,6,FALSE)</f>
        <v>Põhitegevuse kulud</v>
      </c>
      <c r="B203" t="str">
        <f>VLOOKUP(E203,kontogrupp!A203:B1527,2,FALSE)</f>
        <v>55 - majandamiskulud</v>
      </c>
      <c r="C203" t="s">
        <v>354</v>
      </c>
      <c r="D203">
        <v>-2269</v>
      </c>
      <c r="E203" s="1">
        <v>551101</v>
      </c>
      <c r="F203" t="s">
        <v>354</v>
      </c>
      <c r="G203" t="s">
        <v>158</v>
      </c>
      <c r="H203" t="s">
        <v>159</v>
      </c>
      <c r="I203" t="s">
        <v>117</v>
      </c>
      <c r="J203" t="s">
        <v>118</v>
      </c>
      <c r="K203" t="s">
        <v>398</v>
      </c>
      <c r="L203" t="s">
        <v>399</v>
      </c>
    </row>
    <row r="204" spans="1:12" x14ac:dyDescent="0.35">
      <c r="A204" t="str">
        <f>VLOOKUP(E204,kontoplaan!A204:F1672,6,FALSE)</f>
        <v>Põhitegevuse kulud</v>
      </c>
      <c r="B204" t="str">
        <f>VLOOKUP(E204,kontogrupp!A204:B1528,2,FALSE)</f>
        <v>55 - majandamiskulud</v>
      </c>
      <c r="C204" t="s">
        <v>388</v>
      </c>
      <c r="D204">
        <v>-3020</v>
      </c>
      <c r="E204" s="1">
        <v>551100</v>
      </c>
      <c r="F204" t="s">
        <v>388</v>
      </c>
      <c r="G204" t="s">
        <v>158</v>
      </c>
      <c r="H204" t="s">
        <v>159</v>
      </c>
      <c r="I204" t="s">
        <v>117</v>
      </c>
      <c r="J204" t="s">
        <v>118</v>
      </c>
      <c r="K204" t="s">
        <v>398</v>
      </c>
      <c r="L204" t="s">
        <v>399</v>
      </c>
    </row>
    <row r="205" spans="1:12" x14ac:dyDescent="0.35">
      <c r="A205" t="str">
        <f>VLOOKUP(E205,kontoplaan!A205:F1673,6,FALSE)</f>
        <v>Põhitegevuse kulud</v>
      </c>
      <c r="B205" t="str">
        <f>VLOOKUP(E205,kontogrupp!A205:B1529,2,FALSE)</f>
        <v>55 - majandamiskulud</v>
      </c>
      <c r="C205" t="s">
        <v>367</v>
      </c>
      <c r="D205">
        <v>-1500</v>
      </c>
      <c r="E205" s="1">
        <v>5511046</v>
      </c>
      <c r="F205" t="s">
        <v>367</v>
      </c>
      <c r="G205" t="s">
        <v>47</v>
      </c>
      <c r="H205" t="s">
        <v>48</v>
      </c>
      <c r="I205" t="s">
        <v>49</v>
      </c>
      <c r="J205" t="s">
        <v>50</v>
      </c>
      <c r="K205" t="s">
        <v>402</v>
      </c>
      <c r="L205" t="s">
        <v>403</v>
      </c>
    </row>
    <row r="206" spans="1:12" x14ac:dyDescent="0.35">
      <c r="A206" t="str">
        <f>VLOOKUP(E206,kontoplaan!A206:F1674,6,FALSE)</f>
        <v>Põhitegevuse kulud</v>
      </c>
      <c r="B206" t="str">
        <f>VLOOKUP(E206,kontogrupp!A206:B1530,2,FALSE)</f>
        <v>55 - majandamiskulud</v>
      </c>
      <c r="C206" t="s">
        <v>378</v>
      </c>
      <c r="D206">
        <v>404</v>
      </c>
      <c r="E206" s="1">
        <v>551107</v>
      </c>
      <c r="F206" t="s">
        <v>378</v>
      </c>
      <c r="G206" t="s">
        <v>404</v>
      </c>
      <c r="H206" t="s">
        <v>405</v>
      </c>
      <c r="I206" t="s">
        <v>307</v>
      </c>
      <c r="J206" t="s">
        <v>308</v>
      </c>
      <c r="K206" t="s">
        <v>406</v>
      </c>
      <c r="L206" t="s">
        <v>407</v>
      </c>
    </row>
    <row r="207" spans="1:12" x14ac:dyDescent="0.35">
      <c r="A207" t="str">
        <f>VLOOKUP(E207,kontoplaan!A207:F1675,6,FALSE)</f>
        <v>Põhitegevuse kulud</v>
      </c>
      <c r="B207" t="str">
        <f>VLOOKUP(E207,kontogrupp!A207:B1531,2,FALSE)</f>
        <v>55 - majandamiskulud</v>
      </c>
      <c r="C207" t="s">
        <v>400</v>
      </c>
      <c r="D207">
        <v>-18600</v>
      </c>
      <c r="E207" s="1">
        <v>551106</v>
      </c>
      <c r="F207" t="s">
        <v>400</v>
      </c>
      <c r="G207" t="s">
        <v>404</v>
      </c>
      <c r="H207" t="s">
        <v>405</v>
      </c>
      <c r="I207" t="s">
        <v>307</v>
      </c>
      <c r="J207" t="s">
        <v>308</v>
      </c>
      <c r="K207" t="s">
        <v>406</v>
      </c>
      <c r="L207" t="s">
        <v>407</v>
      </c>
    </row>
    <row r="208" spans="1:12" x14ac:dyDescent="0.35">
      <c r="A208" t="str">
        <f>VLOOKUP(E208,kontoplaan!A208:F1676,6,FALSE)</f>
        <v>Põhitegevuse kulud</v>
      </c>
      <c r="B208" t="str">
        <f>VLOOKUP(E208,kontogrupp!A208:B1532,2,FALSE)</f>
        <v>55 - majandamiskulud</v>
      </c>
      <c r="C208" t="s">
        <v>367</v>
      </c>
      <c r="D208">
        <v>10648</v>
      </c>
      <c r="E208" s="1">
        <v>5511046</v>
      </c>
      <c r="F208" t="s">
        <v>367</v>
      </c>
      <c r="G208" t="s">
        <v>404</v>
      </c>
      <c r="H208" t="s">
        <v>405</v>
      </c>
      <c r="I208" t="s">
        <v>307</v>
      </c>
      <c r="J208" t="s">
        <v>308</v>
      </c>
      <c r="K208" t="s">
        <v>406</v>
      </c>
      <c r="L208" t="s">
        <v>407</v>
      </c>
    </row>
    <row r="209" spans="1:12" x14ac:dyDescent="0.35">
      <c r="A209" t="str">
        <f>VLOOKUP(E209,kontoplaan!A209:F1677,6,FALSE)</f>
        <v>Põhitegevuse kulud</v>
      </c>
      <c r="B209" t="str">
        <f>VLOOKUP(E209,kontogrupp!A209:B1533,2,FALSE)</f>
        <v>55 - majandamiskulud</v>
      </c>
      <c r="C209" t="s">
        <v>375</v>
      </c>
      <c r="D209">
        <v>731</v>
      </c>
      <c r="E209" s="1">
        <v>551102</v>
      </c>
      <c r="F209" t="s">
        <v>375</v>
      </c>
      <c r="G209" t="s">
        <v>404</v>
      </c>
      <c r="H209" t="s">
        <v>405</v>
      </c>
      <c r="I209" t="s">
        <v>307</v>
      </c>
      <c r="J209" t="s">
        <v>308</v>
      </c>
      <c r="K209" t="s">
        <v>406</v>
      </c>
      <c r="L209" t="s">
        <v>407</v>
      </c>
    </row>
    <row r="210" spans="1:12" x14ac:dyDescent="0.35">
      <c r="A210" t="str">
        <f>VLOOKUP(E210,kontoplaan!A210:F1678,6,FALSE)</f>
        <v>Põhitegevuse kulud</v>
      </c>
      <c r="B210" t="str">
        <f>VLOOKUP(E210,kontogrupp!A210:B1534,2,FALSE)</f>
        <v>55 - majandamiskulud</v>
      </c>
      <c r="C210" t="s">
        <v>354</v>
      </c>
      <c r="D210">
        <v>1052</v>
      </c>
      <c r="E210" s="1">
        <v>551101</v>
      </c>
      <c r="F210" t="s">
        <v>354</v>
      </c>
      <c r="G210" t="s">
        <v>404</v>
      </c>
      <c r="H210" t="s">
        <v>405</v>
      </c>
      <c r="I210" t="s">
        <v>307</v>
      </c>
      <c r="J210" t="s">
        <v>308</v>
      </c>
      <c r="K210" t="s">
        <v>406</v>
      </c>
      <c r="L210" t="s">
        <v>407</v>
      </c>
    </row>
    <row r="211" spans="1:12" x14ac:dyDescent="0.35">
      <c r="A211" t="str">
        <f>VLOOKUP(E211,kontoplaan!A211:F1679,6,FALSE)</f>
        <v>Põhitegevuse kulud</v>
      </c>
      <c r="B211" t="str">
        <f>VLOOKUP(E211,kontogrupp!A211:B1535,2,FALSE)</f>
        <v>55 - majandamiskulud</v>
      </c>
      <c r="C211" t="s">
        <v>388</v>
      </c>
      <c r="D211">
        <v>3254</v>
      </c>
      <c r="E211" s="1">
        <v>551100</v>
      </c>
      <c r="F211" t="s">
        <v>388</v>
      </c>
      <c r="G211" t="s">
        <v>404</v>
      </c>
      <c r="H211" t="s">
        <v>405</v>
      </c>
      <c r="I211" t="s">
        <v>307</v>
      </c>
      <c r="J211" t="s">
        <v>308</v>
      </c>
      <c r="K211" t="s">
        <v>406</v>
      </c>
      <c r="L211" t="s">
        <v>407</v>
      </c>
    </row>
    <row r="212" spans="1:12" x14ac:dyDescent="0.35">
      <c r="A212" t="str">
        <f>VLOOKUP(E212,kontoplaan!A212:F1680,6,FALSE)</f>
        <v>Põhitegevuse kulud</v>
      </c>
      <c r="B212" t="str">
        <f>VLOOKUP(E212,kontogrupp!A212:B1536,2,FALSE)</f>
        <v>55 - majandamiskulud</v>
      </c>
      <c r="C212" t="s">
        <v>378</v>
      </c>
      <c r="D212">
        <v>196</v>
      </c>
      <c r="E212" s="1">
        <v>551107</v>
      </c>
      <c r="F212" t="s">
        <v>378</v>
      </c>
      <c r="G212" t="s">
        <v>221</v>
      </c>
      <c r="H212" t="s">
        <v>222</v>
      </c>
      <c r="I212" t="s">
        <v>223</v>
      </c>
      <c r="J212" t="s">
        <v>224</v>
      </c>
      <c r="K212" t="s">
        <v>408</v>
      </c>
      <c r="L212" t="s">
        <v>409</v>
      </c>
    </row>
    <row r="213" spans="1:12" x14ac:dyDescent="0.35">
      <c r="A213" t="str">
        <f>VLOOKUP(E213,kontoplaan!A213:F1681,6,FALSE)</f>
        <v>Põhitegevuse kulud</v>
      </c>
      <c r="B213" t="str">
        <f>VLOOKUP(E213,kontogrupp!A213:B1537,2,FALSE)</f>
        <v>55 - majandamiskulud</v>
      </c>
      <c r="C213" t="s">
        <v>400</v>
      </c>
      <c r="D213">
        <v>7014</v>
      </c>
      <c r="E213" s="1">
        <v>551106</v>
      </c>
      <c r="F213" t="s">
        <v>400</v>
      </c>
      <c r="G213" t="s">
        <v>221</v>
      </c>
      <c r="H213" t="s">
        <v>222</v>
      </c>
      <c r="I213" t="s">
        <v>223</v>
      </c>
      <c r="J213" t="s">
        <v>224</v>
      </c>
      <c r="K213" t="s">
        <v>408</v>
      </c>
      <c r="L213" t="s">
        <v>409</v>
      </c>
    </row>
    <row r="214" spans="1:12" x14ac:dyDescent="0.35">
      <c r="A214" t="str">
        <f>VLOOKUP(E214,kontoplaan!A214:F1682,6,FALSE)</f>
        <v>Põhitegevuse kulud</v>
      </c>
      <c r="B214" t="str">
        <f>VLOOKUP(E214,kontogrupp!A214:B1538,2,FALSE)</f>
        <v>55 - majandamiskulud</v>
      </c>
      <c r="C214" t="s">
        <v>367</v>
      </c>
      <c r="D214">
        <v>-10060</v>
      </c>
      <c r="E214" s="1">
        <v>5511046</v>
      </c>
      <c r="F214" t="s">
        <v>367</v>
      </c>
      <c r="G214" t="s">
        <v>221</v>
      </c>
      <c r="H214" t="s">
        <v>222</v>
      </c>
      <c r="I214" t="s">
        <v>223</v>
      </c>
      <c r="J214" t="s">
        <v>224</v>
      </c>
      <c r="K214" t="s">
        <v>408</v>
      </c>
      <c r="L214" t="s">
        <v>409</v>
      </c>
    </row>
    <row r="215" spans="1:12" x14ac:dyDescent="0.35">
      <c r="A215" t="str">
        <f>VLOOKUP(E215,kontoplaan!A215:F1683,6,FALSE)</f>
        <v>Põhitegevuse kulud</v>
      </c>
      <c r="B215" t="str">
        <f>VLOOKUP(E215,kontogrupp!A215:B1539,2,FALSE)</f>
        <v>55 - majandamiskulud</v>
      </c>
      <c r="C215" t="s">
        <v>375</v>
      </c>
      <c r="D215">
        <v>278</v>
      </c>
      <c r="E215" s="1">
        <v>551102</v>
      </c>
      <c r="F215" t="s">
        <v>375</v>
      </c>
      <c r="G215" t="s">
        <v>221</v>
      </c>
      <c r="H215" t="s">
        <v>222</v>
      </c>
      <c r="I215" t="s">
        <v>223</v>
      </c>
      <c r="J215" t="s">
        <v>224</v>
      </c>
      <c r="K215" t="s">
        <v>408</v>
      </c>
      <c r="L215" t="s">
        <v>409</v>
      </c>
    </row>
    <row r="216" spans="1:12" x14ac:dyDescent="0.35">
      <c r="A216" t="str">
        <f>VLOOKUP(E216,kontoplaan!A216:F1684,6,FALSE)</f>
        <v>Põhitegevuse kulud</v>
      </c>
      <c r="B216" t="str">
        <f>VLOOKUP(E216,kontogrupp!A216:B1540,2,FALSE)</f>
        <v>55 - majandamiskulud</v>
      </c>
      <c r="C216" t="s">
        <v>354</v>
      </c>
      <c r="D216">
        <v>2172</v>
      </c>
      <c r="E216" s="1">
        <v>551101</v>
      </c>
      <c r="F216" t="s">
        <v>354</v>
      </c>
      <c r="G216" t="s">
        <v>221</v>
      </c>
      <c r="H216" t="s">
        <v>222</v>
      </c>
      <c r="I216" t="s">
        <v>223</v>
      </c>
      <c r="J216" t="s">
        <v>224</v>
      </c>
      <c r="K216" t="s">
        <v>408</v>
      </c>
      <c r="L216" t="s">
        <v>409</v>
      </c>
    </row>
    <row r="217" spans="1:12" x14ac:dyDescent="0.35">
      <c r="A217" t="str">
        <f>VLOOKUP(E217,kontoplaan!A217:F1685,6,FALSE)</f>
        <v>Põhitegevuse kulud</v>
      </c>
      <c r="B217" t="str">
        <f>VLOOKUP(E217,kontogrupp!A217:B1541,2,FALSE)</f>
        <v>55 - majandamiskulud</v>
      </c>
      <c r="C217" t="s">
        <v>388</v>
      </c>
      <c r="D217">
        <v>2270</v>
      </c>
      <c r="E217" s="1">
        <v>551100</v>
      </c>
      <c r="F217" t="s">
        <v>388</v>
      </c>
      <c r="G217" t="s">
        <v>221</v>
      </c>
      <c r="H217" t="s">
        <v>222</v>
      </c>
      <c r="I217" t="s">
        <v>223</v>
      </c>
      <c r="J217" t="s">
        <v>224</v>
      </c>
      <c r="K217" t="s">
        <v>408</v>
      </c>
      <c r="L217" t="s">
        <v>409</v>
      </c>
    </row>
    <row r="218" spans="1:12" x14ac:dyDescent="0.35">
      <c r="A218" t="str">
        <f>VLOOKUP(E218,kontoplaan!A218:F1686,6,FALSE)</f>
        <v>Põhitegevuse kulud</v>
      </c>
      <c r="B218" t="str">
        <f>VLOOKUP(E218,kontogrupp!A218:B1542,2,FALSE)</f>
        <v>55 - majandamiskulud</v>
      </c>
      <c r="C218" t="s">
        <v>378</v>
      </c>
      <c r="D218">
        <v>581</v>
      </c>
      <c r="E218" s="1">
        <v>551107</v>
      </c>
      <c r="F218" t="s">
        <v>378</v>
      </c>
      <c r="G218" t="s">
        <v>410</v>
      </c>
      <c r="H218" t="s">
        <v>411</v>
      </c>
      <c r="I218" t="s">
        <v>412</v>
      </c>
      <c r="J218" t="s">
        <v>413</v>
      </c>
      <c r="K218" t="s">
        <v>414</v>
      </c>
      <c r="L218" t="s">
        <v>415</v>
      </c>
    </row>
    <row r="219" spans="1:12" x14ac:dyDescent="0.35">
      <c r="A219" t="str">
        <f>VLOOKUP(E219,kontoplaan!A219:F1687,6,FALSE)</f>
        <v>Põhitegevuse kulud</v>
      </c>
      <c r="B219" t="str">
        <f>VLOOKUP(E219,kontogrupp!A219:B1543,2,FALSE)</f>
        <v>55 - majandamiskulud</v>
      </c>
      <c r="C219" t="s">
        <v>367</v>
      </c>
      <c r="D219">
        <v>-581</v>
      </c>
      <c r="E219" s="1">
        <v>5511046</v>
      </c>
      <c r="F219" t="s">
        <v>367</v>
      </c>
      <c r="G219" t="s">
        <v>410</v>
      </c>
      <c r="H219" t="s">
        <v>411</v>
      </c>
      <c r="I219" t="s">
        <v>412</v>
      </c>
      <c r="J219" t="s">
        <v>413</v>
      </c>
      <c r="K219" t="s">
        <v>414</v>
      </c>
      <c r="L219" t="s">
        <v>415</v>
      </c>
    </row>
    <row r="220" spans="1:12" x14ac:dyDescent="0.35">
      <c r="A220" t="str">
        <f>VLOOKUP(E220,kontoplaan!A220:F1688,6,FALSE)</f>
        <v>Põhitegevuse kulud</v>
      </c>
      <c r="B220" t="str">
        <f>VLOOKUP(E220,kontogrupp!A220:B1544,2,FALSE)</f>
        <v>55 - majandamiskulud</v>
      </c>
      <c r="C220" t="s">
        <v>378</v>
      </c>
      <c r="D220">
        <v>141</v>
      </c>
      <c r="E220" s="1">
        <v>551107</v>
      </c>
      <c r="F220" t="s">
        <v>378</v>
      </c>
      <c r="G220" t="s">
        <v>384</v>
      </c>
      <c r="H220" t="s">
        <v>385</v>
      </c>
      <c r="I220" t="s">
        <v>339</v>
      </c>
      <c r="J220" t="s">
        <v>340</v>
      </c>
      <c r="K220" t="s">
        <v>416</v>
      </c>
      <c r="L220" t="s">
        <v>417</v>
      </c>
    </row>
    <row r="221" spans="1:12" x14ac:dyDescent="0.35">
      <c r="A221" t="str">
        <f>VLOOKUP(E221,kontoplaan!A221:F1689,6,FALSE)</f>
        <v>Põhitegevuse kulud</v>
      </c>
      <c r="B221" t="str">
        <f>VLOOKUP(E221,kontogrupp!A221:B1545,2,FALSE)</f>
        <v>55 - majandamiskulud</v>
      </c>
      <c r="C221" t="s">
        <v>367</v>
      </c>
      <c r="D221">
        <v>3357</v>
      </c>
      <c r="E221" s="1">
        <v>5511046</v>
      </c>
      <c r="F221" t="s">
        <v>367</v>
      </c>
      <c r="G221" t="s">
        <v>384</v>
      </c>
      <c r="H221" t="s">
        <v>385</v>
      </c>
      <c r="I221" t="s">
        <v>339</v>
      </c>
      <c r="J221" t="s">
        <v>340</v>
      </c>
      <c r="K221" t="s">
        <v>416</v>
      </c>
      <c r="L221" t="s">
        <v>417</v>
      </c>
    </row>
    <row r="222" spans="1:12" x14ac:dyDescent="0.35">
      <c r="A222" t="str">
        <f>VLOOKUP(E222,kontoplaan!A222:F1690,6,FALSE)</f>
        <v>Põhitegevuse kulud</v>
      </c>
      <c r="B222" t="str">
        <f>VLOOKUP(E222,kontogrupp!A222:B1546,2,FALSE)</f>
        <v>55 - majandamiskulud</v>
      </c>
      <c r="C222" t="s">
        <v>354</v>
      </c>
      <c r="D222">
        <v>-2036</v>
      </c>
      <c r="E222" s="1">
        <v>551101</v>
      </c>
      <c r="F222" t="s">
        <v>354</v>
      </c>
      <c r="G222" t="s">
        <v>384</v>
      </c>
      <c r="H222" t="s">
        <v>385</v>
      </c>
      <c r="I222" t="s">
        <v>339</v>
      </c>
      <c r="J222" t="s">
        <v>340</v>
      </c>
      <c r="K222" t="s">
        <v>416</v>
      </c>
      <c r="L222" t="s">
        <v>417</v>
      </c>
    </row>
    <row r="223" spans="1:12" x14ac:dyDescent="0.35">
      <c r="A223" t="str">
        <f>VLOOKUP(E223,kontoplaan!A223:F1691,6,FALSE)</f>
        <v>Põhitegevuse kulud</v>
      </c>
      <c r="B223" t="str">
        <f>VLOOKUP(E223,kontogrupp!A223:B1547,2,FALSE)</f>
        <v>55 - majandamiskulud</v>
      </c>
      <c r="C223" t="s">
        <v>388</v>
      </c>
      <c r="D223">
        <v>-1462</v>
      </c>
      <c r="E223" s="1">
        <v>551100</v>
      </c>
      <c r="F223" t="s">
        <v>388</v>
      </c>
      <c r="G223" t="s">
        <v>384</v>
      </c>
      <c r="H223" t="s">
        <v>385</v>
      </c>
      <c r="I223" t="s">
        <v>339</v>
      </c>
      <c r="J223" t="s">
        <v>340</v>
      </c>
      <c r="K223" t="s">
        <v>416</v>
      </c>
      <c r="L223" t="s">
        <v>417</v>
      </c>
    </row>
    <row r="224" spans="1:12" x14ac:dyDescent="0.35">
      <c r="A224" t="str">
        <f>VLOOKUP(E224,kontoplaan!A224:F1692,6,FALSE)</f>
        <v>Põhitegevuse kulud</v>
      </c>
      <c r="B224" t="str">
        <f>VLOOKUP(E224,kontogrupp!A224:B1548,2,FALSE)</f>
        <v>55 - majandamiskulud</v>
      </c>
      <c r="C224" t="s">
        <v>378</v>
      </c>
      <c r="D224">
        <v>131</v>
      </c>
      <c r="E224" s="1">
        <v>551107</v>
      </c>
      <c r="F224" t="s">
        <v>378</v>
      </c>
      <c r="G224" t="s">
        <v>384</v>
      </c>
      <c r="H224" t="s">
        <v>385</v>
      </c>
      <c r="I224" t="s">
        <v>339</v>
      </c>
      <c r="J224" t="s">
        <v>340</v>
      </c>
      <c r="K224" t="s">
        <v>418</v>
      </c>
      <c r="L224" t="s">
        <v>419</v>
      </c>
    </row>
    <row r="225" spans="1:12" x14ac:dyDescent="0.35">
      <c r="A225" t="str">
        <f>VLOOKUP(E225,kontoplaan!A225:F1693,6,FALSE)</f>
        <v>Põhitegevuse kulud</v>
      </c>
      <c r="B225" t="str">
        <f>VLOOKUP(E225,kontogrupp!A225:B1549,2,FALSE)</f>
        <v>55 - majandamiskulud</v>
      </c>
      <c r="C225" t="s">
        <v>367</v>
      </c>
      <c r="D225">
        <v>-131</v>
      </c>
      <c r="E225" s="1">
        <v>5511046</v>
      </c>
      <c r="F225" t="s">
        <v>367</v>
      </c>
      <c r="G225" t="s">
        <v>384</v>
      </c>
      <c r="H225" t="s">
        <v>385</v>
      </c>
      <c r="I225" t="s">
        <v>339</v>
      </c>
      <c r="J225" t="s">
        <v>340</v>
      </c>
      <c r="K225" t="s">
        <v>418</v>
      </c>
      <c r="L225" t="s">
        <v>419</v>
      </c>
    </row>
    <row r="226" spans="1:12" x14ac:dyDescent="0.35">
      <c r="A226" t="str">
        <f>VLOOKUP(E226,kontoplaan!A226:F1694,6,FALSE)</f>
        <v>Põhitegevuse kulud</v>
      </c>
      <c r="B226" t="str">
        <f>VLOOKUP(E226,kontogrupp!A226:B1550,2,FALSE)</f>
        <v>55 - majandamiskulud</v>
      </c>
      <c r="C226" t="s">
        <v>354</v>
      </c>
      <c r="D226">
        <v>2096</v>
      </c>
      <c r="E226" s="1">
        <v>551101</v>
      </c>
      <c r="F226" t="s">
        <v>354</v>
      </c>
      <c r="G226" t="s">
        <v>384</v>
      </c>
      <c r="H226" t="s">
        <v>385</v>
      </c>
      <c r="I226" t="s">
        <v>339</v>
      </c>
      <c r="J226" t="s">
        <v>340</v>
      </c>
      <c r="K226" t="s">
        <v>418</v>
      </c>
      <c r="L226" t="s">
        <v>419</v>
      </c>
    </row>
    <row r="227" spans="1:12" x14ac:dyDescent="0.35">
      <c r="A227" t="str">
        <f>VLOOKUP(E227,kontoplaan!A227:F1695,6,FALSE)</f>
        <v>Põhitegevuse kulud</v>
      </c>
      <c r="B227" t="str">
        <f>VLOOKUP(E227,kontogrupp!A227:B1551,2,FALSE)</f>
        <v>55 - majandamiskulud</v>
      </c>
      <c r="C227" t="s">
        <v>378</v>
      </c>
      <c r="D227">
        <v>15</v>
      </c>
      <c r="E227" s="1">
        <v>551107</v>
      </c>
      <c r="F227" t="s">
        <v>378</v>
      </c>
      <c r="G227" t="s">
        <v>384</v>
      </c>
      <c r="H227" t="s">
        <v>385</v>
      </c>
      <c r="I227" t="s">
        <v>339</v>
      </c>
      <c r="J227" t="s">
        <v>340</v>
      </c>
      <c r="K227" t="s">
        <v>420</v>
      </c>
      <c r="L227" t="s">
        <v>421</v>
      </c>
    </row>
    <row r="228" spans="1:12" x14ac:dyDescent="0.35">
      <c r="A228" t="str">
        <f>VLOOKUP(E228,kontoplaan!A228:F1696,6,FALSE)</f>
        <v>Põhitegevuse kulud</v>
      </c>
      <c r="B228" t="str">
        <f>VLOOKUP(E228,kontogrupp!A228:B1552,2,FALSE)</f>
        <v>55 - majandamiskulud</v>
      </c>
      <c r="C228" t="s">
        <v>367</v>
      </c>
      <c r="D228">
        <v>-1500</v>
      </c>
      <c r="E228" s="1">
        <v>5511046</v>
      </c>
      <c r="F228" t="s">
        <v>367</v>
      </c>
      <c r="G228" t="s">
        <v>384</v>
      </c>
      <c r="H228" t="s">
        <v>385</v>
      </c>
      <c r="I228" t="s">
        <v>339</v>
      </c>
      <c r="J228" t="s">
        <v>340</v>
      </c>
      <c r="K228" t="s">
        <v>420</v>
      </c>
      <c r="L228" t="s">
        <v>421</v>
      </c>
    </row>
    <row r="229" spans="1:12" x14ac:dyDescent="0.35">
      <c r="A229" t="str">
        <f>VLOOKUP(E229,kontoplaan!A229:F1697,6,FALSE)</f>
        <v>Põhitegevuse kulud</v>
      </c>
      <c r="B229" t="str">
        <f>VLOOKUP(E229,kontogrupp!A229:B1553,2,FALSE)</f>
        <v>55 - majandamiskulud</v>
      </c>
      <c r="C229" t="s">
        <v>354</v>
      </c>
      <c r="D229">
        <v>-677</v>
      </c>
      <c r="E229" s="1">
        <v>551101</v>
      </c>
      <c r="F229" t="s">
        <v>354</v>
      </c>
      <c r="G229" t="s">
        <v>384</v>
      </c>
      <c r="H229" t="s">
        <v>385</v>
      </c>
      <c r="I229" t="s">
        <v>339</v>
      </c>
      <c r="J229" t="s">
        <v>340</v>
      </c>
      <c r="K229" t="s">
        <v>420</v>
      </c>
      <c r="L229" t="s">
        <v>421</v>
      </c>
    </row>
    <row r="230" spans="1:12" x14ac:dyDescent="0.35">
      <c r="A230" t="str">
        <f>VLOOKUP(E230,kontoplaan!A230:F1698,6,FALSE)</f>
        <v>Põhitegevuse kulud</v>
      </c>
      <c r="B230" t="str">
        <f>VLOOKUP(E230,kontogrupp!A230:B1554,2,FALSE)</f>
        <v>55 - majandamiskulud</v>
      </c>
      <c r="C230" t="s">
        <v>378</v>
      </c>
      <c r="D230">
        <v>504</v>
      </c>
      <c r="E230" s="1">
        <v>551107</v>
      </c>
      <c r="F230" t="s">
        <v>378</v>
      </c>
      <c r="G230" t="s">
        <v>422</v>
      </c>
      <c r="H230" t="s">
        <v>423</v>
      </c>
      <c r="I230" t="s">
        <v>307</v>
      </c>
      <c r="J230" t="s">
        <v>308</v>
      </c>
      <c r="K230" t="s">
        <v>424</v>
      </c>
      <c r="L230" t="s">
        <v>425</v>
      </c>
    </row>
    <row r="231" spans="1:12" x14ac:dyDescent="0.35">
      <c r="A231" t="str">
        <f>VLOOKUP(E231,kontoplaan!A231:F1699,6,FALSE)</f>
        <v>Põhitegevuse kulud</v>
      </c>
      <c r="B231" t="str">
        <f>VLOOKUP(E231,kontogrupp!A231:B1555,2,FALSE)</f>
        <v>55 - majandamiskulud</v>
      </c>
      <c r="C231" t="s">
        <v>400</v>
      </c>
      <c r="D231">
        <v>136</v>
      </c>
      <c r="E231" s="1">
        <v>551106</v>
      </c>
      <c r="F231" t="s">
        <v>400</v>
      </c>
      <c r="G231" t="s">
        <v>422</v>
      </c>
      <c r="H231" t="s">
        <v>423</v>
      </c>
      <c r="I231" t="s">
        <v>307</v>
      </c>
      <c r="J231" t="s">
        <v>308</v>
      </c>
      <c r="K231" t="s">
        <v>424</v>
      </c>
      <c r="L231" t="s">
        <v>425</v>
      </c>
    </row>
    <row r="232" spans="1:12" x14ac:dyDescent="0.35">
      <c r="A232" t="str">
        <f>VLOOKUP(E232,kontoplaan!A232:F1700,6,FALSE)</f>
        <v>Põhitegevuse kulud</v>
      </c>
      <c r="B232" t="str">
        <f>VLOOKUP(E232,kontogrupp!A232:B1556,2,FALSE)</f>
        <v>55 - majandamiskulud</v>
      </c>
      <c r="C232" t="s">
        <v>375</v>
      </c>
      <c r="D232">
        <v>834</v>
      </c>
      <c r="E232" s="1">
        <v>551102</v>
      </c>
      <c r="F232" t="s">
        <v>375</v>
      </c>
      <c r="G232" t="s">
        <v>422</v>
      </c>
      <c r="H232" t="s">
        <v>423</v>
      </c>
      <c r="I232" t="s">
        <v>307</v>
      </c>
      <c r="J232" t="s">
        <v>308</v>
      </c>
      <c r="K232" t="s">
        <v>424</v>
      </c>
      <c r="L232" t="s">
        <v>425</v>
      </c>
    </row>
    <row r="233" spans="1:12" x14ac:dyDescent="0.35">
      <c r="A233" t="str">
        <f>VLOOKUP(E233,kontoplaan!A233:F1701,6,FALSE)</f>
        <v>Põhitegevuse kulud</v>
      </c>
      <c r="B233" t="str">
        <f>VLOOKUP(E233,kontogrupp!A233:B1557,2,FALSE)</f>
        <v>55 - majandamiskulud</v>
      </c>
      <c r="C233" t="s">
        <v>388</v>
      </c>
      <c r="D233">
        <v>-1474</v>
      </c>
      <c r="E233" s="1">
        <v>551100</v>
      </c>
      <c r="F233" t="s">
        <v>388</v>
      </c>
      <c r="G233" t="s">
        <v>422</v>
      </c>
      <c r="H233" t="s">
        <v>423</v>
      </c>
      <c r="I233" t="s">
        <v>307</v>
      </c>
      <c r="J233" t="s">
        <v>308</v>
      </c>
      <c r="K233" t="s">
        <v>424</v>
      </c>
      <c r="L233" t="s">
        <v>425</v>
      </c>
    </row>
    <row r="234" spans="1:12" x14ac:dyDescent="0.35">
      <c r="A234" t="str">
        <f>VLOOKUP(E234,kontoplaan!A234:F1702,6,FALSE)</f>
        <v>Põhitegevuse kulud</v>
      </c>
      <c r="B234" t="str">
        <f>VLOOKUP(E234,kontogrupp!A234:B1558,2,FALSE)</f>
        <v>55 - majandamiskulud</v>
      </c>
      <c r="C234" t="s">
        <v>378</v>
      </c>
      <c r="D234">
        <v>1557</v>
      </c>
      <c r="E234" s="1">
        <v>551107</v>
      </c>
      <c r="F234" t="s">
        <v>378</v>
      </c>
      <c r="G234" t="s">
        <v>134</v>
      </c>
      <c r="H234" t="s">
        <v>135</v>
      </c>
      <c r="I234" t="s">
        <v>117</v>
      </c>
      <c r="J234" t="s">
        <v>118</v>
      </c>
      <c r="K234" t="s">
        <v>426</v>
      </c>
      <c r="L234" t="s">
        <v>427</v>
      </c>
    </row>
    <row r="235" spans="1:12" x14ac:dyDescent="0.35">
      <c r="A235" t="str">
        <f>VLOOKUP(E235,kontoplaan!A235:F1703,6,FALSE)</f>
        <v>Põhitegevuse kulud</v>
      </c>
      <c r="B235" t="str">
        <f>VLOOKUP(E235,kontogrupp!A235:B1559,2,FALSE)</f>
        <v>55 - majandamiskulud</v>
      </c>
      <c r="C235" t="s">
        <v>400</v>
      </c>
      <c r="D235">
        <v>-22922</v>
      </c>
      <c r="E235" s="1">
        <v>551106</v>
      </c>
      <c r="F235" t="s">
        <v>400</v>
      </c>
      <c r="G235" t="s">
        <v>134</v>
      </c>
      <c r="H235" t="s">
        <v>135</v>
      </c>
      <c r="I235" t="s">
        <v>117</v>
      </c>
      <c r="J235" t="s">
        <v>118</v>
      </c>
      <c r="K235" t="s">
        <v>426</v>
      </c>
      <c r="L235" t="s">
        <v>427</v>
      </c>
    </row>
    <row r="236" spans="1:12" x14ac:dyDescent="0.35">
      <c r="A236" t="str">
        <f>VLOOKUP(E236,kontoplaan!A236:F1704,6,FALSE)</f>
        <v>Põhitegevuse kulud</v>
      </c>
      <c r="B236" t="str">
        <f>VLOOKUP(E236,kontogrupp!A236:B1560,2,FALSE)</f>
        <v>55 - majandamiskulud</v>
      </c>
      <c r="C236" t="s">
        <v>367</v>
      </c>
      <c r="D236">
        <v>11995</v>
      </c>
      <c r="E236" s="1">
        <v>5511046</v>
      </c>
      <c r="F236" t="s">
        <v>367</v>
      </c>
      <c r="G236" t="s">
        <v>134</v>
      </c>
      <c r="H236" t="s">
        <v>135</v>
      </c>
      <c r="I236" t="s">
        <v>117</v>
      </c>
      <c r="J236" t="s">
        <v>118</v>
      </c>
      <c r="K236" t="s">
        <v>426</v>
      </c>
      <c r="L236" t="s">
        <v>427</v>
      </c>
    </row>
    <row r="237" spans="1:12" x14ac:dyDescent="0.35">
      <c r="A237" t="str">
        <f>VLOOKUP(E237,kontoplaan!A237:F1705,6,FALSE)</f>
        <v>Põhitegevuse kulud</v>
      </c>
      <c r="B237" t="str">
        <f>VLOOKUP(E237,kontogrupp!A237:B1561,2,FALSE)</f>
        <v>55 - majandamiskulud</v>
      </c>
      <c r="C237" t="s">
        <v>378</v>
      </c>
      <c r="D237">
        <v>215</v>
      </c>
      <c r="E237" s="1">
        <v>551107</v>
      </c>
      <c r="F237" t="s">
        <v>378</v>
      </c>
      <c r="G237" t="s">
        <v>428</v>
      </c>
      <c r="H237" t="s">
        <v>429</v>
      </c>
      <c r="I237" t="s">
        <v>307</v>
      </c>
      <c r="J237" t="s">
        <v>308</v>
      </c>
      <c r="K237" t="s">
        <v>430</v>
      </c>
      <c r="L237" t="s">
        <v>431</v>
      </c>
    </row>
    <row r="238" spans="1:12" x14ac:dyDescent="0.35">
      <c r="A238" t="str">
        <f>VLOOKUP(E238,kontoplaan!A238:F1706,6,FALSE)</f>
        <v>Põhitegevuse kulud</v>
      </c>
      <c r="B238" t="str">
        <f>VLOOKUP(E238,kontogrupp!A238:B1562,2,FALSE)</f>
        <v>55 - majandamiskulud</v>
      </c>
      <c r="C238" t="s">
        <v>367</v>
      </c>
      <c r="D238">
        <v>13435</v>
      </c>
      <c r="E238" s="1">
        <v>5511046</v>
      </c>
      <c r="F238" t="s">
        <v>367</v>
      </c>
      <c r="G238" t="s">
        <v>428</v>
      </c>
      <c r="H238" t="s">
        <v>429</v>
      </c>
      <c r="I238" t="s">
        <v>307</v>
      </c>
      <c r="J238" t="s">
        <v>308</v>
      </c>
      <c r="K238" t="s">
        <v>430</v>
      </c>
      <c r="L238" t="s">
        <v>431</v>
      </c>
    </row>
    <row r="239" spans="1:12" x14ac:dyDescent="0.35">
      <c r="A239" t="str">
        <f>VLOOKUP(E239,kontoplaan!A239:F1707,6,FALSE)</f>
        <v>Põhitegevuse kulud</v>
      </c>
      <c r="B239" t="str">
        <f>VLOOKUP(E239,kontogrupp!A239:B1563,2,FALSE)</f>
        <v>55 - majandamiskulud</v>
      </c>
      <c r="C239" t="s">
        <v>354</v>
      </c>
      <c r="D239">
        <v>-762</v>
      </c>
      <c r="E239" s="1">
        <v>551101</v>
      </c>
      <c r="F239" t="s">
        <v>354</v>
      </c>
      <c r="G239" t="s">
        <v>428</v>
      </c>
      <c r="H239" t="s">
        <v>429</v>
      </c>
      <c r="I239" t="s">
        <v>307</v>
      </c>
      <c r="J239" t="s">
        <v>308</v>
      </c>
      <c r="K239" t="s">
        <v>430</v>
      </c>
      <c r="L239" t="s">
        <v>431</v>
      </c>
    </row>
    <row r="240" spans="1:12" x14ac:dyDescent="0.35">
      <c r="A240" t="str">
        <f>VLOOKUP(E240,kontoplaan!A240:F1708,6,FALSE)</f>
        <v>Põhitegevuse kulud</v>
      </c>
      <c r="B240" t="str">
        <f>VLOOKUP(E240,kontogrupp!A240:B1564,2,FALSE)</f>
        <v>55 - majandamiskulud</v>
      </c>
      <c r="C240" t="s">
        <v>388</v>
      </c>
      <c r="D240">
        <v>-1216</v>
      </c>
      <c r="E240" s="1">
        <v>551100</v>
      </c>
      <c r="F240" t="s">
        <v>388</v>
      </c>
      <c r="G240" t="s">
        <v>428</v>
      </c>
      <c r="H240" t="s">
        <v>429</v>
      </c>
      <c r="I240" t="s">
        <v>307</v>
      </c>
      <c r="J240" t="s">
        <v>308</v>
      </c>
      <c r="K240" t="s">
        <v>430</v>
      </c>
      <c r="L240" t="s">
        <v>431</v>
      </c>
    </row>
    <row r="241" spans="1:16" hidden="1" x14ac:dyDescent="0.35">
      <c r="A241" t="str">
        <f>VLOOKUP(E241,kontoplaan!A241:F1709,6,FALSE)</f>
        <v>Põhitegevuse tulud</v>
      </c>
      <c r="B241" t="str">
        <f>VLOOKUP(E241,kontogrupp!A241:B1565,2,FALSE)</f>
        <v>38 - muud tulud</v>
      </c>
      <c r="C241" t="s">
        <v>432</v>
      </c>
      <c r="D241">
        <v>1000</v>
      </c>
      <c r="E241" s="1">
        <v>381830</v>
      </c>
      <c r="F241" t="s">
        <v>434</v>
      </c>
      <c r="G241" t="s">
        <v>337</v>
      </c>
      <c r="H241" t="s">
        <v>338</v>
      </c>
      <c r="I241" t="s">
        <v>339</v>
      </c>
      <c r="J241" t="s">
        <v>340</v>
      </c>
    </row>
    <row r="242" spans="1:16" hidden="1" x14ac:dyDescent="0.35">
      <c r="A242" t="str">
        <f>VLOOKUP(E242,kontoplaan!A242:F1710,6,FALSE)</f>
        <v>Põhitegevuse tulud</v>
      </c>
      <c r="B242" t="str">
        <f>VLOOKUP(E242,kontogrupp!A242:B1566,2,FALSE)</f>
        <v>35 - saadud toetused</v>
      </c>
      <c r="C242" t="s">
        <v>435</v>
      </c>
      <c r="D242">
        <v>-1000</v>
      </c>
      <c r="E242" s="1">
        <v>350003</v>
      </c>
      <c r="F242" t="s">
        <v>437</v>
      </c>
      <c r="G242" t="s">
        <v>337</v>
      </c>
      <c r="H242" t="s">
        <v>338</v>
      </c>
      <c r="I242" t="s">
        <v>339</v>
      </c>
      <c r="J242" t="s">
        <v>340</v>
      </c>
    </row>
    <row r="243" spans="1:16" x14ac:dyDescent="0.35">
      <c r="A243" t="str">
        <f>VLOOKUP(E243,kontoplaan!A243:F1711,6,FALSE)</f>
        <v>Põhitegevuse kulud</v>
      </c>
      <c r="B243" t="str">
        <f>VLOOKUP(E243,kontogrupp!A243:B1567,2,FALSE)</f>
        <v>55 - majandamiskulud</v>
      </c>
      <c r="C243" t="s">
        <v>438</v>
      </c>
      <c r="D243">
        <v>-1066</v>
      </c>
      <c r="E243" s="1">
        <v>551320</v>
      </c>
      <c r="F243" t="s">
        <v>440</v>
      </c>
      <c r="G243" t="s">
        <v>337</v>
      </c>
      <c r="H243" t="s">
        <v>338</v>
      </c>
      <c r="I243" t="s">
        <v>339</v>
      </c>
      <c r="J243" t="s">
        <v>340</v>
      </c>
    </row>
    <row r="244" spans="1:16" x14ac:dyDescent="0.35">
      <c r="A244" t="str">
        <f>VLOOKUP(E244,kontoplaan!A244:F1712,6,FALSE)</f>
        <v>Põhitegevuse kulud</v>
      </c>
      <c r="B244" t="str">
        <f>VLOOKUP(E244,kontogrupp!A244:B1568,2,FALSE)</f>
        <v>50 - tööjõukulud</v>
      </c>
      <c r="C244" t="s">
        <v>441</v>
      </c>
      <c r="D244">
        <v>-87</v>
      </c>
      <c r="E244" s="1">
        <v>506040</v>
      </c>
      <c r="F244" t="s">
        <v>18</v>
      </c>
      <c r="G244" t="s">
        <v>139</v>
      </c>
      <c r="H244" t="s">
        <v>140</v>
      </c>
      <c r="I244" t="s">
        <v>117</v>
      </c>
      <c r="J244" t="s">
        <v>118</v>
      </c>
      <c r="M244" t="s">
        <v>286</v>
      </c>
      <c r="N244" t="s">
        <v>287</v>
      </c>
      <c r="O244" t="s">
        <v>143</v>
      </c>
      <c r="P244" t="s">
        <v>144</v>
      </c>
    </row>
    <row r="245" spans="1:16" x14ac:dyDescent="0.35">
      <c r="A245" t="str">
        <f>VLOOKUP(E245,kontoplaan!A245:F1713,6,FALSE)</f>
        <v>Põhitegevuse kulud</v>
      </c>
      <c r="B245" t="str">
        <f>VLOOKUP(E245,kontogrupp!A245:B1569,2,FALSE)</f>
        <v>50 - tööjõukulud</v>
      </c>
      <c r="C245" t="s">
        <v>442</v>
      </c>
      <c r="D245">
        <v>-3589</v>
      </c>
      <c r="E245" s="1">
        <v>506000</v>
      </c>
      <c r="F245" t="s">
        <v>28</v>
      </c>
      <c r="G245" t="s">
        <v>139</v>
      </c>
      <c r="H245" t="s">
        <v>140</v>
      </c>
      <c r="I245" t="s">
        <v>117</v>
      </c>
      <c r="J245" t="s">
        <v>118</v>
      </c>
      <c r="M245" t="s">
        <v>286</v>
      </c>
      <c r="N245" t="s">
        <v>287</v>
      </c>
      <c r="O245" t="s">
        <v>143</v>
      </c>
      <c r="P245" t="s">
        <v>144</v>
      </c>
    </row>
    <row r="246" spans="1:16" x14ac:dyDescent="0.35">
      <c r="A246" t="str">
        <f>VLOOKUP(E246,kontoplaan!A246:F1714,6,FALSE)</f>
        <v>Põhitegevuse kulud</v>
      </c>
      <c r="B246" t="str">
        <f>VLOOKUP(E246,kontogrupp!A246:B1570,2,FALSE)</f>
        <v>50 - tööjõukulud</v>
      </c>
      <c r="C246" t="s">
        <v>443</v>
      </c>
      <c r="D246">
        <v>-10875</v>
      </c>
      <c r="E246" s="1">
        <v>500260</v>
      </c>
      <c r="F246" t="s">
        <v>157</v>
      </c>
      <c r="G246" t="s">
        <v>139</v>
      </c>
      <c r="H246" t="s">
        <v>140</v>
      </c>
      <c r="I246" t="s">
        <v>117</v>
      </c>
      <c r="J246" t="s">
        <v>118</v>
      </c>
      <c r="M246" t="s">
        <v>286</v>
      </c>
      <c r="N246" t="s">
        <v>287</v>
      </c>
      <c r="O246" t="s">
        <v>143</v>
      </c>
      <c r="P246" t="s">
        <v>144</v>
      </c>
    </row>
    <row r="247" spans="1:16" x14ac:dyDescent="0.35">
      <c r="A247" t="str">
        <f>VLOOKUP(E247,kontoplaan!A247:F1715,6,FALSE)</f>
        <v>Põhitegevuse kulud</v>
      </c>
      <c r="B247" t="str">
        <f>VLOOKUP(E247,kontogrupp!A247:B1571,2,FALSE)</f>
        <v>50 - tööjõukulud</v>
      </c>
      <c r="C247" t="s">
        <v>444</v>
      </c>
      <c r="D247">
        <v>-148</v>
      </c>
      <c r="E247" s="1">
        <v>506040</v>
      </c>
      <c r="F247" t="s">
        <v>18</v>
      </c>
      <c r="G247" t="s">
        <v>139</v>
      </c>
      <c r="H247" t="s">
        <v>140</v>
      </c>
      <c r="I247" t="s">
        <v>117</v>
      </c>
      <c r="J247" t="s">
        <v>118</v>
      </c>
      <c r="M247" t="s">
        <v>286</v>
      </c>
      <c r="N247" t="s">
        <v>287</v>
      </c>
      <c r="O247" t="s">
        <v>143</v>
      </c>
      <c r="P247" t="s">
        <v>144</v>
      </c>
    </row>
    <row r="248" spans="1:16" x14ac:dyDescent="0.35">
      <c r="A248" t="str">
        <f>VLOOKUP(E248,kontoplaan!A248:F1716,6,FALSE)</f>
        <v>Põhitegevuse kulud</v>
      </c>
      <c r="B248" t="str">
        <f>VLOOKUP(E248,kontogrupp!A248:B1572,2,FALSE)</f>
        <v>50 - tööjõukulud</v>
      </c>
      <c r="C248" t="s">
        <v>445</v>
      </c>
      <c r="D248">
        <v>-1</v>
      </c>
      <c r="E248" s="1">
        <v>506040</v>
      </c>
      <c r="F248" t="s">
        <v>18</v>
      </c>
      <c r="G248" t="s">
        <v>154</v>
      </c>
      <c r="H248" t="s">
        <v>155</v>
      </c>
      <c r="I248" t="s">
        <v>117</v>
      </c>
      <c r="J248" t="s">
        <v>118</v>
      </c>
      <c r="M248" t="s">
        <v>446</v>
      </c>
      <c r="N248" t="s">
        <v>447</v>
      </c>
    </row>
    <row r="249" spans="1:16" x14ac:dyDescent="0.35">
      <c r="A249" t="str">
        <f>VLOOKUP(E249,kontoplaan!A249:F1717,6,FALSE)</f>
        <v>Põhitegevuse kulud</v>
      </c>
      <c r="B249" t="str">
        <f>VLOOKUP(E249,kontogrupp!A249:B1573,2,FALSE)</f>
        <v>50 - tööjõukulud</v>
      </c>
      <c r="C249" t="s">
        <v>448</v>
      </c>
      <c r="D249">
        <v>-6108</v>
      </c>
      <c r="E249" s="1">
        <v>506000</v>
      </c>
      <c r="F249" t="s">
        <v>28</v>
      </c>
      <c r="G249" t="s">
        <v>139</v>
      </c>
      <c r="H249" t="s">
        <v>140</v>
      </c>
      <c r="I249" t="s">
        <v>117</v>
      </c>
      <c r="J249" t="s">
        <v>118</v>
      </c>
      <c r="M249" t="s">
        <v>286</v>
      </c>
      <c r="N249" t="s">
        <v>287</v>
      </c>
      <c r="O249" t="s">
        <v>143</v>
      </c>
      <c r="P249" t="s">
        <v>144</v>
      </c>
    </row>
    <row r="250" spans="1:16" x14ac:dyDescent="0.35">
      <c r="A250" t="str">
        <f>VLOOKUP(E250,kontoplaan!A250:F1718,6,FALSE)</f>
        <v>Põhitegevuse kulud</v>
      </c>
      <c r="B250" t="str">
        <f>VLOOKUP(E250,kontogrupp!A250:B1574,2,FALSE)</f>
        <v>50 - tööjõukulud</v>
      </c>
      <c r="C250" t="s">
        <v>445</v>
      </c>
      <c r="D250">
        <v>-33</v>
      </c>
      <c r="E250" s="1">
        <v>506000</v>
      </c>
      <c r="F250" t="s">
        <v>28</v>
      </c>
      <c r="G250" t="s">
        <v>154</v>
      </c>
      <c r="H250" t="s">
        <v>155</v>
      </c>
      <c r="I250" t="s">
        <v>117</v>
      </c>
      <c r="J250" t="s">
        <v>118</v>
      </c>
      <c r="M250" t="s">
        <v>446</v>
      </c>
      <c r="N250" t="s">
        <v>447</v>
      </c>
    </row>
    <row r="251" spans="1:16" x14ac:dyDescent="0.35">
      <c r="A251" t="str">
        <f>VLOOKUP(E251,kontoplaan!A251:F1719,6,FALSE)</f>
        <v>Põhitegevuse kulud</v>
      </c>
      <c r="B251" t="str">
        <f>VLOOKUP(E251,kontogrupp!A251:B1575,2,FALSE)</f>
        <v>50 - tööjõukulud</v>
      </c>
      <c r="C251" t="s">
        <v>445</v>
      </c>
      <c r="D251">
        <v>-101</v>
      </c>
      <c r="E251" s="1">
        <v>500240</v>
      </c>
      <c r="F251" t="s">
        <v>206</v>
      </c>
      <c r="G251" t="s">
        <v>154</v>
      </c>
      <c r="H251" t="s">
        <v>155</v>
      </c>
      <c r="I251" t="s">
        <v>117</v>
      </c>
      <c r="J251" t="s">
        <v>118</v>
      </c>
      <c r="M251" t="s">
        <v>446</v>
      </c>
      <c r="N251" t="s">
        <v>447</v>
      </c>
    </row>
    <row r="252" spans="1:16" x14ac:dyDescent="0.35">
      <c r="A252" t="str">
        <f>VLOOKUP(E252,kontoplaan!A252:F1720,6,FALSE)</f>
        <v>Põhitegevuse kulud</v>
      </c>
      <c r="B252" t="str">
        <f>VLOOKUP(E252,kontogrupp!A252:B1576,2,FALSE)</f>
        <v>50 - tööjõukulud</v>
      </c>
      <c r="C252" t="s">
        <v>449</v>
      </c>
      <c r="D252">
        <v>-18511</v>
      </c>
      <c r="E252" s="1">
        <v>500260</v>
      </c>
      <c r="F252" t="s">
        <v>157</v>
      </c>
      <c r="G252" t="s">
        <v>139</v>
      </c>
      <c r="H252" t="s">
        <v>140</v>
      </c>
      <c r="I252" t="s">
        <v>117</v>
      </c>
      <c r="J252" t="s">
        <v>118</v>
      </c>
      <c r="M252" t="s">
        <v>286</v>
      </c>
      <c r="N252" t="s">
        <v>287</v>
      </c>
      <c r="O252" t="s">
        <v>143</v>
      </c>
      <c r="P252" t="s">
        <v>144</v>
      </c>
    </row>
    <row r="253" spans="1:16" hidden="1" x14ac:dyDescent="0.35">
      <c r="A253" t="str">
        <f>VLOOKUP(E253,kontoplaan!A253:F1721,6,FALSE)</f>
        <v>Põhitegevuse tulud</v>
      </c>
      <c r="B253" t="str">
        <f>VLOOKUP(E253,kontogrupp!A253:B1577,2,FALSE)</f>
        <v>35 - saadud toetused</v>
      </c>
      <c r="C253" t="s">
        <v>450</v>
      </c>
      <c r="D253">
        <v>-135</v>
      </c>
      <c r="E253" s="1">
        <v>350000</v>
      </c>
      <c r="F253" t="s">
        <v>162</v>
      </c>
      <c r="G253" t="s">
        <v>154</v>
      </c>
      <c r="H253" t="s">
        <v>155</v>
      </c>
      <c r="I253" t="s">
        <v>117</v>
      </c>
      <c r="J253" t="s">
        <v>118</v>
      </c>
      <c r="M253" t="s">
        <v>446</v>
      </c>
      <c r="N253" t="s">
        <v>447</v>
      </c>
    </row>
    <row r="254" spans="1:16" x14ac:dyDescent="0.35">
      <c r="A254" t="str">
        <f>VLOOKUP(E254,kontoplaan!A254:F1722,6,FALSE)</f>
        <v>Põhitegevuse kulud</v>
      </c>
      <c r="B254" t="str">
        <f>VLOOKUP(E254,kontogrupp!A254:B1578,2,FALSE)</f>
        <v>50 - tööjõukulud</v>
      </c>
      <c r="C254" t="s">
        <v>451</v>
      </c>
      <c r="D254">
        <v>-249</v>
      </c>
      <c r="E254" s="1">
        <v>506040</v>
      </c>
      <c r="F254" t="s">
        <v>18</v>
      </c>
      <c r="G254" t="s">
        <v>139</v>
      </c>
      <c r="H254" t="s">
        <v>140</v>
      </c>
      <c r="I254" t="s">
        <v>117</v>
      </c>
      <c r="J254" t="s">
        <v>118</v>
      </c>
      <c r="M254" t="s">
        <v>286</v>
      </c>
      <c r="N254" t="s">
        <v>287</v>
      </c>
      <c r="O254" t="s">
        <v>143</v>
      </c>
      <c r="P254" t="s">
        <v>144</v>
      </c>
    </row>
    <row r="255" spans="1:16" x14ac:dyDescent="0.35">
      <c r="A255" t="str">
        <f>VLOOKUP(E255,kontoplaan!A255:F1723,6,FALSE)</f>
        <v>Põhitegevuse kulud</v>
      </c>
      <c r="B255" t="str">
        <f>VLOOKUP(E255,kontogrupp!A255:B1579,2,FALSE)</f>
        <v>50 - tööjõukulud</v>
      </c>
      <c r="C255" t="s">
        <v>452</v>
      </c>
      <c r="D255">
        <v>-10305</v>
      </c>
      <c r="E255" s="1">
        <v>506000</v>
      </c>
      <c r="F255" t="s">
        <v>28</v>
      </c>
      <c r="G255" t="s">
        <v>139</v>
      </c>
      <c r="H255" t="s">
        <v>140</v>
      </c>
      <c r="I255" t="s">
        <v>117</v>
      </c>
      <c r="J255" t="s">
        <v>118</v>
      </c>
      <c r="M255" t="s">
        <v>286</v>
      </c>
      <c r="N255" t="s">
        <v>287</v>
      </c>
      <c r="O255" t="s">
        <v>143</v>
      </c>
      <c r="P255" t="s">
        <v>144</v>
      </c>
    </row>
    <row r="256" spans="1:16" x14ac:dyDescent="0.35">
      <c r="A256" t="str">
        <f>VLOOKUP(E256,kontoplaan!A256:F1724,6,FALSE)</f>
        <v>Põhitegevuse kulud</v>
      </c>
      <c r="B256" t="str">
        <f>VLOOKUP(E256,kontogrupp!A256:B1580,2,FALSE)</f>
        <v>50 - tööjõukulud</v>
      </c>
      <c r="C256" t="s">
        <v>453</v>
      </c>
      <c r="D256">
        <v>-31228</v>
      </c>
      <c r="E256" s="1">
        <v>500260</v>
      </c>
      <c r="F256" t="s">
        <v>157</v>
      </c>
      <c r="G256" t="s">
        <v>139</v>
      </c>
      <c r="H256" t="s">
        <v>140</v>
      </c>
      <c r="I256" t="s">
        <v>117</v>
      </c>
      <c r="J256" t="s">
        <v>118</v>
      </c>
      <c r="M256" t="s">
        <v>286</v>
      </c>
      <c r="N256" t="s">
        <v>287</v>
      </c>
      <c r="O256" t="s">
        <v>143</v>
      </c>
      <c r="P256" t="s">
        <v>144</v>
      </c>
    </row>
    <row r="257" spans="1:16" x14ac:dyDescent="0.35">
      <c r="A257" t="str">
        <f>VLOOKUP(E257,kontoplaan!A257:F1725,6,FALSE)</f>
        <v>Põhitegevuse kulud</v>
      </c>
      <c r="B257" t="str">
        <f>VLOOKUP(E257,kontogrupp!A257:B1581,2,FALSE)</f>
        <v>50 - tööjõukulud</v>
      </c>
      <c r="C257" t="s">
        <v>454</v>
      </c>
      <c r="D257">
        <v>-134</v>
      </c>
      <c r="E257" s="1">
        <v>506040</v>
      </c>
      <c r="F257" t="s">
        <v>18</v>
      </c>
      <c r="G257" t="s">
        <v>139</v>
      </c>
      <c r="H257" t="s">
        <v>140</v>
      </c>
      <c r="I257" t="s">
        <v>117</v>
      </c>
      <c r="J257" t="s">
        <v>118</v>
      </c>
      <c r="M257" t="s">
        <v>286</v>
      </c>
      <c r="N257" t="s">
        <v>287</v>
      </c>
      <c r="O257" t="s">
        <v>143</v>
      </c>
      <c r="P257" t="s">
        <v>144</v>
      </c>
    </row>
    <row r="258" spans="1:16" x14ac:dyDescent="0.35">
      <c r="A258" t="str">
        <f>VLOOKUP(E258,kontoplaan!A258:F1726,6,FALSE)</f>
        <v>Põhitegevuse kulud</v>
      </c>
      <c r="B258" t="str">
        <f>VLOOKUP(E258,kontogrupp!A258:B1582,2,FALSE)</f>
        <v>55 - majandamiskulud</v>
      </c>
      <c r="C258" t="s">
        <v>378</v>
      </c>
      <c r="D258">
        <v>114</v>
      </c>
      <c r="E258" s="1">
        <v>551107</v>
      </c>
      <c r="F258" t="s">
        <v>378</v>
      </c>
      <c r="G258" t="s">
        <v>384</v>
      </c>
      <c r="H258" t="s">
        <v>385</v>
      </c>
      <c r="I258" t="s">
        <v>339</v>
      </c>
      <c r="J258" t="s">
        <v>340</v>
      </c>
      <c r="K258" t="s">
        <v>455</v>
      </c>
      <c r="L258" t="s">
        <v>456</v>
      </c>
    </row>
    <row r="259" spans="1:16" x14ac:dyDescent="0.35">
      <c r="A259" t="str">
        <f>VLOOKUP(E259,kontoplaan!A259:F1727,6,FALSE)</f>
        <v>Põhitegevuse kulud</v>
      </c>
      <c r="B259" t="str">
        <f>VLOOKUP(E259,kontogrupp!A259:B1583,2,FALSE)</f>
        <v>55 - majandamiskulud</v>
      </c>
      <c r="C259" t="s">
        <v>400</v>
      </c>
      <c r="D259">
        <v>-2965</v>
      </c>
      <c r="E259" s="1">
        <v>551106</v>
      </c>
      <c r="F259" t="s">
        <v>400</v>
      </c>
      <c r="G259" t="s">
        <v>384</v>
      </c>
      <c r="H259" t="s">
        <v>385</v>
      </c>
      <c r="I259" t="s">
        <v>339</v>
      </c>
      <c r="J259" t="s">
        <v>340</v>
      </c>
      <c r="K259" t="s">
        <v>455</v>
      </c>
      <c r="L259" t="s">
        <v>456</v>
      </c>
    </row>
    <row r="260" spans="1:16" x14ac:dyDescent="0.35">
      <c r="A260" t="str">
        <f>VLOOKUP(E260,kontoplaan!A260:F1728,6,FALSE)</f>
        <v>Põhitegevuse kulud</v>
      </c>
      <c r="B260" t="str">
        <f>VLOOKUP(E260,kontogrupp!A260:B1584,2,FALSE)</f>
        <v>55 - majandamiskulud</v>
      </c>
      <c r="C260" t="s">
        <v>457</v>
      </c>
      <c r="D260">
        <v>4000</v>
      </c>
      <c r="E260" s="1">
        <v>551240</v>
      </c>
      <c r="F260" t="s">
        <v>172</v>
      </c>
      <c r="G260" t="s">
        <v>458</v>
      </c>
      <c r="H260" t="s">
        <v>459</v>
      </c>
      <c r="I260" t="s">
        <v>348</v>
      </c>
      <c r="J260" t="s">
        <v>349</v>
      </c>
    </row>
    <row r="261" spans="1:16" x14ac:dyDescent="0.35">
      <c r="A261" t="str">
        <f>VLOOKUP(E261,kontoplaan!A261:F1729,6,FALSE)</f>
        <v>Põhitegevuse kulud</v>
      </c>
      <c r="B261" t="str">
        <f>VLOOKUP(E261,kontogrupp!A261:B1585,2,FALSE)</f>
        <v>55 - majandamiskulud</v>
      </c>
      <c r="C261" t="s">
        <v>354</v>
      </c>
      <c r="D261">
        <v>-330</v>
      </c>
      <c r="E261" s="1">
        <v>551101</v>
      </c>
      <c r="F261" t="s">
        <v>354</v>
      </c>
      <c r="G261" t="s">
        <v>384</v>
      </c>
      <c r="H261" t="s">
        <v>385</v>
      </c>
      <c r="I261" t="s">
        <v>339</v>
      </c>
      <c r="J261" t="s">
        <v>340</v>
      </c>
      <c r="K261" t="s">
        <v>455</v>
      </c>
      <c r="L261" t="s">
        <v>456</v>
      </c>
    </row>
    <row r="262" spans="1:16" x14ac:dyDescent="0.35">
      <c r="A262" t="str">
        <f>VLOOKUP(E262,kontoplaan!A262:F1730,6,FALSE)</f>
        <v>Põhitegevuse kulud</v>
      </c>
      <c r="B262" t="str">
        <f>VLOOKUP(E262,kontogrupp!A262:B1586,2,FALSE)</f>
        <v>50 - tööjõukulud</v>
      </c>
      <c r="C262" t="s">
        <v>460</v>
      </c>
      <c r="D262">
        <v>-5544</v>
      </c>
      <c r="E262" s="1">
        <v>506000</v>
      </c>
      <c r="F262" t="s">
        <v>28</v>
      </c>
      <c r="G262" t="s">
        <v>139</v>
      </c>
      <c r="H262" t="s">
        <v>140</v>
      </c>
      <c r="I262" t="s">
        <v>117</v>
      </c>
      <c r="J262" t="s">
        <v>118</v>
      </c>
      <c r="M262" t="s">
        <v>286</v>
      </c>
      <c r="N262" t="s">
        <v>287</v>
      </c>
      <c r="O262" t="s">
        <v>143</v>
      </c>
      <c r="P262" t="s">
        <v>144</v>
      </c>
    </row>
    <row r="263" spans="1:16" x14ac:dyDescent="0.35">
      <c r="A263" t="str">
        <f>VLOOKUP(E263,kontoplaan!A263:F1731,6,FALSE)</f>
        <v>Põhitegevuse kulud</v>
      </c>
      <c r="B263" t="str">
        <f>VLOOKUP(E263,kontogrupp!A263:B1587,2,FALSE)</f>
        <v>50 - tööjõukulud</v>
      </c>
      <c r="C263" t="s">
        <v>461</v>
      </c>
      <c r="D263">
        <v>-16799</v>
      </c>
      <c r="E263" s="1">
        <v>500260</v>
      </c>
      <c r="F263" t="s">
        <v>157</v>
      </c>
      <c r="G263" t="s">
        <v>139</v>
      </c>
      <c r="H263" t="s">
        <v>140</v>
      </c>
      <c r="I263" t="s">
        <v>117</v>
      </c>
      <c r="J263" t="s">
        <v>118</v>
      </c>
      <c r="M263" t="s">
        <v>286</v>
      </c>
      <c r="N263" t="s">
        <v>287</v>
      </c>
      <c r="O263" t="s">
        <v>143</v>
      </c>
      <c r="P263" t="s">
        <v>144</v>
      </c>
    </row>
    <row r="264" spans="1:16" x14ac:dyDescent="0.35">
      <c r="A264" t="str">
        <f>VLOOKUP(E264,kontoplaan!A264:F1732,6,FALSE)</f>
        <v>Põhitegevuse kulud</v>
      </c>
      <c r="B264" t="str">
        <f>VLOOKUP(E264,kontogrupp!A264:B1588,2,FALSE)</f>
        <v>55 - majandamiskulud</v>
      </c>
      <c r="C264" t="s">
        <v>367</v>
      </c>
      <c r="D264">
        <v>-2940</v>
      </c>
      <c r="E264" s="1">
        <v>5511046</v>
      </c>
      <c r="F264" t="s">
        <v>367</v>
      </c>
      <c r="G264" t="s">
        <v>384</v>
      </c>
      <c r="H264" t="s">
        <v>385</v>
      </c>
      <c r="I264" t="s">
        <v>339</v>
      </c>
      <c r="J264" t="s">
        <v>340</v>
      </c>
      <c r="K264" t="s">
        <v>462</v>
      </c>
      <c r="L264" t="s">
        <v>463</v>
      </c>
    </row>
    <row r="265" spans="1:16" x14ac:dyDescent="0.35">
      <c r="A265" t="str">
        <f>VLOOKUP(E265,kontoplaan!A265:F1733,6,FALSE)</f>
        <v>Põhitegevuse kulud</v>
      </c>
      <c r="B265" t="str">
        <f>VLOOKUP(E265,kontogrupp!A265:B1589,2,FALSE)</f>
        <v>55 - majandamiskulud</v>
      </c>
      <c r="C265" t="s">
        <v>354</v>
      </c>
      <c r="D265">
        <v>-594</v>
      </c>
      <c r="E265" s="1">
        <v>551101</v>
      </c>
      <c r="F265" t="s">
        <v>354</v>
      </c>
      <c r="G265" t="s">
        <v>384</v>
      </c>
      <c r="H265" t="s">
        <v>385</v>
      </c>
      <c r="I265" t="s">
        <v>339</v>
      </c>
      <c r="J265" t="s">
        <v>340</v>
      </c>
      <c r="K265" t="s">
        <v>462</v>
      </c>
      <c r="L265" t="s">
        <v>463</v>
      </c>
    </row>
    <row r="266" spans="1:16" x14ac:dyDescent="0.35">
      <c r="A266" t="str">
        <f>VLOOKUP(E266,kontoplaan!A266:F1734,6,FALSE)</f>
        <v>Põhitegevuse kulud</v>
      </c>
      <c r="B266" t="str">
        <f>VLOOKUP(E266,kontogrupp!A266:B1590,2,FALSE)</f>
        <v>55 - majandamiskulud</v>
      </c>
      <c r="C266" t="s">
        <v>464</v>
      </c>
      <c r="D266">
        <v>-700</v>
      </c>
      <c r="E266" s="1">
        <v>552440</v>
      </c>
      <c r="F266" t="s">
        <v>209</v>
      </c>
      <c r="G266" t="s">
        <v>337</v>
      </c>
      <c r="H266" t="s">
        <v>338</v>
      </c>
      <c r="I266" t="s">
        <v>339</v>
      </c>
      <c r="J266" t="s">
        <v>340</v>
      </c>
    </row>
    <row r="267" spans="1:16" x14ac:dyDescent="0.35">
      <c r="A267" t="str">
        <f>VLOOKUP(E267,kontoplaan!A267:F1735,6,FALSE)</f>
        <v>Põhitegevuse kulud</v>
      </c>
      <c r="B267" t="str">
        <f>VLOOKUP(E267,kontogrupp!A267:B1591,2,FALSE)</f>
        <v>55 - majandamiskulud</v>
      </c>
      <c r="C267" t="s">
        <v>378</v>
      </c>
      <c r="D267">
        <v>37</v>
      </c>
      <c r="E267" s="1">
        <v>551107</v>
      </c>
      <c r="F267" t="s">
        <v>378</v>
      </c>
      <c r="G267" t="s">
        <v>384</v>
      </c>
      <c r="H267" t="s">
        <v>385</v>
      </c>
      <c r="I267" t="s">
        <v>339</v>
      </c>
      <c r="J267" t="s">
        <v>340</v>
      </c>
      <c r="K267" t="s">
        <v>465</v>
      </c>
      <c r="L267" t="s">
        <v>466</v>
      </c>
    </row>
    <row r="268" spans="1:16" x14ac:dyDescent="0.35">
      <c r="A268" t="str">
        <f>VLOOKUP(E268,kontoplaan!A268:F1736,6,FALSE)</f>
        <v>Põhitegevuse kulud</v>
      </c>
      <c r="B268" t="str">
        <f>VLOOKUP(E268,kontogrupp!A268:B1592,2,FALSE)</f>
        <v>55 - majandamiskulud</v>
      </c>
      <c r="C268" t="s">
        <v>467</v>
      </c>
      <c r="D268">
        <v>-1111</v>
      </c>
      <c r="E268" s="1">
        <v>5511043</v>
      </c>
      <c r="F268" t="s">
        <v>467</v>
      </c>
      <c r="G268" t="s">
        <v>384</v>
      </c>
      <c r="H268" t="s">
        <v>385</v>
      </c>
      <c r="I268" t="s">
        <v>339</v>
      </c>
      <c r="J268" t="s">
        <v>340</v>
      </c>
      <c r="K268" t="s">
        <v>465</v>
      </c>
      <c r="L268" t="s">
        <v>466</v>
      </c>
    </row>
    <row r="269" spans="1:16" x14ac:dyDescent="0.35">
      <c r="A269" t="str">
        <f>VLOOKUP(E269,kontoplaan!A269:F1737,6,FALSE)</f>
        <v>Põhitegevuse kulud</v>
      </c>
      <c r="B269" t="str">
        <f>VLOOKUP(E269,kontogrupp!A269:B1593,2,FALSE)</f>
        <v>55 - majandamiskulud</v>
      </c>
      <c r="C269" t="s">
        <v>354</v>
      </c>
      <c r="D269">
        <v>235</v>
      </c>
      <c r="E269" s="1">
        <v>551101</v>
      </c>
      <c r="F269" t="s">
        <v>354</v>
      </c>
      <c r="G269" t="s">
        <v>384</v>
      </c>
      <c r="H269" t="s">
        <v>385</v>
      </c>
      <c r="I269" t="s">
        <v>339</v>
      </c>
      <c r="J269" t="s">
        <v>340</v>
      </c>
      <c r="K269" t="s">
        <v>465</v>
      </c>
      <c r="L269" t="s">
        <v>466</v>
      </c>
    </row>
    <row r="270" spans="1:16" x14ac:dyDescent="0.35">
      <c r="A270" t="str">
        <f>VLOOKUP(E270,kontoplaan!A270:F1738,6,FALSE)</f>
        <v>Põhitegevuse kulud</v>
      </c>
      <c r="B270" t="str">
        <f>VLOOKUP(E270,kontogrupp!A270:B1594,2,FALSE)</f>
        <v>55 - majandamiskulud</v>
      </c>
      <c r="C270" t="s">
        <v>469</v>
      </c>
      <c r="D270">
        <v>90</v>
      </c>
      <c r="E270" s="1">
        <v>552230</v>
      </c>
      <c r="F270" t="s">
        <v>188</v>
      </c>
      <c r="G270" t="s">
        <v>337</v>
      </c>
      <c r="H270" t="s">
        <v>338</v>
      </c>
      <c r="I270" t="s">
        <v>339</v>
      </c>
      <c r="J270" t="s">
        <v>340</v>
      </c>
    </row>
    <row r="271" spans="1:16" x14ac:dyDescent="0.35">
      <c r="A271" t="str">
        <f>VLOOKUP(E271,kontoplaan!A271:F1739,6,FALSE)</f>
        <v>Põhitegevuse kulud</v>
      </c>
      <c r="B271" t="str">
        <f>VLOOKUP(E271,kontogrupp!A271:B1595,2,FALSE)</f>
        <v>55 - majandamiskulud</v>
      </c>
      <c r="C271" t="s">
        <v>388</v>
      </c>
      <c r="D271">
        <v>121</v>
      </c>
      <c r="E271" s="1">
        <v>551100</v>
      </c>
      <c r="F271" t="s">
        <v>388</v>
      </c>
      <c r="G271" t="s">
        <v>384</v>
      </c>
      <c r="H271" t="s">
        <v>385</v>
      </c>
      <c r="I271" t="s">
        <v>339</v>
      </c>
      <c r="J271" t="s">
        <v>340</v>
      </c>
      <c r="K271" t="s">
        <v>465</v>
      </c>
      <c r="L271" t="s">
        <v>466</v>
      </c>
    </row>
    <row r="272" spans="1:16" x14ac:dyDescent="0.35">
      <c r="A272" t="str">
        <f>VLOOKUP(E272,kontoplaan!A272:F1740,6,FALSE)</f>
        <v>Põhitegevuse kulud</v>
      </c>
      <c r="B272" t="str">
        <f>VLOOKUP(E272,kontogrupp!A272:B1596,2,FALSE)</f>
        <v>55 - majandamiskulud</v>
      </c>
      <c r="C272" t="s">
        <v>470</v>
      </c>
      <c r="D272">
        <v>-590</v>
      </c>
      <c r="E272" s="1">
        <v>552440</v>
      </c>
      <c r="F272" t="s">
        <v>209</v>
      </c>
      <c r="G272" t="s">
        <v>337</v>
      </c>
      <c r="H272" t="s">
        <v>338</v>
      </c>
      <c r="I272" t="s">
        <v>339</v>
      </c>
      <c r="J272" t="s">
        <v>340</v>
      </c>
    </row>
    <row r="273" spans="1:12" x14ac:dyDescent="0.35">
      <c r="A273" t="str">
        <f>VLOOKUP(E273,kontoplaan!A273:F1741,6,FALSE)</f>
        <v>Põhitegevuse kulud</v>
      </c>
      <c r="B273" t="str">
        <f>VLOOKUP(E273,kontogrupp!A273:B1597,2,FALSE)</f>
        <v>55 - majandamiskulud</v>
      </c>
      <c r="C273" t="s">
        <v>378</v>
      </c>
      <c r="D273">
        <v>256</v>
      </c>
      <c r="E273" s="1">
        <v>551107</v>
      </c>
      <c r="F273" t="s">
        <v>378</v>
      </c>
      <c r="G273" t="s">
        <v>404</v>
      </c>
      <c r="H273" t="s">
        <v>405</v>
      </c>
      <c r="I273" t="s">
        <v>307</v>
      </c>
      <c r="J273" t="s">
        <v>308</v>
      </c>
      <c r="K273" t="s">
        <v>471</v>
      </c>
      <c r="L273" t="s">
        <v>472</v>
      </c>
    </row>
    <row r="274" spans="1:12" x14ac:dyDescent="0.35">
      <c r="A274" t="str">
        <f>VLOOKUP(E274,kontoplaan!A274:F1742,6,FALSE)</f>
        <v>Põhitegevuse kulud</v>
      </c>
      <c r="B274" t="str">
        <f>VLOOKUP(E274,kontogrupp!A274:B1598,2,FALSE)</f>
        <v>55 - majandamiskulud</v>
      </c>
      <c r="C274" t="s">
        <v>473</v>
      </c>
      <c r="D274">
        <v>500</v>
      </c>
      <c r="E274" s="1">
        <v>552200</v>
      </c>
      <c r="F274" t="s">
        <v>475</v>
      </c>
      <c r="G274" t="s">
        <v>337</v>
      </c>
      <c r="H274" t="s">
        <v>338</v>
      </c>
      <c r="I274" t="s">
        <v>339</v>
      </c>
      <c r="J274" t="s">
        <v>340</v>
      </c>
    </row>
    <row r="275" spans="1:12" x14ac:dyDescent="0.35">
      <c r="A275" t="str">
        <f>VLOOKUP(E275,kontoplaan!A275:F1743,6,FALSE)</f>
        <v>Põhitegevuse kulud</v>
      </c>
      <c r="B275" t="str">
        <f>VLOOKUP(E275,kontogrupp!A275:B1599,2,FALSE)</f>
        <v>55 - majandamiskulud</v>
      </c>
      <c r="C275" t="s">
        <v>400</v>
      </c>
      <c r="D275">
        <v>3585</v>
      </c>
      <c r="E275" s="1">
        <v>551106</v>
      </c>
      <c r="F275" t="s">
        <v>400</v>
      </c>
      <c r="G275" t="s">
        <v>404</v>
      </c>
      <c r="H275" t="s">
        <v>405</v>
      </c>
      <c r="I275" t="s">
        <v>307</v>
      </c>
      <c r="J275" t="s">
        <v>308</v>
      </c>
      <c r="K275" t="s">
        <v>471</v>
      </c>
      <c r="L275" t="s">
        <v>472</v>
      </c>
    </row>
    <row r="276" spans="1:12" x14ac:dyDescent="0.35">
      <c r="A276" t="str">
        <f>VLOOKUP(E276,kontoplaan!A276:F1744,6,FALSE)</f>
        <v>Põhitegevuse kulud</v>
      </c>
      <c r="B276" t="str">
        <f>VLOOKUP(E276,kontogrupp!A276:B1600,2,FALSE)</f>
        <v>55 - majandamiskulud</v>
      </c>
      <c r="C276" t="s">
        <v>367</v>
      </c>
      <c r="D276">
        <v>-3255</v>
      </c>
      <c r="E276" s="1">
        <v>5511046</v>
      </c>
      <c r="F276" t="s">
        <v>367</v>
      </c>
      <c r="G276" t="s">
        <v>404</v>
      </c>
      <c r="H276" t="s">
        <v>405</v>
      </c>
      <c r="I276" t="s">
        <v>307</v>
      </c>
      <c r="J276" t="s">
        <v>308</v>
      </c>
      <c r="K276" t="s">
        <v>471</v>
      </c>
      <c r="L276" t="s">
        <v>472</v>
      </c>
    </row>
    <row r="277" spans="1:12" x14ac:dyDescent="0.35">
      <c r="A277" t="str">
        <f>VLOOKUP(E277,kontoplaan!A277:F1745,6,FALSE)</f>
        <v>Põhitegevuse kulud</v>
      </c>
      <c r="B277" t="str">
        <f>VLOOKUP(E277,kontogrupp!A277:B1601,2,FALSE)</f>
        <v>55 - majandamiskulud</v>
      </c>
      <c r="C277" t="s">
        <v>476</v>
      </c>
      <c r="D277">
        <v>108</v>
      </c>
      <c r="E277" s="1">
        <v>551326</v>
      </c>
      <c r="F277" t="s">
        <v>478</v>
      </c>
      <c r="G277" t="s">
        <v>337</v>
      </c>
      <c r="H277" t="s">
        <v>338</v>
      </c>
      <c r="I277" t="s">
        <v>339</v>
      </c>
      <c r="J277" t="s">
        <v>340</v>
      </c>
    </row>
    <row r="278" spans="1:12" x14ac:dyDescent="0.35">
      <c r="A278" t="str">
        <f>VLOOKUP(E278,kontoplaan!A278:F1746,6,FALSE)</f>
        <v>Põhitegevuse kulud</v>
      </c>
      <c r="B278" t="str">
        <f>VLOOKUP(E278,kontogrupp!A278:B1602,2,FALSE)</f>
        <v>55 - majandamiskulud</v>
      </c>
      <c r="C278" t="s">
        <v>354</v>
      </c>
      <c r="D278">
        <v>2905</v>
      </c>
      <c r="E278" s="1">
        <v>551101</v>
      </c>
      <c r="F278" t="s">
        <v>354</v>
      </c>
      <c r="G278" t="s">
        <v>404</v>
      </c>
      <c r="H278" t="s">
        <v>405</v>
      </c>
      <c r="I278" t="s">
        <v>307</v>
      </c>
      <c r="J278" t="s">
        <v>308</v>
      </c>
      <c r="K278" t="s">
        <v>471</v>
      </c>
      <c r="L278" t="s">
        <v>472</v>
      </c>
    </row>
    <row r="279" spans="1:12" x14ac:dyDescent="0.35">
      <c r="A279" t="str">
        <f>VLOOKUP(E279,kontoplaan!A279:F1747,6,FALSE)</f>
        <v>Põhitegevuse kulud</v>
      </c>
      <c r="B279" t="str">
        <f>VLOOKUP(E279,kontogrupp!A279:B1603,2,FALSE)</f>
        <v>55 - majandamiskulud</v>
      </c>
      <c r="C279" t="s">
        <v>388</v>
      </c>
      <c r="D279">
        <v>350</v>
      </c>
      <c r="E279" s="1">
        <v>551100</v>
      </c>
      <c r="F279" t="s">
        <v>388</v>
      </c>
      <c r="G279" t="s">
        <v>404</v>
      </c>
      <c r="H279" t="s">
        <v>405</v>
      </c>
      <c r="I279" t="s">
        <v>307</v>
      </c>
      <c r="J279" t="s">
        <v>308</v>
      </c>
      <c r="K279" t="s">
        <v>471</v>
      </c>
      <c r="L279" t="s">
        <v>472</v>
      </c>
    </row>
    <row r="280" spans="1:12" x14ac:dyDescent="0.35">
      <c r="A280" t="str">
        <f>VLOOKUP(E280,kontoplaan!A280:F1748,6,FALSE)</f>
        <v>Põhitegevuse kulud</v>
      </c>
      <c r="B280" t="str">
        <f>VLOOKUP(E280,kontogrupp!A280:B1604,2,FALSE)</f>
        <v>55 - majandamiskulud</v>
      </c>
      <c r="C280" t="s">
        <v>479</v>
      </c>
      <c r="D280">
        <v>108</v>
      </c>
      <c r="E280" s="1">
        <v>551307</v>
      </c>
      <c r="F280" t="s">
        <v>481</v>
      </c>
      <c r="G280" t="s">
        <v>337</v>
      </c>
      <c r="H280" t="s">
        <v>338</v>
      </c>
      <c r="I280" t="s">
        <v>339</v>
      </c>
      <c r="J280" t="s">
        <v>340</v>
      </c>
    </row>
    <row r="281" spans="1:12" x14ac:dyDescent="0.35">
      <c r="A281" t="str">
        <f>VLOOKUP(E281,kontoplaan!A281:F1749,6,FALSE)</f>
        <v>Põhitegevuse kulud</v>
      </c>
      <c r="B281" t="str">
        <f>VLOOKUP(E281,kontogrupp!A281:B1605,2,FALSE)</f>
        <v>55 - majandamiskulud</v>
      </c>
      <c r="C281" t="s">
        <v>367</v>
      </c>
      <c r="D281">
        <v>200</v>
      </c>
      <c r="E281" s="1">
        <v>5511046</v>
      </c>
      <c r="F281" t="s">
        <v>367</v>
      </c>
      <c r="G281" t="s">
        <v>482</v>
      </c>
      <c r="H281" t="s">
        <v>483</v>
      </c>
      <c r="I281" t="s">
        <v>250</v>
      </c>
      <c r="J281" t="s">
        <v>251</v>
      </c>
      <c r="K281" t="s">
        <v>484</v>
      </c>
      <c r="L281" t="s">
        <v>485</v>
      </c>
    </row>
    <row r="282" spans="1:12" x14ac:dyDescent="0.35">
      <c r="A282" t="str">
        <f>VLOOKUP(E282,kontoplaan!A282:F1750,6,FALSE)</f>
        <v>Põhitegevuse kulud</v>
      </c>
      <c r="B282" t="str">
        <f>VLOOKUP(E282,kontogrupp!A282:B1606,2,FALSE)</f>
        <v>55 - majandamiskulud</v>
      </c>
      <c r="C282" t="s">
        <v>388</v>
      </c>
      <c r="D282">
        <v>-200</v>
      </c>
      <c r="E282" s="1">
        <v>551100</v>
      </c>
      <c r="F282" t="s">
        <v>388</v>
      </c>
      <c r="G282" t="s">
        <v>482</v>
      </c>
      <c r="H282" t="s">
        <v>483</v>
      </c>
      <c r="I282" t="s">
        <v>250</v>
      </c>
      <c r="J282" t="s">
        <v>251</v>
      </c>
      <c r="K282" t="s">
        <v>484</v>
      </c>
      <c r="L282" t="s">
        <v>485</v>
      </c>
    </row>
    <row r="283" spans="1:12" x14ac:dyDescent="0.35">
      <c r="A283" t="str">
        <f>VLOOKUP(E283,kontoplaan!A283:F1751,6,FALSE)</f>
        <v>Põhitegevuse kulud</v>
      </c>
      <c r="B283" t="str">
        <f>VLOOKUP(E283,kontogrupp!A283:B1607,2,FALSE)</f>
        <v>55 - majandamiskulud</v>
      </c>
      <c r="C283" t="s">
        <v>486</v>
      </c>
      <c r="D283">
        <v>120</v>
      </c>
      <c r="E283" s="1">
        <v>551303</v>
      </c>
      <c r="F283" t="s">
        <v>488</v>
      </c>
      <c r="G283" t="s">
        <v>337</v>
      </c>
      <c r="H283" t="s">
        <v>338</v>
      </c>
      <c r="I283" t="s">
        <v>339</v>
      </c>
      <c r="J283" t="s">
        <v>340</v>
      </c>
    </row>
    <row r="284" spans="1:12" x14ac:dyDescent="0.35">
      <c r="A284" t="str">
        <f>VLOOKUP(E284,kontoplaan!A284:F1752,6,FALSE)</f>
        <v>Põhitegevuse kulud</v>
      </c>
      <c r="B284" t="str">
        <f>VLOOKUP(E284,kontogrupp!A284:B1608,2,FALSE)</f>
        <v>55 - majandamiskulud</v>
      </c>
      <c r="C284" t="s">
        <v>489</v>
      </c>
      <c r="D284">
        <v>740</v>
      </c>
      <c r="E284" s="1">
        <v>551500</v>
      </c>
      <c r="F284" t="s">
        <v>169</v>
      </c>
      <c r="G284" t="s">
        <v>337</v>
      </c>
      <c r="H284" t="s">
        <v>338</v>
      </c>
      <c r="I284" t="s">
        <v>339</v>
      </c>
      <c r="J284" t="s">
        <v>340</v>
      </c>
    </row>
    <row r="285" spans="1:12" x14ac:dyDescent="0.35">
      <c r="A285" t="str">
        <f>VLOOKUP(E285,kontoplaan!A285:F1753,6,FALSE)</f>
        <v>Põhitegevuse kulud</v>
      </c>
      <c r="B285" t="str">
        <f>VLOOKUP(E285,kontogrupp!A285:B1609,2,FALSE)</f>
        <v>55 - majandamiskulud</v>
      </c>
      <c r="C285" t="s">
        <v>375</v>
      </c>
      <c r="D285">
        <v>120</v>
      </c>
      <c r="E285" s="1">
        <v>551102</v>
      </c>
      <c r="F285" t="s">
        <v>375</v>
      </c>
      <c r="G285" t="s">
        <v>490</v>
      </c>
      <c r="H285" t="s">
        <v>491</v>
      </c>
      <c r="I285" t="s">
        <v>492</v>
      </c>
      <c r="J285" t="s">
        <v>493</v>
      </c>
      <c r="K285" t="s">
        <v>494</v>
      </c>
      <c r="L285" t="s">
        <v>495</v>
      </c>
    </row>
    <row r="286" spans="1:12" x14ac:dyDescent="0.35">
      <c r="A286" t="str">
        <f>VLOOKUP(E286,kontoplaan!A286:F1754,6,FALSE)</f>
        <v>Põhitegevuse kulud</v>
      </c>
      <c r="B286" t="str">
        <f>VLOOKUP(E286,kontogrupp!A286:B1610,2,FALSE)</f>
        <v>55 - majandamiskulud</v>
      </c>
      <c r="C286" t="s">
        <v>354</v>
      </c>
      <c r="D286">
        <v>3000</v>
      </c>
      <c r="E286" s="1">
        <v>551101</v>
      </c>
      <c r="F286" t="s">
        <v>354</v>
      </c>
      <c r="G286" t="s">
        <v>490</v>
      </c>
      <c r="H286" t="s">
        <v>491</v>
      </c>
      <c r="I286" t="s">
        <v>492</v>
      </c>
      <c r="J286" t="s">
        <v>493</v>
      </c>
      <c r="K286" t="s">
        <v>494</v>
      </c>
      <c r="L286" t="s">
        <v>495</v>
      </c>
    </row>
    <row r="287" spans="1:12" x14ac:dyDescent="0.35">
      <c r="A287" t="str">
        <f>VLOOKUP(E287,kontoplaan!A287:F1755,6,FALSE)</f>
        <v>Põhitegevuse kulud</v>
      </c>
      <c r="B287" t="str">
        <f>VLOOKUP(E287,kontogrupp!A287:B1611,2,FALSE)</f>
        <v>55 - majandamiskulud</v>
      </c>
      <c r="C287" t="s">
        <v>388</v>
      </c>
      <c r="D287">
        <v>-900</v>
      </c>
      <c r="E287" s="1">
        <v>551100</v>
      </c>
      <c r="F287" t="s">
        <v>388</v>
      </c>
      <c r="G287" t="s">
        <v>490</v>
      </c>
      <c r="H287" t="s">
        <v>491</v>
      </c>
      <c r="I287" t="s">
        <v>492</v>
      </c>
      <c r="J287" t="s">
        <v>493</v>
      </c>
      <c r="K287" t="s">
        <v>494</v>
      </c>
      <c r="L287" t="s">
        <v>495</v>
      </c>
    </row>
    <row r="288" spans="1:12" x14ac:dyDescent="0.35">
      <c r="A288" t="str">
        <f>VLOOKUP(E288,kontoplaan!A288:F1756,6,FALSE)</f>
        <v>Põhitegevuse kulud</v>
      </c>
      <c r="B288" t="str">
        <f>VLOOKUP(E288,kontogrupp!A288:B1612,2,FALSE)</f>
        <v>55 - majandamiskulud</v>
      </c>
      <c r="C288" t="s">
        <v>496</v>
      </c>
      <c r="D288">
        <v>250</v>
      </c>
      <c r="E288" s="1">
        <v>551109</v>
      </c>
      <c r="F288" t="s">
        <v>498</v>
      </c>
      <c r="G288" t="s">
        <v>337</v>
      </c>
      <c r="H288" t="s">
        <v>338</v>
      </c>
      <c r="I288" t="s">
        <v>339</v>
      </c>
      <c r="J288" t="s">
        <v>340</v>
      </c>
    </row>
    <row r="289" spans="1:14" x14ac:dyDescent="0.35">
      <c r="A289" t="str">
        <f>VLOOKUP(E289,kontoplaan!A289:F1757,6,FALSE)</f>
        <v>Põhitegevuse kulud</v>
      </c>
      <c r="B289" t="str">
        <f>VLOOKUP(E289,kontogrupp!A289:B1613,2,FALSE)</f>
        <v>55 - majandamiskulud</v>
      </c>
      <c r="C289" t="s">
        <v>499</v>
      </c>
      <c r="D289">
        <v>1000</v>
      </c>
      <c r="E289" s="1">
        <v>551306</v>
      </c>
      <c r="F289" t="s">
        <v>478</v>
      </c>
      <c r="G289" t="s">
        <v>337</v>
      </c>
      <c r="H289" t="s">
        <v>338</v>
      </c>
      <c r="I289" t="s">
        <v>339</v>
      </c>
      <c r="J289" t="s">
        <v>340</v>
      </c>
    </row>
    <row r="290" spans="1:14" x14ac:dyDescent="0.35">
      <c r="A290" t="str">
        <f>VLOOKUP(E290,kontoplaan!A290:F1758,6,FALSE)</f>
        <v>Põhitegevuse kulud</v>
      </c>
      <c r="B290" t="str">
        <f>VLOOKUP(E290,kontogrupp!A290:B1614,2,FALSE)</f>
        <v>55 - majandamiskulud</v>
      </c>
      <c r="C290" t="s">
        <v>501</v>
      </c>
      <c r="D290">
        <v>-3260</v>
      </c>
      <c r="E290" s="1">
        <v>551308</v>
      </c>
      <c r="F290" t="s">
        <v>184</v>
      </c>
      <c r="G290" t="s">
        <v>337</v>
      </c>
      <c r="H290" t="s">
        <v>338</v>
      </c>
      <c r="I290" t="s">
        <v>339</v>
      </c>
      <c r="J290" t="s">
        <v>340</v>
      </c>
    </row>
    <row r="291" spans="1:14" x14ac:dyDescent="0.35">
      <c r="A291" t="str">
        <f>VLOOKUP(E291,kontoplaan!A291:F1759,6,FALSE)</f>
        <v>Põhitegevuse kulud</v>
      </c>
      <c r="B291" t="str">
        <f>VLOOKUP(E291,kontogrupp!A291:B1615,2,FALSE)</f>
        <v>50 - tööjõukulud</v>
      </c>
      <c r="C291" t="s">
        <v>336</v>
      </c>
      <c r="D291">
        <v>10053</v>
      </c>
      <c r="E291" s="1">
        <v>500240</v>
      </c>
      <c r="F291" t="s">
        <v>206</v>
      </c>
      <c r="G291" t="s">
        <v>154</v>
      </c>
      <c r="H291" t="s">
        <v>155</v>
      </c>
      <c r="I291" t="s">
        <v>117</v>
      </c>
      <c r="J291" t="s">
        <v>118</v>
      </c>
    </row>
    <row r="292" spans="1:14" x14ac:dyDescent="0.35">
      <c r="A292" t="str">
        <f>VLOOKUP(E292,kontoplaan!A292:F1760,6,FALSE)</f>
        <v>Põhitegevuse kulud</v>
      </c>
      <c r="B292" t="str">
        <f>VLOOKUP(E292,kontogrupp!A292:B1616,2,FALSE)</f>
        <v>55 - majandamiskulud</v>
      </c>
      <c r="C292" t="s">
        <v>502</v>
      </c>
      <c r="D292">
        <v>2260</v>
      </c>
      <c r="E292" s="1">
        <v>551309</v>
      </c>
      <c r="F292" t="s">
        <v>504</v>
      </c>
      <c r="G292" t="s">
        <v>337</v>
      </c>
      <c r="H292" t="s">
        <v>338</v>
      </c>
      <c r="I292" t="s">
        <v>339</v>
      </c>
      <c r="J292" t="s">
        <v>340</v>
      </c>
    </row>
    <row r="293" spans="1:14" x14ac:dyDescent="0.35">
      <c r="A293" t="str">
        <f>VLOOKUP(E293,kontoplaan!A293:F1761,6,FALSE)</f>
        <v>Põhitegevuse kulud</v>
      </c>
      <c r="B293" t="str">
        <f>VLOOKUP(E293,kontogrupp!A293:B1617,2,FALSE)</f>
        <v>50 - tööjõukulud</v>
      </c>
      <c r="C293" t="s">
        <v>336</v>
      </c>
      <c r="D293">
        <v>-10053</v>
      </c>
      <c r="E293" s="1">
        <v>500500</v>
      </c>
      <c r="F293" t="s">
        <v>97</v>
      </c>
      <c r="G293" t="s">
        <v>154</v>
      </c>
      <c r="H293" t="s">
        <v>155</v>
      </c>
      <c r="I293" t="s">
        <v>117</v>
      </c>
      <c r="J293" t="s">
        <v>118</v>
      </c>
    </row>
    <row r="294" spans="1:14" x14ac:dyDescent="0.35">
      <c r="A294" t="str">
        <f>VLOOKUP(E294,kontoplaan!A294:F1762,6,FALSE)</f>
        <v>Põhitegevuse kulud</v>
      </c>
      <c r="B294" t="str">
        <f>VLOOKUP(E294,kontogrupp!A294:B1618,2,FALSE)</f>
        <v>60 - muud tegevuskulud</v>
      </c>
      <c r="C294" t="s">
        <v>505</v>
      </c>
      <c r="D294">
        <v>500</v>
      </c>
      <c r="E294" s="1">
        <v>601060</v>
      </c>
      <c r="F294" t="s">
        <v>507</v>
      </c>
      <c r="G294" t="s">
        <v>337</v>
      </c>
      <c r="H294" t="s">
        <v>338</v>
      </c>
      <c r="I294" t="s">
        <v>339</v>
      </c>
      <c r="J294" t="s">
        <v>340</v>
      </c>
    </row>
    <row r="295" spans="1:14" x14ac:dyDescent="0.35">
      <c r="A295" t="str">
        <f>VLOOKUP(E295,kontoplaan!A295:F1763,6,FALSE)</f>
        <v>Põhitegevuse kulud</v>
      </c>
      <c r="B295" t="str">
        <f>VLOOKUP(E295,kontogrupp!A295:B1619,2,FALSE)</f>
        <v>55 - majandamiskulud</v>
      </c>
      <c r="C295" t="s">
        <v>508</v>
      </c>
      <c r="D295">
        <v>-4800</v>
      </c>
      <c r="E295" s="1">
        <v>552440</v>
      </c>
      <c r="F295" t="s">
        <v>209</v>
      </c>
      <c r="G295" t="s">
        <v>337</v>
      </c>
      <c r="H295" t="s">
        <v>338</v>
      </c>
      <c r="I295" t="s">
        <v>339</v>
      </c>
      <c r="J295" t="s">
        <v>340</v>
      </c>
    </row>
    <row r="296" spans="1:14" x14ac:dyDescent="0.35">
      <c r="A296" t="str">
        <f>VLOOKUP(E296,kontoplaan!A296:F1764,6,FALSE)</f>
        <v>Põhitegevuse kulud</v>
      </c>
      <c r="B296" t="str">
        <f>VLOOKUP(E296,kontogrupp!A296:B1620,2,FALSE)</f>
        <v>55 - majandamiskulud</v>
      </c>
      <c r="C296" t="s">
        <v>509</v>
      </c>
      <c r="D296">
        <v>70</v>
      </c>
      <c r="E296" s="1">
        <v>552490</v>
      </c>
      <c r="F296" t="s">
        <v>244</v>
      </c>
      <c r="G296" t="s">
        <v>337</v>
      </c>
      <c r="H296" t="s">
        <v>338</v>
      </c>
      <c r="I296" t="s">
        <v>339</v>
      </c>
      <c r="J296" t="s">
        <v>340</v>
      </c>
    </row>
    <row r="297" spans="1:14" x14ac:dyDescent="0.35">
      <c r="A297" t="str">
        <f>VLOOKUP(E297,kontoplaan!A297:F1765,6,FALSE)</f>
        <v>Põhitegevuse kulud</v>
      </c>
      <c r="B297" t="str">
        <f>VLOOKUP(E297,kontogrupp!A297:B1621,2,FALSE)</f>
        <v>50 - tööjõukulud</v>
      </c>
      <c r="C297" t="s">
        <v>336</v>
      </c>
      <c r="D297">
        <v>3835</v>
      </c>
      <c r="E297" s="1">
        <v>500240</v>
      </c>
      <c r="F297" t="s">
        <v>206</v>
      </c>
      <c r="G297" t="s">
        <v>154</v>
      </c>
      <c r="H297" t="s">
        <v>155</v>
      </c>
      <c r="I297" t="s">
        <v>117</v>
      </c>
      <c r="J297" t="s">
        <v>118</v>
      </c>
    </row>
    <row r="298" spans="1:14" x14ac:dyDescent="0.35">
      <c r="A298" t="str">
        <f>VLOOKUP(E298,kontoplaan!A298:F1766,6,FALSE)</f>
        <v>Põhitegevuse kulud</v>
      </c>
      <c r="B298" t="str">
        <f>VLOOKUP(E298,kontogrupp!A298:B1622,2,FALSE)</f>
        <v>55 - majandamiskulud</v>
      </c>
      <c r="C298" t="s">
        <v>510</v>
      </c>
      <c r="D298">
        <v>70</v>
      </c>
      <c r="E298" s="1">
        <v>550400</v>
      </c>
      <c r="F298" t="s">
        <v>138</v>
      </c>
      <c r="G298" t="s">
        <v>337</v>
      </c>
      <c r="H298" t="s">
        <v>338</v>
      </c>
      <c r="I298" t="s">
        <v>339</v>
      </c>
      <c r="J298" t="s">
        <v>340</v>
      </c>
    </row>
    <row r="299" spans="1:14" x14ac:dyDescent="0.35">
      <c r="A299" t="str">
        <f>VLOOKUP(E299,kontoplaan!A299:F1767,6,FALSE)</f>
        <v>Põhitegevuse kulud</v>
      </c>
      <c r="B299" t="str">
        <f>VLOOKUP(E299,kontogrupp!A299:B1623,2,FALSE)</f>
        <v>50 - tööjõukulud</v>
      </c>
      <c r="C299" t="s">
        <v>336</v>
      </c>
      <c r="D299">
        <v>-3835</v>
      </c>
      <c r="E299" s="1">
        <v>500270</v>
      </c>
      <c r="F299" t="s">
        <v>238</v>
      </c>
      <c r="G299" t="s">
        <v>154</v>
      </c>
      <c r="H299" t="s">
        <v>155</v>
      </c>
      <c r="I299" t="s">
        <v>117</v>
      </c>
      <c r="J299" t="s">
        <v>118</v>
      </c>
    </row>
    <row r="300" spans="1:14" x14ac:dyDescent="0.35">
      <c r="A300" t="str">
        <f>VLOOKUP(E300,kontoplaan!A300:F1768,6,FALSE)</f>
        <v>Põhitegevuse kulud</v>
      </c>
      <c r="B300" t="str">
        <f>VLOOKUP(E300,kontogrupp!A300:B1624,2,FALSE)</f>
        <v>55 - majandamiskulud</v>
      </c>
      <c r="C300" t="s">
        <v>378</v>
      </c>
      <c r="D300">
        <v>894</v>
      </c>
      <c r="E300" s="1">
        <v>551107</v>
      </c>
      <c r="F300" t="s">
        <v>378</v>
      </c>
      <c r="G300" t="s">
        <v>288</v>
      </c>
      <c r="H300" t="s">
        <v>289</v>
      </c>
      <c r="I300" t="s">
        <v>117</v>
      </c>
      <c r="J300" t="s">
        <v>118</v>
      </c>
      <c r="K300" t="s">
        <v>511</v>
      </c>
      <c r="L300" t="s">
        <v>512</v>
      </c>
    </row>
    <row r="301" spans="1:14" x14ac:dyDescent="0.35">
      <c r="A301" t="str">
        <f>VLOOKUP(E301,kontoplaan!A301:F1769,6,FALSE)</f>
        <v>Põhitegevuse kulud</v>
      </c>
      <c r="B301" t="str">
        <f>VLOOKUP(E301,kontogrupp!A301:B1625,2,FALSE)</f>
        <v>50 - tööjõukulud</v>
      </c>
      <c r="C301" t="s">
        <v>336</v>
      </c>
      <c r="D301">
        <v>69883</v>
      </c>
      <c r="E301" s="1">
        <v>500240</v>
      </c>
      <c r="F301" t="s">
        <v>206</v>
      </c>
      <c r="G301" t="s">
        <v>154</v>
      </c>
      <c r="H301" t="s">
        <v>155</v>
      </c>
      <c r="I301" t="s">
        <v>117</v>
      </c>
      <c r="J301" t="s">
        <v>118</v>
      </c>
      <c r="M301" t="s">
        <v>141</v>
      </c>
      <c r="N301" t="s">
        <v>142</v>
      </c>
    </row>
    <row r="302" spans="1:14" x14ac:dyDescent="0.35">
      <c r="A302" t="str">
        <f>VLOOKUP(E302,kontoplaan!A302:F1770,6,FALSE)</f>
        <v>Põhitegevuse kulud</v>
      </c>
      <c r="B302" t="str">
        <f>VLOOKUP(E302,kontogrupp!A302:B1626,2,FALSE)</f>
        <v>55 - majandamiskulud</v>
      </c>
      <c r="C302" t="s">
        <v>367</v>
      </c>
      <c r="D302">
        <v>-2764</v>
      </c>
      <c r="E302" s="1">
        <v>5511046</v>
      </c>
      <c r="F302" t="s">
        <v>367</v>
      </c>
      <c r="G302" t="s">
        <v>288</v>
      </c>
      <c r="H302" t="s">
        <v>289</v>
      </c>
      <c r="I302" t="s">
        <v>117</v>
      </c>
      <c r="J302" t="s">
        <v>118</v>
      </c>
      <c r="K302" t="s">
        <v>511</v>
      </c>
      <c r="L302" t="s">
        <v>512</v>
      </c>
    </row>
    <row r="303" spans="1:14" x14ac:dyDescent="0.35">
      <c r="A303" t="str">
        <f>VLOOKUP(E303,kontoplaan!A303:F1771,6,FALSE)</f>
        <v>Põhitegevuse kulud</v>
      </c>
      <c r="B303" t="str">
        <f>VLOOKUP(E303,kontogrupp!A303:B1627,2,FALSE)</f>
        <v>55 - majandamiskulud</v>
      </c>
      <c r="C303" t="s">
        <v>513</v>
      </c>
      <c r="D303">
        <v>132</v>
      </c>
      <c r="E303" s="1">
        <v>550302</v>
      </c>
      <c r="F303" t="s">
        <v>274</v>
      </c>
      <c r="G303" t="s">
        <v>337</v>
      </c>
      <c r="H303" t="s">
        <v>338</v>
      </c>
      <c r="I303" t="s">
        <v>339</v>
      </c>
      <c r="J303" t="s">
        <v>340</v>
      </c>
    </row>
    <row r="304" spans="1:14" x14ac:dyDescent="0.35">
      <c r="A304" t="str">
        <f>VLOOKUP(E304,kontoplaan!A304:F1772,6,FALSE)</f>
        <v>Põhitegevuse kulud</v>
      </c>
      <c r="B304" t="str">
        <f>VLOOKUP(E304,kontogrupp!A304:B1628,2,FALSE)</f>
        <v>50 - tööjõukulud</v>
      </c>
      <c r="C304" t="s">
        <v>336</v>
      </c>
      <c r="D304">
        <v>-69883</v>
      </c>
      <c r="E304" s="1">
        <v>500270</v>
      </c>
      <c r="F304" t="s">
        <v>238</v>
      </c>
      <c r="G304" t="s">
        <v>154</v>
      </c>
      <c r="H304" t="s">
        <v>155</v>
      </c>
      <c r="I304" t="s">
        <v>117</v>
      </c>
      <c r="J304" t="s">
        <v>118</v>
      </c>
      <c r="M304" t="s">
        <v>141</v>
      </c>
      <c r="N304" t="s">
        <v>142</v>
      </c>
    </row>
    <row r="305" spans="1:12" x14ac:dyDescent="0.35">
      <c r="A305" t="str">
        <f>VLOOKUP(E305,kontoplaan!A305:F1773,6,FALSE)</f>
        <v>Põhitegevuse kulud</v>
      </c>
      <c r="B305" t="str">
        <f>VLOOKUP(E305,kontogrupp!A305:B1629,2,FALSE)</f>
        <v>55 - majandamiskulud</v>
      </c>
      <c r="C305" t="s">
        <v>515</v>
      </c>
      <c r="D305">
        <v>-132</v>
      </c>
      <c r="E305" s="1">
        <v>550010</v>
      </c>
      <c r="F305" t="s">
        <v>517</v>
      </c>
      <c r="G305" t="s">
        <v>337</v>
      </c>
      <c r="H305" t="s">
        <v>338</v>
      </c>
      <c r="I305" t="s">
        <v>339</v>
      </c>
      <c r="J305" t="s">
        <v>340</v>
      </c>
    </row>
    <row r="306" spans="1:12" x14ac:dyDescent="0.35">
      <c r="A306" t="str">
        <f>VLOOKUP(E306,kontoplaan!A306:F1774,6,FALSE)</f>
        <v>Põhitegevuse kulud</v>
      </c>
      <c r="B306" t="str">
        <f>VLOOKUP(E306,kontogrupp!A306:B1630,2,FALSE)</f>
        <v>55 - majandamiskulud</v>
      </c>
      <c r="C306" t="s">
        <v>354</v>
      </c>
      <c r="D306">
        <v>1319</v>
      </c>
      <c r="E306" s="1">
        <v>551101</v>
      </c>
      <c r="F306" t="s">
        <v>354</v>
      </c>
      <c r="G306" t="s">
        <v>288</v>
      </c>
      <c r="H306" t="s">
        <v>289</v>
      </c>
      <c r="I306" t="s">
        <v>117</v>
      </c>
      <c r="J306" t="s">
        <v>118</v>
      </c>
      <c r="K306" t="s">
        <v>511</v>
      </c>
      <c r="L306" t="s">
        <v>512</v>
      </c>
    </row>
    <row r="307" spans="1:12" x14ac:dyDescent="0.35">
      <c r="A307" t="str">
        <f>VLOOKUP(E307,kontoplaan!A307:F1775,6,FALSE)</f>
        <v>Põhitegevuse kulud</v>
      </c>
      <c r="B307" t="str">
        <f>VLOOKUP(E307,kontogrupp!A307:B1631,2,FALSE)</f>
        <v>55 - majandamiskulud</v>
      </c>
      <c r="C307" t="s">
        <v>388</v>
      </c>
      <c r="D307">
        <v>-1319</v>
      </c>
      <c r="E307" s="1">
        <v>551100</v>
      </c>
      <c r="F307" t="s">
        <v>388</v>
      </c>
      <c r="G307" t="s">
        <v>288</v>
      </c>
      <c r="H307" t="s">
        <v>289</v>
      </c>
      <c r="I307" t="s">
        <v>117</v>
      </c>
      <c r="J307" t="s">
        <v>118</v>
      </c>
      <c r="K307" t="s">
        <v>511</v>
      </c>
      <c r="L307" t="s">
        <v>512</v>
      </c>
    </row>
    <row r="308" spans="1:12" x14ac:dyDescent="0.35">
      <c r="A308" t="str">
        <f>VLOOKUP(E308,kontoplaan!A308:F1776,6,FALSE)</f>
        <v>Põhitegevuse kulud</v>
      </c>
      <c r="B308" t="str">
        <f>VLOOKUP(E308,kontogrupp!A308:B1632,2,FALSE)</f>
        <v>55 - majandamiskulud</v>
      </c>
      <c r="C308" t="s">
        <v>518</v>
      </c>
      <c r="D308">
        <v>-200</v>
      </c>
      <c r="E308" s="1">
        <v>550309</v>
      </c>
      <c r="F308" t="s">
        <v>520</v>
      </c>
      <c r="G308" t="s">
        <v>337</v>
      </c>
      <c r="H308" t="s">
        <v>338</v>
      </c>
      <c r="I308" t="s">
        <v>339</v>
      </c>
      <c r="J308" t="s">
        <v>340</v>
      </c>
    </row>
    <row r="309" spans="1:12" x14ac:dyDescent="0.35">
      <c r="A309" t="str">
        <f>VLOOKUP(E309,kontoplaan!A309:F1777,6,FALSE)</f>
        <v>Põhitegevuse kulud</v>
      </c>
      <c r="B309" t="str">
        <f>VLOOKUP(E309,kontogrupp!A309:B1633,2,FALSE)</f>
        <v>55 - majandamiskulud</v>
      </c>
      <c r="C309" t="s">
        <v>521</v>
      </c>
      <c r="D309">
        <v>200</v>
      </c>
      <c r="E309" s="1">
        <v>550060</v>
      </c>
      <c r="F309" t="s">
        <v>64</v>
      </c>
      <c r="G309" t="s">
        <v>337</v>
      </c>
      <c r="H309" t="s">
        <v>338</v>
      </c>
      <c r="I309" t="s">
        <v>339</v>
      </c>
      <c r="J309" t="s">
        <v>340</v>
      </c>
    </row>
    <row r="310" spans="1:12" x14ac:dyDescent="0.35">
      <c r="A310" t="str">
        <f>VLOOKUP(E310,kontoplaan!A310:F1778,6,FALSE)</f>
        <v>Põhitegevuse kulud</v>
      </c>
      <c r="B310" t="str">
        <f>VLOOKUP(E310,kontogrupp!A310:B1634,2,FALSE)</f>
        <v>55 - majandamiskulud</v>
      </c>
      <c r="C310" t="s">
        <v>522</v>
      </c>
      <c r="D310">
        <v>-117</v>
      </c>
      <c r="E310" s="1">
        <v>550002</v>
      </c>
      <c r="F310" t="s">
        <v>524</v>
      </c>
      <c r="G310" t="s">
        <v>337</v>
      </c>
      <c r="H310" t="s">
        <v>338</v>
      </c>
      <c r="I310" t="s">
        <v>339</v>
      </c>
      <c r="J310" t="s">
        <v>340</v>
      </c>
    </row>
    <row r="311" spans="1:12" x14ac:dyDescent="0.35">
      <c r="A311" t="str">
        <f>VLOOKUP(E311,kontoplaan!A311:F1779,6,FALSE)</f>
        <v>Põhitegevuse kulud</v>
      </c>
      <c r="B311" t="str">
        <f>VLOOKUP(E311,kontogrupp!A311:B1635,2,FALSE)</f>
        <v>55 - majandamiskulud</v>
      </c>
      <c r="C311" t="s">
        <v>525</v>
      </c>
      <c r="D311">
        <v>117</v>
      </c>
      <c r="E311" s="1">
        <v>550001</v>
      </c>
      <c r="F311" t="s">
        <v>194</v>
      </c>
      <c r="G311" t="s">
        <v>337</v>
      </c>
      <c r="H311" t="s">
        <v>338</v>
      </c>
      <c r="I311" t="s">
        <v>339</v>
      </c>
      <c r="J311" t="s">
        <v>340</v>
      </c>
    </row>
    <row r="312" spans="1:12" hidden="1" x14ac:dyDescent="0.35">
      <c r="A312" t="str">
        <f>VLOOKUP(E312,kontoplaan!A312:F1780,6,FALSE)</f>
        <v>Põhitegevuse tulud</v>
      </c>
      <c r="B312" t="str">
        <f>VLOOKUP(E312,kontogrupp!A312:B1636,2,FALSE)</f>
        <v>35 - saadud toetused</v>
      </c>
      <c r="C312" t="s">
        <v>526</v>
      </c>
      <c r="D312">
        <v>-8000</v>
      </c>
      <c r="E312" s="1">
        <v>35000002</v>
      </c>
      <c r="F312" t="s">
        <v>528</v>
      </c>
      <c r="G312" t="s">
        <v>337</v>
      </c>
      <c r="H312" t="s">
        <v>338</v>
      </c>
      <c r="I312" t="s">
        <v>339</v>
      </c>
      <c r="J312" t="s">
        <v>340</v>
      </c>
    </row>
    <row r="313" spans="1:12" x14ac:dyDescent="0.35">
      <c r="A313" t="str">
        <f>VLOOKUP(E313,kontoplaan!A313:F1781,6,FALSE)</f>
        <v>Põhitegevuse kulud</v>
      </c>
      <c r="B313" t="str">
        <f>VLOOKUP(E313,kontogrupp!A313:B1637,2,FALSE)</f>
        <v>55 - majandamiskulud</v>
      </c>
      <c r="C313" t="s">
        <v>498</v>
      </c>
      <c r="D313">
        <v>-4500</v>
      </c>
      <c r="E313" s="1">
        <v>551109</v>
      </c>
      <c r="F313" t="s">
        <v>498</v>
      </c>
      <c r="G313" t="s">
        <v>458</v>
      </c>
      <c r="H313" t="s">
        <v>459</v>
      </c>
      <c r="I313" t="s">
        <v>348</v>
      </c>
      <c r="J313" t="s">
        <v>349</v>
      </c>
      <c r="K313" t="s">
        <v>529</v>
      </c>
      <c r="L313" t="s">
        <v>530</v>
      </c>
    </row>
    <row r="314" spans="1:12" x14ac:dyDescent="0.35">
      <c r="A314" t="str">
        <f>VLOOKUP(E314,kontoplaan!A314:F1782,6,FALSE)</f>
        <v>Põhitegevuse kulud</v>
      </c>
      <c r="B314" t="str">
        <f>VLOOKUP(E314,kontogrupp!A314:B1638,2,FALSE)</f>
        <v>55 - majandamiskulud</v>
      </c>
      <c r="C314" t="s">
        <v>378</v>
      </c>
      <c r="D314">
        <v>76</v>
      </c>
      <c r="E314" s="1">
        <v>551107</v>
      </c>
      <c r="F314" t="s">
        <v>378</v>
      </c>
      <c r="G314" t="s">
        <v>458</v>
      </c>
      <c r="H314" t="s">
        <v>459</v>
      </c>
      <c r="I314" t="s">
        <v>348</v>
      </c>
      <c r="J314" t="s">
        <v>349</v>
      </c>
      <c r="K314" t="s">
        <v>529</v>
      </c>
      <c r="L314" t="s">
        <v>530</v>
      </c>
    </row>
    <row r="315" spans="1:12" x14ac:dyDescent="0.35">
      <c r="A315" t="str">
        <f>VLOOKUP(E315,kontoplaan!A315:F1783,6,FALSE)</f>
        <v>Põhitegevuse kulud</v>
      </c>
      <c r="B315" t="str">
        <f>VLOOKUP(E315,kontogrupp!A315:B1639,2,FALSE)</f>
        <v>55 - majandamiskulud</v>
      </c>
      <c r="C315" t="s">
        <v>367</v>
      </c>
      <c r="D315">
        <v>1172</v>
      </c>
      <c r="E315" s="1">
        <v>5511046</v>
      </c>
      <c r="F315" t="s">
        <v>367</v>
      </c>
      <c r="G315" t="s">
        <v>458</v>
      </c>
      <c r="H315" t="s">
        <v>459</v>
      </c>
      <c r="I315" t="s">
        <v>348</v>
      </c>
      <c r="J315" t="s">
        <v>349</v>
      </c>
      <c r="K315" t="s">
        <v>529</v>
      </c>
      <c r="L315" t="s">
        <v>530</v>
      </c>
    </row>
    <row r="316" spans="1:12" x14ac:dyDescent="0.35">
      <c r="A316" t="str">
        <f>VLOOKUP(E316,kontoplaan!A316:F1784,6,FALSE)</f>
        <v>Põhitegevuse kulud</v>
      </c>
      <c r="B316" t="str">
        <f>VLOOKUP(E316,kontogrupp!A316:B1640,2,FALSE)</f>
        <v>55 - majandamiskulud</v>
      </c>
      <c r="C316" t="s">
        <v>375</v>
      </c>
      <c r="D316">
        <v>-297</v>
      </c>
      <c r="E316" s="1">
        <v>551102</v>
      </c>
      <c r="F316" t="s">
        <v>375</v>
      </c>
      <c r="G316" t="s">
        <v>458</v>
      </c>
      <c r="H316" t="s">
        <v>459</v>
      </c>
      <c r="I316" t="s">
        <v>348</v>
      </c>
      <c r="J316" t="s">
        <v>349</v>
      </c>
      <c r="K316" t="s">
        <v>529</v>
      </c>
      <c r="L316" t="s">
        <v>530</v>
      </c>
    </row>
    <row r="317" spans="1:12" x14ac:dyDescent="0.35">
      <c r="A317" t="str">
        <f>VLOOKUP(E317,kontoplaan!A317:F1785,6,FALSE)</f>
        <v>Põhitegevuse kulud</v>
      </c>
      <c r="B317" t="str">
        <f>VLOOKUP(E317,kontogrupp!A317:B1641,2,FALSE)</f>
        <v>55 - majandamiskulud</v>
      </c>
      <c r="C317" t="s">
        <v>354</v>
      </c>
      <c r="D317">
        <v>578</v>
      </c>
      <c r="E317" s="1">
        <v>551101</v>
      </c>
      <c r="F317" t="s">
        <v>354</v>
      </c>
      <c r="G317" t="s">
        <v>458</v>
      </c>
      <c r="H317" t="s">
        <v>459</v>
      </c>
      <c r="I317" t="s">
        <v>348</v>
      </c>
      <c r="J317" t="s">
        <v>349</v>
      </c>
      <c r="K317" t="s">
        <v>529</v>
      </c>
      <c r="L317" t="s">
        <v>530</v>
      </c>
    </row>
    <row r="318" spans="1:12" x14ac:dyDescent="0.35">
      <c r="A318" t="str">
        <f>VLOOKUP(E318,kontoplaan!A318:F1786,6,FALSE)</f>
        <v>Põhitegevuse kulud</v>
      </c>
      <c r="B318" t="str">
        <f>VLOOKUP(E318,kontogrupp!A318:B1642,2,FALSE)</f>
        <v>55 - majandamiskulud</v>
      </c>
      <c r="C318" t="s">
        <v>388</v>
      </c>
      <c r="D318">
        <v>2750</v>
      </c>
      <c r="E318" s="1">
        <v>551100</v>
      </c>
      <c r="F318" t="s">
        <v>388</v>
      </c>
      <c r="G318" t="s">
        <v>458</v>
      </c>
      <c r="H318" t="s">
        <v>459</v>
      </c>
      <c r="I318" t="s">
        <v>348</v>
      </c>
      <c r="J318" t="s">
        <v>349</v>
      </c>
      <c r="K318" t="s">
        <v>529</v>
      </c>
      <c r="L318" t="s">
        <v>530</v>
      </c>
    </row>
    <row r="319" spans="1:12" x14ac:dyDescent="0.35">
      <c r="A319" t="str">
        <f>VLOOKUP(E319,kontoplaan!A319:F1787,6,FALSE)</f>
        <v>Põhitegevuse kulud</v>
      </c>
      <c r="B319" t="str">
        <f>VLOOKUP(E319,kontogrupp!A319:B1643,2,FALSE)</f>
        <v>55 - majandamiskulud</v>
      </c>
      <c r="C319" t="s">
        <v>498</v>
      </c>
      <c r="D319">
        <v>-700</v>
      </c>
      <c r="E319" s="1">
        <v>551109</v>
      </c>
      <c r="F319" t="s">
        <v>498</v>
      </c>
      <c r="G319" t="s">
        <v>531</v>
      </c>
      <c r="H319" t="s">
        <v>532</v>
      </c>
      <c r="I319" t="s">
        <v>533</v>
      </c>
      <c r="J319" t="s">
        <v>534</v>
      </c>
      <c r="K319" t="s">
        <v>535</v>
      </c>
      <c r="L319" t="s">
        <v>536</v>
      </c>
    </row>
    <row r="320" spans="1:12" x14ac:dyDescent="0.35">
      <c r="A320" t="str">
        <f>VLOOKUP(E320,kontoplaan!A320:F1788,6,FALSE)</f>
        <v>Põhitegevuse kulud</v>
      </c>
      <c r="B320" t="str">
        <f>VLOOKUP(E320,kontogrupp!A320:B1644,2,FALSE)</f>
        <v>55 - majandamiskulud</v>
      </c>
      <c r="C320" t="s">
        <v>378</v>
      </c>
      <c r="D320">
        <v>416</v>
      </c>
      <c r="E320" s="1">
        <v>551107</v>
      </c>
      <c r="F320" t="s">
        <v>378</v>
      </c>
      <c r="G320" t="s">
        <v>531</v>
      </c>
      <c r="H320" t="s">
        <v>532</v>
      </c>
      <c r="I320" t="s">
        <v>533</v>
      </c>
      <c r="J320" t="s">
        <v>534</v>
      </c>
      <c r="K320" t="s">
        <v>535</v>
      </c>
      <c r="L320" t="s">
        <v>536</v>
      </c>
    </row>
    <row r="321" spans="1:12" x14ac:dyDescent="0.35">
      <c r="A321" t="str">
        <f>VLOOKUP(E321,kontoplaan!A321:F1789,6,FALSE)</f>
        <v>Põhitegevuse kulud</v>
      </c>
      <c r="B321" t="str">
        <f>VLOOKUP(E321,kontogrupp!A321:B1645,2,FALSE)</f>
        <v>55 - majandamiskulud</v>
      </c>
      <c r="C321" t="s">
        <v>400</v>
      </c>
      <c r="D321">
        <v>-22498</v>
      </c>
      <c r="E321" s="1">
        <v>551106</v>
      </c>
      <c r="F321" t="s">
        <v>400</v>
      </c>
      <c r="G321" t="s">
        <v>531</v>
      </c>
      <c r="H321" t="s">
        <v>532</v>
      </c>
      <c r="I321" t="s">
        <v>533</v>
      </c>
      <c r="J321" t="s">
        <v>534</v>
      </c>
      <c r="K321" t="s">
        <v>535</v>
      </c>
      <c r="L321" t="s">
        <v>536</v>
      </c>
    </row>
    <row r="322" spans="1:12" x14ac:dyDescent="0.35">
      <c r="A322" t="str">
        <f>VLOOKUP(E322,kontoplaan!A322:F1790,6,FALSE)</f>
        <v>Põhitegevuse kulud</v>
      </c>
      <c r="B322" t="str">
        <f>VLOOKUP(E322,kontogrupp!A322:B1646,2,FALSE)</f>
        <v>55 - majandamiskulud</v>
      </c>
      <c r="C322" t="s">
        <v>367</v>
      </c>
      <c r="D322">
        <v>13015</v>
      </c>
      <c r="E322" s="1">
        <v>5511046</v>
      </c>
      <c r="F322" t="s">
        <v>367</v>
      </c>
      <c r="G322" t="s">
        <v>531</v>
      </c>
      <c r="H322" t="s">
        <v>532</v>
      </c>
      <c r="I322" t="s">
        <v>533</v>
      </c>
      <c r="J322" t="s">
        <v>534</v>
      </c>
      <c r="K322" t="s">
        <v>535</v>
      </c>
      <c r="L322" t="s">
        <v>536</v>
      </c>
    </row>
    <row r="323" spans="1:12" x14ac:dyDescent="0.35">
      <c r="A323" t="str">
        <f>VLOOKUP(E323,kontoplaan!A323:F1791,6,FALSE)</f>
        <v>Põhitegevuse kulud</v>
      </c>
      <c r="B323" t="str">
        <f>VLOOKUP(E323,kontogrupp!A323:B1647,2,FALSE)</f>
        <v>55 - majandamiskulud</v>
      </c>
      <c r="C323" t="s">
        <v>467</v>
      </c>
      <c r="D323">
        <v>445</v>
      </c>
      <c r="E323" s="1">
        <v>5511043</v>
      </c>
      <c r="F323" t="s">
        <v>467</v>
      </c>
      <c r="G323" t="s">
        <v>531</v>
      </c>
      <c r="H323" t="s">
        <v>532</v>
      </c>
      <c r="I323" t="s">
        <v>533</v>
      </c>
      <c r="J323" t="s">
        <v>534</v>
      </c>
      <c r="K323" t="s">
        <v>535</v>
      </c>
      <c r="L323" t="s">
        <v>536</v>
      </c>
    </row>
    <row r="324" spans="1:12" x14ac:dyDescent="0.35">
      <c r="A324" t="str">
        <f>VLOOKUP(E324,kontoplaan!A324:F1792,6,FALSE)</f>
        <v>Põhitegevuse kulud</v>
      </c>
      <c r="B324" t="str">
        <f>VLOOKUP(E324,kontogrupp!A324:B1648,2,FALSE)</f>
        <v>55 - majandamiskulud</v>
      </c>
      <c r="C324" t="s">
        <v>172</v>
      </c>
      <c r="D324">
        <v>3009</v>
      </c>
      <c r="E324" s="1">
        <v>551104</v>
      </c>
      <c r="F324" t="s">
        <v>172</v>
      </c>
      <c r="G324" t="s">
        <v>531</v>
      </c>
      <c r="H324" t="s">
        <v>532</v>
      </c>
      <c r="I324" t="s">
        <v>533</v>
      </c>
      <c r="J324" t="s">
        <v>534</v>
      </c>
      <c r="K324" t="s">
        <v>535</v>
      </c>
      <c r="L324" t="s">
        <v>536</v>
      </c>
    </row>
    <row r="325" spans="1:12" x14ac:dyDescent="0.35">
      <c r="A325" t="str">
        <f>VLOOKUP(E325,kontoplaan!A325:F1793,6,FALSE)</f>
        <v>Põhitegevuse kulud</v>
      </c>
      <c r="B325" t="str">
        <f>VLOOKUP(E325,kontogrupp!A325:B1649,2,FALSE)</f>
        <v>55 - majandamiskulud</v>
      </c>
      <c r="C325" t="s">
        <v>375</v>
      </c>
      <c r="D325">
        <v>2526</v>
      </c>
      <c r="E325" s="1">
        <v>551102</v>
      </c>
      <c r="F325" t="s">
        <v>375</v>
      </c>
      <c r="G325" t="s">
        <v>531</v>
      </c>
      <c r="H325" t="s">
        <v>532</v>
      </c>
      <c r="I325" t="s">
        <v>533</v>
      </c>
      <c r="J325" t="s">
        <v>534</v>
      </c>
      <c r="K325" t="s">
        <v>535</v>
      </c>
      <c r="L325" t="s">
        <v>536</v>
      </c>
    </row>
    <row r="326" spans="1:12" x14ac:dyDescent="0.35">
      <c r="A326" t="str">
        <f>VLOOKUP(E326,kontoplaan!A326:F1794,6,FALSE)</f>
        <v>Põhitegevuse kulud</v>
      </c>
      <c r="B326" t="str">
        <f>VLOOKUP(E326,kontogrupp!A326:B1650,2,FALSE)</f>
        <v>55 - majandamiskulud</v>
      </c>
      <c r="C326" t="s">
        <v>388</v>
      </c>
      <c r="D326">
        <v>2287</v>
      </c>
      <c r="E326" s="1">
        <v>551100</v>
      </c>
      <c r="F326" t="s">
        <v>388</v>
      </c>
      <c r="G326" t="s">
        <v>531</v>
      </c>
      <c r="H326" t="s">
        <v>532</v>
      </c>
      <c r="I326" t="s">
        <v>533</v>
      </c>
      <c r="J326" t="s">
        <v>534</v>
      </c>
      <c r="K326" t="s">
        <v>535</v>
      </c>
      <c r="L326" t="s">
        <v>536</v>
      </c>
    </row>
    <row r="327" spans="1:12" x14ac:dyDescent="0.35">
      <c r="A327" t="str">
        <f>VLOOKUP(E327,kontoplaan!A327:F1795,6,FALSE)</f>
        <v>Põhitegevuse kulud</v>
      </c>
      <c r="B327" t="str">
        <f>VLOOKUP(E327,kontogrupp!A327:B1651,2,FALSE)</f>
        <v>55 - majandamiskulud</v>
      </c>
      <c r="C327" t="s">
        <v>354</v>
      </c>
      <c r="D327">
        <v>1500</v>
      </c>
      <c r="E327" s="1">
        <v>551101</v>
      </c>
      <c r="F327" t="s">
        <v>354</v>
      </c>
      <c r="G327" t="s">
        <v>531</v>
      </c>
      <c r="H327" t="s">
        <v>532</v>
      </c>
      <c r="I327" t="s">
        <v>533</v>
      </c>
      <c r="J327" t="s">
        <v>534</v>
      </c>
      <c r="K327" t="s">
        <v>535</v>
      </c>
      <c r="L327" t="s">
        <v>536</v>
      </c>
    </row>
    <row r="328" spans="1:12" x14ac:dyDescent="0.35">
      <c r="A328" t="str">
        <f>VLOOKUP(E328,kontoplaan!A328:F1796,6,FALSE)</f>
        <v>Põhitegevuse kulud</v>
      </c>
      <c r="B328" t="str">
        <f>VLOOKUP(E328,kontogrupp!A328:B1652,2,FALSE)</f>
        <v>55 - majandamiskulud</v>
      </c>
      <c r="C328" t="s">
        <v>378</v>
      </c>
      <c r="D328">
        <v>60</v>
      </c>
      <c r="E328" s="1">
        <v>551107</v>
      </c>
      <c r="F328" t="s">
        <v>378</v>
      </c>
      <c r="G328" t="s">
        <v>538</v>
      </c>
      <c r="H328" t="s">
        <v>539</v>
      </c>
      <c r="I328" t="s">
        <v>540</v>
      </c>
      <c r="J328" t="s">
        <v>541</v>
      </c>
      <c r="K328" t="s">
        <v>542</v>
      </c>
      <c r="L328" t="s">
        <v>543</v>
      </c>
    </row>
    <row r="329" spans="1:12" x14ac:dyDescent="0.35">
      <c r="A329" t="str">
        <f>VLOOKUP(E329,kontoplaan!A329:F1797,6,FALSE)</f>
        <v>Põhitegevuse kulud</v>
      </c>
      <c r="B329" t="str">
        <f>VLOOKUP(E329,kontogrupp!A329:B1653,2,FALSE)</f>
        <v>55 - majandamiskulud</v>
      </c>
      <c r="C329" t="s">
        <v>378</v>
      </c>
      <c r="D329">
        <v>-200</v>
      </c>
      <c r="E329" s="1">
        <v>551107</v>
      </c>
      <c r="F329" t="s">
        <v>378</v>
      </c>
      <c r="G329" t="s">
        <v>47</v>
      </c>
      <c r="H329" t="s">
        <v>48</v>
      </c>
      <c r="I329" t="s">
        <v>21</v>
      </c>
      <c r="J329" t="s">
        <v>22</v>
      </c>
      <c r="K329" t="s">
        <v>544</v>
      </c>
      <c r="L329" t="s">
        <v>545</v>
      </c>
    </row>
    <row r="330" spans="1:12" x14ac:dyDescent="0.35">
      <c r="A330" t="str">
        <f>VLOOKUP(E330,kontoplaan!A330:F1798,6,FALSE)</f>
        <v>Põhitegevuse kulud</v>
      </c>
      <c r="B330" t="str">
        <f>VLOOKUP(E330,kontogrupp!A330:B1654,2,FALSE)</f>
        <v>55 - majandamiskulud</v>
      </c>
      <c r="C330" t="s">
        <v>367</v>
      </c>
      <c r="D330">
        <v>-3599</v>
      </c>
      <c r="E330" s="1">
        <v>5511046</v>
      </c>
      <c r="F330" t="s">
        <v>367</v>
      </c>
      <c r="G330" t="s">
        <v>47</v>
      </c>
      <c r="H330" t="s">
        <v>48</v>
      </c>
      <c r="I330" t="s">
        <v>21</v>
      </c>
      <c r="J330" t="s">
        <v>22</v>
      </c>
      <c r="K330" t="s">
        <v>544</v>
      </c>
      <c r="L330" t="s">
        <v>545</v>
      </c>
    </row>
    <row r="331" spans="1:12" x14ac:dyDescent="0.35">
      <c r="A331" t="str">
        <f>VLOOKUP(E331,kontoplaan!A331:F1799,6,FALSE)</f>
        <v>Põhitegevuse kulud</v>
      </c>
      <c r="B331" t="str">
        <f>VLOOKUP(E331,kontogrupp!A331:B1655,2,FALSE)</f>
        <v>55 - majandamiskulud</v>
      </c>
      <c r="C331" t="s">
        <v>354</v>
      </c>
      <c r="D331">
        <v>1074</v>
      </c>
      <c r="E331" s="1">
        <v>551101</v>
      </c>
      <c r="F331" t="s">
        <v>354</v>
      </c>
      <c r="G331" t="s">
        <v>47</v>
      </c>
      <c r="H331" t="s">
        <v>48</v>
      </c>
      <c r="I331" t="s">
        <v>21</v>
      </c>
      <c r="J331" t="s">
        <v>22</v>
      </c>
      <c r="K331" t="s">
        <v>544</v>
      </c>
      <c r="L331" t="s">
        <v>545</v>
      </c>
    </row>
    <row r="332" spans="1:12" x14ac:dyDescent="0.35">
      <c r="A332" t="str">
        <f>VLOOKUP(E332,kontoplaan!A332:F1800,6,FALSE)</f>
        <v>Põhitegevuse kulud</v>
      </c>
      <c r="B332" t="str">
        <f>VLOOKUP(E332,kontogrupp!A332:B1656,2,FALSE)</f>
        <v>55 - majandamiskulud</v>
      </c>
      <c r="C332" t="s">
        <v>388</v>
      </c>
      <c r="D332">
        <v>916</v>
      </c>
      <c r="E332" s="1">
        <v>551100</v>
      </c>
      <c r="F332" t="s">
        <v>388</v>
      </c>
      <c r="G332" t="s">
        <v>47</v>
      </c>
      <c r="H332" t="s">
        <v>48</v>
      </c>
      <c r="I332" t="s">
        <v>21</v>
      </c>
      <c r="J332" t="s">
        <v>22</v>
      </c>
      <c r="K332" t="s">
        <v>544</v>
      </c>
      <c r="L332" t="s">
        <v>545</v>
      </c>
    </row>
    <row r="333" spans="1:12" x14ac:dyDescent="0.35">
      <c r="A333" t="str">
        <f>VLOOKUP(E333,kontoplaan!A333:F1801,6,FALSE)</f>
        <v>Põhitegevuse kulud</v>
      </c>
      <c r="B333" t="str">
        <f>VLOOKUP(E333,kontogrupp!A333:B1657,2,FALSE)</f>
        <v>55 - majandamiskulud</v>
      </c>
      <c r="C333" t="s">
        <v>378</v>
      </c>
      <c r="D333">
        <v>32</v>
      </c>
      <c r="E333" s="1">
        <v>551107</v>
      </c>
      <c r="F333" t="s">
        <v>378</v>
      </c>
      <c r="G333" t="s">
        <v>384</v>
      </c>
      <c r="H333" t="s">
        <v>385</v>
      </c>
      <c r="I333" t="s">
        <v>339</v>
      </c>
      <c r="J333" t="s">
        <v>340</v>
      </c>
      <c r="K333" t="s">
        <v>546</v>
      </c>
      <c r="L333" t="s">
        <v>547</v>
      </c>
    </row>
    <row r="334" spans="1:12" x14ac:dyDescent="0.35">
      <c r="A334" t="str">
        <f>VLOOKUP(E334,kontoplaan!A334:F1802,6,FALSE)</f>
        <v>Põhitegevuse kulud</v>
      </c>
      <c r="B334" t="str">
        <f>VLOOKUP(E334,kontogrupp!A334:B1658,2,FALSE)</f>
        <v>55 - majandamiskulud</v>
      </c>
      <c r="C334" t="s">
        <v>467</v>
      </c>
      <c r="D334">
        <v>14</v>
      </c>
      <c r="E334" s="1">
        <v>5511043</v>
      </c>
      <c r="F334" t="s">
        <v>467</v>
      </c>
      <c r="G334" t="s">
        <v>384</v>
      </c>
      <c r="H334" t="s">
        <v>385</v>
      </c>
      <c r="I334" t="s">
        <v>339</v>
      </c>
      <c r="J334" t="s">
        <v>340</v>
      </c>
      <c r="K334" t="s">
        <v>546</v>
      </c>
      <c r="L334" t="s">
        <v>547</v>
      </c>
    </row>
    <row r="335" spans="1:12" x14ac:dyDescent="0.35">
      <c r="A335" t="str">
        <f>VLOOKUP(E335,kontoplaan!A335:F1803,6,FALSE)</f>
        <v>Põhitegevuse kulud</v>
      </c>
      <c r="B335" t="str">
        <f>VLOOKUP(E335,kontogrupp!A335:B1659,2,FALSE)</f>
        <v>55 - majandamiskulud</v>
      </c>
      <c r="C335" t="s">
        <v>354</v>
      </c>
      <c r="D335">
        <v>4</v>
      </c>
      <c r="E335" s="1">
        <v>551101</v>
      </c>
      <c r="F335" t="s">
        <v>354</v>
      </c>
      <c r="G335" t="s">
        <v>384</v>
      </c>
      <c r="H335" t="s">
        <v>385</v>
      </c>
      <c r="I335" t="s">
        <v>339</v>
      </c>
      <c r="J335" t="s">
        <v>340</v>
      </c>
      <c r="K335" t="s">
        <v>546</v>
      </c>
      <c r="L335" t="s">
        <v>547</v>
      </c>
    </row>
    <row r="336" spans="1:12" x14ac:dyDescent="0.35">
      <c r="A336" t="str">
        <f>VLOOKUP(E336,kontoplaan!A336:F1804,6,FALSE)</f>
        <v>Põhitegevuse kulud</v>
      </c>
      <c r="B336" t="str">
        <f>VLOOKUP(E336,kontogrupp!A336:B1660,2,FALSE)</f>
        <v>55 - majandamiskulud</v>
      </c>
      <c r="C336" t="s">
        <v>378</v>
      </c>
      <c r="D336">
        <v>495</v>
      </c>
      <c r="E336" s="1">
        <v>551107</v>
      </c>
      <c r="F336" t="s">
        <v>378</v>
      </c>
      <c r="G336" t="s">
        <v>548</v>
      </c>
      <c r="H336" t="s">
        <v>549</v>
      </c>
      <c r="I336" t="s">
        <v>550</v>
      </c>
      <c r="J336" t="s">
        <v>551</v>
      </c>
      <c r="K336" t="s">
        <v>552</v>
      </c>
      <c r="L336" t="s">
        <v>553</v>
      </c>
    </row>
    <row r="337" spans="1:12" x14ac:dyDescent="0.35">
      <c r="A337" t="str">
        <f>VLOOKUP(E337,kontoplaan!A337:F1805,6,FALSE)</f>
        <v>Põhitegevuse kulud</v>
      </c>
      <c r="B337" t="str">
        <f>VLOOKUP(E337,kontogrupp!A337:B1661,2,FALSE)</f>
        <v>55 - majandamiskulud</v>
      </c>
      <c r="C337" t="s">
        <v>400</v>
      </c>
      <c r="D337">
        <v>1941</v>
      </c>
      <c r="E337" s="1">
        <v>551106</v>
      </c>
      <c r="F337" t="s">
        <v>400</v>
      </c>
      <c r="G337" t="s">
        <v>548</v>
      </c>
      <c r="H337" t="s">
        <v>549</v>
      </c>
      <c r="I337" t="s">
        <v>550</v>
      </c>
      <c r="J337" t="s">
        <v>551</v>
      </c>
      <c r="K337" t="s">
        <v>552</v>
      </c>
      <c r="L337" t="s">
        <v>553</v>
      </c>
    </row>
    <row r="338" spans="1:12" x14ac:dyDescent="0.35">
      <c r="A338" t="str">
        <f>VLOOKUP(E338,kontoplaan!A338:F1806,6,FALSE)</f>
        <v>Põhitegevuse kulud</v>
      </c>
      <c r="B338" t="str">
        <f>VLOOKUP(E338,kontogrupp!A338:B1662,2,FALSE)</f>
        <v>55 - majandamiskulud</v>
      </c>
      <c r="C338" t="s">
        <v>375</v>
      </c>
      <c r="D338">
        <v>-686</v>
      </c>
      <c r="E338" s="1">
        <v>551102</v>
      </c>
      <c r="F338" t="s">
        <v>375</v>
      </c>
      <c r="G338" t="s">
        <v>548</v>
      </c>
      <c r="H338" t="s">
        <v>549</v>
      </c>
      <c r="I338" t="s">
        <v>550</v>
      </c>
      <c r="J338" t="s">
        <v>551</v>
      </c>
      <c r="K338" t="s">
        <v>552</v>
      </c>
      <c r="L338" t="s">
        <v>553</v>
      </c>
    </row>
    <row r="339" spans="1:12" x14ac:dyDescent="0.35">
      <c r="A339" t="str">
        <f>VLOOKUP(E339,kontoplaan!A339:F1807,6,FALSE)</f>
        <v>Põhitegevuse kulud</v>
      </c>
      <c r="B339" t="str">
        <f>VLOOKUP(E339,kontogrupp!A339:B1663,2,FALSE)</f>
        <v>55 - majandamiskulud</v>
      </c>
      <c r="C339" t="s">
        <v>378</v>
      </c>
      <c r="D339">
        <v>6</v>
      </c>
      <c r="E339" s="1">
        <v>551107</v>
      </c>
      <c r="F339" t="s">
        <v>378</v>
      </c>
      <c r="G339" t="s">
        <v>554</v>
      </c>
      <c r="H339" t="s">
        <v>555</v>
      </c>
      <c r="I339" t="s">
        <v>492</v>
      </c>
      <c r="J339" t="s">
        <v>493</v>
      </c>
      <c r="K339" t="s">
        <v>556</v>
      </c>
      <c r="L339" t="s">
        <v>557</v>
      </c>
    </row>
    <row r="340" spans="1:12" x14ac:dyDescent="0.35">
      <c r="A340" t="str">
        <f>VLOOKUP(E340,kontoplaan!A340:F1808,6,FALSE)</f>
        <v>Põhitegevuse kulud</v>
      </c>
      <c r="B340" t="str">
        <f>VLOOKUP(E340,kontogrupp!A340:B1664,2,FALSE)</f>
        <v>55 - majandamiskulud</v>
      </c>
      <c r="C340" t="s">
        <v>367</v>
      </c>
      <c r="D340">
        <v>-6</v>
      </c>
      <c r="E340" s="1">
        <v>5511046</v>
      </c>
      <c r="F340" t="s">
        <v>367</v>
      </c>
      <c r="G340" t="s">
        <v>554</v>
      </c>
      <c r="H340" t="s">
        <v>555</v>
      </c>
      <c r="I340" t="s">
        <v>492</v>
      </c>
      <c r="J340" t="s">
        <v>493</v>
      </c>
      <c r="K340" t="s">
        <v>556</v>
      </c>
      <c r="L340" t="s">
        <v>557</v>
      </c>
    </row>
    <row r="341" spans="1:12" x14ac:dyDescent="0.35">
      <c r="A341" t="str">
        <f>VLOOKUP(E341,kontoplaan!A341:F1809,6,FALSE)</f>
        <v>Põhitegevuse kulud</v>
      </c>
      <c r="B341" t="str">
        <f>VLOOKUP(E341,kontogrupp!A341:B1665,2,FALSE)</f>
        <v>55 - majandamiskulud</v>
      </c>
      <c r="C341" t="s">
        <v>498</v>
      </c>
      <c r="D341">
        <v>461</v>
      </c>
      <c r="E341" s="1">
        <v>551109</v>
      </c>
      <c r="F341" t="s">
        <v>498</v>
      </c>
      <c r="G341" t="s">
        <v>47</v>
      </c>
      <c r="H341" t="s">
        <v>48</v>
      </c>
      <c r="I341" t="s">
        <v>21</v>
      </c>
      <c r="J341" t="s">
        <v>22</v>
      </c>
      <c r="K341" t="s">
        <v>53</v>
      </c>
      <c r="L341" t="s">
        <v>54</v>
      </c>
    </row>
    <row r="342" spans="1:12" x14ac:dyDescent="0.35">
      <c r="A342" t="str">
        <f>VLOOKUP(E342,kontoplaan!A342:F1810,6,FALSE)</f>
        <v>Põhitegevuse kulud</v>
      </c>
      <c r="B342" t="str">
        <f>VLOOKUP(E342,kontogrupp!A342:B1666,2,FALSE)</f>
        <v>55 - majandamiskulud</v>
      </c>
      <c r="C342" t="s">
        <v>378</v>
      </c>
      <c r="D342">
        <v>-200</v>
      </c>
      <c r="E342" s="1">
        <v>551107</v>
      </c>
      <c r="F342" t="s">
        <v>378</v>
      </c>
      <c r="G342" t="s">
        <v>47</v>
      </c>
      <c r="H342" t="s">
        <v>48</v>
      </c>
      <c r="I342" t="s">
        <v>21</v>
      </c>
      <c r="J342" t="s">
        <v>22</v>
      </c>
      <c r="K342" t="s">
        <v>53</v>
      </c>
      <c r="L342" t="s">
        <v>54</v>
      </c>
    </row>
    <row r="343" spans="1:12" x14ac:dyDescent="0.35">
      <c r="A343" t="str">
        <f>VLOOKUP(E343,kontoplaan!A343:F1811,6,FALSE)</f>
        <v>Põhitegevuse kulud</v>
      </c>
      <c r="B343" t="str">
        <f>VLOOKUP(E343,kontogrupp!A343:B1667,2,FALSE)</f>
        <v>55 - majandamiskulud</v>
      </c>
      <c r="C343" t="s">
        <v>400</v>
      </c>
      <c r="D343">
        <v>2684</v>
      </c>
      <c r="E343" s="1">
        <v>551106</v>
      </c>
      <c r="F343" t="s">
        <v>400</v>
      </c>
      <c r="G343" t="s">
        <v>47</v>
      </c>
      <c r="H343" t="s">
        <v>48</v>
      </c>
      <c r="I343" t="s">
        <v>21</v>
      </c>
      <c r="J343" t="s">
        <v>22</v>
      </c>
      <c r="K343" t="s">
        <v>53</v>
      </c>
      <c r="L343" t="s">
        <v>54</v>
      </c>
    </row>
    <row r="344" spans="1:12" x14ac:dyDescent="0.35">
      <c r="A344" t="str">
        <f>VLOOKUP(E344,kontoplaan!A344:F1812,6,FALSE)</f>
        <v>Põhitegevuse kulud</v>
      </c>
      <c r="B344" t="str">
        <f>VLOOKUP(E344,kontogrupp!A344:B1668,2,FALSE)</f>
        <v>55 - majandamiskulud</v>
      </c>
      <c r="C344" t="s">
        <v>367</v>
      </c>
      <c r="D344">
        <v>-4045</v>
      </c>
      <c r="E344" s="1">
        <v>5511046</v>
      </c>
      <c r="F344" t="s">
        <v>367</v>
      </c>
      <c r="G344" t="s">
        <v>47</v>
      </c>
      <c r="H344" t="s">
        <v>48</v>
      </c>
      <c r="I344" t="s">
        <v>21</v>
      </c>
      <c r="J344" t="s">
        <v>22</v>
      </c>
      <c r="K344" t="s">
        <v>53</v>
      </c>
      <c r="L344" t="s">
        <v>54</v>
      </c>
    </row>
    <row r="345" spans="1:12" x14ac:dyDescent="0.35">
      <c r="A345" t="str">
        <f>VLOOKUP(E345,kontoplaan!A345:F1813,6,FALSE)</f>
        <v>Põhitegevuse kulud</v>
      </c>
      <c r="B345" t="str">
        <f>VLOOKUP(E345,kontogrupp!A345:B1669,2,FALSE)</f>
        <v>55 - majandamiskulud</v>
      </c>
      <c r="C345" t="s">
        <v>375</v>
      </c>
      <c r="D345">
        <v>114</v>
      </c>
      <c r="E345" s="1">
        <v>551102</v>
      </c>
      <c r="F345" t="s">
        <v>375</v>
      </c>
      <c r="G345" t="s">
        <v>47</v>
      </c>
      <c r="H345" t="s">
        <v>48</v>
      </c>
      <c r="I345" t="s">
        <v>21</v>
      </c>
      <c r="J345" t="s">
        <v>22</v>
      </c>
      <c r="K345" t="s">
        <v>53</v>
      </c>
      <c r="L345" t="s">
        <v>54</v>
      </c>
    </row>
    <row r="346" spans="1:12" x14ac:dyDescent="0.35">
      <c r="A346" t="str">
        <f>VLOOKUP(E346,kontoplaan!A346:F1814,6,FALSE)</f>
        <v>Põhitegevuse kulud</v>
      </c>
      <c r="B346" t="str">
        <f>VLOOKUP(E346,kontogrupp!A346:B1670,2,FALSE)</f>
        <v>55 - majandamiskulud</v>
      </c>
      <c r="C346" t="s">
        <v>354</v>
      </c>
      <c r="D346">
        <v>1376</v>
      </c>
      <c r="E346" s="1">
        <v>551101</v>
      </c>
      <c r="F346" t="s">
        <v>354</v>
      </c>
      <c r="G346" t="s">
        <v>47</v>
      </c>
      <c r="H346" t="s">
        <v>48</v>
      </c>
      <c r="I346" t="s">
        <v>21</v>
      </c>
      <c r="J346" t="s">
        <v>22</v>
      </c>
      <c r="K346" t="s">
        <v>53</v>
      </c>
      <c r="L346" t="s">
        <v>54</v>
      </c>
    </row>
    <row r="347" spans="1:12" x14ac:dyDescent="0.35">
      <c r="A347" t="str">
        <f>VLOOKUP(E347,kontoplaan!A347:F1815,6,FALSE)</f>
        <v>Põhitegevuse kulud</v>
      </c>
      <c r="B347" t="str">
        <f>VLOOKUP(E347,kontogrupp!A347:B1671,2,FALSE)</f>
        <v>55 - majandamiskulud</v>
      </c>
      <c r="C347" t="s">
        <v>388</v>
      </c>
      <c r="D347">
        <v>498</v>
      </c>
      <c r="E347" s="1">
        <v>551100</v>
      </c>
      <c r="F347" t="s">
        <v>388</v>
      </c>
      <c r="G347" t="s">
        <v>47</v>
      </c>
      <c r="H347" t="s">
        <v>48</v>
      </c>
      <c r="I347" t="s">
        <v>21</v>
      </c>
      <c r="J347" t="s">
        <v>22</v>
      </c>
      <c r="K347" t="s">
        <v>53</v>
      </c>
      <c r="L347" t="s">
        <v>54</v>
      </c>
    </row>
    <row r="348" spans="1:12" x14ac:dyDescent="0.35">
      <c r="A348" t="str">
        <f>VLOOKUP(E348,kontoplaan!A348:F1816,6,FALSE)</f>
        <v>Põhitegevuse kulud</v>
      </c>
      <c r="B348" t="str">
        <f>VLOOKUP(E348,kontogrupp!A348:B1672,2,FALSE)</f>
        <v>55 - majandamiskulud</v>
      </c>
      <c r="C348" t="s">
        <v>378</v>
      </c>
      <c r="D348">
        <v>300</v>
      </c>
      <c r="E348" s="1">
        <v>551107</v>
      </c>
      <c r="F348" t="s">
        <v>378</v>
      </c>
      <c r="G348" t="s">
        <v>305</v>
      </c>
      <c r="H348" t="s">
        <v>306</v>
      </c>
      <c r="I348" t="s">
        <v>307</v>
      </c>
      <c r="J348" t="s">
        <v>308</v>
      </c>
      <c r="K348" t="s">
        <v>558</v>
      </c>
      <c r="L348" t="s">
        <v>559</v>
      </c>
    </row>
    <row r="349" spans="1:12" x14ac:dyDescent="0.35">
      <c r="A349" t="str">
        <f>VLOOKUP(E349,kontoplaan!A349:F1817,6,FALSE)</f>
        <v>Põhitegevuse kulud</v>
      </c>
      <c r="B349" t="str">
        <f>VLOOKUP(E349,kontogrupp!A349:B1673,2,FALSE)</f>
        <v>55 - majandamiskulud</v>
      </c>
      <c r="C349" t="s">
        <v>367</v>
      </c>
      <c r="D349">
        <v>1592</v>
      </c>
      <c r="E349" s="1">
        <v>5511046</v>
      </c>
      <c r="F349" t="s">
        <v>367</v>
      </c>
      <c r="G349" t="s">
        <v>305</v>
      </c>
      <c r="H349" t="s">
        <v>306</v>
      </c>
      <c r="I349" t="s">
        <v>307</v>
      </c>
      <c r="J349" t="s">
        <v>308</v>
      </c>
      <c r="K349" t="s">
        <v>558</v>
      </c>
      <c r="L349" t="s">
        <v>559</v>
      </c>
    </row>
    <row r="350" spans="1:12" x14ac:dyDescent="0.35">
      <c r="A350" t="str">
        <f>VLOOKUP(E350,kontoplaan!A350:F1818,6,FALSE)</f>
        <v>Põhitegevuse kulud</v>
      </c>
      <c r="B350" t="str">
        <f>VLOOKUP(E350,kontogrupp!A350:B1674,2,FALSE)</f>
        <v>55 - majandamiskulud</v>
      </c>
      <c r="C350" t="s">
        <v>400</v>
      </c>
      <c r="D350">
        <v>1265</v>
      </c>
      <c r="E350" s="1">
        <v>551106</v>
      </c>
      <c r="F350" t="s">
        <v>400</v>
      </c>
      <c r="G350" t="s">
        <v>305</v>
      </c>
      <c r="H350" t="s">
        <v>306</v>
      </c>
      <c r="I350" t="s">
        <v>307</v>
      </c>
      <c r="J350" t="s">
        <v>308</v>
      </c>
      <c r="K350" t="s">
        <v>558</v>
      </c>
      <c r="L350" t="s">
        <v>559</v>
      </c>
    </row>
    <row r="351" spans="1:12" x14ac:dyDescent="0.35">
      <c r="A351" t="str">
        <f>VLOOKUP(E351,kontoplaan!A351:F1819,6,FALSE)</f>
        <v>Põhitegevuse kulud</v>
      </c>
      <c r="B351" t="str">
        <f>VLOOKUP(E351,kontogrupp!A351:B1675,2,FALSE)</f>
        <v>55 - majandamiskulud</v>
      </c>
      <c r="C351" t="s">
        <v>375</v>
      </c>
      <c r="D351">
        <v>398</v>
      </c>
      <c r="E351" s="1">
        <v>551102</v>
      </c>
      <c r="F351" t="s">
        <v>375</v>
      </c>
      <c r="G351" t="s">
        <v>305</v>
      </c>
      <c r="H351" t="s">
        <v>306</v>
      </c>
      <c r="I351" t="s">
        <v>307</v>
      </c>
      <c r="J351" t="s">
        <v>308</v>
      </c>
      <c r="K351" t="s">
        <v>558</v>
      </c>
      <c r="L351" t="s">
        <v>559</v>
      </c>
    </row>
    <row r="352" spans="1:12" x14ac:dyDescent="0.35">
      <c r="A352" t="str">
        <f>VLOOKUP(E352,kontoplaan!A352:F1820,6,FALSE)</f>
        <v>Põhitegevuse kulud</v>
      </c>
      <c r="B352" t="str">
        <f>VLOOKUP(E352,kontogrupp!A352:B1676,2,FALSE)</f>
        <v>55 - majandamiskulud</v>
      </c>
      <c r="C352" t="s">
        <v>354</v>
      </c>
      <c r="D352">
        <v>1390</v>
      </c>
      <c r="E352" s="1">
        <v>551101</v>
      </c>
      <c r="F352" t="s">
        <v>354</v>
      </c>
      <c r="G352" t="s">
        <v>305</v>
      </c>
      <c r="H352" t="s">
        <v>306</v>
      </c>
      <c r="I352" t="s">
        <v>307</v>
      </c>
      <c r="J352" t="s">
        <v>308</v>
      </c>
      <c r="K352" t="s">
        <v>558</v>
      </c>
      <c r="L352" t="s">
        <v>559</v>
      </c>
    </row>
    <row r="353" spans="1:14" x14ac:dyDescent="0.35">
      <c r="A353" t="str">
        <f>VLOOKUP(E353,kontoplaan!A353:F1821,6,FALSE)</f>
        <v>Põhitegevuse kulud</v>
      </c>
      <c r="B353" t="str">
        <f>VLOOKUP(E353,kontogrupp!A353:B1677,2,FALSE)</f>
        <v>55 - majandamiskulud</v>
      </c>
      <c r="C353" t="s">
        <v>388</v>
      </c>
      <c r="D353">
        <v>2156</v>
      </c>
      <c r="E353" s="1">
        <v>551100</v>
      </c>
      <c r="F353" t="s">
        <v>388</v>
      </c>
      <c r="G353" t="s">
        <v>305</v>
      </c>
      <c r="H353" t="s">
        <v>306</v>
      </c>
      <c r="I353" t="s">
        <v>307</v>
      </c>
      <c r="J353" t="s">
        <v>308</v>
      </c>
      <c r="K353" t="s">
        <v>558</v>
      </c>
      <c r="L353" t="s">
        <v>559</v>
      </c>
    </row>
    <row r="354" spans="1:14" x14ac:dyDescent="0.35">
      <c r="A354" t="str">
        <f>VLOOKUP(E354,kontoplaan!A354:F1822,6,FALSE)</f>
        <v>Põhitegevuse kulud</v>
      </c>
      <c r="B354" t="str">
        <f>VLOOKUP(E354,kontogrupp!A354:B1678,2,FALSE)</f>
        <v>55 - majandamiskulud</v>
      </c>
      <c r="C354" t="s">
        <v>378</v>
      </c>
      <c r="D354">
        <v>476</v>
      </c>
      <c r="E354" s="1">
        <v>551107</v>
      </c>
      <c r="F354" t="s">
        <v>378</v>
      </c>
      <c r="G354" t="s">
        <v>154</v>
      </c>
      <c r="H354" t="s">
        <v>155</v>
      </c>
      <c r="I354" t="s">
        <v>117</v>
      </c>
      <c r="J354" t="s">
        <v>118</v>
      </c>
      <c r="K354" t="s">
        <v>560</v>
      </c>
      <c r="L354" t="s">
        <v>561</v>
      </c>
    </row>
    <row r="355" spans="1:14" x14ac:dyDescent="0.35">
      <c r="A355" t="str">
        <f>VLOOKUP(E355,kontoplaan!A355:F1823,6,FALSE)</f>
        <v>Põhitegevuse kulud</v>
      </c>
      <c r="B355" t="str">
        <f>VLOOKUP(E355,kontogrupp!A355:B1679,2,FALSE)</f>
        <v>55 - majandamiskulud</v>
      </c>
      <c r="C355" t="s">
        <v>400</v>
      </c>
      <c r="D355">
        <v>-476</v>
      </c>
      <c r="E355" s="1">
        <v>551106</v>
      </c>
      <c r="F355" t="s">
        <v>400</v>
      </c>
      <c r="G355" t="s">
        <v>154</v>
      </c>
      <c r="H355" t="s">
        <v>155</v>
      </c>
      <c r="I355" t="s">
        <v>117</v>
      </c>
      <c r="J355" t="s">
        <v>118</v>
      </c>
      <c r="K355" t="s">
        <v>560</v>
      </c>
      <c r="L355" t="s">
        <v>561</v>
      </c>
    </row>
    <row r="356" spans="1:14" x14ac:dyDescent="0.35">
      <c r="A356" t="str">
        <f>VLOOKUP(E356,kontoplaan!A356:F1824,6,FALSE)</f>
        <v>Põhitegevuse kulud</v>
      </c>
      <c r="B356" t="str">
        <f>VLOOKUP(E356,kontogrupp!A356:B1680,2,FALSE)</f>
        <v>55 - majandamiskulud</v>
      </c>
      <c r="C356" t="s">
        <v>367</v>
      </c>
      <c r="D356">
        <v>1442</v>
      </c>
      <c r="E356" s="1">
        <v>5511046</v>
      </c>
      <c r="F356" t="s">
        <v>367</v>
      </c>
      <c r="G356" t="s">
        <v>154</v>
      </c>
      <c r="H356" t="s">
        <v>155</v>
      </c>
      <c r="I356" t="s">
        <v>117</v>
      </c>
      <c r="J356" t="s">
        <v>118</v>
      </c>
      <c r="K356" t="s">
        <v>560</v>
      </c>
      <c r="L356" t="s">
        <v>561</v>
      </c>
    </row>
    <row r="357" spans="1:14" x14ac:dyDescent="0.35">
      <c r="A357" t="str">
        <f>VLOOKUP(E357,kontoplaan!A357:F1825,6,FALSE)</f>
        <v>Põhitegevuse kulud</v>
      </c>
      <c r="B357" t="str">
        <f>VLOOKUP(E357,kontogrupp!A357:B1681,2,FALSE)</f>
        <v>55 - majandamiskulud</v>
      </c>
      <c r="C357" t="s">
        <v>375</v>
      </c>
      <c r="D357">
        <v>689</v>
      </c>
      <c r="E357" s="1">
        <v>551102</v>
      </c>
      <c r="F357" t="s">
        <v>375</v>
      </c>
      <c r="G357" t="s">
        <v>154</v>
      </c>
      <c r="H357" t="s">
        <v>155</v>
      </c>
      <c r="I357" t="s">
        <v>117</v>
      </c>
      <c r="J357" t="s">
        <v>118</v>
      </c>
      <c r="K357" t="s">
        <v>560</v>
      </c>
      <c r="L357" t="s">
        <v>561</v>
      </c>
    </row>
    <row r="358" spans="1:14" x14ac:dyDescent="0.35">
      <c r="A358" t="str">
        <f>VLOOKUP(E358,kontoplaan!A358:F1826,6,FALSE)</f>
        <v>Põhitegevuse kulud</v>
      </c>
      <c r="B358" t="str">
        <f>VLOOKUP(E358,kontogrupp!A358:B1682,2,FALSE)</f>
        <v>55 - majandamiskulud</v>
      </c>
      <c r="C358" t="s">
        <v>354</v>
      </c>
      <c r="D358">
        <v>2040</v>
      </c>
      <c r="E358" s="1">
        <v>551101</v>
      </c>
      <c r="F358" t="s">
        <v>354</v>
      </c>
      <c r="G358" t="s">
        <v>154</v>
      </c>
      <c r="H358" t="s">
        <v>155</v>
      </c>
      <c r="I358" t="s">
        <v>117</v>
      </c>
      <c r="J358" t="s">
        <v>118</v>
      </c>
      <c r="K358" t="s">
        <v>560</v>
      </c>
      <c r="L358" t="s">
        <v>561</v>
      </c>
    </row>
    <row r="359" spans="1:14" x14ac:dyDescent="0.35">
      <c r="A359" t="str">
        <f>VLOOKUP(E359,kontoplaan!A359:F1827,6,FALSE)</f>
        <v>Põhitegevuse kulud</v>
      </c>
      <c r="B359" t="str">
        <f>VLOOKUP(E359,kontogrupp!A359:B1683,2,FALSE)</f>
        <v>55 - majandamiskulud</v>
      </c>
      <c r="C359" t="s">
        <v>388</v>
      </c>
      <c r="D359">
        <v>-4171</v>
      </c>
      <c r="E359" s="1">
        <v>551100</v>
      </c>
      <c r="F359" t="s">
        <v>388</v>
      </c>
      <c r="G359" t="s">
        <v>154</v>
      </c>
      <c r="H359" t="s">
        <v>155</v>
      </c>
      <c r="I359" t="s">
        <v>117</v>
      </c>
      <c r="J359" t="s">
        <v>118</v>
      </c>
      <c r="K359" t="s">
        <v>560</v>
      </c>
      <c r="L359" t="s">
        <v>561</v>
      </c>
    </row>
    <row r="360" spans="1:14" x14ac:dyDescent="0.35">
      <c r="A360" t="str">
        <f>VLOOKUP(E360,kontoplaan!A360:F1828,6,FALSE)</f>
        <v>Põhitegevuse kulud</v>
      </c>
      <c r="B360" t="str">
        <f>VLOOKUP(E360,kontogrupp!A360:B1684,2,FALSE)</f>
        <v>55 - majandamiskulud</v>
      </c>
      <c r="C360" t="s">
        <v>562</v>
      </c>
      <c r="D360">
        <v>-10000</v>
      </c>
      <c r="E360" s="1">
        <v>552450</v>
      </c>
      <c r="F360" t="s">
        <v>138</v>
      </c>
      <c r="G360" t="s">
        <v>563</v>
      </c>
      <c r="H360" t="s">
        <v>564</v>
      </c>
      <c r="I360" t="s">
        <v>565</v>
      </c>
      <c r="J360" t="s">
        <v>566</v>
      </c>
    </row>
    <row r="361" spans="1:14" x14ac:dyDescent="0.35">
      <c r="A361" t="str">
        <f>VLOOKUP(E361,kontoplaan!A361:F1829,6,FALSE)</f>
        <v>Põhitegevuse kulud</v>
      </c>
      <c r="B361" t="str">
        <f>VLOOKUP(E361,kontogrupp!A361:B1685,2,FALSE)</f>
        <v>55 - majandamiskulud</v>
      </c>
      <c r="C361" t="s">
        <v>567</v>
      </c>
      <c r="D361">
        <v>10000</v>
      </c>
      <c r="E361" s="1">
        <v>550400</v>
      </c>
      <c r="F361" t="s">
        <v>138</v>
      </c>
      <c r="G361" t="s">
        <v>563</v>
      </c>
      <c r="H361" t="s">
        <v>564</v>
      </c>
      <c r="I361" t="s">
        <v>568</v>
      </c>
      <c r="J361" t="s">
        <v>569</v>
      </c>
    </row>
    <row r="362" spans="1:14" x14ac:dyDescent="0.35">
      <c r="A362" t="str">
        <f>VLOOKUP(E362,kontoplaan!A362:F1830,6,FALSE)</f>
        <v>Põhitegevuse kulud</v>
      </c>
      <c r="B362" t="str">
        <f>VLOOKUP(E362,kontogrupp!A362:B1686,2,FALSE)</f>
        <v>50 - tööjõukulud</v>
      </c>
      <c r="C362" t="s">
        <v>570</v>
      </c>
      <c r="D362">
        <v>160</v>
      </c>
      <c r="E362" s="1">
        <v>506040</v>
      </c>
      <c r="F362" t="s">
        <v>18</v>
      </c>
      <c r="G362" t="s">
        <v>563</v>
      </c>
      <c r="H362" t="s">
        <v>564</v>
      </c>
      <c r="I362" t="s">
        <v>568</v>
      </c>
      <c r="J362" t="s">
        <v>569</v>
      </c>
    </row>
    <row r="363" spans="1:14" x14ac:dyDescent="0.35">
      <c r="A363" t="str">
        <f>VLOOKUP(E363,kontoplaan!A363:F1831,6,FALSE)</f>
        <v>Põhitegevuse kulud</v>
      </c>
      <c r="B363" t="str">
        <f>VLOOKUP(E363,kontogrupp!A363:B1687,2,FALSE)</f>
        <v>55 - majandamiskulud</v>
      </c>
      <c r="C363" t="s">
        <v>571</v>
      </c>
      <c r="D363">
        <v>-4733</v>
      </c>
      <c r="E363" s="1">
        <v>550302</v>
      </c>
      <c r="F363" t="s">
        <v>274</v>
      </c>
      <c r="G363" t="s">
        <v>154</v>
      </c>
      <c r="H363" t="s">
        <v>155</v>
      </c>
      <c r="I363" t="s">
        <v>117</v>
      </c>
      <c r="J363" t="s">
        <v>118</v>
      </c>
      <c r="M363" t="s">
        <v>572</v>
      </c>
      <c r="N363" t="s">
        <v>573</v>
      </c>
    </row>
    <row r="364" spans="1:14" x14ac:dyDescent="0.35">
      <c r="A364" t="str">
        <f>VLOOKUP(E364,kontoplaan!A364:F1832,6,FALSE)</f>
        <v>Põhitegevuse kulud</v>
      </c>
      <c r="B364" t="str">
        <f>VLOOKUP(E364,kontogrupp!A364:B1688,2,FALSE)</f>
        <v>50 - tööjõukulud</v>
      </c>
      <c r="C364" t="s">
        <v>574</v>
      </c>
      <c r="D364">
        <v>6600</v>
      </c>
      <c r="E364" s="1">
        <v>506000</v>
      </c>
      <c r="F364" t="s">
        <v>28</v>
      </c>
      <c r="G364" t="s">
        <v>563</v>
      </c>
      <c r="H364" t="s">
        <v>564</v>
      </c>
      <c r="I364" t="s">
        <v>568</v>
      </c>
      <c r="J364" t="s">
        <v>569</v>
      </c>
    </row>
    <row r="365" spans="1:14" x14ac:dyDescent="0.35">
      <c r="A365" t="str">
        <f>VLOOKUP(E365,kontoplaan!A365:F1833,6,FALSE)</f>
        <v>Põhitegevuse kulud</v>
      </c>
      <c r="B365" t="str">
        <f>VLOOKUP(E365,kontogrupp!A365:B1689,2,FALSE)</f>
        <v>55 - majandamiskulud</v>
      </c>
      <c r="C365" t="s">
        <v>575</v>
      </c>
      <c r="D365">
        <v>336</v>
      </c>
      <c r="E365" s="1">
        <v>550040</v>
      </c>
      <c r="F365" t="s">
        <v>76</v>
      </c>
      <c r="G365" t="s">
        <v>154</v>
      </c>
      <c r="H365" t="s">
        <v>155</v>
      </c>
      <c r="I365" t="s">
        <v>117</v>
      </c>
      <c r="J365" t="s">
        <v>118</v>
      </c>
      <c r="M365" t="s">
        <v>572</v>
      </c>
      <c r="N365" t="s">
        <v>573</v>
      </c>
    </row>
    <row r="366" spans="1:14" x14ac:dyDescent="0.35">
      <c r="A366" t="str">
        <f>VLOOKUP(E366,kontoplaan!A366:F1834,6,FALSE)</f>
        <v>Põhitegevuse kulud</v>
      </c>
      <c r="B366" t="str">
        <f>VLOOKUP(E366,kontogrupp!A366:B1690,2,FALSE)</f>
        <v>50 - tööjõukulud</v>
      </c>
      <c r="C366" t="s">
        <v>576</v>
      </c>
      <c r="D366">
        <v>20000</v>
      </c>
      <c r="E366" s="1">
        <v>500290</v>
      </c>
      <c r="F366" t="s">
        <v>578</v>
      </c>
      <c r="G366" t="s">
        <v>563</v>
      </c>
      <c r="H366" t="s">
        <v>564</v>
      </c>
      <c r="I366" t="s">
        <v>568</v>
      </c>
      <c r="J366" t="s">
        <v>569</v>
      </c>
    </row>
    <row r="367" spans="1:14" x14ac:dyDescent="0.35">
      <c r="A367" t="str">
        <f>VLOOKUP(E367,kontoplaan!A367:F1835,6,FALSE)</f>
        <v>Põhitegevuse kulud</v>
      </c>
      <c r="B367" t="str">
        <f>VLOOKUP(E367,kontogrupp!A367:B1691,2,FALSE)</f>
        <v>55 - majandamiskulud</v>
      </c>
      <c r="C367" t="s">
        <v>579</v>
      </c>
      <c r="D367">
        <v>47</v>
      </c>
      <c r="E367" s="1">
        <v>550400</v>
      </c>
      <c r="F367" t="s">
        <v>138</v>
      </c>
      <c r="G367" t="s">
        <v>154</v>
      </c>
      <c r="H367" t="s">
        <v>155</v>
      </c>
      <c r="I367" t="s">
        <v>117</v>
      </c>
      <c r="J367" t="s">
        <v>118</v>
      </c>
      <c r="M367" t="s">
        <v>580</v>
      </c>
      <c r="N367" t="s">
        <v>581</v>
      </c>
    </row>
    <row r="368" spans="1:14" x14ac:dyDescent="0.35">
      <c r="A368" t="str">
        <f>VLOOKUP(E368,kontoplaan!A368:F1836,6,FALSE)</f>
        <v>Põhitegevuse kulud</v>
      </c>
      <c r="B368" t="str">
        <f>VLOOKUP(E368,kontogrupp!A368:B1692,2,FALSE)</f>
        <v>55 - majandamiskulud</v>
      </c>
      <c r="C368" t="s">
        <v>582</v>
      </c>
      <c r="D368">
        <v>4036</v>
      </c>
      <c r="E368" s="1">
        <v>550302</v>
      </c>
      <c r="F368" t="s">
        <v>274</v>
      </c>
      <c r="G368" t="s">
        <v>154</v>
      </c>
      <c r="H368" t="s">
        <v>155</v>
      </c>
      <c r="I368" t="s">
        <v>117</v>
      </c>
      <c r="J368" t="s">
        <v>118</v>
      </c>
      <c r="M368" t="s">
        <v>580</v>
      </c>
      <c r="N368" t="s">
        <v>581</v>
      </c>
    </row>
    <row r="369" spans="1:16" x14ac:dyDescent="0.35">
      <c r="A369" t="str">
        <f>VLOOKUP(E369,kontoplaan!A369:F1837,6,FALSE)</f>
        <v>Põhitegevuse kulud</v>
      </c>
      <c r="B369" t="str">
        <f>VLOOKUP(E369,kontogrupp!A369:B1693,2,FALSE)</f>
        <v>50 - tööjõukulud</v>
      </c>
      <c r="C369" t="s">
        <v>583</v>
      </c>
      <c r="D369">
        <v>-160</v>
      </c>
      <c r="E369" s="1">
        <v>506040</v>
      </c>
      <c r="F369" t="s">
        <v>18</v>
      </c>
      <c r="G369" t="s">
        <v>563</v>
      </c>
      <c r="H369" t="s">
        <v>564</v>
      </c>
      <c r="I369" t="s">
        <v>565</v>
      </c>
      <c r="J369" t="s">
        <v>566</v>
      </c>
    </row>
    <row r="370" spans="1:16" x14ac:dyDescent="0.35">
      <c r="A370" t="str">
        <f>VLOOKUP(E370,kontoplaan!A370:F1838,6,FALSE)</f>
        <v>Põhitegevuse kulud</v>
      </c>
      <c r="B370" t="str">
        <f>VLOOKUP(E370,kontogrupp!A370:B1694,2,FALSE)</f>
        <v>50 - tööjõukulud</v>
      </c>
      <c r="C370" t="s">
        <v>584</v>
      </c>
      <c r="D370">
        <v>-6600</v>
      </c>
      <c r="E370" s="1">
        <v>506000</v>
      </c>
      <c r="F370" t="s">
        <v>28</v>
      </c>
      <c r="G370" t="s">
        <v>563</v>
      </c>
      <c r="H370" t="s">
        <v>564</v>
      </c>
      <c r="I370" t="s">
        <v>565</v>
      </c>
      <c r="J370" t="s">
        <v>566</v>
      </c>
    </row>
    <row r="371" spans="1:16" x14ac:dyDescent="0.35">
      <c r="A371" t="str">
        <f>VLOOKUP(E371,kontoplaan!A371:F1839,6,FALSE)</f>
        <v>Põhitegevuse kulud</v>
      </c>
      <c r="B371" t="str">
        <f>VLOOKUP(E371,kontogrupp!A371:B1695,2,FALSE)</f>
        <v>50 - tööjõukulud</v>
      </c>
      <c r="C371" t="s">
        <v>585</v>
      </c>
      <c r="D371">
        <v>-20000</v>
      </c>
      <c r="E371" s="1">
        <v>500240</v>
      </c>
      <c r="F371" t="s">
        <v>206</v>
      </c>
      <c r="G371" t="s">
        <v>563</v>
      </c>
      <c r="H371" t="s">
        <v>564</v>
      </c>
      <c r="I371" t="s">
        <v>565</v>
      </c>
      <c r="J371" t="s">
        <v>566</v>
      </c>
    </row>
    <row r="372" spans="1:16" x14ac:dyDescent="0.35">
      <c r="A372" t="str">
        <f>VLOOKUP(E372,kontoplaan!A372:F1840,6,FALSE)</f>
        <v>Põhitegevuse kulud</v>
      </c>
      <c r="B372" t="str">
        <f>VLOOKUP(E372,kontogrupp!A372:B1696,2,FALSE)</f>
        <v>55 - majandamiskulud</v>
      </c>
      <c r="C372" t="s">
        <v>367</v>
      </c>
      <c r="D372">
        <v>-4065</v>
      </c>
      <c r="E372" s="1">
        <v>5511046</v>
      </c>
      <c r="F372" t="s">
        <v>367</v>
      </c>
      <c r="G372" t="s">
        <v>428</v>
      </c>
      <c r="H372" t="s">
        <v>429</v>
      </c>
      <c r="I372" t="s">
        <v>307</v>
      </c>
      <c r="J372" t="s">
        <v>308</v>
      </c>
      <c r="K372" t="s">
        <v>586</v>
      </c>
      <c r="L372" t="s">
        <v>587</v>
      </c>
    </row>
    <row r="373" spans="1:16" x14ac:dyDescent="0.35">
      <c r="A373" t="str">
        <f>VLOOKUP(E373,kontoplaan!A373:F1841,6,FALSE)</f>
        <v>Põhitegevuse kulud</v>
      </c>
      <c r="B373" t="str">
        <f>VLOOKUP(E373,kontogrupp!A373:B1697,2,FALSE)</f>
        <v>55 - majandamiskulud</v>
      </c>
      <c r="C373" t="s">
        <v>354</v>
      </c>
      <c r="D373">
        <v>742</v>
      </c>
      <c r="E373" s="1">
        <v>551101</v>
      </c>
      <c r="F373" t="s">
        <v>354</v>
      </c>
      <c r="G373" t="s">
        <v>428</v>
      </c>
      <c r="H373" t="s">
        <v>429</v>
      </c>
      <c r="I373" t="s">
        <v>307</v>
      </c>
      <c r="J373" t="s">
        <v>308</v>
      </c>
      <c r="K373" t="s">
        <v>586</v>
      </c>
      <c r="L373" t="s">
        <v>587</v>
      </c>
    </row>
    <row r="374" spans="1:16" x14ac:dyDescent="0.35">
      <c r="A374" t="str">
        <f>VLOOKUP(E374,kontoplaan!A374:F1842,6,FALSE)</f>
        <v>Põhitegevuse kulud</v>
      </c>
      <c r="B374" t="str">
        <f>VLOOKUP(E374,kontogrupp!A374:B1698,2,FALSE)</f>
        <v>55 - majandamiskulud</v>
      </c>
      <c r="C374" t="s">
        <v>388</v>
      </c>
      <c r="D374">
        <v>-406</v>
      </c>
      <c r="E374" s="1">
        <v>551100</v>
      </c>
      <c r="F374" t="s">
        <v>388</v>
      </c>
      <c r="G374" t="s">
        <v>428</v>
      </c>
      <c r="H374" t="s">
        <v>429</v>
      </c>
      <c r="I374" t="s">
        <v>307</v>
      </c>
      <c r="J374" t="s">
        <v>308</v>
      </c>
      <c r="K374" t="s">
        <v>586</v>
      </c>
      <c r="L374" t="s">
        <v>587</v>
      </c>
    </row>
    <row r="375" spans="1:16" x14ac:dyDescent="0.35">
      <c r="A375" t="str">
        <f>VLOOKUP(E375,kontoplaan!A375:F1843,6,FALSE)</f>
        <v>Põhitegevuse kulud</v>
      </c>
      <c r="B375" t="str">
        <f>VLOOKUP(E375,kontogrupp!A375:B1699,2,FALSE)</f>
        <v>55 - majandamiskulud</v>
      </c>
      <c r="C375" t="s">
        <v>367</v>
      </c>
      <c r="D375">
        <v>-2230</v>
      </c>
      <c r="E375" s="1">
        <v>5511046</v>
      </c>
      <c r="F375" t="s">
        <v>367</v>
      </c>
      <c r="G375" t="s">
        <v>548</v>
      </c>
      <c r="H375" t="s">
        <v>549</v>
      </c>
      <c r="I375" t="s">
        <v>550</v>
      </c>
      <c r="J375" t="s">
        <v>551</v>
      </c>
      <c r="K375" t="s">
        <v>588</v>
      </c>
      <c r="L375" t="s">
        <v>589</v>
      </c>
    </row>
    <row r="376" spans="1:16" x14ac:dyDescent="0.35">
      <c r="A376" t="str">
        <f>VLOOKUP(E376,kontoplaan!A376:F1844,6,FALSE)</f>
        <v>Põhitegevuse kulud</v>
      </c>
      <c r="B376" t="str">
        <f>VLOOKUP(E376,kontogrupp!A376:B1700,2,FALSE)</f>
        <v>55 - majandamiskulud</v>
      </c>
      <c r="C376" t="s">
        <v>354</v>
      </c>
      <c r="D376">
        <v>700</v>
      </c>
      <c r="E376" s="1">
        <v>551101</v>
      </c>
      <c r="F376" t="s">
        <v>354</v>
      </c>
      <c r="G376" t="s">
        <v>548</v>
      </c>
      <c r="H376" t="s">
        <v>549</v>
      </c>
      <c r="I376" t="s">
        <v>550</v>
      </c>
      <c r="J376" t="s">
        <v>551</v>
      </c>
      <c r="K376" t="s">
        <v>588</v>
      </c>
      <c r="L376" t="s">
        <v>589</v>
      </c>
    </row>
    <row r="377" spans="1:16" x14ac:dyDescent="0.35">
      <c r="A377" t="str">
        <f>VLOOKUP(E377,kontoplaan!A377:F1845,6,FALSE)</f>
        <v>Põhitegevuse kulud</v>
      </c>
      <c r="B377" t="str">
        <f>VLOOKUP(E377,kontogrupp!A377:B1701,2,FALSE)</f>
        <v>55 - majandamiskulud</v>
      </c>
      <c r="C377" t="s">
        <v>367</v>
      </c>
      <c r="D377">
        <v>1683</v>
      </c>
      <c r="E377" s="1">
        <v>5511046</v>
      </c>
      <c r="F377" t="s">
        <v>367</v>
      </c>
      <c r="G377" t="s">
        <v>47</v>
      </c>
      <c r="H377" t="s">
        <v>48</v>
      </c>
      <c r="I377" t="s">
        <v>369</v>
      </c>
      <c r="J377" t="s">
        <v>370</v>
      </c>
      <c r="K377" t="s">
        <v>590</v>
      </c>
      <c r="L377" t="s">
        <v>591</v>
      </c>
      <c r="O377" t="s">
        <v>373</v>
      </c>
      <c r="P377" t="s">
        <v>374</v>
      </c>
    </row>
    <row r="378" spans="1:16" x14ac:dyDescent="0.35">
      <c r="A378" t="str">
        <f>VLOOKUP(E378,kontoplaan!A378:F1846,6,FALSE)</f>
        <v>Põhitegevuse kulud</v>
      </c>
      <c r="B378" t="str">
        <f>VLOOKUP(E378,kontogrupp!A378:B1702,2,FALSE)</f>
        <v>55 - majandamiskulud</v>
      </c>
      <c r="C378" t="s">
        <v>378</v>
      </c>
      <c r="D378">
        <v>10</v>
      </c>
      <c r="E378" s="1">
        <v>551107</v>
      </c>
      <c r="F378" t="s">
        <v>378</v>
      </c>
      <c r="G378" t="s">
        <v>158</v>
      </c>
      <c r="H378" t="s">
        <v>159</v>
      </c>
      <c r="I378" t="s">
        <v>117</v>
      </c>
      <c r="J378" t="s">
        <v>118</v>
      </c>
      <c r="K378" t="s">
        <v>592</v>
      </c>
      <c r="L378" t="s">
        <v>593</v>
      </c>
    </row>
    <row r="379" spans="1:16" x14ac:dyDescent="0.35">
      <c r="A379" t="str">
        <f>VLOOKUP(E379,kontoplaan!A379:F1847,6,FALSE)</f>
        <v>Põhitegevuse kulud</v>
      </c>
      <c r="B379" t="str">
        <f>VLOOKUP(E379,kontogrupp!A379:B1703,2,FALSE)</f>
        <v>55 - majandamiskulud</v>
      </c>
      <c r="C379" t="s">
        <v>367</v>
      </c>
      <c r="D379">
        <v>106</v>
      </c>
      <c r="E379" s="1">
        <v>5511046</v>
      </c>
      <c r="F379" t="s">
        <v>367</v>
      </c>
      <c r="G379" t="s">
        <v>158</v>
      </c>
      <c r="H379" t="s">
        <v>159</v>
      </c>
      <c r="I379" t="s">
        <v>117</v>
      </c>
      <c r="J379" t="s">
        <v>118</v>
      </c>
      <c r="K379" t="s">
        <v>592</v>
      </c>
      <c r="L379" t="s">
        <v>593</v>
      </c>
    </row>
    <row r="380" spans="1:16" x14ac:dyDescent="0.35">
      <c r="A380" t="str">
        <f>VLOOKUP(E380,kontoplaan!A380:F1848,6,FALSE)</f>
        <v>Põhitegevuse kulud</v>
      </c>
      <c r="B380" t="str">
        <f>VLOOKUP(E380,kontogrupp!A380:B1704,2,FALSE)</f>
        <v>55 - majandamiskulud</v>
      </c>
      <c r="C380" t="s">
        <v>354</v>
      </c>
      <c r="D380">
        <v>149</v>
      </c>
      <c r="E380" s="1">
        <v>551101</v>
      </c>
      <c r="F380" t="s">
        <v>354</v>
      </c>
      <c r="G380" t="s">
        <v>158</v>
      </c>
      <c r="H380" t="s">
        <v>159</v>
      </c>
      <c r="I380" t="s">
        <v>117</v>
      </c>
      <c r="J380" t="s">
        <v>118</v>
      </c>
      <c r="K380" t="s">
        <v>592</v>
      </c>
      <c r="L380" t="s">
        <v>593</v>
      </c>
    </row>
    <row r="381" spans="1:16" x14ac:dyDescent="0.35">
      <c r="A381" t="str">
        <f>VLOOKUP(E381,kontoplaan!A381:F1849,6,FALSE)</f>
        <v>Põhitegevuse kulud</v>
      </c>
      <c r="B381" t="str">
        <f>VLOOKUP(E381,kontogrupp!A381:B1705,2,FALSE)</f>
        <v>55 - majandamiskulud</v>
      </c>
      <c r="C381" t="s">
        <v>378</v>
      </c>
      <c r="D381">
        <v>207</v>
      </c>
      <c r="E381" s="1">
        <v>551107</v>
      </c>
      <c r="F381" t="s">
        <v>378</v>
      </c>
      <c r="G381" t="s">
        <v>380</v>
      </c>
      <c r="H381" t="s">
        <v>381</v>
      </c>
      <c r="I381" t="s">
        <v>250</v>
      </c>
      <c r="J381" t="s">
        <v>251</v>
      </c>
      <c r="K381" t="s">
        <v>594</v>
      </c>
      <c r="L381" t="s">
        <v>595</v>
      </c>
    </row>
    <row r="382" spans="1:16" x14ac:dyDescent="0.35">
      <c r="A382" t="str">
        <f>VLOOKUP(E382,kontoplaan!A382:F1850,6,FALSE)</f>
        <v>Põhitegevuse kulud</v>
      </c>
      <c r="B382" t="str">
        <f>VLOOKUP(E382,kontogrupp!A382:B1706,2,FALSE)</f>
        <v>55 - majandamiskulud</v>
      </c>
      <c r="C382" t="s">
        <v>367</v>
      </c>
      <c r="D382">
        <v>-332</v>
      </c>
      <c r="E382" s="1">
        <v>5511046</v>
      </c>
      <c r="F382" t="s">
        <v>367</v>
      </c>
      <c r="G382" t="s">
        <v>380</v>
      </c>
      <c r="H382" t="s">
        <v>381</v>
      </c>
      <c r="I382" t="s">
        <v>250</v>
      </c>
      <c r="J382" t="s">
        <v>251</v>
      </c>
      <c r="K382" t="s">
        <v>594</v>
      </c>
      <c r="L382" t="s">
        <v>595</v>
      </c>
    </row>
    <row r="383" spans="1:16" x14ac:dyDescent="0.35">
      <c r="A383" t="str">
        <f>VLOOKUP(E383,kontoplaan!A383:F1851,6,FALSE)</f>
        <v>Põhitegevuse kulud</v>
      </c>
      <c r="B383" t="str">
        <f>VLOOKUP(E383,kontogrupp!A383:B1707,2,FALSE)</f>
        <v>55 - majandamiskulud</v>
      </c>
      <c r="C383" t="s">
        <v>375</v>
      </c>
      <c r="D383">
        <v>125</v>
      </c>
      <c r="E383" s="1">
        <v>551102</v>
      </c>
      <c r="F383" t="s">
        <v>375</v>
      </c>
      <c r="G383" t="s">
        <v>380</v>
      </c>
      <c r="H383" t="s">
        <v>381</v>
      </c>
      <c r="I383" t="s">
        <v>250</v>
      </c>
      <c r="J383" t="s">
        <v>251</v>
      </c>
      <c r="K383" t="s">
        <v>594</v>
      </c>
      <c r="L383" t="s">
        <v>595</v>
      </c>
    </row>
    <row r="384" spans="1:16" x14ac:dyDescent="0.35">
      <c r="A384" t="str">
        <f>VLOOKUP(E384,kontoplaan!A384:F1852,6,FALSE)</f>
        <v>Põhitegevuse kulud</v>
      </c>
      <c r="B384" t="str">
        <f>VLOOKUP(E384,kontogrupp!A384:B1708,2,FALSE)</f>
        <v>55 - majandamiskulud</v>
      </c>
      <c r="C384" t="s">
        <v>375</v>
      </c>
      <c r="D384">
        <v>125</v>
      </c>
      <c r="E384" s="1">
        <v>551102</v>
      </c>
      <c r="F384" t="s">
        <v>375</v>
      </c>
      <c r="G384" t="s">
        <v>380</v>
      </c>
      <c r="H384" t="s">
        <v>381</v>
      </c>
      <c r="I384" t="s">
        <v>250</v>
      </c>
      <c r="J384" t="s">
        <v>251</v>
      </c>
      <c r="K384" t="s">
        <v>594</v>
      </c>
      <c r="L384" t="s">
        <v>595</v>
      </c>
    </row>
    <row r="385" spans="1:14" x14ac:dyDescent="0.35">
      <c r="A385" t="str">
        <f>VLOOKUP(E385,kontoplaan!A385:F1853,6,FALSE)</f>
        <v>Põhitegevuse kulud</v>
      </c>
      <c r="B385" t="str">
        <f>VLOOKUP(E385,kontogrupp!A385:B1709,2,FALSE)</f>
        <v>55 - majandamiskulud</v>
      </c>
      <c r="C385" t="s">
        <v>367</v>
      </c>
      <c r="D385">
        <v>-469</v>
      </c>
      <c r="E385" s="1">
        <v>5511046</v>
      </c>
      <c r="F385" t="s">
        <v>367</v>
      </c>
      <c r="G385" t="s">
        <v>158</v>
      </c>
      <c r="H385" t="s">
        <v>159</v>
      </c>
      <c r="I385" t="s">
        <v>117</v>
      </c>
      <c r="J385" t="s">
        <v>118</v>
      </c>
      <c r="K385" t="s">
        <v>596</v>
      </c>
      <c r="L385" t="s">
        <v>597</v>
      </c>
    </row>
    <row r="386" spans="1:14" x14ac:dyDescent="0.35">
      <c r="A386" t="str">
        <f>VLOOKUP(E386,kontoplaan!A386:F1854,6,FALSE)</f>
        <v>Põhitegevuse kulud</v>
      </c>
      <c r="B386" t="str">
        <f>VLOOKUP(E386,kontogrupp!A386:B1710,2,FALSE)</f>
        <v>55 - majandamiskulud</v>
      </c>
      <c r="C386" t="s">
        <v>378</v>
      </c>
      <c r="D386">
        <v>469</v>
      </c>
      <c r="E386" s="1">
        <v>551107</v>
      </c>
      <c r="F386" t="s">
        <v>378</v>
      </c>
      <c r="G386" t="s">
        <v>158</v>
      </c>
      <c r="H386" t="s">
        <v>159</v>
      </c>
      <c r="I386" t="s">
        <v>117</v>
      </c>
      <c r="J386" t="s">
        <v>118</v>
      </c>
      <c r="K386" t="s">
        <v>596</v>
      </c>
      <c r="L386" t="s">
        <v>597</v>
      </c>
    </row>
    <row r="387" spans="1:14" x14ac:dyDescent="0.35">
      <c r="A387" t="str">
        <f>VLOOKUP(E387,kontoplaan!A387:F1855,6,FALSE)</f>
        <v>Põhitegevuse kulud</v>
      </c>
      <c r="B387" t="str">
        <f>VLOOKUP(E387,kontogrupp!A387:B1711,2,FALSE)</f>
        <v>55 - majandamiskulud</v>
      </c>
      <c r="C387" t="s">
        <v>400</v>
      </c>
      <c r="D387">
        <v>25712</v>
      </c>
      <c r="E387" s="1">
        <v>551106</v>
      </c>
      <c r="F387" t="s">
        <v>400</v>
      </c>
      <c r="G387" t="s">
        <v>158</v>
      </c>
      <c r="H387" t="s">
        <v>159</v>
      </c>
      <c r="I387" t="s">
        <v>117</v>
      </c>
      <c r="J387" t="s">
        <v>118</v>
      </c>
      <c r="K387" t="s">
        <v>596</v>
      </c>
      <c r="L387" t="s">
        <v>597</v>
      </c>
    </row>
    <row r="388" spans="1:14" x14ac:dyDescent="0.35">
      <c r="A388" t="str">
        <f>VLOOKUP(E388,kontoplaan!A388:F1856,6,FALSE)</f>
        <v>Põhitegevuse kulud</v>
      </c>
      <c r="B388" t="str">
        <f>VLOOKUP(E388,kontogrupp!A388:B1712,2,FALSE)</f>
        <v>55 - majandamiskulud</v>
      </c>
      <c r="C388" t="s">
        <v>375</v>
      </c>
      <c r="D388">
        <v>458</v>
      </c>
      <c r="E388" s="1">
        <v>551102</v>
      </c>
      <c r="F388" t="s">
        <v>375</v>
      </c>
      <c r="G388" t="s">
        <v>158</v>
      </c>
      <c r="H388" t="s">
        <v>159</v>
      </c>
      <c r="I388" t="s">
        <v>117</v>
      </c>
      <c r="J388" t="s">
        <v>118</v>
      </c>
      <c r="K388" t="s">
        <v>596</v>
      </c>
      <c r="L388" t="s">
        <v>597</v>
      </c>
    </row>
    <row r="389" spans="1:14" x14ac:dyDescent="0.35">
      <c r="A389" t="str">
        <f>VLOOKUP(E389,kontoplaan!A389:F1857,6,FALSE)</f>
        <v>Põhitegevuse kulud</v>
      </c>
      <c r="B389" t="str">
        <f>VLOOKUP(E389,kontogrupp!A389:B1713,2,FALSE)</f>
        <v>55 - majandamiskulud</v>
      </c>
      <c r="C389" t="s">
        <v>388</v>
      </c>
      <c r="D389">
        <v>-1464</v>
      </c>
      <c r="E389" s="1">
        <v>551100</v>
      </c>
      <c r="F389" t="s">
        <v>388</v>
      </c>
      <c r="G389" t="s">
        <v>158</v>
      </c>
      <c r="H389" t="s">
        <v>159</v>
      </c>
      <c r="I389" t="s">
        <v>117</v>
      </c>
      <c r="J389" t="s">
        <v>118</v>
      </c>
      <c r="K389" t="s">
        <v>596</v>
      </c>
      <c r="L389" t="s">
        <v>597</v>
      </c>
    </row>
    <row r="390" spans="1:14" x14ac:dyDescent="0.35">
      <c r="A390" t="str">
        <f>VLOOKUP(E390,kontoplaan!A390:F1858,6,FALSE)</f>
        <v>Põhitegevuse kulud</v>
      </c>
      <c r="B390" t="str">
        <f>VLOOKUP(E390,kontogrupp!A390:B1714,2,FALSE)</f>
        <v>55 - majandamiskulud</v>
      </c>
      <c r="C390" t="s">
        <v>598</v>
      </c>
      <c r="D390">
        <v>153</v>
      </c>
      <c r="E390" s="1">
        <v>550490</v>
      </c>
      <c r="F390" t="s">
        <v>57</v>
      </c>
      <c r="G390" t="s">
        <v>563</v>
      </c>
      <c r="H390" t="s">
        <v>564</v>
      </c>
      <c r="I390" t="s">
        <v>565</v>
      </c>
      <c r="J390" t="s">
        <v>566</v>
      </c>
      <c r="M390" t="s">
        <v>599</v>
      </c>
      <c r="N390" t="s">
        <v>600</v>
      </c>
    </row>
    <row r="391" spans="1:14" x14ac:dyDescent="0.35">
      <c r="A391" t="str">
        <f>VLOOKUP(E391,kontoplaan!A391:F1859,6,FALSE)</f>
        <v>Põhitegevuse kulud</v>
      </c>
      <c r="B391" t="str">
        <f>VLOOKUP(E391,kontogrupp!A391:B1715,2,FALSE)</f>
        <v>55 - majandamiskulud</v>
      </c>
      <c r="C391" t="s">
        <v>601</v>
      </c>
      <c r="D391">
        <v>400</v>
      </c>
      <c r="E391" s="1">
        <v>550402</v>
      </c>
      <c r="F391" t="s">
        <v>263</v>
      </c>
      <c r="G391" t="s">
        <v>563</v>
      </c>
      <c r="H391" t="s">
        <v>564</v>
      </c>
      <c r="I391" t="s">
        <v>565</v>
      </c>
      <c r="J391" t="s">
        <v>566</v>
      </c>
      <c r="M391" t="s">
        <v>599</v>
      </c>
      <c r="N391" t="s">
        <v>600</v>
      </c>
    </row>
    <row r="392" spans="1:14" x14ac:dyDescent="0.35">
      <c r="A392" t="str">
        <f>VLOOKUP(E392,kontoplaan!A392:F1860,6,FALSE)</f>
        <v>Põhitegevuse kulud</v>
      </c>
      <c r="B392" t="str">
        <f>VLOOKUP(E392,kontogrupp!A392:B1716,2,FALSE)</f>
        <v>55 - majandamiskulud</v>
      </c>
      <c r="C392" t="s">
        <v>602</v>
      </c>
      <c r="D392">
        <v>640</v>
      </c>
      <c r="E392" s="1">
        <v>552690</v>
      </c>
      <c r="F392" t="s">
        <v>604</v>
      </c>
      <c r="G392" t="s">
        <v>563</v>
      </c>
      <c r="H392" t="s">
        <v>564</v>
      </c>
      <c r="I392" t="s">
        <v>565</v>
      </c>
      <c r="J392" t="s">
        <v>566</v>
      </c>
      <c r="M392" t="s">
        <v>599</v>
      </c>
      <c r="N392" t="s">
        <v>600</v>
      </c>
    </row>
    <row r="393" spans="1:14" x14ac:dyDescent="0.35">
      <c r="A393" t="str">
        <f>VLOOKUP(E393,kontoplaan!A393:F1861,6,FALSE)</f>
        <v>Põhitegevuse kulud</v>
      </c>
      <c r="B393" t="str">
        <f>VLOOKUP(E393,kontogrupp!A393:B1717,2,FALSE)</f>
        <v>55 - majandamiskulud</v>
      </c>
      <c r="C393" t="s">
        <v>605</v>
      </c>
      <c r="D393">
        <v>2600</v>
      </c>
      <c r="E393" s="1">
        <v>552110</v>
      </c>
      <c r="F393" t="s">
        <v>304</v>
      </c>
      <c r="G393" t="s">
        <v>563</v>
      </c>
      <c r="H393" t="s">
        <v>564</v>
      </c>
      <c r="I393" t="s">
        <v>565</v>
      </c>
      <c r="J393" t="s">
        <v>566</v>
      </c>
      <c r="M393" t="s">
        <v>599</v>
      </c>
      <c r="N393" t="s">
        <v>600</v>
      </c>
    </row>
    <row r="394" spans="1:14" x14ac:dyDescent="0.35">
      <c r="A394" t="str">
        <f>VLOOKUP(E394,kontoplaan!A394:F1862,6,FALSE)</f>
        <v>Põhitegevuse kulud</v>
      </c>
      <c r="B394" t="str">
        <f>VLOOKUP(E394,kontogrupp!A394:B1718,2,FALSE)</f>
        <v>50 - tööjõukulud</v>
      </c>
      <c r="C394" t="s">
        <v>606</v>
      </c>
      <c r="D394">
        <v>29</v>
      </c>
      <c r="E394" s="1">
        <v>506040</v>
      </c>
      <c r="F394" t="s">
        <v>18</v>
      </c>
      <c r="G394" t="s">
        <v>563</v>
      </c>
      <c r="H394" t="s">
        <v>564</v>
      </c>
      <c r="I394" t="s">
        <v>565</v>
      </c>
      <c r="J394" t="s">
        <v>566</v>
      </c>
      <c r="M394" t="s">
        <v>599</v>
      </c>
      <c r="N394" t="s">
        <v>600</v>
      </c>
    </row>
    <row r="395" spans="1:14" x14ac:dyDescent="0.35">
      <c r="A395" t="str">
        <f>VLOOKUP(E395,kontoplaan!A395:F1863,6,FALSE)</f>
        <v>Põhitegevuse kulud</v>
      </c>
      <c r="B395" t="str">
        <f>VLOOKUP(E395,kontogrupp!A395:B1719,2,FALSE)</f>
        <v>50 - tööjõukulud</v>
      </c>
      <c r="C395" t="s">
        <v>607</v>
      </c>
      <c r="D395">
        <v>1188</v>
      </c>
      <c r="E395" s="1">
        <v>506000</v>
      </c>
      <c r="F395" t="s">
        <v>28</v>
      </c>
      <c r="G395" t="s">
        <v>563</v>
      </c>
      <c r="H395" t="s">
        <v>564</v>
      </c>
      <c r="I395" t="s">
        <v>565</v>
      </c>
      <c r="J395" t="s">
        <v>566</v>
      </c>
      <c r="M395" t="s">
        <v>599</v>
      </c>
      <c r="N395" t="s">
        <v>600</v>
      </c>
    </row>
    <row r="396" spans="1:14" x14ac:dyDescent="0.35">
      <c r="A396" t="str">
        <f>VLOOKUP(E396,kontoplaan!A396:F1864,6,FALSE)</f>
        <v>Põhitegevuse kulud</v>
      </c>
      <c r="B396" t="str">
        <f>VLOOKUP(E396,kontogrupp!A396:B1720,2,FALSE)</f>
        <v>50 - tööjõukulud</v>
      </c>
      <c r="C396" t="s">
        <v>608</v>
      </c>
      <c r="D396">
        <v>3600</v>
      </c>
      <c r="E396" s="1">
        <v>500500</v>
      </c>
      <c r="F396" t="s">
        <v>97</v>
      </c>
      <c r="G396" t="s">
        <v>563</v>
      </c>
      <c r="H396" t="s">
        <v>564</v>
      </c>
      <c r="I396" t="s">
        <v>565</v>
      </c>
      <c r="J396" t="s">
        <v>566</v>
      </c>
      <c r="M396" t="s">
        <v>599</v>
      </c>
      <c r="N396" t="s">
        <v>600</v>
      </c>
    </row>
    <row r="397" spans="1:14" x14ac:dyDescent="0.35">
      <c r="A397" t="str">
        <f>VLOOKUP(E397,kontoplaan!A397:F1865,6,FALSE)</f>
        <v>Põhitegevuse kulud</v>
      </c>
      <c r="B397" t="str">
        <f>VLOOKUP(E397,kontogrupp!A397:B1721,2,FALSE)</f>
        <v>55 - majandamiskulud</v>
      </c>
      <c r="C397" t="s">
        <v>378</v>
      </c>
      <c r="D397">
        <v>218</v>
      </c>
      <c r="E397" s="1">
        <v>551107</v>
      </c>
      <c r="F397" t="s">
        <v>378</v>
      </c>
      <c r="G397" t="s">
        <v>609</v>
      </c>
      <c r="H397" t="s">
        <v>610</v>
      </c>
      <c r="I397" t="s">
        <v>250</v>
      </c>
      <c r="J397" t="s">
        <v>251</v>
      </c>
      <c r="K397" t="s">
        <v>611</v>
      </c>
      <c r="L397" t="s">
        <v>612</v>
      </c>
    </row>
    <row r="398" spans="1:14" x14ac:dyDescent="0.35">
      <c r="A398" t="str">
        <f>VLOOKUP(E398,kontoplaan!A398:F1866,6,FALSE)</f>
        <v>Põhitegevuse kulud</v>
      </c>
      <c r="B398" t="str">
        <f>VLOOKUP(E398,kontogrupp!A398:B1722,2,FALSE)</f>
        <v>55 - majandamiskulud</v>
      </c>
      <c r="C398" t="s">
        <v>400</v>
      </c>
      <c r="D398">
        <v>5403</v>
      </c>
      <c r="E398" s="1">
        <v>551106</v>
      </c>
      <c r="F398" t="s">
        <v>400</v>
      </c>
      <c r="G398" t="s">
        <v>609</v>
      </c>
      <c r="H398" t="s">
        <v>610</v>
      </c>
      <c r="I398" t="s">
        <v>250</v>
      </c>
      <c r="J398" t="s">
        <v>251</v>
      </c>
      <c r="K398" t="s">
        <v>611</v>
      </c>
      <c r="L398" t="s">
        <v>612</v>
      </c>
    </row>
    <row r="399" spans="1:14" x14ac:dyDescent="0.35">
      <c r="A399" t="str">
        <f>VLOOKUP(E399,kontoplaan!A399:F1867,6,FALSE)</f>
        <v>Põhitegevuse kulud</v>
      </c>
      <c r="B399" t="str">
        <f>VLOOKUP(E399,kontogrupp!A399:B1723,2,FALSE)</f>
        <v>55 - majandamiskulud</v>
      </c>
      <c r="C399" t="s">
        <v>400</v>
      </c>
      <c r="D399">
        <v>-5403</v>
      </c>
      <c r="E399" s="1">
        <v>5511046</v>
      </c>
      <c r="F399" t="s">
        <v>367</v>
      </c>
      <c r="G399" t="s">
        <v>609</v>
      </c>
      <c r="H399" t="s">
        <v>610</v>
      </c>
      <c r="I399" t="s">
        <v>250</v>
      </c>
      <c r="J399" t="s">
        <v>251</v>
      </c>
      <c r="K399" t="s">
        <v>611</v>
      </c>
      <c r="L399" t="s">
        <v>612</v>
      </c>
    </row>
    <row r="400" spans="1:14" x14ac:dyDescent="0.35">
      <c r="A400" t="str">
        <f>VLOOKUP(E400,kontoplaan!A400:F1868,6,FALSE)</f>
        <v>Põhitegevuse kulud</v>
      </c>
      <c r="B400" t="str">
        <f>VLOOKUP(E400,kontogrupp!A400:B1724,2,FALSE)</f>
        <v>55 - majandamiskulud</v>
      </c>
      <c r="C400" t="s">
        <v>375</v>
      </c>
      <c r="D400">
        <v>120</v>
      </c>
      <c r="E400" s="1">
        <v>551102</v>
      </c>
      <c r="F400" t="s">
        <v>375</v>
      </c>
      <c r="G400" t="s">
        <v>609</v>
      </c>
      <c r="H400" t="s">
        <v>610</v>
      </c>
      <c r="I400" t="s">
        <v>250</v>
      </c>
      <c r="J400" t="s">
        <v>251</v>
      </c>
      <c r="K400" t="s">
        <v>611</v>
      </c>
      <c r="L400" t="s">
        <v>612</v>
      </c>
    </row>
    <row r="401" spans="1:14" x14ac:dyDescent="0.35">
      <c r="A401" t="str">
        <f>VLOOKUP(E401,kontoplaan!A401:F1869,6,FALSE)</f>
        <v>Põhitegevuse kulud</v>
      </c>
      <c r="B401" t="str">
        <f>VLOOKUP(E401,kontogrupp!A401:B1725,2,FALSE)</f>
        <v>55 - majandamiskulud</v>
      </c>
      <c r="C401" t="s">
        <v>388</v>
      </c>
      <c r="D401">
        <v>670</v>
      </c>
      <c r="E401" s="1">
        <v>551100</v>
      </c>
      <c r="F401" t="s">
        <v>388</v>
      </c>
      <c r="G401" t="s">
        <v>609</v>
      </c>
      <c r="H401" t="s">
        <v>610</v>
      </c>
      <c r="I401" t="s">
        <v>250</v>
      </c>
      <c r="J401" t="s">
        <v>251</v>
      </c>
      <c r="K401" t="s">
        <v>611</v>
      </c>
      <c r="L401" t="s">
        <v>612</v>
      </c>
    </row>
    <row r="402" spans="1:14" x14ac:dyDescent="0.35">
      <c r="A402" t="str">
        <f>VLOOKUP(E402,kontoplaan!A402:F1870,6,FALSE)</f>
        <v>Põhitegevuse kulud</v>
      </c>
      <c r="B402" t="str">
        <f>VLOOKUP(E402,kontogrupp!A402:B1726,2,FALSE)</f>
        <v>55 - majandamiskulud</v>
      </c>
      <c r="C402" t="s">
        <v>375</v>
      </c>
      <c r="D402">
        <v>86</v>
      </c>
      <c r="E402" s="1">
        <v>551102</v>
      </c>
      <c r="F402" t="s">
        <v>375</v>
      </c>
      <c r="G402" t="s">
        <v>613</v>
      </c>
      <c r="H402" t="s">
        <v>614</v>
      </c>
      <c r="I402" t="s">
        <v>615</v>
      </c>
      <c r="J402" t="s">
        <v>616</v>
      </c>
      <c r="K402" t="s">
        <v>617</v>
      </c>
      <c r="L402" t="s">
        <v>618</v>
      </c>
    </row>
    <row r="403" spans="1:14" x14ac:dyDescent="0.35">
      <c r="A403" t="str">
        <f>VLOOKUP(E403,kontoplaan!A403:F1871,6,FALSE)</f>
        <v>Põhitegevuse kulud</v>
      </c>
      <c r="B403" t="str">
        <f>VLOOKUP(E403,kontogrupp!A403:B1727,2,FALSE)</f>
        <v>55 - majandamiskulud</v>
      </c>
      <c r="C403" t="s">
        <v>354</v>
      </c>
      <c r="D403">
        <v>-86</v>
      </c>
      <c r="E403" s="1">
        <v>551101</v>
      </c>
      <c r="F403" t="s">
        <v>354</v>
      </c>
      <c r="G403" t="s">
        <v>613</v>
      </c>
      <c r="H403" t="s">
        <v>614</v>
      </c>
      <c r="I403" t="s">
        <v>615</v>
      </c>
      <c r="J403" t="s">
        <v>616</v>
      </c>
      <c r="K403" t="s">
        <v>617</v>
      </c>
      <c r="L403" t="s">
        <v>618</v>
      </c>
    </row>
    <row r="404" spans="1:14" x14ac:dyDescent="0.35">
      <c r="A404" t="str">
        <f>VLOOKUP(E404,kontoplaan!A404:F1872,6,FALSE)</f>
        <v>Põhitegevuse kulud</v>
      </c>
      <c r="B404" t="str">
        <f>VLOOKUP(E404,kontogrupp!A404:B1728,2,FALSE)</f>
        <v>55 - majandamiskulud</v>
      </c>
      <c r="C404" t="s">
        <v>354</v>
      </c>
      <c r="D404">
        <v>-220</v>
      </c>
      <c r="E404" s="1">
        <v>551101</v>
      </c>
      <c r="F404" t="s">
        <v>354</v>
      </c>
      <c r="G404" t="s">
        <v>548</v>
      </c>
      <c r="H404" t="s">
        <v>549</v>
      </c>
      <c r="I404" t="s">
        <v>550</v>
      </c>
      <c r="J404" t="s">
        <v>551</v>
      </c>
      <c r="K404" t="s">
        <v>552</v>
      </c>
      <c r="L404" t="s">
        <v>553</v>
      </c>
    </row>
    <row r="405" spans="1:14" hidden="1" x14ac:dyDescent="0.35">
      <c r="A405" t="str">
        <f>VLOOKUP(E405,kontoplaan!A405:F1873,6,FALSE)</f>
        <v>Põhitegevuse tulud</v>
      </c>
      <c r="B405" t="str">
        <f>VLOOKUP(E405,kontogrupp!A405:B1729,2,FALSE)</f>
        <v>35 - saadud toetused</v>
      </c>
      <c r="C405" t="s">
        <v>619</v>
      </c>
      <c r="D405">
        <v>8610</v>
      </c>
      <c r="E405" s="1">
        <v>350000</v>
      </c>
      <c r="F405" t="s">
        <v>162</v>
      </c>
      <c r="G405" t="s">
        <v>563</v>
      </c>
      <c r="H405" t="s">
        <v>564</v>
      </c>
      <c r="I405" t="s">
        <v>565</v>
      </c>
      <c r="J405" t="s">
        <v>566</v>
      </c>
      <c r="M405" t="s">
        <v>599</v>
      </c>
      <c r="N405" t="s">
        <v>600</v>
      </c>
    </row>
    <row r="406" spans="1:14" x14ac:dyDescent="0.35">
      <c r="A406" t="str">
        <f>VLOOKUP(E406,kontoplaan!A406:F1874,6,FALSE)</f>
        <v>Põhitegevuse kulud</v>
      </c>
      <c r="B406" t="str">
        <f>VLOOKUP(E406,kontogrupp!A406:B1730,2,FALSE)</f>
        <v>55 - majandamiskulud</v>
      </c>
      <c r="C406" t="s">
        <v>620</v>
      </c>
      <c r="D406">
        <v>18000</v>
      </c>
      <c r="E406" s="1">
        <v>552450</v>
      </c>
      <c r="F406" t="s">
        <v>138</v>
      </c>
      <c r="G406" t="s">
        <v>563</v>
      </c>
      <c r="H406" t="s">
        <v>564</v>
      </c>
      <c r="I406" t="s">
        <v>568</v>
      </c>
      <c r="J406" t="s">
        <v>569</v>
      </c>
    </row>
    <row r="407" spans="1:14" hidden="1" x14ac:dyDescent="0.35">
      <c r="A407" t="str">
        <f>VLOOKUP(E407,kontoplaan!A407:F1875,6,FALSE)</f>
        <v>Põhitegevuse tulud</v>
      </c>
      <c r="B407" t="str">
        <f>VLOOKUP(E407,kontogrupp!A407:B1731,2,FALSE)</f>
        <v>32 - tulud kaupade ja teenuste müügist</v>
      </c>
      <c r="C407" t="s">
        <v>620</v>
      </c>
      <c r="D407">
        <v>18000</v>
      </c>
      <c r="E407" s="1">
        <v>322090</v>
      </c>
      <c r="F407" t="s">
        <v>197</v>
      </c>
      <c r="G407" t="s">
        <v>563</v>
      </c>
      <c r="H407" t="s">
        <v>564</v>
      </c>
      <c r="I407" t="s">
        <v>568</v>
      </c>
      <c r="J407" t="s">
        <v>569</v>
      </c>
    </row>
    <row r="408" spans="1:14" x14ac:dyDescent="0.35">
      <c r="A408" t="str">
        <f>VLOOKUP(E408,kontoplaan!A408:F1876,6,FALSE)</f>
        <v>Põhitegevuse kulud</v>
      </c>
      <c r="B408" t="str">
        <f>VLOOKUP(E408,kontogrupp!A408:B1732,2,FALSE)</f>
        <v>55 - majandamiskulud</v>
      </c>
      <c r="C408" t="s">
        <v>621</v>
      </c>
      <c r="D408">
        <v>320</v>
      </c>
      <c r="E408" s="1">
        <v>552520</v>
      </c>
      <c r="F408" t="s">
        <v>297</v>
      </c>
      <c r="G408" t="s">
        <v>410</v>
      </c>
      <c r="H408" t="s">
        <v>411</v>
      </c>
      <c r="I408" t="s">
        <v>412</v>
      </c>
      <c r="J408" t="s">
        <v>413</v>
      </c>
    </row>
    <row r="409" spans="1:14" x14ac:dyDescent="0.35">
      <c r="A409" t="str">
        <f>VLOOKUP(E409,kontoplaan!A409:F1877,6,FALSE)</f>
        <v>Põhitegevuse kulud</v>
      </c>
      <c r="B409" t="str">
        <f>VLOOKUP(E409,kontogrupp!A409:B1733,2,FALSE)</f>
        <v>55 - majandamiskulud</v>
      </c>
      <c r="C409" t="s">
        <v>622</v>
      </c>
      <c r="D409">
        <v>500</v>
      </c>
      <c r="E409" s="1">
        <v>550010</v>
      </c>
      <c r="F409" t="s">
        <v>517</v>
      </c>
      <c r="G409" t="s">
        <v>158</v>
      </c>
      <c r="H409" t="s">
        <v>159</v>
      </c>
      <c r="I409" t="s">
        <v>117</v>
      </c>
      <c r="J409" t="s">
        <v>118</v>
      </c>
    </row>
    <row r="410" spans="1:14" x14ac:dyDescent="0.35">
      <c r="A410" t="str">
        <f>VLOOKUP(E410,kontoplaan!A410:F1878,6,FALSE)</f>
        <v>Põhitegevuse kulud</v>
      </c>
      <c r="B410" t="str">
        <f>VLOOKUP(E410,kontogrupp!A410:B1734,2,FALSE)</f>
        <v>55 - majandamiskulud</v>
      </c>
      <c r="C410" t="s">
        <v>623</v>
      </c>
      <c r="D410">
        <v>-500</v>
      </c>
      <c r="E410" s="1">
        <v>550052</v>
      </c>
      <c r="F410" t="s">
        <v>625</v>
      </c>
      <c r="G410" t="s">
        <v>158</v>
      </c>
      <c r="H410" t="s">
        <v>159</v>
      </c>
      <c r="I410" t="s">
        <v>117</v>
      </c>
      <c r="J410" t="s">
        <v>118</v>
      </c>
    </row>
    <row r="411" spans="1:14" x14ac:dyDescent="0.35">
      <c r="A411" t="str">
        <f>VLOOKUP(E411,kontoplaan!A411:F1879,6,FALSE)</f>
        <v>Põhitegevuse kulud</v>
      </c>
      <c r="B411" t="str">
        <f>VLOOKUP(E411,kontogrupp!A411:B1735,2,FALSE)</f>
        <v>55 - majandamiskulud</v>
      </c>
      <c r="C411" t="s">
        <v>622</v>
      </c>
      <c r="D411">
        <v>2000</v>
      </c>
      <c r="E411" s="1">
        <v>550400</v>
      </c>
      <c r="F411" t="s">
        <v>138</v>
      </c>
      <c r="G411" t="s">
        <v>158</v>
      </c>
      <c r="H411" t="s">
        <v>159</v>
      </c>
      <c r="I411" t="s">
        <v>117</v>
      </c>
      <c r="J411" t="s">
        <v>118</v>
      </c>
    </row>
    <row r="412" spans="1:14" x14ac:dyDescent="0.35">
      <c r="A412" t="str">
        <f>VLOOKUP(E412,kontoplaan!A412:F1880,6,FALSE)</f>
        <v>Põhitegevuse kulud</v>
      </c>
      <c r="B412" t="str">
        <f>VLOOKUP(E412,kontogrupp!A412:B1736,2,FALSE)</f>
        <v>55 - majandamiskulud</v>
      </c>
      <c r="C412" t="s">
        <v>626</v>
      </c>
      <c r="D412">
        <v>-2000</v>
      </c>
      <c r="E412" s="1">
        <v>550052</v>
      </c>
      <c r="F412" t="s">
        <v>625</v>
      </c>
      <c r="G412" t="s">
        <v>158</v>
      </c>
      <c r="H412" t="s">
        <v>159</v>
      </c>
      <c r="I412" t="s">
        <v>117</v>
      </c>
      <c r="J412" t="s">
        <v>118</v>
      </c>
    </row>
    <row r="413" spans="1:14" x14ac:dyDescent="0.35">
      <c r="A413" t="str">
        <f>VLOOKUP(E413,kontoplaan!A413:F1881,6,FALSE)</f>
        <v>Põhitegevuse kulud</v>
      </c>
      <c r="B413" t="str">
        <f>VLOOKUP(E413,kontogrupp!A413:B1737,2,FALSE)</f>
        <v>55 - majandamiskulud</v>
      </c>
      <c r="C413" t="s">
        <v>622</v>
      </c>
      <c r="D413">
        <v>1000</v>
      </c>
      <c r="E413" s="1">
        <v>552590</v>
      </c>
      <c r="F413" t="s">
        <v>149</v>
      </c>
      <c r="G413" t="s">
        <v>158</v>
      </c>
      <c r="H413" t="s">
        <v>159</v>
      </c>
      <c r="I413" t="s">
        <v>117</v>
      </c>
      <c r="J413" t="s">
        <v>118</v>
      </c>
    </row>
    <row r="414" spans="1:14" x14ac:dyDescent="0.35">
      <c r="A414" t="str">
        <f>VLOOKUP(E414,kontoplaan!A414:F1882,6,FALSE)</f>
        <v>Põhitegevuse kulud</v>
      </c>
      <c r="B414" t="str">
        <f>VLOOKUP(E414,kontogrupp!A414:B1738,2,FALSE)</f>
        <v>55 - majandamiskulud</v>
      </c>
      <c r="C414" t="s">
        <v>627</v>
      </c>
      <c r="D414">
        <v>-1000</v>
      </c>
      <c r="E414" s="1">
        <v>550052</v>
      </c>
      <c r="F414" t="s">
        <v>625</v>
      </c>
      <c r="G414" t="s">
        <v>158</v>
      </c>
      <c r="H414" t="s">
        <v>159</v>
      </c>
      <c r="I414" t="s">
        <v>117</v>
      </c>
      <c r="J414" t="s">
        <v>118</v>
      </c>
    </row>
    <row r="415" spans="1:14" x14ac:dyDescent="0.35">
      <c r="A415" t="str">
        <f>VLOOKUP(E415,kontoplaan!A415:F1883,6,FALSE)</f>
        <v>Põhitegevuse kulud</v>
      </c>
      <c r="B415" t="str">
        <f>VLOOKUP(E415,kontogrupp!A415:B1739,2,FALSE)</f>
        <v>55 - majandamiskulud</v>
      </c>
      <c r="C415" t="s">
        <v>622</v>
      </c>
      <c r="D415">
        <v>500</v>
      </c>
      <c r="E415" s="1">
        <v>551306</v>
      </c>
      <c r="F415" t="s">
        <v>478</v>
      </c>
      <c r="G415" t="s">
        <v>158</v>
      </c>
      <c r="H415" t="s">
        <v>159</v>
      </c>
      <c r="I415" t="s">
        <v>117</v>
      </c>
      <c r="J415" t="s">
        <v>118</v>
      </c>
    </row>
    <row r="416" spans="1:14" x14ac:dyDescent="0.35">
      <c r="A416" t="str">
        <f>VLOOKUP(E416,kontoplaan!A416:F1884,6,FALSE)</f>
        <v>Põhitegevuse kulud</v>
      </c>
      <c r="B416" t="str">
        <f>VLOOKUP(E416,kontogrupp!A416:B1740,2,FALSE)</f>
        <v>55 - majandamiskulud</v>
      </c>
      <c r="C416" t="s">
        <v>628</v>
      </c>
      <c r="D416">
        <v>-500</v>
      </c>
      <c r="E416" s="1">
        <v>550052</v>
      </c>
      <c r="F416" t="s">
        <v>625</v>
      </c>
      <c r="G416" t="s">
        <v>158</v>
      </c>
      <c r="H416" t="s">
        <v>159</v>
      </c>
      <c r="I416" t="s">
        <v>117</v>
      </c>
      <c r="J416" t="s">
        <v>118</v>
      </c>
    </row>
    <row r="417" spans="1:16" x14ac:dyDescent="0.35">
      <c r="A417" t="str">
        <f>VLOOKUP(E417,kontoplaan!A417:F1885,6,FALSE)</f>
        <v>Põhitegevuse kulud</v>
      </c>
      <c r="B417" t="str">
        <f>VLOOKUP(E417,kontogrupp!A417:B1741,2,FALSE)</f>
        <v>55 - majandamiskulud</v>
      </c>
      <c r="C417" t="s">
        <v>629</v>
      </c>
      <c r="D417">
        <v>-1586</v>
      </c>
      <c r="E417" s="1">
        <v>554090</v>
      </c>
      <c r="F417" t="s">
        <v>265</v>
      </c>
      <c r="G417" t="s">
        <v>221</v>
      </c>
      <c r="H417" t="s">
        <v>222</v>
      </c>
      <c r="I417" t="s">
        <v>223</v>
      </c>
      <c r="J417" t="s">
        <v>224</v>
      </c>
    </row>
    <row r="418" spans="1:16" x14ac:dyDescent="0.35">
      <c r="A418" t="str">
        <f>VLOOKUP(E418,kontoplaan!A418:F1886,6,FALSE)</f>
        <v>Põhitegevuse kulud</v>
      </c>
      <c r="B418" t="str">
        <f>VLOOKUP(E418,kontogrupp!A418:B1742,2,FALSE)</f>
        <v>55 - majandamiskulud</v>
      </c>
      <c r="C418" t="s">
        <v>629</v>
      </c>
      <c r="D418">
        <v>1586</v>
      </c>
      <c r="E418" s="1">
        <v>551500</v>
      </c>
      <c r="F418" t="s">
        <v>169</v>
      </c>
      <c r="G418" t="s">
        <v>221</v>
      </c>
      <c r="H418" t="s">
        <v>222</v>
      </c>
      <c r="I418" t="s">
        <v>223</v>
      </c>
      <c r="J418" t="s">
        <v>224</v>
      </c>
    </row>
    <row r="419" spans="1:16" x14ac:dyDescent="0.35">
      <c r="A419" t="str">
        <f>VLOOKUP(E419,kontoplaan!A419:F1887,6,FALSE)</f>
        <v>Põhitegevuse kulud</v>
      </c>
      <c r="B419" t="str">
        <f>VLOOKUP(E419,kontogrupp!A419:B1743,2,FALSE)</f>
        <v>50 - tööjõukulud</v>
      </c>
      <c r="C419" t="s">
        <v>18</v>
      </c>
      <c r="D419">
        <v>-8</v>
      </c>
      <c r="E419" s="1">
        <v>506040</v>
      </c>
      <c r="F419" t="s">
        <v>18</v>
      </c>
      <c r="G419" t="s">
        <v>548</v>
      </c>
      <c r="H419" t="s">
        <v>549</v>
      </c>
      <c r="I419" t="s">
        <v>550</v>
      </c>
      <c r="J419" t="s">
        <v>551</v>
      </c>
    </row>
    <row r="420" spans="1:16" x14ac:dyDescent="0.35">
      <c r="A420" t="str">
        <f>VLOOKUP(E420,kontoplaan!A420:F1888,6,FALSE)</f>
        <v>Põhitegevuse kulud</v>
      </c>
      <c r="B420" t="str">
        <f>VLOOKUP(E420,kontogrupp!A420:B1744,2,FALSE)</f>
        <v>50 - tööjõukulud</v>
      </c>
      <c r="C420" t="s">
        <v>28</v>
      </c>
      <c r="D420">
        <v>-330</v>
      </c>
      <c r="E420" s="1">
        <v>506000</v>
      </c>
      <c r="F420" t="s">
        <v>28</v>
      </c>
      <c r="G420" t="s">
        <v>548</v>
      </c>
      <c r="H420" t="s">
        <v>549</v>
      </c>
      <c r="I420" t="s">
        <v>550</v>
      </c>
      <c r="J420" t="s">
        <v>551</v>
      </c>
    </row>
    <row r="421" spans="1:16" x14ac:dyDescent="0.35">
      <c r="A421" t="str">
        <f>VLOOKUP(E421,kontoplaan!A421:F1889,6,FALSE)</f>
        <v>Põhitegevuse kulud</v>
      </c>
      <c r="B421" t="str">
        <f>VLOOKUP(E421,kontogrupp!A421:B1745,2,FALSE)</f>
        <v>50 - tööjõukulud</v>
      </c>
      <c r="C421" t="s">
        <v>220</v>
      </c>
      <c r="D421">
        <v>-1000</v>
      </c>
      <c r="E421" s="1">
        <v>500210</v>
      </c>
      <c r="F421" t="s">
        <v>220</v>
      </c>
      <c r="G421" t="s">
        <v>548</v>
      </c>
      <c r="H421" t="s">
        <v>549</v>
      </c>
      <c r="I421" t="s">
        <v>550</v>
      </c>
      <c r="J421" t="s">
        <v>551</v>
      </c>
    </row>
    <row r="422" spans="1:16" x14ac:dyDescent="0.35">
      <c r="A422" t="str">
        <f>VLOOKUP(E422,kontoplaan!A422:F1890,6,FALSE)</f>
        <v>Põhitegevuse kulud</v>
      </c>
      <c r="B422" t="str">
        <f>VLOOKUP(E422,kontogrupp!A422:B1746,2,FALSE)</f>
        <v>55 - majandamiskulud</v>
      </c>
      <c r="C422" t="s">
        <v>440</v>
      </c>
      <c r="D422">
        <v>-927</v>
      </c>
      <c r="E422" s="1">
        <v>551300</v>
      </c>
      <c r="F422" t="s">
        <v>440</v>
      </c>
      <c r="G422" t="s">
        <v>548</v>
      </c>
      <c r="H422" t="s">
        <v>549</v>
      </c>
      <c r="I422" t="s">
        <v>550</v>
      </c>
      <c r="J422" t="s">
        <v>551</v>
      </c>
    </row>
    <row r="423" spans="1:16" x14ac:dyDescent="0.35">
      <c r="A423" t="str">
        <f>VLOOKUP(E423,kontoplaan!A423:F1891,6,FALSE)</f>
        <v>Põhitegevuse kulud</v>
      </c>
      <c r="B423" t="str">
        <f>VLOOKUP(E423,kontogrupp!A423:B1747,2,FALSE)</f>
        <v>55 - majandamiskulud</v>
      </c>
      <c r="C423" t="s">
        <v>188</v>
      </c>
      <c r="D423">
        <v>-1200</v>
      </c>
      <c r="E423" s="1">
        <v>552230</v>
      </c>
      <c r="F423" t="s">
        <v>188</v>
      </c>
      <c r="G423" t="s">
        <v>548</v>
      </c>
      <c r="H423" t="s">
        <v>549</v>
      </c>
      <c r="I423" t="s">
        <v>550</v>
      </c>
      <c r="J423" t="s">
        <v>551</v>
      </c>
    </row>
    <row r="424" spans="1:16" x14ac:dyDescent="0.35">
      <c r="A424" t="str">
        <f>VLOOKUP(E424,kontoplaan!A424:F1892,6,FALSE)</f>
        <v>Põhitegevuse kulud</v>
      </c>
      <c r="B424" t="str">
        <f>VLOOKUP(E424,kontogrupp!A424:B1748,2,FALSE)</f>
        <v>55 - majandamiskulud</v>
      </c>
      <c r="C424" t="s">
        <v>475</v>
      </c>
      <c r="D424">
        <v>-800</v>
      </c>
      <c r="E424" s="1">
        <v>552200</v>
      </c>
      <c r="F424" t="s">
        <v>475</v>
      </c>
      <c r="G424" t="s">
        <v>548</v>
      </c>
      <c r="H424" t="s">
        <v>549</v>
      </c>
      <c r="I424" t="s">
        <v>550</v>
      </c>
      <c r="J424" t="s">
        <v>551</v>
      </c>
    </row>
    <row r="425" spans="1:16" x14ac:dyDescent="0.35">
      <c r="A425" t="str">
        <f>VLOOKUP(E425,kontoplaan!A425:F1893,6,FALSE)</f>
        <v>Põhitegevuse kulud</v>
      </c>
      <c r="B425" t="str">
        <f>VLOOKUP(E425,kontogrupp!A425:B1749,2,FALSE)</f>
        <v>55 - majandamiskulud</v>
      </c>
      <c r="C425" t="s">
        <v>182</v>
      </c>
      <c r="D425">
        <v>-1000</v>
      </c>
      <c r="E425" s="1">
        <v>551560</v>
      </c>
      <c r="F425" t="s">
        <v>182</v>
      </c>
      <c r="G425" t="s">
        <v>548</v>
      </c>
      <c r="H425" t="s">
        <v>549</v>
      </c>
      <c r="I425" t="s">
        <v>550</v>
      </c>
      <c r="J425" t="s">
        <v>551</v>
      </c>
    </row>
    <row r="426" spans="1:16" x14ac:dyDescent="0.35">
      <c r="A426" t="str">
        <f>VLOOKUP(E426,kontoplaan!A426:F1894,6,FALSE)</f>
        <v>Põhitegevuse kulud</v>
      </c>
      <c r="B426" t="str">
        <f>VLOOKUP(E426,kontogrupp!A426:B1750,2,FALSE)</f>
        <v>55 - majandamiskulud</v>
      </c>
      <c r="C426" t="s">
        <v>86</v>
      </c>
      <c r="D426">
        <v>-1600</v>
      </c>
      <c r="E426" s="1">
        <v>550099</v>
      </c>
      <c r="F426" t="s">
        <v>86</v>
      </c>
      <c r="G426" t="s">
        <v>548</v>
      </c>
      <c r="H426" t="s">
        <v>549</v>
      </c>
      <c r="I426" t="s">
        <v>550</v>
      </c>
      <c r="J426" t="s">
        <v>551</v>
      </c>
    </row>
    <row r="427" spans="1:16" x14ac:dyDescent="0.35">
      <c r="A427" t="str">
        <f>VLOOKUP(E427,kontoplaan!A427:F1895,6,FALSE)</f>
        <v>Põhitegevuse kulud</v>
      </c>
      <c r="B427" t="str">
        <f>VLOOKUP(E427,kontogrupp!A427:B1751,2,FALSE)</f>
        <v>50 - tööjõukulud</v>
      </c>
      <c r="C427" t="s">
        <v>631</v>
      </c>
      <c r="D427">
        <v>150</v>
      </c>
      <c r="E427" s="1">
        <v>500287</v>
      </c>
      <c r="F427" t="s">
        <v>631</v>
      </c>
      <c r="G427" t="s">
        <v>548</v>
      </c>
      <c r="H427" t="s">
        <v>549</v>
      </c>
      <c r="I427" t="s">
        <v>633</v>
      </c>
      <c r="J427" t="s">
        <v>634</v>
      </c>
    </row>
    <row r="428" spans="1:16" x14ac:dyDescent="0.35">
      <c r="A428" t="str">
        <f>VLOOKUP(E428,kontoplaan!A428:F1896,6,FALSE)</f>
        <v>Põhitegevuse kulud</v>
      </c>
      <c r="B428" t="str">
        <f>VLOOKUP(E428,kontogrupp!A428:B1752,2,FALSE)</f>
        <v>45 - toetused juriidilistele isikutele</v>
      </c>
      <c r="C428" t="s">
        <v>635</v>
      </c>
      <c r="D428">
        <v>10000</v>
      </c>
      <c r="E428" s="1">
        <v>452100</v>
      </c>
      <c r="F428" t="s">
        <v>637</v>
      </c>
      <c r="G428" t="s">
        <v>332</v>
      </c>
      <c r="H428" t="s">
        <v>333</v>
      </c>
      <c r="I428" t="s">
        <v>49</v>
      </c>
      <c r="J428" t="s">
        <v>50</v>
      </c>
      <c r="O428" t="s">
        <v>638</v>
      </c>
      <c r="P428" t="s">
        <v>639</v>
      </c>
    </row>
    <row r="429" spans="1:16" x14ac:dyDescent="0.35">
      <c r="A429" t="str">
        <f>VLOOKUP(E429,kontoplaan!A429:F1897,6,FALSE)</f>
        <v>Põhitegevuse kulud</v>
      </c>
      <c r="B429" t="str">
        <f>VLOOKUP(E429,kontogrupp!A429:B1753,2,FALSE)</f>
        <v>41 - toetused füüsilistele isikutele</v>
      </c>
      <c r="C429" t="s">
        <v>635</v>
      </c>
      <c r="D429">
        <v>-10000</v>
      </c>
      <c r="E429" s="1">
        <v>413900</v>
      </c>
      <c r="F429" t="s">
        <v>81</v>
      </c>
      <c r="G429" t="s">
        <v>332</v>
      </c>
      <c r="H429" t="s">
        <v>333</v>
      </c>
      <c r="I429" t="s">
        <v>49</v>
      </c>
      <c r="J429" t="s">
        <v>50</v>
      </c>
      <c r="O429" t="s">
        <v>638</v>
      </c>
      <c r="P429" t="s">
        <v>639</v>
      </c>
    </row>
    <row r="430" spans="1:16" x14ac:dyDescent="0.35">
      <c r="A430" t="str">
        <f>VLOOKUP(E430,kontoplaan!A430:F1898,6,FALSE)</f>
        <v>Põhitegevuse kulud</v>
      </c>
      <c r="B430" t="str">
        <f>VLOOKUP(E430,kontogrupp!A430:B1754,2,FALSE)</f>
        <v>55 - majandamiskulud</v>
      </c>
      <c r="C430" t="s">
        <v>188</v>
      </c>
      <c r="D430">
        <v>30</v>
      </c>
      <c r="E430" s="1">
        <v>552230</v>
      </c>
      <c r="F430" t="s">
        <v>188</v>
      </c>
      <c r="G430" t="s">
        <v>548</v>
      </c>
      <c r="H430" t="s">
        <v>549</v>
      </c>
      <c r="I430" t="s">
        <v>633</v>
      </c>
      <c r="J430" t="s">
        <v>634</v>
      </c>
    </row>
    <row r="431" spans="1:16" x14ac:dyDescent="0.35">
      <c r="A431" t="str">
        <f>VLOOKUP(E431,kontoplaan!A431:F1899,6,FALSE)</f>
        <v>Põhitegevuse kulud</v>
      </c>
      <c r="B431" t="str">
        <f>VLOOKUP(E431,kontogrupp!A431:B1755,2,FALSE)</f>
        <v>55 - majandamiskulud</v>
      </c>
      <c r="C431" t="s">
        <v>149</v>
      </c>
      <c r="D431">
        <v>15</v>
      </c>
      <c r="E431" s="1">
        <v>552590</v>
      </c>
      <c r="F431" t="s">
        <v>149</v>
      </c>
      <c r="G431" t="s">
        <v>548</v>
      </c>
      <c r="H431" t="s">
        <v>549</v>
      </c>
      <c r="I431" t="s">
        <v>633</v>
      </c>
      <c r="J431" t="s">
        <v>634</v>
      </c>
    </row>
    <row r="432" spans="1:16" x14ac:dyDescent="0.35">
      <c r="A432" t="str">
        <f>VLOOKUP(E432,kontoplaan!A432:F1900,6,FALSE)</f>
        <v>Põhitegevuse kulud</v>
      </c>
      <c r="B432" t="str">
        <f>VLOOKUP(E432,kontogrupp!A432:B1756,2,FALSE)</f>
        <v>55 - majandamiskulud</v>
      </c>
      <c r="C432" t="s">
        <v>475</v>
      </c>
      <c r="D432">
        <v>200</v>
      </c>
      <c r="E432" s="1">
        <v>552200</v>
      </c>
      <c r="F432" t="s">
        <v>475</v>
      </c>
      <c r="G432" t="s">
        <v>548</v>
      </c>
      <c r="H432" t="s">
        <v>549</v>
      </c>
      <c r="I432" t="s">
        <v>633</v>
      </c>
      <c r="J432" t="s">
        <v>634</v>
      </c>
    </row>
    <row r="433" spans="1:14" x14ac:dyDescent="0.35">
      <c r="A433" t="str">
        <f>VLOOKUP(E433,kontoplaan!A433:F1901,6,FALSE)</f>
        <v>Põhitegevuse kulud</v>
      </c>
      <c r="B433" t="str">
        <f>VLOOKUP(E433,kontogrupp!A433:B1757,2,FALSE)</f>
        <v>55 - majandamiskulud</v>
      </c>
      <c r="C433" t="s">
        <v>304</v>
      </c>
      <c r="D433">
        <v>20</v>
      </c>
      <c r="E433" s="1">
        <v>552110</v>
      </c>
      <c r="F433" t="s">
        <v>304</v>
      </c>
      <c r="G433" t="s">
        <v>548</v>
      </c>
      <c r="H433" t="s">
        <v>549</v>
      </c>
      <c r="I433" t="s">
        <v>633</v>
      </c>
      <c r="J433" t="s">
        <v>634</v>
      </c>
    </row>
    <row r="434" spans="1:14" x14ac:dyDescent="0.35">
      <c r="A434" t="str">
        <f>VLOOKUP(E434,kontoplaan!A434:F1902,6,FALSE)</f>
        <v>Põhitegevuse kulud</v>
      </c>
      <c r="B434" t="str">
        <f>VLOOKUP(E434,kontogrupp!A434:B1758,2,FALSE)</f>
        <v>55 - majandamiskulud</v>
      </c>
      <c r="C434" t="s">
        <v>481</v>
      </c>
      <c r="D434">
        <v>20</v>
      </c>
      <c r="E434" s="1">
        <v>551307</v>
      </c>
      <c r="F434" t="s">
        <v>481</v>
      </c>
      <c r="G434" t="s">
        <v>548</v>
      </c>
      <c r="H434" t="s">
        <v>549</v>
      </c>
      <c r="I434" t="s">
        <v>633</v>
      </c>
      <c r="J434" t="s">
        <v>634</v>
      </c>
    </row>
    <row r="435" spans="1:14" x14ac:dyDescent="0.35">
      <c r="A435" t="str">
        <f>VLOOKUP(E435,kontoplaan!A435:F1903,6,FALSE)</f>
        <v>Põhitegevuse kulud</v>
      </c>
      <c r="B435" t="str">
        <f>VLOOKUP(E435,kontogrupp!A435:B1759,2,FALSE)</f>
        <v>55 - majandamiskulud</v>
      </c>
      <c r="C435" t="s">
        <v>478</v>
      </c>
      <c r="D435">
        <v>450</v>
      </c>
      <c r="E435" s="1">
        <v>551306</v>
      </c>
      <c r="F435" t="s">
        <v>478</v>
      </c>
      <c r="G435" t="s">
        <v>548</v>
      </c>
      <c r="H435" t="s">
        <v>549</v>
      </c>
      <c r="I435" t="s">
        <v>633</v>
      </c>
      <c r="J435" t="s">
        <v>634</v>
      </c>
    </row>
    <row r="436" spans="1:14" x14ac:dyDescent="0.35">
      <c r="A436" t="str">
        <f>VLOOKUP(E436,kontoplaan!A436:F1904,6,FALSE)</f>
        <v>Põhitegevuse kulud</v>
      </c>
      <c r="B436" t="str">
        <f>VLOOKUP(E436,kontogrupp!A436:B1760,2,FALSE)</f>
        <v>55 - majandamiskulud</v>
      </c>
      <c r="C436" t="s">
        <v>138</v>
      </c>
      <c r="D436">
        <v>50</v>
      </c>
      <c r="E436" s="1">
        <v>550400</v>
      </c>
      <c r="F436" t="s">
        <v>138</v>
      </c>
      <c r="G436" t="s">
        <v>548</v>
      </c>
      <c r="H436" t="s">
        <v>549</v>
      </c>
      <c r="I436" t="s">
        <v>633</v>
      </c>
      <c r="J436" t="s">
        <v>634</v>
      </c>
    </row>
    <row r="437" spans="1:14" x14ac:dyDescent="0.35">
      <c r="A437" t="str">
        <f>VLOOKUP(E437,kontoplaan!A437:F1905,6,FALSE)</f>
        <v>Põhitegevuse kulud</v>
      </c>
      <c r="B437" t="str">
        <f>VLOOKUP(E437,kontogrupp!A437:B1761,2,FALSE)</f>
        <v>55 - majandamiskulud</v>
      </c>
      <c r="C437" t="s">
        <v>640</v>
      </c>
      <c r="D437">
        <v>2200</v>
      </c>
      <c r="E437" s="1">
        <v>552590</v>
      </c>
      <c r="F437" t="s">
        <v>149</v>
      </c>
      <c r="G437" t="s">
        <v>337</v>
      </c>
      <c r="H437" t="s">
        <v>338</v>
      </c>
      <c r="I437" t="s">
        <v>339</v>
      </c>
      <c r="J437" t="s">
        <v>340</v>
      </c>
    </row>
    <row r="438" spans="1:14" x14ac:dyDescent="0.35">
      <c r="A438" t="str">
        <f>VLOOKUP(E438,kontoplaan!A438:F1906,6,FALSE)</f>
        <v>Põhitegevuse kulud</v>
      </c>
      <c r="B438" t="str">
        <f>VLOOKUP(E438,kontogrupp!A438:B1762,2,FALSE)</f>
        <v>55 - majandamiskulud</v>
      </c>
      <c r="C438" t="s">
        <v>641</v>
      </c>
      <c r="D438">
        <v>36</v>
      </c>
      <c r="E438" s="1">
        <v>550040</v>
      </c>
      <c r="F438" t="s">
        <v>76</v>
      </c>
      <c r="G438" t="s">
        <v>154</v>
      </c>
      <c r="H438" t="s">
        <v>155</v>
      </c>
      <c r="I438" t="s">
        <v>117</v>
      </c>
      <c r="J438" t="s">
        <v>118</v>
      </c>
      <c r="M438" t="s">
        <v>580</v>
      </c>
      <c r="N438" t="s">
        <v>581</v>
      </c>
    </row>
    <row r="439" spans="1:14" hidden="1" x14ac:dyDescent="0.35">
      <c r="A439" t="str">
        <f>VLOOKUP(E439,kontoplaan!A439:F1907,6,FALSE)</f>
        <v>Põhitegevuse tulud</v>
      </c>
      <c r="B439" t="str">
        <f>VLOOKUP(E439,kontogrupp!A439:B1763,2,FALSE)</f>
        <v>35 - saadud toetused</v>
      </c>
      <c r="C439" t="s">
        <v>642</v>
      </c>
      <c r="D439">
        <v>10200</v>
      </c>
      <c r="E439" s="1">
        <v>350000</v>
      </c>
      <c r="F439" t="s">
        <v>162</v>
      </c>
      <c r="G439" t="s">
        <v>337</v>
      </c>
      <c r="H439" t="s">
        <v>338</v>
      </c>
      <c r="I439" t="s">
        <v>339</v>
      </c>
      <c r="J439" t="s">
        <v>340</v>
      </c>
    </row>
    <row r="440" spans="1:14" x14ac:dyDescent="0.35">
      <c r="A440" t="str">
        <f>VLOOKUP(E440,kontoplaan!A440:F1908,6,FALSE)</f>
        <v>Põhitegevuse kulud</v>
      </c>
      <c r="B440" t="str">
        <f>VLOOKUP(E440,kontogrupp!A440:B1764,2,FALSE)</f>
        <v>60 - muud tegevuskulud</v>
      </c>
      <c r="C440" t="s">
        <v>507</v>
      </c>
      <c r="D440">
        <v>60</v>
      </c>
      <c r="E440" s="1">
        <v>601060</v>
      </c>
      <c r="F440" t="s">
        <v>507</v>
      </c>
      <c r="G440" t="s">
        <v>548</v>
      </c>
      <c r="H440" t="s">
        <v>549</v>
      </c>
      <c r="I440" t="s">
        <v>550</v>
      </c>
      <c r="J440" t="s">
        <v>551</v>
      </c>
    </row>
    <row r="441" spans="1:14" x14ac:dyDescent="0.35">
      <c r="A441" t="str">
        <f>VLOOKUP(E441,kontoplaan!A441:F1909,6,FALSE)</f>
        <v>Põhitegevuse kulud</v>
      </c>
      <c r="B441" t="str">
        <f>VLOOKUP(E441,kontogrupp!A441:B1765,2,FALSE)</f>
        <v>55 - majandamiskulud</v>
      </c>
      <c r="C441" t="s">
        <v>478</v>
      </c>
      <c r="D441">
        <v>800</v>
      </c>
      <c r="E441" s="1">
        <v>551306</v>
      </c>
      <c r="F441" t="s">
        <v>478</v>
      </c>
      <c r="G441" t="s">
        <v>548</v>
      </c>
      <c r="H441" t="s">
        <v>549</v>
      </c>
      <c r="I441" t="s">
        <v>550</v>
      </c>
      <c r="J441" t="s">
        <v>551</v>
      </c>
    </row>
    <row r="442" spans="1:14" x14ac:dyDescent="0.35">
      <c r="A442" t="str">
        <f>VLOOKUP(E442,kontoplaan!A442:F1910,6,FALSE)</f>
        <v>Põhitegevuse kulud</v>
      </c>
      <c r="B442" t="str">
        <f>VLOOKUP(E442,kontogrupp!A442:B1766,2,FALSE)</f>
        <v>55 - majandamiskulud</v>
      </c>
      <c r="C442" t="s">
        <v>643</v>
      </c>
      <c r="D442">
        <v>50</v>
      </c>
      <c r="E442" s="1">
        <v>550012</v>
      </c>
      <c r="F442" t="s">
        <v>643</v>
      </c>
      <c r="G442" t="s">
        <v>548</v>
      </c>
      <c r="H442" t="s">
        <v>549</v>
      </c>
      <c r="I442" t="s">
        <v>550</v>
      </c>
      <c r="J442" t="s">
        <v>551</v>
      </c>
    </row>
    <row r="443" spans="1:14" x14ac:dyDescent="0.35">
      <c r="A443" t="str">
        <f>VLOOKUP(E443,kontoplaan!A443:F1911,6,FALSE)</f>
        <v>Põhitegevuse kulud</v>
      </c>
      <c r="B443" t="str">
        <f>VLOOKUP(E443,kontogrupp!A443:B1767,2,FALSE)</f>
        <v>55 - majandamiskulud</v>
      </c>
      <c r="C443" t="s">
        <v>188</v>
      </c>
      <c r="D443">
        <v>80</v>
      </c>
      <c r="E443" s="1">
        <v>552230</v>
      </c>
      <c r="F443" t="s">
        <v>188</v>
      </c>
      <c r="G443" t="s">
        <v>548</v>
      </c>
      <c r="H443" t="s">
        <v>549</v>
      </c>
      <c r="I443" t="s">
        <v>645</v>
      </c>
      <c r="J443" t="s">
        <v>646</v>
      </c>
    </row>
    <row r="444" spans="1:14" x14ac:dyDescent="0.35">
      <c r="A444" t="str">
        <f>VLOOKUP(E444,kontoplaan!A444:F1912,6,FALSE)</f>
        <v>Põhitegevuse kulud</v>
      </c>
      <c r="B444" t="str">
        <f>VLOOKUP(E444,kontogrupp!A444:B1768,2,FALSE)</f>
        <v>55 - majandamiskulud</v>
      </c>
      <c r="C444" t="s">
        <v>230</v>
      </c>
      <c r="D444">
        <v>500</v>
      </c>
      <c r="E444" s="1">
        <v>551590</v>
      </c>
      <c r="F444" t="s">
        <v>230</v>
      </c>
      <c r="G444" t="s">
        <v>548</v>
      </c>
      <c r="H444" t="s">
        <v>549</v>
      </c>
      <c r="I444" t="s">
        <v>645</v>
      </c>
      <c r="J444" t="s">
        <v>646</v>
      </c>
    </row>
    <row r="445" spans="1:14" x14ac:dyDescent="0.35">
      <c r="A445" t="str">
        <f>VLOOKUP(E445,kontoplaan!A445:F1913,6,FALSE)</f>
        <v>Põhitegevuse kulud</v>
      </c>
      <c r="B445" t="str">
        <f>VLOOKUP(E445,kontogrupp!A445:B1769,2,FALSE)</f>
        <v>50 - tööjõukulud</v>
      </c>
      <c r="C445" t="s">
        <v>18</v>
      </c>
      <c r="D445">
        <v>20</v>
      </c>
      <c r="E445" s="1">
        <v>506040</v>
      </c>
      <c r="F445" t="s">
        <v>18</v>
      </c>
      <c r="G445" t="s">
        <v>548</v>
      </c>
      <c r="H445" t="s">
        <v>549</v>
      </c>
      <c r="I445" t="s">
        <v>645</v>
      </c>
      <c r="J445" t="s">
        <v>646</v>
      </c>
    </row>
    <row r="446" spans="1:14" x14ac:dyDescent="0.35">
      <c r="A446" t="str">
        <f>VLOOKUP(E446,kontoplaan!A446:F1914,6,FALSE)</f>
        <v>Põhitegevuse kulud</v>
      </c>
      <c r="B446" t="str">
        <f>VLOOKUP(E446,kontogrupp!A446:B1770,2,FALSE)</f>
        <v>50 - tööjõukulud</v>
      </c>
      <c r="C446" t="s">
        <v>28</v>
      </c>
      <c r="D446">
        <v>1920</v>
      </c>
      <c r="E446" s="1">
        <v>506000</v>
      </c>
      <c r="F446" t="s">
        <v>28</v>
      </c>
      <c r="G446" t="s">
        <v>548</v>
      </c>
      <c r="H446" t="s">
        <v>549</v>
      </c>
      <c r="I446" t="s">
        <v>645</v>
      </c>
      <c r="J446" t="s">
        <v>646</v>
      </c>
    </row>
    <row r="447" spans="1:14" x14ac:dyDescent="0.35">
      <c r="A447" t="str">
        <f>VLOOKUP(E447,kontoplaan!A447:F1915,6,FALSE)</f>
        <v>Põhitegevuse kulud</v>
      </c>
      <c r="B447" t="str">
        <f>VLOOKUP(E447,kontogrupp!A447:B1771,2,FALSE)</f>
        <v>50 - tööjõukulud</v>
      </c>
      <c r="C447" t="s">
        <v>227</v>
      </c>
      <c r="D447">
        <v>2500</v>
      </c>
      <c r="E447" s="1">
        <v>500280</v>
      </c>
      <c r="F447" t="s">
        <v>227</v>
      </c>
      <c r="G447" t="s">
        <v>548</v>
      </c>
      <c r="H447" t="s">
        <v>549</v>
      </c>
      <c r="I447" t="s">
        <v>645</v>
      </c>
      <c r="J447" t="s">
        <v>646</v>
      </c>
    </row>
    <row r="448" spans="1:14" x14ac:dyDescent="0.35">
      <c r="A448" t="str">
        <f>VLOOKUP(E448,kontoplaan!A448:F1916,6,FALSE)</f>
        <v>Põhitegevuse kulud</v>
      </c>
      <c r="B448" t="str">
        <f>VLOOKUP(E448,kontogrupp!A448:B1772,2,FALSE)</f>
        <v>55 - majandamiskulud</v>
      </c>
      <c r="C448" t="s">
        <v>647</v>
      </c>
      <c r="D448">
        <v>-200</v>
      </c>
      <c r="E448" s="1">
        <v>550410</v>
      </c>
      <c r="F448" t="s">
        <v>276</v>
      </c>
      <c r="G448" t="s">
        <v>337</v>
      </c>
      <c r="H448" t="s">
        <v>338</v>
      </c>
      <c r="I448" t="s">
        <v>339</v>
      </c>
      <c r="J448" t="s">
        <v>340</v>
      </c>
    </row>
    <row r="449" spans="1:14" x14ac:dyDescent="0.35">
      <c r="A449" t="str">
        <f>VLOOKUP(E449,kontoplaan!A449:F1917,6,FALSE)</f>
        <v>Põhitegevuse kulud</v>
      </c>
      <c r="B449" t="str">
        <f>VLOOKUP(E449,kontogrupp!A449:B1773,2,FALSE)</f>
        <v>55 - majandamiskulud</v>
      </c>
      <c r="C449" t="s">
        <v>648</v>
      </c>
      <c r="D449">
        <v>-250</v>
      </c>
      <c r="E449" s="1">
        <v>550420</v>
      </c>
      <c r="F449" t="s">
        <v>274</v>
      </c>
      <c r="G449" t="s">
        <v>337</v>
      </c>
      <c r="H449" t="s">
        <v>338</v>
      </c>
      <c r="I449" t="s">
        <v>339</v>
      </c>
      <c r="J449" t="s">
        <v>340</v>
      </c>
    </row>
    <row r="450" spans="1:14" x14ac:dyDescent="0.35">
      <c r="A450" t="str">
        <f>VLOOKUP(E450,kontoplaan!A450:F1918,6,FALSE)</f>
        <v>Põhitegevuse kulud</v>
      </c>
      <c r="B450" t="str">
        <f>VLOOKUP(E450,kontogrupp!A450:B1774,2,FALSE)</f>
        <v>55 - majandamiskulud</v>
      </c>
      <c r="C450" t="s">
        <v>649</v>
      </c>
      <c r="D450">
        <v>4778</v>
      </c>
      <c r="E450" s="1">
        <v>552590</v>
      </c>
      <c r="F450" t="s">
        <v>149</v>
      </c>
      <c r="G450" t="s">
        <v>337</v>
      </c>
      <c r="H450" t="s">
        <v>338</v>
      </c>
      <c r="I450" t="s">
        <v>339</v>
      </c>
      <c r="J450" t="s">
        <v>340</v>
      </c>
    </row>
    <row r="451" spans="1:14" x14ac:dyDescent="0.35">
      <c r="A451" t="str">
        <f>VLOOKUP(E451,kontoplaan!A451:F1919,6,FALSE)</f>
        <v>Põhitegevuse kulud</v>
      </c>
      <c r="B451" t="str">
        <f>VLOOKUP(E451,kontogrupp!A451:B1775,2,FALSE)</f>
        <v>55 - majandamiskulud</v>
      </c>
      <c r="C451" t="s">
        <v>650</v>
      </c>
      <c r="D451">
        <v>2500</v>
      </c>
      <c r="E451" s="1">
        <v>552590</v>
      </c>
      <c r="F451" t="s">
        <v>149</v>
      </c>
      <c r="G451" t="s">
        <v>337</v>
      </c>
      <c r="H451" t="s">
        <v>338</v>
      </c>
      <c r="I451" t="s">
        <v>339</v>
      </c>
      <c r="J451" t="s">
        <v>340</v>
      </c>
    </row>
    <row r="452" spans="1:14" hidden="1" x14ac:dyDescent="0.35">
      <c r="A452" t="str">
        <f>VLOOKUP(E452,kontoplaan!A452:F1920,6,FALSE)</f>
        <v>Põhitegevuse tulud</v>
      </c>
      <c r="B452" t="str">
        <f>VLOOKUP(E452,kontogrupp!A452:B1776,2,FALSE)</f>
        <v>32 - tulud kaupade ja teenuste müügist</v>
      </c>
      <c r="C452" t="s">
        <v>651</v>
      </c>
      <c r="D452">
        <v>2500</v>
      </c>
      <c r="E452" s="1">
        <v>322290</v>
      </c>
      <c r="F452" t="s">
        <v>653</v>
      </c>
      <c r="G452" t="s">
        <v>337</v>
      </c>
      <c r="H452" t="s">
        <v>338</v>
      </c>
      <c r="I452" t="s">
        <v>339</v>
      </c>
      <c r="J452" t="s">
        <v>340</v>
      </c>
    </row>
    <row r="453" spans="1:14" x14ac:dyDescent="0.35">
      <c r="A453" t="str">
        <f>VLOOKUP(E453,kontoplaan!A453:F1921,6,FALSE)</f>
        <v>Põhitegevuse kulud</v>
      </c>
      <c r="B453" t="str">
        <f>VLOOKUP(E453,kontogrupp!A453:B1777,2,FALSE)</f>
        <v>55 - majandamiskulud</v>
      </c>
      <c r="C453" t="s">
        <v>654</v>
      </c>
      <c r="D453">
        <v>16131</v>
      </c>
      <c r="E453" s="1">
        <v>552590</v>
      </c>
      <c r="F453" t="s">
        <v>149</v>
      </c>
      <c r="G453" t="s">
        <v>337</v>
      </c>
      <c r="H453" t="s">
        <v>338</v>
      </c>
      <c r="I453" t="s">
        <v>339</v>
      </c>
      <c r="J453" t="s">
        <v>340</v>
      </c>
    </row>
    <row r="454" spans="1:14" x14ac:dyDescent="0.35">
      <c r="A454" t="str">
        <f>VLOOKUP(E454,kontoplaan!A454:F1922,6,FALSE)</f>
        <v>Põhitegevuse kulud</v>
      </c>
      <c r="B454" t="str">
        <f>VLOOKUP(E454,kontogrupp!A454:B1778,2,FALSE)</f>
        <v>55 - majandamiskulud</v>
      </c>
      <c r="C454" t="s">
        <v>467</v>
      </c>
      <c r="D454">
        <v>1074</v>
      </c>
      <c r="E454" s="1">
        <v>5511046</v>
      </c>
      <c r="F454" t="s">
        <v>367</v>
      </c>
      <c r="G454" t="s">
        <v>384</v>
      </c>
      <c r="H454" t="s">
        <v>385</v>
      </c>
      <c r="I454" t="s">
        <v>339</v>
      </c>
      <c r="J454" t="s">
        <v>340</v>
      </c>
      <c r="K454" t="s">
        <v>465</v>
      </c>
      <c r="L454" t="s">
        <v>466</v>
      </c>
    </row>
    <row r="455" spans="1:14" x14ac:dyDescent="0.35">
      <c r="A455" t="str">
        <f>VLOOKUP(E455,kontoplaan!A455:F1923,6,FALSE)</f>
        <v>Põhitegevuse kulud</v>
      </c>
      <c r="B455" t="str">
        <f>VLOOKUP(E455,kontogrupp!A455:B1779,2,FALSE)</f>
        <v>55 - majandamiskulud</v>
      </c>
      <c r="C455" t="s">
        <v>172</v>
      </c>
      <c r="D455">
        <v>-50</v>
      </c>
      <c r="E455" s="1">
        <v>551104</v>
      </c>
      <c r="F455" t="s">
        <v>172</v>
      </c>
      <c r="G455" t="s">
        <v>384</v>
      </c>
      <c r="H455" t="s">
        <v>385</v>
      </c>
      <c r="I455" t="s">
        <v>339</v>
      </c>
      <c r="J455" t="s">
        <v>340</v>
      </c>
      <c r="K455" t="s">
        <v>546</v>
      </c>
      <c r="L455" t="s">
        <v>547</v>
      </c>
    </row>
    <row r="456" spans="1:14" x14ac:dyDescent="0.35">
      <c r="A456" t="str">
        <f>VLOOKUP(E456,kontoplaan!A456:F1924,6,FALSE)</f>
        <v>Põhitegevuse kulud</v>
      </c>
      <c r="B456" t="str">
        <f>VLOOKUP(E456,kontogrupp!A456:B1780,2,FALSE)</f>
        <v>55 - majandamiskulud</v>
      </c>
      <c r="C456" t="s">
        <v>172</v>
      </c>
      <c r="D456">
        <v>400</v>
      </c>
      <c r="E456" s="1">
        <v>551104</v>
      </c>
      <c r="F456" t="s">
        <v>172</v>
      </c>
      <c r="G456" t="s">
        <v>548</v>
      </c>
      <c r="H456" t="s">
        <v>549</v>
      </c>
      <c r="I456" t="s">
        <v>550</v>
      </c>
      <c r="J456" t="s">
        <v>551</v>
      </c>
      <c r="K456" t="s">
        <v>588</v>
      </c>
      <c r="L456" t="s">
        <v>589</v>
      </c>
    </row>
    <row r="457" spans="1:14" x14ac:dyDescent="0.35">
      <c r="A457" t="str">
        <f>VLOOKUP(E457,kontoplaan!A457:F1925,6,FALSE)</f>
        <v>Põhitegevuse kulud</v>
      </c>
      <c r="B457" t="str">
        <f>VLOOKUP(E457,kontogrupp!A457:B1781,2,FALSE)</f>
        <v>55 - majandamiskulud</v>
      </c>
      <c r="C457" t="s">
        <v>467</v>
      </c>
      <c r="D457">
        <v>-400</v>
      </c>
      <c r="E457" s="1">
        <v>5511043</v>
      </c>
      <c r="F457" t="s">
        <v>467</v>
      </c>
      <c r="G457" t="s">
        <v>548</v>
      </c>
      <c r="H457" t="s">
        <v>549</v>
      </c>
      <c r="I457" t="s">
        <v>550</v>
      </c>
      <c r="J457" t="s">
        <v>551</v>
      </c>
      <c r="K457" t="s">
        <v>588</v>
      </c>
      <c r="L457" t="s">
        <v>589</v>
      </c>
    </row>
    <row r="458" spans="1:14" x14ac:dyDescent="0.35">
      <c r="A458" t="str">
        <f>VLOOKUP(E458,kontoplaan!A458:F1926,6,FALSE)</f>
        <v>Põhitegevuse kulud</v>
      </c>
      <c r="B458" t="str">
        <f>VLOOKUP(E458,kontogrupp!A458:B1782,2,FALSE)</f>
        <v>55 - majandamiskulud</v>
      </c>
      <c r="C458" t="s">
        <v>172</v>
      </c>
      <c r="D458">
        <v>916</v>
      </c>
      <c r="E458" s="1">
        <v>551104</v>
      </c>
      <c r="F458" t="s">
        <v>172</v>
      </c>
      <c r="G458" t="s">
        <v>538</v>
      </c>
      <c r="H458" t="s">
        <v>539</v>
      </c>
      <c r="I458" t="s">
        <v>540</v>
      </c>
      <c r="J458" t="s">
        <v>541</v>
      </c>
      <c r="K458" t="s">
        <v>542</v>
      </c>
      <c r="L458" t="s">
        <v>543</v>
      </c>
    </row>
    <row r="459" spans="1:14" x14ac:dyDescent="0.35">
      <c r="A459" t="str">
        <f>VLOOKUP(E459,kontoplaan!A459:F1927,6,FALSE)</f>
        <v>Põhitegevuse kulud</v>
      </c>
      <c r="B459" t="str">
        <f>VLOOKUP(E459,kontogrupp!A459:B1783,2,FALSE)</f>
        <v>55 - majandamiskulud</v>
      </c>
      <c r="C459" t="s">
        <v>467</v>
      </c>
      <c r="D459">
        <v>-916</v>
      </c>
      <c r="E459" s="1">
        <v>5511043</v>
      </c>
      <c r="F459" t="s">
        <v>467</v>
      </c>
      <c r="G459" t="s">
        <v>538</v>
      </c>
      <c r="H459" t="s">
        <v>539</v>
      </c>
      <c r="I459" t="s">
        <v>540</v>
      </c>
      <c r="J459" t="s">
        <v>541</v>
      </c>
      <c r="K459" t="s">
        <v>542</v>
      </c>
      <c r="L459" t="s">
        <v>543</v>
      </c>
    </row>
    <row r="460" spans="1:14" x14ac:dyDescent="0.35">
      <c r="A460" t="str">
        <f>VLOOKUP(E460,kontoplaan!A460:F1928,6,FALSE)</f>
        <v>Põhitegevuse kulud</v>
      </c>
      <c r="B460" t="str">
        <f>VLOOKUP(E460,kontogrupp!A460:B1784,2,FALSE)</f>
        <v>55 - majandamiskulud</v>
      </c>
      <c r="C460" t="s">
        <v>172</v>
      </c>
      <c r="D460">
        <v>-1000</v>
      </c>
      <c r="E460" s="1">
        <v>551104</v>
      </c>
      <c r="F460" t="s">
        <v>172</v>
      </c>
      <c r="G460" t="s">
        <v>221</v>
      </c>
      <c r="H460" t="s">
        <v>222</v>
      </c>
      <c r="I460" t="s">
        <v>223</v>
      </c>
      <c r="J460" t="s">
        <v>224</v>
      </c>
      <c r="K460" t="s">
        <v>408</v>
      </c>
      <c r="L460" t="s">
        <v>409</v>
      </c>
    </row>
    <row r="461" spans="1:14" x14ac:dyDescent="0.35">
      <c r="A461" t="str">
        <f>VLOOKUP(E461,kontoplaan!A461:F1929,6,FALSE)</f>
        <v>Põhitegevuse kulud</v>
      </c>
      <c r="B461" t="str">
        <f>VLOOKUP(E461,kontogrupp!A461:B1785,2,FALSE)</f>
        <v>55 - majandamiskulud</v>
      </c>
      <c r="C461" t="s">
        <v>467</v>
      </c>
      <c r="D461">
        <v>1000</v>
      </c>
      <c r="E461" s="1">
        <v>5511043</v>
      </c>
      <c r="F461" t="s">
        <v>467</v>
      </c>
      <c r="G461" t="s">
        <v>221</v>
      </c>
      <c r="H461" t="s">
        <v>222</v>
      </c>
      <c r="I461" t="s">
        <v>223</v>
      </c>
      <c r="J461" t="s">
        <v>224</v>
      </c>
      <c r="K461" t="s">
        <v>408</v>
      </c>
      <c r="L461" t="s">
        <v>409</v>
      </c>
    </row>
    <row r="462" spans="1:14" hidden="1" x14ac:dyDescent="0.35">
      <c r="A462" t="str">
        <f>VLOOKUP(E462,kontoplaan!A462:F1930,6,FALSE)</f>
        <v>Investeerimistegevuse kulud</v>
      </c>
      <c r="B462" t="str">
        <f>VLOOKUP(E462,kontogrupp!A462:B1786,2,FALSE)</f>
        <v>15 - põhivara soetus</v>
      </c>
      <c r="C462" t="s">
        <v>655</v>
      </c>
      <c r="D462">
        <v>29000</v>
      </c>
      <c r="E462" s="1">
        <v>155910</v>
      </c>
      <c r="F462" t="s">
        <v>657</v>
      </c>
      <c r="G462" t="s">
        <v>332</v>
      </c>
      <c r="H462" t="s">
        <v>333</v>
      </c>
      <c r="I462" t="s">
        <v>178</v>
      </c>
      <c r="J462" t="s">
        <v>179</v>
      </c>
      <c r="M462" t="s">
        <v>658</v>
      </c>
      <c r="N462" t="s">
        <v>659</v>
      </c>
    </row>
    <row r="463" spans="1:14" x14ac:dyDescent="0.35">
      <c r="A463" t="str">
        <f>VLOOKUP(E463,kontoplaan!A463:F1931,6,FALSE)</f>
        <v>Põhitegevuse kulud</v>
      </c>
      <c r="B463" t="str">
        <f>VLOOKUP(E463,kontogrupp!A463:B1787,2,FALSE)</f>
        <v>55 - majandamiskulud</v>
      </c>
      <c r="C463" t="s">
        <v>660</v>
      </c>
      <c r="D463">
        <v>-430</v>
      </c>
      <c r="E463" s="1">
        <v>550012</v>
      </c>
      <c r="F463" t="s">
        <v>643</v>
      </c>
      <c r="G463" t="s">
        <v>337</v>
      </c>
      <c r="H463" t="s">
        <v>338</v>
      </c>
      <c r="I463" t="s">
        <v>339</v>
      </c>
      <c r="J463" t="s">
        <v>340</v>
      </c>
    </row>
    <row r="464" spans="1:14" hidden="1" x14ac:dyDescent="0.35">
      <c r="A464" t="str">
        <f>VLOOKUP(E464,kontoplaan!A464:F1932,6,FALSE)</f>
        <v>Investeerimistegevuse kulud</v>
      </c>
      <c r="B464" t="str">
        <f>VLOOKUP(E464,kontogrupp!A464:B1788,2,FALSE)</f>
        <v>15 - põhivara soetus</v>
      </c>
      <c r="C464" t="s">
        <v>661</v>
      </c>
      <c r="D464">
        <v>-29000</v>
      </c>
      <c r="E464" s="1">
        <v>155100</v>
      </c>
      <c r="F464" t="s">
        <v>663</v>
      </c>
      <c r="G464" t="s">
        <v>332</v>
      </c>
      <c r="H464" t="s">
        <v>333</v>
      </c>
      <c r="I464" t="s">
        <v>178</v>
      </c>
      <c r="J464" t="s">
        <v>179</v>
      </c>
      <c r="M464" t="s">
        <v>658</v>
      </c>
      <c r="N464" t="s">
        <v>659</v>
      </c>
    </row>
    <row r="465" spans="1:16" x14ac:dyDescent="0.35">
      <c r="A465" t="str">
        <f>VLOOKUP(E465,kontoplaan!A465:F1933,6,FALSE)</f>
        <v>Põhitegevuse kulud</v>
      </c>
      <c r="B465" t="str">
        <f>VLOOKUP(E465,kontogrupp!A465:B1789,2,FALSE)</f>
        <v>55 - majandamiskulud</v>
      </c>
      <c r="C465" t="s">
        <v>347</v>
      </c>
      <c r="D465">
        <v>2240</v>
      </c>
      <c r="E465" s="1">
        <v>551290</v>
      </c>
      <c r="F465" t="s">
        <v>347</v>
      </c>
      <c r="G465" t="s">
        <v>288</v>
      </c>
      <c r="H465" t="s">
        <v>289</v>
      </c>
      <c r="I465" t="s">
        <v>117</v>
      </c>
      <c r="J465" t="s">
        <v>118</v>
      </c>
      <c r="K465" t="s">
        <v>511</v>
      </c>
      <c r="L465" t="s">
        <v>512</v>
      </c>
    </row>
    <row r="466" spans="1:16" x14ac:dyDescent="0.35">
      <c r="A466" t="str">
        <f>VLOOKUP(E466,kontoplaan!A466:F1934,6,FALSE)</f>
        <v>Põhitegevuse kulud</v>
      </c>
      <c r="B466" t="str">
        <f>VLOOKUP(E466,kontogrupp!A466:B1790,2,FALSE)</f>
        <v>55 - majandamiskulud</v>
      </c>
      <c r="C466" t="s">
        <v>664</v>
      </c>
      <c r="D466">
        <v>11000</v>
      </c>
      <c r="E466" s="1">
        <v>552520</v>
      </c>
      <c r="F466" t="s">
        <v>297</v>
      </c>
      <c r="G466" t="s">
        <v>337</v>
      </c>
      <c r="H466" t="s">
        <v>338</v>
      </c>
      <c r="I466" t="s">
        <v>339</v>
      </c>
      <c r="J466" t="s">
        <v>340</v>
      </c>
    </row>
    <row r="467" spans="1:16" x14ac:dyDescent="0.35">
      <c r="A467" t="str">
        <f>VLOOKUP(E467,kontoplaan!A467:F1935,6,FALSE)</f>
        <v>Põhitegevuse kulud</v>
      </c>
      <c r="B467" t="str">
        <f>VLOOKUP(E467,kontogrupp!A467:B1791,2,FALSE)</f>
        <v>55 - majandamiskulud</v>
      </c>
      <c r="C467" t="s">
        <v>467</v>
      </c>
      <c r="D467">
        <v>-3950</v>
      </c>
      <c r="E467" s="1">
        <v>5511043</v>
      </c>
      <c r="F467" t="s">
        <v>467</v>
      </c>
      <c r="G467" t="s">
        <v>288</v>
      </c>
      <c r="H467" t="s">
        <v>289</v>
      </c>
      <c r="I467" t="s">
        <v>117</v>
      </c>
      <c r="J467" t="s">
        <v>118</v>
      </c>
      <c r="K467" t="s">
        <v>511</v>
      </c>
      <c r="L467" t="s">
        <v>512</v>
      </c>
    </row>
    <row r="468" spans="1:16" x14ac:dyDescent="0.35">
      <c r="A468" t="str">
        <f>VLOOKUP(E468,kontoplaan!A468:F1936,6,FALSE)</f>
        <v>Põhitegevuse kulud</v>
      </c>
      <c r="B468" t="str">
        <f>VLOOKUP(E468,kontogrupp!A468:B1792,2,FALSE)</f>
        <v>55 - majandamiskulud</v>
      </c>
      <c r="C468" t="s">
        <v>467</v>
      </c>
      <c r="D468">
        <v>3950</v>
      </c>
      <c r="E468" s="1">
        <v>5511043</v>
      </c>
      <c r="F468" t="s">
        <v>467</v>
      </c>
      <c r="G468" t="s">
        <v>458</v>
      </c>
      <c r="H468" t="s">
        <v>459</v>
      </c>
      <c r="I468" t="s">
        <v>348</v>
      </c>
      <c r="J468" t="s">
        <v>349</v>
      </c>
      <c r="K468" t="s">
        <v>529</v>
      </c>
      <c r="L468" t="s">
        <v>530</v>
      </c>
    </row>
    <row r="469" spans="1:16" x14ac:dyDescent="0.35">
      <c r="A469" t="str">
        <f>VLOOKUP(E469,kontoplaan!A469:F1937,6,FALSE)</f>
        <v>Põhitegevuse kulud</v>
      </c>
      <c r="B469" t="str">
        <f>VLOOKUP(E469,kontogrupp!A469:B1793,2,FALSE)</f>
        <v>55 - majandamiskulud</v>
      </c>
      <c r="C469" t="s">
        <v>665</v>
      </c>
      <c r="D469">
        <v>1500</v>
      </c>
      <c r="E469" s="1">
        <v>550304</v>
      </c>
      <c r="F469" t="s">
        <v>667</v>
      </c>
      <c r="G469" t="s">
        <v>337</v>
      </c>
      <c r="H469" t="s">
        <v>338</v>
      </c>
      <c r="I469" t="s">
        <v>339</v>
      </c>
      <c r="J469" t="s">
        <v>340</v>
      </c>
    </row>
    <row r="470" spans="1:16" x14ac:dyDescent="0.35">
      <c r="A470" t="str">
        <f>VLOOKUP(E470,kontoplaan!A470:F1938,6,FALSE)</f>
        <v>Põhitegevuse kulud</v>
      </c>
      <c r="B470" t="str">
        <f>VLOOKUP(E470,kontogrupp!A470:B1794,2,FALSE)</f>
        <v>55 - majandamiskulud</v>
      </c>
      <c r="C470" t="s">
        <v>347</v>
      </c>
      <c r="D470">
        <v>5017</v>
      </c>
      <c r="E470" s="1">
        <v>551290</v>
      </c>
      <c r="F470" t="s">
        <v>347</v>
      </c>
      <c r="G470" t="s">
        <v>422</v>
      </c>
      <c r="H470" t="s">
        <v>423</v>
      </c>
      <c r="I470" t="s">
        <v>307</v>
      </c>
      <c r="J470" t="s">
        <v>308</v>
      </c>
      <c r="K470" t="s">
        <v>424</v>
      </c>
      <c r="L470" t="s">
        <v>425</v>
      </c>
    </row>
    <row r="471" spans="1:16" x14ac:dyDescent="0.35">
      <c r="A471" t="str">
        <f>VLOOKUP(E471,kontoplaan!A471:F1939,6,FALSE)</f>
        <v>Põhitegevuse kulud</v>
      </c>
      <c r="B471" t="str">
        <f>VLOOKUP(E471,kontogrupp!A471:B1795,2,FALSE)</f>
        <v>55 - majandamiskulud</v>
      </c>
      <c r="C471" t="s">
        <v>668</v>
      </c>
      <c r="D471">
        <v>-4000</v>
      </c>
      <c r="E471" s="1">
        <v>551290</v>
      </c>
      <c r="F471" t="s">
        <v>347</v>
      </c>
      <c r="G471" t="s">
        <v>47</v>
      </c>
      <c r="H471" t="s">
        <v>48</v>
      </c>
      <c r="I471" t="s">
        <v>292</v>
      </c>
      <c r="J471" t="s">
        <v>293</v>
      </c>
      <c r="K471" t="s">
        <v>669</v>
      </c>
      <c r="L471" t="s">
        <v>670</v>
      </c>
      <c r="O471" t="s">
        <v>671</v>
      </c>
      <c r="P471" t="s">
        <v>672</v>
      </c>
    </row>
    <row r="472" spans="1:16" x14ac:dyDescent="0.35">
      <c r="A472" t="str">
        <f>VLOOKUP(E472,kontoplaan!A472:F1940,6,FALSE)</f>
        <v>Põhitegevuse kulud</v>
      </c>
      <c r="B472" t="str">
        <f>VLOOKUP(E472,kontogrupp!A472:B1796,2,FALSE)</f>
        <v>55 - majandamiskulud</v>
      </c>
      <c r="C472" t="s">
        <v>673</v>
      </c>
      <c r="D472">
        <v>2000</v>
      </c>
      <c r="E472" s="1">
        <v>551480</v>
      </c>
      <c r="F472" t="s">
        <v>675</v>
      </c>
      <c r="G472" t="s">
        <v>332</v>
      </c>
      <c r="H472" t="s">
        <v>333</v>
      </c>
      <c r="I472" t="s">
        <v>178</v>
      </c>
      <c r="J472" t="s">
        <v>179</v>
      </c>
    </row>
    <row r="473" spans="1:16" x14ac:dyDescent="0.35">
      <c r="A473" t="str">
        <f>VLOOKUP(E473,kontoplaan!A473:F1941,6,FALSE)</f>
        <v>Põhitegevuse kulud</v>
      </c>
      <c r="B473" t="str">
        <f>VLOOKUP(E473,kontogrupp!A473:B1797,2,FALSE)</f>
        <v>55 - majandamiskulud</v>
      </c>
      <c r="C473" t="s">
        <v>347</v>
      </c>
      <c r="D473">
        <v>5038</v>
      </c>
      <c r="E473" s="1">
        <v>551290</v>
      </c>
      <c r="F473" t="s">
        <v>347</v>
      </c>
      <c r="G473" t="s">
        <v>428</v>
      </c>
      <c r="H473" t="s">
        <v>429</v>
      </c>
      <c r="I473" t="s">
        <v>307</v>
      </c>
      <c r="J473" t="s">
        <v>308</v>
      </c>
      <c r="K473" t="s">
        <v>430</v>
      </c>
      <c r="L473" t="s">
        <v>431</v>
      </c>
    </row>
    <row r="474" spans="1:16" x14ac:dyDescent="0.35">
      <c r="A474" t="str">
        <f>VLOOKUP(E474,kontoplaan!A474:F1942,6,FALSE)</f>
        <v>Põhitegevuse kulud</v>
      </c>
      <c r="B474" t="str">
        <f>VLOOKUP(E474,kontogrupp!A474:B1798,2,FALSE)</f>
        <v>55 - majandamiskulud</v>
      </c>
      <c r="C474" t="s">
        <v>172</v>
      </c>
      <c r="D474">
        <v>800</v>
      </c>
      <c r="E474" s="1">
        <v>551104</v>
      </c>
      <c r="F474" t="s">
        <v>172</v>
      </c>
      <c r="G474" t="s">
        <v>428</v>
      </c>
      <c r="H474" t="s">
        <v>429</v>
      </c>
      <c r="I474" t="s">
        <v>307</v>
      </c>
      <c r="J474" t="s">
        <v>308</v>
      </c>
      <c r="K474" t="s">
        <v>430</v>
      </c>
      <c r="L474" t="s">
        <v>431</v>
      </c>
    </row>
    <row r="475" spans="1:16" x14ac:dyDescent="0.35">
      <c r="A475" t="str">
        <f>VLOOKUP(E475,kontoplaan!A475:F1943,6,FALSE)</f>
        <v>Põhitegevuse kulud</v>
      </c>
      <c r="B475" t="str">
        <f>VLOOKUP(E475,kontogrupp!A475:B1799,2,FALSE)</f>
        <v>55 - majandamiskulud</v>
      </c>
      <c r="C475" t="s">
        <v>467</v>
      </c>
      <c r="D475">
        <v>-800</v>
      </c>
      <c r="E475" s="1">
        <v>5511043</v>
      </c>
      <c r="F475" t="s">
        <v>467</v>
      </c>
      <c r="G475" t="s">
        <v>428</v>
      </c>
      <c r="H475" t="s">
        <v>429</v>
      </c>
      <c r="I475" t="s">
        <v>307</v>
      </c>
      <c r="J475" t="s">
        <v>308</v>
      </c>
      <c r="K475" t="s">
        <v>430</v>
      </c>
      <c r="L475" t="s">
        <v>431</v>
      </c>
    </row>
    <row r="476" spans="1:16" x14ac:dyDescent="0.35">
      <c r="A476" t="str">
        <f>VLOOKUP(E476,kontoplaan!A476:F1944,6,FALSE)</f>
        <v>Põhitegevuse kulud</v>
      </c>
      <c r="B476" t="str">
        <f>VLOOKUP(E476,kontogrupp!A476:B1800,2,FALSE)</f>
        <v>55 - majandamiskulud</v>
      </c>
      <c r="C476" t="s">
        <v>676</v>
      </c>
      <c r="D476">
        <v>-2000</v>
      </c>
      <c r="E476" s="1">
        <v>551410</v>
      </c>
      <c r="F476" t="s">
        <v>678</v>
      </c>
      <c r="G476" t="s">
        <v>332</v>
      </c>
      <c r="H476" t="s">
        <v>333</v>
      </c>
      <c r="I476" t="s">
        <v>178</v>
      </c>
      <c r="J476" t="s">
        <v>179</v>
      </c>
    </row>
    <row r="477" spans="1:16" x14ac:dyDescent="0.35">
      <c r="A477" t="str">
        <f>VLOOKUP(E477,kontoplaan!A477:F1945,6,FALSE)</f>
        <v>Põhitegevuse kulud</v>
      </c>
      <c r="B477" t="str">
        <f>VLOOKUP(E477,kontogrupp!A477:B1801,2,FALSE)</f>
        <v>55 - majandamiskulud</v>
      </c>
      <c r="C477" t="s">
        <v>347</v>
      </c>
      <c r="D477">
        <v>1538</v>
      </c>
      <c r="E477" s="1">
        <v>551290</v>
      </c>
      <c r="F477" t="s">
        <v>347</v>
      </c>
      <c r="G477" t="s">
        <v>428</v>
      </c>
      <c r="H477" t="s">
        <v>429</v>
      </c>
      <c r="I477" t="s">
        <v>307</v>
      </c>
      <c r="J477" t="s">
        <v>308</v>
      </c>
      <c r="K477" t="s">
        <v>586</v>
      </c>
      <c r="L477" t="s">
        <v>587</v>
      </c>
    </row>
    <row r="478" spans="1:16" x14ac:dyDescent="0.35">
      <c r="A478" t="str">
        <f>VLOOKUP(E478,kontoplaan!A478:F1946,6,FALSE)</f>
        <v>Põhitegevuse kulud</v>
      </c>
      <c r="B478" t="str">
        <f>VLOOKUP(E478,kontogrupp!A478:B1802,2,FALSE)</f>
        <v>55 - majandamiskulud</v>
      </c>
      <c r="C478" t="s">
        <v>347</v>
      </c>
      <c r="D478">
        <v>1505</v>
      </c>
      <c r="E478" s="1">
        <v>551290</v>
      </c>
      <c r="F478" t="s">
        <v>347</v>
      </c>
      <c r="G478" t="s">
        <v>305</v>
      </c>
      <c r="H478" t="s">
        <v>306</v>
      </c>
      <c r="I478" t="s">
        <v>307</v>
      </c>
      <c r="J478" t="s">
        <v>308</v>
      </c>
      <c r="K478" t="s">
        <v>558</v>
      </c>
      <c r="L478" t="s">
        <v>559</v>
      </c>
    </row>
    <row r="479" spans="1:16" x14ac:dyDescent="0.35">
      <c r="A479" t="str">
        <f>VLOOKUP(E479,kontoplaan!A479:F1947,6,FALSE)</f>
        <v>Põhitegevuse kulud</v>
      </c>
      <c r="B479" t="str">
        <f>VLOOKUP(E479,kontogrupp!A479:B1803,2,FALSE)</f>
        <v>60 - muud tegevuskulud</v>
      </c>
      <c r="C479" t="s">
        <v>679</v>
      </c>
      <c r="D479">
        <v>170</v>
      </c>
      <c r="E479" s="1">
        <v>601070</v>
      </c>
      <c r="F479" t="s">
        <v>681</v>
      </c>
      <c r="G479" t="s">
        <v>332</v>
      </c>
      <c r="H479" t="s">
        <v>333</v>
      </c>
      <c r="I479" t="s">
        <v>178</v>
      </c>
      <c r="J479" t="s">
        <v>179</v>
      </c>
    </row>
    <row r="480" spans="1:16" x14ac:dyDescent="0.35">
      <c r="A480" t="str">
        <f>VLOOKUP(E480,kontoplaan!A480:F1948,6,FALSE)</f>
        <v>Põhitegevuse kulud</v>
      </c>
      <c r="B480" t="str">
        <f>VLOOKUP(E480,kontogrupp!A480:B1804,2,FALSE)</f>
        <v>55 - majandamiskulud</v>
      </c>
      <c r="C480" t="s">
        <v>172</v>
      </c>
      <c r="D480">
        <v>1360</v>
      </c>
      <c r="E480" s="1">
        <v>551104</v>
      </c>
      <c r="F480" t="s">
        <v>172</v>
      </c>
      <c r="G480" t="s">
        <v>482</v>
      </c>
      <c r="H480" t="s">
        <v>483</v>
      </c>
      <c r="I480" t="s">
        <v>250</v>
      </c>
      <c r="J480" t="s">
        <v>251</v>
      </c>
      <c r="K480" t="s">
        <v>484</v>
      </c>
      <c r="L480" t="s">
        <v>485</v>
      </c>
    </row>
    <row r="481" spans="1:16" x14ac:dyDescent="0.35">
      <c r="A481" t="str">
        <f>VLOOKUP(E481,kontoplaan!A481:F1949,6,FALSE)</f>
        <v>Põhitegevuse kulud</v>
      </c>
      <c r="B481" t="str">
        <f>VLOOKUP(E481,kontogrupp!A481:B1805,2,FALSE)</f>
        <v>55 - majandamiskulud</v>
      </c>
      <c r="C481" t="s">
        <v>682</v>
      </c>
      <c r="D481">
        <v>-222</v>
      </c>
      <c r="E481" s="1">
        <v>552490</v>
      </c>
      <c r="F481" t="s">
        <v>244</v>
      </c>
      <c r="G481" t="s">
        <v>139</v>
      </c>
      <c r="H481" t="s">
        <v>140</v>
      </c>
      <c r="I481" t="s">
        <v>245</v>
      </c>
      <c r="J481" t="s">
        <v>246</v>
      </c>
      <c r="O481" t="s">
        <v>247</v>
      </c>
      <c r="P481" t="s">
        <v>248</v>
      </c>
    </row>
    <row r="482" spans="1:16" x14ac:dyDescent="0.35">
      <c r="A482" t="str">
        <f>VLOOKUP(E482,kontoplaan!A482:F1950,6,FALSE)</f>
        <v>Põhitegevuse kulud</v>
      </c>
      <c r="B482" t="str">
        <f>VLOOKUP(E482,kontogrupp!A482:B1806,2,FALSE)</f>
        <v>55 - majandamiskulud</v>
      </c>
      <c r="C482" t="s">
        <v>679</v>
      </c>
      <c r="D482">
        <v>-170</v>
      </c>
      <c r="E482" s="1">
        <v>551308</v>
      </c>
      <c r="F482" t="s">
        <v>184</v>
      </c>
      <c r="G482" t="s">
        <v>332</v>
      </c>
      <c r="H482" t="s">
        <v>333</v>
      </c>
      <c r="I482" t="s">
        <v>178</v>
      </c>
      <c r="J482" t="s">
        <v>179</v>
      </c>
    </row>
    <row r="483" spans="1:16" x14ac:dyDescent="0.35">
      <c r="A483" t="str">
        <f>VLOOKUP(E483,kontoplaan!A483:F1951,6,FALSE)</f>
        <v>Põhitegevuse kulud</v>
      </c>
      <c r="B483" t="str">
        <f>VLOOKUP(E483,kontogrupp!A483:B1807,2,FALSE)</f>
        <v>55 - majandamiskulud</v>
      </c>
      <c r="C483" t="s">
        <v>467</v>
      </c>
      <c r="D483">
        <v>-1360</v>
      </c>
      <c r="E483" s="1">
        <v>5511043</v>
      </c>
      <c r="F483" t="s">
        <v>467</v>
      </c>
      <c r="G483" t="s">
        <v>482</v>
      </c>
      <c r="H483" t="s">
        <v>483</v>
      </c>
      <c r="I483" t="s">
        <v>250</v>
      </c>
      <c r="J483" t="s">
        <v>251</v>
      </c>
      <c r="K483" t="s">
        <v>484</v>
      </c>
      <c r="L483" t="s">
        <v>485</v>
      </c>
    </row>
    <row r="484" spans="1:16" x14ac:dyDescent="0.35">
      <c r="A484" t="str">
        <f>VLOOKUP(E484,kontoplaan!A484:F1952,6,FALSE)</f>
        <v>Põhitegevuse kulud</v>
      </c>
      <c r="B484" t="str">
        <f>VLOOKUP(E484,kontogrupp!A484:B1808,2,FALSE)</f>
        <v>55 - majandamiskulud</v>
      </c>
      <c r="C484" t="s">
        <v>347</v>
      </c>
      <c r="D484">
        <v>49</v>
      </c>
      <c r="E484" s="1">
        <v>551290</v>
      </c>
      <c r="F484" t="s">
        <v>347</v>
      </c>
      <c r="G484" t="s">
        <v>404</v>
      </c>
      <c r="H484" t="s">
        <v>405</v>
      </c>
      <c r="I484" t="s">
        <v>307</v>
      </c>
      <c r="J484" t="s">
        <v>308</v>
      </c>
      <c r="K484" t="s">
        <v>406</v>
      </c>
      <c r="L484" t="s">
        <v>407</v>
      </c>
    </row>
    <row r="485" spans="1:16" hidden="1" x14ac:dyDescent="0.35">
      <c r="A485" t="str">
        <f>VLOOKUP(E485,kontoplaan!A485:F1953,6,FALSE)</f>
        <v>Põhitegevuse tulud</v>
      </c>
      <c r="B485" t="str">
        <f>VLOOKUP(E485,kontogrupp!A485:B1809,2,FALSE)</f>
        <v>32 - tulud kaupade ja teenuste müügist</v>
      </c>
      <c r="C485" t="s">
        <v>683</v>
      </c>
      <c r="D485">
        <v>16131</v>
      </c>
      <c r="E485" s="1">
        <v>322210</v>
      </c>
      <c r="F485" t="s">
        <v>685</v>
      </c>
      <c r="G485" t="s">
        <v>337</v>
      </c>
      <c r="H485" t="s">
        <v>338</v>
      </c>
      <c r="I485" t="s">
        <v>339</v>
      </c>
      <c r="J485" t="s">
        <v>340</v>
      </c>
    </row>
    <row r="486" spans="1:16" x14ac:dyDescent="0.35">
      <c r="A486" t="str">
        <f>VLOOKUP(E486,kontoplaan!A486:F1954,6,FALSE)</f>
        <v>Põhitegevuse kulud</v>
      </c>
      <c r="B486" t="str">
        <f>VLOOKUP(E486,kontogrupp!A486:B1810,2,FALSE)</f>
        <v>55 - majandamiskulud</v>
      </c>
      <c r="C486" t="s">
        <v>347</v>
      </c>
      <c r="D486">
        <v>1863</v>
      </c>
      <c r="E486" s="1">
        <v>551290</v>
      </c>
      <c r="F486" t="s">
        <v>347</v>
      </c>
      <c r="G486" t="s">
        <v>404</v>
      </c>
      <c r="H486" t="s">
        <v>405</v>
      </c>
      <c r="I486" t="s">
        <v>307</v>
      </c>
      <c r="J486" t="s">
        <v>308</v>
      </c>
      <c r="K486" t="s">
        <v>471</v>
      </c>
      <c r="L486" t="s">
        <v>472</v>
      </c>
    </row>
    <row r="487" spans="1:16" x14ac:dyDescent="0.35">
      <c r="A487" t="str">
        <f>VLOOKUP(E487,kontoplaan!A487:F1955,6,FALSE)</f>
        <v>Põhitegevuse kulud</v>
      </c>
      <c r="B487" t="str">
        <f>VLOOKUP(E487,kontogrupp!A487:B1811,2,FALSE)</f>
        <v>55 - majandamiskulud</v>
      </c>
      <c r="C487" t="s">
        <v>686</v>
      </c>
      <c r="D487">
        <v>200</v>
      </c>
      <c r="E487" s="1">
        <v>550304</v>
      </c>
      <c r="F487" t="s">
        <v>667</v>
      </c>
      <c r="G487" t="s">
        <v>332</v>
      </c>
      <c r="H487" t="s">
        <v>333</v>
      </c>
      <c r="I487" t="s">
        <v>178</v>
      </c>
      <c r="J487" t="s">
        <v>179</v>
      </c>
    </row>
    <row r="488" spans="1:16" x14ac:dyDescent="0.35">
      <c r="A488" t="str">
        <f>VLOOKUP(E488,kontoplaan!A488:F1956,6,FALSE)</f>
        <v>Põhitegevuse kulud</v>
      </c>
      <c r="B488" t="str">
        <f>VLOOKUP(E488,kontogrupp!A488:B1812,2,FALSE)</f>
        <v>55 - majandamiskulud</v>
      </c>
      <c r="C488" t="s">
        <v>687</v>
      </c>
      <c r="D488">
        <v>250</v>
      </c>
      <c r="E488" s="1">
        <v>551105</v>
      </c>
      <c r="F488" t="s">
        <v>687</v>
      </c>
      <c r="G488" t="s">
        <v>380</v>
      </c>
      <c r="H488" t="s">
        <v>381</v>
      </c>
      <c r="I488" t="s">
        <v>250</v>
      </c>
      <c r="J488" t="s">
        <v>251</v>
      </c>
      <c r="K488" t="s">
        <v>594</v>
      </c>
      <c r="L488" t="s">
        <v>595</v>
      </c>
    </row>
    <row r="489" spans="1:16" hidden="1" x14ac:dyDescent="0.35">
      <c r="A489" t="str">
        <f>VLOOKUP(E489,kontoplaan!A489:F1957,6,FALSE)</f>
        <v>Põhitegevuse tulud</v>
      </c>
      <c r="B489" t="str">
        <f>VLOOKUP(E489,kontogrupp!A489:B1813,2,FALSE)</f>
        <v>35 - saadud toetused</v>
      </c>
      <c r="C489" t="s">
        <v>689</v>
      </c>
      <c r="D489">
        <v>4778</v>
      </c>
      <c r="E489" s="1">
        <v>350002</v>
      </c>
      <c r="F489" t="s">
        <v>691</v>
      </c>
      <c r="G489" t="s">
        <v>337</v>
      </c>
      <c r="H489" t="s">
        <v>338</v>
      </c>
      <c r="I489" t="s">
        <v>339</v>
      </c>
      <c r="J489" t="s">
        <v>340</v>
      </c>
    </row>
    <row r="490" spans="1:16" x14ac:dyDescent="0.35">
      <c r="A490" t="str">
        <f>VLOOKUP(E490,kontoplaan!A490:F1958,6,FALSE)</f>
        <v>Põhitegevuse kulud</v>
      </c>
      <c r="B490" t="str">
        <f>VLOOKUP(E490,kontogrupp!A490:B1814,2,FALSE)</f>
        <v>55 - majandamiskulud</v>
      </c>
      <c r="C490" t="s">
        <v>467</v>
      </c>
      <c r="D490">
        <v>250</v>
      </c>
      <c r="E490" s="1">
        <v>5511043</v>
      </c>
      <c r="F490" t="s">
        <v>467</v>
      </c>
      <c r="G490" t="s">
        <v>380</v>
      </c>
      <c r="H490" t="s">
        <v>381</v>
      </c>
      <c r="I490" t="s">
        <v>250</v>
      </c>
      <c r="J490" t="s">
        <v>251</v>
      </c>
      <c r="K490" t="s">
        <v>594</v>
      </c>
      <c r="L490" t="s">
        <v>595</v>
      </c>
    </row>
    <row r="491" spans="1:16" x14ac:dyDescent="0.35">
      <c r="A491" t="str">
        <f>VLOOKUP(E491,kontoplaan!A491:F1959,6,FALSE)</f>
        <v>Põhitegevuse kulud</v>
      </c>
      <c r="B491" t="str">
        <f>VLOOKUP(E491,kontogrupp!A491:B1815,2,FALSE)</f>
        <v>55 - majandamiskulud</v>
      </c>
      <c r="C491" t="s">
        <v>686</v>
      </c>
      <c r="D491">
        <v>-200</v>
      </c>
      <c r="E491" s="1">
        <v>551308</v>
      </c>
      <c r="F491" t="s">
        <v>184</v>
      </c>
      <c r="G491" t="s">
        <v>332</v>
      </c>
      <c r="H491" t="s">
        <v>333</v>
      </c>
      <c r="I491" t="s">
        <v>178</v>
      </c>
      <c r="J491" t="s">
        <v>179</v>
      </c>
    </row>
    <row r="492" spans="1:16" x14ac:dyDescent="0.35">
      <c r="A492" t="str">
        <f>VLOOKUP(E492,kontoplaan!A492:F1960,6,FALSE)</f>
        <v>Põhitegevuse kulud</v>
      </c>
      <c r="B492" t="str">
        <f>VLOOKUP(E492,kontogrupp!A492:B1816,2,FALSE)</f>
        <v>55 - majandamiskulud</v>
      </c>
      <c r="C492" t="s">
        <v>467</v>
      </c>
      <c r="D492">
        <v>-500</v>
      </c>
      <c r="E492" s="1">
        <v>5511043</v>
      </c>
      <c r="F492" t="s">
        <v>467</v>
      </c>
      <c r="G492" t="s">
        <v>554</v>
      </c>
      <c r="H492" t="s">
        <v>555</v>
      </c>
      <c r="I492" t="s">
        <v>492</v>
      </c>
      <c r="J492" t="s">
        <v>493</v>
      </c>
      <c r="K492" t="s">
        <v>556</v>
      </c>
      <c r="L492" t="s">
        <v>557</v>
      </c>
    </row>
    <row r="493" spans="1:16" x14ac:dyDescent="0.35">
      <c r="A493" t="str">
        <f>VLOOKUP(E493,kontoplaan!A493:F1961,6,FALSE)</f>
        <v>Põhitegevuse kulud</v>
      </c>
      <c r="B493" t="str">
        <f>VLOOKUP(E493,kontogrupp!A493:B1817,2,FALSE)</f>
        <v>55 - majandamiskulud</v>
      </c>
      <c r="C493" t="s">
        <v>692</v>
      </c>
      <c r="D493">
        <v>2500</v>
      </c>
      <c r="E493" s="1">
        <v>550060</v>
      </c>
      <c r="F493" t="s">
        <v>64</v>
      </c>
      <c r="G493" t="s">
        <v>332</v>
      </c>
      <c r="H493" t="s">
        <v>333</v>
      </c>
      <c r="I493" t="s">
        <v>178</v>
      </c>
      <c r="J493" t="s">
        <v>179</v>
      </c>
      <c r="O493" t="s">
        <v>693</v>
      </c>
      <c r="P493" t="s">
        <v>694</v>
      </c>
    </row>
    <row r="494" spans="1:16" x14ac:dyDescent="0.35">
      <c r="A494" t="str">
        <f>VLOOKUP(E494,kontoplaan!A494:F1962,6,FALSE)</f>
        <v>Põhitegevuse kulud</v>
      </c>
      <c r="B494" t="str">
        <f>VLOOKUP(E494,kontogrupp!A494:B1818,2,FALSE)</f>
        <v>55 - majandamiskulud</v>
      </c>
      <c r="C494" t="s">
        <v>695</v>
      </c>
      <c r="D494">
        <v>278</v>
      </c>
      <c r="E494" s="1">
        <v>550012</v>
      </c>
      <c r="F494" t="s">
        <v>643</v>
      </c>
      <c r="G494" t="s">
        <v>154</v>
      </c>
      <c r="H494" t="s">
        <v>155</v>
      </c>
      <c r="I494" t="s">
        <v>117</v>
      </c>
      <c r="J494" t="s">
        <v>118</v>
      </c>
      <c r="M494" t="s">
        <v>572</v>
      </c>
      <c r="N494" t="s">
        <v>573</v>
      </c>
    </row>
    <row r="495" spans="1:16" x14ac:dyDescent="0.35">
      <c r="A495" t="str">
        <f>VLOOKUP(E495,kontoplaan!A495:F1963,6,FALSE)</f>
        <v>Põhitegevuse kulud</v>
      </c>
      <c r="B495" t="str">
        <f>VLOOKUP(E495,kontogrupp!A495:B1819,2,FALSE)</f>
        <v>55 - majandamiskulud</v>
      </c>
      <c r="C495" t="s">
        <v>692</v>
      </c>
      <c r="D495">
        <v>-2500</v>
      </c>
      <c r="E495" s="1">
        <v>550060</v>
      </c>
      <c r="F495" t="s">
        <v>64</v>
      </c>
      <c r="G495" t="s">
        <v>332</v>
      </c>
      <c r="H495" t="s">
        <v>333</v>
      </c>
      <c r="I495" t="s">
        <v>178</v>
      </c>
      <c r="J495" t="s">
        <v>179</v>
      </c>
      <c r="O495" t="s">
        <v>696</v>
      </c>
      <c r="P495" t="s">
        <v>697</v>
      </c>
    </row>
    <row r="496" spans="1:16" x14ac:dyDescent="0.35">
      <c r="A496" t="str">
        <f>VLOOKUP(E496,kontoplaan!A496:F1964,6,FALSE)</f>
        <v>Põhitegevuse kulud</v>
      </c>
      <c r="B496" t="str">
        <f>VLOOKUP(E496,kontogrupp!A496:B1820,2,FALSE)</f>
        <v>55 - majandamiskulud</v>
      </c>
      <c r="C496" t="s">
        <v>172</v>
      </c>
      <c r="D496">
        <v>-900</v>
      </c>
      <c r="E496" s="1">
        <v>551104</v>
      </c>
      <c r="F496" t="s">
        <v>172</v>
      </c>
      <c r="G496" t="s">
        <v>613</v>
      </c>
      <c r="H496" t="s">
        <v>614</v>
      </c>
      <c r="I496" t="s">
        <v>615</v>
      </c>
      <c r="J496" t="s">
        <v>616</v>
      </c>
      <c r="K496" t="s">
        <v>617</v>
      </c>
      <c r="L496" t="s">
        <v>618</v>
      </c>
    </row>
    <row r="497" spans="1:18" x14ac:dyDescent="0.35">
      <c r="A497" t="str">
        <f>VLOOKUP(E497,kontoplaan!A497:F1965,6,FALSE)</f>
        <v>Põhitegevuse kulud</v>
      </c>
      <c r="B497" t="str">
        <f>VLOOKUP(E497,kontogrupp!A497:B1821,2,FALSE)</f>
        <v>55 - majandamiskulud</v>
      </c>
      <c r="C497" t="s">
        <v>467</v>
      </c>
      <c r="D497">
        <v>900</v>
      </c>
      <c r="E497" s="1">
        <v>5511043</v>
      </c>
      <c r="F497" t="s">
        <v>467</v>
      </c>
      <c r="G497" t="s">
        <v>613</v>
      </c>
      <c r="H497" t="s">
        <v>614</v>
      </c>
      <c r="I497" t="s">
        <v>615</v>
      </c>
      <c r="J497" t="s">
        <v>616</v>
      </c>
      <c r="K497" t="s">
        <v>617</v>
      </c>
      <c r="L497" t="s">
        <v>618</v>
      </c>
    </row>
    <row r="498" spans="1:18" x14ac:dyDescent="0.35">
      <c r="A498" t="str">
        <f>VLOOKUP(E498,kontoplaan!A498:F1966,6,FALSE)</f>
        <v>Põhitegevuse kulud</v>
      </c>
      <c r="B498" t="str">
        <f>VLOOKUP(E498,kontogrupp!A498:B1822,2,FALSE)</f>
        <v>50 - tööjõukulud</v>
      </c>
      <c r="C498" t="s">
        <v>698</v>
      </c>
      <c r="D498">
        <v>10</v>
      </c>
      <c r="E498" s="1">
        <v>506040</v>
      </c>
      <c r="F498" t="s">
        <v>18</v>
      </c>
      <c r="G498" t="s">
        <v>139</v>
      </c>
      <c r="H498" t="s">
        <v>140</v>
      </c>
      <c r="I498" t="s">
        <v>245</v>
      </c>
      <c r="J498" t="s">
        <v>246</v>
      </c>
      <c r="O498" t="s">
        <v>23</v>
      </c>
      <c r="P498" t="s">
        <v>24</v>
      </c>
    </row>
    <row r="499" spans="1:18" x14ac:dyDescent="0.35">
      <c r="A499" t="str">
        <f>VLOOKUP(E499,kontoplaan!A499:F1967,6,FALSE)</f>
        <v>Põhitegevuse kulud</v>
      </c>
      <c r="B499" t="str">
        <f>VLOOKUP(E499,kontogrupp!A499:B1823,2,FALSE)</f>
        <v>55 - majandamiskulud</v>
      </c>
      <c r="C499" t="s">
        <v>698</v>
      </c>
      <c r="D499">
        <v>-10</v>
      </c>
      <c r="E499" s="1">
        <v>552490</v>
      </c>
      <c r="F499" t="s">
        <v>244</v>
      </c>
      <c r="G499" t="s">
        <v>139</v>
      </c>
      <c r="H499" t="s">
        <v>140</v>
      </c>
      <c r="I499" t="s">
        <v>245</v>
      </c>
      <c r="J499" t="s">
        <v>246</v>
      </c>
      <c r="O499" t="s">
        <v>699</v>
      </c>
      <c r="P499" t="s">
        <v>700</v>
      </c>
    </row>
    <row r="500" spans="1:18" x14ac:dyDescent="0.35">
      <c r="A500" t="str">
        <f>VLOOKUP(E500,kontoplaan!A500:F1968,6,FALSE)</f>
        <v>Põhitegevuse kulud</v>
      </c>
      <c r="B500" t="str">
        <f>VLOOKUP(E500,kontogrupp!A500:B1824,2,FALSE)</f>
        <v>50 - tööjõukulud</v>
      </c>
      <c r="C500" t="s">
        <v>701</v>
      </c>
      <c r="D500">
        <v>396</v>
      </c>
      <c r="E500" s="1">
        <v>506000</v>
      </c>
      <c r="F500" t="s">
        <v>28</v>
      </c>
      <c r="G500" t="s">
        <v>139</v>
      </c>
      <c r="H500" t="s">
        <v>140</v>
      </c>
      <c r="I500" t="s">
        <v>245</v>
      </c>
      <c r="J500" t="s">
        <v>246</v>
      </c>
      <c r="O500" t="s">
        <v>23</v>
      </c>
      <c r="P500" t="s">
        <v>24</v>
      </c>
    </row>
    <row r="501" spans="1:18" x14ac:dyDescent="0.35">
      <c r="A501" t="str">
        <f>VLOOKUP(E501,kontoplaan!A501:F1969,6,FALSE)</f>
        <v>Põhitegevuse kulud</v>
      </c>
      <c r="B501" t="str">
        <f>VLOOKUP(E501,kontogrupp!A501:B1825,2,FALSE)</f>
        <v>55 - majandamiskulud</v>
      </c>
      <c r="C501" t="s">
        <v>701</v>
      </c>
      <c r="D501">
        <v>-396</v>
      </c>
      <c r="E501" s="1">
        <v>552490</v>
      </c>
      <c r="F501" t="s">
        <v>244</v>
      </c>
      <c r="G501" t="s">
        <v>139</v>
      </c>
      <c r="H501" t="s">
        <v>140</v>
      </c>
      <c r="I501" t="s">
        <v>245</v>
      </c>
      <c r="J501" t="s">
        <v>246</v>
      </c>
      <c r="O501" t="s">
        <v>699</v>
      </c>
      <c r="P501" t="s">
        <v>700</v>
      </c>
    </row>
    <row r="502" spans="1:18" x14ac:dyDescent="0.35">
      <c r="A502" t="str">
        <f>VLOOKUP(E502,kontoplaan!A502:F1970,6,FALSE)</f>
        <v>Põhitegevuse kulud</v>
      </c>
      <c r="B502" t="str">
        <f>VLOOKUP(E502,kontogrupp!A502:B1826,2,FALSE)</f>
        <v>50 - tööjõukulud</v>
      </c>
      <c r="C502" t="s">
        <v>702</v>
      </c>
      <c r="D502">
        <v>1200</v>
      </c>
      <c r="E502" s="1">
        <v>500250</v>
      </c>
      <c r="F502" t="s">
        <v>102</v>
      </c>
      <c r="G502" t="s">
        <v>139</v>
      </c>
      <c r="H502" t="s">
        <v>140</v>
      </c>
      <c r="I502" t="s">
        <v>245</v>
      </c>
      <c r="J502" t="s">
        <v>246</v>
      </c>
      <c r="O502" t="s">
        <v>23</v>
      </c>
      <c r="P502" t="s">
        <v>24</v>
      </c>
    </row>
    <row r="503" spans="1:18" x14ac:dyDescent="0.35">
      <c r="A503" t="str">
        <f>VLOOKUP(E503,kontoplaan!A503:F1971,6,FALSE)</f>
        <v>Põhitegevuse kulud</v>
      </c>
      <c r="B503" t="str">
        <f>VLOOKUP(E503,kontogrupp!A503:B1827,2,FALSE)</f>
        <v>55 - majandamiskulud</v>
      </c>
      <c r="C503" t="s">
        <v>702</v>
      </c>
      <c r="D503">
        <v>-1200</v>
      </c>
      <c r="E503" s="1">
        <v>552490</v>
      </c>
      <c r="F503" t="s">
        <v>244</v>
      </c>
      <c r="G503" t="s">
        <v>139</v>
      </c>
      <c r="H503" t="s">
        <v>140</v>
      </c>
      <c r="I503" t="s">
        <v>245</v>
      </c>
      <c r="J503" t="s">
        <v>246</v>
      </c>
      <c r="O503" t="s">
        <v>699</v>
      </c>
      <c r="P503" t="s">
        <v>700</v>
      </c>
    </row>
    <row r="504" spans="1:18" x14ac:dyDescent="0.35">
      <c r="A504" t="str">
        <f>VLOOKUP(E504,kontoplaan!A504:F1972,6,FALSE)</f>
        <v>Põhitegevuse kulud</v>
      </c>
      <c r="B504" t="str">
        <f>VLOOKUP(E504,kontogrupp!A504:B1828,2,FALSE)</f>
        <v>55 - majandamiskulud</v>
      </c>
      <c r="C504" t="s">
        <v>467</v>
      </c>
      <c r="D504">
        <v>-250</v>
      </c>
      <c r="E504" s="1">
        <v>5511043</v>
      </c>
      <c r="F504" t="s">
        <v>467</v>
      </c>
      <c r="G504" t="s">
        <v>410</v>
      </c>
      <c r="H504" t="s">
        <v>411</v>
      </c>
      <c r="I504" t="s">
        <v>412</v>
      </c>
      <c r="J504" t="s">
        <v>413</v>
      </c>
      <c r="K504" t="s">
        <v>414</v>
      </c>
      <c r="L504" t="s">
        <v>415</v>
      </c>
    </row>
    <row r="505" spans="1:18" x14ac:dyDescent="0.35">
      <c r="A505" t="str">
        <f>VLOOKUP(E505,kontoplaan!A505:F1973,6,FALSE)</f>
        <v>Põhitegevuse kulud</v>
      </c>
      <c r="B505" t="str">
        <f>VLOOKUP(E505,kontogrupp!A505:B1829,2,FALSE)</f>
        <v>55 - majandamiskulud</v>
      </c>
      <c r="C505" t="s">
        <v>467</v>
      </c>
      <c r="D505">
        <v>250</v>
      </c>
      <c r="E505" s="1">
        <v>5511043</v>
      </c>
      <c r="F505" t="s">
        <v>467</v>
      </c>
      <c r="G505" t="s">
        <v>490</v>
      </c>
      <c r="H505" t="s">
        <v>491</v>
      </c>
      <c r="I505" t="s">
        <v>492</v>
      </c>
      <c r="J505" t="s">
        <v>493</v>
      </c>
      <c r="K505" t="s">
        <v>494</v>
      </c>
      <c r="L505" t="s">
        <v>495</v>
      </c>
    </row>
    <row r="506" spans="1:18" x14ac:dyDescent="0.35">
      <c r="A506" t="str">
        <f>VLOOKUP(E506,kontoplaan!A506:F1974,6,FALSE)</f>
        <v>Põhitegevuse kulud</v>
      </c>
      <c r="B506" t="str">
        <f>VLOOKUP(E506,kontogrupp!A506:B1830,2,FALSE)</f>
        <v>55 - majandamiskulud</v>
      </c>
      <c r="C506" t="s">
        <v>687</v>
      </c>
      <c r="D506">
        <v>200</v>
      </c>
      <c r="E506" s="1">
        <v>551105</v>
      </c>
      <c r="F506" t="s">
        <v>687</v>
      </c>
      <c r="G506" t="s">
        <v>47</v>
      </c>
      <c r="H506" t="s">
        <v>48</v>
      </c>
      <c r="I506" t="s">
        <v>21</v>
      </c>
      <c r="J506" t="s">
        <v>22</v>
      </c>
      <c r="K506" t="s">
        <v>53</v>
      </c>
      <c r="L506" t="s">
        <v>54</v>
      </c>
    </row>
    <row r="507" spans="1:18" x14ac:dyDescent="0.35">
      <c r="A507" t="str">
        <f>VLOOKUP(E507,kontoplaan!A507:F1975,6,FALSE)</f>
        <v>Põhitegevuse kulud</v>
      </c>
      <c r="B507" t="str">
        <f>VLOOKUP(E507,kontogrupp!A507:B1831,2,FALSE)</f>
        <v>55 - majandamiskulud</v>
      </c>
      <c r="C507" t="s">
        <v>467</v>
      </c>
      <c r="D507">
        <v>-200</v>
      </c>
      <c r="E507" s="1">
        <v>5511043</v>
      </c>
      <c r="F507" t="s">
        <v>467</v>
      </c>
      <c r="G507" t="s">
        <v>47</v>
      </c>
      <c r="H507" t="s">
        <v>48</v>
      </c>
      <c r="I507" t="s">
        <v>21</v>
      </c>
      <c r="J507" t="s">
        <v>22</v>
      </c>
      <c r="K507" t="s">
        <v>53</v>
      </c>
      <c r="L507" t="s">
        <v>54</v>
      </c>
    </row>
    <row r="508" spans="1:18" x14ac:dyDescent="0.35">
      <c r="A508" t="str">
        <f>VLOOKUP(E508,kontoplaan!A508:F1976,6,FALSE)</f>
        <v>Põhitegevuse kulud</v>
      </c>
      <c r="B508" t="str">
        <f>VLOOKUP(E508,kontogrupp!A508:B1832,2,FALSE)</f>
        <v>55 - majandamiskulud</v>
      </c>
      <c r="C508" t="s">
        <v>703</v>
      </c>
      <c r="D508">
        <v>150</v>
      </c>
      <c r="E508" s="1">
        <v>550040</v>
      </c>
      <c r="F508" t="s">
        <v>76</v>
      </c>
      <c r="G508" t="s">
        <v>305</v>
      </c>
      <c r="H508" t="s">
        <v>306</v>
      </c>
      <c r="I508" t="s">
        <v>307</v>
      </c>
      <c r="J508" t="s">
        <v>308</v>
      </c>
    </row>
    <row r="509" spans="1:18" x14ac:dyDescent="0.35">
      <c r="A509" t="str">
        <f>VLOOKUP(E509,kontoplaan!A2:F1470,6,FALSE)</f>
        <v>Põhitegevuse kulud</v>
      </c>
      <c r="B509" t="str">
        <f>VLOOKUP(E509,kontogrupp!A509:B1833,2,FALSE)</f>
        <v>55 - majandamiskulud</v>
      </c>
      <c r="C509" t="s">
        <v>704</v>
      </c>
      <c r="D509">
        <v>400</v>
      </c>
      <c r="E509" s="1">
        <v>5532</v>
      </c>
      <c r="F509" t="s">
        <v>705</v>
      </c>
      <c r="G509" t="s">
        <v>19</v>
      </c>
      <c r="H509" t="s">
        <v>20</v>
      </c>
      <c r="I509" t="s">
        <v>21</v>
      </c>
      <c r="J509" t="s">
        <v>22</v>
      </c>
      <c r="Q509" t="s">
        <v>706</v>
      </c>
      <c r="R509" t="s">
        <v>707</v>
      </c>
    </row>
    <row r="510" spans="1:18" x14ac:dyDescent="0.35">
      <c r="A510" t="str">
        <f>VLOOKUP(E510,kontoplaan!A3:F1471,6,FALSE)</f>
        <v>Põhitegevuse kulud</v>
      </c>
      <c r="B510" t="str">
        <f>VLOOKUP(E510,kontogrupp!A510:B1834,2,FALSE)</f>
        <v>55 - majandamiskulud</v>
      </c>
      <c r="C510" t="s">
        <v>708</v>
      </c>
      <c r="D510">
        <v>20000</v>
      </c>
      <c r="E510" s="1">
        <v>551240</v>
      </c>
      <c r="F510" t="s">
        <v>172</v>
      </c>
      <c r="G510" t="s">
        <v>47</v>
      </c>
      <c r="H510" t="s">
        <v>48</v>
      </c>
      <c r="I510" t="s">
        <v>32</v>
      </c>
      <c r="J510" t="s">
        <v>33</v>
      </c>
      <c r="O510" t="s">
        <v>709</v>
      </c>
      <c r="P510" t="s">
        <v>710</v>
      </c>
    </row>
    <row r="511" spans="1:18" x14ac:dyDescent="0.35">
      <c r="A511" t="str">
        <f>VLOOKUP(E511,kontoplaan!A4:F1472,6,FALSE)</f>
        <v>Põhitegevuse kulud</v>
      </c>
      <c r="B511" t="str">
        <f>VLOOKUP(E511,kontogrupp!A511:B1835,2,FALSE)</f>
        <v>55 - majandamiskulud</v>
      </c>
      <c r="C511" t="s">
        <v>711</v>
      </c>
      <c r="D511">
        <v>-400</v>
      </c>
      <c r="E511" s="1">
        <v>550050</v>
      </c>
      <c r="F511" t="s">
        <v>713</v>
      </c>
      <c r="G511" t="s">
        <v>19</v>
      </c>
      <c r="H511" t="s">
        <v>20</v>
      </c>
      <c r="I511" t="s">
        <v>21</v>
      </c>
      <c r="J511" t="s">
        <v>22</v>
      </c>
      <c r="Q511" t="s">
        <v>706</v>
      </c>
      <c r="R511" t="s">
        <v>707</v>
      </c>
    </row>
    <row r="512" spans="1:18" hidden="1" x14ac:dyDescent="0.35">
      <c r="A512" t="str">
        <f>VLOOKUP(E512,kontoplaan!A5:F1473,6,FALSE)</f>
        <v>Investeerimistegevuse kulud</v>
      </c>
      <c r="B512" t="str">
        <f>VLOOKUP(E512,kontogrupp!A512:B1836,2,FALSE)</f>
        <v>15 - põhivara soetus</v>
      </c>
      <c r="C512" t="s">
        <v>714</v>
      </c>
      <c r="D512">
        <v>19540</v>
      </c>
      <c r="E512" s="1">
        <v>155106</v>
      </c>
      <c r="F512" t="s">
        <v>716</v>
      </c>
      <c r="G512" t="s">
        <v>47</v>
      </c>
      <c r="H512" t="s">
        <v>48</v>
      </c>
      <c r="I512" t="s">
        <v>32</v>
      </c>
      <c r="J512" t="s">
        <v>33</v>
      </c>
      <c r="O512" t="s">
        <v>717</v>
      </c>
      <c r="P512" t="s">
        <v>718</v>
      </c>
    </row>
    <row r="513" spans="1:18" x14ac:dyDescent="0.35">
      <c r="A513" t="str">
        <f>VLOOKUP(E513,kontoplaan!A6:F1474,6,FALSE)</f>
        <v>Põhitegevuse kulud</v>
      </c>
      <c r="B513" t="str">
        <f>VLOOKUP(E513,kontogrupp!A513:B1837,2,FALSE)</f>
        <v>55 - majandamiskulud</v>
      </c>
      <c r="C513" t="s">
        <v>719</v>
      </c>
      <c r="D513">
        <v>5952</v>
      </c>
      <c r="E513" s="1">
        <v>550400</v>
      </c>
      <c r="F513" t="s">
        <v>138</v>
      </c>
      <c r="G513" t="s">
        <v>19</v>
      </c>
      <c r="H513" t="s">
        <v>20</v>
      </c>
      <c r="I513" t="s">
        <v>720</v>
      </c>
      <c r="J513" t="s">
        <v>721</v>
      </c>
      <c r="Q513" t="s">
        <v>25</v>
      </c>
      <c r="R513" t="s">
        <v>26</v>
      </c>
    </row>
    <row r="514" spans="1:18" x14ac:dyDescent="0.35">
      <c r="A514" t="str">
        <f>VLOOKUP(E514,kontoplaan!A7:F1475,6,FALSE)</f>
        <v>Põhitegevuse kulud</v>
      </c>
      <c r="B514" t="str">
        <f>VLOOKUP(E514,kontogrupp!A514:B1838,2,FALSE)</f>
        <v>55 - majandamiskulud</v>
      </c>
      <c r="C514" t="s">
        <v>722</v>
      </c>
      <c r="D514">
        <v>-5952</v>
      </c>
      <c r="E514" s="1">
        <v>550050</v>
      </c>
      <c r="F514" t="s">
        <v>713</v>
      </c>
      <c r="G514" t="s">
        <v>19</v>
      </c>
      <c r="H514" t="s">
        <v>20</v>
      </c>
      <c r="I514" t="s">
        <v>21</v>
      </c>
      <c r="J514" t="s">
        <v>22</v>
      </c>
      <c r="Q514" t="s">
        <v>706</v>
      </c>
      <c r="R514" t="s">
        <v>707</v>
      </c>
    </row>
    <row r="515" spans="1:18" hidden="1" x14ac:dyDescent="0.35">
      <c r="A515" t="str">
        <f>VLOOKUP(E515,kontoplaan!A8:F1476,6,FALSE)</f>
        <v>Investeerimistegevuse kulud</v>
      </c>
      <c r="B515" t="str">
        <f>VLOOKUP(E515,kontogrupp!A515:B1839,2,FALSE)</f>
        <v>15 - põhivara soetus</v>
      </c>
      <c r="C515" t="s">
        <v>723</v>
      </c>
      <c r="D515">
        <v>-39540</v>
      </c>
      <c r="E515" s="1">
        <v>155109</v>
      </c>
      <c r="F515" t="s">
        <v>177</v>
      </c>
      <c r="G515" t="s">
        <v>47</v>
      </c>
      <c r="H515" t="s">
        <v>48</v>
      </c>
      <c r="I515" t="s">
        <v>178</v>
      </c>
      <c r="J515" t="s">
        <v>179</v>
      </c>
      <c r="O515" t="s">
        <v>234</v>
      </c>
      <c r="P515" t="s">
        <v>235</v>
      </c>
    </row>
    <row r="516" spans="1:18" x14ac:dyDescent="0.35">
      <c r="A516" t="str">
        <f>VLOOKUP(E516,kontoplaan!A9:F1477,6,FALSE)</f>
        <v>Põhitegevuse kulud</v>
      </c>
      <c r="B516" t="str">
        <f>VLOOKUP(E516,kontogrupp!A516:B1840,2,FALSE)</f>
        <v>55 - majandamiskulud</v>
      </c>
      <c r="C516" t="s">
        <v>708</v>
      </c>
      <c r="D516">
        <v>5000</v>
      </c>
      <c r="E516" s="1">
        <v>551240</v>
      </c>
      <c r="F516" t="s">
        <v>172</v>
      </c>
      <c r="G516" t="s">
        <v>47</v>
      </c>
      <c r="H516" t="s">
        <v>48</v>
      </c>
      <c r="I516" t="s">
        <v>32</v>
      </c>
      <c r="J516" t="s">
        <v>33</v>
      </c>
      <c r="O516" t="s">
        <v>709</v>
      </c>
      <c r="P516" t="s">
        <v>710</v>
      </c>
    </row>
    <row r="517" spans="1:18" hidden="1" x14ac:dyDescent="0.35">
      <c r="A517" t="str">
        <f>VLOOKUP(E517,kontoplaan!A10:F1478,6,FALSE)</f>
        <v>Investeerimistegevuse kulud</v>
      </c>
      <c r="B517" t="str">
        <f>VLOOKUP(E517,kontogrupp!A517:B1841,2,FALSE)</f>
        <v>15 - põhivara soetus</v>
      </c>
      <c r="C517" t="s">
        <v>724</v>
      </c>
      <c r="D517">
        <v>-5000</v>
      </c>
      <c r="E517" s="1">
        <v>155109</v>
      </c>
      <c r="F517" t="s">
        <v>177</v>
      </c>
      <c r="G517" t="s">
        <v>47</v>
      </c>
      <c r="H517" t="s">
        <v>48</v>
      </c>
      <c r="I517" t="s">
        <v>32</v>
      </c>
      <c r="J517" t="s">
        <v>33</v>
      </c>
      <c r="O517" t="s">
        <v>725</v>
      </c>
      <c r="P517" t="s">
        <v>726</v>
      </c>
    </row>
    <row r="518" spans="1:18" x14ac:dyDescent="0.35">
      <c r="A518" t="str">
        <f>VLOOKUP(E518,kontoplaan!A11:F1479,6,FALSE)</f>
        <v>Põhitegevuse kulud</v>
      </c>
      <c r="B518" t="str">
        <f>VLOOKUP(E518,kontogrupp!A518:B1842,2,FALSE)</f>
        <v>55 - majandamiskulud</v>
      </c>
      <c r="C518" t="s">
        <v>727</v>
      </c>
      <c r="D518">
        <v>5000</v>
      </c>
      <c r="E518" s="1">
        <v>551240</v>
      </c>
      <c r="F518" t="s">
        <v>172</v>
      </c>
      <c r="G518" t="s">
        <v>47</v>
      </c>
      <c r="H518" t="s">
        <v>48</v>
      </c>
      <c r="I518" t="s">
        <v>32</v>
      </c>
      <c r="J518" t="s">
        <v>33</v>
      </c>
      <c r="O518" t="s">
        <v>709</v>
      </c>
      <c r="P518" t="s">
        <v>710</v>
      </c>
    </row>
    <row r="519" spans="1:18" x14ac:dyDescent="0.35">
      <c r="A519" t="str">
        <f>VLOOKUP(E519,kontoplaan!A12:F1480,6,FALSE)</f>
        <v>Põhitegevuse kulud</v>
      </c>
      <c r="B519" t="str">
        <f>VLOOKUP(E519,kontogrupp!A519:B1843,2,FALSE)</f>
        <v>55 - majandamiskulud</v>
      </c>
      <c r="C519" t="s">
        <v>728</v>
      </c>
      <c r="D519">
        <v>5000</v>
      </c>
      <c r="E519" s="1">
        <v>551410</v>
      </c>
      <c r="F519" t="s">
        <v>678</v>
      </c>
      <c r="G519" t="s">
        <v>19</v>
      </c>
      <c r="H519" t="s">
        <v>20</v>
      </c>
      <c r="I519" t="s">
        <v>21</v>
      </c>
      <c r="J519" t="s">
        <v>22</v>
      </c>
      <c r="Q519" t="s">
        <v>729</v>
      </c>
      <c r="R519" t="s">
        <v>730</v>
      </c>
    </row>
    <row r="520" spans="1:18" x14ac:dyDescent="0.35">
      <c r="A520" t="str">
        <f>VLOOKUP(E520,kontoplaan!A13:F1481,6,FALSE)</f>
        <v>Põhitegevuse kulud</v>
      </c>
      <c r="B520" t="str">
        <f>VLOOKUP(E520,kontogrupp!A520:B1844,2,FALSE)</f>
        <v>55 - majandamiskulud</v>
      </c>
      <c r="C520" t="s">
        <v>731</v>
      </c>
      <c r="D520">
        <v>-5000</v>
      </c>
      <c r="E520" s="1">
        <v>551240</v>
      </c>
      <c r="F520" t="s">
        <v>172</v>
      </c>
      <c r="G520" t="s">
        <v>47</v>
      </c>
      <c r="H520" t="s">
        <v>48</v>
      </c>
      <c r="I520" t="s">
        <v>32</v>
      </c>
      <c r="J520" t="s">
        <v>33</v>
      </c>
      <c r="O520" t="s">
        <v>732</v>
      </c>
      <c r="P520" t="s">
        <v>733</v>
      </c>
    </row>
    <row r="521" spans="1:18" x14ac:dyDescent="0.35">
      <c r="A521" t="str">
        <f>VLOOKUP(E521,kontoplaan!A14:F1482,6,FALSE)</f>
        <v>Põhitegevuse kulud</v>
      </c>
      <c r="B521" t="str">
        <f>VLOOKUP(E521,kontogrupp!A521:B1845,2,FALSE)</f>
        <v>55 - majandamiskulud</v>
      </c>
      <c r="C521" t="s">
        <v>734</v>
      </c>
      <c r="D521">
        <v>-5000</v>
      </c>
      <c r="E521" s="1">
        <v>550400</v>
      </c>
      <c r="F521" t="s">
        <v>138</v>
      </c>
      <c r="G521" t="s">
        <v>19</v>
      </c>
      <c r="H521" t="s">
        <v>20</v>
      </c>
      <c r="I521" t="s">
        <v>21</v>
      </c>
      <c r="J521" t="s">
        <v>22</v>
      </c>
      <c r="Q521" t="s">
        <v>729</v>
      </c>
      <c r="R521" t="s">
        <v>730</v>
      </c>
    </row>
    <row r="522" spans="1:18" x14ac:dyDescent="0.35">
      <c r="A522" t="str">
        <f>VLOOKUP(E522,kontoplaan!A15:F1483,6,FALSE)</f>
        <v>Põhitegevuse kulud</v>
      </c>
      <c r="B522" t="str">
        <f>VLOOKUP(E522,kontogrupp!A522:B1846,2,FALSE)</f>
        <v>55 - majandamiskulud</v>
      </c>
      <c r="C522" t="s">
        <v>735</v>
      </c>
      <c r="D522">
        <v>-3000</v>
      </c>
      <c r="E522" s="1">
        <v>550400</v>
      </c>
      <c r="F522" t="s">
        <v>138</v>
      </c>
      <c r="G522" t="s">
        <v>19</v>
      </c>
      <c r="H522" t="s">
        <v>20</v>
      </c>
      <c r="I522" t="s">
        <v>21</v>
      </c>
      <c r="J522" t="s">
        <v>22</v>
      </c>
      <c r="Q522" t="s">
        <v>729</v>
      </c>
      <c r="R522" t="s">
        <v>730</v>
      </c>
    </row>
    <row r="523" spans="1:18" x14ac:dyDescent="0.35">
      <c r="A523" t="str">
        <f>VLOOKUP(E523,kontoplaan!A16:F1484,6,FALSE)</f>
        <v>Põhitegevuse kulud</v>
      </c>
      <c r="B523" t="str">
        <f>VLOOKUP(E523,kontogrupp!A523:B1847,2,FALSE)</f>
        <v>55 - majandamiskulud</v>
      </c>
      <c r="C523" t="s">
        <v>736</v>
      </c>
      <c r="D523">
        <v>1500</v>
      </c>
      <c r="E523" s="1">
        <v>550001</v>
      </c>
      <c r="F523" t="s">
        <v>194</v>
      </c>
      <c r="G523" t="s">
        <v>19</v>
      </c>
      <c r="H523" t="s">
        <v>20</v>
      </c>
      <c r="I523" t="s">
        <v>21</v>
      </c>
      <c r="J523" t="s">
        <v>22</v>
      </c>
      <c r="Q523" t="s">
        <v>737</v>
      </c>
      <c r="R523" t="s">
        <v>738</v>
      </c>
    </row>
    <row r="524" spans="1:18" x14ac:dyDescent="0.35">
      <c r="A524" t="str">
        <f>VLOOKUP(E524,kontoplaan!A17:F1485,6,FALSE)</f>
        <v>Põhitegevuse kulud</v>
      </c>
      <c r="B524" t="str">
        <f>VLOOKUP(E524,kontogrupp!A524:B1848,2,FALSE)</f>
        <v>55 - majandamiskulud</v>
      </c>
      <c r="C524" t="s">
        <v>739</v>
      </c>
      <c r="D524">
        <v>-1500</v>
      </c>
      <c r="E524" s="1">
        <v>550099</v>
      </c>
      <c r="F524" t="s">
        <v>86</v>
      </c>
      <c r="G524" t="s">
        <v>19</v>
      </c>
      <c r="H524" t="s">
        <v>20</v>
      </c>
      <c r="I524" t="s">
        <v>21</v>
      </c>
      <c r="J524" t="s">
        <v>22</v>
      </c>
      <c r="Q524" t="s">
        <v>737</v>
      </c>
      <c r="R524" t="s">
        <v>738</v>
      </c>
    </row>
    <row r="525" spans="1:18" x14ac:dyDescent="0.35">
      <c r="A525" t="str">
        <f>VLOOKUP(E525,kontoplaan!A18:F1486,6,FALSE)</f>
        <v>Põhitegevuse kulud</v>
      </c>
      <c r="B525" t="str">
        <f>VLOOKUP(E525,kontogrupp!A525:B1849,2,FALSE)</f>
        <v>50 - tööjõukulud</v>
      </c>
      <c r="C525" t="s">
        <v>740</v>
      </c>
      <c r="D525">
        <v>268</v>
      </c>
      <c r="E525" s="1">
        <v>500247</v>
      </c>
      <c r="F525" t="s">
        <v>742</v>
      </c>
      <c r="G525" t="s">
        <v>158</v>
      </c>
      <c r="H525" t="s">
        <v>159</v>
      </c>
      <c r="I525" t="s">
        <v>117</v>
      </c>
      <c r="J525" t="s">
        <v>118</v>
      </c>
    </row>
    <row r="526" spans="1:18" x14ac:dyDescent="0.35">
      <c r="A526" t="str">
        <f>VLOOKUP(E526,kontoplaan!A19:F1487,6,FALSE)</f>
        <v>Põhitegevuse kulud</v>
      </c>
      <c r="B526" t="str">
        <f>VLOOKUP(E526,kontogrupp!A526:B1850,2,FALSE)</f>
        <v>50 - tööjõukulud</v>
      </c>
      <c r="C526" t="s">
        <v>740</v>
      </c>
      <c r="D526">
        <v>90</v>
      </c>
      <c r="E526" s="1">
        <v>506000</v>
      </c>
      <c r="F526" t="s">
        <v>28</v>
      </c>
      <c r="G526" t="s">
        <v>158</v>
      </c>
      <c r="H526" t="s">
        <v>159</v>
      </c>
      <c r="I526" t="s">
        <v>117</v>
      </c>
      <c r="J526" t="s">
        <v>118</v>
      </c>
    </row>
    <row r="527" spans="1:18" x14ac:dyDescent="0.35">
      <c r="A527" t="str">
        <f>VLOOKUP(E527,kontoplaan!A20:F1488,6,FALSE)</f>
        <v>Põhitegevuse kulud</v>
      </c>
      <c r="B527" t="str">
        <f>VLOOKUP(E527,kontogrupp!A527:B1851,2,FALSE)</f>
        <v>50 - tööjõukulud</v>
      </c>
      <c r="C527" t="s">
        <v>16</v>
      </c>
      <c r="D527">
        <v>5979</v>
      </c>
      <c r="E527" s="1">
        <v>500140</v>
      </c>
      <c r="F527" t="s">
        <v>108</v>
      </c>
      <c r="G527" t="s">
        <v>19</v>
      </c>
      <c r="H527" t="s">
        <v>20</v>
      </c>
      <c r="I527" t="s">
        <v>21</v>
      </c>
      <c r="J527" t="s">
        <v>22</v>
      </c>
      <c r="O527" t="s">
        <v>23</v>
      </c>
      <c r="P527" t="s">
        <v>24</v>
      </c>
      <c r="Q527" t="s">
        <v>25</v>
      </c>
      <c r="R527" t="s">
        <v>26</v>
      </c>
    </row>
    <row r="528" spans="1:18" x14ac:dyDescent="0.35">
      <c r="A528" t="str">
        <f>VLOOKUP(E528,kontoplaan!A21:F1489,6,FALSE)</f>
        <v>Põhitegevuse kulud</v>
      </c>
      <c r="B528" t="str">
        <f>VLOOKUP(E528,kontogrupp!A528:B1852,2,FALSE)</f>
        <v>55 - majandamiskulud</v>
      </c>
      <c r="C528" t="s">
        <v>743</v>
      </c>
      <c r="D528">
        <v>-8000</v>
      </c>
      <c r="E528" s="1">
        <v>550052</v>
      </c>
      <c r="F528" t="s">
        <v>625</v>
      </c>
      <c r="G528" t="s">
        <v>19</v>
      </c>
      <c r="H528" t="s">
        <v>20</v>
      </c>
      <c r="I528" t="s">
        <v>21</v>
      </c>
      <c r="J528" t="s">
        <v>22</v>
      </c>
      <c r="Q528" t="s">
        <v>25</v>
      </c>
      <c r="R528" t="s">
        <v>26</v>
      </c>
    </row>
    <row r="529" spans="1:16" hidden="1" x14ac:dyDescent="0.35">
      <c r="A529" t="str">
        <f>VLOOKUP(E529,kontoplaan!A22:F1490,6,FALSE)</f>
        <v>Põhitegevuse tulud</v>
      </c>
      <c r="B529" t="str">
        <f>VLOOKUP(E529,kontogrupp!A529:B1853,2,FALSE)</f>
        <v>35 - saadud toetused</v>
      </c>
      <c r="C529" t="s">
        <v>744</v>
      </c>
      <c r="D529">
        <v>90</v>
      </c>
      <c r="E529" s="1">
        <v>350000</v>
      </c>
      <c r="F529" t="s">
        <v>162</v>
      </c>
      <c r="G529" t="s">
        <v>158</v>
      </c>
      <c r="H529" t="s">
        <v>159</v>
      </c>
      <c r="I529" t="s">
        <v>117</v>
      </c>
      <c r="J529" t="s">
        <v>118</v>
      </c>
    </row>
    <row r="530" spans="1:16" hidden="1" x14ac:dyDescent="0.35">
      <c r="A530" t="str">
        <f>VLOOKUP(E530,kontoplaan!A23:F1491,6,FALSE)</f>
        <v>Põhitegevuse tulud</v>
      </c>
      <c r="B530" t="str">
        <f>VLOOKUP(E530,kontogrupp!A530:B1854,2,FALSE)</f>
        <v>35 - saadud toetused</v>
      </c>
      <c r="C530" t="s">
        <v>745</v>
      </c>
      <c r="D530">
        <v>268</v>
      </c>
      <c r="E530" s="1">
        <v>350000</v>
      </c>
      <c r="F530" t="s">
        <v>162</v>
      </c>
      <c r="G530" t="s">
        <v>158</v>
      </c>
      <c r="H530" t="s">
        <v>159</v>
      </c>
      <c r="I530" t="s">
        <v>117</v>
      </c>
      <c r="J530" t="s">
        <v>118</v>
      </c>
    </row>
    <row r="531" spans="1:16" hidden="1" x14ac:dyDescent="0.35">
      <c r="A531" t="str">
        <f>VLOOKUP(E531,kontoplaan!A24:F1492,6,FALSE)</f>
        <v>Põhitegevuse tulud</v>
      </c>
      <c r="B531" t="str">
        <f>VLOOKUP(E531,kontogrupp!A531:B1855,2,FALSE)</f>
        <v>32 - tulud kaupade ja teenuste müügist</v>
      </c>
      <c r="C531" t="s">
        <v>746</v>
      </c>
      <c r="D531">
        <v>6490</v>
      </c>
      <c r="E531" s="1">
        <v>322000</v>
      </c>
      <c r="F531" t="s">
        <v>748</v>
      </c>
      <c r="G531" t="s">
        <v>139</v>
      </c>
      <c r="H531" t="s">
        <v>140</v>
      </c>
      <c r="I531" t="s">
        <v>245</v>
      </c>
      <c r="J531" t="s">
        <v>246</v>
      </c>
      <c r="O531" t="s">
        <v>749</v>
      </c>
      <c r="P531" t="s">
        <v>750</v>
      </c>
    </row>
    <row r="532" spans="1:16" hidden="1" x14ac:dyDescent="0.35">
      <c r="A532" t="str">
        <f>VLOOKUP(E532,kontoplaan!A25:F1493,6,FALSE)</f>
        <v>Põhitegevuse tulud</v>
      </c>
      <c r="B532" t="str">
        <f>VLOOKUP(E532,kontogrupp!A532:B1856,2,FALSE)</f>
        <v>32 - tulud kaupade ja teenuste müügist</v>
      </c>
      <c r="C532" t="s">
        <v>751</v>
      </c>
      <c r="D532">
        <v>32357</v>
      </c>
      <c r="E532" s="1">
        <v>322020</v>
      </c>
      <c r="F532" t="s">
        <v>753</v>
      </c>
      <c r="G532" t="s">
        <v>139</v>
      </c>
      <c r="H532" t="s">
        <v>140</v>
      </c>
      <c r="I532" t="s">
        <v>307</v>
      </c>
      <c r="J532" t="s">
        <v>308</v>
      </c>
      <c r="O532" t="s">
        <v>749</v>
      </c>
      <c r="P532" t="s">
        <v>750</v>
      </c>
    </row>
    <row r="533" spans="1:16" hidden="1" x14ac:dyDescent="0.35">
      <c r="A533" t="str">
        <f>VLOOKUP(E533,kontoplaan!A26:F1494,6,FALSE)</f>
        <v>Põhitegevuse tulud</v>
      </c>
      <c r="B533" t="str">
        <f>VLOOKUP(E533,kontogrupp!A533:B1857,2,FALSE)</f>
        <v>32 - tulud kaupade ja teenuste müügist</v>
      </c>
      <c r="C533" t="s">
        <v>754</v>
      </c>
      <c r="D533">
        <v>4586</v>
      </c>
      <c r="E533" s="1">
        <v>323890</v>
      </c>
      <c r="F533" t="s">
        <v>756</v>
      </c>
      <c r="G533" t="s">
        <v>19</v>
      </c>
      <c r="H533" t="s">
        <v>20</v>
      </c>
      <c r="I533" t="s">
        <v>87</v>
      </c>
      <c r="J533" t="s">
        <v>88</v>
      </c>
    </row>
    <row r="534" spans="1:16" hidden="1" x14ac:dyDescent="0.35">
      <c r="A534" t="str">
        <f>VLOOKUP(E534,kontoplaan!A27:F1495,6,FALSE)</f>
        <v>Põhitegevuse tulud</v>
      </c>
      <c r="B534" t="str">
        <f>VLOOKUP(E534,kontogrupp!A534:B1858,2,FALSE)</f>
        <v>35 - saadud toetused</v>
      </c>
      <c r="C534" t="s">
        <v>757</v>
      </c>
      <c r="D534">
        <v>860</v>
      </c>
      <c r="E534" s="1">
        <v>352900</v>
      </c>
      <c r="F534" t="s">
        <v>759</v>
      </c>
      <c r="G534" t="s">
        <v>19</v>
      </c>
      <c r="H534" t="s">
        <v>20</v>
      </c>
      <c r="I534" t="s">
        <v>87</v>
      </c>
      <c r="J534" t="s">
        <v>88</v>
      </c>
    </row>
    <row r="535" spans="1:16" x14ac:dyDescent="0.35">
      <c r="A535" t="str">
        <f>VLOOKUP(E535,kontoplaan!A28:F1496,6,FALSE)</f>
        <v>Põhitegevuse kulud</v>
      </c>
      <c r="B535" t="str">
        <f>VLOOKUP(E535,kontogrupp!A535:B1859,2,FALSE)</f>
        <v>50 - tööjõukulud</v>
      </c>
      <c r="C535" t="s">
        <v>28</v>
      </c>
      <c r="D535">
        <v>1201</v>
      </c>
      <c r="E535" s="1">
        <v>506000</v>
      </c>
      <c r="F535" t="s">
        <v>28</v>
      </c>
      <c r="G535" t="s">
        <v>134</v>
      </c>
      <c r="H535" t="s">
        <v>135</v>
      </c>
      <c r="I535" t="s">
        <v>117</v>
      </c>
      <c r="J535" t="s">
        <v>118</v>
      </c>
    </row>
    <row r="536" spans="1:16" x14ac:dyDescent="0.35">
      <c r="A536" t="str">
        <f>VLOOKUP(E536,kontoplaan!A29:F1497,6,FALSE)</f>
        <v>Põhitegevuse kulud</v>
      </c>
      <c r="B536" t="str">
        <f>VLOOKUP(E536,kontogrupp!A536:B1860,2,FALSE)</f>
        <v>50 - tööjõukulud</v>
      </c>
      <c r="C536" t="s">
        <v>760</v>
      </c>
      <c r="D536">
        <v>29</v>
      </c>
      <c r="E536" s="1">
        <v>506040</v>
      </c>
      <c r="F536" t="s">
        <v>18</v>
      </c>
      <c r="G536" t="s">
        <v>134</v>
      </c>
      <c r="H536" t="s">
        <v>135</v>
      </c>
      <c r="I536" t="s">
        <v>117</v>
      </c>
      <c r="J536" t="s">
        <v>118</v>
      </c>
      <c r="M536" t="s">
        <v>286</v>
      </c>
      <c r="N536" t="s">
        <v>287</v>
      </c>
    </row>
    <row r="537" spans="1:16" x14ac:dyDescent="0.35">
      <c r="A537" t="str">
        <f>VLOOKUP(E537,kontoplaan!A30:F1498,6,FALSE)</f>
        <v>Põhitegevuse kulud</v>
      </c>
      <c r="B537" t="str">
        <f>VLOOKUP(E537,kontogrupp!A537:B1861,2,FALSE)</f>
        <v>50 - tööjõukulud</v>
      </c>
      <c r="C537" t="s">
        <v>760</v>
      </c>
      <c r="D537">
        <v>3640</v>
      </c>
      <c r="E537" s="1">
        <v>500260</v>
      </c>
      <c r="F537" t="s">
        <v>157</v>
      </c>
      <c r="G537" t="s">
        <v>134</v>
      </c>
      <c r="H537" t="s">
        <v>135</v>
      </c>
      <c r="I537" t="s">
        <v>117</v>
      </c>
      <c r="J537" t="s">
        <v>118</v>
      </c>
      <c r="M537" t="s">
        <v>286</v>
      </c>
      <c r="N537" t="s">
        <v>287</v>
      </c>
    </row>
    <row r="538" spans="1:16" x14ac:dyDescent="0.35">
      <c r="A538" t="str">
        <f>VLOOKUP(E538,kontoplaan!A31:F1499,6,FALSE)</f>
        <v>Põhitegevuse kulud</v>
      </c>
      <c r="B538" t="str">
        <f>VLOOKUP(E538,kontogrupp!A538:B1862,2,FALSE)</f>
        <v>50 - tööjõukulud</v>
      </c>
      <c r="C538" t="s">
        <v>761</v>
      </c>
      <c r="D538">
        <v>55</v>
      </c>
      <c r="E538" s="1">
        <v>506000</v>
      </c>
      <c r="F538" t="s">
        <v>28</v>
      </c>
      <c r="G538" t="s">
        <v>134</v>
      </c>
      <c r="H538" t="s">
        <v>135</v>
      </c>
      <c r="I538" t="s">
        <v>117</v>
      </c>
      <c r="J538" t="s">
        <v>118</v>
      </c>
    </row>
    <row r="539" spans="1:16" x14ac:dyDescent="0.35">
      <c r="A539" t="str">
        <f>VLOOKUP(E539,kontoplaan!A32:F1500,6,FALSE)</f>
        <v>Põhitegevuse kulud</v>
      </c>
      <c r="B539" t="str">
        <f>VLOOKUP(E539,kontogrupp!A539:B1863,2,FALSE)</f>
        <v>50 - tööjõukulud</v>
      </c>
      <c r="C539" t="s">
        <v>761</v>
      </c>
      <c r="D539">
        <v>3</v>
      </c>
      <c r="E539" s="1">
        <v>506040</v>
      </c>
      <c r="F539" t="s">
        <v>18</v>
      </c>
      <c r="G539" t="s">
        <v>134</v>
      </c>
      <c r="H539" t="s">
        <v>135</v>
      </c>
      <c r="I539" t="s">
        <v>117</v>
      </c>
      <c r="J539" t="s">
        <v>118</v>
      </c>
    </row>
    <row r="540" spans="1:16" x14ac:dyDescent="0.35">
      <c r="A540" t="str">
        <f>VLOOKUP(E540,kontoplaan!A33:F1501,6,FALSE)</f>
        <v>Põhitegevuse kulud</v>
      </c>
      <c r="B540" t="str">
        <f>VLOOKUP(E540,kontogrupp!A540:B1864,2,FALSE)</f>
        <v>50 - tööjõukulud</v>
      </c>
      <c r="C540" t="s">
        <v>761</v>
      </c>
      <c r="D540">
        <v>166</v>
      </c>
      <c r="E540" s="1">
        <v>500240</v>
      </c>
      <c r="F540" t="s">
        <v>206</v>
      </c>
      <c r="G540" t="s">
        <v>134</v>
      </c>
      <c r="H540" t="s">
        <v>135</v>
      </c>
      <c r="I540" t="s">
        <v>117</v>
      </c>
      <c r="J540" t="s">
        <v>118</v>
      </c>
    </row>
    <row r="541" spans="1:16" hidden="1" x14ac:dyDescent="0.35">
      <c r="A541" t="str">
        <f>VLOOKUP(E541,kontoplaan!A34:F1502,6,FALSE)</f>
        <v>Investeerimistegevuse kulud</v>
      </c>
      <c r="B541" t="str">
        <f>VLOOKUP(E541,kontogrupp!A541:B1865,2,FALSE)</f>
        <v>15 - põhivara soetus</v>
      </c>
      <c r="C541" t="s">
        <v>762</v>
      </c>
      <c r="D541">
        <v>22000</v>
      </c>
      <c r="E541" s="1">
        <v>155910</v>
      </c>
      <c r="F541" t="s">
        <v>657</v>
      </c>
      <c r="G541" t="s">
        <v>332</v>
      </c>
      <c r="H541" t="s">
        <v>333</v>
      </c>
      <c r="I541" t="s">
        <v>49</v>
      </c>
      <c r="J541" t="s">
        <v>50</v>
      </c>
      <c r="O541" t="s">
        <v>763</v>
      </c>
      <c r="P541" t="s">
        <v>764</v>
      </c>
    </row>
    <row r="542" spans="1:16" hidden="1" x14ac:dyDescent="0.35">
      <c r="A542" t="str">
        <f>VLOOKUP(E542,kontoplaan!A35:F1503,6,FALSE)</f>
        <v>Investeerimistegevuse kulud</v>
      </c>
      <c r="B542" t="str">
        <f>VLOOKUP(E542,kontogrupp!A542:B1866,2,FALSE)</f>
        <v>15 - põhivara soetus</v>
      </c>
      <c r="C542" t="s">
        <v>765</v>
      </c>
      <c r="D542">
        <v>-22000</v>
      </c>
      <c r="E542" s="1">
        <v>155700</v>
      </c>
      <c r="F542" t="s">
        <v>767</v>
      </c>
      <c r="G542" t="s">
        <v>332</v>
      </c>
      <c r="H542" t="s">
        <v>333</v>
      </c>
      <c r="I542" t="s">
        <v>49</v>
      </c>
      <c r="J542" t="s">
        <v>50</v>
      </c>
      <c r="O542" t="s">
        <v>763</v>
      </c>
      <c r="P542" t="s">
        <v>764</v>
      </c>
    </row>
    <row r="543" spans="1:16" hidden="1" x14ac:dyDescent="0.35">
      <c r="A543" t="str">
        <f>VLOOKUP(E543,kontoplaan!A36:F1504,6,FALSE)</f>
        <v>Investeerimistegevuse kulud</v>
      </c>
      <c r="B543" t="str">
        <f>VLOOKUP(E543,kontogrupp!A543:B1867,2,FALSE)</f>
        <v>15 - põhivara soetus</v>
      </c>
      <c r="C543" t="s">
        <v>768</v>
      </c>
      <c r="D543">
        <v>7000</v>
      </c>
      <c r="E543" s="1">
        <v>155910</v>
      </c>
      <c r="F543" t="s">
        <v>657</v>
      </c>
      <c r="G543" t="s">
        <v>332</v>
      </c>
      <c r="H543" t="s">
        <v>333</v>
      </c>
      <c r="I543" t="s">
        <v>49</v>
      </c>
      <c r="J543" t="s">
        <v>50</v>
      </c>
      <c r="O543" t="s">
        <v>763</v>
      </c>
      <c r="P543" t="s">
        <v>764</v>
      </c>
    </row>
    <row r="544" spans="1:16" hidden="1" x14ac:dyDescent="0.35">
      <c r="A544" t="str">
        <f>VLOOKUP(E544,kontoplaan!A37:F1505,6,FALSE)</f>
        <v>Investeerimistegevuse kulud</v>
      </c>
      <c r="B544" t="str">
        <f>VLOOKUP(E544,kontogrupp!A544:B1868,2,FALSE)</f>
        <v>15 - põhivara soetus</v>
      </c>
      <c r="C544" t="s">
        <v>663</v>
      </c>
      <c r="D544">
        <v>-7000</v>
      </c>
      <c r="E544" s="1">
        <v>155100</v>
      </c>
      <c r="F544" t="s">
        <v>663</v>
      </c>
      <c r="G544" t="s">
        <v>332</v>
      </c>
      <c r="H544" t="s">
        <v>333</v>
      </c>
      <c r="I544" t="s">
        <v>178</v>
      </c>
      <c r="J544" t="s">
        <v>179</v>
      </c>
      <c r="M544" t="s">
        <v>658</v>
      </c>
      <c r="N544" t="s">
        <v>659</v>
      </c>
    </row>
    <row r="545" spans="1:10" x14ac:dyDescent="0.35">
      <c r="A545" t="str">
        <f>VLOOKUP(E545,kontoplaan!A38:F1506,6,FALSE)</f>
        <v>Põhitegevuse kulud</v>
      </c>
      <c r="B545" t="str">
        <f>VLOOKUP(E545,kontogrupp!A545:B1869,2,FALSE)</f>
        <v>55 - majandamiskulud</v>
      </c>
      <c r="C545" t="s">
        <v>769</v>
      </c>
      <c r="D545">
        <v>100</v>
      </c>
      <c r="E545" s="1">
        <v>550040</v>
      </c>
      <c r="F545" t="s">
        <v>76</v>
      </c>
      <c r="G545" t="s">
        <v>422</v>
      </c>
      <c r="H545" t="s">
        <v>423</v>
      </c>
      <c r="I545" t="s">
        <v>307</v>
      </c>
      <c r="J545" t="s">
        <v>308</v>
      </c>
    </row>
    <row r="546" spans="1:10" x14ac:dyDescent="0.35">
      <c r="A546" t="str">
        <f>VLOOKUP(E546,kontoplaan!A39:F1507,6,FALSE)</f>
        <v>Põhitegevuse kulud</v>
      </c>
      <c r="B546" t="str">
        <f>VLOOKUP(E546,kontogrupp!A546:B1870,2,FALSE)</f>
        <v>55 - majandamiskulud</v>
      </c>
      <c r="C546" t="s">
        <v>770</v>
      </c>
      <c r="D546">
        <v>5757</v>
      </c>
      <c r="E546" s="1">
        <v>552520</v>
      </c>
      <c r="F546" t="s">
        <v>297</v>
      </c>
      <c r="G546" t="s">
        <v>410</v>
      </c>
      <c r="H546" t="s">
        <v>411</v>
      </c>
      <c r="I546" t="s">
        <v>771</v>
      </c>
      <c r="J546" t="s">
        <v>772</v>
      </c>
    </row>
    <row r="547" spans="1:10" hidden="1" x14ac:dyDescent="0.35">
      <c r="A547" t="str">
        <f>VLOOKUP(E547,kontoplaan!A40:F1508,6,FALSE)</f>
        <v>Põhitegevuse tulud</v>
      </c>
      <c r="B547" t="str">
        <f>VLOOKUP(E547,kontogrupp!A547:B1871,2,FALSE)</f>
        <v>32 - tulud kaupade ja teenuste müügist</v>
      </c>
      <c r="C547" t="s">
        <v>773</v>
      </c>
      <c r="D547">
        <v>-411</v>
      </c>
      <c r="E547" s="1">
        <v>322110</v>
      </c>
      <c r="F547" t="s">
        <v>775</v>
      </c>
      <c r="G547" t="s">
        <v>410</v>
      </c>
      <c r="H547" t="s">
        <v>411</v>
      </c>
      <c r="I547" t="s">
        <v>771</v>
      </c>
      <c r="J547" t="s">
        <v>772</v>
      </c>
    </row>
    <row r="548" spans="1:10" hidden="1" x14ac:dyDescent="0.35">
      <c r="A548" t="str">
        <f>VLOOKUP(E548,kontoplaan!A41:F1509,6,FALSE)</f>
        <v>Põhitegevuse tulud</v>
      </c>
      <c r="B548" t="str">
        <f>VLOOKUP(E548,kontogrupp!A548:B1872,2,FALSE)</f>
        <v>32 - tulud kaupade ja teenuste müügist</v>
      </c>
      <c r="C548" t="s">
        <v>776</v>
      </c>
      <c r="D548">
        <v>3000</v>
      </c>
      <c r="E548" s="1">
        <v>322110</v>
      </c>
      <c r="F548" t="s">
        <v>775</v>
      </c>
      <c r="G548" t="s">
        <v>410</v>
      </c>
      <c r="H548" t="s">
        <v>411</v>
      </c>
      <c r="I548" t="s">
        <v>412</v>
      </c>
      <c r="J548" t="s">
        <v>413</v>
      </c>
    </row>
    <row r="549" spans="1:10" hidden="1" x14ac:dyDescent="0.35">
      <c r="A549" t="str">
        <f>VLOOKUP(E549,kontoplaan!A42:F1510,6,FALSE)</f>
        <v>Põhitegevuse tulud</v>
      </c>
      <c r="B549" t="str">
        <f>VLOOKUP(E549,kontogrupp!A549:B1873,2,FALSE)</f>
        <v>32 - tulud kaupade ja teenuste müügist</v>
      </c>
      <c r="C549" t="s">
        <v>776</v>
      </c>
      <c r="D549">
        <v>788</v>
      </c>
      <c r="E549" s="1">
        <v>322130</v>
      </c>
      <c r="F549" t="s">
        <v>778</v>
      </c>
      <c r="G549" t="s">
        <v>410</v>
      </c>
      <c r="H549" t="s">
        <v>411</v>
      </c>
      <c r="I549" t="s">
        <v>412</v>
      </c>
      <c r="J549" t="s">
        <v>413</v>
      </c>
    </row>
    <row r="550" spans="1:10" hidden="1" x14ac:dyDescent="0.35">
      <c r="A550" t="str">
        <f>VLOOKUP(E550,kontoplaan!A43:F1511,6,FALSE)</f>
        <v>Põhitegevuse tulud</v>
      </c>
      <c r="B550" t="str">
        <f>VLOOKUP(E550,kontogrupp!A550:B1874,2,FALSE)</f>
        <v>32 - tulud kaupade ja teenuste müügist</v>
      </c>
      <c r="C550" t="s">
        <v>776</v>
      </c>
      <c r="D550">
        <v>-3788</v>
      </c>
      <c r="E550" s="1">
        <v>322190</v>
      </c>
      <c r="F550" t="s">
        <v>780</v>
      </c>
      <c r="G550" t="s">
        <v>410</v>
      </c>
      <c r="H550" t="s">
        <v>411</v>
      </c>
      <c r="I550" t="s">
        <v>412</v>
      </c>
      <c r="J550" t="s">
        <v>413</v>
      </c>
    </row>
    <row r="551" spans="1:10" x14ac:dyDescent="0.35">
      <c r="A551" t="str">
        <f>VLOOKUP(E551,kontoplaan!A44:F1512,6,FALSE)</f>
        <v>Põhitegevuse kulud</v>
      </c>
      <c r="B551" t="str">
        <f>VLOOKUP(E551,kontogrupp!A551:B1875,2,FALSE)</f>
        <v>50 - tööjõukulud</v>
      </c>
      <c r="C551" t="s">
        <v>781</v>
      </c>
      <c r="D551">
        <v>16000</v>
      </c>
      <c r="E551" s="1">
        <v>500240</v>
      </c>
      <c r="F551" t="s">
        <v>206</v>
      </c>
      <c r="G551" t="s">
        <v>410</v>
      </c>
      <c r="H551" t="s">
        <v>411</v>
      </c>
      <c r="I551" t="s">
        <v>412</v>
      </c>
      <c r="J551" t="s">
        <v>413</v>
      </c>
    </row>
    <row r="552" spans="1:10" x14ac:dyDescent="0.35">
      <c r="A552" t="str">
        <f>VLOOKUP(E552,kontoplaan!A45:F1513,6,FALSE)</f>
        <v>Põhitegevuse kulud</v>
      </c>
      <c r="B552" t="str">
        <f>VLOOKUP(E552,kontogrupp!A552:B1876,2,FALSE)</f>
        <v>50 - tööjõukulud</v>
      </c>
      <c r="C552" t="s">
        <v>781</v>
      </c>
      <c r="D552">
        <v>-16000</v>
      </c>
      <c r="E552" s="1">
        <v>500430</v>
      </c>
      <c r="F552" t="s">
        <v>783</v>
      </c>
      <c r="G552" t="s">
        <v>410</v>
      </c>
      <c r="H552" t="s">
        <v>411</v>
      </c>
      <c r="I552" t="s">
        <v>412</v>
      </c>
      <c r="J552" t="s">
        <v>413</v>
      </c>
    </row>
    <row r="553" spans="1:10" x14ac:dyDescent="0.35">
      <c r="A553" t="str">
        <f>VLOOKUP(E553,kontoplaan!A46:F1514,6,FALSE)</f>
        <v>Põhitegevuse kulud</v>
      </c>
      <c r="B553" t="str">
        <f>VLOOKUP(E553,kontogrupp!A553:B1877,2,FALSE)</f>
        <v>50 - tööjõukulud</v>
      </c>
      <c r="C553" t="s">
        <v>784</v>
      </c>
      <c r="D553">
        <v>3000</v>
      </c>
      <c r="E553" s="1">
        <v>500250</v>
      </c>
      <c r="F553" t="s">
        <v>102</v>
      </c>
      <c r="G553" t="s">
        <v>410</v>
      </c>
      <c r="H553" t="s">
        <v>411</v>
      </c>
      <c r="I553" t="s">
        <v>412</v>
      </c>
      <c r="J553" t="s">
        <v>413</v>
      </c>
    </row>
    <row r="554" spans="1:10" x14ac:dyDescent="0.35">
      <c r="A554" t="str">
        <f>VLOOKUP(E554,kontoplaan!A47:F1515,6,FALSE)</f>
        <v>Põhitegevuse kulud</v>
      </c>
      <c r="B554" t="str">
        <f>VLOOKUP(E554,kontogrupp!A554:B1878,2,FALSE)</f>
        <v>50 - tööjõukulud</v>
      </c>
      <c r="C554" t="s">
        <v>784</v>
      </c>
      <c r="D554">
        <v>-3000</v>
      </c>
      <c r="E554" s="1">
        <v>500430</v>
      </c>
      <c r="F554" t="s">
        <v>783</v>
      </c>
      <c r="G554" t="s">
        <v>410</v>
      </c>
      <c r="H554" t="s">
        <v>411</v>
      </c>
      <c r="I554" t="s">
        <v>412</v>
      </c>
      <c r="J554" t="s">
        <v>413</v>
      </c>
    </row>
    <row r="555" spans="1:10" x14ac:dyDescent="0.35">
      <c r="A555" t="str">
        <f>VLOOKUP(E555,kontoplaan!A48:F1516,6,FALSE)</f>
        <v>Põhitegevuse kulud</v>
      </c>
      <c r="B555" t="str">
        <f>VLOOKUP(E555,kontogrupp!A555:B1879,2,FALSE)</f>
        <v>55 - majandamiskulud</v>
      </c>
      <c r="C555" t="s">
        <v>785</v>
      </c>
      <c r="D555">
        <v>-6000</v>
      </c>
      <c r="E555" s="1">
        <v>552520</v>
      </c>
      <c r="F555" t="s">
        <v>297</v>
      </c>
      <c r="G555" t="s">
        <v>410</v>
      </c>
      <c r="H555" t="s">
        <v>411</v>
      </c>
      <c r="I555" t="s">
        <v>412</v>
      </c>
      <c r="J555" t="s">
        <v>413</v>
      </c>
    </row>
    <row r="556" spans="1:10" x14ac:dyDescent="0.35">
      <c r="A556" t="str">
        <f>VLOOKUP(E556,kontoplaan!A49:F1517,6,FALSE)</f>
        <v>Põhitegevuse kulud</v>
      </c>
      <c r="B556" t="str">
        <f>VLOOKUP(E556,kontogrupp!A556:B1880,2,FALSE)</f>
        <v>50 - tööjõukulud</v>
      </c>
      <c r="C556" t="s">
        <v>785</v>
      </c>
      <c r="D556">
        <v>6000</v>
      </c>
      <c r="E556" s="1">
        <v>500250</v>
      </c>
      <c r="F556" t="s">
        <v>102</v>
      </c>
      <c r="G556" t="s">
        <v>410</v>
      </c>
      <c r="H556" t="s">
        <v>411</v>
      </c>
      <c r="I556" t="s">
        <v>412</v>
      </c>
      <c r="J556" t="s">
        <v>413</v>
      </c>
    </row>
    <row r="557" spans="1:10" x14ac:dyDescent="0.35">
      <c r="A557" t="str">
        <f>VLOOKUP(E557,kontoplaan!A50:F1518,6,FALSE)</f>
        <v>Põhitegevuse kulud</v>
      </c>
      <c r="B557" t="str">
        <f>VLOOKUP(E557,kontogrupp!A557:B1881,2,FALSE)</f>
        <v>50 - tööjõukulud</v>
      </c>
      <c r="C557" t="s">
        <v>786</v>
      </c>
      <c r="D557">
        <v>954</v>
      </c>
      <c r="E557" s="1">
        <v>506000</v>
      </c>
      <c r="F557" t="s">
        <v>28</v>
      </c>
      <c r="G557" t="s">
        <v>410</v>
      </c>
      <c r="H557" t="s">
        <v>411</v>
      </c>
      <c r="I557" t="s">
        <v>412</v>
      </c>
      <c r="J557" t="s">
        <v>413</v>
      </c>
    </row>
    <row r="558" spans="1:10" x14ac:dyDescent="0.35">
      <c r="A558" t="str">
        <f>VLOOKUP(E558,kontoplaan!A51:F1519,6,FALSE)</f>
        <v>Põhitegevuse kulud</v>
      </c>
      <c r="B558" t="str">
        <f>VLOOKUP(E558,kontogrupp!A558:B1882,2,FALSE)</f>
        <v>50 - tööjõukulud</v>
      </c>
      <c r="C558" t="s">
        <v>785</v>
      </c>
      <c r="D558">
        <v>-954</v>
      </c>
      <c r="E558" s="1">
        <v>506010</v>
      </c>
      <c r="F558" t="s">
        <v>72</v>
      </c>
      <c r="G558" t="s">
        <v>410</v>
      </c>
      <c r="H558" t="s">
        <v>411</v>
      </c>
      <c r="I558" t="s">
        <v>412</v>
      </c>
      <c r="J558" t="s">
        <v>413</v>
      </c>
    </row>
    <row r="559" spans="1:10" x14ac:dyDescent="0.35">
      <c r="A559" t="str">
        <f>VLOOKUP(E559,kontoplaan!A52:F1520,6,FALSE)</f>
        <v>Põhitegevuse kulud</v>
      </c>
      <c r="B559" t="str">
        <f>VLOOKUP(E559,kontogrupp!A559:B1883,2,FALSE)</f>
        <v>55 - majandamiskulud</v>
      </c>
      <c r="C559" t="s">
        <v>787</v>
      </c>
      <c r="D559">
        <v>-14</v>
      </c>
      <c r="E559" s="1">
        <v>550010</v>
      </c>
      <c r="F559" t="s">
        <v>517</v>
      </c>
      <c r="G559" t="s">
        <v>410</v>
      </c>
      <c r="H559" t="s">
        <v>411</v>
      </c>
      <c r="I559" t="s">
        <v>412</v>
      </c>
      <c r="J559" t="s">
        <v>413</v>
      </c>
    </row>
    <row r="560" spans="1:10" x14ac:dyDescent="0.35">
      <c r="A560" t="str">
        <f>VLOOKUP(E560,kontoplaan!A53:F1521,6,FALSE)</f>
        <v>Põhitegevuse kulud</v>
      </c>
      <c r="B560" t="str">
        <f>VLOOKUP(E560,kontogrupp!A560:B1884,2,FALSE)</f>
        <v>55 - majandamiskulud</v>
      </c>
      <c r="C560" t="s">
        <v>787</v>
      </c>
      <c r="D560">
        <v>14</v>
      </c>
      <c r="E560" s="1">
        <v>550011</v>
      </c>
      <c r="F560" t="s">
        <v>261</v>
      </c>
      <c r="G560" t="s">
        <v>410</v>
      </c>
      <c r="H560" t="s">
        <v>411</v>
      </c>
      <c r="I560" t="s">
        <v>412</v>
      </c>
      <c r="J560" t="s">
        <v>413</v>
      </c>
    </row>
    <row r="561" spans="1:10" x14ac:dyDescent="0.35">
      <c r="A561" t="str">
        <f>VLOOKUP(E561,kontoplaan!A54:F1522,6,FALSE)</f>
        <v>Põhitegevuse kulud</v>
      </c>
      <c r="B561" t="str">
        <f>VLOOKUP(E561,kontogrupp!A561:B1885,2,FALSE)</f>
        <v>55 - majandamiskulud</v>
      </c>
      <c r="C561" t="s">
        <v>788</v>
      </c>
      <c r="D561">
        <v>-70</v>
      </c>
      <c r="E561" s="1">
        <v>550010</v>
      </c>
      <c r="F561" t="s">
        <v>517</v>
      </c>
      <c r="G561" t="s">
        <v>410</v>
      </c>
      <c r="H561" t="s">
        <v>411</v>
      </c>
      <c r="I561" t="s">
        <v>412</v>
      </c>
      <c r="J561" t="s">
        <v>413</v>
      </c>
    </row>
    <row r="562" spans="1:10" x14ac:dyDescent="0.35">
      <c r="A562" t="str">
        <f>VLOOKUP(E562,kontoplaan!A55:F1523,6,FALSE)</f>
        <v>Põhitegevuse kulud</v>
      </c>
      <c r="B562" t="str">
        <f>VLOOKUP(E562,kontogrupp!A562:B1886,2,FALSE)</f>
        <v>55 - majandamiskulud</v>
      </c>
      <c r="C562" t="s">
        <v>788</v>
      </c>
      <c r="D562">
        <v>70</v>
      </c>
      <c r="E562" s="1">
        <v>550060</v>
      </c>
      <c r="F562" t="s">
        <v>64</v>
      </c>
      <c r="G562" t="s">
        <v>410</v>
      </c>
      <c r="H562" t="s">
        <v>411</v>
      </c>
      <c r="I562" t="s">
        <v>412</v>
      </c>
      <c r="J562" t="s">
        <v>413</v>
      </c>
    </row>
    <row r="563" spans="1:10" x14ac:dyDescent="0.35">
      <c r="A563" t="str">
        <f>VLOOKUP(E563,kontoplaan!A56:F1524,6,FALSE)</f>
        <v>Põhitegevuse kulud</v>
      </c>
      <c r="B563" t="str">
        <f>VLOOKUP(E563,kontogrupp!A563:B1887,2,FALSE)</f>
        <v>55 - majandamiskulud</v>
      </c>
      <c r="C563" t="s">
        <v>789</v>
      </c>
      <c r="D563">
        <v>600</v>
      </c>
      <c r="E563" s="1">
        <v>550400</v>
      </c>
      <c r="F563" t="s">
        <v>138</v>
      </c>
      <c r="G563" t="s">
        <v>410</v>
      </c>
      <c r="H563" t="s">
        <v>411</v>
      </c>
      <c r="I563" t="s">
        <v>412</v>
      </c>
      <c r="J563" t="s">
        <v>413</v>
      </c>
    </row>
    <row r="564" spans="1:10" x14ac:dyDescent="0.35">
      <c r="A564" t="str">
        <f>VLOOKUP(E564,kontoplaan!A57:F1525,6,FALSE)</f>
        <v>Põhitegevuse kulud</v>
      </c>
      <c r="B564" t="str">
        <f>VLOOKUP(E564,kontogrupp!A564:B1888,2,FALSE)</f>
        <v>55 - majandamiskulud</v>
      </c>
      <c r="C564" t="s">
        <v>789</v>
      </c>
      <c r="D564">
        <v>-600</v>
      </c>
      <c r="E564" s="1">
        <v>550309</v>
      </c>
      <c r="F564" t="s">
        <v>520</v>
      </c>
      <c r="G564" t="s">
        <v>410</v>
      </c>
      <c r="H564" t="s">
        <v>411</v>
      </c>
      <c r="I564" t="s">
        <v>412</v>
      </c>
      <c r="J564" t="s">
        <v>413</v>
      </c>
    </row>
    <row r="565" spans="1:10" x14ac:dyDescent="0.35">
      <c r="A565" t="str">
        <f>VLOOKUP(E565,kontoplaan!A58:F1526,6,FALSE)</f>
        <v>Põhitegevuse kulud</v>
      </c>
      <c r="B565" t="str">
        <f>VLOOKUP(E565,kontogrupp!A565:B1889,2,FALSE)</f>
        <v>55 - majandamiskulud</v>
      </c>
      <c r="C565" t="s">
        <v>790</v>
      </c>
      <c r="D565">
        <v>150</v>
      </c>
      <c r="E565" s="1">
        <v>5511046</v>
      </c>
      <c r="F565" t="s">
        <v>367</v>
      </c>
      <c r="G565" t="s">
        <v>410</v>
      </c>
      <c r="H565" t="s">
        <v>411</v>
      </c>
      <c r="I565" t="s">
        <v>412</v>
      </c>
      <c r="J565" t="s">
        <v>413</v>
      </c>
    </row>
    <row r="566" spans="1:10" x14ac:dyDescent="0.35">
      <c r="A566" t="str">
        <f>VLOOKUP(E566,kontoplaan!A59:F1527,6,FALSE)</f>
        <v>Põhitegevuse kulud</v>
      </c>
      <c r="B566" t="str">
        <f>VLOOKUP(E566,kontogrupp!A566:B1890,2,FALSE)</f>
        <v>55 - majandamiskulud</v>
      </c>
      <c r="C566" t="s">
        <v>790</v>
      </c>
      <c r="D566">
        <v>-150</v>
      </c>
      <c r="E566" s="1">
        <v>551300</v>
      </c>
      <c r="F566" t="s">
        <v>440</v>
      </c>
      <c r="G566" t="s">
        <v>410</v>
      </c>
      <c r="H566" t="s">
        <v>411</v>
      </c>
      <c r="I566" t="s">
        <v>412</v>
      </c>
      <c r="J566" t="s">
        <v>413</v>
      </c>
    </row>
    <row r="567" spans="1:10" x14ac:dyDescent="0.35">
      <c r="A567" t="str">
        <f>VLOOKUP(E567,kontoplaan!A60:F1528,6,FALSE)</f>
        <v>Põhitegevuse kulud</v>
      </c>
      <c r="B567" t="str">
        <f>VLOOKUP(E567,kontogrupp!A567:B1891,2,FALSE)</f>
        <v>55 - majandamiskulud</v>
      </c>
      <c r="C567" t="s">
        <v>791</v>
      </c>
      <c r="D567">
        <v>1200</v>
      </c>
      <c r="E567" s="1">
        <v>551290</v>
      </c>
      <c r="F567" t="s">
        <v>347</v>
      </c>
      <c r="G567" t="s">
        <v>410</v>
      </c>
      <c r="H567" t="s">
        <v>411</v>
      </c>
      <c r="I567" t="s">
        <v>412</v>
      </c>
      <c r="J567" t="s">
        <v>413</v>
      </c>
    </row>
    <row r="568" spans="1:10" x14ac:dyDescent="0.35">
      <c r="A568" t="str">
        <f>VLOOKUP(E568,kontoplaan!A61:F1529,6,FALSE)</f>
        <v>Põhitegevuse kulud</v>
      </c>
      <c r="B568" t="str">
        <f>VLOOKUP(E568,kontogrupp!A568:B1892,2,FALSE)</f>
        <v>55 - majandamiskulud</v>
      </c>
      <c r="C568" t="s">
        <v>790</v>
      </c>
      <c r="D568">
        <v>-1200</v>
      </c>
      <c r="E568" s="1">
        <v>551500</v>
      </c>
      <c r="F568" t="s">
        <v>169</v>
      </c>
      <c r="G568" t="s">
        <v>410</v>
      </c>
      <c r="H568" t="s">
        <v>411</v>
      </c>
      <c r="I568" t="s">
        <v>412</v>
      </c>
      <c r="J568" t="s">
        <v>413</v>
      </c>
    </row>
    <row r="569" spans="1:10" x14ac:dyDescent="0.35">
      <c r="A569" t="str">
        <f>VLOOKUP(E569,kontoplaan!A62:F1530,6,FALSE)</f>
        <v>Põhitegevuse kulud</v>
      </c>
      <c r="B569" t="str">
        <f>VLOOKUP(E569,kontogrupp!A569:B1893,2,FALSE)</f>
        <v>55 - majandamiskulud</v>
      </c>
      <c r="C569" t="s">
        <v>792</v>
      </c>
      <c r="D569">
        <v>-1200</v>
      </c>
      <c r="E569" s="1">
        <v>551500</v>
      </c>
      <c r="F569" t="s">
        <v>169</v>
      </c>
      <c r="G569" t="s">
        <v>410</v>
      </c>
      <c r="H569" t="s">
        <v>411</v>
      </c>
      <c r="I569" t="s">
        <v>412</v>
      </c>
      <c r="J569" t="s">
        <v>413</v>
      </c>
    </row>
    <row r="570" spans="1:10" x14ac:dyDescent="0.35">
      <c r="A570" t="str">
        <f>VLOOKUP(E570,kontoplaan!A63:F1531,6,FALSE)</f>
        <v>Põhitegevuse kulud</v>
      </c>
      <c r="B570" t="str">
        <f>VLOOKUP(E570,kontogrupp!A570:B1894,2,FALSE)</f>
        <v>55 - majandamiskulud</v>
      </c>
      <c r="C570" t="s">
        <v>792</v>
      </c>
      <c r="D570">
        <v>1200</v>
      </c>
      <c r="E570" s="1">
        <v>554090</v>
      </c>
      <c r="F570" t="s">
        <v>265</v>
      </c>
      <c r="G570" t="s">
        <v>410</v>
      </c>
      <c r="H570" t="s">
        <v>411</v>
      </c>
      <c r="I570" t="s">
        <v>412</v>
      </c>
      <c r="J570" t="s">
        <v>413</v>
      </c>
    </row>
    <row r="571" spans="1:10" x14ac:dyDescent="0.35">
      <c r="A571" t="str">
        <f>VLOOKUP(E571,kontoplaan!A64:F1532,6,FALSE)</f>
        <v>Põhitegevuse kulud</v>
      </c>
      <c r="B571" t="str">
        <f>VLOOKUP(E571,kontogrupp!A571:B1895,2,FALSE)</f>
        <v>55 - majandamiskulud</v>
      </c>
      <c r="C571" t="s">
        <v>793</v>
      </c>
      <c r="D571">
        <v>2200</v>
      </c>
      <c r="E571" s="1">
        <v>554090</v>
      </c>
      <c r="F571" t="s">
        <v>265</v>
      </c>
      <c r="G571" t="s">
        <v>410</v>
      </c>
      <c r="H571" t="s">
        <v>411</v>
      </c>
      <c r="I571" t="s">
        <v>412</v>
      </c>
      <c r="J571" t="s">
        <v>413</v>
      </c>
    </row>
    <row r="572" spans="1:10" x14ac:dyDescent="0.35">
      <c r="A572" t="str">
        <f>VLOOKUP(E572,kontoplaan!A65:F1533,6,FALSE)</f>
        <v>Põhitegevuse kulud</v>
      </c>
      <c r="B572" t="str">
        <f>VLOOKUP(E572,kontogrupp!A572:B1896,2,FALSE)</f>
        <v>55 - majandamiskulud</v>
      </c>
      <c r="C572" t="s">
        <v>793</v>
      </c>
      <c r="D572">
        <v>-2200</v>
      </c>
      <c r="E572" s="1">
        <v>552520</v>
      </c>
      <c r="F572" t="s">
        <v>297</v>
      </c>
      <c r="G572" t="s">
        <v>410</v>
      </c>
      <c r="H572" t="s">
        <v>411</v>
      </c>
      <c r="I572" t="s">
        <v>412</v>
      </c>
      <c r="J572" t="s">
        <v>413</v>
      </c>
    </row>
    <row r="573" spans="1:10" x14ac:dyDescent="0.35">
      <c r="A573" t="str">
        <f>VLOOKUP(E573,kontoplaan!A66:F1534,6,FALSE)</f>
        <v>Põhitegevuse kulud</v>
      </c>
      <c r="B573" t="str">
        <f>VLOOKUP(E573,kontogrupp!A573:B1897,2,FALSE)</f>
        <v>55 - majandamiskulud</v>
      </c>
      <c r="C573" t="s">
        <v>794</v>
      </c>
      <c r="D573">
        <v>-184</v>
      </c>
      <c r="E573" s="1">
        <v>550099</v>
      </c>
      <c r="F573" t="s">
        <v>86</v>
      </c>
      <c r="G573" t="s">
        <v>554</v>
      </c>
      <c r="H573" t="s">
        <v>555</v>
      </c>
      <c r="I573" t="s">
        <v>492</v>
      </c>
      <c r="J573" t="s">
        <v>493</v>
      </c>
    </row>
    <row r="574" spans="1:10" x14ac:dyDescent="0.35">
      <c r="A574" t="str">
        <f>VLOOKUP(E574,kontoplaan!A67:F1535,6,FALSE)</f>
        <v>Põhitegevuse kulud</v>
      </c>
      <c r="B574" t="str">
        <f>VLOOKUP(E574,kontogrupp!A574:B1898,2,FALSE)</f>
        <v>55 - majandamiskulud</v>
      </c>
      <c r="C574" t="s">
        <v>795</v>
      </c>
      <c r="D574">
        <v>6</v>
      </c>
      <c r="E574" s="1">
        <v>552520</v>
      </c>
      <c r="F574" t="s">
        <v>297</v>
      </c>
      <c r="G574" t="s">
        <v>554</v>
      </c>
      <c r="H574" t="s">
        <v>555</v>
      </c>
      <c r="I574" t="s">
        <v>492</v>
      </c>
      <c r="J574" t="s">
        <v>493</v>
      </c>
    </row>
    <row r="575" spans="1:10" x14ac:dyDescent="0.35">
      <c r="A575" t="str">
        <f>VLOOKUP(E575,kontoplaan!A68:F1536,6,FALSE)</f>
        <v>Põhitegevuse kulud</v>
      </c>
      <c r="B575" t="str">
        <f>VLOOKUP(E575,kontogrupp!A575:B1899,2,FALSE)</f>
        <v>55 - majandamiskulud</v>
      </c>
      <c r="C575" t="s">
        <v>795</v>
      </c>
      <c r="D575">
        <v>83</v>
      </c>
      <c r="E575" s="1">
        <v>550012</v>
      </c>
      <c r="F575" t="s">
        <v>643</v>
      </c>
      <c r="G575" t="s">
        <v>554</v>
      </c>
      <c r="H575" t="s">
        <v>555</v>
      </c>
      <c r="I575" t="s">
        <v>492</v>
      </c>
      <c r="J575" t="s">
        <v>493</v>
      </c>
    </row>
    <row r="576" spans="1:10" x14ac:dyDescent="0.35">
      <c r="A576" t="str">
        <f>VLOOKUP(E576,kontoplaan!A69:F1537,6,FALSE)</f>
        <v>Põhitegevuse kulud</v>
      </c>
      <c r="B576" t="str">
        <f>VLOOKUP(E576,kontogrupp!A576:B1900,2,FALSE)</f>
        <v>50 - tööjõukulud</v>
      </c>
      <c r="C576" t="s">
        <v>795</v>
      </c>
      <c r="D576">
        <v>8</v>
      </c>
      <c r="E576" s="1">
        <v>506040</v>
      </c>
      <c r="F576" t="s">
        <v>18</v>
      </c>
      <c r="G576" t="s">
        <v>554</v>
      </c>
      <c r="H576" t="s">
        <v>555</v>
      </c>
      <c r="I576" t="s">
        <v>492</v>
      </c>
      <c r="J576" t="s">
        <v>493</v>
      </c>
    </row>
    <row r="577" spans="1:16" x14ac:dyDescent="0.35">
      <c r="A577" t="str">
        <f>VLOOKUP(E577,kontoplaan!A70:F1538,6,FALSE)</f>
        <v>Põhitegevuse kulud</v>
      </c>
      <c r="B577" t="str">
        <f>VLOOKUP(E577,kontogrupp!A577:B1901,2,FALSE)</f>
        <v>50 - tööjõukulud</v>
      </c>
      <c r="C577" t="s">
        <v>795</v>
      </c>
      <c r="D577">
        <v>87</v>
      </c>
      <c r="E577" s="1">
        <v>506000</v>
      </c>
      <c r="F577" t="s">
        <v>28</v>
      </c>
      <c r="G577" t="s">
        <v>554</v>
      </c>
      <c r="H577" t="s">
        <v>555</v>
      </c>
      <c r="I577" t="s">
        <v>492</v>
      </c>
      <c r="J577" t="s">
        <v>493</v>
      </c>
    </row>
    <row r="578" spans="1:16" x14ac:dyDescent="0.35">
      <c r="A578" t="str">
        <f>VLOOKUP(E578,kontoplaan!A71:F1539,6,FALSE)</f>
        <v>Põhitegevuse kulud</v>
      </c>
      <c r="B578" t="str">
        <f>VLOOKUP(E578,kontogrupp!A578:B1902,2,FALSE)</f>
        <v>55 - majandamiskulud</v>
      </c>
      <c r="C578" t="s">
        <v>796</v>
      </c>
      <c r="D578">
        <v>9</v>
      </c>
      <c r="E578" s="1">
        <v>552590</v>
      </c>
      <c r="F578" t="s">
        <v>149</v>
      </c>
      <c r="G578" t="s">
        <v>139</v>
      </c>
      <c r="H578" t="s">
        <v>140</v>
      </c>
      <c r="I578" t="s">
        <v>250</v>
      </c>
      <c r="J578" t="s">
        <v>251</v>
      </c>
      <c r="M578" t="s">
        <v>797</v>
      </c>
      <c r="N578" t="s">
        <v>798</v>
      </c>
      <c r="O578" t="s">
        <v>799</v>
      </c>
      <c r="P578" t="s">
        <v>800</v>
      </c>
    </row>
    <row r="579" spans="1:16" x14ac:dyDescent="0.35">
      <c r="A579" t="str">
        <f>VLOOKUP(E579,kontoplaan!A72:F1540,6,FALSE)</f>
        <v>Põhitegevuse kulud</v>
      </c>
      <c r="B579" t="str">
        <f>VLOOKUP(E579,kontogrupp!A579:B1903,2,FALSE)</f>
        <v>50 - tööjõukulud</v>
      </c>
      <c r="C579" t="s">
        <v>801</v>
      </c>
      <c r="D579">
        <v>219</v>
      </c>
      <c r="E579" s="1">
        <v>506000</v>
      </c>
      <c r="F579" t="s">
        <v>28</v>
      </c>
      <c r="G579" t="s">
        <v>554</v>
      </c>
      <c r="H579" t="s">
        <v>555</v>
      </c>
      <c r="I579" t="s">
        <v>492</v>
      </c>
      <c r="J579" t="s">
        <v>493</v>
      </c>
    </row>
    <row r="580" spans="1:16" x14ac:dyDescent="0.35">
      <c r="A580" t="str">
        <f>VLOOKUP(E580,kontoplaan!A73:F1541,6,FALSE)</f>
        <v>Põhitegevuse kulud</v>
      </c>
      <c r="B580" t="str">
        <f>VLOOKUP(E580,kontogrupp!A580:B1904,2,FALSE)</f>
        <v>50 - tööjõukulud</v>
      </c>
      <c r="C580" t="s">
        <v>801</v>
      </c>
      <c r="D580">
        <v>926</v>
      </c>
      <c r="E580" s="1">
        <v>500280</v>
      </c>
      <c r="F580" t="s">
        <v>227</v>
      </c>
      <c r="G580" t="s">
        <v>554</v>
      </c>
      <c r="H580" t="s">
        <v>555</v>
      </c>
      <c r="I580" t="s">
        <v>492</v>
      </c>
      <c r="J580" t="s">
        <v>493</v>
      </c>
    </row>
    <row r="581" spans="1:16" hidden="1" x14ac:dyDescent="0.35">
      <c r="A581" t="str">
        <f>VLOOKUP(E581,kontoplaan!A74:F1542,6,FALSE)</f>
        <v>Põhitegevuse tulud</v>
      </c>
      <c r="B581" t="str">
        <f>VLOOKUP(E581,kontogrupp!A581:B1905,2,FALSE)</f>
        <v>32 - tulud kaupade ja teenuste müügist</v>
      </c>
      <c r="C581" t="s">
        <v>802</v>
      </c>
      <c r="D581">
        <v>1145</v>
      </c>
      <c r="E581" s="1">
        <v>322120</v>
      </c>
      <c r="F581" t="s">
        <v>804</v>
      </c>
      <c r="G581" t="s">
        <v>554</v>
      </c>
      <c r="H581" t="s">
        <v>555</v>
      </c>
      <c r="I581" t="s">
        <v>492</v>
      </c>
      <c r="J581" t="s">
        <v>493</v>
      </c>
    </row>
    <row r="582" spans="1:16" hidden="1" x14ac:dyDescent="0.35">
      <c r="A582" t="str">
        <f>VLOOKUP(E582,kontoplaan!A75:F1543,6,FALSE)</f>
        <v>Põhitegevuse tulud</v>
      </c>
      <c r="B582" t="str">
        <f>VLOOKUP(E582,kontogrupp!A582:B1906,2,FALSE)</f>
        <v>35 - saadud toetused</v>
      </c>
      <c r="C582" t="s">
        <v>796</v>
      </c>
      <c r="D582">
        <v>9</v>
      </c>
      <c r="E582" s="1">
        <v>352000</v>
      </c>
      <c r="F582" t="s">
        <v>806</v>
      </c>
      <c r="G582" t="s">
        <v>139</v>
      </c>
      <c r="H582" t="s">
        <v>140</v>
      </c>
      <c r="I582" t="s">
        <v>250</v>
      </c>
      <c r="J582" t="s">
        <v>251</v>
      </c>
      <c r="M582" t="s">
        <v>797</v>
      </c>
      <c r="N582" t="s">
        <v>798</v>
      </c>
    </row>
    <row r="583" spans="1:16" x14ac:dyDescent="0.35">
      <c r="A583" t="str">
        <f>VLOOKUP(E583,kontoplaan!A76:F1544,6,FALSE)</f>
        <v>Põhitegevuse kulud</v>
      </c>
      <c r="B583" t="str">
        <f>VLOOKUP(E583,kontogrupp!A583:B1907,2,FALSE)</f>
        <v>55 - majandamiskulud</v>
      </c>
      <c r="C583" t="s">
        <v>801</v>
      </c>
      <c r="D583">
        <v>400</v>
      </c>
      <c r="E583" s="1">
        <v>554090</v>
      </c>
      <c r="F583" t="s">
        <v>265</v>
      </c>
      <c r="G583" t="s">
        <v>613</v>
      </c>
      <c r="H583" t="s">
        <v>614</v>
      </c>
      <c r="I583" t="s">
        <v>615</v>
      </c>
      <c r="J583" t="s">
        <v>616</v>
      </c>
    </row>
    <row r="584" spans="1:16" x14ac:dyDescent="0.35">
      <c r="A584" t="str">
        <f>VLOOKUP(E584,kontoplaan!A77:F1545,6,FALSE)</f>
        <v>Põhitegevuse kulud</v>
      </c>
      <c r="B584" t="str">
        <f>VLOOKUP(E584,kontogrupp!A584:B1908,2,FALSE)</f>
        <v>55 - majandamiskulud</v>
      </c>
      <c r="C584" t="s">
        <v>801</v>
      </c>
      <c r="D584">
        <v>3000</v>
      </c>
      <c r="E584" s="1">
        <v>552590</v>
      </c>
      <c r="F584" t="s">
        <v>149</v>
      </c>
      <c r="G584" t="s">
        <v>613</v>
      </c>
      <c r="H584" t="s">
        <v>614</v>
      </c>
      <c r="I584" t="s">
        <v>615</v>
      </c>
      <c r="J584" t="s">
        <v>616</v>
      </c>
    </row>
    <row r="585" spans="1:16" x14ac:dyDescent="0.35">
      <c r="A585" t="str">
        <f>VLOOKUP(E585,kontoplaan!A78:F1546,6,FALSE)</f>
        <v>Põhitegevuse kulud</v>
      </c>
      <c r="B585" t="str">
        <f>VLOOKUP(E585,kontogrupp!A585:B1909,2,FALSE)</f>
        <v>55 - majandamiskulud</v>
      </c>
      <c r="C585" t="s">
        <v>801</v>
      </c>
      <c r="D585">
        <v>14000</v>
      </c>
      <c r="E585" s="1">
        <v>552520</v>
      </c>
      <c r="F585" t="s">
        <v>297</v>
      </c>
      <c r="G585" t="s">
        <v>613</v>
      </c>
      <c r="H585" t="s">
        <v>614</v>
      </c>
      <c r="I585" t="s">
        <v>615</v>
      </c>
      <c r="J585" t="s">
        <v>616</v>
      </c>
    </row>
    <row r="586" spans="1:16" x14ac:dyDescent="0.35">
      <c r="A586" t="str">
        <f>VLOOKUP(E586,kontoplaan!A79:F1547,6,FALSE)</f>
        <v>Põhitegevuse kulud</v>
      </c>
      <c r="B586" t="str">
        <f>VLOOKUP(E586,kontogrupp!A586:B1910,2,FALSE)</f>
        <v>55 - majandamiskulud</v>
      </c>
      <c r="C586" t="s">
        <v>801</v>
      </c>
      <c r="D586">
        <v>5500</v>
      </c>
      <c r="E586" s="1">
        <v>551500</v>
      </c>
      <c r="F586" t="s">
        <v>169</v>
      </c>
      <c r="G586" t="s">
        <v>613</v>
      </c>
      <c r="H586" t="s">
        <v>614</v>
      </c>
      <c r="I586" t="s">
        <v>615</v>
      </c>
      <c r="J586" t="s">
        <v>616</v>
      </c>
    </row>
    <row r="587" spans="1:16" x14ac:dyDescent="0.35">
      <c r="A587" t="str">
        <f>VLOOKUP(E587,kontoplaan!A80:F1548,6,FALSE)</f>
        <v>Põhitegevuse kulud</v>
      </c>
      <c r="B587" t="str">
        <f>VLOOKUP(E587,kontogrupp!A587:B1911,2,FALSE)</f>
        <v>55 - majandamiskulud</v>
      </c>
      <c r="C587" t="s">
        <v>801</v>
      </c>
      <c r="D587">
        <v>232</v>
      </c>
      <c r="E587" s="1">
        <v>551308</v>
      </c>
      <c r="F587" t="s">
        <v>184</v>
      </c>
      <c r="G587" t="s">
        <v>613</v>
      </c>
      <c r="H587" t="s">
        <v>614</v>
      </c>
      <c r="I587" t="s">
        <v>615</v>
      </c>
      <c r="J587" t="s">
        <v>616</v>
      </c>
    </row>
    <row r="588" spans="1:16" x14ac:dyDescent="0.35">
      <c r="A588" t="str">
        <f>VLOOKUP(E588,kontoplaan!A81:F1549,6,FALSE)</f>
        <v>Põhitegevuse kulud</v>
      </c>
      <c r="B588" t="str">
        <f>VLOOKUP(E588,kontogrupp!A588:B1912,2,FALSE)</f>
        <v>55 - majandamiskulud</v>
      </c>
      <c r="C588" t="s">
        <v>801</v>
      </c>
      <c r="D588">
        <v>2000</v>
      </c>
      <c r="E588" s="1">
        <v>550420</v>
      </c>
      <c r="F588" t="s">
        <v>274</v>
      </c>
      <c r="G588" t="s">
        <v>613</v>
      </c>
      <c r="H588" t="s">
        <v>614</v>
      </c>
      <c r="I588" t="s">
        <v>615</v>
      </c>
      <c r="J588" t="s">
        <v>616</v>
      </c>
    </row>
    <row r="589" spans="1:16" x14ac:dyDescent="0.35">
      <c r="A589" t="str">
        <f>VLOOKUP(E589,kontoplaan!A82:F1550,6,FALSE)</f>
        <v>Põhitegevuse kulud</v>
      </c>
      <c r="B589" t="str">
        <f>VLOOKUP(E589,kontogrupp!A589:B1913,2,FALSE)</f>
        <v>55 - majandamiskulud</v>
      </c>
      <c r="C589" t="s">
        <v>801</v>
      </c>
      <c r="D589">
        <v>168</v>
      </c>
      <c r="E589" s="1">
        <v>550302</v>
      </c>
      <c r="F589" t="s">
        <v>274</v>
      </c>
      <c r="G589" t="s">
        <v>613</v>
      </c>
      <c r="H589" t="s">
        <v>614</v>
      </c>
      <c r="I589" t="s">
        <v>615</v>
      </c>
      <c r="J589" t="s">
        <v>616</v>
      </c>
    </row>
    <row r="590" spans="1:16" x14ac:dyDescent="0.35">
      <c r="A590" t="str">
        <f>VLOOKUP(E590,kontoplaan!A83:F1551,6,FALSE)</f>
        <v>Põhitegevuse kulud</v>
      </c>
      <c r="B590" t="str">
        <f>VLOOKUP(E590,kontogrupp!A590:B1914,2,FALSE)</f>
        <v>55 - majandamiskulud</v>
      </c>
      <c r="C590" t="s">
        <v>801</v>
      </c>
      <c r="D590">
        <v>300</v>
      </c>
      <c r="E590" s="1">
        <v>550000</v>
      </c>
      <c r="F590" t="s">
        <v>190</v>
      </c>
      <c r="G590" t="s">
        <v>613</v>
      </c>
      <c r="H590" t="s">
        <v>614</v>
      </c>
      <c r="I590" t="s">
        <v>615</v>
      </c>
      <c r="J590" t="s">
        <v>616</v>
      </c>
    </row>
    <row r="591" spans="1:16" x14ac:dyDescent="0.35">
      <c r="A591" t="str">
        <f>VLOOKUP(E591,kontoplaan!A84:F1552,6,FALSE)</f>
        <v>Põhitegevuse kulud</v>
      </c>
      <c r="B591" t="str">
        <f>VLOOKUP(E591,kontogrupp!A591:B1915,2,FALSE)</f>
        <v>50 - tööjõukulud</v>
      </c>
      <c r="C591" t="s">
        <v>807</v>
      </c>
      <c r="D591">
        <v>600</v>
      </c>
      <c r="E591" s="1">
        <v>500253</v>
      </c>
      <c r="F591" t="s">
        <v>809</v>
      </c>
      <c r="G591" t="s">
        <v>613</v>
      </c>
      <c r="H591" t="s">
        <v>614</v>
      </c>
      <c r="I591" t="s">
        <v>615</v>
      </c>
      <c r="J591" t="s">
        <v>616</v>
      </c>
    </row>
    <row r="592" spans="1:16" x14ac:dyDescent="0.35">
      <c r="A592" t="str">
        <f>VLOOKUP(E592,kontoplaan!A85:F1553,6,FALSE)</f>
        <v>Põhitegevuse kulud</v>
      </c>
      <c r="B592" t="str">
        <f>VLOOKUP(E592,kontogrupp!A592:B1916,2,FALSE)</f>
        <v>50 - tööjõukulud</v>
      </c>
      <c r="C592" t="s">
        <v>810</v>
      </c>
      <c r="D592">
        <v>-3994</v>
      </c>
      <c r="E592" s="1">
        <v>500500</v>
      </c>
      <c r="F592" t="s">
        <v>97</v>
      </c>
      <c r="G592" t="s">
        <v>613</v>
      </c>
      <c r="H592" t="s">
        <v>614</v>
      </c>
      <c r="I592" t="s">
        <v>615</v>
      </c>
      <c r="J592" t="s">
        <v>616</v>
      </c>
    </row>
    <row r="593" spans="1:10" x14ac:dyDescent="0.35">
      <c r="A593" t="str">
        <f>VLOOKUP(E593,kontoplaan!A86:F1554,6,FALSE)</f>
        <v>Põhitegevuse kulud</v>
      </c>
      <c r="B593" t="str">
        <f>VLOOKUP(E593,kontogrupp!A593:B1917,2,FALSE)</f>
        <v>50 - tööjõukulud</v>
      </c>
      <c r="C593" t="s">
        <v>807</v>
      </c>
      <c r="D593">
        <v>71</v>
      </c>
      <c r="E593" s="1">
        <v>506040</v>
      </c>
      <c r="F593" t="s">
        <v>18</v>
      </c>
      <c r="G593" t="s">
        <v>613</v>
      </c>
      <c r="H593" t="s">
        <v>614</v>
      </c>
      <c r="I593" t="s">
        <v>615</v>
      </c>
      <c r="J593" t="s">
        <v>616</v>
      </c>
    </row>
    <row r="594" spans="1:10" x14ac:dyDescent="0.35">
      <c r="A594" t="str">
        <f>VLOOKUP(E594,kontoplaan!A87:F1555,6,FALSE)</f>
        <v>Põhitegevuse kulud</v>
      </c>
      <c r="B594" t="str">
        <f>VLOOKUP(E594,kontogrupp!A594:B1918,2,FALSE)</f>
        <v>50 - tööjõukulud</v>
      </c>
      <c r="C594" t="s">
        <v>807</v>
      </c>
      <c r="D594">
        <v>17</v>
      </c>
      <c r="E594" s="1">
        <v>506030</v>
      </c>
      <c r="F594" t="s">
        <v>68</v>
      </c>
      <c r="G594" t="s">
        <v>613</v>
      </c>
      <c r="H594" t="s">
        <v>614</v>
      </c>
      <c r="I594" t="s">
        <v>615</v>
      </c>
      <c r="J594" t="s">
        <v>616</v>
      </c>
    </row>
    <row r="595" spans="1:10" x14ac:dyDescent="0.35">
      <c r="A595" t="str">
        <f>VLOOKUP(E595,kontoplaan!A88:F1556,6,FALSE)</f>
        <v>Põhitegevuse kulud</v>
      </c>
      <c r="B595" t="str">
        <f>VLOOKUP(E595,kontogrupp!A595:B1919,2,FALSE)</f>
        <v>50 - tööjõukulud</v>
      </c>
      <c r="C595" t="s">
        <v>807</v>
      </c>
      <c r="D595">
        <v>26</v>
      </c>
      <c r="E595" s="1">
        <v>506010</v>
      </c>
      <c r="F595" t="s">
        <v>72</v>
      </c>
      <c r="G595" t="s">
        <v>613</v>
      </c>
      <c r="H595" t="s">
        <v>614</v>
      </c>
      <c r="I595" t="s">
        <v>615</v>
      </c>
      <c r="J595" t="s">
        <v>616</v>
      </c>
    </row>
    <row r="596" spans="1:10" x14ac:dyDescent="0.35">
      <c r="A596" t="str">
        <f>VLOOKUP(E596,kontoplaan!A89:F1557,6,FALSE)</f>
        <v>Põhitegevuse kulud</v>
      </c>
      <c r="B596" t="str">
        <f>VLOOKUP(E596,kontogrupp!A596:B1920,2,FALSE)</f>
        <v>55 - majandamiskulud</v>
      </c>
      <c r="C596" t="s">
        <v>807</v>
      </c>
      <c r="D596">
        <v>60</v>
      </c>
      <c r="E596" s="1">
        <v>505099</v>
      </c>
      <c r="F596" t="s">
        <v>74</v>
      </c>
      <c r="G596" t="s">
        <v>613</v>
      </c>
      <c r="H596" t="s">
        <v>614</v>
      </c>
      <c r="I596" t="s">
        <v>615</v>
      </c>
      <c r="J596" t="s">
        <v>616</v>
      </c>
    </row>
    <row r="597" spans="1:10" x14ac:dyDescent="0.35">
      <c r="A597" t="str">
        <f>VLOOKUP(E597,kontoplaan!A90:F1558,6,FALSE)</f>
        <v>Põhitegevuse kulud</v>
      </c>
      <c r="B597" t="str">
        <f>VLOOKUP(E597,kontogrupp!A597:B1921,2,FALSE)</f>
        <v>50 - tööjõukulud</v>
      </c>
      <c r="C597" t="s">
        <v>807</v>
      </c>
      <c r="D597">
        <v>200</v>
      </c>
      <c r="E597" s="1">
        <v>500253</v>
      </c>
      <c r="F597" t="s">
        <v>809</v>
      </c>
      <c r="G597" t="s">
        <v>613</v>
      </c>
      <c r="H597" t="s">
        <v>614</v>
      </c>
      <c r="I597" t="s">
        <v>615</v>
      </c>
      <c r="J597" t="s">
        <v>616</v>
      </c>
    </row>
    <row r="598" spans="1:10" x14ac:dyDescent="0.35">
      <c r="A598" t="str">
        <f>VLOOKUP(E598,kontoplaan!A91:F1559,6,FALSE)</f>
        <v>Põhitegevuse kulud</v>
      </c>
      <c r="B598" t="str">
        <f>VLOOKUP(E598,kontogrupp!A598:B1922,2,FALSE)</f>
        <v>50 - tööjõukulud</v>
      </c>
      <c r="C598" t="s">
        <v>807</v>
      </c>
      <c r="D598">
        <v>2500</v>
      </c>
      <c r="E598" s="1">
        <v>500250</v>
      </c>
      <c r="F598" t="s">
        <v>102</v>
      </c>
      <c r="G598" t="s">
        <v>613</v>
      </c>
      <c r="H598" t="s">
        <v>614</v>
      </c>
      <c r="I598" t="s">
        <v>615</v>
      </c>
      <c r="J598" t="s">
        <v>616</v>
      </c>
    </row>
    <row r="599" spans="1:10" x14ac:dyDescent="0.35">
      <c r="A599" t="str">
        <f>VLOOKUP(E599,kontoplaan!A92:F1560,6,FALSE)</f>
        <v>Põhitegevuse kulud</v>
      </c>
      <c r="B599" t="str">
        <f>VLOOKUP(E599,kontogrupp!A599:B1923,2,FALSE)</f>
        <v>50 - tööjõukulud</v>
      </c>
      <c r="C599" t="s">
        <v>807</v>
      </c>
      <c r="D599">
        <v>400</v>
      </c>
      <c r="E599" s="1">
        <v>500243</v>
      </c>
      <c r="F599" t="s">
        <v>812</v>
      </c>
      <c r="G599" t="s">
        <v>613</v>
      </c>
      <c r="H599" t="s">
        <v>614</v>
      </c>
      <c r="I599" t="s">
        <v>615</v>
      </c>
      <c r="J599" t="s">
        <v>616</v>
      </c>
    </row>
    <row r="600" spans="1:10" x14ac:dyDescent="0.35">
      <c r="A600" t="str">
        <f>VLOOKUP(E600,kontoplaan!A93:F1561,6,FALSE)</f>
        <v>Põhitegevuse kulud</v>
      </c>
      <c r="B600" t="str">
        <f>VLOOKUP(E600,kontogrupp!A600:B1924,2,FALSE)</f>
        <v>50 - tööjõukulud</v>
      </c>
      <c r="C600" t="s">
        <v>813</v>
      </c>
      <c r="D600">
        <v>120</v>
      </c>
      <c r="E600" s="1">
        <v>500240</v>
      </c>
      <c r="F600" t="s">
        <v>206</v>
      </c>
      <c r="G600" t="s">
        <v>613</v>
      </c>
      <c r="H600" t="s">
        <v>614</v>
      </c>
      <c r="I600" t="s">
        <v>615</v>
      </c>
      <c r="J600" t="s">
        <v>616</v>
      </c>
    </row>
    <row r="601" spans="1:10" x14ac:dyDescent="0.35">
      <c r="A601" t="str">
        <f>VLOOKUP(E601,kontoplaan!A94:F1562,6,FALSE)</f>
        <v>Põhitegevuse kulud</v>
      </c>
      <c r="B601" t="str">
        <f>VLOOKUP(E601,kontogrupp!A601:B1925,2,FALSE)</f>
        <v>50 - tööjõukulud</v>
      </c>
      <c r="C601" t="s">
        <v>814</v>
      </c>
      <c r="D601">
        <v>22260</v>
      </c>
      <c r="E601" s="1">
        <v>500240</v>
      </c>
      <c r="F601" t="s">
        <v>206</v>
      </c>
      <c r="G601" t="s">
        <v>613</v>
      </c>
      <c r="H601" t="s">
        <v>614</v>
      </c>
      <c r="I601" t="s">
        <v>615</v>
      </c>
      <c r="J601" t="s">
        <v>616</v>
      </c>
    </row>
    <row r="602" spans="1:10" x14ac:dyDescent="0.35">
      <c r="A602" t="str">
        <f>VLOOKUP(E602,kontoplaan!A95:F1563,6,FALSE)</f>
        <v>Põhitegevuse kulud</v>
      </c>
      <c r="B602" t="str">
        <f>VLOOKUP(E602,kontogrupp!A602:B1926,2,FALSE)</f>
        <v>50 - tööjõukulud</v>
      </c>
      <c r="C602" t="s">
        <v>814</v>
      </c>
      <c r="D602">
        <v>-22260</v>
      </c>
      <c r="E602" s="1">
        <v>500210</v>
      </c>
      <c r="F602" t="s">
        <v>220</v>
      </c>
      <c r="G602" t="s">
        <v>613</v>
      </c>
      <c r="H602" t="s">
        <v>614</v>
      </c>
      <c r="I602" t="s">
        <v>615</v>
      </c>
      <c r="J602" t="s">
        <v>616</v>
      </c>
    </row>
    <row r="603" spans="1:10" hidden="1" x14ac:dyDescent="0.35">
      <c r="A603" t="str">
        <f>VLOOKUP(E603,kontoplaan!A96:F1564,6,FALSE)</f>
        <v>Põhitegevuse tulud</v>
      </c>
      <c r="B603" t="str">
        <f>VLOOKUP(E603,kontogrupp!A603:B1927,2,FALSE)</f>
        <v>35 - saadud toetused</v>
      </c>
      <c r="C603" t="s">
        <v>815</v>
      </c>
      <c r="D603">
        <v>5400</v>
      </c>
      <c r="E603" s="1">
        <v>350020</v>
      </c>
      <c r="F603" t="s">
        <v>817</v>
      </c>
      <c r="G603" t="s">
        <v>613</v>
      </c>
      <c r="H603" t="s">
        <v>614</v>
      </c>
      <c r="I603" t="s">
        <v>615</v>
      </c>
      <c r="J603" t="s">
        <v>616</v>
      </c>
    </row>
    <row r="604" spans="1:10" hidden="1" x14ac:dyDescent="0.35">
      <c r="A604" t="str">
        <f>VLOOKUP(E604,kontoplaan!A97:F1565,6,FALSE)</f>
        <v>Põhitegevuse tulud</v>
      </c>
      <c r="B604" t="str">
        <f>VLOOKUP(E604,kontogrupp!A604:B1928,2,FALSE)</f>
        <v>35 - saadud toetused</v>
      </c>
      <c r="C604" t="s">
        <v>815</v>
      </c>
      <c r="D604">
        <v>15000</v>
      </c>
      <c r="E604" s="1">
        <v>350000</v>
      </c>
      <c r="F604" t="s">
        <v>162</v>
      </c>
      <c r="G604" t="s">
        <v>613</v>
      </c>
      <c r="H604" t="s">
        <v>614</v>
      </c>
      <c r="I604" t="s">
        <v>615</v>
      </c>
      <c r="J604" t="s">
        <v>616</v>
      </c>
    </row>
    <row r="605" spans="1:10" hidden="1" x14ac:dyDescent="0.35">
      <c r="A605" t="str">
        <f>VLOOKUP(E605,kontoplaan!A98:F1566,6,FALSE)</f>
        <v>Põhitegevuse tulud</v>
      </c>
      <c r="B605" t="str">
        <f>VLOOKUP(E605,kontogrupp!A605:B1929,2,FALSE)</f>
        <v>32 - tulud kaupade ja teenuste müügist</v>
      </c>
      <c r="C605" t="s">
        <v>802</v>
      </c>
      <c r="D605">
        <v>5200</v>
      </c>
      <c r="E605" s="1">
        <v>322190</v>
      </c>
      <c r="F605" t="s">
        <v>780</v>
      </c>
      <c r="G605" t="s">
        <v>613</v>
      </c>
      <c r="H605" t="s">
        <v>614</v>
      </c>
      <c r="I605" t="s">
        <v>615</v>
      </c>
      <c r="J605" t="s">
        <v>616</v>
      </c>
    </row>
    <row r="606" spans="1:10" x14ac:dyDescent="0.35">
      <c r="A606" t="str">
        <f>VLOOKUP(E606,kontoplaan!A99:F1567,6,FALSE)</f>
        <v>Põhitegevuse kulud</v>
      </c>
      <c r="B606" t="str">
        <f>VLOOKUP(E606,kontogrupp!A606:B1930,2,FALSE)</f>
        <v>55 - majandamiskulud</v>
      </c>
      <c r="C606" t="s">
        <v>818</v>
      </c>
      <c r="D606">
        <v>-37</v>
      </c>
      <c r="E606" s="1">
        <v>552200</v>
      </c>
      <c r="F606" t="s">
        <v>475</v>
      </c>
      <c r="G606" t="s">
        <v>538</v>
      </c>
      <c r="H606" t="s">
        <v>539</v>
      </c>
      <c r="I606" t="s">
        <v>540</v>
      </c>
      <c r="J606" t="s">
        <v>541</v>
      </c>
    </row>
    <row r="607" spans="1:10" x14ac:dyDescent="0.35">
      <c r="A607" t="str">
        <f>VLOOKUP(E607,kontoplaan!A100:F1568,6,FALSE)</f>
        <v>Põhitegevuse kulud</v>
      </c>
      <c r="B607" t="str">
        <f>VLOOKUP(E607,kontogrupp!A607:B1931,2,FALSE)</f>
        <v>55 - majandamiskulud</v>
      </c>
      <c r="C607" t="s">
        <v>819</v>
      </c>
      <c r="D607">
        <v>200</v>
      </c>
      <c r="E607" s="1">
        <v>552520</v>
      </c>
      <c r="F607" t="s">
        <v>297</v>
      </c>
      <c r="G607" t="s">
        <v>538</v>
      </c>
      <c r="H607" t="s">
        <v>539</v>
      </c>
      <c r="I607" t="s">
        <v>540</v>
      </c>
      <c r="J607" t="s">
        <v>541</v>
      </c>
    </row>
    <row r="608" spans="1:10" x14ac:dyDescent="0.35">
      <c r="A608" t="str">
        <f>VLOOKUP(E608,kontoplaan!A101:F1569,6,FALSE)</f>
        <v>Põhitegevuse kulud</v>
      </c>
      <c r="B608" t="str">
        <f>VLOOKUP(E608,kontogrupp!A608:B1932,2,FALSE)</f>
        <v>55 - majandamiskulud</v>
      </c>
      <c r="C608" t="s">
        <v>819</v>
      </c>
      <c r="D608">
        <v>-200</v>
      </c>
      <c r="E608" s="1">
        <v>550040</v>
      </c>
      <c r="F608" t="s">
        <v>76</v>
      </c>
      <c r="G608" t="s">
        <v>538</v>
      </c>
      <c r="H608" t="s">
        <v>539</v>
      </c>
      <c r="I608" t="s">
        <v>540</v>
      </c>
      <c r="J608" t="s">
        <v>541</v>
      </c>
    </row>
    <row r="609" spans="1:16" x14ac:dyDescent="0.35">
      <c r="A609" t="str">
        <f>VLOOKUP(E609,kontoplaan!A102:F1570,6,FALSE)</f>
        <v>Põhitegevuse kulud</v>
      </c>
      <c r="B609" t="str">
        <f>VLOOKUP(E609,kontogrupp!A609:B1933,2,FALSE)</f>
        <v>55 - majandamiskulud</v>
      </c>
      <c r="C609" t="s">
        <v>818</v>
      </c>
      <c r="D609">
        <v>37</v>
      </c>
      <c r="E609" s="1">
        <v>554090</v>
      </c>
      <c r="F609" t="s">
        <v>265</v>
      </c>
      <c r="G609" t="s">
        <v>538</v>
      </c>
      <c r="H609" t="s">
        <v>539</v>
      </c>
      <c r="I609" t="s">
        <v>540</v>
      </c>
      <c r="J609" t="s">
        <v>541</v>
      </c>
    </row>
    <row r="610" spans="1:16" x14ac:dyDescent="0.35">
      <c r="A610" t="str">
        <f>VLOOKUP(E610,kontoplaan!A103:F1571,6,FALSE)</f>
        <v>Põhitegevuse kulud</v>
      </c>
      <c r="B610" t="str">
        <f>VLOOKUP(E610,kontogrupp!A610:B1934,2,FALSE)</f>
        <v>55 - majandamiskulud</v>
      </c>
      <c r="C610" t="s">
        <v>820</v>
      </c>
      <c r="D610">
        <v>92</v>
      </c>
      <c r="E610" s="1">
        <v>552520</v>
      </c>
      <c r="F610" t="s">
        <v>297</v>
      </c>
      <c r="G610" t="s">
        <v>538</v>
      </c>
      <c r="H610" t="s">
        <v>539</v>
      </c>
      <c r="I610" t="s">
        <v>540</v>
      </c>
      <c r="J610" t="s">
        <v>541</v>
      </c>
    </row>
    <row r="611" spans="1:16" x14ac:dyDescent="0.35">
      <c r="A611" t="str">
        <f>VLOOKUP(E611,kontoplaan!A104:F1572,6,FALSE)</f>
        <v>Põhitegevuse kulud</v>
      </c>
      <c r="B611" t="str">
        <f>VLOOKUP(E611,kontogrupp!A611:B1935,2,FALSE)</f>
        <v>55 - majandamiskulud</v>
      </c>
      <c r="C611" t="s">
        <v>820</v>
      </c>
      <c r="D611">
        <v>-92</v>
      </c>
      <c r="E611" s="1">
        <v>552200</v>
      </c>
      <c r="F611" t="s">
        <v>475</v>
      </c>
      <c r="G611" t="s">
        <v>538</v>
      </c>
      <c r="H611" t="s">
        <v>539</v>
      </c>
      <c r="I611" t="s">
        <v>540</v>
      </c>
      <c r="J611" t="s">
        <v>541</v>
      </c>
    </row>
    <row r="612" spans="1:16" x14ac:dyDescent="0.35">
      <c r="A612" t="str">
        <f>VLOOKUP(E612,kontoplaan!A105:F1573,6,FALSE)</f>
        <v>Põhitegevuse kulud</v>
      </c>
      <c r="B612" t="str">
        <f>VLOOKUP(E612,kontogrupp!A612:B1936,2,FALSE)</f>
        <v>55 - majandamiskulud</v>
      </c>
      <c r="C612" t="s">
        <v>792</v>
      </c>
      <c r="D612">
        <v>148</v>
      </c>
      <c r="E612" s="1">
        <v>554090</v>
      </c>
      <c r="F612" t="s">
        <v>265</v>
      </c>
      <c r="G612" t="s">
        <v>538</v>
      </c>
      <c r="H612" t="s">
        <v>539</v>
      </c>
      <c r="I612" t="s">
        <v>540</v>
      </c>
      <c r="J612" t="s">
        <v>541</v>
      </c>
    </row>
    <row r="613" spans="1:16" x14ac:dyDescent="0.35">
      <c r="A613" t="str">
        <f>VLOOKUP(E613,kontoplaan!A106:F1574,6,FALSE)</f>
        <v>Põhitegevuse kulud</v>
      </c>
      <c r="B613" t="str">
        <f>VLOOKUP(E613,kontogrupp!A613:B1937,2,FALSE)</f>
        <v>55 - majandamiskulud</v>
      </c>
      <c r="C613" t="s">
        <v>792</v>
      </c>
      <c r="D613">
        <v>-148</v>
      </c>
      <c r="E613" s="1">
        <v>551500</v>
      </c>
      <c r="F613" t="s">
        <v>169</v>
      </c>
      <c r="G613" t="s">
        <v>538</v>
      </c>
      <c r="H613" t="s">
        <v>539</v>
      </c>
      <c r="I613" t="s">
        <v>540</v>
      </c>
      <c r="J613" t="s">
        <v>541</v>
      </c>
    </row>
    <row r="614" spans="1:16" x14ac:dyDescent="0.35">
      <c r="A614" t="str">
        <f>VLOOKUP(E614,kontoplaan!A107:F1575,6,FALSE)</f>
        <v>Põhitegevuse kulud</v>
      </c>
      <c r="B614" t="str">
        <f>VLOOKUP(E614,kontogrupp!A614:B1938,2,FALSE)</f>
        <v>55 - majandamiskulud</v>
      </c>
      <c r="C614" t="s">
        <v>821</v>
      </c>
      <c r="D614">
        <v>232</v>
      </c>
      <c r="E614" s="1">
        <v>552590</v>
      </c>
      <c r="F614" t="s">
        <v>149</v>
      </c>
      <c r="G614" t="s">
        <v>538</v>
      </c>
      <c r="H614" t="s">
        <v>539</v>
      </c>
      <c r="I614" t="s">
        <v>540</v>
      </c>
      <c r="J614" t="s">
        <v>541</v>
      </c>
    </row>
    <row r="615" spans="1:16" x14ac:dyDescent="0.35">
      <c r="A615" t="str">
        <f>VLOOKUP(E615,kontoplaan!A108:F1576,6,FALSE)</f>
        <v>Põhitegevuse kulud</v>
      </c>
      <c r="B615" t="str">
        <f>VLOOKUP(E615,kontogrupp!A615:B1939,2,FALSE)</f>
        <v>55 - majandamiskulud</v>
      </c>
      <c r="C615" t="s">
        <v>821</v>
      </c>
      <c r="D615">
        <v>-232</v>
      </c>
      <c r="E615" s="1">
        <v>551500</v>
      </c>
      <c r="F615" t="s">
        <v>169</v>
      </c>
      <c r="G615" t="s">
        <v>538</v>
      </c>
      <c r="H615" t="s">
        <v>539</v>
      </c>
      <c r="I615" t="s">
        <v>540</v>
      </c>
      <c r="J615" t="s">
        <v>541</v>
      </c>
    </row>
    <row r="616" spans="1:16" x14ac:dyDescent="0.35">
      <c r="A616" t="str">
        <f>VLOOKUP(E616,kontoplaan!A109:F1577,6,FALSE)</f>
        <v>Põhitegevuse kulud</v>
      </c>
      <c r="B616" t="str">
        <f>VLOOKUP(E616,kontogrupp!A616:B1940,2,FALSE)</f>
        <v>55 - majandamiskulud</v>
      </c>
      <c r="C616" t="s">
        <v>822</v>
      </c>
      <c r="D616">
        <v>190</v>
      </c>
      <c r="E616" s="1">
        <v>552590</v>
      </c>
      <c r="F616" t="s">
        <v>149</v>
      </c>
      <c r="G616" t="s">
        <v>538</v>
      </c>
      <c r="H616" t="s">
        <v>539</v>
      </c>
      <c r="I616" t="s">
        <v>540</v>
      </c>
      <c r="J616" t="s">
        <v>541</v>
      </c>
    </row>
    <row r="617" spans="1:16" x14ac:dyDescent="0.35">
      <c r="A617" t="str">
        <f>VLOOKUP(E617,kontoplaan!A110:F1578,6,FALSE)</f>
        <v>Põhitegevuse kulud</v>
      </c>
      <c r="B617" t="str">
        <f>VLOOKUP(E617,kontogrupp!A617:B1941,2,FALSE)</f>
        <v>55 - majandamiskulud</v>
      </c>
      <c r="C617" t="s">
        <v>822</v>
      </c>
      <c r="D617">
        <v>-190</v>
      </c>
      <c r="E617" s="1">
        <v>550302</v>
      </c>
      <c r="F617" t="s">
        <v>274</v>
      </c>
      <c r="G617" t="s">
        <v>538</v>
      </c>
      <c r="H617" t="s">
        <v>539</v>
      </c>
      <c r="I617" t="s">
        <v>540</v>
      </c>
      <c r="J617" t="s">
        <v>541</v>
      </c>
    </row>
    <row r="618" spans="1:16" x14ac:dyDescent="0.35">
      <c r="A618" t="str">
        <f>VLOOKUP(E618,kontoplaan!A111:F1579,6,FALSE)</f>
        <v>Põhitegevuse kulud</v>
      </c>
      <c r="B618" t="str">
        <f>VLOOKUP(E618,kontogrupp!A618:B1942,2,FALSE)</f>
        <v>55 - majandamiskulud</v>
      </c>
      <c r="C618" t="s">
        <v>822</v>
      </c>
      <c r="D618">
        <v>95</v>
      </c>
      <c r="E618" s="1">
        <v>552590</v>
      </c>
      <c r="F618" t="s">
        <v>149</v>
      </c>
      <c r="G618" t="s">
        <v>538</v>
      </c>
      <c r="H618" t="s">
        <v>539</v>
      </c>
      <c r="I618" t="s">
        <v>540</v>
      </c>
      <c r="J618" t="s">
        <v>541</v>
      </c>
    </row>
    <row r="619" spans="1:16" x14ac:dyDescent="0.35">
      <c r="A619" t="str">
        <f>VLOOKUP(E619,kontoplaan!A112:F1580,6,FALSE)</f>
        <v>Põhitegevuse kulud</v>
      </c>
      <c r="B619" t="str">
        <f>VLOOKUP(E619,kontogrupp!A619:B1943,2,FALSE)</f>
        <v>55 - majandamiskulud</v>
      </c>
      <c r="C619" t="s">
        <v>822</v>
      </c>
      <c r="D619">
        <v>-95</v>
      </c>
      <c r="E619" s="1">
        <v>550301</v>
      </c>
      <c r="F619" t="s">
        <v>276</v>
      </c>
      <c r="G619" t="s">
        <v>538</v>
      </c>
      <c r="H619" t="s">
        <v>539</v>
      </c>
      <c r="I619" t="s">
        <v>540</v>
      </c>
      <c r="J619" t="s">
        <v>541</v>
      </c>
    </row>
    <row r="620" spans="1:16" x14ac:dyDescent="0.35">
      <c r="A620" t="str">
        <f>VLOOKUP(E620,kontoplaan!A113:F1581,6,FALSE)</f>
        <v>Põhitegevuse kulud</v>
      </c>
      <c r="B620" t="str">
        <f>VLOOKUP(E620,kontogrupp!A620:B1944,2,FALSE)</f>
        <v>55 - majandamiskulud</v>
      </c>
      <c r="C620" t="s">
        <v>824</v>
      </c>
      <c r="D620">
        <v>2000</v>
      </c>
      <c r="E620" s="1">
        <v>552460</v>
      </c>
      <c r="F620" t="s">
        <v>826</v>
      </c>
      <c r="G620" t="s">
        <v>139</v>
      </c>
      <c r="H620" t="s">
        <v>140</v>
      </c>
      <c r="I620" t="s">
        <v>307</v>
      </c>
      <c r="J620" t="s">
        <v>308</v>
      </c>
      <c r="O620" t="s">
        <v>827</v>
      </c>
      <c r="P620" t="s">
        <v>828</v>
      </c>
    </row>
    <row r="621" spans="1:16" x14ac:dyDescent="0.35">
      <c r="A621" t="str">
        <f>VLOOKUP(E621,kontoplaan!A114:F1582,6,FALSE)</f>
        <v>Põhitegevuse kulud</v>
      </c>
      <c r="B621" t="str">
        <f>VLOOKUP(E621,kontogrupp!A621:B1945,2,FALSE)</f>
        <v>41 - toetused füüsilistele isikutele</v>
      </c>
      <c r="C621" t="s">
        <v>824</v>
      </c>
      <c r="D621">
        <v>-2000</v>
      </c>
      <c r="E621" s="1">
        <v>413410</v>
      </c>
      <c r="F621" t="s">
        <v>830</v>
      </c>
      <c r="G621" t="s">
        <v>139</v>
      </c>
      <c r="H621" t="s">
        <v>140</v>
      </c>
      <c r="I621" t="s">
        <v>831</v>
      </c>
      <c r="J621" t="s">
        <v>832</v>
      </c>
      <c r="O621" t="s">
        <v>833</v>
      </c>
      <c r="P621" t="s">
        <v>834</v>
      </c>
    </row>
    <row r="622" spans="1:16" x14ac:dyDescent="0.35">
      <c r="A622" t="str">
        <f>VLOOKUP(E622,kontoplaan!A115:F1583,6,FALSE)</f>
        <v>Põhitegevuse kulud</v>
      </c>
      <c r="B622" t="str">
        <f>VLOOKUP(E622,kontogrupp!A622:B1946,2,FALSE)</f>
        <v>55 - majandamiskulud</v>
      </c>
      <c r="C622" t="s">
        <v>835</v>
      </c>
      <c r="D622">
        <v>-10000</v>
      </c>
      <c r="E622" s="1">
        <v>552520</v>
      </c>
      <c r="F622" t="s">
        <v>297</v>
      </c>
      <c r="G622" t="s">
        <v>139</v>
      </c>
      <c r="H622" t="s">
        <v>140</v>
      </c>
      <c r="I622" t="s">
        <v>771</v>
      </c>
      <c r="J622" t="s">
        <v>772</v>
      </c>
      <c r="O622" t="s">
        <v>836</v>
      </c>
      <c r="P622" t="s">
        <v>837</v>
      </c>
    </row>
    <row r="623" spans="1:16" x14ac:dyDescent="0.35">
      <c r="A623" t="str">
        <f>VLOOKUP(E623,kontoplaan!A116:F1584,6,FALSE)</f>
        <v>Põhitegevuse kulud</v>
      </c>
      <c r="B623" t="str">
        <f>VLOOKUP(E623,kontogrupp!A623:B1947,2,FALSE)</f>
        <v>55 - majandamiskulud</v>
      </c>
      <c r="C623" t="s">
        <v>835</v>
      </c>
      <c r="D623">
        <v>10000</v>
      </c>
      <c r="E623" s="1">
        <v>552460</v>
      </c>
      <c r="F623" t="s">
        <v>826</v>
      </c>
      <c r="G623" t="s">
        <v>139</v>
      </c>
      <c r="H623" t="s">
        <v>140</v>
      </c>
      <c r="I623" t="s">
        <v>307</v>
      </c>
      <c r="J623" t="s">
        <v>308</v>
      </c>
      <c r="O623" t="s">
        <v>827</v>
      </c>
      <c r="P623" t="s">
        <v>828</v>
      </c>
    </row>
    <row r="624" spans="1:16" x14ac:dyDescent="0.35">
      <c r="A624" t="str">
        <f>VLOOKUP(E624,kontoplaan!A117:F1585,6,FALSE)</f>
        <v>Põhitegevuse kulud</v>
      </c>
      <c r="B624" t="str">
        <f>VLOOKUP(E624,kontogrupp!A624:B1948,2,FALSE)</f>
        <v>55 - majandamiskulud</v>
      </c>
      <c r="C624" t="s">
        <v>838</v>
      </c>
      <c r="D624">
        <v>7506</v>
      </c>
      <c r="E624" s="1">
        <v>552460</v>
      </c>
      <c r="F624" t="s">
        <v>826</v>
      </c>
      <c r="G624" t="s">
        <v>139</v>
      </c>
      <c r="H624" t="s">
        <v>140</v>
      </c>
      <c r="I624" t="s">
        <v>307</v>
      </c>
      <c r="J624" t="s">
        <v>308</v>
      </c>
      <c r="O624" t="s">
        <v>827</v>
      </c>
      <c r="P624" t="s">
        <v>828</v>
      </c>
    </row>
    <row r="625" spans="1:16" x14ac:dyDescent="0.35">
      <c r="A625" t="str">
        <f>VLOOKUP(E625,kontoplaan!A118:F1586,6,FALSE)</f>
        <v>Põhitegevuse kulud</v>
      </c>
      <c r="B625" t="str">
        <f>VLOOKUP(E625,kontogrupp!A625:B1949,2,FALSE)</f>
        <v>55 - majandamiskulud</v>
      </c>
      <c r="C625" t="s">
        <v>838</v>
      </c>
      <c r="D625">
        <v>-7506</v>
      </c>
      <c r="E625" s="1">
        <v>552520</v>
      </c>
      <c r="F625" t="s">
        <v>297</v>
      </c>
      <c r="G625" t="s">
        <v>139</v>
      </c>
      <c r="H625" t="s">
        <v>140</v>
      </c>
      <c r="I625" t="s">
        <v>839</v>
      </c>
      <c r="J625" t="s">
        <v>840</v>
      </c>
      <c r="O625" t="s">
        <v>841</v>
      </c>
      <c r="P625" t="s">
        <v>842</v>
      </c>
    </row>
    <row r="626" spans="1:16" x14ac:dyDescent="0.35">
      <c r="A626" t="str">
        <f>VLOOKUP(E626,kontoplaan!A119:F1587,6,FALSE)</f>
        <v>Põhitegevuse kulud</v>
      </c>
      <c r="B626" t="str">
        <f>VLOOKUP(E626,kontogrupp!A626:B1950,2,FALSE)</f>
        <v>55 - majandamiskulud</v>
      </c>
      <c r="C626" t="s">
        <v>843</v>
      </c>
      <c r="D626">
        <v>1500</v>
      </c>
      <c r="E626" s="1">
        <v>552460</v>
      </c>
      <c r="F626" t="s">
        <v>826</v>
      </c>
      <c r="G626" t="s">
        <v>139</v>
      </c>
      <c r="H626" t="s">
        <v>140</v>
      </c>
      <c r="I626" t="s">
        <v>307</v>
      </c>
      <c r="J626" t="s">
        <v>308</v>
      </c>
      <c r="O626" t="s">
        <v>827</v>
      </c>
      <c r="P626" t="s">
        <v>828</v>
      </c>
    </row>
    <row r="627" spans="1:16" x14ac:dyDescent="0.35">
      <c r="A627" t="str">
        <f>VLOOKUP(E627,kontoplaan!A120:F1588,6,FALSE)</f>
        <v>Põhitegevuse kulud</v>
      </c>
      <c r="B627" t="str">
        <f>VLOOKUP(E627,kontogrupp!A627:B1951,2,FALSE)</f>
        <v>55 - majandamiskulud</v>
      </c>
      <c r="C627" t="s">
        <v>843</v>
      </c>
      <c r="D627">
        <v>-1500</v>
      </c>
      <c r="E627" s="1">
        <v>552520</v>
      </c>
      <c r="F627" t="s">
        <v>297</v>
      </c>
      <c r="G627" t="s">
        <v>139</v>
      </c>
      <c r="H627" t="s">
        <v>140</v>
      </c>
      <c r="I627" t="s">
        <v>339</v>
      </c>
      <c r="J627" t="s">
        <v>340</v>
      </c>
      <c r="O627" t="s">
        <v>844</v>
      </c>
      <c r="P627" t="s">
        <v>845</v>
      </c>
    </row>
    <row r="628" spans="1:16" x14ac:dyDescent="0.35">
      <c r="A628" t="str">
        <f>VLOOKUP(E628,kontoplaan!A121:F1589,6,FALSE)</f>
        <v>Põhitegevuse kulud</v>
      </c>
      <c r="B628" t="str">
        <f>VLOOKUP(E628,kontogrupp!A628:B1952,2,FALSE)</f>
        <v>55 - majandamiskulud</v>
      </c>
      <c r="C628" t="s">
        <v>846</v>
      </c>
      <c r="D628">
        <v>7150</v>
      </c>
      <c r="E628" s="1">
        <v>552460</v>
      </c>
      <c r="F628" t="s">
        <v>826</v>
      </c>
      <c r="G628" t="s">
        <v>139</v>
      </c>
      <c r="H628" t="s">
        <v>140</v>
      </c>
      <c r="I628" t="s">
        <v>307</v>
      </c>
      <c r="J628" t="s">
        <v>308</v>
      </c>
      <c r="O628" t="s">
        <v>827</v>
      </c>
      <c r="P628" t="s">
        <v>828</v>
      </c>
    </row>
    <row r="629" spans="1:16" x14ac:dyDescent="0.35">
      <c r="A629" t="str">
        <f>VLOOKUP(E629,kontoplaan!A122:F1590,6,FALSE)</f>
        <v>Põhitegevuse kulud</v>
      </c>
      <c r="B629" t="str">
        <f>VLOOKUP(E629,kontogrupp!A629:B1953,2,FALSE)</f>
        <v>55 - majandamiskulud</v>
      </c>
      <c r="C629" t="s">
        <v>847</v>
      </c>
      <c r="D629">
        <v>-10000</v>
      </c>
      <c r="E629" s="1">
        <v>552520</v>
      </c>
      <c r="F629" t="s">
        <v>297</v>
      </c>
      <c r="G629" t="s">
        <v>139</v>
      </c>
      <c r="H629" t="s">
        <v>140</v>
      </c>
      <c r="I629" t="s">
        <v>839</v>
      </c>
      <c r="J629" t="s">
        <v>840</v>
      </c>
      <c r="O629" t="s">
        <v>836</v>
      </c>
      <c r="P629" t="s">
        <v>837</v>
      </c>
    </row>
    <row r="630" spans="1:16" x14ac:dyDescent="0.35">
      <c r="A630" t="str">
        <f>VLOOKUP(E630,kontoplaan!A123:F1591,6,FALSE)</f>
        <v>Põhitegevuse kulud</v>
      </c>
      <c r="B630" t="str">
        <f>VLOOKUP(E630,kontogrupp!A630:B1954,2,FALSE)</f>
        <v>55 - majandamiskulud</v>
      </c>
      <c r="C630" t="s">
        <v>848</v>
      </c>
      <c r="D630">
        <v>10000</v>
      </c>
      <c r="E630" s="1">
        <v>552460</v>
      </c>
      <c r="F630" t="s">
        <v>826</v>
      </c>
      <c r="G630" t="s">
        <v>139</v>
      </c>
      <c r="H630" t="s">
        <v>140</v>
      </c>
      <c r="I630" t="s">
        <v>307</v>
      </c>
      <c r="J630" t="s">
        <v>308</v>
      </c>
      <c r="O630" t="s">
        <v>827</v>
      </c>
      <c r="P630" t="s">
        <v>828</v>
      </c>
    </row>
    <row r="631" spans="1:16" x14ac:dyDescent="0.35">
      <c r="A631" t="str">
        <f>VLOOKUP(E631,kontoplaan!A124:F1592,6,FALSE)</f>
        <v>Põhitegevuse kulud</v>
      </c>
      <c r="B631" t="str">
        <f>VLOOKUP(E631,kontogrupp!A631:B1955,2,FALSE)</f>
        <v>55 - majandamiskulud</v>
      </c>
      <c r="C631" t="s">
        <v>849</v>
      </c>
      <c r="D631">
        <v>71</v>
      </c>
      <c r="E631" s="1">
        <v>550060</v>
      </c>
      <c r="F631" t="s">
        <v>64</v>
      </c>
      <c r="G631" t="s">
        <v>538</v>
      </c>
      <c r="H631" t="s">
        <v>539</v>
      </c>
      <c r="I631" t="s">
        <v>540</v>
      </c>
      <c r="J631" t="s">
        <v>541</v>
      </c>
    </row>
    <row r="632" spans="1:16" x14ac:dyDescent="0.35">
      <c r="A632" t="str">
        <f>VLOOKUP(E632,kontoplaan!A125:F1593,6,FALSE)</f>
        <v>Põhitegevuse kulud</v>
      </c>
      <c r="B632" t="str">
        <f>VLOOKUP(E632,kontogrupp!A632:B1956,2,FALSE)</f>
        <v>55 - majandamiskulud</v>
      </c>
      <c r="C632" t="s">
        <v>849</v>
      </c>
      <c r="D632">
        <v>-71</v>
      </c>
      <c r="E632" s="1">
        <v>550040</v>
      </c>
      <c r="F632" t="s">
        <v>76</v>
      </c>
      <c r="G632" t="s">
        <v>538</v>
      </c>
      <c r="H632" t="s">
        <v>539</v>
      </c>
      <c r="I632" t="s">
        <v>540</v>
      </c>
      <c r="J632" t="s">
        <v>541</v>
      </c>
    </row>
    <row r="633" spans="1:16" x14ac:dyDescent="0.35">
      <c r="A633" t="str">
        <f>VLOOKUP(E633,kontoplaan!A126:F1594,6,FALSE)</f>
        <v>Põhitegevuse kulud</v>
      </c>
      <c r="B633" t="str">
        <f>VLOOKUP(E633,kontogrupp!A633:B1957,2,FALSE)</f>
        <v>50 - tööjõukulud</v>
      </c>
      <c r="C633" t="s">
        <v>850</v>
      </c>
      <c r="D633">
        <v>-583</v>
      </c>
      <c r="E633" s="1">
        <v>500280</v>
      </c>
      <c r="F633" t="s">
        <v>227</v>
      </c>
      <c r="G633" t="s">
        <v>538</v>
      </c>
      <c r="H633" t="s">
        <v>539</v>
      </c>
      <c r="I633" t="s">
        <v>540</v>
      </c>
      <c r="J633" t="s">
        <v>541</v>
      </c>
    </row>
    <row r="634" spans="1:16" x14ac:dyDescent="0.35">
      <c r="A634" t="str">
        <f>VLOOKUP(E634,kontoplaan!A127:F1595,6,FALSE)</f>
        <v>Põhitegevuse kulud</v>
      </c>
      <c r="B634" t="str">
        <f>VLOOKUP(E634,kontogrupp!A634:B1958,2,FALSE)</f>
        <v>50 - tööjõukulud</v>
      </c>
      <c r="C634" t="s">
        <v>851</v>
      </c>
      <c r="D634">
        <v>-2100</v>
      </c>
      <c r="E634" s="1">
        <v>500280</v>
      </c>
      <c r="F634" t="s">
        <v>227</v>
      </c>
      <c r="G634" t="s">
        <v>538</v>
      </c>
      <c r="H634" t="s">
        <v>539</v>
      </c>
      <c r="I634" t="s">
        <v>540</v>
      </c>
      <c r="J634" t="s">
        <v>541</v>
      </c>
    </row>
    <row r="635" spans="1:16" x14ac:dyDescent="0.35">
      <c r="A635" t="str">
        <f>VLOOKUP(E635,kontoplaan!A128:F1596,6,FALSE)</f>
        <v>Põhitegevuse kulud</v>
      </c>
      <c r="B635" t="str">
        <f>VLOOKUP(E635,kontogrupp!A635:B1959,2,FALSE)</f>
        <v>50 - tööjõukulud</v>
      </c>
      <c r="C635" t="s">
        <v>851</v>
      </c>
      <c r="D635">
        <v>2100</v>
      </c>
      <c r="E635" s="1">
        <v>500250</v>
      </c>
      <c r="F635" t="s">
        <v>102</v>
      </c>
      <c r="G635" t="s">
        <v>538</v>
      </c>
      <c r="H635" t="s">
        <v>539</v>
      </c>
      <c r="I635" t="s">
        <v>540</v>
      </c>
      <c r="J635" t="s">
        <v>541</v>
      </c>
    </row>
    <row r="636" spans="1:16" x14ac:dyDescent="0.35">
      <c r="A636" t="str">
        <f>VLOOKUP(E636,kontoplaan!A129:F1597,6,FALSE)</f>
        <v>Põhitegevuse kulud</v>
      </c>
      <c r="B636" t="str">
        <f>VLOOKUP(E636,kontogrupp!A636:B1960,2,FALSE)</f>
        <v>55 - majandamiskulud</v>
      </c>
      <c r="C636" t="s">
        <v>852</v>
      </c>
      <c r="D636">
        <v>32357</v>
      </c>
      <c r="E636" s="1">
        <v>552460</v>
      </c>
      <c r="F636" t="s">
        <v>826</v>
      </c>
      <c r="G636" t="s">
        <v>139</v>
      </c>
      <c r="H636" t="s">
        <v>140</v>
      </c>
      <c r="I636" t="s">
        <v>307</v>
      </c>
      <c r="J636" t="s">
        <v>308</v>
      </c>
      <c r="O636" t="s">
        <v>827</v>
      </c>
      <c r="P636" t="s">
        <v>828</v>
      </c>
    </row>
    <row r="637" spans="1:16" x14ac:dyDescent="0.35">
      <c r="A637" t="str">
        <f>VLOOKUP(E637,kontoplaan!A130:F1598,6,FALSE)</f>
        <v>Põhitegevuse kulud</v>
      </c>
      <c r="B637" t="str">
        <f>VLOOKUP(E637,kontogrupp!A637:B1961,2,FALSE)</f>
        <v>50 - tööjõukulud</v>
      </c>
      <c r="C637" t="s">
        <v>850</v>
      </c>
      <c r="D637">
        <v>583</v>
      </c>
      <c r="E637" s="1">
        <v>500280</v>
      </c>
      <c r="F637" t="s">
        <v>227</v>
      </c>
      <c r="G637" t="s">
        <v>538</v>
      </c>
      <c r="H637" t="s">
        <v>539</v>
      </c>
      <c r="I637" t="s">
        <v>540</v>
      </c>
      <c r="J637" t="s">
        <v>541</v>
      </c>
    </row>
    <row r="638" spans="1:16" hidden="1" x14ac:dyDescent="0.35">
      <c r="A638" t="str">
        <f>VLOOKUP(E638,kontoplaan!A131:F1599,6,FALSE)</f>
        <v>Põhitegevuse tulud</v>
      </c>
      <c r="B638" t="str">
        <f>VLOOKUP(E638,kontogrupp!A638:B1962,2,FALSE)</f>
        <v>32 - tulud kaupade ja teenuste müügist</v>
      </c>
      <c r="C638" t="s">
        <v>852</v>
      </c>
      <c r="D638">
        <v>32357</v>
      </c>
      <c r="E638" s="1">
        <v>322020</v>
      </c>
      <c r="F638" t="s">
        <v>753</v>
      </c>
      <c r="G638" t="s">
        <v>139</v>
      </c>
      <c r="H638" t="s">
        <v>140</v>
      </c>
      <c r="I638" t="s">
        <v>307</v>
      </c>
      <c r="J638" t="s">
        <v>308</v>
      </c>
      <c r="O638" t="s">
        <v>749</v>
      </c>
      <c r="P638" t="s">
        <v>750</v>
      </c>
    </row>
    <row r="639" spans="1:16" x14ac:dyDescent="0.35">
      <c r="A639" t="str">
        <f>VLOOKUP(E639,kontoplaan!A132:F1600,6,FALSE)</f>
        <v>Põhitegevuse kulud</v>
      </c>
      <c r="B639" t="str">
        <f>VLOOKUP(E639,kontogrupp!A639:B1963,2,FALSE)</f>
        <v>50 - tööjõukulud</v>
      </c>
      <c r="C639" t="s">
        <v>814</v>
      </c>
      <c r="D639">
        <v>2617</v>
      </c>
      <c r="E639" s="1">
        <v>500240</v>
      </c>
      <c r="F639" t="s">
        <v>206</v>
      </c>
      <c r="G639" t="s">
        <v>538</v>
      </c>
      <c r="H639" t="s">
        <v>539</v>
      </c>
      <c r="I639" t="s">
        <v>540</v>
      </c>
      <c r="J639" t="s">
        <v>541</v>
      </c>
    </row>
    <row r="640" spans="1:16" x14ac:dyDescent="0.35">
      <c r="A640" t="str">
        <f>VLOOKUP(E640,kontoplaan!A133:F1601,6,FALSE)</f>
        <v>Põhitegevuse kulud</v>
      </c>
      <c r="B640" t="str">
        <f>VLOOKUP(E640,kontogrupp!A640:B1964,2,FALSE)</f>
        <v>50 - tööjõukulud</v>
      </c>
      <c r="C640" t="s">
        <v>814</v>
      </c>
      <c r="D640">
        <v>-2617</v>
      </c>
      <c r="E640" s="1">
        <v>500210</v>
      </c>
      <c r="F640" t="s">
        <v>220</v>
      </c>
      <c r="G640" t="s">
        <v>538</v>
      </c>
      <c r="H640" t="s">
        <v>539</v>
      </c>
      <c r="I640" t="s">
        <v>540</v>
      </c>
      <c r="J640" t="s">
        <v>541</v>
      </c>
    </row>
    <row r="641" spans="1:16" x14ac:dyDescent="0.35">
      <c r="A641" t="str">
        <f>VLOOKUP(E641,kontoplaan!A134:F1602,6,FALSE)</f>
        <v>Põhitegevuse kulud</v>
      </c>
      <c r="B641" t="str">
        <f>VLOOKUP(E641,kontogrupp!A641:B1965,2,FALSE)</f>
        <v>50 - tööjõukulud</v>
      </c>
      <c r="C641" t="s">
        <v>853</v>
      </c>
      <c r="D641">
        <v>383</v>
      </c>
      <c r="E641" s="1">
        <v>500217</v>
      </c>
      <c r="F641" t="s">
        <v>855</v>
      </c>
      <c r="G641" t="s">
        <v>538</v>
      </c>
      <c r="H641" t="s">
        <v>539</v>
      </c>
      <c r="I641" t="s">
        <v>540</v>
      </c>
      <c r="J641" t="s">
        <v>541</v>
      </c>
    </row>
    <row r="642" spans="1:16" x14ac:dyDescent="0.35">
      <c r="A642" t="str">
        <f>VLOOKUP(E642,kontoplaan!A135:F1603,6,FALSE)</f>
        <v>Põhitegevuse kulud</v>
      </c>
      <c r="B642" t="str">
        <f>VLOOKUP(E642,kontogrupp!A642:B1966,2,FALSE)</f>
        <v>50 - tööjõukulud</v>
      </c>
      <c r="C642" t="s">
        <v>853</v>
      </c>
      <c r="D642">
        <v>-383</v>
      </c>
      <c r="E642" s="1">
        <v>500210</v>
      </c>
      <c r="F642" t="s">
        <v>220</v>
      </c>
      <c r="G642" t="s">
        <v>538</v>
      </c>
      <c r="H642" t="s">
        <v>539</v>
      </c>
      <c r="I642" t="s">
        <v>540</v>
      </c>
      <c r="J642" t="s">
        <v>541</v>
      </c>
    </row>
    <row r="643" spans="1:16" x14ac:dyDescent="0.35">
      <c r="A643" t="str">
        <f>VLOOKUP(E643,kontoplaan!A136:F1604,6,FALSE)</f>
        <v>Põhitegevuse kulud</v>
      </c>
      <c r="B643" t="str">
        <f>VLOOKUP(E643,kontogrupp!A643:B1967,2,FALSE)</f>
        <v>55 - majandamiskulud</v>
      </c>
      <c r="C643" t="s">
        <v>856</v>
      </c>
      <c r="D643">
        <v>10000</v>
      </c>
      <c r="E643" s="1">
        <v>552460</v>
      </c>
      <c r="F643" t="s">
        <v>826</v>
      </c>
      <c r="G643" t="s">
        <v>139</v>
      </c>
      <c r="H643" t="s">
        <v>140</v>
      </c>
      <c r="I643" t="s">
        <v>307</v>
      </c>
      <c r="J643" t="s">
        <v>308</v>
      </c>
      <c r="O643" t="s">
        <v>827</v>
      </c>
      <c r="P643" t="s">
        <v>828</v>
      </c>
    </row>
    <row r="644" spans="1:16" x14ac:dyDescent="0.35">
      <c r="A644" t="str">
        <f>VLOOKUP(E644,kontoplaan!A137:F1605,6,FALSE)</f>
        <v>Põhitegevuse kulud</v>
      </c>
      <c r="B644" t="str">
        <f>VLOOKUP(E644,kontogrupp!A644:B1968,2,FALSE)</f>
        <v>55 - majandamiskulud</v>
      </c>
      <c r="C644" t="s">
        <v>857</v>
      </c>
      <c r="D644">
        <v>-10000</v>
      </c>
      <c r="E644" s="1">
        <v>552460</v>
      </c>
      <c r="F644" t="s">
        <v>826</v>
      </c>
      <c r="G644" t="s">
        <v>139</v>
      </c>
      <c r="H644" t="s">
        <v>140</v>
      </c>
      <c r="I644" t="s">
        <v>307</v>
      </c>
      <c r="J644" t="s">
        <v>308</v>
      </c>
      <c r="O644" t="s">
        <v>858</v>
      </c>
      <c r="P644" t="s">
        <v>859</v>
      </c>
    </row>
    <row r="645" spans="1:16" x14ac:dyDescent="0.35">
      <c r="A645" t="str">
        <f>VLOOKUP(E645,kontoplaan!A138:F1606,6,FALSE)</f>
        <v>Põhitegevuse kulud</v>
      </c>
      <c r="B645" t="str">
        <f>VLOOKUP(E645,kontogrupp!A645:B1969,2,FALSE)</f>
        <v>55 - majandamiskulud</v>
      </c>
      <c r="C645" t="s">
        <v>860</v>
      </c>
      <c r="D645">
        <v>-5118</v>
      </c>
      <c r="E645" s="1">
        <v>552490</v>
      </c>
      <c r="F645" t="s">
        <v>244</v>
      </c>
      <c r="G645" t="s">
        <v>139</v>
      </c>
      <c r="H645" t="s">
        <v>140</v>
      </c>
      <c r="I645" t="s">
        <v>245</v>
      </c>
      <c r="J645" t="s">
        <v>246</v>
      </c>
      <c r="O645" t="s">
        <v>247</v>
      </c>
      <c r="P645" t="s">
        <v>248</v>
      </c>
    </row>
    <row r="646" spans="1:16" x14ac:dyDescent="0.35">
      <c r="A646" t="str">
        <f>VLOOKUP(E646,kontoplaan!A139:F1607,6,FALSE)</f>
        <v>Põhitegevuse kulud</v>
      </c>
      <c r="B646" t="str">
        <f>VLOOKUP(E646,kontogrupp!A646:B1970,2,FALSE)</f>
        <v>55 - majandamiskulud</v>
      </c>
      <c r="C646" t="s">
        <v>861</v>
      </c>
      <c r="D646">
        <v>-50000</v>
      </c>
      <c r="E646" s="1">
        <v>552490</v>
      </c>
      <c r="F646" t="s">
        <v>244</v>
      </c>
      <c r="G646" t="s">
        <v>139</v>
      </c>
      <c r="H646" t="s">
        <v>140</v>
      </c>
      <c r="I646" t="s">
        <v>245</v>
      </c>
      <c r="J646" t="s">
        <v>246</v>
      </c>
      <c r="O646" t="s">
        <v>247</v>
      </c>
      <c r="P646" t="s">
        <v>248</v>
      </c>
    </row>
    <row r="647" spans="1:16" x14ac:dyDescent="0.35">
      <c r="A647" t="str">
        <f>VLOOKUP(E647,kontoplaan!A140:F1608,6,FALSE)</f>
        <v>Põhitegevuse kulud</v>
      </c>
      <c r="B647" t="str">
        <f>VLOOKUP(E647,kontogrupp!A647:B1971,2,FALSE)</f>
        <v>55 - majandamiskulud</v>
      </c>
      <c r="C647" t="s">
        <v>861</v>
      </c>
      <c r="D647">
        <v>50000</v>
      </c>
      <c r="E647" s="1">
        <v>552490</v>
      </c>
      <c r="F647" t="s">
        <v>244</v>
      </c>
      <c r="G647" t="s">
        <v>139</v>
      </c>
      <c r="H647" t="s">
        <v>140</v>
      </c>
      <c r="I647" t="s">
        <v>117</v>
      </c>
      <c r="J647" t="s">
        <v>118</v>
      </c>
      <c r="O647" t="s">
        <v>862</v>
      </c>
      <c r="P647" t="s">
        <v>863</v>
      </c>
    </row>
    <row r="648" spans="1:16" x14ac:dyDescent="0.35">
      <c r="A648" t="str">
        <f>VLOOKUP(E648,kontoplaan!A141:F1609,6,FALSE)</f>
        <v>Põhitegevuse kulud</v>
      </c>
      <c r="B648" t="str">
        <f>VLOOKUP(E648,kontogrupp!A648:B1972,2,FALSE)</f>
        <v>55 - majandamiskulud</v>
      </c>
      <c r="C648" t="s">
        <v>864</v>
      </c>
      <c r="D648">
        <v>7937</v>
      </c>
      <c r="E648" s="1">
        <v>552450</v>
      </c>
      <c r="F648" t="s">
        <v>138</v>
      </c>
      <c r="G648" t="s">
        <v>139</v>
      </c>
      <c r="H648" t="s">
        <v>140</v>
      </c>
      <c r="I648" t="s">
        <v>250</v>
      </c>
      <c r="J648" t="s">
        <v>251</v>
      </c>
      <c r="O648" t="s">
        <v>252</v>
      </c>
      <c r="P648" t="s">
        <v>253</v>
      </c>
    </row>
    <row r="649" spans="1:16" x14ac:dyDescent="0.35">
      <c r="A649" t="str">
        <f>VLOOKUP(E649,kontoplaan!A142:F1610,6,FALSE)</f>
        <v>Põhitegevuse kulud</v>
      </c>
      <c r="B649" t="str">
        <f>VLOOKUP(E649,kontogrupp!A649:B1973,2,FALSE)</f>
        <v>55 - majandamiskulud</v>
      </c>
      <c r="C649" t="s">
        <v>865</v>
      </c>
      <c r="D649">
        <v>-7937</v>
      </c>
      <c r="E649" s="1">
        <v>552590</v>
      </c>
      <c r="F649" t="s">
        <v>149</v>
      </c>
      <c r="G649" t="s">
        <v>139</v>
      </c>
      <c r="H649" t="s">
        <v>140</v>
      </c>
      <c r="I649" t="s">
        <v>250</v>
      </c>
      <c r="J649" t="s">
        <v>251</v>
      </c>
      <c r="O649" t="s">
        <v>252</v>
      </c>
      <c r="P649" t="s">
        <v>253</v>
      </c>
    </row>
    <row r="650" spans="1:16" x14ac:dyDescent="0.35">
      <c r="A650" t="str">
        <f>VLOOKUP(E650,kontoplaan!A143:F1611,6,FALSE)</f>
        <v>Põhitegevuse kulud</v>
      </c>
      <c r="B650" t="str">
        <f>VLOOKUP(E650,kontogrupp!A650:B1974,2,FALSE)</f>
        <v>55 - majandamiskulud</v>
      </c>
      <c r="C650" t="s">
        <v>866</v>
      </c>
      <c r="D650">
        <v>818</v>
      </c>
      <c r="E650" s="1">
        <v>551500</v>
      </c>
      <c r="F650" t="s">
        <v>169</v>
      </c>
      <c r="G650" t="s">
        <v>158</v>
      </c>
      <c r="H650" t="s">
        <v>159</v>
      </c>
      <c r="I650" t="s">
        <v>117</v>
      </c>
      <c r="J650" t="s">
        <v>118</v>
      </c>
    </row>
    <row r="651" spans="1:16" hidden="1" x14ac:dyDescent="0.35">
      <c r="A651" t="str">
        <f>VLOOKUP(E651,kontoplaan!A144:F1612,6,FALSE)</f>
        <v>Põhitegevuse tulud</v>
      </c>
      <c r="B651" t="str">
        <f>VLOOKUP(E651,kontogrupp!A651:B1975,2,FALSE)</f>
        <v>32 - tulud kaupade ja teenuste müügist</v>
      </c>
      <c r="C651" t="s">
        <v>867</v>
      </c>
      <c r="D651">
        <v>818</v>
      </c>
      <c r="E651" s="1">
        <v>322090</v>
      </c>
      <c r="F651" t="s">
        <v>197</v>
      </c>
      <c r="G651" t="s">
        <v>158</v>
      </c>
      <c r="H651" t="s">
        <v>159</v>
      </c>
      <c r="I651" t="s">
        <v>117</v>
      </c>
      <c r="J651" t="s">
        <v>118</v>
      </c>
    </row>
    <row r="652" spans="1:16" x14ac:dyDescent="0.35">
      <c r="A652" t="str">
        <f>VLOOKUP(E652,kontoplaan!A145:F1613,6,FALSE)</f>
        <v>Põhitegevuse kulud</v>
      </c>
      <c r="B652" t="str">
        <f>VLOOKUP(E652,kontogrupp!A652:B1976,2,FALSE)</f>
        <v>55 - majandamiskulud</v>
      </c>
      <c r="C652" t="s">
        <v>866</v>
      </c>
      <c r="D652">
        <v>500</v>
      </c>
      <c r="E652" s="1">
        <v>550040</v>
      </c>
      <c r="F652" t="s">
        <v>76</v>
      </c>
      <c r="G652" t="s">
        <v>158</v>
      </c>
      <c r="H652" t="s">
        <v>159</v>
      </c>
      <c r="I652" t="s">
        <v>117</v>
      </c>
      <c r="J652" t="s">
        <v>118</v>
      </c>
    </row>
    <row r="653" spans="1:16" hidden="1" x14ac:dyDescent="0.35">
      <c r="A653" t="str">
        <f>VLOOKUP(E653,kontoplaan!A146:F1614,6,FALSE)</f>
        <v>Põhitegevuse tulud</v>
      </c>
      <c r="B653" t="str">
        <f>VLOOKUP(E653,kontogrupp!A653:B1977,2,FALSE)</f>
        <v>32 - tulud kaupade ja teenuste müügist</v>
      </c>
      <c r="C653" t="s">
        <v>868</v>
      </c>
      <c r="D653">
        <v>500</v>
      </c>
      <c r="E653" s="1">
        <v>322090</v>
      </c>
      <c r="F653" t="s">
        <v>197</v>
      </c>
      <c r="G653" t="s">
        <v>158</v>
      </c>
      <c r="H653" t="s">
        <v>159</v>
      </c>
      <c r="I653" t="s">
        <v>117</v>
      </c>
      <c r="J653" t="s">
        <v>118</v>
      </c>
    </row>
    <row r="654" spans="1:16" x14ac:dyDescent="0.35">
      <c r="A654" t="str">
        <f>VLOOKUP(E654,kontoplaan!A147:F1615,6,FALSE)</f>
        <v>Põhitegevuse kulud</v>
      </c>
      <c r="B654" t="str">
        <f>VLOOKUP(E654,kontogrupp!A654:B1978,2,FALSE)</f>
        <v>55 - majandamiskulud</v>
      </c>
      <c r="C654" t="s">
        <v>866</v>
      </c>
      <c r="D654">
        <v>500</v>
      </c>
      <c r="E654" s="1">
        <v>550010</v>
      </c>
      <c r="F654" t="s">
        <v>517</v>
      </c>
      <c r="G654" t="s">
        <v>158</v>
      </c>
      <c r="H654" t="s">
        <v>159</v>
      </c>
      <c r="I654" t="s">
        <v>117</v>
      </c>
      <c r="J654" t="s">
        <v>118</v>
      </c>
    </row>
    <row r="655" spans="1:16" hidden="1" x14ac:dyDescent="0.35">
      <c r="A655" t="str">
        <f>VLOOKUP(E655,kontoplaan!A148:F1616,6,FALSE)</f>
        <v>Põhitegevuse tulud</v>
      </c>
      <c r="B655" t="str">
        <f>VLOOKUP(E655,kontogrupp!A655:B1979,2,FALSE)</f>
        <v>32 - tulud kaupade ja teenuste müügist</v>
      </c>
      <c r="C655" t="s">
        <v>623</v>
      </c>
      <c r="D655">
        <v>500</v>
      </c>
      <c r="E655" s="1">
        <v>322090</v>
      </c>
      <c r="F655" t="s">
        <v>197</v>
      </c>
      <c r="G655" t="s">
        <v>158</v>
      </c>
      <c r="H655" t="s">
        <v>159</v>
      </c>
      <c r="I655" t="s">
        <v>117</v>
      </c>
      <c r="J655" t="s">
        <v>118</v>
      </c>
    </row>
    <row r="656" spans="1:16" hidden="1" x14ac:dyDescent="0.35">
      <c r="A656" t="str">
        <f>VLOOKUP(E656,kontoplaan!A149:F1617,6,FALSE)</f>
        <v>Põhitegevuse tulud</v>
      </c>
      <c r="B656" t="str">
        <f>VLOOKUP(E656,kontogrupp!A656:B1980,2,FALSE)</f>
        <v>32 - tulud kaupade ja teenuste müügist</v>
      </c>
      <c r="C656" t="s">
        <v>869</v>
      </c>
      <c r="D656">
        <v>2200</v>
      </c>
      <c r="E656" s="1">
        <v>322090</v>
      </c>
      <c r="F656" t="s">
        <v>197</v>
      </c>
      <c r="G656" t="s">
        <v>158</v>
      </c>
      <c r="H656" t="s">
        <v>159</v>
      </c>
      <c r="I656" t="s">
        <v>117</v>
      </c>
      <c r="J656" t="s">
        <v>118</v>
      </c>
    </row>
    <row r="657" spans="1:10" x14ac:dyDescent="0.35">
      <c r="A657" t="str">
        <f>VLOOKUP(E657,kontoplaan!A150:F1618,6,FALSE)</f>
        <v>Põhitegevuse kulud</v>
      </c>
      <c r="B657" t="str">
        <f>VLOOKUP(E657,kontogrupp!A657:B1981,2,FALSE)</f>
        <v>55 - majandamiskulud</v>
      </c>
      <c r="C657" t="s">
        <v>866</v>
      </c>
      <c r="D657">
        <v>2200</v>
      </c>
      <c r="E657" s="1">
        <v>550001</v>
      </c>
      <c r="F657" t="s">
        <v>194</v>
      </c>
      <c r="G657" t="s">
        <v>158</v>
      </c>
      <c r="H657" t="s">
        <v>159</v>
      </c>
      <c r="I657" t="s">
        <v>117</v>
      </c>
      <c r="J657" t="s">
        <v>118</v>
      </c>
    </row>
    <row r="658" spans="1:10" x14ac:dyDescent="0.35">
      <c r="A658" t="str">
        <f>VLOOKUP(E658,kontoplaan!A151:F1619,6,FALSE)</f>
        <v>Põhitegevuse kulud</v>
      </c>
      <c r="B658" t="str">
        <f>VLOOKUP(E658,kontogrupp!A658:B1982,2,FALSE)</f>
        <v>55 - majandamiskulud</v>
      </c>
      <c r="C658" t="s">
        <v>265</v>
      </c>
      <c r="D658">
        <v>12</v>
      </c>
      <c r="E658" s="1">
        <v>554090</v>
      </c>
      <c r="F658" t="s">
        <v>265</v>
      </c>
      <c r="G658" t="s">
        <v>490</v>
      </c>
      <c r="H658" t="s">
        <v>491</v>
      </c>
      <c r="I658" t="s">
        <v>492</v>
      </c>
      <c r="J658" t="s">
        <v>493</v>
      </c>
    </row>
    <row r="659" spans="1:10" x14ac:dyDescent="0.35">
      <c r="A659" t="str">
        <f>VLOOKUP(E659,kontoplaan!A152:F1620,6,FALSE)</f>
        <v>Põhitegevuse kulud</v>
      </c>
      <c r="B659" t="str">
        <f>VLOOKUP(E659,kontogrupp!A659:B1983,2,FALSE)</f>
        <v>55 - majandamiskulud</v>
      </c>
      <c r="C659" t="s">
        <v>870</v>
      </c>
      <c r="D659">
        <v>97</v>
      </c>
      <c r="E659" s="1">
        <v>554031</v>
      </c>
      <c r="F659" t="s">
        <v>870</v>
      </c>
      <c r="G659" t="s">
        <v>490</v>
      </c>
      <c r="H659" t="s">
        <v>491</v>
      </c>
      <c r="I659" t="s">
        <v>492</v>
      </c>
      <c r="J659" t="s">
        <v>493</v>
      </c>
    </row>
    <row r="660" spans="1:10" x14ac:dyDescent="0.35">
      <c r="A660" t="str">
        <f>VLOOKUP(E660,kontoplaan!A153:F1621,6,FALSE)</f>
        <v>Põhitegevuse kulud</v>
      </c>
      <c r="B660" t="str">
        <f>VLOOKUP(E660,kontogrupp!A660:B1984,2,FALSE)</f>
        <v>55 - majandamiskulud</v>
      </c>
      <c r="C660" t="s">
        <v>149</v>
      </c>
      <c r="D660">
        <v>718</v>
      </c>
      <c r="E660" s="1">
        <v>552590</v>
      </c>
      <c r="F660" t="s">
        <v>149</v>
      </c>
      <c r="G660" t="s">
        <v>490</v>
      </c>
      <c r="H660" t="s">
        <v>491</v>
      </c>
      <c r="I660" t="s">
        <v>492</v>
      </c>
      <c r="J660" t="s">
        <v>493</v>
      </c>
    </row>
    <row r="661" spans="1:10" x14ac:dyDescent="0.35">
      <c r="A661" t="str">
        <f>VLOOKUP(E661,kontoplaan!A154:F1622,6,FALSE)</f>
        <v>Põhitegevuse kulud</v>
      </c>
      <c r="B661" t="str">
        <f>VLOOKUP(E661,kontogrupp!A661:B1985,2,FALSE)</f>
        <v>55 - majandamiskulud</v>
      </c>
      <c r="C661" t="s">
        <v>297</v>
      </c>
      <c r="D661">
        <v>7120</v>
      </c>
      <c r="E661" s="1">
        <v>552520</v>
      </c>
      <c r="F661" t="s">
        <v>297</v>
      </c>
      <c r="G661" t="s">
        <v>490</v>
      </c>
      <c r="H661" t="s">
        <v>491</v>
      </c>
      <c r="I661" t="s">
        <v>492</v>
      </c>
      <c r="J661" t="s">
        <v>493</v>
      </c>
    </row>
    <row r="662" spans="1:10" x14ac:dyDescent="0.35">
      <c r="A662" t="str">
        <f>VLOOKUP(E662,kontoplaan!A155:F1623,6,FALSE)</f>
        <v>Põhitegevuse kulud</v>
      </c>
      <c r="B662" t="str">
        <f>VLOOKUP(E662,kontogrupp!A662:B1986,2,FALSE)</f>
        <v>55 - majandamiskulud</v>
      </c>
      <c r="C662" t="s">
        <v>169</v>
      </c>
      <c r="D662">
        <v>1120</v>
      </c>
      <c r="E662" s="1">
        <v>551500</v>
      </c>
      <c r="F662" t="s">
        <v>169</v>
      </c>
      <c r="G662" t="s">
        <v>490</v>
      </c>
      <c r="H662" t="s">
        <v>491</v>
      </c>
      <c r="I662" t="s">
        <v>492</v>
      </c>
      <c r="J662" t="s">
        <v>493</v>
      </c>
    </row>
    <row r="663" spans="1:10" x14ac:dyDescent="0.35">
      <c r="A663" t="str">
        <f>VLOOKUP(E663,kontoplaan!A156:F1624,6,FALSE)</f>
        <v>Põhitegevuse kulud</v>
      </c>
      <c r="B663" t="str">
        <f>VLOOKUP(E663,kontogrupp!A663:B1987,2,FALSE)</f>
        <v>55 - majandamiskulud</v>
      </c>
      <c r="C663" t="s">
        <v>872</v>
      </c>
      <c r="D663">
        <v>65</v>
      </c>
      <c r="E663" s="1">
        <v>550303</v>
      </c>
      <c r="F663" t="s">
        <v>872</v>
      </c>
      <c r="G663" t="s">
        <v>490</v>
      </c>
      <c r="H663" t="s">
        <v>491</v>
      </c>
      <c r="I663" t="s">
        <v>492</v>
      </c>
      <c r="J663" t="s">
        <v>493</v>
      </c>
    </row>
    <row r="664" spans="1:10" x14ac:dyDescent="0.35">
      <c r="A664" t="str">
        <f>VLOOKUP(E664,kontoplaan!A157:F1625,6,FALSE)</f>
        <v>Põhitegevuse kulud</v>
      </c>
      <c r="B664" t="str">
        <f>VLOOKUP(E664,kontogrupp!A664:B1988,2,FALSE)</f>
        <v>55 - majandamiskulud</v>
      </c>
      <c r="C664" t="s">
        <v>274</v>
      </c>
      <c r="D664">
        <v>-300</v>
      </c>
      <c r="E664" s="1">
        <v>550302</v>
      </c>
      <c r="F664" t="s">
        <v>274</v>
      </c>
      <c r="G664" t="s">
        <v>490</v>
      </c>
      <c r="H664" t="s">
        <v>491</v>
      </c>
      <c r="I664" t="s">
        <v>492</v>
      </c>
      <c r="J664" t="s">
        <v>493</v>
      </c>
    </row>
    <row r="665" spans="1:10" x14ac:dyDescent="0.35">
      <c r="A665" t="str">
        <f>VLOOKUP(E665,kontoplaan!A158:F1626,6,FALSE)</f>
        <v>Põhitegevuse kulud</v>
      </c>
      <c r="B665" t="str">
        <f>VLOOKUP(E665,kontogrupp!A665:B1989,2,FALSE)</f>
        <v>55 - majandamiskulud</v>
      </c>
      <c r="C665" t="s">
        <v>276</v>
      </c>
      <c r="D665">
        <v>600</v>
      </c>
      <c r="E665" s="1">
        <v>550301</v>
      </c>
      <c r="F665" t="s">
        <v>276</v>
      </c>
      <c r="G665" t="s">
        <v>490</v>
      </c>
      <c r="H665" t="s">
        <v>491</v>
      </c>
      <c r="I665" t="s">
        <v>492</v>
      </c>
      <c r="J665" t="s">
        <v>493</v>
      </c>
    </row>
    <row r="666" spans="1:10" x14ac:dyDescent="0.35">
      <c r="A666" t="str">
        <f>VLOOKUP(E666,kontoplaan!A159:F1627,6,FALSE)</f>
        <v>Põhitegevuse kulud</v>
      </c>
      <c r="B666" t="str">
        <f>VLOOKUP(E666,kontogrupp!A666:B1990,2,FALSE)</f>
        <v>55 - majandamiskulud</v>
      </c>
      <c r="C666" t="s">
        <v>643</v>
      </c>
      <c r="D666">
        <v>60</v>
      </c>
      <c r="E666" s="1">
        <v>550012</v>
      </c>
      <c r="F666" t="s">
        <v>643</v>
      </c>
      <c r="G666" t="s">
        <v>490</v>
      </c>
      <c r="H666" t="s">
        <v>491</v>
      </c>
      <c r="I666" t="s">
        <v>492</v>
      </c>
      <c r="J666" t="s">
        <v>493</v>
      </c>
    </row>
    <row r="667" spans="1:10" x14ac:dyDescent="0.35">
      <c r="A667" t="str">
        <f>VLOOKUP(E667,kontoplaan!A160:F1628,6,FALSE)</f>
        <v>Põhitegevuse kulud</v>
      </c>
      <c r="B667" t="str">
        <f>VLOOKUP(E667,kontogrupp!A667:B1991,2,FALSE)</f>
        <v>55 - majandamiskulud</v>
      </c>
      <c r="C667" t="s">
        <v>190</v>
      </c>
      <c r="D667">
        <v>120</v>
      </c>
      <c r="E667" s="1">
        <v>550000</v>
      </c>
      <c r="F667" t="s">
        <v>190</v>
      </c>
      <c r="G667" t="s">
        <v>490</v>
      </c>
      <c r="H667" t="s">
        <v>491</v>
      </c>
      <c r="I667" t="s">
        <v>492</v>
      </c>
      <c r="J667" t="s">
        <v>493</v>
      </c>
    </row>
    <row r="668" spans="1:10" x14ac:dyDescent="0.35">
      <c r="A668" t="str">
        <f>VLOOKUP(E668,kontoplaan!A161:F1629,6,FALSE)</f>
        <v>Põhitegevuse kulud</v>
      </c>
      <c r="B668" t="str">
        <f>VLOOKUP(E668,kontogrupp!A668:B1992,2,FALSE)</f>
        <v>50 - tööjõukulud</v>
      </c>
      <c r="C668" t="s">
        <v>28</v>
      </c>
      <c r="D668">
        <v>1766</v>
      </c>
      <c r="E668" s="1">
        <v>506000</v>
      </c>
      <c r="F668" t="s">
        <v>28</v>
      </c>
      <c r="G668" t="s">
        <v>490</v>
      </c>
      <c r="H668" t="s">
        <v>491</v>
      </c>
      <c r="I668" t="s">
        <v>492</v>
      </c>
      <c r="J668" t="s">
        <v>493</v>
      </c>
    </row>
    <row r="669" spans="1:10" x14ac:dyDescent="0.35">
      <c r="A669" t="str">
        <f>VLOOKUP(E669,kontoplaan!A162:F1630,6,FALSE)</f>
        <v>Põhitegevuse kulud</v>
      </c>
      <c r="B669" t="str">
        <f>VLOOKUP(E669,kontogrupp!A669:B1993,2,FALSE)</f>
        <v>50 - tööjõukulud</v>
      </c>
      <c r="C669" t="s">
        <v>97</v>
      </c>
      <c r="D669">
        <v>3550</v>
      </c>
      <c r="E669" s="1">
        <v>500500</v>
      </c>
      <c r="F669" t="s">
        <v>97</v>
      </c>
      <c r="G669" t="s">
        <v>490</v>
      </c>
      <c r="H669" t="s">
        <v>491</v>
      </c>
      <c r="I669" t="s">
        <v>492</v>
      </c>
      <c r="J669" t="s">
        <v>493</v>
      </c>
    </row>
    <row r="670" spans="1:10" x14ac:dyDescent="0.35">
      <c r="A670" t="str">
        <f>VLOOKUP(E670,kontoplaan!A163:F1631,6,FALSE)</f>
        <v>Põhitegevuse kulud</v>
      </c>
      <c r="B670" t="str">
        <f>VLOOKUP(E670,kontogrupp!A670:B1994,2,FALSE)</f>
        <v>50 - tööjõukulud</v>
      </c>
      <c r="C670" t="s">
        <v>783</v>
      </c>
      <c r="D670">
        <v>-6575</v>
      </c>
      <c r="E670" s="1">
        <v>500430</v>
      </c>
      <c r="F670" t="s">
        <v>783</v>
      </c>
      <c r="G670" t="s">
        <v>490</v>
      </c>
      <c r="H670" t="s">
        <v>491</v>
      </c>
      <c r="I670" t="s">
        <v>492</v>
      </c>
      <c r="J670" t="s">
        <v>493</v>
      </c>
    </row>
    <row r="671" spans="1:10" x14ac:dyDescent="0.35">
      <c r="A671" t="str">
        <f>VLOOKUP(E671,kontoplaan!A164:F1632,6,FALSE)</f>
        <v>Põhitegevuse kulud</v>
      </c>
      <c r="B671" t="str">
        <f>VLOOKUP(E671,kontogrupp!A671:B1995,2,FALSE)</f>
        <v>50 - tööjõukulud</v>
      </c>
      <c r="C671" t="s">
        <v>206</v>
      </c>
      <c r="D671">
        <v>5262</v>
      </c>
      <c r="E671" s="1">
        <v>500240</v>
      </c>
      <c r="F671" t="s">
        <v>206</v>
      </c>
      <c r="G671" t="s">
        <v>490</v>
      </c>
      <c r="H671" t="s">
        <v>491</v>
      </c>
      <c r="I671" t="s">
        <v>492</v>
      </c>
      <c r="J671" t="s">
        <v>493</v>
      </c>
    </row>
    <row r="672" spans="1:10" x14ac:dyDescent="0.35">
      <c r="A672" t="str">
        <f>VLOOKUP(E672,kontoplaan!A165:F1633,6,FALSE)</f>
        <v>Põhitegevuse kulud</v>
      </c>
      <c r="B672" t="str">
        <f>VLOOKUP(E672,kontogrupp!A672:B1996,2,FALSE)</f>
        <v>50 - tööjõukulud</v>
      </c>
      <c r="C672" t="s">
        <v>220</v>
      </c>
      <c r="D672">
        <v>3110</v>
      </c>
      <c r="E672" s="1">
        <v>500210</v>
      </c>
      <c r="F672" t="s">
        <v>220</v>
      </c>
      <c r="G672" t="s">
        <v>490</v>
      </c>
      <c r="H672" t="s">
        <v>491</v>
      </c>
      <c r="I672" t="s">
        <v>492</v>
      </c>
      <c r="J672" t="s">
        <v>493</v>
      </c>
    </row>
    <row r="673" spans="1:10" hidden="1" x14ac:dyDescent="0.35">
      <c r="A673" t="str">
        <f>VLOOKUP(E673,kontoplaan!A166:F1634,6,FALSE)</f>
        <v>Põhitegevuse tulud</v>
      </c>
      <c r="B673" t="str">
        <f>VLOOKUP(E673,kontogrupp!A673:B1997,2,FALSE)</f>
        <v>38 - muud tulud</v>
      </c>
      <c r="C673" t="s">
        <v>874</v>
      </c>
      <c r="D673">
        <v>2800</v>
      </c>
      <c r="E673" s="1">
        <v>381820</v>
      </c>
      <c r="F673" t="s">
        <v>876</v>
      </c>
      <c r="G673" t="s">
        <v>490</v>
      </c>
      <c r="H673" t="s">
        <v>491</v>
      </c>
      <c r="I673" t="s">
        <v>492</v>
      </c>
      <c r="J673" t="s">
        <v>493</v>
      </c>
    </row>
    <row r="674" spans="1:10" hidden="1" x14ac:dyDescent="0.35">
      <c r="A674" t="str">
        <f>VLOOKUP(E674,kontoplaan!A167:F1635,6,FALSE)</f>
        <v>Põhitegevuse tulud</v>
      </c>
      <c r="B674" t="str">
        <f>VLOOKUP(E674,kontogrupp!A674:B1998,2,FALSE)</f>
        <v>35 - saadud toetused</v>
      </c>
      <c r="C674" t="s">
        <v>877</v>
      </c>
      <c r="D674">
        <v>4400</v>
      </c>
      <c r="E674" s="1">
        <v>350002</v>
      </c>
      <c r="F674" t="s">
        <v>691</v>
      </c>
      <c r="G674" t="s">
        <v>490</v>
      </c>
      <c r="H674" t="s">
        <v>491</v>
      </c>
      <c r="I674" t="s">
        <v>492</v>
      </c>
      <c r="J674" t="s">
        <v>493</v>
      </c>
    </row>
    <row r="675" spans="1:10" hidden="1" x14ac:dyDescent="0.35">
      <c r="A675" t="str">
        <f>VLOOKUP(E675,kontoplaan!A168:F1636,6,FALSE)</f>
        <v>Põhitegevuse tulud</v>
      </c>
      <c r="B675" t="str">
        <f>VLOOKUP(E675,kontogrupp!A675:B1999,2,FALSE)</f>
        <v>32 - tulud kaupade ja teenuste müügist</v>
      </c>
      <c r="C675" t="s">
        <v>815</v>
      </c>
      <c r="D675">
        <v>4225</v>
      </c>
      <c r="E675" s="1">
        <v>322190</v>
      </c>
      <c r="F675" t="s">
        <v>780</v>
      </c>
      <c r="G675" t="s">
        <v>490</v>
      </c>
      <c r="H675" t="s">
        <v>491</v>
      </c>
      <c r="I675" t="s">
        <v>492</v>
      </c>
      <c r="J675" t="s">
        <v>493</v>
      </c>
    </row>
    <row r="676" spans="1:10" hidden="1" x14ac:dyDescent="0.35">
      <c r="A676" t="str">
        <f>VLOOKUP(E676,kontoplaan!A169:F1637,6,FALSE)</f>
        <v>Põhitegevuse tulud</v>
      </c>
      <c r="B676" t="str">
        <f>VLOOKUP(E676,kontogrupp!A676:B2000,2,FALSE)</f>
        <v>32 - tulud kaupade ja teenuste müügist</v>
      </c>
      <c r="C676" t="s">
        <v>802</v>
      </c>
      <c r="D676">
        <v>5300</v>
      </c>
      <c r="E676" s="1">
        <v>322120</v>
      </c>
      <c r="F676" t="s">
        <v>804</v>
      </c>
      <c r="G676" t="s">
        <v>490</v>
      </c>
      <c r="H676" t="s">
        <v>491</v>
      </c>
      <c r="I676" t="s">
        <v>492</v>
      </c>
      <c r="J676" t="s">
        <v>493</v>
      </c>
    </row>
    <row r="677" spans="1:10" x14ac:dyDescent="0.35">
      <c r="A677" t="str">
        <f>VLOOKUP(E677,kontoplaan!A170:F1638,6,FALSE)</f>
        <v>Põhitegevuse kulud</v>
      </c>
      <c r="B677" t="str">
        <f>VLOOKUP(E677,kontogrupp!A677:B2001,2,FALSE)</f>
        <v>55 - majandamiskulud</v>
      </c>
      <c r="C677" t="s">
        <v>878</v>
      </c>
      <c r="D677">
        <v>-620</v>
      </c>
      <c r="E677" s="1">
        <v>552520</v>
      </c>
      <c r="F677" t="s">
        <v>297</v>
      </c>
      <c r="G677" t="s">
        <v>380</v>
      </c>
      <c r="H677" t="s">
        <v>381</v>
      </c>
      <c r="I677" t="s">
        <v>250</v>
      </c>
      <c r="J677" t="s">
        <v>251</v>
      </c>
    </row>
    <row r="678" spans="1:10" x14ac:dyDescent="0.35">
      <c r="A678" t="str">
        <f>VLOOKUP(E678,kontoplaan!A171:F1639,6,FALSE)</f>
        <v>Põhitegevuse kulud</v>
      </c>
      <c r="B678" t="str">
        <f>VLOOKUP(E678,kontogrupp!A678:B2002,2,FALSE)</f>
        <v>55 - majandamiskulud</v>
      </c>
      <c r="C678" t="s">
        <v>188</v>
      </c>
      <c r="D678">
        <v>-50</v>
      </c>
      <c r="E678" s="1">
        <v>552230</v>
      </c>
      <c r="F678" t="s">
        <v>188</v>
      </c>
      <c r="G678" t="s">
        <v>380</v>
      </c>
      <c r="H678" t="s">
        <v>381</v>
      </c>
      <c r="I678" t="s">
        <v>250</v>
      </c>
      <c r="J678" t="s">
        <v>251</v>
      </c>
    </row>
    <row r="679" spans="1:10" x14ac:dyDescent="0.35">
      <c r="A679" t="str">
        <f>VLOOKUP(E679,kontoplaan!A172:F1640,6,FALSE)</f>
        <v>Põhitegevuse kulud</v>
      </c>
      <c r="B679" t="str">
        <f>VLOOKUP(E679,kontogrupp!A679:B2003,2,FALSE)</f>
        <v>55 - majandamiskulud</v>
      </c>
      <c r="C679" t="s">
        <v>475</v>
      </c>
      <c r="D679">
        <v>50</v>
      </c>
      <c r="E679" s="1">
        <v>552200</v>
      </c>
      <c r="F679" t="s">
        <v>475</v>
      </c>
      <c r="G679" t="s">
        <v>380</v>
      </c>
      <c r="H679" t="s">
        <v>381</v>
      </c>
      <c r="I679" t="s">
        <v>250</v>
      </c>
      <c r="J679" t="s">
        <v>251</v>
      </c>
    </row>
    <row r="680" spans="1:10" x14ac:dyDescent="0.35">
      <c r="A680" t="str">
        <f>VLOOKUP(E680,kontoplaan!A173:F1641,6,FALSE)</f>
        <v>Põhitegevuse kulud</v>
      </c>
      <c r="B680" t="str">
        <f>VLOOKUP(E680,kontogrupp!A680:B2004,2,FALSE)</f>
        <v>55 - majandamiskulud</v>
      </c>
      <c r="C680" t="s">
        <v>209</v>
      </c>
      <c r="D680">
        <v>-1300</v>
      </c>
      <c r="E680" s="1">
        <v>552440</v>
      </c>
      <c r="F680" t="s">
        <v>209</v>
      </c>
      <c r="G680" t="s">
        <v>380</v>
      </c>
      <c r="H680" t="s">
        <v>381</v>
      </c>
      <c r="I680" t="s">
        <v>250</v>
      </c>
      <c r="J680" t="s">
        <v>251</v>
      </c>
    </row>
    <row r="681" spans="1:10" x14ac:dyDescent="0.35">
      <c r="A681" t="str">
        <f>VLOOKUP(E681,kontoplaan!A174:F1642,6,FALSE)</f>
        <v>Põhitegevuse kulud</v>
      </c>
      <c r="B681" t="str">
        <f>VLOOKUP(E681,kontogrupp!A681:B2005,2,FALSE)</f>
        <v>55 - majandamiskulud</v>
      </c>
      <c r="C681" t="s">
        <v>57</v>
      </c>
      <c r="D681">
        <v>500</v>
      </c>
      <c r="E681" s="1">
        <v>550490</v>
      </c>
      <c r="F681" t="s">
        <v>57</v>
      </c>
      <c r="G681" t="s">
        <v>380</v>
      </c>
      <c r="H681" t="s">
        <v>381</v>
      </c>
      <c r="I681" t="s">
        <v>250</v>
      </c>
      <c r="J681" t="s">
        <v>251</v>
      </c>
    </row>
    <row r="682" spans="1:10" x14ac:dyDescent="0.35">
      <c r="A682" t="str">
        <f>VLOOKUP(E682,kontoplaan!A175:F1643,6,FALSE)</f>
        <v>Põhitegevuse kulud</v>
      </c>
      <c r="B682" t="str">
        <f>VLOOKUP(E682,kontogrupp!A682:B2006,2,FALSE)</f>
        <v>55 - majandamiskulud</v>
      </c>
      <c r="C682" t="s">
        <v>182</v>
      </c>
      <c r="D682">
        <v>-300</v>
      </c>
      <c r="E682" s="1">
        <v>551560</v>
      </c>
      <c r="F682" t="s">
        <v>182</v>
      </c>
      <c r="G682" t="s">
        <v>380</v>
      </c>
      <c r="H682" t="s">
        <v>381</v>
      </c>
      <c r="I682" t="s">
        <v>250</v>
      </c>
      <c r="J682" t="s">
        <v>251</v>
      </c>
    </row>
    <row r="683" spans="1:10" x14ac:dyDescent="0.35">
      <c r="A683" t="str">
        <f>VLOOKUP(E683,kontoplaan!A176:F1644,6,FALSE)</f>
        <v>Põhitegevuse kulud</v>
      </c>
      <c r="B683" t="str">
        <f>VLOOKUP(E683,kontogrupp!A683:B2007,2,FALSE)</f>
        <v>55 - majandamiskulud</v>
      </c>
      <c r="C683" t="s">
        <v>169</v>
      </c>
      <c r="D683">
        <v>1300</v>
      </c>
      <c r="E683" s="1">
        <v>551500</v>
      </c>
      <c r="F683" t="s">
        <v>169</v>
      </c>
      <c r="G683" t="s">
        <v>380</v>
      </c>
      <c r="H683" t="s">
        <v>381</v>
      </c>
      <c r="I683" t="s">
        <v>250</v>
      </c>
      <c r="J683" t="s">
        <v>251</v>
      </c>
    </row>
    <row r="684" spans="1:10" x14ac:dyDescent="0.35">
      <c r="A684" t="str">
        <f>VLOOKUP(E684,kontoplaan!A177:F1645,6,FALSE)</f>
        <v>Põhitegevuse kulud</v>
      </c>
      <c r="B684" t="str">
        <f>VLOOKUP(E684,kontogrupp!A684:B2008,2,FALSE)</f>
        <v>55 - majandamiskulud</v>
      </c>
      <c r="C684" t="s">
        <v>263</v>
      </c>
      <c r="D684">
        <v>150</v>
      </c>
      <c r="E684" s="1">
        <v>550402</v>
      </c>
      <c r="F684" t="s">
        <v>263</v>
      </c>
      <c r="G684" t="s">
        <v>380</v>
      </c>
      <c r="H684" t="s">
        <v>381</v>
      </c>
      <c r="I684" t="s">
        <v>250</v>
      </c>
      <c r="J684" t="s">
        <v>251</v>
      </c>
    </row>
    <row r="685" spans="1:10" x14ac:dyDescent="0.35">
      <c r="A685" t="str">
        <f>VLOOKUP(E685,kontoplaan!A178:F1646,6,FALSE)</f>
        <v>Põhitegevuse kulud</v>
      </c>
      <c r="B685" t="str">
        <f>VLOOKUP(E685,kontogrupp!A685:B2009,2,FALSE)</f>
        <v>55 - majandamiskulud</v>
      </c>
      <c r="C685" t="s">
        <v>138</v>
      </c>
      <c r="D685">
        <v>300</v>
      </c>
      <c r="E685" s="1">
        <v>550400</v>
      </c>
      <c r="F685" t="s">
        <v>138</v>
      </c>
      <c r="G685" t="s">
        <v>380</v>
      </c>
      <c r="H685" t="s">
        <v>381</v>
      </c>
      <c r="I685" t="s">
        <v>250</v>
      </c>
      <c r="J685" t="s">
        <v>251</v>
      </c>
    </row>
    <row r="686" spans="1:10" x14ac:dyDescent="0.35">
      <c r="A686" t="str">
        <f>VLOOKUP(E686,kontoplaan!A179:F1647,6,FALSE)</f>
        <v>Põhitegevuse kulud</v>
      </c>
      <c r="B686" t="str">
        <f>VLOOKUP(E686,kontogrupp!A686:B2010,2,FALSE)</f>
        <v>55 - majandamiskulud</v>
      </c>
      <c r="C686" t="s">
        <v>520</v>
      </c>
      <c r="D686">
        <v>-150</v>
      </c>
      <c r="E686" s="1">
        <v>550309</v>
      </c>
      <c r="F686" t="s">
        <v>520</v>
      </c>
      <c r="G686" t="s">
        <v>380</v>
      </c>
      <c r="H686" t="s">
        <v>381</v>
      </c>
      <c r="I686" t="s">
        <v>250</v>
      </c>
      <c r="J686" t="s">
        <v>251</v>
      </c>
    </row>
    <row r="687" spans="1:10" x14ac:dyDescent="0.35">
      <c r="A687" t="str">
        <f>VLOOKUP(E687,kontoplaan!A180:F1648,6,FALSE)</f>
        <v>Põhitegevuse kulud</v>
      </c>
      <c r="B687" t="str">
        <f>VLOOKUP(E687,kontogrupp!A687:B2011,2,FALSE)</f>
        <v>55 - majandamiskulud</v>
      </c>
      <c r="C687" t="s">
        <v>517</v>
      </c>
      <c r="D687">
        <v>-200</v>
      </c>
      <c r="E687" s="1">
        <v>550010</v>
      </c>
      <c r="F687" t="s">
        <v>517</v>
      </c>
      <c r="G687" t="s">
        <v>380</v>
      </c>
      <c r="H687" t="s">
        <v>381</v>
      </c>
      <c r="I687" t="s">
        <v>250</v>
      </c>
      <c r="J687" t="s">
        <v>251</v>
      </c>
    </row>
    <row r="688" spans="1:10" x14ac:dyDescent="0.35">
      <c r="A688" t="str">
        <f>VLOOKUP(E688,kontoplaan!A181:F1649,6,FALSE)</f>
        <v>Põhitegevuse kulud</v>
      </c>
      <c r="B688" t="str">
        <f>VLOOKUP(E688,kontogrupp!A688:B2012,2,FALSE)</f>
        <v>50 - tööjõukulud</v>
      </c>
      <c r="C688" t="s">
        <v>97</v>
      </c>
      <c r="D688">
        <v>137</v>
      </c>
      <c r="E688" s="1">
        <v>500500</v>
      </c>
      <c r="F688" t="s">
        <v>97</v>
      </c>
      <c r="G688" t="s">
        <v>482</v>
      </c>
      <c r="H688" t="s">
        <v>483</v>
      </c>
      <c r="I688" t="s">
        <v>250</v>
      </c>
      <c r="J688" t="s">
        <v>251</v>
      </c>
    </row>
    <row r="689" spans="1:10" x14ac:dyDescent="0.35">
      <c r="A689" t="str">
        <f>VLOOKUP(E689,kontoplaan!A182:F1650,6,FALSE)</f>
        <v>Põhitegevuse kulud</v>
      </c>
      <c r="B689" t="str">
        <f>VLOOKUP(E689,kontogrupp!A689:B2013,2,FALSE)</f>
        <v>50 - tööjõukulud</v>
      </c>
      <c r="C689" t="s">
        <v>879</v>
      </c>
      <c r="D689">
        <v>-137</v>
      </c>
      <c r="E689" s="1">
        <v>500268</v>
      </c>
      <c r="F689" t="s">
        <v>879</v>
      </c>
      <c r="G689" t="s">
        <v>482</v>
      </c>
      <c r="H689" t="s">
        <v>483</v>
      </c>
      <c r="I689" t="s">
        <v>250</v>
      </c>
      <c r="J689" t="s">
        <v>251</v>
      </c>
    </row>
    <row r="690" spans="1:10" x14ac:dyDescent="0.35">
      <c r="A690" t="str">
        <f>VLOOKUP(E690,kontoplaan!A183:F1651,6,FALSE)</f>
        <v>Põhitegevuse kulud</v>
      </c>
      <c r="B690" t="str">
        <f>VLOOKUP(E690,kontogrupp!A690:B2014,2,FALSE)</f>
        <v>50 - tööjõukulud</v>
      </c>
      <c r="C690" t="s">
        <v>206</v>
      </c>
      <c r="D690">
        <v>-600</v>
      </c>
      <c r="E690" s="1">
        <v>500240</v>
      </c>
      <c r="F690" t="s">
        <v>206</v>
      </c>
      <c r="G690" t="s">
        <v>482</v>
      </c>
      <c r="H690" t="s">
        <v>483</v>
      </c>
      <c r="I690" t="s">
        <v>250</v>
      </c>
      <c r="J690" t="s">
        <v>251</v>
      </c>
    </row>
    <row r="691" spans="1:10" x14ac:dyDescent="0.35">
      <c r="A691" t="str">
        <f>VLOOKUP(E691,kontoplaan!A184:F1652,6,FALSE)</f>
        <v>Põhitegevuse kulud</v>
      </c>
      <c r="B691" t="str">
        <f>VLOOKUP(E691,kontogrupp!A691:B2015,2,FALSE)</f>
        <v>50 - tööjõukulud</v>
      </c>
      <c r="C691" t="s">
        <v>220</v>
      </c>
      <c r="D691">
        <v>600</v>
      </c>
      <c r="E691" s="1">
        <v>500210</v>
      </c>
      <c r="F691" t="s">
        <v>220</v>
      </c>
      <c r="G691" t="s">
        <v>482</v>
      </c>
      <c r="H691" t="s">
        <v>483</v>
      </c>
      <c r="I691" t="s">
        <v>250</v>
      </c>
      <c r="J691" t="s">
        <v>251</v>
      </c>
    </row>
    <row r="692" spans="1:10" x14ac:dyDescent="0.35">
      <c r="A692" t="str">
        <f>VLOOKUP(E692,kontoplaan!A185:F1653,6,FALSE)</f>
        <v>Põhitegevuse kulud</v>
      </c>
      <c r="B692" t="str">
        <f>VLOOKUP(E692,kontogrupp!A692:B2016,2,FALSE)</f>
        <v>60 - muud tegevuskulud</v>
      </c>
      <c r="C692" t="s">
        <v>881</v>
      </c>
      <c r="D692">
        <v>2</v>
      </c>
      <c r="E692" s="1">
        <v>608010</v>
      </c>
      <c r="F692" t="s">
        <v>881</v>
      </c>
      <c r="G692" t="s">
        <v>482</v>
      </c>
      <c r="H692" t="s">
        <v>483</v>
      </c>
      <c r="I692" t="s">
        <v>250</v>
      </c>
      <c r="J692" t="s">
        <v>251</v>
      </c>
    </row>
    <row r="693" spans="1:10" x14ac:dyDescent="0.35">
      <c r="A693" t="str">
        <f>VLOOKUP(E693,kontoplaan!A186:F1654,6,FALSE)</f>
        <v>Põhitegevuse kulud</v>
      </c>
      <c r="B693" t="str">
        <f>VLOOKUP(E693,kontogrupp!A693:B2017,2,FALSE)</f>
        <v>55 - majandamiskulud</v>
      </c>
      <c r="C693" t="s">
        <v>319</v>
      </c>
      <c r="D693">
        <v>-2</v>
      </c>
      <c r="E693" s="1">
        <v>552400</v>
      </c>
      <c r="F693" t="s">
        <v>319</v>
      </c>
      <c r="G693" t="s">
        <v>482</v>
      </c>
      <c r="H693" t="s">
        <v>483</v>
      </c>
      <c r="I693" t="s">
        <v>250</v>
      </c>
      <c r="J693" t="s">
        <v>251</v>
      </c>
    </row>
    <row r="694" spans="1:10" x14ac:dyDescent="0.35">
      <c r="A694" t="str">
        <f>VLOOKUP(E694,kontoplaan!A187:F1655,6,FALSE)</f>
        <v>Põhitegevuse kulud</v>
      </c>
      <c r="B694" t="str">
        <f>VLOOKUP(E694,kontogrupp!A694:B2018,2,FALSE)</f>
        <v>55 - majandamiskulud</v>
      </c>
      <c r="C694" t="s">
        <v>883</v>
      </c>
      <c r="D694">
        <v>-173</v>
      </c>
      <c r="E694" s="1">
        <v>552390</v>
      </c>
      <c r="F694" t="s">
        <v>883</v>
      </c>
      <c r="G694" t="s">
        <v>482</v>
      </c>
      <c r="H694" t="s">
        <v>483</v>
      </c>
      <c r="I694" t="s">
        <v>250</v>
      </c>
      <c r="J694" t="s">
        <v>251</v>
      </c>
    </row>
    <row r="695" spans="1:10" x14ac:dyDescent="0.35">
      <c r="A695" t="str">
        <f>VLOOKUP(E695,kontoplaan!A188:F1656,6,FALSE)</f>
        <v>Põhitegevuse kulud</v>
      </c>
      <c r="B695" t="str">
        <f>VLOOKUP(E695,kontogrupp!A695:B2019,2,FALSE)</f>
        <v>55 - majandamiskulud</v>
      </c>
      <c r="C695" t="s">
        <v>169</v>
      </c>
      <c r="D695">
        <v>173</v>
      </c>
      <c r="E695" s="1">
        <v>551500</v>
      </c>
      <c r="F695" t="s">
        <v>169</v>
      </c>
      <c r="G695" t="s">
        <v>482</v>
      </c>
      <c r="H695" t="s">
        <v>483</v>
      </c>
      <c r="I695" t="s">
        <v>250</v>
      </c>
      <c r="J695" t="s">
        <v>251</v>
      </c>
    </row>
    <row r="696" spans="1:10" x14ac:dyDescent="0.35">
      <c r="A696" t="str">
        <f>VLOOKUP(E696,kontoplaan!A189:F1657,6,FALSE)</f>
        <v>Põhitegevuse kulud</v>
      </c>
      <c r="B696" t="str">
        <f>VLOOKUP(E696,kontogrupp!A696:B2020,2,FALSE)</f>
        <v>55 - majandamiskulud</v>
      </c>
      <c r="C696" t="s">
        <v>169</v>
      </c>
      <c r="D696">
        <v>396</v>
      </c>
      <c r="E696" s="1">
        <v>551500</v>
      </c>
      <c r="F696" t="s">
        <v>169</v>
      </c>
      <c r="G696" t="s">
        <v>482</v>
      </c>
      <c r="H696" t="s">
        <v>483</v>
      </c>
      <c r="I696" t="s">
        <v>250</v>
      </c>
      <c r="J696" t="s">
        <v>251</v>
      </c>
    </row>
    <row r="697" spans="1:10" x14ac:dyDescent="0.35">
      <c r="A697" t="str">
        <f>VLOOKUP(E697,kontoplaan!A190:F1658,6,FALSE)</f>
        <v>Põhitegevuse kulud</v>
      </c>
      <c r="B697" t="str">
        <f>VLOOKUP(E697,kontogrupp!A697:B2021,2,FALSE)</f>
        <v>55 - majandamiskulud</v>
      </c>
      <c r="C697" t="s">
        <v>64</v>
      </c>
      <c r="D697">
        <v>-396</v>
      </c>
      <c r="E697" s="1">
        <v>550060</v>
      </c>
      <c r="F697" t="s">
        <v>64</v>
      </c>
      <c r="G697" t="s">
        <v>482</v>
      </c>
      <c r="H697" t="s">
        <v>483</v>
      </c>
      <c r="I697" t="s">
        <v>250</v>
      </c>
      <c r="J697" t="s">
        <v>251</v>
      </c>
    </row>
    <row r="698" spans="1:10" x14ac:dyDescent="0.35">
      <c r="A698" t="str">
        <f>VLOOKUP(E698,kontoplaan!A191:F1659,6,FALSE)</f>
        <v>Põhitegevuse kulud</v>
      </c>
      <c r="B698" t="str">
        <f>VLOOKUP(E698,kontogrupp!A698:B2022,2,FALSE)</f>
        <v>55 - majandamiskulud</v>
      </c>
      <c r="C698" t="s">
        <v>194</v>
      </c>
      <c r="D698">
        <v>104</v>
      </c>
      <c r="E698" s="1">
        <v>550001</v>
      </c>
      <c r="F698" t="s">
        <v>194</v>
      </c>
      <c r="G698" t="s">
        <v>482</v>
      </c>
      <c r="H698" t="s">
        <v>483</v>
      </c>
      <c r="I698" t="s">
        <v>250</v>
      </c>
      <c r="J698" t="s">
        <v>251</v>
      </c>
    </row>
    <row r="699" spans="1:10" x14ac:dyDescent="0.35">
      <c r="A699" t="str">
        <f>VLOOKUP(E699,kontoplaan!A192:F1660,6,FALSE)</f>
        <v>Põhitegevuse kulud</v>
      </c>
      <c r="B699" t="str">
        <f>VLOOKUP(E699,kontogrupp!A699:B2023,2,FALSE)</f>
        <v>55 - majandamiskulud</v>
      </c>
      <c r="C699" t="s">
        <v>488</v>
      </c>
      <c r="D699">
        <v>-104</v>
      </c>
      <c r="E699" s="1">
        <v>551103</v>
      </c>
      <c r="F699" t="s">
        <v>488</v>
      </c>
      <c r="G699" t="s">
        <v>482</v>
      </c>
      <c r="H699" t="s">
        <v>483</v>
      </c>
      <c r="I699" t="s">
        <v>250</v>
      </c>
      <c r="J699" t="s">
        <v>251</v>
      </c>
    </row>
    <row r="700" spans="1:10" x14ac:dyDescent="0.35">
      <c r="A700" t="str">
        <f>VLOOKUP(E700,kontoplaan!A193:F1661,6,FALSE)</f>
        <v>Põhitegevuse kulud</v>
      </c>
      <c r="B700" t="str">
        <f>VLOOKUP(E700,kontogrupp!A700:B2024,2,FALSE)</f>
        <v>55 - majandamiskulud</v>
      </c>
      <c r="C700" t="s">
        <v>478</v>
      </c>
      <c r="D700">
        <v>5000</v>
      </c>
      <c r="E700" s="1">
        <v>551306</v>
      </c>
      <c r="F700" t="s">
        <v>478</v>
      </c>
      <c r="G700" t="s">
        <v>458</v>
      </c>
      <c r="H700" t="s">
        <v>459</v>
      </c>
      <c r="I700" t="s">
        <v>348</v>
      </c>
      <c r="J700" t="s">
        <v>349</v>
      </c>
    </row>
    <row r="701" spans="1:10" x14ac:dyDescent="0.35">
      <c r="A701" t="str">
        <f>VLOOKUP(E701,kontoplaan!A194:F1662,6,FALSE)</f>
        <v>Põhitegevuse kulud</v>
      </c>
      <c r="B701" t="str">
        <f>VLOOKUP(E701,kontogrupp!A701:B2025,2,FALSE)</f>
        <v>55 - majandamiskulud</v>
      </c>
      <c r="C701" t="s">
        <v>172</v>
      </c>
      <c r="D701">
        <v>-5000</v>
      </c>
      <c r="E701" s="1">
        <v>551240</v>
      </c>
      <c r="F701" t="s">
        <v>172</v>
      </c>
      <c r="G701" t="s">
        <v>458</v>
      </c>
      <c r="H701" t="s">
        <v>459</v>
      </c>
      <c r="I701" t="s">
        <v>348</v>
      </c>
      <c r="J701" t="s">
        <v>349</v>
      </c>
    </row>
    <row r="702" spans="1:10" x14ac:dyDescent="0.35">
      <c r="A702" t="str">
        <f>VLOOKUP(E702,kontoplaan!A195:F1663,6,FALSE)</f>
        <v>Põhitegevuse kulud</v>
      </c>
      <c r="B702" t="str">
        <f>VLOOKUP(E702,kontogrupp!A702:B2026,2,FALSE)</f>
        <v>55 - majandamiskulud</v>
      </c>
      <c r="C702" t="s">
        <v>172</v>
      </c>
      <c r="D702">
        <v>-1542</v>
      </c>
      <c r="E702" s="1">
        <v>551240</v>
      </c>
      <c r="F702" t="s">
        <v>172</v>
      </c>
      <c r="G702" t="s">
        <v>458</v>
      </c>
      <c r="H702" t="s">
        <v>459</v>
      </c>
      <c r="I702" t="s">
        <v>348</v>
      </c>
      <c r="J702" t="s">
        <v>349</v>
      </c>
    </row>
    <row r="703" spans="1:10" x14ac:dyDescent="0.35">
      <c r="A703" t="str">
        <f>VLOOKUP(E703,kontoplaan!A196:F1664,6,FALSE)</f>
        <v>Põhitegevuse kulud</v>
      </c>
      <c r="B703" t="str">
        <f>VLOOKUP(E703,kontogrupp!A703:B2027,2,FALSE)</f>
        <v>55 - majandamiskulud</v>
      </c>
      <c r="C703" t="s">
        <v>488</v>
      </c>
      <c r="D703">
        <v>2000</v>
      </c>
      <c r="E703" s="1">
        <v>551303</v>
      </c>
      <c r="F703" t="s">
        <v>488</v>
      </c>
      <c r="G703" t="s">
        <v>458</v>
      </c>
      <c r="H703" t="s">
        <v>459</v>
      </c>
      <c r="I703" t="s">
        <v>348</v>
      </c>
      <c r="J703" t="s">
        <v>349</v>
      </c>
    </row>
    <row r="704" spans="1:10" x14ac:dyDescent="0.35">
      <c r="A704" t="str">
        <f>VLOOKUP(E704,kontoplaan!A197:F1665,6,FALSE)</f>
        <v>Põhitegevuse kulud</v>
      </c>
      <c r="B704" t="str">
        <f>VLOOKUP(E704,kontogrupp!A704:B2028,2,FALSE)</f>
        <v>55 - majandamiskulud</v>
      </c>
      <c r="C704" t="s">
        <v>172</v>
      </c>
      <c r="D704">
        <v>-2000</v>
      </c>
      <c r="E704" s="1">
        <v>551240</v>
      </c>
      <c r="F704" t="s">
        <v>172</v>
      </c>
      <c r="G704" t="s">
        <v>458</v>
      </c>
      <c r="H704" t="s">
        <v>459</v>
      </c>
      <c r="I704" t="s">
        <v>886</v>
      </c>
      <c r="J704" t="s">
        <v>887</v>
      </c>
    </row>
    <row r="705" spans="1:10" x14ac:dyDescent="0.35">
      <c r="A705" t="str">
        <f>VLOOKUP(E705,kontoplaan!A198:F1666,6,FALSE)</f>
        <v>Põhitegevuse kulud</v>
      </c>
      <c r="B705" t="str">
        <f>VLOOKUP(E705,kontogrupp!A705:B2029,2,FALSE)</f>
        <v>55 - majandamiskulud</v>
      </c>
      <c r="C705" t="s">
        <v>888</v>
      </c>
      <c r="D705">
        <v>3500</v>
      </c>
      <c r="E705" s="1">
        <v>551600</v>
      </c>
      <c r="F705" t="s">
        <v>888</v>
      </c>
      <c r="G705" t="s">
        <v>458</v>
      </c>
      <c r="H705" t="s">
        <v>459</v>
      </c>
      <c r="I705" t="s">
        <v>348</v>
      </c>
      <c r="J705" t="s">
        <v>349</v>
      </c>
    </row>
    <row r="706" spans="1:10" x14ac:dyDescent="0.35">
      <c r="A706" t="str">
        <f>VLOOKUP(E706,kontoplaan!A199:F1667,6,FALSE)</f>
        <v>Põhitegevuse kulud</v>
      </c>
      <c r="B706" t="str">
        <f>VLOOKUP(E706,kontogrupp!A706:B2030,2,FALSE)</f>
        <v>55 - majandamiskulud</v>
      </c>
      <c r="C706" t="s">
        <v>182</v>
      </c>
      <c r="D706">
        <v>-3500</v>
      </c>
      <c r="E706" s="1">
        <v>551660</v>
      </c>
      <c r="F706" t="s">
        <v>182</v>
      </c>
      <c r="G706" t="s">
        <v>458</v>
      </c>
      <c r="H706" t="s">
        <v>459</v>
      </c>
      <c r="I706" t="s">
        <v>348</v>
      </c>
      <c r="J706" t="s">
        <v>349</v>
      </c>
    </row>
    <row r="707" spans="1:10" x14ac:dyDescent="0.35">
      <c r="A707" t="str">
        <f>VLOOKUP(E707,kontoplaan!A200:F1668,6,FALSE)</f>
        <v>Põhitegevuse kulud</v>
      </c>
      <c r="B707" t="str">
        <f>VLOOKUP(E707,kontogrupp!A707:B2031,2,FALSE)</f>
        <v>60 - muud tegevuskulud</v>
      </c>
      <c r="C707" t="s">
        <v>507</v>
      </c>
      <c r="D707">
        <v>1000</v>
      </c>
      <c r="E707" s="1">
        <v>601060</v>
      </c>
      <c r="F707" t="s">
        <v>507</v>
      </c>
      <c r="G707" t="s">
        <v>458</v>
      </c>
      <c r="H707" t="s">
        <v>459</v>
      </c>
      <c r="I707" t="s">
        <v>348</v>
      </c>
      <c r="J707" t="s">
        <v>349</v>
      </c>
    </row>
    <row r="708" spans="1:10" x14ac:dyDescent="0.35">
      <c r="A708" t="str">
        <f>VLOOKUP(E708,kontoplaan!A201:F1669,6,FALSE)</f>
        <v>Põhitegevuse kulud</v>
      </c>
      <c r="B708" t="str">
        <f>VLOOKUP(E708,kontogrupp!A708:B2032,2,FALSE)</f>
        <v>55 - majandamiskulud</v>
      </c>
      <c r="C708" t="s">
        <v>172</v>
      </c>
      <c r="D708">
        <v>-1000</v>
      </c>
      <c r="E708" s="1">
        <v>551240</v>
      </c>
      <c r="F708" t="s">
        <v>172</v>
      </c>
      <c r="G708" t="s">
        <v>458</v>
      </c>
      <c r="H708" t="s">
        <v>459</v>
      </c>
      <c r="I708" t="s">
        <v>348</v>
      </c>
      <c r="J708" t="s">
        <v>349</v>
      </c>
    </row>
    <row r="709" spans="1:10" x14ac:dyDescent="0.35">
      <c r="A709" t="str">
        <f>VLOOKUP(E709,kontoplaan!A202:F1670,6,FALSE)</f>
        <v>Põhitegevuse kulud</v>
      </c>
      <c r="B709" t="str">
        <f>VLOOKUP(E709,kontogrupp!A709:B2033,2,FALSE)</f>
        <v>55 - majandamiskulud</v>
      </c>
      <c r="C709" t="s">
        <v>891</v>
      </c>
      <c r="D709">
        <v>3000</v>
      </c>
      <c r="E709" s="1">
        <v>553200</v>
      </c>
      <c r="F709" t="s">
        <v>891</v>
      </c>
      <c r="G709" t="s">
        <v>458</v>
      </c>
      <c r="H709" t="s">
        <v>459</v>
      </c>
      <c r="I709" t="s">
        <v>348</v>
      </c>
      <c r="J709" t="s">
        <v>349</v>
      </c>
    </row>
    <row r="710" spans="1:10" x14ac:dyDescent="0.35">
      <c r="A710" t="str">
        <f>VLOOKUP(E710,kontoplaan!A203:F1671,6,FALSE)</f>
        <v>Põhitegevuse kulud</v>
      </c>
      <c r="B710" t="str">
        <f>VLOOKUP(E710,kontogrupp!A710:B2034,2,FALSE)</f>
        <v>55 - majandamiskulud</v>
      </c>
      <c r="C710" t="s">
        <v>172</v>
      </c>
      <c r="D710">
        <v>-3000</v>
      </c>
      <c r="E710" s="1">
        <v>551240</v>
      </c>
      <c r="F710" t="s">
        <v>172</v>
      </c>
      <c r="G710" t="s">
        <v>458</v>
      </c>
      <c r="H710" t="s">
        <v>459</v>
      </c>
      <c r="I710" t="s">
        <v>348</v>
      </c>
      <c r="J710" t="s">
        <v>349</v>
      </c>
    </row>
    <row r="711" spans="1:10" x14ac:dyDescent="0.35">
      <c r="A711" t="str">
        <f>VLOOKUP(E711,kontoplaan!A204:F1672,6,FALSE)</f>
        <v>Põhitegevuse kulud</v>
      </c>
      <c r="B711" t="str">
        <f>VLOOKUP(E711,kontogrupp!A711:B2035,2,FALSE)</f>
        <v>55 - majandamiskulud</v>
      </c>
      <c r="C711" t="s">
        <v>481</v>
      </c>
      <c r="D711">
        <v>2000</v>
      </c>
      <c r="E711" s="1">
        <v>551307</v>
      </c>
      <c r="F711" t="s">
        <v>481</v>
      </c>
      <c r="G711" t="s">
        <v>458</v>
      </c>
      <c r="H711" t="s">
        <v>459</v>
      </c>
      <c r="I711" t="s">
        <v>348</v>
      </c>
      <c r="J711" t="s">
        <v>349</v>
      </c>
    </row>
    <row r="712" spans="1:10" x14ac:dyDescent="0.35">
      <c r="A712" t="str">
        <f>VLOOKUP(E712,kontoplaan!A205:F1673,6,FALSE)</f>
        <v>Põhitegevuse kulud</v>
      </c>
      <c r="B712" t="str">
        <f>VLOOKUP(E712,kontogrupp!A712:B2036,2,FALSE)</f>
        <v>55 - majandamiskulud</v>
      </c>
      <c r="C712" t="s">
        <v>172</v>
      </c>
      <c r="D712">
        <v>-2000</v>
      </c>
      <c r="E712" s="1">
        <v>551240</v>
      </c>
      <c r="F712" t="s">
        <v>172</v>
      </c>
      <c r="G712" t="s">
        <v>458</v>
      </c>
      <c r="H712" t="s">
        <v>459</v>
      </c>
      <c r="I712" t="s">
        <v>348</v>
      </c>
      <c r="J712" t="s">
        <v>349</v>
      </c>
    </row>
    <row r="713" spans="1:10" x14ac:dyDescent="0.35">
      <c r="A713" t="str">
        <f>VLOOKUP(E713,kontoplaan!A206:F1674,6,FALSE)</f>
        <v>Põhitegevuse kulud</v>
      </c>
      <c r="B713" t="str">
        <f>VLOOKUP(E713,kontogrupp!A713:B2037,2,FALSE)</f>
        <v>55 - majandamiskulud</v>
      </c>
      <c r="C713" t="s">
        <v>354</v>
      </c>
      <c r="D713">
        <v>500</v>
      </c>
      <c r="E713" s="1">
        <v>551210</v>
      </c>
      <c r="F713" t="s">
        <v>354</v>
      </c>
      <c r="G713" t="s">
        <v>458</v>
      </c>
      <c r="H713" t="s">
        <v>459</v>
      </c>
      <c r="I713" t="s">
        <v>348</v>
      </c>
      <c r="J713" t="s">
        <v>349</v>
      </c>
    </row>
    <row r="714" spans="1:10" x14ac:dyDescent="0.35">
      <c r="A714" t="str">
        <f>VLOOKUP(E714,kontoplaan!A207:F1675,6,FALSE)</f>
        <v>Põhitegevuse kulud</v>
      </c>
      <c r="B714" t="str">
        <f>VLOOKUP(E714,kontogrupp!A714:B2038,2,FALSE)</f>
        <v>55 - majandamiskulud</v>
      </c>
      <c r="C714" t="s">
        <v>172</v>
      </c>
      <c r="D714">
        <v>-500</v>
      </c>
      <c r="E714" s="1">
        <v>551240</v>
      </c>
      <c r="F714" t="s">
        <v>172</v>
      </c>
      <c r="G714" t="s">
        <v>458</v>
      </c>
      <c r="H714" t="s">
        <v>459</v>
      </c>
      <c r="I714" t="s">
        <v>348</v>
      </c>
      <c r="J714" t="s">
        <v>349</v>
      </c>
    </row>
    <row r="715" spans="1:10" x14ac:dyDescent="0.35">
      <c r="A715" t="str">
        <f>VLOOKUP(E715,kontoplaan!A208:F1676,6,FALSE)</f>
        <v>Põhitegevuse kulud</v>
      </c>
      <c r="B715" t="str">
        <f>VLOOKUP(E715,kontogrupp!A715:B2039,2,FALSE)</f>
        <v>55 - majandamiskulud</v>
      </c>
      <c r="C715" t="s">
        <v>488</v>
      </c>
      <c r="D715">
        <v>11000</v>
      </c>
      <c r="E715" s="1">
        <v>551230</v>
      </c>
      <c r="F715" t="s">
        <v>488</v>
      </c>
      <c r="G715" t="s">
        <v>458</v>
      </c>
      <c r="H715" t="s">
        <v>459</v>
      </c>
      <c r="I715" t="s">
        <v>348</v>
      </c>
      <c r="J715" t="s">
        <v>349</v>
      </c>
    </row>
    <row r="716" spans="1:10" x14ac:dyDescent="0.35">
      <c r="A716" t="str">
        <f>VLOOKUP(E716,kontoplaan!A209:F1677,6,FALSE)</f>
        <v>Põhitegevuse kulud</v>
      </c>
      <c r="B716" t="str">
        <f>VLOOKUP(E716,kontogrupp!A716:B2040,2,FALSE)</f>
        <v>55 - majandamiskulud</v>
      </c>
      <c r="C716" t="s">
        <v>172</v>
      </c>
      <c r="D716">
        <v>-11000</v>
      </c>
      <c r="E716" s="1">
        <v>551240</v>
      </c>
      <c r="F716" t="s">
        <v>172</v>
      </c>
      <c r="G716" t="s">
        <v>458</v>
      </c>
      <c r="H716" t="s">
        <v>459</v>
      </c>
      <c r="I716" t="s">
        <v>348</v>
      </c>
      <c r="J716" t="s">
        <v>349</v>
      </c>
    </row>
    <row r="717" spans="1:10" x14ac:dyDescent="0.35">
      <c r="A717" t="str">
        <f>VLOOKUP(E717,kontoplaan!A210:F1678,6,FALSE)</f>
        <v>Põhitegevuse kulud</v>
      </c>
      <c r="B717" t="str">
        <f>VLOOKUP(E717,kontogrupp!A717:B2041,2,FALSE)</f>
        <v>55 - majandamiskulud</v>
      </c>
      <c r="C717" t="s">
        <v>894</v>
      </c>
      <c r="D717">
        <v>25</v>
      </c>
      <c r="E717" s="1">
        <v>550060</v>
      </c>
      <c r="F717" t="s">
        <v>64</v>
      </c>
      <c r="G717" t="s">
        <v>422</v>
      </c>
      <c r="H717" t="s">
        <v>423</v>
      </c>
      <c r="I717" t="s">
        <v>307</v>
      </c>
      <c r="J717" t="s">
        <v>308</v>
      </c>
    </row>
    <row r="718" spans="1:10" x14ac:dyDescent="0.35">
      <c r="A718" t="str">
        <f>VLOOKUP(E718,kontoplaan!A211:F1679,6,FALSE)</f>
        <v>Põhitegevuse kulud</v>
      </c>
      <c r="B718" t="str">
        <f>VLOOKUP(E718,kontogrupp!A718:B2042,2,FALSE)</f>
        <v>55 - majandamiskulud</v>
      </c>
      <c r="C718" t="s">
        <v>895</v>
      </c>
      <c r="D718">
        <v>-2000</v>
      </c>
      <c r="E718" s="1">
        <v>552440</v>
      </c>
      <c r="F718" t="s">
        <v>209</v>
      </c>
      <c r="G718" t="s">
        <v>422</v>
      </c>
      <c r="H718" t="s">
        <v>423</v>
      </c>
      <c r="I718" t="s">
        <v>307</v>
      </c>
      <c r="J718" t="s">
        <v>308</v>
      </c>
    </row>
    <row r="719" spans="1:10" x14ac:dyDescent="0.35">
      <c r="A719" t="str">
        <f>VLOOKUP(E719,kontoplaan!A212:F1680,6,FALSE)</f>
        <v>Põhitegevuse kulud</v>
      </c>
      <c r="B719" t="str">
        <f>VLOOKUP(E719,kontogrupp!A719:B2043,2,FALSE)</f>
        <v>55 - majandamiskulud</v>
      </c>
      <c r="C719" t="s">
        <v>896</v>
      </c>
      <c r="D719">
        <v>1285</v>
      </c>
      <c r="E719" s="1">
        <v>551500</v>
      </c>
      <c r="F719" t="s">
        <v>169</v>
      </c>
      <c r="G719" t="s">
        <v>422</v>
      </c>
      <c r="H719" t="s">
        <v>423</v>
      </c>
      <c r="I719" t="s">
        <v>307</v>
      </c>
      <c r="J719" t="s">
        <v>308</v>
      </c>
    </row>
    <row r="720" spans="1:10" x14ac:dyDescent="0.35">
      <c r="A720" t="str">
        <f>VLOOKUP(E720,kontoplaan!A213:F1681,6,FALSE)</f>
        <v>Põhitegevuse kulud</v>
      </c>
      <c r="B720" t="str">
        <f>VLOOKUP(E720,kontogrupp!A720:B2044,2,FALSE)</f>
        <v>55 - majandamiskulud</v>
      </c>
      <c r="C720" t="s">
        <v>897</v>
      </c>
      <c r="D720">
        <v>400</v>
      </c>
      <c r="E720" s="1">
        <v>550099</v>
      </c>
      <c r="F720" t="s">
        <v>86</v>
      </c>
      <c r="G720" t="s">
        <v>422</v>
      </c>
      <c r="H720" t="s">
        <v>423</v>
      </c>
      <c r="I720" t="s">
        <v>307</v>
      </c>
      <c r="J720" t="s">
        <v>308</v>
      </c>
    </row>
    <row r="721" spans="1:10" x14ac:dyDescent="0.35">
      <c r="A721" t="str">
        <f>VLOOKUP(E721,kontoplaan!A214:F1682,6,FALSE)</f>
        <v>Põhitegevuse kulud</v>
      </c>
      <c r="B721" t="str">
        <f>VLOOKUP(E721,kontogrupp!A721:B2045,2,FALSE)</f>
        <v>55 - majandamiskulud</v>
      </c>
      <c r="C721" t="s">
        <v>898</v>
      </c>
      <c r="D721">
        <v>-210</v>
      </c>
      <c r="E721" s="1">
        <v>550041</v>
      </c>
      <c r="F721" t="s">
        <v>900</v>
      </c>
      <c r="G721" t="s">
        <v>422</v>
      </c>
      <c r="H721" t="s">
        <v>423</v>
      </c>
      <c r="I721" t="s">
        <v>307</v>
      </c>
      <c r="J721" t="s">
        <v>308</v>
      </c>
    </row>
    <row r="722" spans="1:10" x14ac:dyDescent="0.35">
      <c r="A722" t="str">
        <f>VLOOKUP(E722,kontoplaan!A215:F1683,6,FALSE)</f>
        <v>Põhitegevuse kulud</v>
      </c>
      <c r="B722" t="str">
        <f>VLOOKUP(E722,kontogrupp!A722:B2046,2,FALSE)</f>
        <v>55 - majandamiskulud</v>
      </c>
      <c r="C722" t="s">
        <v>901</v>
      </c>
      <c r="D722">
        <v>500</v>
      </c>
      <c r="E722" s="1">
        <v>550000</v>
      </c>
      <c r="F722" t="s">
        <v>190</v>
      </c>
      <c r="G722" t="s">
        <v>422</v>
      </c>
      <c r="H722" t="s">
        <v>423</v>
      </c>
      <c r="I722" t="s">
        <v>307</v>
      </c>
      <c r="J722" t="s">
        <v>308</v>
      </c>
    </row>
    <row r="723" spans="1:10" x14ac:dyDescent="0.35">
      <c r="A723" t="str">
        <f>VLOOKUP(E723,kontoplaan!A216:F1684,6,FALSE)</f>
        <v>Põhitegevuse kulud</v>
      </c>
      <c r="B723" t="str">
        <f>VLOOKUP(E723,kontogrupp!A723:B2047,2,FALSE)</f>
        <v>55 - majandamiskulud</v>
      </c>
      <c r="C723" t="s">
        <v>902</v>
      </c>
      <c r="D723">
        <v>-6450</v>
      </c>
      <c r="E723" s="1">
        <v>551108</v>
      </c>
      <c r="F723" t="s">
        <v>904</v>
      </c>
      <c r="G723" t="s">
        <v>337</v>
      </c>
      <c r="H723" t="s">
        <v>338</v>
      </c>
      <c r="I723" t="s">
        <v>339</v>
      </c>
      <c r="J723" t="s">
        <v>340</v>
      </c>
    </row>
    <row r="724" spans="1:10" x14ac:dyDescent="0.35">
      <c r="A724" t="str">
        <f>VLOOKUP(E724,kontoplaan!A217:F1685,6,FALSE)</f>
        <v>Põhitegevuse kulud</v>
      </c>
      <c r="B724" t="str">
        <f>VLOOKUP(E724,kontogrupp!A724:B2048,2,FALSE)</f>
        <v>55 - majandamiskulud</v>
      </c>
      <c r="C724" t="s">
        <v>905</v>
      </c>
      <c r="D724">
        <v>430</v>
      </c>
      <c r="E724" s="1">
        <v>550301</v>
      </c>
      <c r="F724" t="s">
        <v>276</v>
      </c>
      <c r="G724" t="s">
        <v>337</v>
      </c>
      <c r="H724" t="s">
        <v>338</v>
      </c>
      <c r="I724" t="s">
        <v>339</v>
      </c>
      <c r="J724" t="s">
        <v>340</v>
      </c>
    </row>
    <row r="725" spans="1:10" x14ac:dyDescent="0.35">
      <c r="A725" t="str">
        <f>VLOOKUP(E725,kontoplaan!A218:F1686,6,FALSE)</f>
        <v>Põhitegevuse kulud</v>
      </c>
      <c r="B725" t="str">
        <f>VLOOKUP(E725,kontogrupp!A725:B2049,2,FALSE)</f>
        <v>55 - majandamiskulud</v>
      </c>
      <c r="C725" t="s">
        <v>906</v>
      </c>
      <c r="D725">
        <v>11164</v>
      </c>
      <c r="E725" s="1">
        <v>552590</v>
      </c>
      <c r="F725" t="s">
        <v>149</v>
      </c>
      <c r="G725" t="s">
        <v>337</v>
      </c>
      <c r="H725" t="s">
        <v>338</v>
      </c>
      <c r="I725" t="s">
        <v>339</v>
      </c>
      <c r="J725" t="s">
        <v>340</v>
      </c>
    </row>
    <row r="726" spans="1:10" x14ac:dyDescent="0.35">
      <c r="A726" t="str">
        <f>VLOOKUP(E726,kontoplaan!A219:F1687,6,FALSE)</f>
        <v>Põhitegevuse kulud</v>
      </c>
      <c r="B726" t="str">
        <f>VLOOKUP(E726,kontogrupp!A726:B2050,2,FALSE)</f>
        <v>55 - majandamiskulud</v>
      </c>
      <c r="C726" t="s">
        <v>907</v>
      </c>
      <c r="D726">
        <v>850</v>
      </c>
      <c r="E726" s="1">
        <v>550420</v>
      </c>
      <c r="F726" t="s">
        <v>274</v>
      </c>
      <c r="G726" t="s">
        <v>158</v>
      </c>
      <c r="H726" t="s">
        <v>159</v>
      </c>
      <c r="I726" t="s">
        <v>117</v>
      </c>
      <c r="J726" t="s">
        <v>118</v>
      </c>
    </row>
    <row r="727" spans="1:10" x14ac:dyDescent="0.35">
      <c r="A727" t="str">
        <f>VLOOKUP(E727,kontoplaan!A220:F1688,6,FALSE)</f>
        <v>Põhitegevuse kulud</v>
      </c>
      <c r="B727" t="str">
        <f>VLOOKUP(E727,kontogrupp!A727:B2051,2,FALSE)</f>
        <v>55 - majandamiskulud</v>
      </c>
      <c r="C727" t="s">
        <v>908</v>
      </c>
      <c r="D727">
        <v>-850</v>
      </c>
      <c r="E727" s="1">
        <v>551308</v>
      </c>
      <c r="F727" t="s">
        <v>184</v>
      </c>
      <c r="G727" t="s">
        <v>158</v>
      </c>
      <c r="H727" t="s">
        <v>159</v>
      </c>
      <c r="I727" t="s">
        <v>117</v>
      </c>
      <c r="J727" t="s">
        <v>118</v>
      </c>
    </row>
    <row r="728" spans="1:10" hidden="1" x14ac:dyDescent="0.35">
      <c r="A728" t="str">
        <f>VLOOKUP(E728,kontoplaan!A221:F1689,6,FALSE)</f>
        <v>Põhitegevuse tulud</v>
      </c>
      <c r="B728" t="str">
        <f>VLOOKUP(E728,kontogrupp!A728:B2052,2,FALSE)</f>
        <v>35 - saadud toetused</v>
      </c>
      <c r="C728" t="s">
        <v>909</v>
      </c>
      <c r="D728">
        <v>11164</v>
      </c>
      <c r="E728" s="1">
        <v>350000</v>
      </c>
      <c r="F728" t="s">
        <v>162</v>
      </c>
      <c r="G728" t="s">
        <v>337</v>
      </c>
      <c r="H728" t="s">
        <v>338</v>
      </c>
      <c r="I728" t="s">
        <v>339</v>
      </c>
      <c r="J728" t="s">
        <v>340</v>
      </c>
    </row>
    <row r="729" spans="1:10" x14ac:dyDescent="0.35">
      <c r="A729" t="str">
        <f>VLOOKUP(E729,kontoplaan!A222:F1690,6,FALSE)</f>
        <v>Põhitegevuse kulud</v>
      </c>
      <c r="B729" t="str">
        <f>VLOOKUP(E729,kontogrupp!A729:B2053,2,FALSE)</f>
        <v>55 - majandamiskulud</v>
      </c>
      <c r="C729" t="s">
        <v>524</v>
      </c>
      <c r="D729">
        <v>-13</v>
      </c>
      <c r="E729" s="1">
        <v>550002</v>
      </c>
      <c r="F729" t="s">
        <v>524</v>
      </c>
      <c r="G729" t="s">
        <v>305</v>
      </c>
      <c r="H729" t="s">
        <v>306</v>
      </c>
      <c r="I729" t="s">
        <v>307</v>
      </c>
      <c r="J729" t="s">
        <v>308</v>
      </c>
    </row>
    <row r="730" spans="1:10" x14ac:dyDescent="0.35">
      <c r="A730" t="str">
        <f>VLOOKUP(E730,kontoplaan!A223:F1691,6,FALSE)</f>
        <v>Põhitegevuse kulud</v>
      </c>
      <c r="B730" t="str">
        <f>VLOOKUP(E730,kontogrupp!A730:B2054,2,FALSE)</f>
        <v>55 - majandamiskulud</v>
      </c>
      <c r="C730" t="s">
        <v>274</v>
      </c>
      <c r="D730">
        <v>13</v>
      </c>
      <c r="E730" s="1">
        <v>550420</v>
      </c>
      <c r="F730" t="s">
        <v>274</v>
      </c>
      <c r="G730" t="s">
        <v>305</v>
      </c>
      <c r="H730" t="s">
        <v>306</v>
      </c>
      <c r="I730" t="s">
        <v>307</v>
      </c>
      <c r="J730" t="s">
        <v>308</v>
      </c>
    </row>
    <row r="731" spans="1:10" x14ac:dyDescent="0.35">
      <c r="A731" t="str">
        <f>VLOOKUP(E731,kontoplaan!A224:F1692,6,FALSE)</f>
        <v>Põhitegevuse kulud</v>
      </c>
      <c r="B731" t="str">
        <f>VLOOKUP(E731,kontogrupp!A731:B2055,2,FALSE)</f>
        <v>55 - majandamiskulud</v>
      </c>
      <c r="C731" t="s">
        <v>64</v>
      </c>
      <c r="D731">
        <v>-300</v>
      </c>
      <c r="E731" s="1">
        <v>550060</v>
      </c>
      <c r="F731" t="s">
        <v>64</v>
      </c>
      <c r="G731" t="s">
        <v>305</v>
      </c>
      <c r="H731" t="s">
        <v>306</v>
      </c>
      <c r="I731" t="s">
        <v>307</v>
      </c>
      <c r="J731" t="s">
        <v>308</v>
      </c>
    </row>
    <row r="732" spans="1:10" x14ac:dyDescent="0.35">
      <c r="A732" t="str">
        <f>VLOOKUP(E732,kontoplaan!A225:F1693,6,FALSE)</f>
        <v>Põhitegevuse kulud</v>
      </c>
      <c r="B732" t="str">
        <f>VLOOKUP(E732,kontogrupp!A732:B2056,2,FALSE)</f>
        <v>55 - majandamiskulud</v>
      </c>
      <c r="C732" t="s">
        <v>138</v>
      </c>
      <c r="D732">
        <v>300</v>
      </c>
      <c r="E732" s="1">
        <v>550400</v>
      </c>
      <c r="F732" t="s">
        <v>138</v>
      </c>
      <c r="G732" t="s">
        <v>305</v>
      </c>
      <c r="H732" t="s">
        <v>306</v>
      </c>
      <c r="I732" t="s">
        <v>307</v>
      </c>
      <c r="J732" t="s">
        <v>308</v>
      </c>
    </row>
    <row r="733" spans="1:10" x14ac:dyDescent="0.35">
      <c r="A733" t="str">
        <f>VLOOKUP(E733,kontoplaan!A226:F1694,6,FALSE)</f>
        <v>Põhitegevuse kulud</v>
      </c>
      <c r="B733" t="str">
        <f>VLOOKUP(E733,kontogrupp!A733:B2057,2,FALSE)</f>
        <v>55 - majandamiskulud</v>
      </c>
      <c r="C733" t="s">
        <v>524</v>
      </c>
      <c r="D733">
        <v>-85</v>
      </c>
      <c r="E733" s="1">
        <v>550002</v>
      </c>
      <c r="F733" t="s">
        <v>524</v>
      </c>
      <c r="G733" t="s">
        <v>305</v>
      </c>
      <c r="H733" t="s">
        <v>306</v>
      </c>
      <c r="I733" t="s">
        <v>307</v>
      </c>
      <c r="J733" t="s">
        <v>308</v>
      </c>
    </row>
    <row r="734" spans="1:10" x14ac:dyDescent="0.35">
      <c r="A734" t="str">
        <f>VLOOKUP(E734,kontoplaan!A227:F1695,6,FALSE)</f>
        <v>Põhitegevuse kulud</v>
      </c>
      <c r="B734" t="str">
        <f>VLOOKUP(E734,kontogrupp!A734:B2058,2,FALSE)</f>
        <v>55 - majandamiskulud</v>
      </c>
      <c r="C734" t="s">
        <v>517</v>
      </c>
      <c r="D734">
        <v>-62</v>
      </c>
      <c r="E734" s="1">
        <v>550010</v>
      </c>
      <c r="F734" t="s">
        <v>517</v>
      </c>
      <c r="G734" t="s">
        <v>305</v>
      </c>
      <c r="H734" t="s">
        <v>306</v>
      </c>
      <c r="I734" t="s">
        <v>307</v>
      </c>
      <c r="J734" t="s">
        <v>308</v>
      </c>
    </row>
    <row r="735" spans="1:10" x14ac:dyDescent="0.35">
      <c r="A735" t="str">
        <f>VLOOKUP(E735,kontoplaan!A228:F1696,6,FALSE)</f>
        <v>Põhitegevuse kulud</v>
      </c>
      <c r="B735" t="str">
        <f>VLOOKUP(E735,kontogrupp!A735:B2059,2,FALSE)</f>
        <v>55 - majandamiskulud</v>
      </c>
      <c r="C735" t="s">
        <v>182</v>
      </c>
      <c r="D735">
        <v>147</v>
      </c>
      <c r="E735" s="1">
        <v>551560</v>
      </c>
      <c r="F735" t="s">
        <v>182</v>
      </c>
      <c r="G735" t="s">
        <v>305</v>
      </c>
      <c r="H735" t="s">
        <v>306</v>
      </c>
      <c r="I735" t="s">
        <v>307</v>
      </c>
      <c r="J735" t="s">
        <v>308</v>
      </c>
    </row>
    <row r="736" spans="1:10" x14ac:dyDescent="0.35">
      <c r="A736" t="str">
        <f>VLOOKUP(E736,kontoplaan!A229:F1697,6,FALSE)</f>
        <v>Põhitegevuse kulud</v>
      </c>
      <c r="B736" t="str">
        <f>VLOOKUP(E736,kontogrupp!A736:B2060,2,FALSE)</f>
        <v>55 - majandamiskulud</v>
      </c>
      <c r="C736" t="s">
        <v>517</v>
      </c>
      <c r="D736">
        <v>-166</v>
      </c>
      <c r="E736" s="1">
        <v>550010</v>
      </c>
      <c r="F736" t="s">
        <v>517</v>
      </c>
      <c r="G736" t="s">
        <v>305</v>
      </c>
      <c r="H736" t="s">
        <v>306</v>
      </c>
      <c r="I736" t="s">
        <v>307</v>
      </c>
      <c r="J736" t="s">
        <v>308</v>
      </c>
    </row>
    <row r="737" spans="1:16" x14ac:dyDescent="0.35">
      <c r="A737" t="str">
        <f>VLOOKUP(E737,kontoplaan!A230:F1698,6,FALSE)</f>
        <v>Põhitegevuse kulud</v>
      </c>
      <c r="B737" t="str">
        <f>VLOOKUP(E737,kontogrupp!A737:B2061,2,FALSE)</f>
        <v>55 - majandamiskulud</v>
      </c>
      <c r="C737" t="s">
        <v>86</v>
      </c>
      <c r="D737">
        <v>166</v>
      </c>
      <c r="E737" s="1">
        <v>550099</v>
      </c>
      <c r="F737" t="s">
        <v>86</v>
      </c>
      <c r="G737" t="s">
        <v>305</v>
      </c>
      <c r="H737" t="s">
        <v>306</v>
      </c>
      <c r="I737" t="s">
        <v>307</v>
      </c>
      <c r="J737" t="s">
        <v>308</v>
      </c>
    </row>
    <row r="738" spans="1:16" x14ac:dyDescent="0.35">
      <c r="A738" t="str">
        <f>VLOOKUP(E738,kontoplaan!A231:F1699,6,FALSE)</f>
        <v>Põhitegevuse kulud</v>
      </c>
      <c r="B738" t="str">
        <f>VLOOKUP(E738,kontogrupp!A738:B2062,2,FALSE)</f>
        <v>55 - majandamiskulud</v>
      </c>
      <c r="C738" t="s">
        <v>910</v>
      </c>
      <c r="D738">
        <v>930</v>
      </c>
      <c r="E738" s="1">
        <v>550060</v>
      </c>
      <c r="F738" t="s">
        <v>64</v>
      </c>
      <c r="G738" t="s">
        <v>221</v>
      </c>
      <c r="H738" t="s">
        <v>222</v>
      </c>
      <c r="I738" t="s">
        <v>223</v>
      </c>
      <c r="J738" t="s">
        <v>224</v>
      </c>
    </row>
    <row r="739" spans="1:16" hidden="1" x14ac:dyDescent="0.35">
      <c r="A739" t="str">
        <f>VLOOKUP(E739,kontoplaan!A232:F1700,6,FALSE)</f>
        <v>Põhitegevuse tulud</v>
      </c>
      <c r="B739" t="str">
        <f>VLOOKUP(E739,kontogrupp!A739:B2063,2,FALSE)</f>
        <v>32 - tulud kaupade ja teenuste müügist</v>
      </c>
      <c r="C739" t="s">
        <v>910</v>
      </c>
      <c r="D739">
        <v>930</v>
      </c>
      <c r="E739" s="1">
        <v>322100</v>
      </c>
      <c r="F739" t="s">
        <v>912</v>
      </c>
      <c r="G739" t="s">
        <v>221</v>
      </c>
      <c r="H739" t="s">
        <v>222</v>
      </c>
      <c r="I739" t="s">
        <v>223</v>
      </c>
      <c r="J739" t="s">
        <v>224</v>
      </c>
    </row>
    <row r="740" spans="1:16" x14ac:dyDescent="0.35">
      <c r="A740" t="str">
        <f>VLOOKUP(E740,kontoplaan!A233:F1701,6,FALSE)</f>
        <v>Põhitegevuse kulud</v>
      </c>
      <c r="B740" t="str">
        <f>VLOOKUP(E740,kontogrupp!A740:B2064,2,FALSE)</f>
        <v>55 - majandamiskulud</v>
      </c>
      <c r="C740" t="s">
        <v>913</v>
      </c>
      <c r="D740">
        <v>1755</v>
      </c>
      <c r="E740" s="1">
        <v>550400</v>
      </c>
      <c r="F740" t="s">
        <v>138</v>
      </c>
      <c r="G740" t="s">
        <v>221</v>
      </c>
      <c r="H740" t="s">
        <v>222</v>
      </c>
      <c r="I740" t="s">
        <v>223</v>
      </c>
      <c r="J740" t="s">
        <v>224</v>
      </c>
    </row>
    <row r="741" spans="1:16" hidden="1" x14ac:dyDescent="0.35">
      <c r="A741" t="str">
        <f>VLOOKUP(E741,kontoplaan!A234:F1702,6,FALSE)</f>
        <v>Põhitegevuse tulud</v>
      </c>
      <c r="B741" t="str">
        <f>VLOOKUP(E741,kontogrupp!A741:B2065,2,FALSE)</f>
        <v>32 - tulud kaupade ja teenuste müügist</v>
      </c>
      <c r="C741" t="s">
        <v>913</v>
      </c>
      <c r="D741">
        <v>1755</v>
      </c>
      <c r="E741" s="1">
        <v>322100</v>
      </c>
      <c r="F741" t="s">
        <v>912</v>
      </c>
      <c r="G741" t="s">
        <v>221</v>
      </c>
      <c r="H741" t="s">
        <v>222</v>
      </c>
      <c r="I741" t="s">
        <v>223</v>
      </c>
      <c r="J741" t="s">
        <v>224</v>
      </c>
    </row>
    <row r="742" spans="1:16" x14ac:dyDescent="0.35">
      <c r="A742" t="str">
        <f>VLOOKUP(E742,kontoplaan!A235:F1703,6,FALSE)</f>
        <v>Põhitegevuse kulud</v>
      </c>
      <c r="B742" t="str">
        <f>VLOOKUP(E742,kontogrupp!A742:B2066,2,FALSE)</f>
        <v>55 - majandamiskulud</v>
      </c>
      <c r="C742" t="s">
        <v>914</v>
      </c>
      <c r="D742">
        <v>1240</v>
      </c>
      <c r="E742" s="1">
        <v>554090</v>
      </c>
      <c r="F742" t="s">
        <v>265</v>
      </c>
      <c r="G742" t="s">
        <v>221</v>
      </c>
      <c r="H742" t="s">
        <v>222</v>
      </c>
      <c r="I742" t="s">
        <v>223</v>
      </c>
      <c r="J742" t="s">
        <v>224</v>
      </c>
    </row>
    <row r="743" spans="1:16" hidden="1" x14ac:dyDescent="0.35">
      <c r="A743" t="str">
        <f>VLOOKUP(E743,kontoplaan!A236:F1704,6,FALSE)</f>
        <v>Põhitegevuse tulud</v>
      </c>
      <c r="B743" t="str">
        <f>VLOOKUP(E743,kontogrupp!A743:B2067,2,FALSE)</f>
        <v>32 - tulud kaupade ja teenuste müügist</v>
      </c>
      <c r="C743" t="s">
        <v>914</v>
      </c>
      <c r="D743">
        <v>1240</v>
      </c>
      <c r="E743" s="1">
        <v>322100</v>
      </c>
      <c r="F743" t="s">
        <v>912</v>
      </c>
      <c r="G743" t="s">
        <v>221</v>
      </c>
      <c r="H743" t="s">
        <v>222</v>
      </c>
      <c r="I743" t="s">
        <v>223</v>
      </c>
      <c r="J743" t="s">
        <v>224</v>
      </c>
    </row>
    <row r="744" spans="1:16" x14ac:dyDescent="0.35">
      <c r="A744" t="str">
        <f>VLOOKUP(E744,kontoplaan!A237:F1705,6,FALSE)</f>
        <v>Põhitegevuse kulud</v>
      </c>
      <c r="B744" t="str">
        <f>VLOOKUP(E744,kontogrupp!A744:B2068,2,FALSE)</f>
        <v>55 - majandamiskulud</v>
      </c>
      <c r="C744" t="s">
        <v>915</v>
      </c>
      <c r="D744">
        <v>450</v>
      </c>
      <c r="E744" s="1">
        <v>550490</v>
      </c>
      <c r="F744" t="s">
        <v>57</v>
      </c>
      <c r="G744" t="s">
        <v>337</v>
      </c>
      <c r="H744" t="s">
        <v>338</v>
      </c>
      <c r="I744" t="s">
        <v>339</v>
      </c>
      <c r="J744" t="s">
        <v>340</v>
      </c>
    </row>
    <row r="745" spans="1:16" x14ac:dyDescent="0.35">
      <c r="A745" t="str">
        <f>VLOOKUP(E745,kontoplaan!A238:F1706,6,FALSE)</f>
        <v>Põhitegevuse kulud</v>
      </c>
      <c r="B745" t="str">
        <f>VLOOKUP(E745,kontogrupp!A745:B2069,2,FALSE)</f>
        <v>55 - majandamiskulud</v>
      </c>
      <c r="C745" t="s">
        <v>916</v>
      </c>
      <c r="D745">
        <v>50</v>
      </c>
      <c r="E745" s="1">
        <v>550480</v>
      </c>
      <c r="F745" t="s">
        <v>520</v>
      </c>
      <c r="G745" t="s">
        <v>337</v>
      </c>
      <c r="H745" t="s">
        <v>338</v>
      </c>
      <c r="I745" t="s">
        <v>339</v>
      </c>
      <c r="J745" t="s">
        <v>340</v>
      </c>
    </row>
    <row r="746" spans="1:16" x14ac:dyDescent="0.35">
      <c r="A746" t="str">
        <f>VLOOKUP(E746,kontoplaan!A239:F1707,6,FALSE)</f>
        <v>Põhitegevuse kulud</v>
      </c>
      <c r="B746" t="str">
        <f>VLOOKUP(E746,kontogrupp!A746:B2070,2,FALSE)</f>
        <v>55 - majandamiskulud</v>
      </c>
      <c r="C746" t="s">
        <v>918</v>
      </c>
      <c r="D746">
        <v>-1000</v>
      </c>
      <c r="E746" s="1">
        <v>552230</v>
      </c>
      <c r="F746" t="s">
        <v>188</v>
      </c>
      <c r="G746" t="s">
        <v>134</v>
      </c>
      <c r="H746" t="s">
        <v>135</v>
      </c>
      <c r="I746" t="s">
        <v>117</v>
      </c>
      <c r="J746" t="s">
        <v>118</v>
      </c>
    </row>
    <row r="747" spans="1:16" x14ac:dyDescent="0.35">
      <c r="A747" t="str">
        <f>VLOOKUP(E747,kontoplaan!A240:F1708,6,FALSE)</f>
        <v>Põhitegevuse kulud</v>
      </c>
      <c r="B747" t="str">
        <f>VLOOKUP(E747,kontogrupp!A747:B2071,2,FALSE)</f>
        <v>55 - majandamiskulud</v>
      </c>
      <c r="C747" t="s">
        <v>918</v>
      </c>
      <c r="D747">
        <v>-400</v>
      </c>
      <c r="E747" s="1">
        <v>550060</v>
      </c>
      <c r="F747" t="s">
        <v>64</v>
      </c>
      <c r="G747" t="s">
        <v>134</v>
      </c>
      <c r="H747" t="s">
        <v>135</v>
      </c>
      <c r="I747" t="s">
        <v>117</v>
      </c>
      <c r="J747" t="s">
        <v>118</v>
      </c>
    </row>
    <row r="748" spans="1:16" x14ac:dyDescent="0.35">
      <c r="A748" t="str">
        <f>VLOOKUP(E748,kontoplaan!A241:F1709,6,FALSE)</f>
        <v>Põhitegevuse kulud</v>
      </c>
      <c r="B748" t="str">
        <f>VLOOKUP(E748,kontogrupp!A748:B2072,2,FALSE)</f>
        <v>55 - majandamiskulud</v>
      </c>
      <c r="C748" t="s">
        <v>918</v>
      </c>
      <c r="D748">
        <v>-1450</v>
      </c>
      <c r="E748" s="1">
        <v>550010</v>
      </c>
      <c r="F748" t="s">
        <v>517</v>
      </c>
      <c r="G748" t="s">
        <v>134</v>
      </c>
      <c r="H748" t="s">
        <v>135</v>
      </c>
      <c r="I748" t="s">
        <v>117</v>
      </c>
      <c r="J748" t="s">
        <v>118</v>
      </c>
    </row>
    <row r="749" spans="1:16" x14ac:dyDescent="0.35">
      <c r="A749" t="str">
        <f>VLOOKUP(E749,kontoplaan!A242:F1710,6,FALSE)</f>
        <v>Põhitegevuse kulud</v>
      </c>
      <c r="B749" t="str">
        <f>VLOOKUP(E749,kontogrupp!A749:B2073,2,FALSE)</f>
        <v>55 - majandamiskulud</v>
      </c>
      <c r="C749" t="s">
        <v>919</v>
      </c>
      <c r="D749">
        <v>-930</v>
      </c>
      <c r="E749" s="1">
        <v>505099</v>
      </c>
      <c r="F749" t="s">
        <v>74</v>
      </c>
      <c r="G749" t="s">
        <v>58</v>
      </c>
      <c r="H749" t="s">
        <v>59</v>
      </c>
      <c r="I749" t="s">
        <v>60</v>
      </c>
      <c r="J749" t="s">
        <v>59</v>
      </c>
      <c r="O749" t="s">
        <v>69</v>
      </c>
      <c r="P749" t="s">
        <v>70</v>
      </c>
    </row>
    <row r="750" spans="1:16" x14ac:dyDescent="0.35">
      <c r="A750" t="str">
        <f>VLOOKUP(E750,kontoplaan!A243:F1711,6,FALSE)</f>
        <v>Põhitegevuse kulud</v>
      </c>
      <c r="B750" t="str">
        <f>VLOOKUP(E750,kontogrupp!A750:B2074,2,FALSE)</f>
        <v>50 - tööjõukulud</v>
      </c>
      <c r="C750" t="s">
        <v>920</v>
      </c>
      <c r="D750">
        <v>2130</v>
      </c>
      <c r="E750" s="1">
        <v>500280</v>
      </c>
      <c r="F750" t="s">
        <v>227</v>
      </c>
      <c r="G750" t="s">
        <v>134</v>
      </c>
      <c r="H750" t="s">
        <v>135</v>
      </c>
      <c r="I750" t="s">
        <v>117</v>
      </c>
      <c r="J750" t="s">
        <v>118</v>
      </c>
    </row>
    <row r="751" spans="1:16" x14ac:dyDescent="0.35">
      <c r="A751" t="str">
        <f>VLOOKUP(E751,kontoplaan!A244:F1712,6,FALSE)</f>
        <v>Põhitegevuse kulud</v>
      </c>
      <c r="B751" t="str">
        <f>VLOOKUP(E751,kontogrupp!A751:B2075,2,FALSE)</f>
        <v>50 - tööjõukulud</v>
      </c>
      <c r="C751" t="s">
        <v>920</v>
      </c>
      <c r="D751">
        <v>17</v>
      </c>
      <c r="E751" s="1">
        <v>506040</v>
      </c>
      <c r="F751" t="s">
        <v>18</v>
      </c>
      <c r="G751" t="s">
        <v>134</v>
      </c>
      <c r="H751" t="s">
        <v>135</v>
      </c>
      <c r="I751" t="s">
        <v>117</v>
      </c>
      <c r="J751" t="s">
        <v>118</v>
      </c>
    </row>
    <row r="752" spans="1:16" x14ac:dyDescent="0.35">
      <c r="A752" t="str">
        <f>VLOOKUP(E752,kontoplaan!A245:F1713,6,FALSE)</f>
        <v>Põhitegevuse kulud</v>
      </c>
      <c r="B752" t="str">
        <f>VLOOKUP(E752,kontogrupp!A752:B2076,2,FALSE)</f>
        <v>50 - tööjõukulud</v>
      </c>
      <c r="C752" t="s">
        <v>920</v>
      </c>
      <c r="D752">
        <v>703</v>
      </c>
      <c r="E752" s="1">
        <v>506000</v>
      </c>
      <c r="F752" t="s">
        <v>28</v>
      </c>
      <c r="G752" t="s">
        <v>134</v>
      </c>
      <c r="H752" t="s">
        <v>135</v>
      </c>
      <c r="I752" t="s">
        <v>117</v>
      </c>
      <c r="J752" t="s">
        <v>118</v>
      </c>
    </row>
    <row r="753" spans="1:16" x14ac:dyDescent="0.35">
      <c r="A753" t="str">
        <f>VLOOKUP(E753,kontoplaan!A246:F1714,6,FALSE)</f>
        <v>Põhitegevuse kulud</v>
      </c>
      <c r="B753" t="str">
        <f>VLOOKUP(E753,kontogrupp!A753:B2077,2,FALSE)</f>
        <v>55 - majandamiskulud</v>
      </c>
      <c r="C753" t="s">
        <v>336</v>
      </c>
      <c r="D753">
        <v>11250</v>
      </c>
      <c r="E753" s="1">
        <v>550060</v>
      </c>
      <c r="F753" t="s">
        <v>64</v>
      </c>
      <c r="G753" t="s">
        <v>58</v>
      </c>
      <c r="H753" t="s">
        <v>59</v>
      </c>
      <c r="I753" t="s">
        <v>60</v>
      </c>
      <c r="J753" t="s">
        <v>59</v>
      </c>
      <c r="O753" t="s">
        <v>65</v>
      </c>
      <c r="P753" t="s">
        <v>66</v>
      </c>
    </row>
    <row r="754" spans="1:16" x14ac:dyDescent="0.35">
      <c r="A754" t="str">
        <f>VLOOKUP(E754,kontoplaan!A247:F1715,6,FALSE)</f>
        <v>Põhitegevuse kulud</v>
      </c>
      <c r="B754" t="str">
        <f>VLOOKUP(E754,kontogrupp!A754:B2078,2,FALSE)</f>
        <v>55 - majandamiskulud</v>
      </c>
      <c r="C754" t="s">
        <v>336</v>
      </c>
      <c r="D754">
        <v>-11250</v>
      </c>
      <c r="E754" s="1">
        <v>550040</v>
      </c>
      <c r="F754" t="s">
        <v>76</v>
      </c>
      <c r="G754" t="s">
        <v>58</v>
      </c>
      <c r="H754" t="s">
        <v>59</v>
      </c>
      <c r="I754" t="s">
        <v>60</v>
      </c>
      <c r="J754" t="s">
        <v>59</v>
      </c>
      <c r="O754" t="s">
        <v>65</v>
      </c>
      <c r="P754" t="s">
        <v>66</v>
      </c>
    </row>
    <row r="755" spans="1:16" x14ac:dyDescent="0.35">
      <c r="A755" t="str">
        <f>VLOOKUP(E755,kontoplaan!A248:F1716,6,FALSE)</f>
        <v>Põhitegevuse kulud</v>
      </c>
      <c r="B755" t="str">
        <f>VLOOKUP(E755,kontogrupp!A755:B2079,2,FALSE)</f>
        <v>50 - tööjõukulud</v>
      </c>
      <c r="C755" t="s">
        <v>921</v>
      </c>
      <c r="D755">
        <v>57819</v>
      </c>
      <c r="E755" s="1">
        <v>500009</v>
      </c>
      <c r="F755" t="s">
        <v>923</v>
      </c>
      <c r="G755" t="s">
        <v>58</v>
      </c>
      <c r="H755" t="s">
        <v>59</v>
      </c>
      <c r="I755" t="s">
        <v>60</v>
      </c>
      <c r="J755" t="s">
        <v>59</v>
      </c>
      <c r="O755" t="s">
        <v>924</v>
      </c>
      <c r="P755" t="s">
        <v>925</v>
      </c>
    </row>
    <row r="756" spans="1:16" x14ac:dyDescent="0.35">
      <c r="A756" t="str">
        <f>VLOOKUP(E756,kontoplaan!A249:F1717,6,FALSE)</f>
        <v>Põhitegevuse kulud</v>
      </c>
      <c r="B756" t="str">
        <f>VLOOKUP(E756,kontogrupp!A756:B2080,2,FALSE)</f>
        <v>50 - tööjõukulud</v>
      </c>
      <c r="C756" t="s">
        <v>926</v>
      </c>
      <c r="D756">
        <v>-57819</v>
      </c>
      <c r="E756" s="1">
        <v>500007</v>
      </c>
      <c r="F756" t="s">
        <v>928</v>
      </c>
      <c r="G756" t="s">
        <v>58</v>
      </c>
      <c r="H756" t="s">
        <v>59</v>
      </c>
      <c r="I756" t="s">
        <v>60</v>
      </c>
      <c r="J756" t="s">
        <v>59</v>
      </c>
      <c r="O756" t="s">
        <v>924</v>
      </c>
      <c r="P756" t="s">
        <v>925</v>
      </c>
    </row>
    <row r="757" spans="1:16" x14ac:dyDescent="0.35">
      <c r="A757" t="str">
        <f>VLOOKUP(E757,kontoplaan!A250:F1718,6,FALSE)</f>
        <v>Põhitegevuse kulud</v>
      </c>
      <c r="B757" t="str">
        <f>VLOOKUP(E757,kontogrupp!A757:B2081,2,FALSE)</f>
        <v>55 - majandamiskulud</v>
      </c>
      <c r="C757" t="s">
        <v>929</v>
      </c>
      <c r="D757">
        <v>735</v>
      </c>
      <c r="E757" s="1">
        <v>552520</v>
      </c>
      <c r="F757" t="s">
        <v>297</v>
      </c>
      <c r="G757" t="s">
        <v>221</v>
      </c>
      <c r="H757" t="s">
        <v>222</v>
      </c>
      <c r="I757" t="s">
        <v>223</v>
      </c>
      <c r="J757" t="s">
        <v>224</v>
      </c>
    </row>
    <row r="758" spans="1:16" hidden="1" x14ac:dyDescent="0.35">
      <c r="A758" t="str">
        <f>VLOOKUP(E758,kontoplaan!A251:F1719,6,FALSE)</f>
        <v>Põhitegevuse tulud</v>
      </c>
      <c r="B758" t="str">
        <f>VLOOKUP(E758,kontogrupp!A758:B2082,2,FALSE)</f>
        <v>32 - tulud kaupade ja teenuste müügist</v>
      </c>
      <c r="C758" t="s">
        <v>929</v>
      </c>
      <c r="D758">
        <v>735</v>
      </c>
      <c r="E758" s="1">
        <v>322100</v>
      </c>
      <c r="F758" t="s">
        <v>912</v>
      </c>
      <c r="G758" t="s">
        <v>221</v>
      </c>
      <c r="H758" t="s">
        <v>222</v>
      </c>
      <c r="I758" t="s">
        <v>223</v>
      </c>
      <c r="J758" t="s">
        <v>224</v>
      </c>
    </row>
    <row r="759" spans="1:16" x14ac:dyDescent="0.35">
      <c r="A759" t="str">
        <f>VLOOKUP(E759,kontoplaan!A252:F1720,6,FALSE)</f>
        <v>Põhitegevuse kulud</v>
      </c>
      <c r="B759" t="str">
        <f>VLOOKUP(E759,kontogrupp!A759:B2083,2,FALSE)</f>
        <v>55 - majandamiskulud</v>
      </c>
      <c r="C759" t="s">
        <v>930</v>
      </c>
      <c r="D759">
        <v>1000</v>
      </c>
      <c r="E759" s="1">
        <v>552520</v>
      </c>
      <c r="F759" t="s">
        <v>297</v>
      </c>
      <c r="G759" t="s">
        <v>221</v>
      </c>
      <c r="H759" t="s">
        <v>222</v>
      </c>
      <c r="I759" t="s">
        <v>223</v>
      </c>
      <c r="J759" t="s">
        <v>224</v>
      </c>
    </row>
    <row r="760" spans="1:16" hidden="1" x14ac:dyDescent="0.35">
      <c r="A760" t="str">
        <f>VLOOKUP(E760,kontoplaan!A253:F1721,6,FALSE)</f>
        <v>Põhitegevuse tulud</v>
      </c>
      <c r="B760" t="str">
        <f>VLOOKUP(E760,kontogrupp!A760:B2084,2,FALSE)</f>
        <v>35 - saadud toetused</v>
      </c>
      <c r="C760" t="s">
        <v>930</v>
      </c>
      <c r="D760">
        <v>1000</v>
      </c>
      <c r="E760" s="1">
        <v>350020</v>
      </c>
      <c r="F760" t="s">
        <v>817</v>
      </c>
      <c r="G760" t="s">
        <v>221</v>
      </c>
      <c r="H760" t="s">
        <v>222</v>
      </c>
      <c r="I760" t="s">
        <v>223</v>
      </c>
      <c r="J760" t="s">
        <v>224</v>
      </c>
    </row>
    <row r="761" spans="1:16" x14ac:dyDescent="0.35">
      <c r="A761" t="str">
        <f>VLOOKUP(E761,kontoplaan!A254:F1722,6,FALSE)</f>
        <v>Põhitegevuse kulud</v>
      </c>
      <c r="B761" t="str">
        <f>VLOOKUP(E761,kontogrupp!A761:B2085,2,FALSE)</f>
        <v>55 - majandamiskulud</v>
      </c>
      <c r="C761" t="s">
        <v>931</v>
      </c>
      <c r="D761">
        <v>-1500</v>
      </c>
      <c r="E761" s="1">
        <v>550314</v>
      </c>
      <c r="F761" t="s">
        <v>667</v>
      </c>
      <c r="G761" t="s">
        <v>337</v>
      </c>
      <c r="H761" t="s">
        <v>338</v>
      </c>
      <c r="I761" t="s">
        <v>339</v>
      </c>
      <c r="J761" t="s">
        <v>340</v>
      </c>
    </row>
    <row r="762" spans="1:16" x14ac:dyDescent="0.35">
      <c r="A762" t="str">
        <f>VLOOKUP(E762,kontoplaan!A255:F1723,6,FALSE)</f>
        <v>Põhitegevuse kulud</v>
      </c>
      <c r="B762" t="str">
        <f>VLOOKUP(E762,kontogrupp!A762:B2086,2,FALSE)</f>
        <v>55 - majandamiskulud</v>
      </c>
      <c r="C762" t="s">
        <v>933</v>
      </c>
      <c r="D762">
        <v>-150</v>
      </c>
      <c r="E762" s="1">
        <v>552520</v>
      </c>
      <c r="F762" t="s">
        <v>297</v>
      </c>
      <c r="G762" t="s">
        <v>221</v>
      </c>
      <c r="H762" t="s">
        <v>222</v>
      </c>
      <c r="I762" t="s">
        <v>223</v>
      </c>
      <c r="J762" t="s">
        <v>224</v>
      </c>
    </row>
    <row r="763" spans="1:16" x14ac:dyDescent="0.35">
      <c r="A763" t="str">
        <f>VLOOKUP(E763,kontoplaan!A256:F1724,6,FALSE)</f>
        <v>Põhitegevuse kulud</v>
      </c>
      <c r="B763" t="str">
        <f>VLOOKUP(E763,kontogrupp!A763:B2087,2,FALSE)</f>
        <v>55 - majandamiskulud</v>
      </c>
      <c r="C763" t="s">
        <v>933</v>
      </c>
      <c r="D763">
        <v>150</v>
      </c>
      <c r="E763" s="1">
        <v>550060</v>
      </c>
      <c r="F763" t="s">
        <v>64</v>
      </c>
      <c r="G763" t="s">
        <v>221</v>
      </c>
      <c r="H763" t="s">
        <v>222</v>
      </c>
      <c r="I763" t="s">
        <v>223</v>
      </c>
      <c r="J763" t="s">
        <v>224</v>
      </c>
    </row>
    <row r="764" spans="1:16" x14ac:dyDescent="0.35">
      <c r="A764" t="str">
        <f>VLOOKUP(E764,kontoplaan!A257:F1725,6,FALSE)</f>
        <v>Põhitegevuse kulud</v>
      </c>
      <c r="B764" t="str">
        <f>VLOOKUP(E764,kontogrupp!A764:B2088,2,FALSE)</f>
        <v>55 - majandamiskulud</v>
      </c>
      <c r="C764" t="s">
        <v>934</v>
      </c>
      <c r="D764">
        <v>-300</v>
      </c>
      <c r="E764" s="1">
        <v>550400</v>
      </c>
      <c r="F764" t="s">
        <v>138</v>
      </c>
      <c r="G764" t="s">
        <v>221</v>
      </c>
      <c r="H764" t="s">
        <v>222</v>
      </c>
      <c r="I764" t="s">
        <v>223</v>
      </c>
      <c r="J764" t="s">
        <v>224</v>
      </c>
    </row>
    <row r="765" spans="1:16" x14ac:dyDescent="0.35">
      <c r="A765" t="str">
        <f>VLOOKUP(E765,kontoplaan!A258:F1726,6,FALSE)</f>
        <v>Põhitegevuse kulud</v>
      </c>
      <c r="B765" t="str">
        <f>VLOOKUP(E765,kontogrupp!A765:B2089,2,FALSE)</f>
        <v>55 - majandamiskulud</v>
      </c>
      <c r="C765" t="s">
        <v>934</v>
      </c>
      <c r="D765">
        <v>300</v>
      </c>
      <c r="E765" s="1">
        <v>550304</v>
      </c>
      <c r="F765" t="s">
        <v>667</v>
      </c>
      <c r="G765" t="s">
        <v>221</v>
      </c>
      <c r="H765" t="s">
        <v>222</v>
      </c>
      <c r="I765" t="s">
        <v>223</v>
      </c>
      <c r="J765" t="s">
        <v>224</v>
      </c>
    </row>
    <row r="766" spans="1:16" x14ac:dyDescent="0.35">
      <c r="A766" t="str">
        <f>VLOOKUP(E766,kontoplaan!A259:F1727,6,FALSE)</f>
        <v>Põhitegevuse kulud</v>
      </c>
      <c r="B766" t="str">
        <f>VLOOKUP(E766,kontogrupp!A766:B2090,2,FALSE)</f>
        <v>55 - majandamiskulud</v>
      </c>
      <c r="C766" t="s">
        <v>935</v>
      </c>
      <c r="D766">
        <v>-200</v>
      </c>
      <c r="E766" s="1">
        <v>551108</v>
      </c>
      <c r="F766" t="s">
        <v>904</v>
      </c>
      <c r="G766" t="s">
        <v>337</v>
      </c>
      <c r="H766" t="s">
        <v>338</v>
      </c>
      <c r="I766" t="s">
        <v>339</v>
      </c>
      <c r="J766" t="s">
        <v>340</v>
      </c>
    </row>
    <row r="767" spans="1:16" x14ac:dyDescent="0.35">
      <c r="A767" t="str">
        <f>VLOOKUP(E767,kontoplaan!A260:F1728,6,FALSE)</f>
        <v>Põhitegevuse kulud</v>
      </c>
      <c r="B767" t="str">
        <f>VLOOKUP(E767,kontogrupp!A767:B2091,2,FALSE)</f>
        <v>55 - majandamiskulud</v>
      </c>
      <c r="C767" t="s">
        <v>936</v>
      </c>
      <c r="D767">
        <v>-535</v>
      </c>
      <c r="E767" s="1">
        <v>550400</v>
      </c>
      <c r="F767" t="s">
        <v>138</v>
      </c>
      <c r="G767" t="s">
        <v>221</v>
      </c>
      <c r="H767" t="s">
        <v>222</v>
      </c>
      <c r="I767" t="s">
        <v>223</v>
      </c>
      <c r="J767" t="s">
        <v>224</v>
      </c>
    </row>
    <row r="768" spans="1:16" x14ac:dyDescent="0.35">
      <c r="A768" t="str">
        <f>VLOOKUP(E768,kontoplaan!A261:F1729,6,FALSE)</f>
        <v>Põhitegevuse kulud</v>
      </c>
      <c r="B768" t="str">
        <f>VLOOKUP(E768,kontogrupp!A768:B2092,2,FALSE)</f>
        <v>55 - majandamiskulud</v>
      </c>
      <c r="C768" t="s">
        <v>936</v>
      </c>
      <c r="D768">
        <v>535</v>
      </c>
      <c r="E768" s="1">
        <v>550420</v>
      </c>
      <c r="F768" t="s">
        <v>274</v>
      </c>
      <c r="G768" t="s">
        <v>221</v>
      </c>
      <c r="H768" t="s">
        <v>222</v>
      </c>
      <c r="I768" t="s">
        <v>223</v>
      </c>
      <c r="J768" t="s">
        <v>224</v>
      </c>
    </row>
    <row r="769" spans="1:18" x14ac:dyDescent="0.35">
      <c r="A769" t="str">
        <f>VLOOKUP(E769,kontoplaan!A262:F1730,6,FALSE)</f>
        <v>Põhitegevuse kulud</v>
      </c>
      <c r="B769" t="str">
        <f>VLOOKUP(E769,kontogrupp!A769:B2093,2,FALSE)</f>
        <v>55 - majandamiskulud</v>
      </c>
      <c r="C769" t="s">
        <v>937</v>
      </c>
      <c r="D769">
        <v>-250</v>
      </c>
      <c r="E769" s="1">
        <v>554090</v>
      </c>
      <c r="F769" t="s">
        <v>265</v>
      </c>
      <c r="G769" t="s">
        <v>221</v>
      </c>
      <c r="H769" t="s">
        <v>222</v>
      </c>
      <c r="I769" t="s">
        <v>223</v>
      </c>
      <c r="J769" t="s">
        <v>224</v>
      </c>
    </row>
    <row r="770" spans="1:18" x14ac:dyDescent="0.35">
      <c r="A770" t="str">
        <f>VLOOKUP(E770,kontoplaan!A263:F1731,6,FALSE)</f>
        <v>Põhitegevuse kulud</v>
      </c>
      <c r="B770" t="str">
        <f>VLOOKUP(E770,kontogrupp!A770:B2094,2,FALSE)</f>
        <v>55 - majandamiskulud</v>
      </c>
      <c r="C770" t="s">
        <v>937</v>
      </c>
      <c r="D770">
        <v>250</v>
      </c>
      <c r="E770" s="1">
        <v>551308</v>
      </c>
      <c r="F770" t="s">
        <v>184</v>
      </c>
      <c r="G770" t="s">
        <v>221</v>
      </c>
      <c r="H770" t="s">
        <v>222</v>
      </c>
      <c r="I770" t="s">
        <v>223</v>
      </c>
      <c r="J770" t="s">
        <v>224</v>
      </c>
    </row>
    <row r="771" spans="1:18" x14ac:dyDescent="0.35">
      <c r="A771" t="str">
        <f>VLOOKUP(E771,kontoplaan!A264:F1732,6,FALSE)</f>
        <v>Põhitegevuse kulud</v>
      </c>
      <c r="B771" t="str">
        <f>VLOOKUP(E771,kontogrupp!A771:B2095,2,FALSE)</f>
        <v>55 - majandamiskulud</v>
      </c>
      <c r="C771" t="s">
        <v>938</v>
      </c>
      <c r="D771">
        <v>-200</v>
      </c>
      <c r="E771" s="1">
        <v>552230</v>
      </c>
      <c r="F771" t="s">
        <v>188</v>
      </c>
      <c r="G771" t="s">
        <v>221</v>
      </c>
      <c r="H771" t="s">
        <v>222</v>
      </c>
      <c r="I771" t="s">
        <v>223</v>
      </c>
      <c r="J771" t="s">
        <v>224</v>
      </c>
    </row>
    <row r="772" spans="1:18" x14ac:dyDescent="0.35">
      <c r="A772" t="str">
        <f>VLOOKUP(E772,kontoplaan!A265:F1733,6,FALSE)</f>
        <v>Põhitegevuse kulud</v>
      </c>
      <c r="B772" t="str">
        <f>VLOOKUP(E772,kontogrupp!A772:B2096,2,FALSE)</f>
        <v>55 - majandamiskulud</v>
      </c>
      <c r="C772" t="s">
        <v>939</v>
      </c>
      <c r="D772">
        <v>200</v>
      </c>
      <c r="E772" s="1">
        <v>552200</v>
      </c>
      <c r="F772" t="s">
        <v>475</v>
      </c>
      <c r="G772" t="s">
        <v>221</v>
      </c>
      <c r="H772" t="s">
        <v>222</v>
      </c>
      <c r="I772" t="s">
        <v>223</v>
      </c>
      <c r="J772" t="s">
        <v>224</v>
      </c>
    </row>
    <row r="773" spans="1:18" x14ac:dyDescent="0.35">
      <c r="A773" t="str">
        <f>VLOOKUP(E773,kontoplaan!A266:F1734,6,FALSE)</f>
        <v>Põhitegevuse kulud</v>
      </c>
      <c r="B773" t="str">
        <f>VLOOKUP(E773,kontogrupp!A773:B2097,2,FALSE)</f>
        <v>55 - majandamiskulud</v>
      </c>
      <c r="C773" t="s">
        <v>940</v>
      </c>
      <c r="D773">
        <v>8000</v>
      </c>
      <c r="E773" s="1">
        <v>552590</v>
      </c>
      <c r="F773" t="s">
        <v>149</v>
      </c>
      <c r="G773" t="s">
        <v>337</v>
      </c>
      <c r="H773" t="s">
        <v>338</v>
      </c>
      <c r="I773" t="s">
        <v>339</v>
      </c>
      <c r="J773" t="s">
        <v>340</v>
      </c>
    </row>
    <row r="774" spans="1:18" x14ac:dyDescent="0.35">
      <c r="A774" t="str">
        <f>VLOOKUP(E774,kontoplaan!A267:F1735,6,FALSE)</f>
        <v>Põhitegevuse kulud</v>
      </c>
      <c r="B774" t="str">
        <f>VLOOKUP(E774,kontogrupp!A774:B2098,2,FALSE)</f>
        <v>55 - majandamiskulud</v>
      </c>
      <c r="C774" t="s">
        <v>941</v>
      </c>
      <c r="D774">
        <v>6689</v>
      </c>
      <c r="E774" s="1">
        <v>554090</v>
      </c>
      <c r="F774" t="s">
        <v>265</v>
      </c>
      <c r="G774" t="s">
        <v>221</v>
      </c>
      <c r="H774" t="s">
        <v>222</v>
      </c>
      <c r="I774" t="s">
        <v>223</v>
      </c>
      <c r="J774" t="s">
        <v>224</v>
      </c>
    </row>
    <row r="775" spans="1:18" x14ac:dyDescent="0.35">
      <c r="A775" t="str">
        <f>VLOOKUP(E775,kontoplaan!A268:F1736,6,FALSE)</f>
        <v>Põhitegevuse kulud</v>
      </c>
      <c r="B775" t="str">
        <f>VLOOKUP(E775,kontogrupp!A775:B2099,2,FALSE)</f>
        <v>55 - majandamiskulud</v>
      </c>
      <c r="C775" t="s">
        <v>941</v>
      </c>
      <c r="D775">
        <v>-6689</v>
      </c>
      <c r="E775" s="1">
        <v>554020</v>
      </c>
      <c r="F775" t="s">
        <v>943</v>
      </c>
      <c r="G775" t="s">
        <v>221</v>
      </c>
      <c r="H775" t="s">
        <v>222</v>
      </c>
      <c r="I775" t="s">
        <v>223</v>
      </c>
      <c r="J775" t="s">
        <v>224</v>
      </c>
    </row>
    <row r="776" spans="1:18" x14ac:dyDescent="0.35">
      <c r="A776" t="str">
        <f>VLOOKUP(E776,kontoplaan!A269:F1737,6,FALSE)</f>
        <v>Põhitegevuse kulud</v>
      </c>
      <c r="B776" t="str">
        <f>VLOOKUP(E776,kontogrupp!A776:B2100,2,FALSE)</f>
        <v>55 - majandamiskulud</v>
      </c>
      <c r="C776" t="s">
        <v>944</v>
      </c>
      <c r="D776">
        <v>-72</v>
      </c>
      <c r="E776" s="1">
        <v>552520</v>
      </c>
      <c r="F776" t="s">
        <v>297</v>
      </c>
      <c r="G776" t="s">
        <v>221</v>
      </c>
      <c r="H776" t="s">
        <v>222</v>
      </c>
      <c r="I776" t="s">
        <v>223</v>
      </c>
      <c r="J776" t="s">
        <v>224</v>
      </c>
    </row>
    <row r="777" spans="1:18" x14ac:dyDescent="0.35">
      <c r="A777" t="str">
        <f>VLOOKUP(E777,kontoplaan!A270:F1738,6,FALSE)</f>
        <v>Põhitegevuse kulud</v>
      </c>
      <c r="B777" t="str">
        <f>VLOOKUP(E777,kontogrupp!A777:B2101,2,FALSE)</f>
        <v>55 - majandamiskulud</v>
      </c>
      <c r="C777" t="s">
        <v>944</v>
      </c>
      <c r="D777">
        <v>72</v>
      </c>
      <c r="E777" s="1">
        <v>551308</v>
      </c>
      <c r="F777" t="s">
        <v>184</v>
      </c>
      <c r="G777" t="s">
        <v>221</v>
      </c>
      <c r="H777" t="s">
        <v>222</v>
      </c>
      <c r="I777" t="s">
        <v>223</v>
      </c>
      <c r="J777" t="s">
        <v>224</v>
      </c>
    </row>
    <row r="778" spans="1:18" x14ac:dyDescent="0.35">
      <c r="A778" t="str">
        <f>VLOOKUP(E778,kontoplaan!A271:F1739,6,FALSE)</f>
        <v>Põhitegevuse kulud</v>
      </c>
      <c r="B778" t="str">
        <f>VLOOKUP(E778,kontogrupp!A778:B2102,2,FALSE)</f>
        <v>55 - majandamiskulud</v>
      </c>
      <c r="C778" t="s">
        <v>945</v>
      </c>
      <c r="D778">
        <v>-506.01</v>
      </c>
      <c r="E778" s="1">
        <v>552520</v>
      </c>
      <c r="F778" t="s">
        <v>297</v>
      </c>
      <c r="G778" t="s">
        <v>221</v>
      </c>
      <c r="H778" t="s">
        <v>222</v>
      </c>
      <c r="I778" t="s">
        <v>223</v>
      </c>
      <c r="J778" t="s">
        <v>224</v>
      </c>
    </row>
    <row r="779" spans="1:18" x14ac:dyDescent="0.35">
      <c r="A779" t="str">
        <f>VLOOKUP(E779,kontoplaan!A272:F1740,6,FALSE)</f>
        <v>Põhitegevuse kulud</v>
      </c>
      <c r="B779" t="str">
        <f>VLOOKUP(E779,kontogrupp!A779:B2103,2,FALSE)</f>
        <v>55 - majandamiskulud</v>
      </c>
      <c r="C779" t="s">
        <v>945</v>
      </c>
      <c r="D779">
        <v>506.01</v>
      </c>
      <c r="E779" s="1">
        <v>552590</v>
      </c>
      <c r="F779" t="s">
        <v>149</v>
      </c>
      <c r="G779" t="s">
        <v>221</v>
      </c>
      <c r="H779" t="s">
        <v>222</v>
      </c>
      <c r="I779" t="s">
        <v>223</v>
      </c>
      <c r="J779" t="s">
        <v>224</v>
      </c>
    </row>
    <row r="780" spans="1:18" x14ac:dyDescent="0.35">
      <c r="A780" t="str">
        <f>VLOOKUP(E780,kontoplaan!A273:F1741,6,FALSE)</f>
        <v>Põhitegevuse kulud</v>
      </c>
      <c r="B780" t="str">
        <f>VLOOKUP(E780,kontogrupp!A780:B2104,2,FALSE)</f>
        <v>55 - majandamiskulud</v>
      </c>
      <c r="C780" t="s">
        <v>946</v>
      </c>
      <c r="D780">
        <v>644</v>
      </c>
      <c r="E780" s="1">
        <v>550060</v>
      </c>
      <c r="F780" t="s">
        <v>64</v>
      </c>
      <c r="G780" t="s">
        <v>221</v>
      </c>
      <c r="H780" t="s">
        <v>222</v>
      </c>
      <c r="I780" t="s">
        <v>223</v>
      </c>
      <c r="J780" t="s">
        <v>224</v>
      </c>
    </row>
    <row r="781" spans="1:18" x14ac:dyDescent="0.35">
      <c r="A781" t="str">
        <f>VLOOKUP(E781,kontoplaan!A274:F1742,6,FALSE)</f>
        <v>Põhitegevuse kulud</v>
      </c>
      <c r="B781" t="str">
        <f>VLOOKUP(E781,kontogrupp!A781:B2105,2,FALSE)</f>
        <v>55 - majandamiskulud</v>
      </c>
      <c r="C781" t="s">
        <v>946</v>
      </c>
      <c r="D781">
        <v>-644</v>
      </c>
      <c r="E781" s="1">
        <v>552580</v>
      </c>
      <c r="F781" t="s">
        <v>186</v>
      </c>
      <c r="G781" t="s">
        <v>221</v>
      </c>
      <c r="H781" t="s">
        <v>222</v>
      </c>
      <c r="I781" t="s">
        <v>223</v>
      </c>
      <c r="J781" t="s">
        <v>224</v>
      </c>
    </row>
    <row r="782" spans="1:18" x14ac:dyDescent="0.35">
      <c r="A782" t="str">
        <f>VLOOKUP(E782,kontoplaan!A275:F1743,6,FALSE)</f>
        <v>Põhitegevuse kulud</v>
      </c>
      <c r="B782" t="str">
        <f>VLOOKUP(E782,kontogrupp!A782:B2106,2,FALSE)</f>
        <v>55 - majandamiskulud</v>
      </c>
      <c r="C782" t="s">
        <v>76</v>
      </c>
      <c r="D782">
        <v>100</v>
      </c>
      <c r="E782" s="1">
        <v>550040</v>
      </c>
      <c r="F782" t="s">
        <v>76</v>
      </c>
      <c r="G782" t="s">
        <v>19</v>
      </c>
      <c r="H782" t="s">
        <v>20</v>
      </c>
      <c r="I782" t="s">
        <v>21</v>
      </c>
      <c r="J782" t="s">
        <v>22</v>
      </c>
      <c r="O782" t="s">
        <v>163</v>
      </c>
      <c r="P782" t="s">
        <v>164</v>
      </c>
      <c r="Q782" t="s">
        <v>93</v>
      </c>
      <c r="R782" t="s">
        <v>94</v>
      </c>
    </row>
    <row r="783" spans="1:18" x14ac:dyDescent="0.35">
      <c r="A783" t="str">
        <f>VLOOKUP(E783,kontoplaan!A276:F1744,6,FALSE)</f>
        <v>Põhitegevuse kulud</v>
      </c>
      <c r="B783" t="str">
        <f>VLOOKUP(E783,kontogrupp!A783:B2107,2,FALSE)</f>
        <v>55 - majandamiskulud</v>
      </c>
      <c r="C783" t="s">
        <v>76</v>
      </c>
      <c r="D783">
        <v>2210</v>
      </c>
      <c r="E783" s="1">
        <v>550040</v>
      </c>
      <c r="F783" t="s">
        <v>76</v>
      </c>
      <c r="G783" t="s">
        <v>19</v>
      </c>
      <c r="H783" t="s">
        <v>20</v>
      </c>
      <c r="I783" t="s">
        <v>87</v>
      </c>
      <c r="J783" t="s">
        <v>88</v>
      </c>
      <c r="O783" t="s">
        <v>163</v>
      </c>
      <c r="P783" t="s">
        <v>164</v>
      </c>
      <c r="Q783" t="s">
        <v>93</v>
      </c>
      <c r="R783" t="s">
        <v>94</v>
      </c>
    </row>
    <row r="784" spans="1:18" x14ac:dyDescent="0.35">
      <c r="A784" t="str">
        <f>VLOOKUP(E784,kontoplaan!A277:F1745,6,FALSE)</f>
        <v>Põhitegevuse kulud</v>
      </c>
      <c r="B784" t="str">
        <f>VLOOKUP(E784,kontogrupp!A784:B2108,2,FALSE)</f>
        <v>55 - majandamiskulud</v>
      </c>
      <c r="C784" t="s">
        <v>947</v>
      </c>
      <c r="D784">
        <v>139</v>
      </c>
      <c r="E784" s="1">
        <v>552510</v>
      </c>
      <c r="F784" t="s">
        <v>949</v>
      </c>
      <c r="G784" t="s">
        <v>221</v>
      </c>
      <c r="H784" t="s">
        <v>222</v>
      </c>
      <c r="I784" t="s">
        <v>223</v>
      </c>
      <c r="J784" t="s">
        <v>224</v>
      </c>
    </row>
    <row r="785" spans="1:18" x14ac:dyDescent="0.35">
      <c r="A785" t="str">
        <f>VLOOKUP(E785,kontoplaan!A278:F1746,6,FALSE)</f>
        <v>Põhitegevuse kulud</v>
      </c>
      <c r="B785" t="str">
        <f>VLOOKUP(E785,kontogrupp!A785:B2109,2,FALSE)</f>
        <v>55 - majandamiskulud</v>
      </c>
      <c r="C785" t="s">
        <v>947</v>
      </c>
      <c r="D785">
        <v>-139</v>
      </c>
      <c r="E785" s="1">
        <v>552520</v>
      </c>
      <c r="F785" t="s">
        <v>297</v>
      </c>
      <c r="G785" t="s">
        <v>221</v>
      </c>
      <c r="H785" t="s">
        <v>222</v>
      </c>
      <c r="I785" t="s">
        <v>223</v>
      </c>
      <c r="J785" t="s">
        <v>224</v>
      </c>
    </row>
    <row r="786" spans="1:18" x14ac:dyDescent="0.35">
      <c r="A786" t="str">
        <f>VLOOKUP(E786,kontoplaan!A279:F1747,6,FALSE)</f>
        <v>Põhitegevuse kulud</v>
      </c>
      <c r="B786" t="str">
        <f>VLOOKUP(E786,kontogrupp!A786:B2110,2,FALSE)</f>
        <v>55 - majandamiskulud</v>
      </c>
      <c r="C786" t="s">
        <v>149</v>
      </c>
      <c r="D786">
        <v>1876</v>
      </c>
      <c r="E786" s="1">
        <v>552590</v>
      </c>
      <c r="F786" t="s">
        <v>149</v>
      </c>
      <c r="G786" t="s">
        <v>19</v>
      </c>
      <c r="H786" t="s">
        <v>20</v>
      </c>
      <c r="I786" t="s">
        <v>87</v>
      </c>
      <c r="J786" t="s">
        <v>88</v>
      </c>
      <c r="O786" t="s">
        <v>324</v>
      </c>
      <c r="P786" t="s">
        <v>325</v>
      </c>
      <c r="Q786" t="s">
        <v>93</v>
      </c>
      <c r="R786" t="s">
        <v>94</v>
      </c>
    </row>
    <row r="787" spans="1:18" hidden="1" x14ac:dyDescent="0.35">
      <c r="A787" t="str">
        <f>VLOOKUP(E787,kontoplaan!A280:F1748,6,FALSE)</f>
        <v>Investeerimistegevuse kulud</v>
      </c>
      <c r="B787" t="str">
        <f>VLOOKUP(E787,kontogrupp!A787:B2111,2,FALSE)</f>
        <v>15 - põhivara soetus</v>
      </c>
      <c r="C787" t="s">
        <v>950</v>
      </c>
      <c r="D787">
        <v>55245</v>
      </c>
      <c r="E787" s="1">
        <v>155405</v>
      </c>
      <c r="F787" t="s">
        <v>951</v>
      </c>
      <c r="G787" t="s">
        <v>458</v>
      </c>
      <c r="H787" t="s">
        <v>459</v>
      </c>
      <c r="I787" t="s">
        <v>348</v>
      </c>
      <c r="J787" t="s">
        <v>349</v>
      </c>
    </row>
    <row r="788" spans="1:18" x14ac:dyDescent="0.35">
      <c r="A788" t="str">
        <f>VLOOKUP(E788,kontoplaan!A281:F1749,6,FALSE)</f>
        <v>Põhitegevuse kulud</v>
      </c>
      <c r="B788" t="str">
        <f>VLOOKUP(E788,kontogrupp!A788:B2112,2,FALSE)</f>
        <v>55 - majandamiskulud</v>
      </c>
      <c r="C788" t="s">
        <v>194</v>
      </c>
      <c r="D788">
        <v>1000</v>
      </c>
      <c r="E788" s="1">
        <v>550001</v>
      </c>
      <c r="F788" t="s">
        <v>194</v>
      </c>
      <c r="G788" t="s">
        <v>19</v>
      </c>
      <c r="H788" t="s">
        <v>20</v>
      </c>
      <c r="I788" t="s">
        <v>87</v>
      </c>
      <c r="J788" t="s">
        <v>88</v>
      </c>
      <c r="O788" t="s">
        <v>165</v>
      </c>
      <c r="P788" t="s">
        <v>166</v>
      </c>
      <c r="Q788" t="s">
        <v>93</v>
      </c>
      <c r="R788" t="s">
        <v>94</v>
      </c>
    </row>
    <row r="789" spans="1:18" hidden="1" x14ac:dyDescent="0.35">
      <c r="A789" t="str">
        <f>VLOOKUP(E789,kontoplaan!A282:F1750,6,FALSE)</f>
        <v>Investeerimistegevuse kulud</v>
      </c>
      <c r="B789" t="str">
        <f>VLOOKUP(E789,kontogrupp!A789:B2113,2,FALSE)</f>
        <v>65 - finantstulud ja -kulud</v>
      </c>
      <c r="C789" t="s">
        <v>952</v>
      </c>
      <c r="D789">
        <v>399</v>
      </c>
      <c r="E789" s="1">
        <v>650200</v>
      </c>
      <c r="F789" t="s">
        <v>954</v>
      </c>
      <c r="G789" t="s">
        <v>458</v>
      </c>
      <c r="H789" t="s">
        <v>459</v>
      </c>
      <c r="I789" t="s">
        <v>955</v>
      </c>
      <c r="J789" t="s">
        <v>956</v>
      </c>
    </row>
    <row r="790" spans="1:18" hidden="1" x14ac:dyDescent="0.35">
      <c r="A790" t="str">
        <f>VLOOKUP(E790,kontoplaan!A2:F1470,6,FALSE)</f>
        <v>Finantseerimistegevus</v>
      </c>
      <c r="B790" t="str">
        <f>VLOOKUP(E790,kontogrupp!A790:B2114,2,FALSE)</f>
        <v>25 - kohustised</v>
      </c>
      <c r="C790" t="s">
        <v>957</v>
      </c>
      <c r="D790">
        <v>-1143</v>
      </c>
      <c r="E790" s="1">
        <v>2586</v>
      </c>
      <c r="F790" t="s">
        <v>959</v>
      </c>
      <c r="G790" t="s">
        <v>458</v>
      </c>
      <c r="H790" t="s">
        <v>459</v>
      </c>
      <c r="I790" t="s">
        <v>955</v>
      </c>
      <c r="J790" t="s">
        <v>956</v>
      </c>
    </row>
    <row r="791" spans="1:18" hidden="1" x14ac:dyDescent="0.35">
      <c r="A791" t="str">
        <f>VLOOKUP(E791,kontoplaan!A3:F1471,6,FALSE)</f>
        <v>Finantseerimistegevus</v>
      </c>
      <c r="B791" t="str">
        <f>VLOOKUP(E791,kontogrupp!A791:B2115,2,FALSE)</f>
        <v>25-kohustised</v>
      </c>
      <c r="C791" t="s">
        <v>960</v>
      </c>
      <c r="D791">
        <v>55245</v>
      </c>
      <c r="E791" s="1">
        <v>2585</v>
      </c>
      <c r="F791" t="s">
        <v>962</v>
      </c>
      <c r="G791" t="s">
        <v>458</v>
      </c>
      <c r="H791" t="s">
        <v>459</v>
      </c>
      <c r="I791" t="s">
        <v>955</v>
      </c>
      <c r="J791" t="s">
        <v>956</v>
      </c>
    </row>
    <row r="792" spans="1:18" x14ac:dyDescent="0.35">
      <c r="A792" t="str">
        <f>VLOOKUP(E792,kontoplaan!A4:F1472,6,FALSE)</f>
        <v>Põhitegevuse kulud</v>
      </c>
      <c r="B792" t="str">
        <f>VLOOKUP(E792,kontogrupp!A792:B2116,2,FALSE)</f>
        <v>55 - majandamiskulud</v>
      </c>
      <c r="C792" t="s">
        <v>64</v>
      </c>
      <c r="D792">
        <v>457</v>
      </c>
      <c r="E792" s="1">
        <v>550060</v>
      </c>
      <c r="F792" t="s">
        <v>64</v>
      </c>
      <c r="G792" t="s">
        <v>19</v>
      </c>
      <c r="H792" t="s">
        <v>20</v>
      </c>
      <c r="I792" t="s">
        <v>87</v>
      </c>
      <c r="J792" t="s">
        <v>88</v>
      </c>
      <c r="O792" t="s">
        <v>963</v>
      </c>
      <c r="P792" t="s">
        <v>964</v>
      </c>
      <c r="Q792" t="s">
        <v>93</v>
      </c>
      <c r="R792" t="s">
        <v>94</v>
      </c>
    </row>
    <row r="793" spans="1:18" x14ac:dyDescent="0.35">
      <c r="A793" t="str">
        <f>VLOOKUP(E793,kontoplaan!A5:F1473,6,FALSE)</f>
        <v>Põhitegevuse kulud</v>
      </c>
      <c r="B793" t="str">
        <f>VLOOKUP(E793,kontogrupp!A793:B2117,2,FALSE)</f>
        <v>55 - majandamiskulud</v>
      </c>
      <c r="C793" t="s">
        <v>76</v>
      </c>
      <c r="D793">
        <v>4690</v>
      </c>
      <c r="E793" s="1">
        <v>550040</v>
      </c>
      <c r="F793" t="s">
        <v>76</v>
      </c>
      <c r="G793" t="s">
        <v>19</v>
      </c>
      <c r="H793" t="s">
        <v>20</v>
      </c>
      <c r="I793" t="s">
        <v>87</v>
      </c>
      <c r="J793" t="s">
        <v>88</v>
      </c>
      <c r="O793" t="s">
        <v>165</v>
      </c>
      <c r="P793" t="s">
        <v>166</v>
      </c>
      <c r="Q793" t="s">
        <v>93</v>
      </c>
      <c r="R793" t="s">
        <v>94</v>
      </c>
    </row>
    <row r="794" spans="1:18" x14ac:dyDescent="0.35">
      <c r="A794" t="str">
        <f>VLOOKUP(E794,kontoplaan!A6:F1474,6,FALSE)</f>
        <v>Põhitegevuse kulud</v>
      </c>
      <c r="B794" t="str">
        <f>VLOOKUP(E794,kontogrupp!A794:B2118,2,FALSE)</f>
        <v>55 - majandamiskulud</v>
      </c>
      <c r="C794" t="s">
        <v>76</v>
      </c>
      <c r="D794">
        <v>900</v>
      </c>
      <c r="E794" s="1">
        <v>550040</v>
      </c>
      <c r="F794" t="s">
        <v>76</v>
      </c>
      <c r="G794" t="s">
        <v>19</v>
      </c>
      <c r="H794" t="s">
        <v>20</v>
      </c>
      <c r="I794" t="s">
        <v>21</v>
      </c>
      <c r="J794" t="s">
        <v>22</v>
      </c>
      <c r="O794" t="s">
        <v>165</v>
      </c>
      <c r="P794" t="s">
        <v>166</v>
      </c>
      <c r="Q794" t="s">
        <v>93</v>
      </c>
      <c r="R794" t="s">
        <v>94</v>
      </c>
    </row>
    <row r="795" spans="1:18" x14ac:dyDescent="0.35">
      <c r="A795" t="str">
        <f>VLOOKUP(E795,kontoplaan!A7:F1475,6,FALSE)</f>
        <v>Põhitegevuse kulud</v>
      </c>
      <c r="B795" t="str">
        <f>VLOOKUP(E795,kontogrupp!A795:B2119,2,FALSE)</f>
        <v>55 - majandamiskulud</v>
      </c>
      <c r="C795" t="s">
        <v>76</v>
      </c>
      <c r="D795">
        <v>2000</v>
      </c>
      <c r="E795" s="1">
        <v>550040</v>
      </c>
      <c r="F795" t="s">
        <v>76</v>
      </c>
      <c r="G795" t="s">
        <v>19</v>
      </c>
      <c r="H795" t="s">
        <v>20</v>
      </c>
      <c r="I795" t="s">
        <v>21</v>
      </c>
      <c r="J795" t="s">
        <v>22</v>
      </c>
      <c r="O795" t="s">
        <v>324</v>
      </c>
      <c r="P795" t="s">
        <v>325</v>
      </c>
      <c r="Q795" t="s">
        <v>93</v>
      </c>
      <c r="R795" t="s">
        <v>94</v>
      </c>
    </row>
    <row r="796" spans="1:18" x14ac:dyDescent="0.35">
      <c r="A796" t="str">
        <f>VLOOKUP(E796,kontoplaan!A8:F1476,6,FALSE)</f>
        <v>Põhitegevuse kulud</v>
      </c>
      <c r="B796" t="str">
        <f>VLOOKUP(E796,kontogrupp!A796:B2120,2,FALSE)</f>
        <v>55 - majandamiskulud</v>
      </c>
      <c r="C796" t="s">
        <v>64</v>
      </c>
      <c r="D796">
        <v>-1500</v>
      </c>
      <c r="E796" s="1">
        <v>550060</v>
      </c>
      <c r="F796" t="s">
        <v>64</v>
      </c>
      <c r="G796" t="s">
        <v>19</v>
      </c>
      <c r="H796" t="s">
        <v>20</v>
      </c>
      <c r="I796" t="s">
        <v>87</v>
      </c>
      <c r="J796" t="s">
        <v>88</v>
      </c>
      <c r="O796" t="s">
        <v>965</v>
      </c>
      <c r="P796" t="s">
        <v>966</v>
      </c>
      <c r="Q796" t="s">
        <v>93</v>
      </c>
      <c r="R796" t="s">
        <v>94</v>
      </c>
    </row>
    <row r="797" spans="1:18" x14ac:dyDescent="0.35">
      <c r="A797" t="str">
        <f>VLOOKUP(E797,kontoplaan!A9:F1477,6,FALSE)</f>
        <v>Põhitegevuse kulud</v>
      </c>
      <c r="B797" t="str">
        <f>VLOOKUP(E797,kontogrupp!A797:B2121,2,FALSE)</f>
        <v>55 - majandamiskulud</v>
      </c>
      <c r="C797" t="s">
        <v>524</v>
      </c>
      <c r="D797">
        <v>250</v>
      </c>
      <c r="E797" s="1">
        <v>550002</v>
      </c>
      <c r="F797" t="s">
        <v>524</v>
      </c>
      <c r="G797" t="s">
        <v>19</v>
      </c>
      <c r="H797" t="s">
        <v>20</v>
      </c>
      <c r="I797" t="s">
        <v>87</v>
      </c>
      <c r="J797" t="s">
        <v>88</v>
      </c>
      <c r="O797" t="s">
        <v>165</v>
      </c>
      <c r="P797" t="s">
        <v>166</v>
      </c>
      <c r="Q797" t="s">
        <v>93</v>
      </c>
      <c r="R797" t="s">
        <v>94</v>
      </c>
    </row>
    <row r="798" spans="1:18" x14ac:dyDescent="0.35">
      <c r="A798" t="str">
        <f>VLOOKUP(E798,kontoplaan!A10:F1478,6,FALSE)</f>
        <v>Põhitegevuse kulud</v>
      </c>
      <c r="B798" t="str">
        <f>VLOOKUP(E798,kontogrupp!A798:B2122,2,FALSE)</f>
        <v>55 - majandamiskulud</v>
      </c>
      <c r="C798" t="s">
        <v>194</v>
      </c>
      <c r="D798">
        <v>-3800</v>
      </c>
      <c r="E798" s="1">
        <v>550001</v>
      </c>
      <c r="F798" t="s">
        <v>194</v>
      </c>
      <c r="G798" t="s">
        <v>19</v>
      </c>
      <c r="H798" t="s">
        <v>20</v>
      </c>
      <c r="I798" t="s">
        <v>87</v>
      </c>
      <c r="J798" t="s">
        <v>88</v>
      </c>
      <c r="O798" t="s">
        <v>165</v>
      </c>
      <c r="P798" t="s">
        <v>166</v>
      </c>
      <c r="Q798" t="s">
        <v>93</v>
      </c>
      <c r="R798" t="s">
        <v>94</v>
      </c>
    </row>
    <row r="799" spans="1:18" x14ac:dyDescent="0.35">
      <c r="A799" t="str">
        <f>VLOOKUP(E799,kontoplaan!A11:F1479,6,FALSE)</f>
        <v>Põhitegevuse kulud</v>
      </c>
      <c r="B799" t="str">
        <f>VLOOKUP(E799,kontogrupp!A799:B2123,2,FALSE)</f>
        <v>55 - majandamiskulud</v>
      </c>
      <c r="C799" t="s">
        <v>64</v>
      </c>
      <c r="D799">
        <v>210</v>
      </c>
      <c r="E799" s="1">
        <v>550060</v>
      </c>
      <c r="F799" t="s">
        <v>64</v>
      </c>
      <c r="G799" t="s">
        <v>19</v>
      </c>
      <c r="H799" t="s">
        <v>20</v>
      </c>
      <c r="I799" t="s">
        <v>87</v>
      </c>
      <c r="J799" t="s">
        <v>88</v>
      </c>
      <c r="O799" t="s">
        <v>165</v>
      </c>
      <c r="P799" t="s">
        <v>166</v>
      </c>
      <c r="Q799" t="s">
        <v>93</v>
      </c>
      <c r="R799" t="s">
        <v>94</v>
      </c>
    </row>
    <row r="800" spans="1:18" x14ac:dyDescent="0.35">
      <c r="A800" t="str">
        <f>VLOOKUP(E800,kontoplaan!A12:F1480,6,FALSE)</f>
        <v>Põhitegevuse kulud</v>
      </c>
      <c r="B800" t="str">
        <f>VLOOKUP(E800,kontogrupp!A800:B2124,2,FALSE)</f>
        <v>55 - majandamiskulud</v>
      </c>
      <c r="C800" t="s">
        <v>967</v>
      </c>
      <c r="D800">
        <v>60</v>
      </c>
      <c r="E800" s="1">
        <v>552570</v>
      </c>
      <c r="F800" t="s">
        <v>967</v>
      </c>
      <c r="G800" t="s">
        <v>19</v>
      </c>
      <c r="H800" t="s">
        <v>20</v>
      </c>
      <c r="I800" t="s">
        <v>87</v>
      </c>
      <c r="J800" t="s">
        <v>88</v>
      </c>
      <c r="O800" t="s">
        <v>324</v>
      </c>
      <c r="P800" t="s">
        <v>325</v>
      </c>
      <c r="Q800" t="s">
        <v>93</v>
      </c>
      <c r="R800" t="s">
        <v>94</v>
      </c>
    </row>
    <row r="801" spans="1:18" x14ac:dyDescent="0.35">
      <c r="A801" t="str">
        <f>VLOOKUP(E801,kontoplaan!A13:F1481,6,FALSE)</f>
        <v>Põhitegevuse kulud</v>
      </c>
      <c r="B801" t="str">
        <f>VLOOKUP(E801,kontogrupp!A801:B2125,2,FALSE)</f>
        <v>55 - majandamiskulud</v>
      </c>
      <c r="C801" t="s">
        <v>86</v>
      </c>
      <c r="D801">
        <v>20</v>
      </c>
      <c r="E801" s="1">
        <v>550099</v>
      </c>
      <c r="F801" t="s">
        <v>86</v>
      </c>
      <c r="G801" t="s">
        <v>19</v>
      </c>
      <c r="H801" t="s">
        <v>20</v>
      </c>
      <c r="I801" t="s">
        <v>87</v>
      </c>
      <c r="J801" t="s">
        <v>88</v>
      </c>
      <c r="O801" t="s">
        <v>324</v>
      </c>
      <c r="P801" t="s">
        <v>325</v>
      </c>
      <c r="Q801" t="s">
        <v>93</v>
      </c>
      <c r="R801" t="s">
        <v>94</v>
      </c>
    </row>
    <row r="802" spans="1:18" x14ac:dyDescent="0.35">
      <c r="A802" t="str">
        <f>VLOOKUP(E802,kontoplaan!A14:F1482,6,FALSE)</f>
        <v>Põhitegevuse kulud</v>
      </c>
      <c r="B802" t="str">
        <f>VLOOKUP(E802,kontogrupp!A802:B2126,2,FALSE)</f>
        <v>55 - majandamiskulud</v>
      </c>
      <c r="C802" t="s">
        <v>64</v>
      </c>
      <c r="D802">
        <v>25</v>
      </c>
      <c r="E802" s="1">
        <v>550060</v>
      </c>
      <c r="F802" t="s">
        <v>64</v>
      </c>
      <c r="G802" t="s">
        <v>19</v>
      </c>
      <c r="H802" t="s">
        <v>20</v>
      </c>
      <c r="I802" t="s">
        <v>87</v>
      </c>
      <c r="J802" t="s">
        <v>88</v>
      </c>
      <c r="O802" t="s">
        <v>324</v>
      </c>
      <c r="P802" t="s">
        <v>325</v>
      </c>
      <c r="Q802" t="s">
        <v>93</v>
      </c>
      <c r="R802" t="s">
        <v>94</v>
      </c>
    </row>
    <row r="803" spans="1:18" x14ac:dyDescent="0.35">
      <c r="A803" t="str">
        <f>VLOOKUP(E803,kontoplaan!A15:F1483,6,FALSE)</f>
        <v>Põhitegevuse kulud</v>
      </c>
      <c r="B803" t="str">
        <f>VLOOKUP(E803,kontogrupp!A803:B2127,2,FALSE)</f>
        <v>55 - majandamiskulud</v>
      </c>
      <c r="C803" t="s">
        <v>76</v>
      </c>
      <c r="D803">
        <v>150</v>
      </c>
      <c r="E803" s="1">
        <v>550040</v>
      </c>
      <c r="F803" t="s">
        <v>76</v>
      </c>
      <c r="G803" t="s">
        <v>19</v>
      </c>
      <c r="H803" t="s">
        <v>20</v>
      </c>
      <c r="I803" t="s">
        <v>87</v>
      </c>
      <c r="J803" t="s">
        <v>88</v>
      </c>
      <c r="O803" t="s">
        <v>324</v>
      </c>
      <c r="P803" t="s">
        <v>325</v>
      </c>
      <c r="Q803" t="s">
        <v>93</v>
      </c>
      <c r="R803" t="s">
        <v>94</v>
      </c>
    </row>
    <row r="804" spans="1:18" x14ac:dyDescent="0.35">
      <c r="A804" t="str">
        <f>VLOOKUP(E804,kontoplaan!A16:F1484,6,FALSE)</f>
        <v>Põhitegevuse kulud</v>
      </c>
      <c r="B804" t="str">
        <f>VLOOKUP(E804,kontogrupp!A804:B2128,2,FALSE)</f>
        <v>55 - majandamiskulud</v>
      </c>
      <c r="C804" t="s">
        <v>194</v>
      </c>
      <c r="D804">
        <v>50</v>
      </c>
      <c r="E804" s="1">
        <v>550001</v>
      </c>
      <c r="F804" t="s">
        <v>194</v>
      </c>
      <c r="G804" t="s">
        <v>19</v>
      </c>
      <c r="H804" t="s">
        <v>20</v>
      </c>
      <c r="I804" t="s">
        <v>87</v>
      </c>
      <c r="J804" t="s">
        <v>88</v>
      </c>
      <c r="O804" t="s">
        <v>324</v>
      </c>
      <c r="P804" t="s">
        <v>325</v>
      </c>
      <c r="Q804" t="s">
        <v>93</v>
      </c>
      <c r="R804" t="s">
        <v>94</v>
      </c>
    </row>
    <row r="805" spans="1:18" x14ac:dyDescent="0.35">
      <c r="A805" t="str">
        <f>VLOOKUP(E805,kontoplaan!A17:F1485,6,FALSE)</f>
        <v>Põhitegevuse kulud</v>
      </c>
      <c r="B805" t="str">
        <f>VLOOKUP(E805,kontogrupp!A805:B2129,2,FALSE)</f>
        <v>55 - majandamiskulud</v>
      </c>
      <c r="C805" t="s">
        <v>149</v>
      </c>
      <c r="D805">
        <v>2839</v>
      </c>
      <c r="E805" s="1">
        <v>552590</v>
      </c>
      <c r="F805" t="s">
        <v>149</v>
      </c>
      <c r="G805" t="s">
        <v>19</v>
      </c>
      <c r="H805" t="s">
        <v>20</v>
      </c>
      <c r="I805" t="s">
        <v>87</v>
      </c>
      <c r="J805" t="s">
        <v>88</v>
      </c>
      <c r="O805" t="s">
        <v>324</v>
      </c>
      <c r="P805" t="s">
        <v>325</v>
      </c>
      <c r="Q805" t="s">
        <v>93</v>
      </c>
      <c r="R805" t="s">
        <v>94</v>
      </c>
    </row>
    <row r="806" spans="1:18" x14ac:dyDescent="0.35">
      <c r="A806" t="str">
        <f>VLOOKUP(E806,kontoplaan!A18:F1486,6,FALSE)</f>
        <v>Põhitegevuse kulud</v>
      </c>
      <c r="B806" t="str">
        <f>VLOOKUP(E806,kontogrupp!A806:B2130,2,FALSE)</f>
        <v>55 - majandamiskulud</v>
      </c>
      <c r="C806" t="s">
        <v>76</v>
      </c>
      <c r="D806">
        <v>4219</v>
      </c>
      <c r="E806" s="1">
        <v>550040</v>
      </c>
      <c r="F806" t="s">
        <v>76</v>
      </c>
      <c r="G806" t="s">
        <v>19</v>
      </c>
      <c r="H806" t="s">
        <v>20</v>
      </c>
      <c r="I806" t="s">
        <v>21</v>
      </c>
      <c r="J806" t="s">
        <v>22</v>
      </c>
      <c r="O806" t="s">
        <v>163</v>
      </c>
      <c r="P806" t="s">
        <v>164</v>
      </c>
      <c r="Q806" t="s">
        <v>93</v>
      </c>
      <c r="R806" t="s">
        <v>94</v>
      </c>
    </row>
    <row r="807" spans="1:18" x14ac:dyDescent="0.35">
      <c r="A807" t="str">
        <f>VLOOKUP(E807,kontoplaan!A19:F1487,6,FALSE)</f>
        <v>Põhitegevuse kulud</v>
      </c>
      <c r="B807" t="str">
        <f>VLOOKUP(E807,kontogrupp!A807:B2131,2,FALSE)</f>
        <v>55 - majandamiskulud</v>
      </c>
      <c r="C807" t="s">
        <v>86</v>
      </c>
      <c r="D807">
        <v>-4219</v>
      </c>
      <c r="E807" s="1">
        <v>550099</v>
      </c>
      <c r="F807" t="s">
        <v>86</v>
      </c>
      <c r="G807" t="s">
        <v>19</v>
      </c>
      <c r="H807" t="s">
        <v>20</v>
      </c>
      <c r="I807" t="s">
        <v>21</v>
      </c>
      <c r="J807" t="s">
        <v>22</v>
      </c>
      <c r="O807" t="s">
        <v>163</v>
      </c>
      <c r="P807" t="s">
        <v>164</v>
      </c>
      <c r="Q807" t="s">
        <v>93</v>
      </c>
      <c r="R807" t="s">
        <v>94</v>
      </c>
    </row>
    <row r="808" spans="1:18" x14ac:dyDescent="0.35">
      <c r="A808" t="str">
        <f>VLOOKUP(E808,kontoplaan!A20:F1488,6,FALSE)</f>
        <v>Põhitegevuse kulud</v>
      </c>
      <c r="B808" t="str">
        <f>VLOOKUP(E808,kontogrupp!A808:B2132,2,FALSE)</f>
        <v>50 - tööjõukulud</v>
      </c>
      <c r="C808" t="s">
        <v>28</v>
      </c>
      <c r="D808">
        <v>350</v>
      </c>
      <c r="E808" s="1">
        <v>506000</v>
      </c>
      <c r="F808" t="s">
        <v>28</v>
      </c>
      <c r="G808" t="s">
        <v>19</v>
      </c>
      <c r="H808" t="s">
        <v>20</v>
      </c>
      <c r="I808" t="s">
        <v>87</v>
      </c>
      <c r="J808" t="s">
        <v>88</v>
      </c>
      <c r="O808" t="s">
        <v>969</v>
      </c>
      <c r="P808" t="s">
        <v>970</v>
      </c>
      <c r="Q808" t="s">
        <v>93</v>
      </c>
      <c r="R808" t="s">
        <v>94</v>
      </c>
    </row>
    <row r="809" spans="1:18" x14ac:dyDescent="0.35">
      <c r="A809" t="str">
        <f>VLOOKUP(E809,kontoplaan!A21:F1489,6,FALSE)</f>
        <v>Põhitegevuse kulud</v>
      </c>
      <c r="B809" t="str">
        <f>VLOOKUP(E809,kontogrupp!A809:B2133,2,FALSE)</f>
        <v>50 - tööjõukulud</v>
      </c>
      <c r="C809" t="s">
        <v>97</v>
      </c>
      <c r="D809">
        <v>350</v>
      </c>
      <c r="E809" s="1">
        <v>500500</v>
      </c>
      <c r="F809" t="s">
        <v>97</v>
      </c>
      <c r="G809" t="s">
        <v>19</v>
      </c>
      <c r="H809" t="s">
        <v>20</v>
      </c>
      <c r="I809" t="s">
        <v>87</v>
      </c>
      <c r="J809" t="s">
        <v>88</v>
      </c>
      <c r="O809" t="s">
        <v>969</v>
      </c>
      <c r="P809" t="s">
        <v>970</v>
      </c>
      <c r="Q809" t="s">
        <v>93</v>
      </c>
      <c r="R809" t="s">
        <v>94</v>
      </c>
    </row>
    <row r="810" spans="1:18" x14ac:dyDescent="0.35">
      <c r="A810" t="str">
        <f>VLOOKUP(E810,kontoplaan!A22:F1490,6,FALSE)</f>
        <v>Põhitegevuse kulud</v>
      </c>
      <c r="B810" t="str">
        <f>VLOOKUP(E810,kontogrupp!A810:B2134,2,FALSE)</f>
        <v>55 - majandamiskulud</v>
      </c>
      <c r="C810" t="s">
        <v>86</v>
      </c>
      <c r="D810">
        <v>-700</v>
      </c>
      <c r="E810" s="1">
        <v>550099</v>
      </c>
      <c r="F810" t="s">
        <v>86</v>
      </c>
      <c r="G810" t="s">
        <v>19</v>
      </c>
      <c r="H810" t="s">
        <v>20</v>
      </c>
      <c r="I810" t="s">
        <v>87</v>
      </c>
      <c r="J810" t="s">
        <v>88</v>
      </c>
      <c r="O810" t="s">
        <v>969</v>
      </c>
      <c r="P810" t="s">
        <v>970</v>
      </c>
      <c r="Q810" t="s">
        <v>93</v>
      </c>
      <c r="R810" t="s">
        <v>94</v>
      </c>
    </row>
    <row r="811" spans="1:18" x14ac:dyDescent="0.35">
      <c r="A811" t="str">
        <f>VLOOKUP(E811,kontoplaan!A23:F1491,6,FALSE)</f>
        <v>Põhitegevuse kulud</v>
      </c>
      <c r="B811" t="str">
        <f>VLOOKUP(E811,kontogrupp!A811:B2135,2,FALSE)</f>
        <v>50 - tööjõukulud</v>
      </c>
      <c r="C811" t="s">
        <v>97</v>
      </c>
      <c r="D811">
        <v>300</v>
      </c>
      <c r="E811" s="1">
        <v>500500</v>
      </c>
      <c r="F811" t="s">
        <v>97</v>
      </c>
      <c r="G811" t="s">
        <v>19</v>
      </c>
      <c r="H811" t="s">
        <v>20</v>
      </c>
      <c r="I811" t="s">
        <v>87</v>
      </c>
      <c r="J811" t="s">
        <v>88</v>
      </c>
      <c r="O811" t="s">
        <v>969</v>
      </c>
      <c r="P811" t="s">
        <v>970</v>
      </c>
      <c r="Q811" t="s">
        <v>93</v>
      </c>
      <c r="R811" t="s">
        <v>94</v>
      </c>
    </row>
    <row r="812" spans="1:18" x14ac:dyDescent="0.35">
      <c r="A812" t="str">
        <f>VLOOKUP(E812,kontoplaan!A24:F1492,6,FALSE)</f>
        <v>Põhitegevuse kulud</v>
      </c>
      <c r="B812" t="str">
        <f>VLOOKUP(E812,kontogrupp!A812:B2136,2,FALSE)</f>
        <v>55 - majandamiskulud</v>
      </c>
      <c r="C812" t="s">
        <v>76</v>
      </c>
      <c r="D812">
        <v>151</v>
      </c>
      <c r="E812" s="1">
        <v>550040</v>
      </c>
      <c r="F812" t="s">
        <v>76</v>
      </c>
      <c r="G812" t="s">
        <v>19</v>
      </c>
      <c r="H812" t="s">
        <v>20</v>
      </c>
      <c r="I812" t="s">
        <v>87</v>
      </c>
      <c r="J812" t="s">
        <v>88</v>
      </c>
      <c r="O812" t="s">
        <v>971</v>
      </c>
      <c r="P812" t="s">
        <v>972</v>
      </c>
      <c r="Q812" t="s">
        <v>93</v>
      </c>
      <c r="R812" t="s">
        <v>94</v>
      </c>
    </row>
    <row r="813" spans="1:18" x14ac:dyDescent="0.35">
      <c r="A813" t="str">
        <f>VLOOKUP(E813,kontoplaan!A25:F1493,6,FALSE)</f>
        <v>Põhitegevuse kulud</v>
      </c>
      <c r="B813" t="str">
        <f>VLOOKUP(E813,kontogrupp!A813:B2137,2,FALSE)</f>
        <v>55 - majandamiskulud</v>
      </c>
      <c r="C813" t="s">
        <v>76</v>
      </c>
      <c r="D813">
        <v>20000</v>
      </c>
      <c r="E813" s="1">
        <v>550040</v>
      </c>
      <c r="F813" t="s">
        <v>76</v>
      </c>
      <c r="G813" t="s">
        <v>19</v>
      </c>
      <c r="H813" t="s">
        <v>20</v>
      </c>
      <c r="I813" t="s">
        <v>87</v>
      </c>
      <c r="J813" t="s">
        <v>88</v>
      </c>
      <c r="M813" t="s">
        <v>89</v>
      </c>
      <c r="N813" t="s">
        <v>90</v>
      </c>
      <c r="O813" t="s">
        <v>91</v>
      </c>
      <c r="P813" t="s">
        <v>92</v>
      </c>
      <c r="Q813" t="s">
        <v>93</v>
      </c>
      <c r="R813" t="s">
        <v>94</v>
      </c>
    </row>
    <row r="814" spans="1:18" x14ac:dyDescent="0.35">
      <c r="A814" t="str">
        <f>VLOOKUP(E814,kontoplaan!A26:F1494,6,FALSE)</f>
        <v>Põhitegevuse kulud</v>
      </c>
      <c r="B814" t="str">
        <f>VLOOKUP(E814,kontogrupp!A814:B2138,2,FALSE)</f>
        <v>55 - majandamiskulud</v>
      </c>
      <c r="C814" t="s">
        <v>86</v>
      </c>
      <c r="D814">
        <v>-15000</v>
      </c>
      <c r="E814" s="1">
        <v>550099</v>
      </c>
      <c r="F814" t="s">
        <v>86</v>
      </c>
      <c r="G814" t="s">
        <v>19</v>
      </c>
      <c r="H814" t="s">
        <v>20</v>
      </c>
      <c r="I814" t="s">
        <v>87</v>
      </c>
      <c r="J814" t="s">
        <v>88</v>
      </c>
      <c r="M814" t="s">
        <v>89</v>
      </c>
      <c r="N814" t="s">
        <v>90</v>
      </c>
      <c r="O814" t="s">
        <v>91</v>
      </c>
      <c r="P814" t="s">
        <v>92</v>
      </c>
      <c r="Q814" t="s">
        <v>93</v>
      </c>
      <c r="R814" t="s">
        <v>94</v>
      </c>
    </row>
    <row r="815" spans="1:18" x14ac:dyDescent="0.35">
      <c r="A815" t="str">
        <f>VLOOKUP(E815,kontoplaan!A27:F1495,6,FALSE)</f>
        <v>Põhitegevuse kulud</v>
      </c>
      <c r="B815" t="str">
        <f>VLOOKUP(E815,kontogrupp!A815:B2139,2,FALSE)</f>
        <v>55 - majandamiskulud</v>
      </c>
      <c r="C815" t="s">
        <v>76</v>
      </c>
      <c r="D815">
        <v>2750</v>
      </c>
      <c r="E815" s="1">
        <v>550040</v>
      </c>
      <c r="F815" t="s">
        <v>76</v>
      </c>
      <c r="G815" t="s">
        <v>19</v>
      </c>
      <c r="H815" t="s">
        <v>20</v>
      </c>
      <c r="I815" t="s">
        <v>87</v>
      </c>
      <c r="J815" t="s">
        <v>88</v>
      </c>
      <c r="O815" t="s">
        <v>91</v>
      </c>
      <c r="P815" t="s">
        <v>92</v>
      </c>
      <c r="Q815" t="s">
        <v>93</v>
      </c>
      <c r="R815" t="s">
        <v>94</v>
      </c>
    </row>
    <row r="816" spans="1:18" x14ac:dyDescent="0.35">
      <c r="A816" t="str">
        <f>VLOOKUP(E816,kontoplaan!A28:F1496,6,FALSE)</f>
        <v>Põhitegevuse kulud</v>
      </c>
      <c r="B816" t="str">
        <f>VLOOKUP(E816,kontogrupp!A816:B2140,2,FALSE)</f>
        <v>55 - majandamiskulud</v>
      </c>
      <c r="C816" t="s">
        <v>667</v>
      </c>
      <c r="D816">
        <v>2200</v>
      </c>
      <c r="E816" s="1">
        <v>550304</v>
      </c>
      <c r="F816" t="s">
        <v>667</v>
      </c>
      <c r="G816" t="s">
        <v>19</v>
      </c>
      <c r="H816" t="s">
        <v>20</v>
      </c>
      <c r="I816" t="s">
        <v>87</v>
      </c>
      <c r="J816" t="s">
        <v>88</v>
      </c>
      <c r="O816" t="s">
        <v>91</v>
      </c>
      <c r="P816" t="s">
        <v>92</v>
      </c>
      <c r="Q816" t="s">
        <v>93</v>
      </c>
      <c r="R816" t="s">
        <v>94</v>
      </c>
    </row>
    <row r="817" spans="1:18" x14ac:dyDescent="0.35">
      <c r="A817" t="str">
        <f>VLOOKUP(E817,kontoplaan!A29:F1497,6,FALSE)</f>
        <v>Põhitegevuse kulud</v>
      </c>
      <c r="B817" t="str">
        <f>VLOOKUP(E817,kontogrupp!A817:B2141,2,FALSE)</f>
        <v>55 - majandamiskulud</v>
      </c>
      <c r="C817" t="s">
        <v>872</v>
      </c>
      <c r="D817">
        <v>50</v>
      </c>
      <c r="E817" s="1">
        <v>550303</v>
      </c>
      <c r="F817" t="s">
        <v>872</v>
      </c>
      <c r="G817" t="s">
        <v>19</v>
      </c>
      <c r="H817" t="s">
        <v>20</v>
      </c>
      <c r="I817" t="s">
        <v>87</v>
      </c>
      <c r="J817" t="s">
        <v>88</v>
      </c>
      <c r="O817" t="s">
        <v>91</v>
      </c>
      <c r="P817" t="s">
        <v>92</v>
      </c>
      <c r="Q817" t="s">
        <v>93</v>
      </c>
      <c r="R817" t="s">
        <v>94</v>
      </c>
    </row>
    <row r="818" spans="1:18" x14ac:dyDescent="0.35">
      <c r="A818" t="str">
        <f>VLOOKUP(E818,kontoplaan!A30:F1498,6,FALSE)</f>
        <v>Põhitegevuse kulud</v>
      </c>
      <c r="B818" t="str">
        <f>VLOOKUP(E818,kontogrupp!A818:B2142,2,FALSE)</f>
        <v>55 - majandamiskulud</v>
      </c>
      <c r="C818" t="s">
        <v>520</v>
      </c>
      <c r="D818">
        <v>-5000</v>
      </c>
      <c r="E818" s="1">
        <v>550309</v>
      </c>
      <c r="F818" t="s">
        <v>520</v>
      </c>
      <c r="G818" t="s">
        <v>19</v>
      </c>
      <c r="H818" t="s">
        <v>20</v>
      </c>
      <c r="I818" t="s">
        <v>87</v>
      </c>
      <c r="J818" t="s">
        <v>88</v>
      </c>
      <c r="M818" t="s">
        <v>89</v>
      </c>
      <c r="N818" t="s">
        <v>90</v>
      </c>
      <c r="O818" t="s">
        <v>91</v>
      </c>
      <c r="P818" t="s">
        <v>92</v>
      </c>
      <c r="Q818" t="s">
        <v>93</v>
      </c>
      <c r="R818" t="s">
        <v>94</v>
      </c>
    </row>
    <row r="819" spans="1:18" x14ac:dyDescent="0.35">
      <c r="A819" t="str">
        <f>VLOOKUP(E819,kontoplaan!A31:F1499,6,FALSE)</f>
        <v>Põhitegevuse kulud</v>
      </c>
      <c r="B819" t="str">
        <f>VLOOKUP(E819,kontogrupp!A819:B2143,2,FALSE)</f>
        <v>55 - majandamiskulud</v>
      </c>
      <c r="C819" t="s">
        <v>64</v>
      </c>
      <c r="D819">
        <v>-1900</v>
      </c>
      <c r="E819" s="1">
        <v>550060</v>
      </c>
      <c r="F819" t="s">
        <v>64</v>
      </c>
      <c r="G819" t="s">
        <v>19</v>
      </c>
      <c r="H819" t="s">
        <v>20</v>
      </c>
      <c r="I819" t="s">
        <v>87</v>
      </c>
      <c r="J819" t="s">
        <v>88</v>
      </c>
      <c r="O819" t="s">
        <v>973</v>
      </c>
      <c r="P819" t="s">
        <v>974</v>
      </c>
      <c r="Q819" t="s">
        <v>93</v>
      </c>
      <c r="R819" t="s">
        <v>94</v>
      </c>
    </row>
    <row r="820" spans="1:18" x14ac:dyDescent="0.35">
      <c r="A820" t="str">
        <f>VLOOKUP(E820,kontoplaan!A32:F1500,6,FALSE)</f>
        <v>Põhitegevuse kulud</v>
      </c>
      <c r="B820" t="str">
        <f>VLOOKUP(E820,kontogrupp!A820:B2144,2,FALSE)</f>
        <v>55 - majandamiskulud</v>
      </c>
      <c r="C820" t="s">
        <v>64</v>
      </c>
      <c r="D820">
        <v>450</v>
      </c>
      <c r="E820" s="1">
        <v>550060</v>
      </c>
      <c r="F820" t="s">
        <v>64</v>
      </c>
      <c r="G820" t="s">
        <v>19</v>
      </c>
      <c r="H820" t="s">
        <v>20</v>
      </c>
      <c r="I820" t="s">
        <v>87</v>
      </c>
      <c r="J820" t="s">
        <v>88</v>
      </c>
      <c r="O820" t="s">
        <v>975</v>
      </c>
      <c r="P820" t="s">
        <v>976</v>
      </c>
      <c r="Q820" t="s">
        <v>93</v>
      </c>
      <c r="R820" t="s">
        <v>94</v>
      </c>
    </row>
    <row r="821" spans="1:18" x14ac:dyDescent="0.35">
      <c r="A821" t="str">
        <f>VLOOKUP(E821,kontoplaan!A33:F1501,6,FALSE)</f>
        <v>Põhitegevuse kulud</v>
      </c>
      <c r="B821" t="str">
        <f>VLOOKUP(E821,kontogrupp!A821:B2145,2,FALSE)</f>
        <v>55 - majandamiskulud</v>
      </c>
      <c r="C821" t="s">
        <v>64</v>
      </c>
      <c r="D821">
        <v>190</v>
      </c>
      <c r="E821" s="1">
        <v>550060</v>
      </c>
      <c r="F821" t="s">
        <v>64</v>
      </c>
      <c r="G821" t="s">
        <v>19</v>
      </c>
      <c r="H821" t="s">
        <v>20</v>
      </c>
      <c r="I821" t="s">
        <v>87</v>
      </c>
      <c r="J821" t="s">
        <v>88</v>
      </c>
      <c r="O821" t="s">
        <v>977</v>
      </c>
      <c r="P821" t="s">
        <v>978</v>
      </c>
      <c r="Q821" t="s">
        <v>93</v>
      </c>
      <c r="R821" t="s">
        <v>94</v>
      </c>
    </row>
    <row r="822" spans="1:18" x14ac:dyDescent="0.35">
      <c r="A822" t="str">
        <f>VLOOKUP(E822,kontoplaan!A34:F1502,6,FALSE)</f>
        <v>Põhitegevuse kulud</v>
      </c>
      <c r="B822" t="str">
        <f>VLOOKUP(E822,kontogrupp!A822:B2146,2,FALSE)</f>
        <v>55 - majandamiskulud</v>
      </c>
      <c r="C822" t="s">
        <v>190</v>
      </c>
      <c r="D822">
        <v>-642</v>
      </c>
      <c r="E822" s="1">
        <v>550000</v>
      </c>
      <c r="F822" t="s">
        <v>190</v>
      </c>
      <c r="G822" t="s">
        <v>19</v>
      </c>
      <c r="H822" t="s">
        <v>20</v>
      </c>
      <c r="I822" t="s">
        <v>87</v>
      </c>
      <c r="J822" t="s">
        <v>88</v>
      </c>
      <c r="O822" t="s">
        <v>977</v>
      </c>
      <c r="P822" t="s">
        <v>978</v>
      </c>
      <c r="Q822" t="s">
        <v>93</v>
      </c>
      <c r="R822" t="s">
        <v>94</v>
      </c>
    </row>
    <row r="823" spans="1:18" x14ac:dyDescent="0.35">
      <c r="A823" t="str">
        <f>VLOOKUP(E823,kontoplaan!A35:F1503,6,FALSE)</f>
        <v>Põhitegevuse kulud</v>
      </c>
      <c r="B823" t="str">
        <f>VLOOKUP(E823,kontogrupp!A823:B2147,2,FALSE)</f>
        <v>55 - majandamiskulud</v>
      </c>
      <c r="C823" t="s">
        <v>64</v>
      </c>
      <c r="D823">
        <v>642</v>
      </c>
      <c r="E823" s="1">
        <v>550060</v>
      </c>
      <c r="F823" t="s">
        <v>64</v>
      </c>
      <c r="G823" t="s">
        <v>19</v>
      </c>
      <c r="H823" t="s">
        <v>20</v>
      </c>
      <c r="I823" t="s">
        <v>87</v>
      </c>
      <c r="J823" t="s">
        <v>88</v>
      </c>
      <c r="O823" t="s">
        <v>977</v>
      </c>
      <c r="P823" t="s">
        <v>978</v>
      </c>
      <c r="Q823" t="s">
        <v>93</v>
      </c>
      <c r="R823" t="s">
        <v>94</v>
      </c>
    </row>
    <row r="824" spans="1:18" x14ac:dyDescent="0.35">
      <c r="A824" t="str">
        <f>VLOOKUP(E824,kontoplaan!A36:F1504,6,FALSE)</f>
        <v>Põhitegevuse kulud</v>
      </c>
      <c r="B824" t="str">
        <f>VLOOKUP(E824,kontogrupp!A824:B2148,2,FALSE)</f>
        <v>55 - majandamiskulud</v>
      </c>
      <c r="C824" t="s">
        <v>64</v>
      </c>
      <c r="D824">
        <v>300</v>
      </c>
      <c r="E824" s="1">
        <v>550060</v>
      </c>
      <c r="F824" t="s">
        <v>64</v>
      </c>
      <c r="G824" t="s">
        <v>19</v>
      </c>
      <c r="H824" t="s">
        <v>20</v>
      </c>
      <c r="I824" t="s">
        <v>87</v>
      </c>
      <c r="J824" t="s">
        <v>88</v>
      </c>
      <c r="O824" t="s">
        <v>963</v>
      </c>
      <c r="P824" t="s">
        <v>964</v>
      </c>
      <c r="Q824" t="s">
        <v>93</v>
      </c>
      <c r="R824" t="s">
        <v>94</v>
      </c>
    </row>
    <row r="825" spans="1:18" x14ac:dyDescent="0.35">
      <c r="A825" t="str">
        <f>VLOOKUP(E825,kontoplaan!A37:F1505,6,FALSE)</f>
        <v>Põhitegevuse kulud</v>
      </c>
      <c r="B825" t="str">
        <f>VLOOKUP(E825,kontogrupp!A825:B2149,2,FALSE)</f>
        <v>55 - majandamiskulud</v>
      </c>
      <c r="C825" t="s">
        <v>64</v>
      </c>
      <c r="D825">
        <v>-300</v>
      </c>
      <c r="E825" s="1">
        <v>550060</v>
      </c>
      <c r="F825" t="s">
        <v>64</v>
      </c>
      <c r="G825" t="s">
        <v>19</v>
      </c>
      <c r="H825" t="s">
        <v>20</v>
      </c>
      <c r="I825" t="s">
        <v>87</v>
      </c>
      <c r="J825" t="s">
        <v>88</v>
      </c>
      <c r="O825" t="s">
        <v>973</v>
      </c>
      <c r="P825" t="s">
        <v>974</v>
      </c>
      <c r="Q825" t="s">
        <v>93</v>
      </c>
      <c r="R825" t="s">
        <v>94</v>
      </c>
    </row>
    <row r="826" spans="1:18" x14ac:dyDescent="0.35">
      <c r="A826" t="str">
        <f>VLOOKUP(E826,kontoplaan!A38:F1506,6,FALSE)</f>
        <v>Põhitegevuse kulud</v>
      </c>
      <c r="B826" t="str">
        <f>VLOOKUP(E826,kontogrupp!A826:B2150,2,FALSE)</f>
        <v>45-muud toetused</v>
      </c>
      <c r="C826" t="s">
        <v>979</v>
      </c>
      <c r="D826">
        <v>1000</v>
      </c>
      <c r="E826" s="1">
        <v>450010</v>
      </c>
      <c r="F826" t="s">
        <v>979</v>
      </c>
      <c r="G826" t="s">
        <v>19</v>
      </c>
      <c r="H826" t="s">
        <v>20</v>
      </c>
      <c r="I826" t="s">
        <v>21</v>
      </c>
      <c r="J826" t="s">
        <v>22</v>
      </c>
      <c r="O826" t="s">
        <v>981</v>
      </c>
      <c r="P826" t="s">
        <v>982</v>
      </c>
      <c r="Q826" t="s">
        <v>93</v>
      </c>
      <c r="R826" t="s">
        <v>94</v>
      </c>
    </row>
    <row r="827" spans="1:18" x14ac:dyDescent="0.35">
      <c r="A827" t="str">
        <f>VLOOKUP(E827,kontoplaan!A39:F1507,6,FALSE)</f>
        <v>Põhitegevuse kulud</v>
      </c>
      <c r="B827" t="str">
        <f>VLOOKUP(E827,kontogrupp!A827:B2151,2,FALSE)</f>
        <v>55 - majandamiskulud</v>
      </c>
      <c r="C827" t="s">
        <v>297</v>
      </c>
      <c r="D827">
        <v>1000</v>
      </c>
      <c r="E827" s="1">
        <v>550060</v>
      </c>
      <c r="F827" t="s">
        <v>64</v>
      </c>
      <c r="G827" t="s">
        <v>19</v>
      </c>
      <c r="H827" t="s">
        <v>20</v>
      </c>
      <c r="I827" t="s">
        <v>21</v>
      </c>
      <c r="J827" t="s">
        <v>22</v>
      </c>
      <c r="O827" t="s">
        <v>299</v>
      </c>
      <c r="P827" t="s">
        <v>300</v>
      </c>
      <c r="Q827" t="s">
        <v>93</v>
      </c>
      <c r="R827" t="s">
        <v>94</v>
      </c>
    </row>
    <row r="828" spans="1:18" x14ac:dyDescent="0.35">
      <c r="A828" t="str">
        <f>VLOOKUP(E828,kontoplaan!A40:F1508,6,FALSE)</f>
        <v>Põhitegevuse kulud</v>
      </c>
      <c r="B828" t="str">
        <f>VLOOKUP(E828,kontogrupp!A828:B2152,2,FALSE)</f>
        <v>55 - majandamiskulud</v>
      </c>
      <c r="C828" t="s">
        <v>983</v>
      </c>
      <c r="D828">
        <v>700</v>
      </c>
      <c r="E828" s="1">
        <v>550041</v>
      </c>
      <c r="F828" t="s">
        <v>900</v>
      </c>
      <c r="G828" t="s">
        <v>134</v>
      </c>
      <c r="H828" t="s">
        <v>135</v>
      </c>
      <c r="I828" t="s">
        <v>117</v>
      </c>
      <c r="J828" t="s">
        <v>118</v>
      </c>
    </row>
    <row r="829" spans="1:18" x14ac:dyDescent="0.35">
      <c r="A829" t="str">
        <f>VLOOKUP(E829,kontoplaan!A41:F1509,6,FALSE)</f>
        <v>Põhitegevuse kulud</v>
      </c>
      <c r="B829" t="str">
        <f>VLOOKUP(E829,kontogrupp!A829:B2153,2,FALSE)</f>
        <v>55 - majandamiskulud</v>
      </c>
      <c r="C829" t="s">
        <v>984</v>
      </c>
      <c r="D829">
        <v>-700</v>
      </c>
      <c r="E829" s="1">
        <v>552230</v>
      </c>
      <c r="F829" t="s">
        <v>188</v>
      </c>
      <c r="G829" t="s">
        <v>134</v>
      </c>
      <c r="H829" t="s">
        <v>135</v>
      </c>
      <c r="I829" t="s">
        <v>117</v>
      </c>
      <c r="J829" t="s">
        <v>118</v>
      </c>
    </row>
    <row r="830" spans="1:18" x14ac:dyDescent="0.35">
      <c r="A830" t="str">
        <f>VLOOKUP(E830,kontoplaan!A42:F1510,6,FALSE)</f>
        <v>Põhitegevuse kulud</v>
      </c>
      <c r="B830" t="str">
        <f>VLOOKUP(E830,kontogrupp!A830:B2154,2,FALSE)</f>
        <v>55 - majandamiskulud</v>
      </c>
      <c r="C830" t="s">
        <v>985</v>
      </c>
      <c r="D830">
        <v>1700</v>
      </c>
      <c r="E830" s="1">
        <v>550304</v>
      </c>
      <c r="F830" t="s">
        <v>667</v>
      </c>
      <c r="G830" t="s">
        <v>134</v>
      </c>
      <c r="H830" t="s">
        <v>135</v>
      </c>
      <c r="I830" t="s">
        <v>117</v>
      </c>
      <c r="J830" t="s">
        <v>118</v>
      </c>
      <c r="M830" t="s">
        <v>986</v>
      </c>
      <c r="N830" t="s">
        <v>987</v>
      </c>
    </row>
    <row r="831" spans="1:18" x14ac:dyDescent="0.35">
      <c r="A831" t="str">
        <f>VLOOKUP(E831,kontoplaan!A43:F1511,6,FALSE)</f>
        <v>Põhitegevuse kulud</v>
      </c>
      <c r="B831" t="str">
        <f>VLOOKUP(E831,kontogrupp!A831:B2155,2,FALSE)</f>
        <v>55 - majandamiskulud</v>
      </c>
      <c r="C831" t="s">
        <v>988</v>
      </c>
      <c r="D831">
        <v>-1700</v>
      </c>
      <c r="E831" s="1">
        <v>552490</v>
      </c>
      <c r="F831" t="s">
        <v>244</v>
      </c>
      <c r="G831" t="s">
        <v>134</v>
      </c>
      <c r="H831" t="s">
        <v>135</v>
      </c>
      <c r="I831" t="s">
        <v>117</v>
      </c>
      <c r="J831" t="s">
        <v>118</v>
      </c>
      <c r="M831" t="s">
        <v>986</v>
      </c>
      <c r="N831" t="s">
        <v>987</v>
      </c>
    </row>
    <row r="832" spans="1:18" x14ac:dyDescent="0.35">
      <c r="A832" t="str">
        <f>VLOOKUP(E832,kontoplaan!A44:F1512,6,FALSE)</f>
        <v>Põhitegevuse kulud</v>
      </c>
      <c r="B832" t="str">
        <f>VLOOKUP(E832,kontogrupp!A832:B2156,2,FALSE)</f>
        <v>55 - majandamiskulud</v>
      </c>
      <c r="C832" t="s">
        <v>76</v>
      </c>
      <c r="D832">
        <v>223</v>
      </c>
      <c r="E832" s="1">
        <v>550040</v>
      </c>
      <c r="F832" t="s">
        <v>76</v>
      </c>
      <c r="G832" t="s">
        <v>19</v>
      </c>
      <c r="H832" t="s">
        <v>20</v>
      </c>
      <c r="I832" t="s">
        <v>87</v>
      </c>
      <c r="J832" t="s">
        <v>88</v>
      </c>
      <c r="O832" t="s">
        <v>977</v>
      </c>
      <c r="P832" t="s">
        <v>978</v>
      </c>
      <c r="Q832" t="s">
        <v>93</v>
      </c>
      <c r="R832" t="s">
        <v>94</v>
      </c>
    </row>
    <row r="833" spans="1:18" x14ac:dyDescent="0.35">
      <c r="A833" t="str">
        <f>VLOOKUP(E833,kontoplaan!A45:F1513,6,FALSE)</f>
        <v>Põhitegevuse kulud</v>
      </c>
      <c r="B833" t="str">
        <f>VLOOKUP(E833,kontogrupp!A833:B2157,2,FALSE)</f>
        <v>55 - majandamiskulud</v>
      </c>
      <c r="C833" t="s">
        <v>64</v>
      </c>
      <c r="D833">
        <v>1285</v>
      </c>
      <c r="E833" s="1">
        <v>550060</v>
      </c>
      <c r="F833" t="s">
        <v>64</v>
      </c>
      <c r="G833" t="s">
        <v>19</v>
      </c>
      <c r="H833" t="s">
        <v>20</v>
      </c>
      <c r="I833" t="s">
        <v>87</v>
      </c>
      <c r="J833" t="s">
        <v>88</v>
      </c>
      <c r="O833" t="s">
        <v>963</v>
      </c>
      <c r="P833" t="s">
        <v>964</v>
      </c>
      <c r="Q833" t="s">
        <v>93</v>
      </c>
      <c r="R833" t="s">
        <v>94</v>
      </c>
    </row>
    <row r="834" spans="1:18" x14ac:dyDescent="0.35">
      <c r="A834" t="str">
        <f>VLOOKUP(E834,kontoplaan!A46:F1514,6,FALSE)</f>
        <v>Põhitegevuse kulud</v>
      </c>
      <c r="B834" t="str">
        <f>VLOOKUP(E834,kontogrupp!A834:B2158,2,FALSE)</f>
        <v>55 - majandamiskulud</v>
      </c>
      <c r="C834" t="s">
        <v>76</v>
      </c>
      <c r="D834">
        <v>1840</v>
      </c>
      <c r="E834" s="1">
        <v>550040</v>
      </c>
      <c r="F834" t="s">
        <v>76</v>
      </c>
      <c r="G834" t="s">
        <v>19</v>
      </c>
      <c r="H834" t="s">
        <v>20</v>
      </c>
      <c r="I834" t="s">
        <v>87</v>
      </c>
      <c r="J834" t="s">
        <v>88</v>
      </c>
      <c r="O834" t="s">
        <v>324</v>
      </c>
      <c r="P834" t="s">
        <v>325</v>
      </c>
      <c r="Q834" t="s">
        <v>93</v>
      </c>
      <c r="R834" t="s">
        <v>94</v>
      </c>
    </row>
    <row r="835" spans="1:18" x14ac:dyDescent="0.35">
      <c r="A835" t="str">
        <f>VLOOKUP(E835,kontoplaan!A47:F1515,6,FALSE)</f>
        <v>Põhitegevuse kulud</v>
      </c>
      <c r="B835" t="str">
        <f>VLOOKUP(E835,kontogrupp!A835:B2159,2,FALSE)</f>
        <v>55 - majandamiskulud</v>
      </c>
      <c r="C835" t="s">
        <v>265</v>
      </c>
      <c r="D835">
        <v>558</v>
      </c>
      <c r="E835" s="1">
        <v>554090</v>
      </c>
      <c r="F835" t="s">
        <v>265</v>
      </c>
      <c r="G835" t="s">
        <v>531</v>
      </c>
      <c r="H835" t="s">
        <v>532</v>
      </c>
      <c r="I835" t="s">
        <v>533</v>
      </c>
      <c r="J835" t="s">
        <v>534</v>
      </c>
    </row>
    <row r="836" spans="1:18" x14ac:dyDescent="0.35">
      <c r="A836" t="str">
        <f>VLOOKUP(E836,kontoplaan!A48:F1516,6,FALSE)</f>
        <v>Põhitegevuse kulud</v>
      </c>
      <c r="B836" t="str">
        <f>VLOOKUP(E836,kontogrupp!A836:B2160,2,FALSE)</f>
        <v>50 - tööjõukulud</v>
      </c>
      <c r="C836" t="s">
        <v>220</v>
      </c>
      <c r="D836">
        <v>-500</v>
      </c>
      <c r="E836" s="1">
        <v>500210</v>
      </c>
      <c r="F836" t="s">
        <v>220</v>
      </c>
      <c r="G836" t="s">
        <v>531</v>
      </c>
      <c r="H836" t="s">
        <v>532</v>
      </c>
      <c r="I836" t="s">
        <v>533</v>
      </c>
      <c r="J836" t="s">
        <v>534</v>
      </c>
    </row>
    <row r="837" spans="1:18" x14ac:dyDescent="0.35">
      <c r="A837" t="str">
        <f>VLOOKUP(E837,kontoplaan!A49:F1517,6,FALSE)</f>
        <v>Põhitegevuse kulud</v>
      </c>
      <c r="B837" t="str">
        <f>VLOOKUP(E837,kontogrupp!A837:B2161,2,FALSE)</f>
        <v>55 - majandamiskulud</v>
      </c>
      <c r="C837" t="s">
        <v>989</v>
      </c>
      <c r="D837">
        <v>2342</v>
      </c>
      <c r="E837" s="1">
        <v>551400</v>
      </c>
      <c r="F837" t="s">
        <v>989</v>
      </c>
      <c r="G837" t="s">
        <v>531</v>
      </c>
      <c r="H837" t="s">
        <v>532</v>
      </c>
      <c r="I837" t="s">
        <v>533</v>
      </c>
      <c r="J837" t="s">
        <v>534</v>
      </c>
    </row>
    <row r="838" spans="1:18" x14ac:dyDescent="0.35">
      <c r="A838" t="str">
        <f>VLOOKUP(E838,kontoplaan!A50:F1518,6,FALSE)</f>
        <v>Põhitegevuse kulud</v>
      </c>
      <c r="B838" t="str">
        <f>VLOOKUP(E838,kontogrupp!A838:B2162,2,FALSE)</f>
        <v>50 - tööjõukulud</v>
      </c>
      <c r="C838" t="s">
        <v>227</v>
      </c>
      <c r="D838">
        <v>-7000</v>
      </c>
      <c r="E838" s="1">
        <v>500280</v>
      </c>
      <c r="F838" t="s">
        <v>227</v>
      </c>
      <c r="G838" t="s">
        <v>531</v>
      </c>
      <c r="H838" t="s">
        <v>532</v>
      </c>
      <c r="I838" t="s">
        <v>533</v>
      </c>
      <c r="J838" t="s">
        <v>534</v>
      </c>
    </row>
    <row r="839" spans="1:18" x14ac:dyDescent="0.35">
      <c r="A839" t="str">
        <f>VLOOKUP(E839,kontoplaan!A51:F1519,6,FALSE)</f>
        <v>Põhitegevuse kulud</v>
      </c>
      <c r="B839" t="str">
        <f>VLOOKUP(E839,kontogrupp!A839:B2163,2,FALSE)</f>
        <v>50 - tööjõukulud</v>
      </c>
      <c r="C839" t="s">
        <v>102</v>
      </c>
      <c r="D839">
        <v>7500</v>
      </c>
      <c r="E839" s="1">
        <v>500250</v>
      </c>
      <c r="F839" t="s">
        <v>102</v>
      </c>
      <c r="G839" t="s">
        <v>531</v>
      </c>
      <c r="H839" t="s">
        <v>532</v>
      </c>
      <c r="I839" t="s">
        <v>533</v>
      </c>
      <c r="J839" t="s">
        <v>534</v>
      </c>
    </row>
    <row r="840" spans="1:18" x14ac:dyDescent="0.35">
      <c r="A840" t="str">
        <f>VLOOKUP(E840,kontoplaan!A52:F1520,6,FALSE)</f>
        <v>Põhitegevuse kulud</v>
      </c>
      <c r="B840" t="str">
        <f>VLOOKUP(E840,kontogrupp!A840:B2164,2,FALSE)</f>
        <v>55 - majandamiskulud</v>
      </c>
      <c r="C840" t="s">
        <v>991</v>
      </c>
      <c r="D840">
        <v>-500</v>
      </c>
      <c r="E840" s="1">
        <v>553290</v>
      </c>
      <c r="F840" t="s">
        <v>991</v>
      </c>
      <c r="G840" t="s">
        <v>531</v>
      </c>
      <c r="H840" t="s">
        <v>532</v>
      </c>
      <c r="I840" t="s">
        <v>533</v>
      </c>
      <c r="J840" t="s">
        <v>534</v>
      </c>
    </row>
    <row r="841" spans="1:18" x14ac:dyDescent="0.35">
      <c r="A841" t="str">
        <f>VLOOKUP(E841,kontoplaan!A53:F1521,6,FALSE)</f>
        <v>Põhitegevuse kulud</v>
      </c>
      <c r="B841" t="str">
        <f>VLOOKUP(E841,kontogrupp!A841:B2165,2,FALSE)</f>
        <v>55 - majandamiskulud</v>
      </c>
      <c r="C841" t="s">
        <v>188</v>
      </c>
      <c r="D841">
        <v>-500</v>
      </c>
      <c r="E841" s="1">
        <v>552230</v>
      </c>
      <c r="F841" t="s">
        <v>188</v>
      </c>
      <c r="G841" t="s">
        <v>531</v>
      </c>
      <c r="H841" t="s">
        <v>532</v>
      </c>
      <c r="I841" t="s">
        <v>533</v>
      </c>
      <c r="J841" t="s">
        <v>534</v>
      </c>
    </row>
    <row r="842" spans="1:18" x14ac:dyDescent="0.35">
      <c r="A842" t="str">
        <f>VLOOKUP(E842,kontoplaan!A54:F1522,6,FALSE)</f>
        <v>Põhitegevuse kulud</v>
      </c>
      <c r="B842" t="str">
        <f>VLOOKUP(E842,kontogrupp!A842:B2166,2,FALSE)</f>
        <v>55 - majandamiskulud</v>
      </c>
      <c r="C842" t="s">
        <v>475</v>
      </c>
      <c r="D842">
        <v>-2000</v>
      </c>
      <c r="E842" s="1">
        <v>552200</v>
      </c>
      <c r="F842" t="s">
        <v>475</v>
      </c>
      <c r="G842" t="s">
        <v>531</v>
      </c>
      <c r="H842" t="s">
        <v>532</v>
      </c>
      <c r="I842" t="s">
        <v>533</v>
      </c>
      <c r="J842" t="s">
        <v>534</v>
      </c>
    </row>
    <row r="843" spans="1:18" x14ac:dyDescent="0.35">
      <c r="A843" t="str">
        <f>VLOOKUP(E843,kontoplaan!A55:F1523,6,FALSE)</f>
        <v>Põhitegevuse kulud</v>
      </c>
      <c r="B843" t="str">
        <f>VLOOKUP(E843,kontogrupp!A843:B2167,2,FALSE)</f>
        <v>55 - majandamiskulud</v>
      </c>
      <c r="C843" t="s">
        <v>440</v>
      </c>
      <c r="D843">
        <v>-300</v>
      </c>
      <c r="E843" s="1">
        <v>551300</v>
      </c>
      <c r="F843" t="s">
        <v>440</v>
      </c>
      <c r="G843" t="s">
        <v>531</v>
      </c>
      <c r="H843" t="s">
        <v>532</v>
      </c>
      <c r="I843" t="s">
        <v>533</v>
      </c>
      <c r="J843" t="s">
        <v>534</v>
      </c>
    </row>
    <row r="844" spans="1:18" x14ac:dyDescent="0.35">
      <c r="A844" t="str">
        <f>VLOOKUP(E844,kontoplaan!A56:F1524,6,FALSE)</f>
        <v>Põhitegevuse kulud</v>
      </c>
      <c r="B844" t="str">
        <f>VLOOKUP(E844,kontogrupp!A844:B2168,2,FALSE)</f>
        <v>55 - majandamiskulud</v>
      </c>
      <c r="C844" t="s">
        <v>400</v>
      </c>
      <c r="D844">
        <v>1120</v>
      </c>
      <c r="E844" s="1">
        <v>551106</v>
      </c>
      <c r="F844" t="s">
        <v>400</v>
      </c>
      <c r="G844" t="s">
        <v>531</v>
      </c>
      <c r="H844" t="s">
        <v>532</v>
      </c>
      <c r="I844" t="s">
        <v>533</v>
      </c>
      <c r="J844" t="s">
        <v>534</v>
      </c>
    </row>
    <row r="845" spans="1:18" x14ac:dyDescent="0.35">
      <c r="A845" t="str">
        <f>VLOOKUP(E845,kontoplaan!A57:F1525,6,FALSE)</f>
        <v>Põhitegevuse kulud</v>
      </c>
      <c r="B845" t="str">
        <f>VLOOKUP(E845,kontogrupp!A845:B2169,2,FALSE)</f>
        <v>55 - majandamiskulud</v>
      </c>
      <c r="C845" t="s">
        <v>86</v>
      </c>
      <c r="D845">
        <v>-420</v>
      </c>
      <c r="E845" s="1">
        <v>550099</v>
      </c>
      <c r="F845" t="s">
        <v>86</v>
      </c>
      <c r="G845" t="s">
        <v>531</v>
      </c>
      <c r="H845" t="s">
        <v>532</v>
      </c>
      <c r="I845" t="s">
        <v>533</v>
      </c>
      <c r="J845" t="s">
        <v>534</v>
      </c>
    </row>
    <row r="846" spans="1:18" x14ac:dyDescent="0.35">
      <c r="A846" t="str">
        <f>VLOOKUP(E846,kontoplaan!A58:F1526,6,FALSE)</f>
        <v>Põhitegevuse kulud</v>
      </c>
      <c r="B846" t="str">
        <f>VLOOKUP(E846,kontogrupp!A846:B2170,2,FALSE)</f>
        <v>55 - majandamiskulud</v>
      </c>
      <c r="C846" t="s">
        <v>64</v>
      </c>
      <c r="D846">
        <v>-200</v>
      </c>
      <c r="E846" s="1">
        <v>550060</v>
      </c>
      <c r="F846" t="s">
        <v>64</v>
      </c>
      <c r="G846" t="s">
        <v>531</v>
      </c>
      <c r="H846" t="s">
        <v>532</v>
      </c>
      <c r="I846" t="s">
        <v>533</v>
      </c>
      <c r="J846" t="s">
        <v>534</v>
      </c>
    </row>
    <row r="847" spans="1:18" x14ac:dyDescent="0.35">
      <c r="A847" t="str">
        <f>VLOOKUP(E847,kontoplaan!A59:F1527,6,FALSE)</f>
        <v>Põhitegevuse kulud</v>
      </c>
      <c r="B847" t="str">
        <f>VLOOKUP(E847,kontogrupp!A847:B2171,2,FALSE)</f>
        <v>55 - majandamiskulud</v>
      </c>
      <c r="C847" t="s">
        <v>261</v>
      </c>
      <c r="D847">
        <v>50</v>
      </c>
      <c r="E847" s="1">
        <v>550011</v>
      </c>
      <c r="F847" t="s">
        <v>261</v>
      </c>
      <c r="G847" t="s">
        <v>531</v>
      </c>
      <c r="H847" t="s">
        <v>532</v>
      </c>
      <c r="I847" t="s">
        <v>533</v>
      </c>
      <c r="J847" t="s">
        <v>534</v>
      </c>
    </row>
    <row r="848" spans="1:18" x14ac:dyDescent="0.35">
      <c r="A848" t="str">
        <f>VLOOKUP(E848,kontoplaan!A60:F1528,6,FALSE)</f>
        <v>Põhitegevuse kulud</v>
      </c>
      <c r="B848" t="str">
        <f>VLOOKUP(E848,kontogrupp!A848:B2172,2,FALSE)</f>
        <v>55 - majandamiskulud</v>
      </c>
      <c r="C848" t="s">
        <v>524</v>
      </c>
      <c r="D848">
        <v>-150</v>
      </c>
      <c r="E848" s="1">
        <v>550002</v>
      </c>
      <c r="F848" t="s">
        <v>524</v>
      </c>
      <c r="G848" t="s">
        <v>531</v>
      </c>
      <c r="H848" t="s">
        <v>532</v>
      </c>
      <c r="I848" t="s">
        <v>533</v>
      </c>
      <c r="J848" t="s">
        <v>534</v>
      </c>
    </row>
    <row r="849" spans="1:10" x14ac:dyDescent="0.35">
      <c r="A849" t="str">
        <f>VLOOKUP(E849,kontoplaan!A61:F1529,6,FALSE)</f>
        <v>Põhitegevuse kulud</v>
      </c>
      <c r="B849" t="str">
        <f>VLOOKUP(E849,kontogrupp!A849:B2173,2,FALSE)</f>
        <v>55 - majandamiskulud</v>
      </c>
      <c r="C849" t="s">
        <v>274</v>
      </c>
      <c r="D849">
        <v>59</v>
      </c>
      <c r="E849" s="1">
        <v>550420</v>
      </c>
      <c r="F849" t="s">
        <v>274</v>
      </c>
      <c r="G849" t="s">
        <v>609</v>
      </c>
      <c r="H849" t="s">
        <v>610</v>
      </c>
      <c r="I849" t="s">
        <v>250</v>
      </c>
      <c r="J849" t="s">
        <v>251</v>
      </c>
    </row>
    <row r="850" spans="1:10" x14ac:dyDescent="0.35">
      <c r="A850" t="str">
        <f>VLOOKUP(E850,kontoplaan!A62:F1530,6,FALSE)</f>
        <v>Põhitegevuse kulud</v>
      </c>
      <c r="B850" t="str">
        <f>VLOOKUP(E850,kontogrupp!A850:B2174,2,FALSE)</f>
        <v>55 - majandamiskulud</v>
      </c>
      <c r="C850" t="s">
        <v>184</v>
      </c>
      <c r="D850">
        <v>-59</v>
      </c>
      <c r="E850" s="1">
        <v>551308</v>
      </c>
      <c r="F850" t="s">
        <v>184</v>
      </c>
      <c r="G850" t="s">
        <v>609</v>
      </c>
      <c r="H850" t="s">
        <v>610</v>
      </c>
      <c r="I850" t="s">
        <v>250</v>
      </c>
      <c r="J850" t="s">
        <v>251</v>
      </c>
    </row>
    <row r="851" spans="1:10" x14ac:dyDescent="0.35">
      <c r="A851" t="str">
        <f>VLOOKUP(E851,kontoplaan!A63:F1531,6,FALSE)</f>
        <v>Põhitegevuse kulud</v>
      </c>
      <c r="B851" t="str">
        <f>VLOOKUP(E851,kontogrupp!A851:B2175,2,FALSE)</f>
        <v>55 - majandamiskulud</v>
      </c>
      <c r="C851" t="s">
        <v>64</v>
      </c>
      <c r="D851">
        <v>23</v>
      </c>
      <c r="E851" s="1">
        <v>550060</v>
      </c>
      <c r="F851" t="s">
        <v>64</v>
      </c>
      <c r="G851" t="s">
        <v>609</v>
      </c>
      <c r="H851" t="s">
        <v>610</v>
      </c>
      <c r="I851" t="s">
        <v>250</v>
      </c>
      <c r="J851" t="s">
        <v>251</v>
      </c>
    </row>
    <row r="852" spans="1:10" x14ac:dyDescent="0.35">
      <c r="A852" t="str">
        <f>VLOOKUP(E852,kontoplaan!A64:F1532,6,FALSE)</f>
        <v>Põhitegevuse kulud</v>
      </c>
      <c r="B852" t="str">
        <f>VLOOKUP(E852,kontogrupp!A852:B2176,2,FALSE)</f>
        <v>55 - majandamiskulud</v>
      </c>
      <c r="C852" t="s">
        <v>517</v>
      </c>
      <c r="D852">
        <v>-23</v>
      </c>
      <c r="E852" s="1">
        <v>550010</v>
      </c>
      <c r="F852" t="s">
        <v>517</v>
      </c>
      <c r="G852" t="s">
        <v>609</v>
      </c>
      <c r="H852" t="s">
        <v>610</v>
      </c>
      <c r="I852" t="s">
        <v>250</v>
      </c>
      <c r="J852" t="s">
        <v>251</v>
      </c>
    </row>
    <row r="853" spans="1:10" x14ac:dyDescent="0.35">
      <c r="A853" t="str">
        <f>VLOOKUP(E853,kontoplaan!A65:F1533,6,FALSE)</f>
        <v>Põhitegevuse kulud</v>
      </c>
      <c r="B853" t="str">
        <f>VLOOKUP(E853,kontogrupp!A853:B2177,2,FALSE)</f>
        <v>50 - tööjõukulud</v>
      </c>
      <c r="C853" t="s">
        <v>993</v>
      </c>
      <c r="D853">
        <v>340</v>
      </c>
      <c r="E853" s="1">
        <v>500263</v>
      </c>
      <c r="F853" t="s">
        <v>993</v>
      </c>
      <c r="G853" t="s">
        <v>609</v>
      </c>
      <c r="H853" t="s">
        <v>610</v>
      </c>
      <c r="I853" t="s">
        <v>250</v>
      </c>
      <c r="J853" t="s">
        <v>251</v>
      </c>
    </row>
    <row r="854" spans="1:10" x14ac:dyDescent="0.35">
      <c r="A854" t="str">
        <f>VLOOKUP(E854,kontoplaan!A66:F1534,6,FALSE)</f>
        <v>Põhitegevuse kulud</v>
      </c>
      <c r="B854" t="str">
        <f>VLOOKUP(E854,kontogrupp!A854:B2178,2,FALSE)</f>
        <v>50 - tööjõukulud</v>
      </c>
      <c r="C854" t="s">
        <v>157</v>
      </c>
      <c r="D854">
        <v>-340</v>
      </c>
      <c r="E854" s="1">
        <v>500260</v>
      </c>
      <c r="F854" t="s">
        <v>157</v>
      </c>
      <c r="G854" t="s">
        <v>609</v>
      </c>
      <c r="H854" t="s">
        <v>610</v>
      </c>
      <c r="I854" t="s">
        <v>250</v>
      </c>
      <c r="J854" t="s">
        <v>251</v>
      </c>
    </row>
    <row r="855" spans="1:10" x14ac:dyDescent="0.35">
      <c r="A855" t="str">
        <f>VLOOKUP(E855,kontoplaan!A67:F1535,6,FALSE)</f>
        <v>Põhitegevuse kulud</v>
      </c>
      <c r="B855" t="str">
        <f>VLOOKUP(E855,kontogrupp!A855:B2179,2,FALSE)</f>
        <v>50 - tööjõukulud</v>
      </c>
      <c r="C855" t="s">
        <v>995</v>
      </c>
      <c r="D855">
        <v>200</v>
      </c>
      <c r="E855" s="1">
        <v>500213</v>
      </c>
      <c r="F855" t="s">
        <v>995</v>
      </c>
      <c r="G855" t="s">
        <v>609</v>
      </c>
      <c r="H855" t="s">
        <v>610</v>
      </c>
      <c r="I855" t="s">
        <v>250</v>
      </c>
      <c r="J855" t="s">
        <v>251</v>
      </c>
    </row>
    <row r="856" spans="1:10" x14ac:dyDescent="0.35">
      <c r="A856" t="str">
        <f>VLOOKUP(E856,kontoplaan!A68:F1536,6,FALSE)</f>
        <v>Põhitegevuse kulud</v>
      </c>
      <c r="B856" t="str">
        <f>VLOOKUP(E856,kontogrupp!A856:B2180,2,FALSE)</f>
        <v>50 - tööjõukulud</v>
      </c>
      <c r="C856" t="s">
        <v>220</v>
      </c>
      <c r="D856">
        <v>-200</v>
      </c>
      <c r="E856" s="1">
        <v>500210</v>
      </c>
      <c r="F856" t="s">
        <v>220</v>
      </c>
      <c r="G856" t="s">
        <v>609</v>
      </c>
      <c r="H856" t="s">
        <v>610</v>
      </c>
      <c r="I856" t="s">
        <v>250</v>
      </c>
      <c r="J856" t="s">
        <v>251</v>
      </c>
    </row>
    <row r="857" spans="1:10" x14ac:dyDescent="0.35">
      <c r="A857" t="str">
        <f>VLOOKUP(E857,kontoplaan!A69:F1537,6,FALSE)</f>
        <v>Põhitegevuse kulud</v>
      </c>
      <c r="B857" t="str">
        <f>VLOOKUP(E857,kontogrupp!A857:B2181,2,FALSE)</f>
        <v>50 - tööjõukulud</v>
      </c>
      <c r="C857" t="s">
        <v>18</v>
      </c>
      <c r="D857">
        <v>38</v>
      </c>
      <c r="E857" s="1">
        <v>506040</v>
      </c>
      <c r="F857" t="s">
        <v>18</v>
      </c>
      <c r="G857" t="s">
        <v>609</v>
      </c>
      <c r="H857" t="s">
        <v>610</v>
      </c>
      <c r="I857" t="s">
        <v>250</v>
      </c>
      <c r="J857" t="s">
        <v>251</v>
      </c>
    </row>
    <row r="858" spans="1:10" x14ac:dyDescent="0.35">
      <c r="A858" t="str">
        <f>VLOOKUP(E858,kontoplaan!A70:F1538,6,FALSE)</f>
        <v>Põhitegevuse kulud</v>
      </c>
      <c r="B858" t="str">
        <f>VLOOKUP(E858,kontogrupp!A858:B2182,2,FALSE)</f>
        <v>50 - tööjõukulud</v>
      </c>
      <c r="C858" t="s">
        <v>28</v>
      </c>
      <c r="D858">
        <v>1525</v>
      </c>
      <c r="E858" s="1">
        <v>506000</v>
      </c>
      <c r="F858" t="s">
        <v>28</v>
      </c>
      <c r="G858" t="s">
        <v>609</v>
      </c>
      <c r="H858" t="s">
        <v>610</v>
      </c>
      <c r="I858" t="s">
        <v>250</v>
      </c>
      <c r="J858" t="s">
        <v>251</v>
      </c>
    </row>
    <row r="859" spans="1:10" x14ac:dyDescent="0.35">
      <c r="A859" t="str">
        <f>VLOOKUP(E859,kontoplaan!A71:F1539,6,FALSE)</f>
        <v>Põhitegevuse kulud</v>
      </c>
      <c r="B859" t="str">
        <f>VLOOKUP(E859,kontogrupp!A859:B2183,2,FALSE)</f>
        <v>50 - tööjõukulud</v>
      </c>
      <c r="C859" t="s">
        <v>157</v>
      </c>
      <c r="D859">
        <v>4623</v>
      </c>
      <c r="E859" s="1">
        <v>500260</v>
      </c>
      <c r="F859" t="s">
        <v>157</v>
      </c>
      <c r="G859" t="s">
        <v>609</v>
      </c>
      <c r="H859" t="s">
        <v>610</v>
      </c>
      <c r="I859" t="s">
        <v>250</v>
      </c>
      <c r="J859" t="s">
        <v>251</v>
      </c>
    </row>
    <row r="860" spans="1:10" x14ac:dyDescent="0.35">
      <c r="A860" t="str">
        <f>VLOOKUP(E860,kontoplaan!A72:F1540,6,FALSE)</f>
        <v>Põhitegevuse kulud</v>
      </c>
      <c r="B860" t="str">
        <f>VLOOKUP(E860,kontogrupp!A860:B2184,2,FALSE)</f>
        <v>55 - majandamiskulud</v>
      </c>
      <c r="C860" t="s">
        <v>997</v>
      </c>
      <c r="D860">
        <v>285</v>
      </c>
      <c r="E860" s="1">
        <v>552590</v>
      </c>
      <c r="F860" t="s">
        <v>149</v>
      </c>
      <c r="G860" t="s">
        <v>609</v>
      </c>
      <c r="H860" t="s">
        <v>610</v>
      </c>
      <c r="I860" t="s">
        <v>250</v>
      </c>
      <c r="J860" t="s">
        <v>251</v>
      </c>
    </row>
    <row r="861" spans="1:10" x14ac:dyDescent="0.35">
      <c r="A861" t="str">
        <f>VLOOKUP(E861,kontoplaan!A73:F1541,6,FALSE)</f>
        <v>Põhitegevuse kulud</v>
      </c>
      <c r="B861" t="str">
        <f>VLOOKUP(E861,kontogrupp!A861:B2185,2,FALSE)</f>
        <v>55 - majandamiskulud</v>
      </c>
      <c r="C861" t="s">
        <v>997</v>
      </c>
      <c r="D861">
        <v>315</v>
      </c>
      <c r="E861" s="1">
        <v>552520</v>
      </c>
      <c r="F861" t="s">
        <v>297</v>
      </c>
      <c r="G861" t="s">
        <v>609</v>
      </c>
      <c r="H861" t="s">
        <v>610</v>
      </c>
      <c r="I861" t="s">
        <v>250</v>
      </c>
      <c r="J861" t="s">
        <v>251</v>
      </c>
    </row>
    <row r="862" spans="1:10" x14ac:dyDescent="0.35">
      <c r="A862" t="str">
        <f>VLOOKUP(E862,kontoplaan!A74:F1542,6,FALSE)</f>
        <v>Põhitegevuse kulud</v>
      </c>
      <c r="B862" t="str">
        <f>VLOOKUP(E862,kontogrupp!A862:B2186,2,FALSE)</f>
        <v>55 - majandamiskulud</v>
      </c>
      <c r="C862" t="s">
        <v>998</v>
      </c>
      <c r="D862">
        <v>229</v>
      </c>
      <c r="E862" s="1">
        <v>550400</v>
      </c>
      <c r="F862" t="s">
        <v>138</v>
      </c>
      <c r="G862" t="s">
        <v>221</v>
      </c>
      <c r="H862" t="s">
        <v>222</v>
      </c>
      <c r="I862" t="s">
        <v>223</v>
      </c>
      <c r="J862" t="s">
        <v>224</v>
      </c>
    </row>
    <row r="863" spans="1:10" x14ac:dyDescent="0.35">
      <c r="A863" t="str">
        <f>VLOOKUP(E863,kontoplaan!A75:F1543,6,FALSE)</f>
        <v>Põhitegevuse kulud</v>
      </c>
      <c r="B863" t="str">
        <f>VLOOKUP(E863,kontogrupp!A863:B2187,2,FALSE)</f>
        <v>55 - majandamiskulud</v>
      </c>
      <c r="C863" t="s">
        <v>998</v>
      </c>
      <c r="D863">
        <v>-229</v>
      </c>
      <c r="E863" s="1">
        <v>552490</v>
      </c>
      <c r="F863" t="s">
        <v>244</v>
      </c>
      <c r="G863" t="s">
        <v>221</v>
      </c>
      <c r="H863" t="s">
        <v>222</v>
      </c>
      <c r="I863" t="s">
        <v>223</v>
      </c>
      <c r="J863" t="s">
        <v>224</v>
      </c>
    </row>
    <row r="864" spans="1:10" hidden="1" x14ac:dyDescent="0.35">
      <c r="A864" t="str">
        <f>VLOOKUP(E864,kontoplaan!A76:F1544,6,FALSE)</f>
        <v>Põhitegevuse tulud</v>
      </c>
      <c r="B864" t="str">
        <f>VLOOKUP(E864,kontogrupp!A864:B2188,2,FALSE)</f>
        <v>35 - saadud toetused</v>
      </c>
      <c r="C864" t="s">
        <v>999</v>
      </c>
      <c r="D864">
        <v>600</v>
      </c>
      <c r="E864" s="1">
        <v>350002</v>
      </c>
      <c r="F864" t="s">
        <v>691</v>
      </c>
      <c r="G864" t="s">
        <v>609</v>
      </c>
      <c r="H864" t="s">
        <v>610</v>
      </c>
      <c r="I864" t="s">
        <v>250</v>
      </c>
      <c r="J864" t="s">
        <v>251</v>
      </c>
    </row>
    <row r="865" spans="1:16" hidden="1" x14ac:dyDescent="0.35">
      <c r="A865" t="str">
        <f>VLOOKUP(E865,kontoplaan!A77:F1545,6,FALSE)</f>
        <v>Põhitegevuse tulud</v>
      </c>
      <c r="B865" t="str">
        <f>VLOOKUP(E865,kontogrupp!A865:B2189,2,FALSE)</f>
        <v>35 - saadud toetused</v>
      </c>
      <c r="C865" t="s">
        <v>1000</v>
      </c>
      <c r="D865">
        <v>2699</v>
      </c>
      <c r="E865" s="1">
        <v>350000</v>
      </c>
      <c r="F865" t="s">
        <v>162</v>
      </c>
      <c r="G865" t="s">
        <v>609</v>
      </c>
      <c r="H865" t="s">
        <v>610</v>
      </c>
      <c r="I865" t="s">
        <v>250</v>
      </c>
      <c r="J865" t="s">
        <v>251</v>
      </c>
    </row>
    <row r="866" spans="1:16" x14ac:dyDescent="0.35">
      <c r="A866" t="str">
        <f>VLOOKUP(E866,kontoplaan!A78:F1546,6,FALSE)</f>
        <v>Põhitegevuse kulud</v>
      </c>
      <c r="B866" t="str">
        <f>VLOOKUP(E866,kontogrupp!A866:B2190,2,FALSE)</f>
        <v>55 - majandamiskulud</v>
      </c>
      <c r="C866" t="s">
        <v>1001</v>
      </c>
      <c r="D866">
        <v>-175</v>
      </c>
      <c r="E866" s="1">
        <v>550400</v>
      </c>
      <c r="F866" t="s">
        <v>138</v>
      </c>
      <c r="G866" t="s">
        <v>221</v>
      </c>
      <c r="H866" t="s">
        <v>222</v>
      </c>
      <c r="I866" t="s">
        <v>223</v>
      </c>
      <c r="J866" t="s">
        <v>224</v>
      </c>
    </row>
    <row r="867" spans="1:16" hidden="1" x14ac:dyDescent="0.35">
      <c r="A867" t="str">
        <f>VLOOKUP(E867,kontoplaan!A79:F1547,6,FALSE)</f>
        <v>Põhitegevuse tulud</v>
      </c>
      <c r="B867" t="str">
        <f>VLOOKUP(E867,kontogrupp!A867:B2191,2,FALSE)</f>
        <v>32 - tulud kaupade ja teenuste müügist</v>
      </c>
      <c r="C867" t="s">
        <v>1002</v>
      </c>
      <c r="D867">
        <v>3487</v>
      </c>
      <c r="E867" s="1">
        <v>322090</v>
      </c>
      <c r="F867" t="s">
        <v>197</v>
      </c>
      <c r="G867" t="s">
        <v>609</v>
      </c>
      <c r="H867" t="s">
        <v>610</v>
      </c>
      <c r="I867" t="s">
        <v>250</v>
      </c>
      <c r="J867" t="s">
        <v>251</v>
      </c>
    </row>
    <row r="868" spans="1:16" x14ac:dyDescent="0.35">
      <c r="A868" t="str">
        <f>VLOOKUP(E868,kontoplaan!A80:F1548,6,FALSE)</f>
        <v>Põhitegevuse kulud</v>
      </c>
      <c r="B868" t="str">
        <f>VLOOKUP(E868,kontogrupp!A868:B2192,2,FALSE)</f>
        <v>55 - majandamiskulud</v>
      </c>
      <c r="C868" t="s">
        <v>1001</v>
      </c>
      <c r="D868">
        <v>175</v>
      </c>
      <c r="E868" s="1">
        <v>551108</v>
      </c>
      <c r="F868" t="s">
        <v>904</v>
      </c>
      <c r="G868" t="s">
        <v>221</v>
      </c>
      <c r="H868" t="s">
        <v>222</v>
      </c>
      <c r="I868" t="s">
        <v>223</v>
      </c>
      <c r="J868" t="s">
        <v>224</v>
      </c>
    </row>
    <row r="869" spans="1:16" x14ac:dyDescent="0.35">
      <c r="A869" t="str">
        <f>VLOOKUP(E869,kontoplaan!A81:F1549,6,FALSE)</f>
        <v>Põhitegevuse kulud</v>
      </c>
      <c r="B869" t="str">
        <f>VLOOKUP(E869,kontogrupp!A869:B2193,2,FALSE)</f>
        <v>55 - majandamiskulud</v>
      </c>
      <c r="C869" t="s">
        <v>1003</v>
      </c>
      <c r="D869">
        <v>-34</v>
      </c>
      <c r="E869" s="1">
        <v>550000</v>
      </c>
      <c r="F869" t="s">
        <v>190</v>
      </c>
      <c r="G869" t="s">
        <v>221</v>
      </c>
      <c r="H869" t="s">
        <v>222</v>
      </c>
      <c r="I869" t="s">
        <v>223</v>
      </c>
      <c r="J869" t="s">
        <v>224</v>
      </c>
    </row>
    <row r="870" spans="1:16" x14ac:dyDescent="0.35">
      <c r="A870" t="str">
        <f>VLOOKUP(E870,kontoplaan!A82:F1550,6,FALSE)</f>
        <v>Põhitegevuse kulud</v>
      </c>
      <c r="B870" t="str">
        <f>VLOOKUP(E870,kontogrupp!A870:B2194,2,FALSE)</f>
        <v>55 - majandamiskulud</v>
      </c>
      <c r="C870" t="s">
        <v>1003</v>
      </c>
      <c r="D870">
        <v>-60</v>
      </c>
      <c r="E870" s="1">
        <v>550099</v>
      </c>
      <c r="F870" t="s">
        <v>86</v>
      </c>
      <c r="G870" t="s">
        <v>221</v>
      </c>
      <c r="H870" t="s">
        <v>222</v>
      </c>
      <c r="I870" t="s">
        <v>223</v>
      </c>
      <c r="J870" t="s">
        <v>224</v>
      </c>
    </row>
    <row r="871" spans="1:16" x14ac:dyDescent="0.35">
      <c r="A871" t="str">
        <f>VLOOKUP(E871,kontoplaan!A83:F1551,6,FALSE)</f>
        <v>Põhitegevuse kulud</v>
      </c>
      <c r="B871" t="str">
        <f>VLOOKUP(E871,kontogrupp!A871:B2195,2,FALSE)</f>
        <v>55 - majandamiskulud</v>
      </c>
      <c r="C871" t="s">
        <v>1004</v>
      </c>
      <c r="D871">
        <v>94</v>
      </c>
      <c r="E871" s="1">
        <v>550012</v>
      </c>
      <c r="F871" t="s">
        <v>643</v>
      </c>
      <c r="G871" t="s">
        <v>221</v>
      </c>
      <c r="H871" t="s">
        <v>222</v>
      </c>
      <c r="I871" t="s">
        <v>223</v>
      </c>
      <c r="J871" t="s">
        <v>224</v>
      </c>
    </row>
    <row r="872" spans="1:16" x14ac:dyDescent="0.35">
      <c r="A872" t="str">
        <f>VLOOKUP(E872,kontoplaan!A84:F1552,6,FALSE)</f>
        <v>Põhitegevuse kulud</v>
      </c>
      <c r="B872" t="str">
        <f>VLOOKUP(E872,kontogrupp!A872:B2196,2,FALSE)</f>
        <v>55 - majandamiskulud</v>
      </c>
      <c r="C872" t="s">
        <v>1005</v>
      </c>
      <c r="D872">
        <v>48000</v>
      </c>
      <c r="E872" s="1">
        <v>552460</v>
      </c>
      <c r="F872" t="s">
        <v>826</v>
      </c>
      <c r="G872" t="s">
        <v>139</v>
      </c>
      <c r="H872" t="s">
        <v>140</v>
      </c>
      <c r="I872" t="s">
        <v>307</v>
      </c>
      <c r="J872" t="s">
        <v>308</v>
      </c>
      <c r="O872" t="s">
        <v>827</v>
      </c>
      <c r="P872" t="s">
        <v>828</v>
      </c>
    </row>
    <row r="873" spans="1:16" x14ac:dyDescent="0.35">
      <c r="A873" t="str">
        <f>VLOOKUP(E873,kontoplaan!A85:F1553,6,FALSE)</f>
        <v>Põhitegevuse kulud</v>
      </c>
      <c r="B873" t="str">
        <f>VLOOKUP(E873,kontogrupp!A873:B2197,2,FALSE)</f>
        <v>55 - majandamiskulud</v>
      </c>
      <c r="C873" t="s">
        <v>1005</v>
      </c>
      <c r="D873">
        <v>-48000</v>
      </c>
      <c r="E873" s="1">
        <v>552490</v>
      </c>
      <c r="F873" t="s">
        <v>244</v>
      </c>
      <c r="G873" t="s">
        <v>139</v>
      </c>
      <c r="H873" t="s">
        <v>140</v>
      </c>
      <c r="I873" t="s">
        <v>307</v>
      </c>
      <c r="J873" t="s">
        <v>308</v>
      </c>
      <c r="O873" t="s">
        <v>1006</v>
      </c>
      <c r="P873" t="s">
        <v>1007</v>
      </c>
    </row>
    <row r="874" spans="1:16" x14ac:dyDescent="0.35">
      <c r="A874" t="str">
        <f>VLOOKUP(E874,kontoplaan!A86:F1554,6,FALSE)</f>
        <v>Põhitegevuse kulud</v>
      </c>
      <c r="B874" t="str">
        <f>VLOOKUP(E874,kontogrupp!A874:B2198,2,FALSE)</f>
        <v>45 - toetused juriidilistele isikutele</v>
      </c>
      <c r="C874" t="s">
        <v>1008</v>
      </c>
      <c r="D874">
        <v>16901</v>
      </c>
      <c r="E874" s="1">
        <v>452100</v>
      </c>
      <c r="F874" t="s">
        <v>637</v>
      </c>
      <c r="G874" t="s">
        <v>139</v>
      </c>
      <c r="H874" t="s">
        <v>140</v>
      </c>
      <c r="I874" t="s">
        <v>839</v>
      </c>
      <c r="J874" t="s">
        <v>840</v>
      </c>
      <c r="O874" t="s">
        <v>1009</v>
      </c>
      <c r="P874" t="s">
        <v>1010</v>
      </c>
    </row>
    <row r="875" spans="1:16" x14ac:dyDescent="0.35">
      <c r="A875" t="str">
        <f>VLOOKUP(E875,kontoplaan!A87:F1555,6,FALSE)</f>
        <v>Põhitegevuse kulud</v>
      </c>
      <c r="B875" t="str">
        <f>VLOOKUP(E875,kontogrupp!A875:B2199,2,FALSE)</f>
        <v>55 - majandamiskulud</v>
      </c>
      <c r="C875" t="s">
        <v>1008</v>
      </c>
      <c r="D875">
        <v>-16901</v>
      </c>
      <c r="E875" s="1">
        <v>552590</v>
      </c>
      <c r="F875" t="s">
        <v>149</v>
      </c>
      <c r="G875" t="s">
        <v>139</v>
      </c>
      <c r="H875" t="s">
        <v>140</v>
      </c>
      <c r="I875" t="s">
        <v>839</v>
      </c>
      <c r="J875" t="s">
        <v>840</v>
      </c>
      <c r="O875" t="s">
        <v>1009</v>
      </c>
      <c r="P875" t="s">
        <v>1010</v>
      </c>
    </row>
    <row r="876" spans="1:16" x14ac:dyDescent="0.35">
      <c r="A876" t="str">
        <f>VLOOKUP(E876,kontoplaan!A88:F1556,6,FALSE)</f>
        <v>Põhitegevuse kulud</v>
      </c>
      <c r="B876" t="str">
        <f>VLOOKUP(E876,kontogrupp!A876:B2200,2,FALSE)</f>
        <v>55 - majandamiskulud</v>
      </c>
      <c r="C876" t="s">
        <v>1011</v>
      </c>
      <c r="D876">
        <v>-475</v>
      </c>
      <c r="E876" s="1">
        <v>552490</v>
      </c>
      <c r="F876" t="s">
        <v>244</v>
      </c>
      <c r="G876" t="s">
        <v>139</v>
      </c>
      <c r="H876" t="s">
        <v>140</v>
      </c>
      <c r="I876" t="s">
        <v>245</v>
      </c>
      <c r="J876" t="s">
        <v>246</v>
      </c>
      <c r="O876" t="s">
        <v>247</v>
      </c>
      <c r="P876" t="s">
        <v>248</v>
      </c>
    </row>
    <row r="877" spans="1:16" x14ac:dyDescent="0.35">
      <c r="A877" t="str">
        <f>VLOOKUP(E877,kontoplaan!A89:F1557,6,FALSE)</f>
        <v>Põhitegevuse kulud</v>
      </c>
      <c r="B877" t="str">
        <f>VLOOKUP(E877,kontogrupp!A877:B2201,2,FALSE)</f>
        <v>50 - tööjõukulud</v>
      </c>
      <c r="C877" t="s">
        <v>1012</v>
      </c>
      <c r="D877">
        <v>117</v>
      </c>
      <c r="E877" s="1">
        <v>506000</v>
      </c>
      <c r="F877" t="s">
        <v>28</v>
      </c>
      <c r="G877" t="s">
        <v>139</v>
      </c>
      <c r="H877" t="s">
        <v>140</v>
      </c>
      <c r="I877" t="s">
        <v>245</v>
      </c>
      <c r="J877" t="s">
        <v>246</v>
      </c>
      <c r="O877" t="s">
        <v>247</v>
      </c>
      <c r="P877" t="s">
        <v>248</v>
      </c>
    </row>
    <row r="878" spans="1:16" x14ac:dyDescent="0.35">
      <c r="A878" t="str">
        <f>VLOOKUP(E878,kontoplaan!A90:F1558,6,FALSE)</f>
        <v>Põhitegevuse kulud</v>
      </c>
      <c r="B878" t="str">
        <f>VLOOKUP(E878,kontogrupp!A878:B2202,2,FALSE)</f>
        <v>50 - tööjõukulud</v>
      </c>
      <c r="C878" t="s">
        <v>1013</v>
      </c>
      <c r="D878">
        <v>6</v>
      </c>
      <c r="E878" s="1">
        <v>506040</v>
      </c>
      <c r="F878" t="s">
        <v>18</v>
      </c>
      <c r="G878" t="s">
        <v>139</v>
      </c>
      <c r="H878" t="s">
        <v>140</v>
      </c>
      <c r="I878" t="s">
        <v>245</v>
      </c>
      <c r="J878" t="s">
        <v>246</v>
      </c>
      <c r="O878" t="s">
        <v>247</v>
      </c>
      <c r="P878" t="s">
        <v>248</v>
      </c>
    </row>
    <row r="879" spans="1:16" x14ac:dyDescent="0.35">
      <c r="A879" t="str">
        <f>VLOOKUP(E879,kontoplaan!A91:F1559,6,FALSE)</f>
        <v>Põhitegevuse kulud</v>
      </c>
      <c r="B879" t="str">
        <f>VLOOKUP(E879,kontogrupp!A879:B2203,2,FALSE)</f>
        <v>50 - tööjõukulud</v>
      </c>
      <c r="C879" t="s">
        <v>1014</v>
      </c>
      <c r="D879">
        <v>352</v>
      </c>
      <c r="E879" s="1">
        <v>500500</v>
      </c>
      <c r="F879" t="s">
        <v>97</v>
      </c>
      <c r="G879" t="s">
        <v>139</v>
      </c>
      <c r="H879" t="s">
        <v>140</v>
      </c>
      <c r="I879" t="s">
        <v>245</v>
      </c>
      <c r="J879" t="s">
        <v>246</v>
      </c>
      <c r="O879" t="s">
        <v>247</v>
      </c>
      <c r="P879" t="s">
        <v>248</v>
      </c>
    </row>
    <row r="880" spans="1:16" x14ac:dyDescent="0.35">
      <c r="A880" t="str">
        <f>VLOOKUP(E880,kontoplaan!A92:F1560,6,FALSE)</f>
        <v>Põhitegevuse kulud</v>
      </c>
      <c r="B880" t="str">
        <f>VLOOKUP(E880,kontogrupp!A880:B2204,2,FALSE)</f>
        <v>55 - majandamiskulud</v>
      </c>
      <c r="C880" t="s">
        <v>1015</v>
      </c>
      <c r="D880">
        <v>525</v>
      </c>
      <c r="E880" s="1">
        <v>550304</v>
      </c>
      <c r="F880" t="s">
        <v>667</v>
      </c>
      <c r="G880" t="s">
        <v>1016</v>
      </c>
      <c r="H880" t="s">
        <v>1017</v>
      </c>
      <c r="I880" t="s">
        <v>1018</v>
      </c>
      <c r="J880" t="s">
        <v>1019</v>
      </c>
    </row>
    <row r="881" spans="1:16" x14ac:dyDescent="0.35">
      <c r="A881" t="str">
        <f>VLOOKUP(E881,kontoplaan!A93:F1561,6,FALSE)</f>
        <v>Põhitegevuse kulud</v>
      </c>
      <c r="B881" t="str">
        <f>VLOOKUP(E881,kontogrupp!A881:B2205,2,FALSE)</f>
        <v>55 - majandamiskulud</v>
      </c>
      <c r="C881" t="s">
        <v>1020</v>
      </c>
      <c r="D881">
        <v>2475</v>
      </c>
      <c r="E881" s="1">
        <v>550400</v>
      </c>
      <c r="F881" t="s">
        <v>138</v>
      </c>
      <c r="G881" t="s">
        <v>1016</v>
      </c>
      <c r="H881" t="s">
        <v>1017</v>
      </c>
      <c r="I881" t="s">
        <v>1018</v>
      </c>
      <c r="J881" t="s">
        <v>1019</v>
      </c>
      <c r="O881" t="s">
        <v>1021</v>
      </c>
      <c r="P881" t="s">
        <v>1022</v>
      </c>
    </row>
    <row r="882" spans="1:16" x14ac:dyDescent="0.35">
      <c r="A882" t="str">
        <f>VLOOKUP(E882,kontoplaan!A94:F1562,6,FALSE)</f>
        <v>Põhitegevuse kulud</v>
      </c>
      <c r="B882" t="str">
        <f>VLOOKUP(E882,kontogrupp!A882:B2206,2,FALSE)</f>
        <v>55 - majandamiskulud</v>
      </c>
      <c r="C882" t="s">
        <v>1023</v>
      </c>
      <c r="D882">
        <v>-3000</v>
      </c>
      <c r="E882" s="1">
        <v>550040</v>
      </c>
      <c r="F882" t="s">
        <v>76</v>
      </c>
      <c r="G882" t="s">
        <v>1016</v>
      </c>
      <c r="H882" t="s">
        <v>1017</v>
      </c>
      <c r="I882" t="s">
        <v>1018</v>
      </c>
      <c r="J882" t="s">
        <v>1019</v>
      </c>
      <c r="O882" t="s">
        <v>1021</v>
      </c>
      <c r="P882" t="s">
        <v>1022</v>
      </c>
    </row>
    <row r="883" spans="1:16" x14ac:dyDescent="0.35">
      <c r="A883" t="str">
        <f>VLOOKUP(E883,kontoplaan!A95:F1563,6,FALSE)</f>
        <v>Põhitegevuse kulud</v>
      </c>
      <c r="B883" t="str">
        <f>VLOOKUP(E883,kontogrupp!A883:B2207,2,FALSE)</f>
        <v>55 - majandamiskulud</v>
      </c>
      <c r="C883" t="s">
        <v>1024</v>
      </c>
      <c r="D883">
        <v>8000</v>
      </c>
      <c r="E883" s="1">
        <v>551480</v>
      </c>
      <c r="F883" t="s">
        <v>675</v>
      </c>
      <c r="G883" t="s">
        <v>139</v>
      </c>
      <c r="H883" t="s">
        <v>140</v>
      </c>
      <c r="I883" t="s">
        <v>245</v>
      </c>
      <c r="J883" t="s">
        <v>246</v>
      </c>
      <c r="O883" t="s">
        <v>247</v>
      </c>
      <c r="P883" t="s">
        <v>248</v>
      </c>
    </row>
    <row r="884" spans="1:16" x14ac:dyDescent="0.35">
      <c r="A884" t="str">
        <f>VLOOKUP(E884,kontoplaan!A96:F1564,6,FALSE)</f>
        <v>Põhitegevuse kulud</v>
      </c>
      <c r="B884" t="str">
        <f>VLOOKUP(E884,kontogrupp!A884:B2208,2,FALSE)</f>
        <v>55 - majandamiskulud</v>
      </c>
      <c r="C884" t="s">
        <v>1025</v>
      </c>
      <c r="D884">
        <v>-8000</v>
      </c>
      <c r="E884" s="1">
        <v>551417</v>
      </c>
      <c r="F884" t="s">
        <v>257</v>
      </c>
      <c r="G884" t="s">
        <v>139</v>
      </c>
      <c r="H884" t="s">
        <v>140</v>
      </c>
      <c r="I884" t="s">
        <v>245</v>
      </c>
      <c r="J884" t="s">
        <v>246</v>
      </c>
      <c r="O884" t="s">
        <v>247</v>
      </c>
      <c r="P884" t="s">
        <v>248</v>
      </c>
    </row>
    <row r="885" spans="1:16" x14ac:dyDescent="0.35">
      <c r="A885" t="str">
        <f>VLOOKUP(E885,kontoplaan!A97:F1565,6,FALSE)</f>
        <v>Põhitegevuse kulud</v>
      </c>
      <c r="B885" t="str">
        <f>VLOOKUP(E885,kontogrupp!A885:B2209,2,FALSE)</f>
        <v>50 - tööjõukulud</v>
      </c>
      <c r="C885" t="s">
        <v>1020</v>
      </c>
      <c r="D885">
        <v>3</v>
      </c>
      <c r="E885" s="1">
        <v>506040</v>
      </c>
      <c r="F885" t="s">
        <v>18</v>
      </c>
      <c r="G885" t="s">
        <v>1016</v>
      </c>
      <c r="H885" t="s">
        <v>1017</v>
      </c>
      <c r="I885" t="s">
        <v>1018</v>
      </c>
      <c r="J885" t="s">
        <v>1019</v>
      </c>
      <c r="O885" t="s">
        <v>1026</v>
      </c>
      <c r="P885" t="s">
        <v>1027</v>
      </c>
    </row>
    <row r="886" spans="1:16" x14ac:dyDescent="0.35">
      <c r="A886" t="str">
        <f>VLOOKUP(E886,kontoplaan!A98:F1566,6,FALSE)</f>
        <v>Põhitegevuse kulud</v>
      </c>
      <c r="B886" t="str">
        <f>VLOOKUP(E886,kontogrupp!A886:B2210,2,FALSE)</f>
        <v>50 - tööjõukulud</v>
      </c>
      <c r="C886" t="s">
        <v>1020</v>
      </c>
      <c r="D886">
        <v>132</v>
      </c>
      <c r="E886" s="1">
        <v>506000</v>
      </c>
      <c r="F886" t="s">
        <v>28</v>
      </c>
      <c r="G886" t="s">
        <v>1016</v>
      </c>
      <c r="H886" t="s">
        <v>1017</v>
      </c>
      <c r="I886" t="s">
        <v>1018</v>
      </c>
      <c r="J886" t="s">
        <v>1019</v>
      </c>
      <c r="O886" t="s">
        <v>1026</v>
      </c>
      <c r="P886" t="s">
        <v>1027</v>
      </c>
    </row>
    <row r="887" spans="1:16" x14ac:dyDescent="0.35">
      <c r="A887" t="str">
        <f>VLOOKUP(E887,kontoplaan!A99:F1567,6,FALSE)</f>
        <v>Põhitegevuse kulud</v>
      </c>
      <c r="B887" t="str">
        <f>VLOOKUP(E887,kontogrupp!A887:B2211,2,FALSE)</f>
        <v>50 - tööjõukulud</v>
      </c>
      <c r="C887" t="s">
        <v>1028</v>
      </c>
      <c r="D887">
        <v>400</v>
      </c>
      <c r="E887" s="1">
        <v>500143</v>
      </c>
      <c r="F887" t="s">
        <v>1030</v>
      </c>
      <c r="G887" t="s">
        <v>1016</v>
      </c>
      <c r="H887" t="s">
        <v>1017</v>
      </c>
      <c r="I887" t="s">
        <v>1018</v>
      </c>
      <c r="J887" t="s">
        <v>1019</v>
      </c>
      <c r="O887" t="s">
        <v>1026</v>
      </c>
      <c r="P887" t="s">
        <v>1027</v>
      </c>
    </row>
    <row r="888" spans="1:16" x14ac:dyDescent="0.35">
      <c r="A888" t="str">
        <f>VLOOKUP(E888,kontoplaan!A100:F1568,6,FALSE)</f>
        <v>Põhitegevuse kulud</v>
      </c>
      <c r="B888" t="str">
        <f>VLOOKUP(E888,kontogrupp!A888:B2212,2,FALSE)</f>
        <v>50 - tööjõukulud</v>
      </c>
      <c r="C888" t="s">
        <v>1031</v>
      </c>
      <c r="D888">
        <v>203</v>
      </c>
      <c r="E888" s="1">
        <v>500147</v>
      </c>
      <c r="F888" t="s">
        <v>1033</v>
      </c>
      <c r="G888" t="s">
        <v>1016</v>
      </c>
      <c r="H888" t="s">
        <v>1017</v>
      </c>
      <c r="I888" t="s">
        <v>1018</v>
      </c>
      <c r="J888" t="s">
        <v>1019</v>
      </c>
      <c r="O888" t="s">
        <v>23</v>
      </c>
      <c r="P888" t="s">
        <v>24</v>
      </c>
    </row>
    <row r="889" spans="1:16" x14ac:dyDescent="0.35">
      <c r="A889" t="str">
        <f>VLOOKUP(E889,kontoplaan!A101:F1569,6,FALSE)</f>
        <v>Põhitegevuse kulud</v>
      </c>
      <c r="B889" t="str">
        <f>VLOOKUP(E889,kontogrupp!A889:B2213,2,FALSE)</f>
        <v>41 - toetused füüsilistele isikutele</v>
      </c>
      <c r="C889" t="s">
        <v>1034</v>
      </c>
      <c r="D889">
        <v>2500</v>
      </c>
      <c r="E889" s="1">
        <v>413900</v>
      </c>
      <c r="F889" t="s">
        <v>81</v>
      </c>
      <c r="G889" t="s">
        <v>139</v>
      </c>
      <c r="H889" t="s">
        <v>140</v>
      </c>
      <c r="I889" t="s">
        <v>339</v>
      </c>
      <c r="J889" t="s">
        <v>340</v>
      </c>
      <c r="O889" t="s">
        <v>1035</v>
      </c>
      <c r="P889" t="s">
        <v>1036</v>
      </c>
    </row>
    <row r="890" spans="1:16" x14ac:dyDescent="0.35">
      <c r="A890" t="str">
        <f>VLOOKUP(E890,kontoplaan!A102:F1570,6,FALSE)</f>
        <v>Põhitegevuse kulud</v>
      </c>
      <c r="B890" t="str">
        <f>VLOOKUP(E890,kontogrupp!A890:B2214,2,FALSE)</f>
        <v>41 - toetused füüsilistele isikutele</v>
      </c>
      <c r="C890" t="s">
        <v>1034</v>
      </c>
      <c r="D890">
        <v>-2500</v>
      </c>
      <c r="E890" s="1">
        <v>413900</v>
      </c>
      <c r="F890" t="s">
        <v>81</v>
      </c>
      <c r="G890" t="s">
        <v>139</v>
      </c>
      <c r="H890" t="s">
        <v>140</v>
      </c>
      <c r="I890" t="s">
        <v>339</v>
      </c>
      <c r="J890" t="s">
        <v>340</v>
      </c>
      <c r="O890" t="s">
        <v>1037</v>
      </c>
      <c r="P890" t="s">
        <v>1038</v>
      </c>
    </row>
    <row r="891" spans="1:16" x14ac:dyDescent="0.35">
      <c r="A891" t="str">
        <f>VLOOKUP(E891,kontoplaan!A103:F1571,6,FALSE)</f>
        <v>Põhitegevuse kulud</v>
      </c>
      <c r="B891" t="str">
        <f>VLOOKUP(E891,kontogrupp!A891:B2215,2,FALSE)</f>
        <v>50 - tööjõukulud</v>
      </c>
      <c r="C891" t="s">
        <v>1039</v>
      </c>
      <c r="D891">
        <v>-30</v>
      </c>
      <c r="E891" s="1">
        <v>506040</v>
      </c>
      <c r="F891" t="s">
        <v>18</v>
      </c>
      <c r="G891" t="s">
        <v>139</v>
      </c>
      <c r="H891" t="s">
        <v>140</v>
      </c>
      <c r="I891" t="s">
        <v>117</v>
      </c>
      <c r="J891" t="s">
        <v>118</v>
      </c>
      <c r="M891" t="s">
        <v>286</v>
      </c>
      <c r="N891" t="s">
        <v>287</v>
      </c>
      <c r="O891" t="s">
        <v>143</v>
      </c>
      <c r="P891" t="s">
        <v>144</v>
      </c>
    </row>
    <row r="892" spans="1:16" x14ac:dyDescent="0.35">
      <c r="A892" t="str">
        <f>VLOOKUP(E892,kontoplaan!A104:F1572,6,FALSE)</f>
        <v>Põhitegevuse kulud</v>
      </c>
      <c r="B892" t="str">
        <f>VLOOKUP(E892,kontogrupp!A892:B2216,2,FALSE)</f>
        <v>50 - tööjõukulud</v>
      </c>
      <c r="C892" t="s">
        <v>1040</v>
      </c>
      <c r="D892">
        <v>-1202</v>
      </c>
      <c r="E892" s="1">
        <v>506000</v>
      </c>
      <c r="F892" t="s">
        <v>28</v>
      </c>
      <c r="G892" t="s">
        <v>139</v>
      </c>
      <c r="H892" t="s">
        <v>140</v>
      </c>
      <c r="I892" t="s">
        <v>117</v>
      </c>
      <c r="J892" t="s">
        <v>118</v>
      </c>
      <c r="M892" t="s">
        <v>286</v>
      </c>
      <c r="N892" t="s">
        <v>287</v>
      </c>
      <c r="O892" t="s">
        <v>143</v>
      </c>
      <c r="P892" t="s">
        <v>144</v>
      </c>
    </row>
    <row r="893" spans="1:16" x14ac:dyDescent="0.35">
      <c r="A893" t="str">
        <f>VLOOKUP(E893,kontoplaan!A105:F1573,6,FALSE)</f>
        <v>Põhitegevuse kulud</v>
      </c>
      <c r="B893" t="str">
        <f>VLOOKUP(E893,kontogrupp!A893:B2217,2,FALSE)</f>
        <v>50 - tööjõukulud</v>
      </c>
      <c r="C893" t="s">
        <v>1041</v>
      </c>
      <c r="D893">
        <v>241</v>
      </c>
      <c r="E893" s="1">
        <v>500107</v>
      </c>
      <c r="F893" t="s">
        <v>1043</v>
      </c>
      <c r="G893" t="s">
        <v>1016</v>
      </c>
      <c r="H893" t="s">
        <v>1017</v>
      </c>
      <c r="I893" t="s">
        <v>1018</v>
      </c>
      <c r="J893" t="s">
        <v>1019</v>
      </c>
      <c r="O893" t="s">
        <v>23</v>
      </c>
      <c r="P893" t="s">
        <v>24</v>
      </c>
    </row>
    <row r="894" spans="1:16" x14ac:dyDescent="0.35">
      <c r="A894" t="str">
        <f>VLOOKUP(E894,kontoplaan!A106:F1574,6,FALSE)</f>
        <v>Põhitegevuse kulud</v>
      </c>
      <c r="B894" t="str">
        <f>VLOOKUP(E894,kontogrupp!A894:B2218,2,FALSE)</f>
        <v>50 - tööjõukulud</v>
      </c>
      <c r="C894" t="s">
        <v>1044</v>
      </c>
      <c r="D894">
        <v>-979</v>
      </c>
      <c r="E894" s="1">
        <v>500100</v>
      </c>
      <c r="F894" t="s">
        <v>1046</v>
      </c>
      <c r="G894" t="s">
        <v>1016</v>
      </c>
      <c r="H894" t="s">
        <v>1017</v>
      </c>
      <c r="I894" t="s">
        <v>1018</v>
      </c>
      <c r="J894" t="s">
        <v>1019</v>
      </c>
      <c r="O894" t="s">
        <v>23</v>
      </c>
      <c r="P894" t="s">
        <v>24</v>
      </c>
    </row>
    <row r="895" spans="1:16" x14ac:dyDescent="0.35">
      <c r="A895" t="str">
        <f>VLOOKUP(E895,kontoplaan!A107:F1575,6,FALSE)</f>
        <v>Põhitegevuse kulud</v>
      </c>
      <c r="B895" t="str">
        <f>VLOOKUP(E895,kontogrupp!A895:B2219,2,FALSE)</f>
        <v>50 - tööjõukulud</v>
      </c>
      <c r="C895" t="s">
        <v>1047</v>
      </c>
      <c r="D895">
        <v>-3640</v>
      </c>
      <c r="E895" s="1">
        <v>500260</v>
      </c>
      <c r="F895" t="s">
        <v>157</v>
      </c>
      <c r="G895" t="s">
        <v>139</v>
      </c>
      <c r="H895" t="s">
        <v>140</v>
      </c>
      <c r="I895" t="s">
        <v>117</v>
      </c>
      <c r="J895" t="s">
        <v>118</v>
      </c>
      <c r="M895" t="s">
        <v>286</v>
      </c>
      <c r="N895" t="s">
        <v>287</v>
      </c>
      <c r="O895" t="s">
        <v>143</v>
      </c>
      <c r="P895" t="s">
        <v>144</v>
      </c>
    </row>
    <row r="896" spans="1:16" x14ac:dyDescent="0.35">
      <c r="A896" t="str">
        <f>VLOOKUP(E896,kontoplaan!A108:F1576,6,FALSE)</f>
        <v>Põhitegevuse kulud</v>
      </c>
      <c r="B896" t="str">
        <f>VLOOKUP(E896,kontogrupp!A896:B2220,2,FALSE)</f>
        <v>41 - toetused füüsilistele isikutele</v>
      </c>
      <c r="C896" t="s">
        <v>1048</v>
      </c>
      <c r="D896">
        <v>14000</v>
      </c>
      <c r="E896" s="1">
        <v>413820</v>
      </c>
      <c r="F896" t="s">
        <v>1050</v>
      </c>
      <c r="G896" t="s">
        <v>1016</v>
      </c>
      <c r="H896" t="s">
        <v>1017</v>
      </c>
      <c r="I896" t="s">
        <v>1051</v>
      </c>
      <c r="J896" t="s">
        <v>1052</v>
      </c>
      <c r="O896" t="s">
        <v>1053</v>
      </c>
      <c r="P896" t="s">
        <v>1054</v>
      </c>
    </row>
    <row r="897" spans="1:16" x14ac:dyDescent="0.35">
      <c r="A897" t="str">
        <f>VLOOKUP(E897,kontoplaan!A109:F1577,6,FALSE)</f>
        <v>Põhitegevuse kulud</v>
      </c>
      <c r="B897" t="str">
        <f>VLOOKUP(E897,kontogrupp!A897:B2221,2,FALSE)</f>
        <v>41 - toetused füüsilistele isikutele</v>
      </c>
      <c r="C897" t="s">
        <v>1055</v>
      </c>
      <c r="D897">
        <v>-14000</v>
      </c>
      <c r="E897" s="1">
        <v>413899</v>
      </c>
      <c r="F897" t="s">
        <v>1057</v>
      </c>
      <c r="G897" t="s">
        <v>1016</v>
      </c>
      <c r="H897" t="s">
        <v>1017</v>
      </c>
      <c r="I897" t="s">
        <v>1051</v>
      </c>
      <c r="J897" t="s">
        <v>1052</v>
      </c>
      <c r="O897" t="s">
        <v>1053</v>
      </c>
      <c r="P897" t="s">
        <v>1054</v>
      </c>
    </row>
    <row r="898" spans="1:16" x14ac:dyDescent="0.35">
      <c r="A898" t="str">
        <f>VLOOKUP(E898,kontoplaan!A110:F1578,6,FALSE)</f>
        <v>Põhitegevuse kulud</v>
      </c>
      <c r="B898" t="str">
        <f>VLOOKUP(E898,kontogrupp!A898:B2222,2,FALSE)</f>
        <v>55 - majandamiskulud</v>
      </c>
      <c r="C898" t="s">
        <v>1058</v>
      </c>
      <c r="D898">
        <v>5400</v>
      </c>
      <c r="E898" s="1">
        <v>550051</v>
      </c>
      <c r="F898" t="s">
        <v>1060</v>
      </c>
      <c r="G898" t="s">
        <v>126</v>
      </c>
      <c r="H898" t="s">
        <v>127</v>
      </c>
      <c r="I898" t="s">
        <v>21</v>
      </c>
      <c r="J898" t="s">
        <v>22</v>
      </c>
    </row>
    <row r="899" spans="1:16" x14ac:dyDescent="0.35">
      <c r="A899" t="str">
        <f>VLOOKUP(E899,kontoplaan!A111:F1579,6,FALSE)</f>
        <v>Põhitegevuse kulud</v>
      </c>
      <c r="B899" t="str">
        <f>VLOOKUP(E899,kontogrupp!A899:B2223,2,FALSE)</f>
        <v>50 - tööjõukulud</v>
      </c>
      <c r="C899" t="s">
        <v>1061</v>
      </c>
      <c r="D899">
        <v>-5400</v>
      </c>
      <c r="E899" s="1">
        <v>500243</v>
      </c>
      <c r="F899" t="s">
        <v>812</v>
      </c>
      <c r="G899" t="s">
        <v>126</v>
      </c>
      <c r="H899" t="s">
        <v>127</v>
      </c>
      <c r="I899" t="s">
        <v>21</v>
      </c>
      <c r="J899" t="s">
        <v>22</v>
      </c>
    </row>
    <row r="900" spans="1:16" x14ac:dyDescent="0.35">
      <c r="A900" t="str">
        <f>VLOOKUP(E900,kontoplaan!A112:F1580,6,FALSE)</f>
        <v>Põhitegevuse kulud</v>
      </c>
      <c r="B900" t="str">
        <f>VLOOKUP(E900,kontogrupp!A900:B2224,2,FALSE)</f>
        <v>50 - tööjõukulud</v>
      </c>
      <c r="C900" t="s">
        <v>1062</v>
      </c>
      <c r="D900">
        <v>-211</v>
      </c>
      <c r="E900" s="1">
        <v>500243</v>
      </c>
      <c r="F900" t="s">
        <v>812</v>
      </c>
      <c r="G900" t="s">
        <v>126</v>
      </c>
      <c r="H900" t="s">
        <v>127</v>
      </c>
      <c r="I900" t="s">
        <v>21</v>
      </c>
      <c r="J900" t="s">
        <v>22</v>
      </c>
    </row>
    <row r="901" spans="1:16" x14ac:dyDescent="0.35">
      <c r="A901" t="str">
        <f>VLOOKUP(E901,kontoplaan!A113:F1581,6,FALSE)</f>
        <v>Põhitegevuse kulud</v>
      </c>
      <c r="B901" t="str">
        <f>VLOOKUP(E901,kontogrupp!A901:B2225,2,FALSE)</f>
        <v>45 - toetused juriidilistele isikutele</v>
      </c>
      <c r="C901" t="s">
        <v>1058</v>
      </c>
      <c r="D901">
        <v>211</v>
      </c>
      <c r="E901" s="1">
        <v>452800</v>
      </c>
      <c r="F901" t="s">
        <v>1064</v>
      </c>
      <c r="G901" t="s">
        <v>126</v>
      </c>
      <c r="H901" t="s">
        <v>127</v>
      </c>
      <c r="I901" t="s">
        <v>1065</v>
      </c>
      <c r="J901" t="s">
        <v>1066</v>
      </c>
      <c r="O901" t="s">
        <v>1067</v>
      </c>
      <c r="P901" t="s">
        <v>1068</v>
      </c>
    </row>
    <row r="902" spans="1:16" x14ac:dyDescent="0.35">
      <c r="A902" t="str">
        <f>VLOOKUP(E902,kontoplaan!A114:F1582,6,FALSE)</f>
        <v>Põhitegevuse kulud</v>
      </c>
      <c r="B902" t="str">
        <f>VLOOKUP(E902,kontogrupp!A902:B2226,2,FALSE)</f>
        <v>55 - majandamiskulud</v>
      </c>
      <c r="C902" t="s">
        <v>1069</v>
      </c>
      <c r="D902">
        <v>4000</v>
      </c>
      <c r="E902" s="1">
        <v>554090</v>
      </c>
      <c r="F902" t="s">
        <v>265</v>
      </c>
      <c r="G902" t="s">
        <v>134</v>
      </c>
      <c r="H902" t="s">
        <v>135</v>
      </c>
      <c r="I902" t="s">
        <v>117</v>
      </c>
      <c r="J902" t="s">
        <v>118</v>
      </c>
    </row>
    <row r="903" spans="1:16" x14ac:dyDescent="0.35">
      <c r="A903" t="str">
        <f>VLOOKUP(E903,kontoplaan!A115:F1583,6,FALSE)</f>
        <v>Põhitegevuse kulud</v>
      </c>
      <c r="B903" t="str">
        <f>VLOOKUP(E903,kontogrupp!A903:B2227,2,FALSE)</f>
        <v>55 - majandamiskulud</v>
      </c>
      <c r="C903" t="s">
        <v>1070</v>
      </c>
      <c r="D903">
        <v>-4000</v>
      </c>
      <c r="E903" s="1">
        <v>553290</v>
      </c>
      <c r="F903" t="s">
        <v>991</v>
      </c>
      <c r="G903" t="s">
        <v>134</v>
      </c>
      <c r="H903" t="s">
        <v>135</v>
      </c>
      <c r="I903" t="s">
        <v>117</v>
      </c>
      <c r="J903" t="s">
        <v>118</v>
      </c>
    </row>
    <row r="904" spans="1:16" x14ac:dyDescent="0.35">
      <c r="A904" t="str">
        <f>VLOOKUP(E904,kontoplaan!A116:F1584,6,FALSE)</f>
        <v>Põhitegevuse kulud</v>
      </c>
      <c r="B904" t="str">
        <f>VLOOKUP(E904,kontogrupp!A904:B2228,2,FALSE)</f>
        <v>55 - majandamiskulud</v>
      </c>
      <c r="C904" t="s">
        <v>1071</v>
      </c>
      <c r="D904">
        <v>5160</v>
      </c>
      <c r="E904" s="1">
        <v>551500</v>
      </c>
      <c r="F904" t="s">
        <v>169</v>
      </c>
      <c r="G904" t="s">
        <v>134</v>
      </c>
      <c r="H904" t="s">
        <v>135</v>
      </c>
      <c r="I904" t="s">
        <v>117</v>
      </c>
      <c r="J904" t="s">
        <v>118</v>
      </c>
    </row>
    <row r="905" spans="1:16" x14ac:dyDescent="0.35">
      <c r="A905" t="str">
        <f>VLOOKUP(E905,kontoplaan!A117:F1585,6,FALSE)</f>
        <v>Põhitegevuse kulud</v>
      </c>
      <c r="B905" t="str">
        <f>VLOOKUP(E905,kontogrupp!A905:B2229,2,FALSE)</f>
        <v>50 - tööjõukulud</v>
      </c>
      <c r="C905" t="s">
        <v>1072</v>
      </c>
      <c r="D905">
        <v>1</v>
      </c>
      <c r="E905" s="1">
        <v>506040</v>
      </c>
      <c r="F905" t="s">
        <v>18</v>
      </c>
      <c r="G905" t="s">
        <v>134</v>
      </c>
      <c r="H905" t="s">
        <v>135</v>
      </c>
      <c r="I905" t="s">
        <v>117</v>
      </c>
      <c r="J905" t="s">
        <v>118</v>
      </c>
    </row>
    <row r="906" spans="1:16" x14ac:dyDescent="0.35">
      <c r="A906" t="str">
        <f>VLOOKUP(E906,kontoplaan!A118:F1586,6,FALSE)</f>
        <v>Põhitegevuse kulud</v>
      </c>
      <c r="B906" t="str">
        <f>VLOOKUP(E906,kontogrupp!A906:B2230,2,FALSE)</f>
        <v>50 - tööjõukulud</v>
      </c>
      <c r="C906" t="s">
        <v>1072</v>
      </c>
      <c r="D906">
        <v>49</v>
      </c>
      <c r="E906" s="1">
        <v>506000</v>
      </c>
      <c r="F906" t="s">
        <v>28</v>
      </c>
      <c r="G906" t="s">
        <v>134</v>
      </c>
      <c r="H906" t="s">
        <v>135</v>
      </c>
      <c r="I906" t="s">
        <v>117</v>
      </c>
      <c r="J906" t="s">
        <v>118</v>
      </c>
    </row>
    <row r="907" spans="1:16" x14ac:dyDescent="0.35">
      <c r="A907" t="str">
        <f>VLOOKUP(E907,kontoplaan!A119:F1587,6,FALSE)</f>
        <v>Põhitegevuse kulud</v>
      </c>
      <c r="B907" t="str">
        <f>VLOOKUP(E907,kontogrupp!A907:B2231,2,FALSE)</f>
        <v>50 - tööjõukulud</v>
      </c>
      <c r="C907" t="s">
        <v>1072</v>
      </c>
      <c r="D907">
        <v>150</v>
      </c>
      <c r="E907" s="1">
        <v>500280</v>
      </c>
      <c r="F907" t="s">
        <v>227</v>
      </c>
      <c r="G907" t="s">
        <v>134</v>
      </c>
      <c r="H907" t="s">
        <v>135</v>
      </c>
      <c r="I907" t="s">
        <v>117</v>
      </c>
      <c r="J907" t="s">
        <v>118</v>
      </c>
    </row>
    <row r="908" spans="1:16" x14ac:dyDescent="0.35">
      <c r="A908" t="str">
        <f>VLOOKUP(E908,kontoplaan!A120:F1588,6,FALSE)</f>
        <v>Põhitegevuse kulud</v>
      </c>
      <c r="B908" t="str">
        <f>VLOOKUP(E908,kontogrupp!A908:B2232,2,FALSE)</f>
        <v>55 - majandamiskulud</v>
      </c>
      <c r="C908" t="s">
        <v>1073</v>
      </c>
      <c r="D908">
        <v>-920</v>
      </c>
      <c r="E908" s="1">
        <v>550400</v>
      </c>
      <c r="F908" t="s">
        <v>138</v>
      </c>
      <c r="G908" t="s">
        <v>531</v>
      </c>
      <c r="H908" t="s">
        <v>532</v>
      </c>
      <c r="I908" t="s">
        <v>533</v>
      </c>
      <c r="J908" t="s">
        <v>534</v>
      </c>
      <c r="M908" t="s">
        <v>1074</v>
      </c>
      <c r="N908" t="s">
        <v>1075</v>
      </c>
    </row>
    <row r="909" spans="1:16" x14ac:dyDescent="0.35">
      <c r="A909" t="str">
        <f>VLOOKUP(E909,kontoplaan!A121:F1589,6,FALSE)</f>
        <v>Põhitegevuse kulud</v>
      </c>
      <c r="B909" t="str">
        <f>VLOOKUP(E909,kontogrupp!A909:B2233,2,FALSE)</f>
        <v>55 - majandamiskulud</v>
      </c>
      <c r="C909" t="s">
        <v>209</v>
      </c>
      <c r="D909">
        <v>1000</v>
      </c>
      <c r="E909" s="1">
        <v>552440</v>
      </c>
      <c r="F909" t="s">
        <v>209</v>
      </c>
      <c r="G909" t="s">
        <v>288</v>
      </c>
      <c r="H909" t="s">
        <v>289</v>
      </c>
      <c r="I909" t="s">
        <v>117</v>
      </c>
      <c r="J909" t="s">
        <v>118</v>
      </c>
    </row>
    <row r="910" spans="1:16" x14ac:dyDescent="0.35">
      <c r="A910" t="str">
        <f>VLOOKUP(E910,kontoplaan!A122:F1590,6,FALSE)</f>
        <v>Põhitegevuse kulud</v>
      </c>
      <c r="B910" t="str">
        <f>VLOOKUP(E910,kontogrupp!A910:B2234,2,FALSE)</f>
        <v>55 - majandamiskulud</v>
      </c>
      <c r="C910" t="s">
        <v>1076</v>
      </c>
      <c r="D910">
        <v>9840</v>
      </c>
      <c r="E910" s="1">
        <v>551260</v>
      </c>
      <c r="F910" t="s">
        <v>400</v>
      </c>
      <c r="G910" t="s">
        <v>134</v>
      </c>
      <c r="H910" t="s">
        <v>135</v>
      </c>
      <c r="I910" t="s">
        <v>117</v>
      </c>
      <c r="J910" t="s">
        <v>118</v>
      </c>
      <c r="K910" t="s">
        <v>426</v>
      </c>
      <c r="L910" t="s">
        <v>427</v>
      </c>
    </row>
    <row r="911" spans="1:16" hidden="1" x14ac:dyDescent="0.35">
      <c r="A911" t="str">
        <f>VLOOKUP(E911,kontoplaan!A123:F1591,6,FALSE)</f>
        <v>Põhitegevuse tulud</v>
      </c>
      <c r="B911" t="str">
        <f>VLOOKUP(E911,kontogrupp!A911:B2235,2,FALSE)</f>
        <v>32 - tulud kaupade ja teenuste müügist</v>
      </c>
      <c r="C911" t="s">
        <v>1078</v>
      </c>
      <c r="D911">
        <v>15000</v>
      </c>
      <c r="E911" s="1">
        <v>322090</v>
      </c>
      <c r="F911" t="s">
        <v>197</v>
      </c>
      <c r="G911" t="s">
        <v>134</v>
      </c>
      <c r="H911" t="s">
        <v>135</v>
      </c>
      <c r="I911" t="s">
        <v>117</v>
      </c>
      <c r="J911" t="s">
        <v>118</v>
      </c>
    </row>
    <row r="912" spans="1:16" x14ac:dyDescent="0.35">
      <c r="A912" t="str">
        <f>VLOOKUP(E912,kontoplaan!A124:F1592,6,FALSE)</f>
        <v>Põhitegevuse kulud</v>
      </c>
      <c r="B912" t="str">
        <f>VLOOKUP(E912,kontogrupp!A912:B2236,2,FALSE)</f>
        <v>55 - majandamiskulud</v>
      </c>
      <c r="C912" t="s">
        <v>149</v>
      </c>
      <c r="D912">
        <v>9500</v>
      </c>
      <c r="E912" s="1">
        <v>552590</v>
      </c>
      <c r="F912" t="s">
        <v>149</v>
      </c>
      <c r="G912" t="s">
        <v>288</v>
      </c>
      <c r="H912" t="s">
        <v>289</v>
      </c>
      <c r="I912" t="s">
        <v>117</v>
      </c>
      <c r="J912" t="s">
        <v>118</v>
      </c>
    </row>
    <row r="913" spans="1:16" hidden="1" x14ac:dyDescent="0.35">
      <c r="A913" t="str">
        <f>VLOOKUP(E913,kontoplaan!A125:F1593,6,FALSE)</f>
        <v>Põhitegevuse tulud</v>
      </c>
      <c r="B913" t="str">
        <f>VLOOKUP(E913,kontogrupp!A913:B2237,2,FALSE)</f>
        <v>35 - saadud toetused</v>
      </c>
      <c r="C913" t="s">
        <v>162</v>
      </c>
      <c r="D913">
        <v>6947</v>
      </c>
      <c r="E913" s="1">
        <v>350000</v>
      </c>
      <c r="F913" t="s">
        <v>162</v>
      </c>
      <c r="G913" t="s">
        <v>288</v>
      </c>
      <c r="H913" t="s">
        <v>289</v>
      </c>
      <c r="I913" t="s">
        <v>117</v>
      </c>
      <c r="J913" t="s">
        <v>118</v>
      </c>
    </row>
    <row r="914" spans="1:16" x14ac:dyDescent="0.35">
      <c r="A914" t="str">
        <f>VLOOKUP(E914,kontoplaan!A126:F1594,6,FALSE)</f>
        <v>Põhitegevuse kulud</v>
      </c>
      <c r="B914" t="str">
        <f>VLOOKUP(E914,kontogrupp!A914:B2238,2,FALSE)</f>
        <v>55 - majandamiskulud</v>
      </c>
      <c r="C914" t="s">
        <v>1079</v>
      </c>
      <c r="D914">
        <v>2430</v>
      </c>
      <c r="E914" s="1">
        <v>550400</v>
      </c>
      <c r="F914" t="s">
        <v>138</v>
      </c>
      <c r="G914" t="s">
        <v>428</v>
      </c>
      <c r="H914" t="s">
        <v>429</v>
      </c>
      <c r="I914" t="s">
        <v>307</v>
      </c>
      <c r="J914" t="s">
        <v>308</v>
      </c>
    </row>
    <row r="915" spans="1:16" x14ac:dyDescent="0.35">
      <c r="A915" t="str">
        <f>VLOOKUP(E915,kontoplaan!A127:F1595,6,FALSE)</f>
        <v>Põhitegevuse kulud</v>
      </c>
      <c r="B915" t="str">
        <f>VLOOKUP(E915,kontogrupp!A915:B2239,2,FALSE)</f>
        <v>55 - majandamiskulud</v>
      </c>
      <c r="C915" t="s">
        <v>230</v>
      </c>
      <c r="D915">
        <v>1247</v>
      </c>
      <c r="E915" s="1">
        <v>551590</v>
      </c>
      <c r="F915" t="s">
        <v>230</v>
      </c>
      <c r="G915" t="s">
        <v>428</v>
      </c>
      <c r="H915" t="s">
        <v>429</v>
      </c>
      <c r="I915" t="s">
        <v>307</v>
      </c>
      <c r="J915" t="s">
        <v>308</v>
      </c>
    </row>
    <row r="916" spans="1:16" x14ac:dyDescent="0.35">
      <c r="A916" t="str">
        <f>VLOOKUP(E916,kontoplaan!A128:F1596,6,FALSE)</f>
        <v>Põhitegevuse kulud</v>
      </c>
      <c r="B916" t="str">
        <f>VLOOKUP(E916,kontogrupp!A916:B2240,2,FALSE)</f>
        <v>55 - majandamiskulud</v>
      </c>
      <c r="C916" t="s">
        <v>182</v>
      </c>
      <c r="D916">
        <v>-1429</v>
      </c>
      <c r="E916" s="1">
        <v>551560</v>
      </c>
      <c r="F916" t="s">
        <v>182</v>
      </c>
      <c r="G916" t="s">
        <v>428</v>
      </c>
      <c r="H916" t="s">
        <v>429</v>
      </c>
      <c r="I916" t="s">
        <v>307</v>
      </c>
      <c r="J916" t="s">
        <v>308</v>
      </c>
    </row>
    <row r="917" spans="1:16" x14ac:dyDescent="0.35">
      <c r="A917" t="str">
        <f>VLOOKUP(E917,kontoplaan!A129:F1597,6,FALSE)</f>
        <v>Põhitegevuse kulud</v>
      </c>
      <c r="B917" t="str">
        <f>VLOOKUP(E917,kontogrupp!A917:B2241,2,FALSE)</f>
        <v>60 - muud tegevuskulud</v>
      </c>
      <c r="C917" t="s">
        <v>881</v>
      </c>
      <c r="D917">
        <v>4</v>
      </c>
      <c r="E917" s="1">
        <v>608010</v>
      </c>
      <c r="F917" t="s">
        <v>881</v>
      </c>
      <c r="G917" t="s">
        <v>428</v>
      </c>
      <c r="H917" t="s">
        <v>429</v>
      </c>
      <c r="I917" t="s">
        <v>307</v>
      </c>
      <c r="J917" t="s">
        <v>308</v>
      </c>
    </row>
    <row r="918" spans="1:16" x14ac:dyDescent="0.35">
      <c r="A918" t="str">
        <f>VLOOKUP(E918,kontoplaan!A130:F1598,6,FALSE)</f>
        <v>Põhitegevuse kulud</v>
      </c>
      <c r="B918" t="str">
        <f>VLOOKUP(E918,kontogrupp!A918:B2242,2,FALSE)</f>
        <v>55 - majandamiskulud</v>
      </c>
      <c r="C918" t="s">
        <v>891</v>
      </c>
      <c r="D918">
        <v>-212</v>
      </c>
      <c r="E918" s="1">
        <v>553200</v>
      </c>
      <c r="F918" t="s">
        <v>891</v>
      </c>
      <c r="G918" t="s">
        <v>428</v>
      </c>
      <c r="H918" t="s">
        <v>429</v>
      </c>
      <c r="I918" t="s">
        <v>307</v>
      </c>
      <c r="J918" t="s">
        <v>308</v>
      </c>
    </row>
    <row r="919" spans="1:16" x14ac:dyDescent="0.35">
      <c r="A919" t="str">
        <f>VLOOKUP(E919,kontoplaan!A131:F1599,6,FALSE)</f>
        <v>Põhitegevuse kulud</v>
      </c>
      <c r="B919" t="str">
        <f>VLOOKUP(E919,kontogrupp!A919:B2243,2,FALSE)</f>
        <v>55 - majandamiskulud</v>
      </c>
      <c r="C919" t="s">
        <v>991</v>
      </c>
      <c r="D919">
        <v>212</v>
      </c>
      <c r="E919" s="1">
        <v>553290</v>
      </c>
      <c r="F919" t="s">
        <v>991</v>
      </c>
      <c r="G919" t="s">
        <v>428</v>
      </c>
      <c r="H919" t="s">
        <v>429</v>
      </c>
      <c r="I919" t="s">
        <v>307</v>
      </c>
      <c r="J919" t="s">
        <v>308</v>
      </c>
    </row>
    <row r="920" spans="1:16" x14ac:dyDescent="0.35">
      <c r="A920" t="str">
        <f>VLOOKUP(E920,kontoplaan!A132:F1600,6,FALSE)</f>
        <v>Põhitegevuse kulud</v>
      </c>
      <c r="B920" t="str">
        <f>VLOOKUP(E920,kontogrupp!A920:B2244,2,FALSE)</f>
        <v>55 - majandamiskulud</v>
      </c>
      <c r="C920" t="s">
        <v>274</v>
      </c>
      <c r="D920">
        <v>59</v>
      </c>
      <c r="E920" s="1">
        <v>550302</v>
      </c>
      <c r="F920" t="s">
        <v>274</v>
      </c>
      <c r="G920" t="s">
        <v>428</v>
      </c>
      <c r="H920" t="s">
        <v>429</v>
      </c>
      <c r="I920" t="s">
        <v>307</v>
      </c>
      <c r="J920" t="s">
        <v>308</v>
      </c>
    </row>
    <row r="921" spans="1:16" x14ac:dyDescent="0.35">
      <c r="A921" t="str">
        <f>VLOOKUP(E921,kontoplaan!A133:F1601,6,FALSE)</f>
        <v>Põhitegevuse kulud</v>
      </c>
      <c r="B921" t="str">
        <f>VLOOKUP(E921,kontogrupp!A921:B2245,2,FALSE)</f>
        <v>55 - majandamiskulud</v>
      </c>
      <c r="C921" t="s">
        <v>76</v>
      </c>
      <c r="D921">
        <v>119</v>
      </c>
      <c r="E921" s="1">
        <v>550040</v>
      </c>
      <c r="F921" t="s">
        <v>76</v>
      </c>
      <c r="G921" t="s">
        <v>428</v>
      </c>
      <c r="H921" t="s">
        <v>429</v>
      </c>
      <c r="I921" t="s">
        <v>307</v>
      </c>
      <c r="J921" t="s">
        <v>308</v>
      </c>
    </row>
    <row r="922" spans="1:16" x14ac:dyDescent="0.35">
      <c r="A922" t="str">
        <f>VLOOKUP(E922,kontoplaan!A134:F1602,6,FALSE)</f>
        <v>Põhitegevuse kulud</v>
      </c>
      <c r="B922" t="str">
        <f>VLOOKUP(E922,kontogrupp!A922:B2246,2,FALSE)</f>
        <v>55 - majandamiskulud</v>
      </c>
      <c r="C922" t="s">
        <v>1080</v>
      </c>
      <c r="D922">
        <v>-3450</v>
      </c>
      <c r="E922" s="1">
        <v>552490</v>
      </c>
      <c r="F922" t="s">
        <v>244</v>
      </c>
      <c r="G922" t="s">
        <v>139</v>
      </c>
      <c r="H922" t="s">
        <v>140</v>
      </c>
      <c r="I922" t="s">
        <v>245</v>
      </c>
      <c r="J922" t="s">
        <v>246</v>
      </c>
      <c r="O922" t="s">
        <v>247</v>
      </c>
      <c r="P922" t="s">
        <v>248</v>
      </c>
    </row>
    <row r="923" spans="1:16" x14ac:dyDescent="0.35">
      <c r="A923" t="str">
        <f>VLOOKUP(E923,kontoplaan!A135:F1603,6,FALSE)</f>
        <v>Põhitegevuse kulud</v>
      </c>
      <c r="B923" t="str">
        <f>VLOOKUP(E923,kontogrupp!A923:B2247,2,FALSE)</f>
        <v>55 - majandamiskulud</v>
      </c>
      <c r="C923" t="s">
        <v>1081</v>
      </c>
      <c r="D923">
        <v>-200</v>
      </c>
      <c r="E923" s="1">
        <v>552490</v>
      </c>
      <c r="F923" t="s">
        <v>244</v>
      </c>
      <c r="G923" t="s">
        <v>139</v>
      </c>
      <c r="H923" t="s">
        <v>140</v>
      </c>
      <c r="I923" t="s">
        <v>245</v>
      </c>
      <c r="J923" t="s">
        <v>246</v>
      </c>
      <c r="O923" t="s">
        <v>247</v>
      </c>
      <c r="P923" t="s">
        <v>248</v>
      </c>
    </row>
    <row r="924" spans="1:16" x14ac:dyDescent="0.35">
      <c r="A924" t="str">
        <f>VLOOKUP(E924,kontoplaan!A136:F1604,6,FALSE)</f>
        <v>Põhitegevuse kulud</v>
      </c>
      <c r="B924" t="str">
        <f>VLOOKUP(E924,kontogrupp!A924:B2248,2,FALSE)</f>
        <v>55 - majandamiskulud</v>
      </c>
      <c r="C924" t="s">
        <v>1082</v>
      </c>
      <c r="D924">
        <v>-2324</v>
      </c>
      <c r="E924" s="1">
        <v>552490</v>
      </c>
      <c r="F924" t="s">
        <v>244</v>
      </c>
      <c r="G924" t="s">
        <v>139</v>
      </c>
      <c r="H924" t="s">
        <v>140</v>
      </c>
      <c r="I924" t="s">
        <v>245</v>
      </c>
      <c r="J924" t="s">
        <v>246</v>
      </c>
      <c r="O924" t="s">
        <v>247</v>
      </c>
      <c r="P924" t="s">
        <v>248</v>
      </c>
    </row>
    <row r="925" spans="1:16" x14ac:dyDescent="0.35">
      <c r="A925" t="str">
        <f>VLOOKUP(E925,kontoplaan!A137:F1605,6,FALSE)</f>
        <v>Põhitegevuse kulud</v>
      </c>
      <c r="B925" t="str">
        <f>VLOOKUP(E925,kontogrupp!A925:B2249,2,FALSE)</f>
        <v>55 - majandamiskulud</v>
      </c>
      <c r="C925" t="s">
        <v>1083</v>
      </c>
      <c r="D925">
        <v>-100</v>
      </c>
      <c r="E925" s="1">
        <v>552490</v>
      </c>
      <c r="F925" t="s">
        <v>244</v>
      </c>
      <c r="G925" t="s">
        <v>139</v>
      </c>
      <c r="H925" t="s">
        <v>140</v>
      </c>
      <c r="I925" t="s">
        <v>307</v>
      </c>
      <c r="J925" t="s">
        <v>308</v>
      </c>
      <c r="O925" t="s">
        <v>1006</v>
      </c>
      <c r="P925" t="s">
        <v>1007</v>
      </c>
    </row>
    <row r="926" spans="1:16" x14ac:dyDescent="0.35">
      <c r="A926" t="str">
        <f>VLOOKUP(E926,kontoplaan!A138:F1606,6,FALSE)</f>
        <v>Põhitegevuse kulud</v>
      </c>
      <c r="B926" t="str">
        <f>VLOOKUP(E926,kontogrupp!A926:B2250,2,FALSE)</f>
        <v>55 - majandamiskulud</v>
      </c>
      <c r="C926" t="s">
        <v>1084</v>
      </c>
      <c r="D926">
        <v>-150</v>
      </c>
      <c r="E926" s="1">
        <v>552490</v>
      </c>
      <c r="F926" t="s">
        <v>244</v>
      </c>
      <c r="G926" t="s">
        <v>139</v>
      </c>
      <c r="H926" t="s">
        <v>140</v>
      </c>
      <c r="I926" t="s">
        <v>307</v>
      </c>
      <c r="J926" t="s">
        <v>308</v>
      </c>
      <c r="O926" t="s">
        <v>1006</v>
      </c>
      <c r="P926" t="s">
        <v>1007</v>
      </c>
    </row>
    <row r="927" spans="1:16" x14ac:dyDescent="0.35">
      <c r="A927" t="str">
        <f>VLOOKUP(E927,kontoplaan!A139:F1607,6,FALSE)</f>
        <v>Põhitegevuse kulud</v>
      </c>
      <c r="B927" t="str">
        <f>VLOOKUP(E927,kontogrupp!A927:B2251,2,FALSE)</f>
        <v>55 - majandamiskulud</v>
      </c>
      <c r="C927" t="s">
        <v>1085</v>
      </c>
      <c r="D927">
        <v>-2430</v>
      </c>
      <c r="E927" s="1">
        <v>552490</v>
      </c>
      <c r="F927" t="s">
        <v>244</v>
      </c>
      <c r="G927" t="s">
        <v>139</v>
      </c>
      <c r="H927" t="s">
        <v>140</v>
      </c>
      <c r="I927" t="s">
        <v>307</v>
      </c>
      <c r="J927" t="s">
        <v>308</v>
      </c>
      <c r="O927" t="s">
        <v>1006</v>
      </c>
      <c r="P927" t="s">
        <v>1007</v>
      </c>
    </row>
    <row r="928" spans="1:16" x14ac:dyDescent="0.35">
      <c r="A928" t="str">
        <f>VLOOKUP(E928,kontoplaan!A140:F1608,6,FALSE)</f>
        <v>Põhitegevuse kulud</v>
      </c>
      <c r="B928" t="str">
        <f>VLOOKUP(E928,kontogrupp!A928:B2252,2,FALSE)</f>
        <v>55 - majandamiskulud</v>
      </c>
      <c r="C928" t="s">
        <v>475</v>
      </c>
      <c r="D928">
        <v>150</v>
      </c>
      <c r="E928" s="1">
        <v>552200</v>
      </c>
      <c r="F928" t="s">
        <v>475</v>
      </c>
      <c r="G928" t="s">
        <v>384</v>
      </c>
      <c r="H928" t="s">
        <v>385</v>
      </c>
      <c r="I928" t="s">
        <v>339</v>
      </c>
      <c r="J928" t="s">
        <v>340</v>
      </c>
    </row>
    <row r="929" spans="1:16" x14ac:dyDescent="0.35">
      <c r="A929" t="str">
        <f>VLOOKUP(E929,kontoplaan!A141:F1609,6,FALSE)</f>
        <v>Põhitegevuse kulud</v>
      </c>
      <c r="B929" t="str">
        <f>VLOOKUP(E929,kontogrupp!A929:B2253,2,FALSE)</f>
        <v>55 - majandamiskulud</v>
      </c>
      <c r="C929" t="s">
        <v>188</v>
      </c>
      <c r="D929">
        <v>-150</v>
      </c>
      <c r="E929" s="1">
        <v>552230</v>
      </c>
      <c r="F929" t="s">
        <v>188</v>
      </c>
      <c r="G929" t="s">
        <v>384</v>
      </c>
      <c r="H929" t="s">
        <v>385</v>
      </c>
      <c r="I929" t="s">
        <v>339</v>
      </c>
      <c r="J929" t="s">
        <v>340</v>
      </c>
    </row>
    <row r="930" spans="1:16" x14ac:dyDescent="0.35">
      <c r="A930" t="str">
        <f>VLOOKUP(E930,kontoplaan!A142:F1610,6,FALSE)</f>
        <v>Põhitegevuse kulud</v>
      </c>
      <c r="B930" t="str">
        <f>VLOOKUP(E930,kontogrupp!A930:B2254,2,FALSE)</f>
        <v>55 - majandamiskulud</v>
      </c>
      <c r="C930" t="s">
        <v>169</v>
      </c>
      <c r="D930">
        <v>650</v>
      </c>
      <c r="E930" s="1">
        <v>551500</v>
      </c>
      <c r="F930" t="s">
        <v>169</v>
      </c>
      <c r="G930" t="s">
        <v>384</v>
      </c>
      <c r="H930" t="s">
        <v>385</v>
      </c>
      <c r="I930" t="s">
        <v>339</v>
      </c>
      <c r="J930" t="s">
        <v>340</v>
      </c>
    </row>
    <row r="931" spans="1:16" x14ac:dyDescent="0.35">
      <c r="A931" t="str">
        <f>VLOOKUP(E931,kontoplaan!A143:F1611,6,FALSE)</f>
        <v>Põhitegevuse kulud</v>
      </c>
      <c r="B931" t="str">
        <f>VLOOKUP(E931,kontogrupp!A931:B2255,2,FALSE)</f>
        <v>55 - majandamiskulud</v>
      </c>
      <c r="C931" t="s">
        <v>504</v>
      </c>
      <c r="D931">
        <v>-650</v>
      </c>
      <c r="E931" s="1">
        <v>551309</v>
      </c>
      <c r="F931" t="s">
        <v>504</v>
      </c>
      <c r="G931" t="s">
        <v>384</v>
      </c>
      <c r="H931" t="s">
        <v>385</v>
      </c>
      <c r="I931" t="s">
        <v>339</v>
      </c>
      <c r="J931" t="s">
        <v>340</v>
      </c>
    </row>
    <row r="932" spans="1:16" x14ac:dyDescent="0.35">
      <c r="A932" t="str">
        <f>VLOOKUP(E932,kontoplaan!A144:F1612,6,FALSE)</f>
        <v>Põhitegevuse kulud</v>
      </c>
      <c r="B932" t="str">
        <f>VLOOKUP(E932,kontogrupp!A932:B2256,2,FALSE)</f>
        <v>55 - majandamiskulud</v>
      </c>
      <c r="C932" t="s">
        <v>643</v>
      </c>
      <c r="D932">
        <v>50</v>
      </c>
      <c r="E932" s="1">
        <v>550012</v>
      </c>
      <c r="F932" t="s">
        <v>643</v>
      </c>
      <c r="G932" t="s">
        <v>384</v>
      </c>
      <c r="H932" t="s">
        <v>385</v>
      </c>
      <c r="I932" t="s">
        <v>339</v>
      </c>
      <c r="J932" t="s">
        <v>340</v>
      </c>
    </row>
    <row r="933" spans="1:16" x14ac:dyDescent="0.35">
      <c r="A933" t="str">
        <f>VLOOKUP(E933,kontoplaan!A145:F1613,6,FALSE)</f>
        <v>Põhitegevuse kulud</v>
      </c>
      <c r="B933" t="str">
        <f>VLOOKUP(E933,kontogrupp!A933:B2257,2,FALSE)</f>
        <v>55 - majandamiskulud</v>
      </c>
      <c r="C933" t="s">
        <v>524</v>
      </c>
      <c r="D933">
        <v>-50</v>
      </c>
      <c r="E933" s="1">
        <v>550002</v>
      </c>
      <c r="F933" t="s">
        <v>524</v>
      </c>
      <c r="G933" t="s">
        <v>384</v>
      </c>
      <c r="H933" t="s">
        <v>385</v>
      </c>
      <c r="I933" t="s">
        <v>339</v>
      </c>
      <c r="J933" t="s">
        <v>340</v>
      </c>
    </row>
    <row r="934" spans="1:16" x14ac:dyDescent="0.35">
      <c r="A934" t="str">
        <f>VLOOKUP(E934,kontoplaan!A146:F1614,6,FALSE)</f>
        <v>Põhitegevuse kulud</v>
      </c>
      <c r="B934" t="str">
        <f>VLOOKUP(E934,kontogrupp!A934:B2258,2,FALSE)</f>
        <v>50 - tööjõukulud</v>
      </c>
      <c r="C934" t="s">
        <v>68</v>
      </c>
      <c r="D934">
        <v>423</v>
      </c>
      <c r="E934" s="1">
        <v>506030</v>
      </c>
      <c r="F934" t="s">
        <v>68</v>
      </c>
      <c r="G934" t="s">
        <v>428</v>
      </c>
      <c r="H934" t="s">
        <v>429</v>
      </c>
      <c r="I934" t="s">
        <v>307</v>
      </c>
      <c r="J934" t="s">
        <v>308</v>
      </c>
    </row>
    <row r="935" spans="1:16" x14ac:dyDescent="0.35">
      <c r="A935" t="str">
        <f>VLOOKUP(E935,kontoplaan!A147:F1615,6,FALSE)</f>
        <v>Põhitegevuse kulud</v>
      </c>
      <c r="B935" t="str">
        <f>VLOOKUP(E935,kontogrupp!A935:B2259,2,FALSE)</f>
        <v>50 - tööjõukulud</v>
      </c>
      <c r="C935" t="s">
        <v>72</v>
      </c>
      <c r="D935">
        <v>635</v>
      </c>
      <c r="E935" s="1">
        <v>506010</v>
      </c>
      <c r="F935" t="s">
        <v>72</v>
      </c>
      <c r="G935" t="s">
        <v>428</v>
      </c>
      <c r="H935" t="s">
        <v>429</v>
      </c>
      <c r="I935" t="s">
        <v>307</v>
      </c>
      <c r="J935" t="s">
        <v>308</v>
      </c>
    </row>
    <row r="936" spans="1:16" x14ac:dyDescent="0.35">
      <c r="A936" t="str">
        <f>VLOOKUP(E936,kontoplaan!A148:F1616,6,FALSE)</f>
        <v>Põhitegevuse kulud</v>
      </c>
      <c r="B936" t="str">
        <f>VLOOKUP(E936,kontogrupp!A936:B2260,2,FALSE)</f>
        <v>50 - tööjõukulud</v>
      </c>
      <c r="C936" t="s">
        <v>1086</v>
      </c>
      <c r="D936">
        <v>332</v>
      </c>
      <c r="E936" s="1">
        <v>505091</v>
      </c>
      <c r="F936" t="s">
        <v>1086</v>
      </c>
      <c r="G936" t="s">
        <v>428</v>
      </c>
      <c r="H936" t="s">
        <v>429</v>
      </c>
      <c r="I936" t="s">
        <v>307</v>
      </c>
      <c r="J936" t="s">
        <v>308</v>
      </c>
    </row>
    <row r="937" spans="1:16" hidden="1" x14ac:dyDescent="0.35">
      <c r="A937" t="str">
        <f>VLOOKUP(E937,kontoplaan!A149:F1617,6,FALSE)</f>
        <v>Põhitegevuse tulud</v>
      </c>
      <c r="B937" t="str">
        <f>VLOOKUP(E937,kontogrupp!A937:B2261,2,FALSE)</f>
        <v>32 - tulud kaupade ja teenuste müügist</v>
      </c>
      <c r="C937" t="s">
        <v>197</v>
      </c>
      <c r="D937">
        <v>1390</v>
      </c>
      <c r="E937" s="1">
        <v>322090</v>
      </c>
      <c r="F937" t="s">
        <v>197</v>
      </c>
      <c r="G937" t="s">
        <v>428</v>
      </c>
      <c r="H937" t="s">
        <v>429</v>
      </c>
      <c r="I937" t="s">
        <v>307</v>
      </c>
      <c r="J937" t="s">
        <v>308</v>
      </c>
    </row>
    <row r="938" spans="1:16" x14ac:dyDescent="0.35">
      <c r="A938" t="str">
        <f>VLOOKUP(E938,kontoplaan!A150:F1618,6,FALSE)</f>
        <v>Põhitegevuse kulud</v>
      </c>
      <c r="B938" t="str">
        <f>VLOOKUP(E938,kontogrupp!A938:B2262,2,FALSE)</f>
        <v>41 - toetused füüsilistele isikutele</v>
      </c>
      <c r="C938" t="s">
        <v>1088</v>
      </c>
      <c r="D938">
        <v>-300</v>
      </c>
      <c r="E938" s="1">
        <v>413120</v>
      </c>
      <c r="F938" t="s">
        <v>1090</v>
      </c>
      <c r="G938" t="s">
        <v>1016</v>
      </c>
      <c r="H938" t="s">
        <v>1017</v>
      </c>
      <c r="I938" t="s">
        <v>1091</v>
      </c>
      <c r="J938" t="s">
        <v>1092</v>
      </c>
      <c r="O938" t="s">
        <v>1093</v>
      </c>
      <c r="P938" t="s">
        <v>1094</v>
      </c>
    </row>
    <row r="939" spans="1:16" hidden="1" x14ac:dyDescent="0.35">
      <c r="A939" t="str">
        <f>VLOOKUP(E939,kontoplaan!A151:F1619,6,FALSE)</f>
        <v>Põhitegevuse tulud</v>
      </c>
      <c r="B939" t="str">
        <f>VLOOKUP(E939,kontogrupp!A939:B2263,2,FALSE)</f>
        <v>30 - maksutulud</v>
      </c>
      <c r="C939" t="s">
        <v>1095</v>
      </c>
      <c r="D939">
        <v>-58021</v>
      </c>
      <c r="E939" s="1">
        <v>300000</v>
      </c>
      <c r="F939" t="s">
        <v>125</v>
      </c>
      <c r="G939" t="s">
        <v>126</v>
      </c>
      <c r="H939" t="s">
        <v>127</v>
      </c>
      <c r="I939" t="s">
        <v>21</v>
      </c>
      <c r="J939" t="s">
        <v>22</v>
      </c>
    </row>
    <row r="940" spans="1:16" x14ac:dyDescent="0.35">
      <c r="A940" t="str">
        <f>VLOOKUP(E940,kontoplaan!A152:F1620,6,FALSE)</f>
        <v>Põhitegevuse kulud</v>
      </c>
      <c r="B940" t="str">
        <f>VLOOKUP(E940,kontogrupp!A940:B2264,2,FALSE)</f>
        <v>55 - majandamiskulud</v>
      </c>
      <c r="C940" t="s">
        <v>1096</v>
      </c>
      <c r="D940">
        <v>-58021</v>
      </c>
      <c r="E940" s="1">
        <v>551500</v>
      </c>
      <c r="F940" t="s">
        <v>169</v>
      </c>
      <c r="G940" t="s">
        <v>139</v>
      </c>
      <c r="H940" t="s">
        <v>140</v>
      </c>
      <c r="I940" t="s">
        <v>245</v>
      </c>
      <c r="J940" t="s">
        <v>246</v>
      </c>
      <c r="M940" t="s">
        <v>1097</v>
      </c>
      <c r="N940" t="s">
        <v>1098</v>
      </c>
    </row>
    <row r="941" spans="1:16" x14ac:dyDescent="0.35">
      <c r="A941" t="str">
        <f>VLOOKUP(E941,kontoplaan!A153:F1621,6,FALSE)</f>
        <v>Põhitegevuse kulud</v>
      </c>
      <c r="B941" t="str">
        <f>VLOOKUP(E941,kontogrupp!A941:B2265,2,FALSE)</f>
        <v>50 - tööjõukulud</v>
      </c>
      <c r="C941" t="s">
        <v>1099</v>
      </c>
      <c r="D941">
        <v>14</v>
      </c>
      <c r="E941" s="1">
        <v>506040</v>
      </c>
      <c r="F941" t="s">
        <v>18</v>
      </c>
      <c r="G941" t="s">
        <v>19</v>
      </c>
      <c r="H941" t="s">
        <v>20</v>
      </c>
      <c r="I941" t="s">
        <v>21</v>
      </c>
      <c r="J941" t="s">
        <v>22</v>
      </c>
      <c r="O941" t="s">
        <v>23</v>
      </c>
      <c r="P941" t="s">
        <v>24</v>
      </c>
    </row>
    <row r="942" spans="1:16" x14ac:dyDescent="0.35">
      <c r="A942" t="str">
        <f>VLOOKUP(E942,kontoplaan!A154:F1622,6,FALSE)</f>
        <v>Põhitegevuse kulud</v>
      </c>
      <c r="B942" t="str">
        <f>VLOOKUP(E942,kontogrupp!A942:B2266,2,FALSE)</f>
        <v>50 - tööjõukulud</v>
      </c>
      <c r="C942" t="s">
        <v>1099</v>
      </c>
      <c r="D942">
        <v>594</v>
      </c>
      <c r="E942" s="1">
        <v>506000</v>
      </c>
      <c r="F942" t="s">
        <v>28</v>
      </c>
      <c r="G942" t="s">
        <v>19</v>
      </c>
      <c r="H942" t="s">
        <v>20</v>
      </c>
      <c r="I942" t="s">
        <v>21</v>
      </c>
      <c r="J942" t="s">
        <v>22</v>
      </c>
      <c r="O942" t="s">
        <v>23</v>
      </c>
      <c r="P942" t="s">
        <v>24</v>
      </c>
    </row>
    <row r="943" spans="1:16" x14ac:dyDescent="0.35">
      <c r="A943" t="str">
        <f>VLOOKUP(E943,kontoplaan!A155:F1623,6,FALSE)</f>
        <v>Põhitegevuse kulud</v>
      </c>
      <c r="B943" t="str">
        <f>VLOOKUP(E943,kontogrupp!A943:B2267,2,FALSE)</f>
        <v>50 - tööjõukulud</v>
      </c>
      <c r="C943" t="s">
        <v>1099</v>
      </c>
      <c r="D943">
        <v>300</v>
      </c>
      <c r="E943" s="1">
        <v>500143</v>
      </c>
      <c r="F943" t="s">
        <v>1030</v>
      </c>
      <c r="G943" t="s">
        <v>19</v>
      </c>
      <c r="H943" t="s">
        <v>20</v>
      </c>
      <c r="I943" t="s">
        <v>21</v>
      </c>
      <c r="J943" t="s">
        <v>22</v>
      </c>
      <c r="O943" t="s">
        <v>23</v>
      </c>
      <c r="P943" t="s">
        <v>24</v>
      </c>
    </row>
    <row r="944" spans="1:16" x14ac:dyDescent="0.35">
      <c r="A944" t="str">
        <f>VLOOKUP(E944,kontoplaan!A156:F1624,6,FALSE)</f>
        <v>Põhitegevuse kulud</v>
      </c>
      <c r="B944" t="str">
        <f>VLOOKUP(E944,kontogrupp!A944:B2268,2,FALSE)</f>
        <v>50 - tööjõukulud</v>
      </c>
      <c r="C944" t="s">
        <v>1099</v>
      </c>
      <c r="D944">
        <v>1500</v>
      </c>
      <c r="E944" s="1">
        <v>500103</v>
      </c>
      <c r="F944" t="s">
        <v>1101</v>
      </c>
      <c r="G944" t="s">
        <v>19</v>
      </c>
      <c r="H944" t="s">
        <v>20</v>
      </c>
      <c r="I944" t="s">
        <v>21</v>
      </c>
      <c r="J944" t="s">
        <v>22</v>
      </c>
      <c r="O944" t="s">
        <v>23</v>
      </c>
      <c r="P944" t="s">
        <v>24</v>
      </c>
    </row>
    <row r="945" spans="1:16" x14ac:dyDescent="0.35">
      <c r="A945" t="str">
        <f>VLOOKUP(E945,kontoplaan!A157:F1625,6,FALSE)</f>
        <v>Põhitegevuse kulud</v>
      </c>
      <c r="B945" t="str">
        <f>VLOOKUP(E945,kontogrupp!A945:B2269,2,FALSE)</f>
        <v>50 - tööjõukulud</v>
      </c>
      <c r="C945" t="s">
        <v>1102</v>
      </c>
      <c r="D945">
        <v>-14</v>
      </c>
      <c r="E945" s="1">
        <v>506040</v>
      </c>
      <c r="F945" t="s">
        <v>18</v>
      </c>
      <c r="G945" t="s">
        <v>126</v>
      </c>
      <c r="H945" t="s">
        <v>127</v>
      </c>
      <c r="I945" t="s">
        <v>21</v>
      </c>
      <c r="J945" t="s">
        <v>22</v>
      </c>
    </row>
    <row r="946" spans="1:16" x14ac:dyDescent="0.35">
      <c r="A946" t="str">
        <f>VLOOKUP(E946,kontoplaan!A158:F1626,6,FALSE)</f>
        <v>Põhitegevuse kulud</v>
      </c>
      <c r="B946" t="str">
        <f>VLOOKUP(E946,kontogrupp!A946:B2270,2,FALSE)</f>
        <v>50 - tööjõukulud</v>
      </c>
      <c r="C946" t="s">
        <v>1102</v>
      </c>
      <c r="D946">
        <v>-594</v>
      </c>
      <c r="E946" s="1">
        <v>506000</v>
      </c>
      <c r="F946" t="s">
        <v>28</v>
      </c>
      <c r="G946" t="s">
        <v>126</v>
      </c>
      <c r="H946" t="s">
        <v>127</v>
      </c>
      <c r="I946" t="s">
        <v>21</v>
      </c>
      <c r="J946" t="s">
        <v>22</v>
      </c>
    </row>
    <row r="947" spans="1:16" x14ac:dyDescent="0.35">
      <c r="A947" t="str">
        <f>VLOOKUP(E947,kontoplaan!A159:F1627,6,FALSE)</f>
        <v>Põhitegevuse kulud</v>
      </c>
      <c r="B947" t="str">
        <f>VLOOKUP(E947,kontogrupp!A947:B2271,2,FALSE)</f>
        <v>50 - tööjõukulud</v>
      </c>
      <c r="C947" t="s">
        <v>1102</v>
      </c>
      <c r="D947">
        <v>-1800</v>
      </c>
      <c r="E947" s="1">
        <v>500243</v>
      </c>
      <c r="F947" t="s">
        <v>812</v>
      </c>
      <c r="G947" t="s">
        <v>126</v>
      </c>
      <c r="H947" t="s">
        <v>127</v>
      </c>
      <c r="I947" t="s">
        <v>21</v>
      </c>
      <c r="J947" t="s">
        <v>22</v>
      </c>
    </row>
    <row r="948" spans="1:16" x14ac:dyDescent="0.35">
      <c r="A948" t="str">
        <f>VLOOKUP(E948,kontoplaan!A160:F1628,6,FALSE)</f>
        <v>Põhitegevuse kulud</v>
      </c>
      <c r="B948" t="str">
        <f>VLOOKUP(E948,kontogrupp!A948:B2272,2,FALSE)</f>
        <v>41 - toetused füüsilistele isikutele</v>
      </c>
      <c r="C948" t="s">
        <v>1103</v>
      </c>
      <c r="D948">
        <v>300</v>
      </c>
      <c r="E948" s="1">
        <v>413120</v>
      </c>
      <c r="F948" t="s">
        <v>1090</v>
      </c>
      <c r="G948" t="s">
        <v>1016</v>
      </c>
      <c r="H948" t="s">
        <v>1017</v>
      </c>
      <c r="I948" t="s">
        <v>1104</v>
      </c>
      <c r="J948" t="s">
        <v>1105</v>
      </c>
      <c r="O948" t="s">
        <v>1106</v>
      </c>
      <c r="P948" t="s">
        <v>1107</v>
      </c>
    </row>
    <row r="949" spans="1:16" hidden="1" x14ac:dyDescent="0.35">
      <c r="A949" t="str">
        <f>VLOOKUP(E949,kontoplaan!A161:F1629,6,FALSE)</f>
        <v>Põhitegevuse tulud</v>
      </c>
      <c r="B949" t="str">
        <f>VLOOKUP(E949,kontogrupp!A949:B2273,2,FALSE)</f>
        <v>32 - tulud kaupade ja teenuste müügist</v>
      </c>
      <c r="C949" t="s">
        <v>197</v>
      </c>
      <c r="D949">
        <v>4712</v>
      </c>
      <c r="E949" s="1">
        <v>322090</v>
      </c>
      <c r="F949" t="s">
        <v>197</v>
      </c>
      <c r="G949" t="s">
        <v>288</v>
      </c>
      <c r="H949" t="s">
        <v>289</v>
      </c>
      <c r="I949" t="s">
        <v>117</v>
      </c>
      <c r="J949" t="s">
        <v>118</v>
      </c>
    </row>
    <row r="950" spans="1:16" x14ac:dyDescent="0.35">
      <c r="A950" t="str">
        <f>VLOOKUP(E950,kontoplaan!A162:F1630,6,FALSE)</f>
        <v>Põhitegevuse kulud</v>
      </c>
      <c r="B950" t="str">
        <f>VLOOKUP(E950,kontogrupp!A950:B2274,2,FALSE)</f>
        <v>50 - tööjõukulud</v>
      </c>
      <c r="C950" t="s">
        <v>1108</v>
      </c>
      <c r="D950">
        <v>174</v>
      </c>
      <c r="E950" s="1">
        <v>500100</v>
      </c>
      <c r="F950" t="s">
        <v>1046</v>
      </c>
      <c r="G950" t="s">
        <v>1016</v>
      </c>
      <c r="H950" t="s">
        <v>1017</v>
      </c>
      <c r="I950" t="s">
        <v>1109</v>
      </c>
      <c r="J950" t="s">
        <v>1110</v>
      </c>
      <c r="M950" t="s">
        <v>1111</v>
      </c>
      <c r="N950" t="s">
        <v>1112</v>
      </c>
      <c r="O950" t="s">
        <v>1113</v>
      </c>
      <c r="P950" t="s">
        <v>1114</v>
      </c>
    </row>
    <row r="951" spans="1:16" x14ac:dyDescent="0.35">
      <c r="A951" t="str">
        <f>VLOOKUP(E951,kontoplaan!A163:F1631,6,FALSE)</f>
        <v>Põhitegevuse kulud</v>
      </c>
      <c r="B951" t="str">
        <f>VLOOKUP(E951,kontogrupp!A951:B2275,2,FALSE)</f>
        <v>50 - tööjõukulud</v>
      </c>
      <c r="C951" t="s">
        <v>1108</v>
      </c>
      <c r="D951">
        <v>-174</v>
      </c>
      <c r="E951" s="1">
        <v>500500</v>
      </c>
      <c r="F951" t="s">
        <v>97</v>
      </c>
      <c r="G951" t="s">
        <v>1016</v>
      </c>
      <c r="H951" t="s">
        <v>1017</v>
      </c>
      <c r="I951" t="s">
        <v>1109</v>
      </c>
      <c r="J951" t="s">
        <v>1110</v>
      </c>
      <c r="M951" t="s">
        <v>1111</v>
      </c>
      <c r="N951" t="s">
        <v>1112</v>
      </c>
      <c r="O951" t="s">
        <v>1113</v>
      </c>
      <c r="P951" t="s">
        <v>1114</v>
      </c>
    </row>
    <row r="952" spans="1:16" x14ac:dyDescent="0.35">
      <c r="A952" t="str">
        <f>VLOOKUP(E952,kontoplaan!A164:F1632,6,FALSE)</f>
        <v>Põhitegevuse kulud</v>
      </c>
      <c r="B952" t="str">
        <f>VLOOKUP(E952,kontogrupp!A952:B2276,2,FALSE)</f>
        <v>55 - majandamiskulud</v>
      </c>
      <c r="C952" t="s">
        <v>524</v>
      </c>
      <c r="D952">
        <v>1000</v>
      </c>
      <c r="E952" s="1">
        <v>550002</v>
      </c>
      <c r="F952" t="s">
        <v>524</v>
      </c>
      <c r="G952" t="s">
        <v>288</v>
      </c>
      <c r="H952" t="s">
        <v>289</v>
      </c>
      <c r="I952" t="s">
        <v>117</v>
      </c>
      <c r="J952" t="s">
        <v>118</v>
      </c>
    </row>
    <row r="953" spans="1:16" x14ac:dyDescent="0.35">
      <c r="A953" t="str">
        <f>VLOOKUP(E953,kontoplaan!A165:F1633,6,FALSE)</f>
        <v>Põhitegevuse kulud</v>
      </c>
      <c r="B953" t="str">
        <f>VLOOKUP(E953,kontogrupp!A953:B2277,2,FALSE)</f>
        <v>55 - majandamiskulud</v>
      </c>
      <c r="C953" t="s">
        <v>194</v>
      </c>
      <c r="D953">
        <v>1167</v>
      </c>
      <c r="E953" s="1">
        <v>550001</v>
      </c>
      <c r="F953" t="s">
        <v>194</v>
      </c>
      <c r="G953" t="s">
        <v>288</v>
      </c>
      <c r="H953" t="s">
        <v>289</v>
      </c>
      <c r="I953" t="s">
        <v>117</v>
      </c>
      <c r="J953" t="s">
        <v>118</v>
      </c>
    </row>
    <row r="954" spans="1:16" x14ac:dyDescent="0.35">
      <c r="A954" t="str">
        <f>VLOOKUP(E954,kontoplaan!A166:F1634,6,FALSE)</f>
        <v>Põhitegevuse kulud</v>
      </c>
      <c r="B954" t="str">
        <f>VLOOKUP(E954,kontogrupp!A954:B2278,2,FALSE)</f>
        <v>55 - majandamiskulud</v>
      </c>
      <c r="C954" t="s">
        <v>190</v>
      </c>
      <c r="D954">
        <v>-1000</v>
      </c>
      <c r="E954" s="1">
        <v>550000</v>
      </c>
      <c r="F954" t="s">
        <v>190</v>
      </c>
      <c r="G954" t="s">
        <v>288</v>
      </c>
      <c r="H954" t="s">
        <v>289</v>
      </c>
      <c r="I954" t="s">
        <v>117</v>
      </c>
      <c r="J954" t="s">
        <v>118</v>
      </c>
    </row>
    <row r="955" spans="1:16" x14ac:dyDescent="0.35">
      <c r="A955" t="str">
        <f>VLOOKUP(E955,kontoplaan!A167:F1635,6,FALSE)</f>
        <v>Põhitegevuse kulud</v>
      </c>
      <c r="B955" t="str">
        <f>VLOOKUP(E955,kontogrupp!A955:B2279,2,FALSE)</f>
        <v>55 - majandamiskulud</v>
      </c>
      <c r="C955" t="s">
        <v>76</v>
      </c>
      <c r="D955">
        <v>-500</v>
      </c>
      <c r="E955" s="1">
        <v>550040</v>
      </c>
      <c r="F955" t="s">
        <v>76</v>
      </c>
      <c r="G955" t="s">
        <v>288</v>
      </c>
      <c r="H955" t="s">
        <v>289</v>
      </c>
      <c r="I955" t="s">
        <v>117</v>
      </c>
      <c r="J955" t="s">
        <v>118</v>
      </c>
    </row>
    <row r="956" spans="1:16" x14ac:dyDescent="0.35">
      <c r="A956" t="str">
        <f>VLOOKUP(E956,kontoplaan!A168:F1636,6,FALSE)</f>
        <v>Põhitegevuse kulud</v>
      </c>
      <c r="B956" t="str">
        <f>VLOOKUP(E956,kontogrupp!A956:B2280,2,FALSE)</f>
        <v>55 - majandamiskulud</v>
      </c>
      <c r="C956" t="s">
        <v>64</v>
      </c>
      <c r="D956">
        <v>700</v>
      </c>
      <c r="E956" s="1">
        <v>550060</v>
      </c>
      <c r="F956" t="s">
        <v>64</v>
      </c>
      <c r="G956" t="s">
        <v>288</v>
      </c>
      <c r="H956" t="s">
        <v>289</v>
      </c>
      <c r="I956" t="s">
        <v>117</v>
      </c>
      <c r="J956" t="s">
        <v>118</v>
      </c>
    </row>
    <row r="957" spans="1:16" x14ac:dyDescent="0.35">
      <c r="A957" t="str">
        <f>VLOOKUP(E957,kontoplaan!A169:F1637,6,FALSE)</f>
        <v>Põhitegevuse kulud</v>
      </c>
      <c r="B957" t="str">
        <f>VLOOKUP(E957,kontogrupp!A957:B2281,2,FALSE)</f>
        <v>55 - majandamiskulud</v>
      </c>
      <c r="C957" t="s">
        <v>86</v>
      </c>
      <c r="D957">
        <v>62</v>
      </c>
      <c r="E957" s="1">
        <v>550099</v>
      </c>
      <c r="F957" t="s">
        <v>86</v>
      </c>
      <c r="G957" t="s">
        <v>288</v>
      </c>
      <c r="H957" t="s">
        <v>289</v>
      </c>
      <c r="I957" t="s">
        <v>117</v>
      </c>
      <c r="J957" t="s">
        <v>118</v>
      </c>
    </row>
    <row r="958" spans="1:16" x14ac:dyDescent="0.35">
      <c r="A958" t="str">
        <f>VLOOKUP(E958,kontoplaan!A170:F1638,6,FALSE)</f>
        <v>Põhitegevuse kulud</v>
      </c>
      <c r="B958" t="str">
        <f>VLOOKUP(E958,kontogrupp!A958:B2282,2,FALSE)</f>
        <v>55 - majandamiskulud</v>
      </c>
      <c r="C958" t="s">
        <v>274</v>
      </c>
      <c r="D958">
        <v>128</v>
      </c>
      <c r="E958" s="1">
        <v>550302</v>
      </c>
      <c r="F958" t="s">
        <v>274</v>
      </c>
      <c r="G958" t="s">
        <v>288</v>
      </c>
      <c r="H958" t="s">
        <v>289</v>
      </c>
      <c r="I958" t="s">
        <v>117</v>
      </c>
      <c r="J958" t="s">
        <v>118</v>
      </c>
    </row>
    <row r="959" spans="1:16" x14ac:dyDescent="0.35">
      <c r="A959" t="str">
        <f>VLOOKUP(E959,kontoplaan!A171:F1639,6,FALSE)</f>
        <v>Põhitegevuse kulud</v>
      </c>
      <c r="B959" t="str">
        <f>VLOOKUP(E959,kontogrupp!A959:B2283,2,FALSE)</f>
        <v>55 - majandamiskulud</v>
      </c>
      <c r="C959" t="s">
        <v>667</v>
      </c>
      <c r="D959">
        <v>400</v>
      </c>
      <c r="E959" s="1">
        <v>550304</v>
      </c>
      <c r="F959" t="s">
        <v>667</v>
      </c>
      <c r="G959" t="s">
        <v>288</v>
      </c>
      <c r="H959" t="s">
        <v>289</v>
      </c>
      <c r="I959" t="s">
        <v>117</v>
      </c>
      <c r="J959" t="s">
        <v>118</v>
      </c>
    </row>
    <row r="960" spans="1:16" x14ac:dyDescent="0.35">
      <c r="A960" t="str">
        <f>VLOOKUP(E960,kontoplaan!A172:F1640,6,FALSE)</f>
        <v>Põhitegevuse kulud</v>
      </c>
      <c r="B960" t="str">
        <f>VLOOKUP(E960,kontogrupp!A960:B2284,2,FALSE)</f>
        <v>55 - majandamiskulud</v>
      </c>
      <c r="C960" t="s">
        <v>138</v>
      </c>
      <c r="D960">
        <v>882</v>
      </c>
      <c r="E960" s="1">
        <v>550400</v>
      </c>
      <c r="F960" t="s">
        <v>138</v>
      </c>
      <c r="G960" t="s">
        <v>288</v>
      </c>
      <c r="H960" t="s">
        <v>289</v>
      </c>
      <c r="I960" t="s">
        <v>117</v>
      </c>
      <c r="J960" t="s">
        <v>118</v>
      </c>
    </row>
    <row r="961" spans="1:16" x14ac:dyDescent="0.35">
      <c r="A961" t="str">
        <f>VLOOKUP(E961,kontoplaan!A173:F1641,6,FALSE)</f>
        <v>Põhitegevuse kulud</v>
      </c>
      <c r="B961" t="str">
        <f>VLOOKUP(E961,kontogrupp!A961:B2285,2,FALSE)</f>
        <v>55 - majandamiskulud</v>
      </c>
      <c r="C961" t="s">
        <v>488</v>
      </c>
      <c r="D961">
        <v>500</v>
      </c>
      <c r="E961" s="1">
        <v>551303</v>
      </c>
      <c r="F961" t="s">
        <v>488</v>
      </c>
      <c r="G961" t="s">
        <v>288</v>
      </c>
      <c r="H961" t="s">
        <v>289</v>
      </c>
      <c r="I961" t="s">
        <v>117</v>
      </c>
      <c r="J961" t="s">
        <v>118</v>
      </c>
    </row>
    <row r="962" spans="1:16" x14ac:dyDescent="0.35">
      <c r="A962" t="str">
        <f>VLOOKUP(E962,kontoplaan!A174:F1642,6,FALSE)</f>
        <v>Põhitegevuse kulud</v>
      </c>
      <c r="B962" t="str">
        <f>VLOOKUP(E962,kontogrupp!A962:B2286,2,FALSE)</f>
        <v>55 - majandamiskulud</v>
      </c>
      <c r="C962" t="s">
        <v>478</v>
      </c>
      <c r="D962">
        <v>759</v>
      </c>
      <c r="E962" s="1">
        <v>551306</v>
      </c>
      <c r="F962" t="s">
        <v>478</v>
      </c>
      <c r="G962" t="s">
        <v>288</v>
      </c>
      <c r="H962" t="s">
        <v>289</v>
      </c>
      <c r="I962" t="s">
        <v>117</v>
      </c>
      <c r="J962" t="s">
        <v>118</v>
      </c>
    </row>
    <row r="963" spans="1:16" x14ac:dyDescent="0.35">
      <c r="A963" t="str">
        <f>VLOOKUP(E963,kontoplaan!A175:F1643,6,FALSE)</f>
        <v>Põhitegevuse kulud</v>
      </c>
      <c r="B963" t="str">
        <f>VLOOKUP(E963,kontogrupp!A963:B2287,2,FALSE)</f>
        <v>55 - majandamiskulud</v>
      </c>
      <c r="C963" t="s">
        <v>182</v>
      </c>
      <c r="D963">
        <v>394</v>
      </c>
      <c r="E963" s="1">
        <v>551560</v>
      </c>
      <c r="F963" t="s">
        <v>182</v>
      </c>
      <c r="G963" t="s">
        <v>288</v>
      </c>
      <c r="H963" t="s">
        <v>289</v>
      </c>
      <c r="I963" t="s">
        <v>117</v>
      </c>
      <c r="J963" t="s">
        <v>118</v>
      </c>
    </row>
    <row r="964" spans="1:16" x14ac:dyDescent="0.35">
      <c r="A964" t="str">
        <f>VLOOKUP(E964,kontoplaan!A176:F1644,6,FALSE)</f>
        <v>Põhitegevuse kulud</v>
      </c>
      <c r="B964" t="str">
        <f>VLOOKUP(E964,kontogrupp!A964:B2288,2,FALSE)</f>
        <v>55 - majandamiskulud</v>
      </c>
      <c r="C964" t="s">
        <v>138</v>
      </c>
      <c r="D964">
        <v>183</v>
      </c>
      <c r="E964" s="1">
        <v>552450</v>
      </c>
      <c r="F964" t="s">
        <v>138</v>
      </c>
      <c r="G964" t="s">
        <v>288</v>
      </c>
      <c r="H964" t="s">
        <v>289</v>
      </c>
      <c r="I964" t="s">
        <v>117</v>
      </c>
      <c r="J964" t="s">
        <v>118</v>
      </c>
    </row>
    <row r="965" spans="1:16" x14ac:dyDescent="0.35">
      <c r="A965" t="str">
        <f>VLOOKUP(E965,kontoplaan!A177:F1645,6,FALSE)</f>
        <v>Põhitegevuse kulud</v>
      </c>
      <c r="B965" t="str">
        <f>VLOOKUP(E965,kontogrupp!A965:B2289,2,FALSE)</f>
        <v>55 - majandamiskulud</v>
      </c>
      <c r="C965" t="s">
        <v>297</v>
      </c>
      <c r="D965">
        <v>1160</v>
      </c>
      <c r="E965" s="1">
        <v>552520</v>
      </c>
      <c r="F965" t="s">
        <v>297</v>
      </c>
      <c r="G965" t="s">
        <v>288</v>
      </c>
      <c r="H965" t="s">
        <v>289</v>
      </c>
      <c r="I965" t="s">
        <v>117</v>
      </c>
      <c r="J965" t="s">
        <v>118</v>
      </c>
    </row>
    <row r="966" spans="1:16" x14ac:dyDescent="0.35">
      <c r="A966" t="str">
        <f>VLOOKUP(E966,kontoplaan!A178:F1646,6,FALSE)</f>
        <v>Põhitegevuse kulud</v>
      </c>
      <c r="B966" t="str">
        <f>VLOOKUP(E966,kontogrupp!A966:B2290,2,FALSE)</f>
        <v>60 - muud tegevuskulud</v>
      </c>
      <c r="C966" t="s">
        <v>507</v>
      </c>
      <c r="D966">
        <v>202</v>
      </c>
      <c r="E966" s="1">
        <v>601060</v>
      </c>
      <c r="F966" t="s">
        <v>507</v>
      </c>
      <c r="G966" t="s">
        <v>288</v>
      </c>
      <c r="H966" t="s">
        <v>289</v>
      </c>
      <c r="I966" t="s">
        <v>117</v>
      </c>
      <c r="J966" t="s">
        <v>118</v>
      </c>
    </row>
    <row r="967" spans="1:16" x14ac:dyDescent="0.35">
      <c r="A967" t="str">
        <f>VLOOKUP(E967,kontoplaan!A179:F1647,6,FALSE)</f>
        <v>Põhitegevuse kulud</v>
      </c>
      <c r="B967" t="str">
        <f>VLOOKUP(E967,kontogrupp!A967:B2291,2,FALSE)</f>
        <v>60 - muud tegevuskulud</v>
      </c>
      <c r="C967" t="s">
        <v>881</v>
      </c>
      <c r="D967">
        <v>3</v>
      </c>
      <c r="E967" s="1">
        <v>608010</v>
      </c>
      <c r="F967" t="s">
        <v>881</v>
      </c>
      <c r="G967" t="s">
        <v>288</v>
      </c>
      <c r="H967" t="s">
        <v>289</v>
      </c>
      <c r="I967" t="s">
        <v>117</v>
      </c>
      <c r="J967" t="s">
        <v>118</v>
      </c>
    </row>
    <row r="968" spans="1:16" x14ac:dyDescent="0.35">
      <c r="A968" t="str">
        <f>VLOOKUP(E968,kontoplaan!A180:F1648,6,FALSE)</f>
        <v>Põhitegevuse kulud</v>
      </c>
      <c r="B968" t="str">
        <f>VLOOKUP(E968,kontogrupp!A968:B2292,2,FALSE)</f>
        <v>55 - majandamiskulud</v>
      </c>
      <c r="C968" t="s">
        <v>230</v>
      </c>
      <c r="D968">
        <v>780</v>
      </c>
      <c r="E968" s="1">
        <v>551590</v>
      </c>
      <c r="F968" t="s">
        <v>230</v>
      </c>
      <c r="G968" t="s">
        <v>288</v>
      </c>
      <c r="H968" t="s">
        <v>289</v>
      </c>
      <c r="I968" t="s">
        <v>117</v>
      </c>
      <c r="J968" t="s">
        <v>118</v>
      </c>
    </row>
    <row r="969" spans="1:16" x14ac:dyDescent="0.35">
      <c r="A969" t="str">
        <f>VLOOKUP(E969,kontoplaan!A181:F1649,6,FALSE)</f>
        <v>Põhitegevuse kulud</v>
      </c>
      <c r="B969" t="str">
        <f>VLOOKUP(E969,kontogrupp!A969:B2293,2,FALSE)</f>
        <v>55 - majandamiskulud</v>
      </c>
      <c r="C969" t="s">
        <v>276</v>
      </c>
      <c r="D969">
        <v>180</v>
      </c>
      <c r="E969" s="1">
        <v>550410</v>
      </c>
      <c r="F969" t="s">
        <v>276</v>
      </c>
      <c r="G969" t="s">
        <v>288</v>
      </c>
      <c r="H969" t="s">
        <v>289</v>
      </c>
      <c r="I969" t="s">
        <v>117</v>
      </c>
      <c r="J969" t="s">
        <v>118</v>
      </c>
    </row>
    <row r="970" spans="1:16" x14ac:dyDescent="0.35">
      <c r="A970" t="str">
        <f>VLOOKUP(E970,kontoplaan!A182:F1650,6,FALSE)</f>
        <v>Põhitegevuse kulud</v>
      </c>
      <c r="B970" t="str">
        <f>VLOOKUP(E970,kontogrupp!A970:B2294,2,FALSE)</f>
        <v>55 - majandamiskulud</v>
      </c>
      <c r="C970" t="s">
        <v>440</v>
      </c>
      <c r="D970">
        <v>-1000</v>
      </c>
      <c r="E970" s="1">
        <v>551300</v>
      </c>
      <c r="F970" t="s">
        <v>440</v>
      </c>
      <c r="G970" t="s">
        <v>288</v>
      </c>
      <c r="H970" t="s">
        <v>289</v>
      </c>
      <c r="I970" t="s">
        <v>117</v>
      </c>
      <c r="J970" t="s">
        <v>118</v>
      </c>
    </row>
    <row r="971" spans="1:16" x14ac:dyDescent="0.35">
      <c r="A971" t="str">
        <f>VLOOKUP(E971,kontoplaan!A183:F1651,6,FALSE)</f>
        <v>Põhitegevuse kulud</v>
      </c>
      <c r="B971" t="str">
        <f>VLOOKUP(E971,kontogrupp!A971:B2295,2,FALSE)</f>
        <v>55 - majandamiskulud</v>
      </c>
      <c r="C971" t="s">
        <v>184</v>
      </c>
      <c r="D971">
        <v>-741</v>
      </c>
      <c r="E971" s="1">
        <v>551308</v>
      </c>
      <c r="F971" t="s">
        <v>184</v>
      </c>
      <c r="G971" t="s">
        <v>288</v>
      </c>
      <c r="H971" t="s">
        <v>289</v>
      </c>
      <c r="I971" t="s">
        <v>117</v>
      </c>
      <c r="J971" t="s">
        <v>118</v>
      </c>
    </row>
    <row r="972" spans="1:16" x14ac:dyDescent="0.35">
      <c r="A972" t="str">
        <f>VLOOKUP(E972,kontoplaan!A184:F1652,6,FALSE)</f>
        <v>Põhitegevuse kulud</v>
      </c>
      <c r="B972" t="str">
        <f>VLOOKUP(E972,kontogrupp!A972:B2296,2,FALSE)</f>
        <v>55 - majandamiskulud</v>
      </c>
      <c r="C972" t="s">
        <v>475</v>
      </c>
      <c r="D972">
        <v>-700</v>
      </c>
      <c r="E972" s="1">
        <v>552200</v>
      </c>
      <c r="F972" t="s">
        <v>475</v>
      </c>
      <c r="G972" t="s">
        <v>288</v>
      </c>
      <c r="H972" t="s">
        <v>289</v>
      </c>
      <c r="I972" t="s">
        <v>117</v>
      </c>
      <c r="J972" t="s">
        <v>118</v>
      </c>
    </row>
    <row r="973" spans="1:16" x14ac:dyDescent="0.35">
      <c r="A973" t="str">
        <f>VLOOKUP(E973,kontoplaan!A185:F1653,6,FALSE)</f>
        <v>Põhitegevuse kulud</v>
      </c>
      <c r="B973" t="str">
        <f>VLOOKUP(E973,kontogrupp!A973:B2297,2,FALSE)</f>
        <v>55 - majandamiskulud</v>
      </c>
      <c r="C973" t="s">
        <v>188</v>
      </c>
      <c r="D973">
        <v>-900</v>
      </c>
      <c r="E973" s="1">
        <v>552230</v>
      </c>
      <c r="F973" t="s">
        <v>188</v>
      </c>
      <c r="G973" t="s">
        <v>288</v>
      </c>
      <c r="H973" t="s">
        <v>289</v>
      </c>
      <c r="I973" t="s">
        <v>117</v>
      </c>
      <c r="J973" t="s">
        <v>118</v>
      </c>
    </row>
    <row r="974" spans="1:16" x14ac:dyDescent="0.35">
      <c r="A974" t="str">
        <f>VLOOKUP(E974,kontoplaan!A186:F1654,6,FALSE)</f>
        <v>Põhitegevuse kulud</v>
      </c>
      <c r="B974" t="str">
        <f>VLOOKUP(E974,kontogrupp!A974:B2298,2,FALSE)</f>
        <v>55 - majandamiskulud</v>
      </c>
      <c r="C974" t="s">
        <v>169</v>
      </c>
      <c r="D974">
        <v>-2500</v>
      </c>
      <c r="E974" s="1">
        <v>551500</v>
      </c>
      <c r="F974" t="s">
        <v>169</v>
      </c>
      <c r="G974" t="s">
        <v>288</v>
      </c>
      <c r="H974" t="s">
        <v>289</v>
      </c>
      <c r="I974" t="s">
        <v>117</v>
      </c>
      <c r="J974" t="s">
        <v>118</v>
      </c>
    </row>
    <row r="975" spans="1:16" x14ac:dyDescent="0.35">
      <c r="A975" t="str">
        <f>VLOOKUP(E975,kontoplaan!A187:F1655,6,FALSE)</f>
        <v>Põhitegevuse kulud</v>
      </c>
      <c r="B975" t="str">
        <f>VLOOKUP(E975,kontogrupp!A975:B2299,2,FALSE)</f>
        <v>50 - tööjõukulud</v>
      </c>
      <c r="C975" t="s">
        <v>1115</v>
      </c>
      <c r="D975">
        <v>8</v>
      </c>
      <c r="E975" s="1">
        <v>506040</v>
      </c>
      <c r="F975" t="s">
        <v>18</v>
      </c>
      <c r="G975" t="s">
        <v>1116</v>
      </c>
      <c r="H975" t="s">
        <v>1117</v>
      </c>
      <c r="I975" t="s">
        <v>21</v>
      </c>
      <c r="J975" t="s">
        <v>22</v>
      </c>
      <c r="O975" t="s">
        <v>23</v>
      </c>
      <c r="P975" t="s">
        <v>24</v>
      </c>
    </row>
    <row r="976" spans="1:16" x14ac:dyDescent="0.35">
      <c r="A976" t="str">
        <f>VLOOKUP(E976,kontoplaan!A188:F1656,6,FALSE)</f>
        <v>Põhitegevuse kulud</v>
      </c>
      <c r="B976" t="str">
        <f>VLOOKUP(E976,kontogrupp!A976:B2300,2,FALSE)</f>
        <v>50 - tööjõukulud</v>
      </c>
      <c r="C976" t="s">
        <v>1118</v>
      </c>
      <c r="D976">
        <v>314</v>
      </c>
      <c r="E976" s="1">
        <v>506000</v>
      </c>
      <c r="F976" t="s">
        <v>28</v>
      </c>
      <c r="G976" t="s">
        <v>1116</v>
      </c>
      <c r="H976" t="s">
        <v>1117</v>
      </c>
      <c r="I976" t="s">
        <v>21</v>
      </c>
      <c r="J976" t="s">
        <v>22</v>
      </c>
      <c r="O976" t="s">
        <v>23</v>
      </c>
      <c r="P976" t="s">
        <v>24</v>
      </c>
    </row>
    <row r="977" spans="1:16" x14ac:dyDescent="0.35">
      <c r="A977" t="str">
        <f>VLOOKUP(E977,kontoplaan!A189:F1657,6,FALSE)</f>
        <v>Põhitegevuse kulud</v>
      </c>
      <c r="B977" t="str">
        <f>VLOOKUP(E977,kontogrupp!A977:B2301,2,FALSE)</f>
        <v>50 - tööjõukulud</v>
      </c>
      <c r="C977" t="s">
        <v>1119</v>
      </c>
      <c r="D977">
        <v>950</v>
      </c>
      <c r="E977" s="1">
        <v>500120</v>
      </c>
      <c r="F977" t="s">
        <v>1121</v>
      </c>
      <c r="G977" t="s">
        <v>1116</v>
      </c>
      <c r="H977" t="s">
        <v>1117</v>
      </c>
      <c r="I977" t="s">
        <v>21</v>
      </c>
      <c r="J977" t="s">
        <v>22</v>
      </c>
      <c r="O977" t="s">
        <v>23</v>
      </c>
      <c r="P977" t="s">
        <v>24</v>
      </c>
    </row>
    <row r="978" spans="1:16" x14ac:dyDescent="0.35">
      <c r="A978" t="str">
        <f>VLOOKUP(E978,kontoplaan!A190:F1658,6,FALSE)</f>
        <v>Põhitegevuse kulud</v>
      </c>
      <c r="B978" t="str">
        <f>VLOOKUP(E978,kontogrupp!A978:B2302,2,FALSE)</f>
        <v>50 - tööjõukulud</v>
      </c>
      <c r="C978" t="s">
        <v>1122</v>
      </c>
      <c r="D978">
        <v>96</v>
      </c>
      <c r="E978" s="1">
        <v>506040</v>
      </c>
      <c r="F978" t="s">
        <v>18</v>
      </c>
      <c r="G978" t="s">
        <v>126</v>
      </c>
      <c r="H978" t="s">
        <v>127</v>
      </c>
      <c r="I978" t="s">
        <v>21</v>
      </c>
      <c r="J978" t="s">
        <v>22</v>
      </c>
    </row>
    <row r="979" spans="1:16" x14ac:dyDescent="0.35">
      <c r="A979" t="str">
        <f>VLOOKUP(E979,kontoplaan!A191:F1659,6,FALSE)</f>
        <v>Põhitegevuse kulud</v>
      </c>
      <c r="B979" t="str">
        <f>VLOOKUP(E979,kontogrupp!A979:B2303,2,FALSE)</f>
        <v>50 - tööjõukulud</v>
      </c>
      <c r="C979" t="s">
        <v>1123</v>
      </c>
      <c r="D979">
        <v>-8</v>
      </c>
      <c r="E979" s="1">
        <v>506040</v>
      </c>
      <c r="F979" t="s">
        <v>18</v>
      </c>
      <c r="G979" t="s">
        <v>126</v>
      </c>
      <c r="H979" t="s">
        <v>127</v>
      </c>
      <c r="I979" t="s">
        <v>21</v>
      </c>
      <c r="J979" t="s">
        <v>22</v>
      </c>
    </row>
    <row r="980" spans="1:16" x14ac:dyDescent="0.35">
      <c r="A980" t="str">
        <f>VLOOKUP(E980,kontoplaan!A192:F1660,6,FALSE)</f>
        <v>Põhitegevuse kulud</v>
      </c>
      <c r="B980" t="str">
        <f>VLOOKUP(E980,kontogrupp!A980:B2304,2,FALSE)</f>
        <v>50 - tööjõukulud</v>
      </c>
      <c r="C980" t="s">
        <v>1124</v>
      </c>
      <c r="D980">
        <v>3946</v>
      </c>
      <c r="E980" s="1">
        <v>506000</v>
      </c>
      <c r="F980" t="s">
        <v>28</v>
      </c>
      <c r="G980" t="s">
        <v>126</v>
      </c>
      <c r="H980" t="s">
        <v>127</v>
      </c>
      <c r="I980" t="s">
        <v>21</v>
      </c>
      <c r="J980" t="s">
        <v>22</v>
      </c>
    </row>
    <row r="981" spans="1:16" x14ac:dyDescent="0.35">
      <c r="A981" t="str">
        <f>VLOOKUP(E981,kontoplaan!A193:F1661,6,FALSE)</f>
        <v>Põhitegevuse kulud</v>
      </c>
      <c r="B981" t="str">
        <f>VLOOKUP(E981,kontogrupp!A981:B2305,2,FALSE)</f>
        <v>50 - tööjõukulud</v>
      </c>
      <c r="C981" t="s">
        <v>1125</v>
      </c>
      <c r="D981">
        <v>-314</v>
      </c>
      <c r="E981" s="1">
        <v>506000</v>
      </c>
      <c r="F981" t="s">
        <v>28</v>
      </c>
      <c r="G981" t="s">
        <v>126</v>
      </c>
      <c r="H981" t="s">
        <v>127</v>
      </c>
      <c r="I981" t="s">
        <v>21</v>
      </c>
      <c r="J981" t="s">
        <v>22</v>
      </c>
    </row>
    <row r="982" spans="1:16" x14ac:dyDescent="0.35">
      <c r="A982" t="str">
        <f>VLOOKUP(E982,kontoplaan!A194:F1662,6,FALSE)</f>
        <v>Põhitegevuse kulud</v>
      </c>
      <c r="B982" t="str">
        <f>VLOOKUP(E982,kontogrupp!A982:B2306,2,FALSE)</f>
        <v>50 - tööjõukulud</v>
      </c>
      <c r="C982" t="s">
        <v>1126</v>
      </c>
      <c r="D982">
        <v>-950</v>
      </c>
      <c r="E982" s="1">
        <v>500243</v>
      </c>
      <c r="F982" t="s">
        <v>812</v>
      </c>
      <c r="G982" t="s">
        <v>126</v>
      </c>
      <c r="H982" t="s">
        <v>127</v>
      </c>
      <c r="I982" t="s">
        <v>21</v>
      </c>
      <c r="J982" t="s">
        <v>22</v>
      </c>
    </row>
    <row r="983" spans="1:16" x14ac:dyDescent="0.35">
      <c r="A983" t="str">
        <f>VLOOKUP(E983,kontoplaan!A195:F1663,6,FALSE)</f>
        <v>Põhitegevuse kulud</v>
      </c>
      <c r="B983" t="str">
        <f>VLOOKUP(E983,kontogrupp!A983:B2307,2,FALSE)</f>
        <v>50 - tööjõukulud</v>
      </c>
      <c r="C983" t="s">
        <v>1127</v>
      </c>
      <c r="D983">
        <v>-3946</v>
      </c>
      <c r="E983" s="1">
        <v>500243</v>
      </c>
      <c r="F983" t="s">
        <v>812</v>
      </c>
      <c r="G983" t="s">
        <v>126</v>
      </c>
      <c r="H983" t="s">
        <v>127</v>
      </c>
      <c r="I983" t="s">
        <v>21</v>
      </c>
      <c r="J983" t="s">
        <v>22</v>
      </c>
    </row>
    <row r="984" spans="1:16" x14ac:dyDescent="0.35">
      <c r="A984" t="str">
        <f>VLOOKUP(E984,kontoplaan!A196:F1664,6,FALSE)</f>
        <v>Põhitegevuse kulud</v>
      </c>
      <c r="B984" t="str">
        <f>VLOOKUP(E984,kontogrupp!A984:B2308,2,FALSE)</f>
        <v>50 - tööjõukulud</v>
      </c>
      <c r="C984" t="s">
        <v>1128</v>
      </c>
      <c r="D984">
        <v>-96</v>
      </c>
      <c r="E984" s="1">
        <v>500243</v>
      </c>
      <c r="F984" t="s">
        <v>812</v>
      </c>
      <c r="G984" t="s">
        <v>126</v>
      </c>
      <c r="H984" t="s">
        <v>127</v>
      </c>
      <c r="I984" t="s">
        <v>21</v>
      </c>
      <c r="J984" t="s">
        <v>22</v>
      </c>
    </row>
    <row r="985" spans="1:16" x14ac:dyDescent="0.35">
      <c r="A985" t="str">
        <f>VLOOKUP(E985,kontoplaan!A197:F1665,6,FALSE)</f>
        <v>Põhitegevuse kulud</v>
      </c>
      <c r="B985" t="str">
        <f>VLOOKUP(E985,kontogrupp!A985:B2309,2,FALSE)</f>
        <v>55 - majandamiskulud</v>
      </c>
      <c r="C985" t="s">
        <v>86</v>
      </c>
      <c r="D985">
        <v>200</v>
      </c>
      <c r="E985" s="1">
        <v>550099</v>
      </c>
      <c r="F985" t="s">
        <v>86</v>
      </c>
      <c r="G985" t="s">
        <v>404</v>
      </c>
      <c r="H985" t="s">
        <v>405</v>
      </c>
      <c r="I985" t="s">
        <v>307</v>
      </c>
      <c r="J985" t="s">
        <v>308</v>
      </c>
    </row>
    <row r="986" spans="1:16" x14ac:dyDescent="0.35">
      <c r="A986" t="str">
        <f>VLOOKUP(E986,kontoplaan!A198:F1666,6,FALSE)</f>
        <v>Põhitegevuse kulud</v>
      </c>
      <c r="B986" t="str">
        <f>VLOOKUP(E986,kontogrupp!A986:B2310,2,FALSE)</f>
        <v>55 - majandamiskulud</v>
      </c>
      <c r="C986" t="s">
        <v>188</v>
      </c>
      <c r="D986">
        <v>-200</v>
      </c>
      <c r="E986" s="1">
        <v>552230</v>
      </c>
      <c r="F986" t="s">
        <v>188</v>
      </c>
      <c r="G986" t="s">
        <v>404</v>
      </c>
      <c r="H986" t="s">
        <v>405</v>
      </c>
      <c r="I986" t="s">
        <v>307</v>
      </c>
      <c r="J986" t="s">
        <v>308</v>
      </c>
    </row>
    <row r="987" spans="1:16" x14ac:dyDescent="0.35">
      <c r="A987" t="str">
        <f>VLOOKUP(E987,kontoplaan!A199:F1667,6,FALSE)</f>
        <v>Põhitegevuse kulud</v>
      </c>
      <c r="B987" t="str">
        <f>VLOOKUP(E987,kontogrupp!A987:B2311,2,FALSE)</f>
        <v>55 - majandamiskulud</v>
      </c>
      <c r="C987" t="s">
        <v>230</v>
      </c>
      <c r="D987">
        <v>200</v>
      </c>
      <c r="E987" s="1">
        <v>551590</v>
      </c>
      <c r="F987" t="s">
        <v>230</v>
      </c>
      <c r="G987" t="s">
        <v>404</v>
      </c>
      <c r="H987" t="s">
        <v>405</v>
      </c>
      <c r="I987" t="s">
        <v>307</v>
      </c>
      <c r="J987" t="s">
        <v>308</v>
      </c>
    </row>
    <row r="988" spans="1:16" x14ac:dyDescent="0.35">
      <c r="A988" t="str">
        <f>VLOOKUP(E988,kontoplaan!A200:F1668,6,FALSE)</f>
        <v>Põhitegevuse kulud</v>
      </c>
      <c r="B988" t="str">
        <f>VLOOKUP(E988,kontogrupp!A988:B2312,2,FALSE)</f>
        <v>55 - majandamiskulud</v>
      </c>
      <c r="C988" t="s">
        <v>188</v>
      </c>
      <c r="D988">
        <v>-200</v>
      </c>
      <c r="E988" s="1">
        <v>552230</v>
      </c>
      <c r="F988" t="s">
        <v>188</v>
      </c>
      <c r="G988" t="s">
        <v>404</v>
      </c>
      <c r="H988" t="s">
        <v>405</v>
      </c>
      <c r="I988" t="s">
        <v>307</v>
      </c>
      <c r="J988" t="s">
        <v>308</v>
      </c>
    </row>
    <row r="989" spans="1:16" x14ac:dyDescent="0.35">
      <c r="A989" t="str">
        <f>VLOOKUP(E989,kontoplaan!A201:F1669,6,FALSE)</f>
        <v>Põhitegevuse kulud</v>
      </c>
      <c r="B989" t="str">
        <f>VLOOKUP(E989,kontogrupp!A989:B2313,2,FALSE)</f>
        <v>55 - majandamiskulud</v>
      </c>
      <c r="C989" t="s">
        <v>230</v>
      </c>
      <c r="D989">
        <v>400</v>
      </c>
      <c r="E989" s="1">
        <v>551590</v>
      </c>
      <c r="F989" t="s">
        <v>230</v>
      </c>
      <c r="G989" t="s">
        <v>404</v>
      </c>
      <c r="H989" t="s">
        <v>405</v>
      </c>
      <c r="I989" t="s">
        <v>307</v>
      </c>
      <c r="J989" t="s">
        <v>308</v>
      </c>
    </row>
    <row r="990" spans="1:16" x14ac:dyDescent="0.35">
      <c r="A990" t="str">
        <f>VLOOKUP(E990,kontoplaan!A202:F1670,6,FALSE)</f>
        <v>Põhitegevuse kulud</v>
      </c>
      <c r="B990" t="str">
        <f>VLOOKUP(E990,kontogrupp!A990:B2314,2,FALSE)</f>
        <v>55 - majandamiskulud</v>
      </c>
      <c r="C990" t="s">
        <v>188</v>
      </c>
      <c r="D990">
        <v>-400</v>
      </c>
      <c r="E990" s="1">
        <v>552230</v>
      </c>
      <c r="F990" t="s">
        <v>188</v>
      </c>
      <c r="G990" t="s">
        <v>404</v>
      </c>
      <c r="H990" t="s">
        <v>405</v>
      </c>
      <c r="I990" t="s">
        <v>307</v>
      </c>
      <c r="J990" t="s">
        <v>308</v>
      </c>
    </row>
    <row r="991" spans="1:16" x14ac:dyDescent="0.35">
      <c r="A991" t="str">
        <f>VLOOKUP(E991,kontoplaan!A203:F1671,6,FALSE)</f>
        <v>Põhitegevuse kulud</v>
      </c>
      <c r="B991" t="str">
        <f>VLOOKUP(E991,kontogrupp!A991:B2315,2,FALSE)</f>
        <v>55 - majandamiskulud</v>
      </c>
      <c r="C991" t="s">
        <v>138</v>
      </c>
      <c r="D991">
        <v>12</v>
      </c>
      <c r="E991" s="1">
        <v>552450</v>
      </c>
      <c r="F991" t="s">
        <v>138</v>
      </c>
      <c r="G991" t="s">
        <v>404</v>
      </c>
      <c r="H991" t="s">
        <v>405</v>
      </c>
      <c r="I991" t="s">
        <v>307</v>
      </c>
      <c r="J991" t="s">
        <v>308</v>
      </c>
    </row>
    <row r="992" spans="1:16" x14ac:dyDescent="0.35">
      <c r="A992" t="str">
        <f>VLOOKUP(E992,kontoplaan!A204:F1672,6,FALSE)</f>
        <v>Põhitegevuse kulud</v>
      </c>
      <c r="B992" t="str">
        <f>VLOOKUP(E992,kontogrupp!A992:B2316,2,FALSE)</f>
        <v>55 - majandamiskulud</v>
      </c>
      <c r="C992" t="s">
        <v>188</v>
      </c>
      <c r="D992">
        <v>-12</v>
      </c>
      <c r="E992" s="1">
        <v>552230</v>
      </c>
      <c r="F992" t="s">
        <v>188</v>
      </c>
      <c r="G992" t="s">
        <v>404</v>
      </c>
      <c r="H992" t="s">
        <v>405</v>
      </c>
      <c r="I992" t="s">
        <v>307</v>
      </c>
      <c r="J992" t="s">
        <v>308</v>
      </c>
    </row>
    <row r="993" spans="1:14" x14ac:dyDescent="0.35">
      <c r="A993" t="str">
        <f>VLOOKUP(E993,kontoplaan!A205:F1673,6,FALSE)</f>
        <v>Põhitegevuse kulud</v>
      </c>
      <c r="B993" t="str">
        <f>VLOOKUP(E993,kontogrupp!A993:B2317,2,FALSE)</f>
        <v>55 - majandamiskulud</v>
      </c>
      <c r="C993" t="s">
        <v>475</v>
      </c>
      <c r="D993">
        <v>58</v>
      </c>
      <c r="E993" s="1">
        <v>552200</v>
      </c>
      <c r="F993" t="s">
        <v>475</v>
      </c>
      <c r="G993" t="s">
        <v>404</v>
      </c>
      <c r="H993" t="s">
        <v>405</v>
      </c>
      <c r="I993" t="s">
        <v>307</v>
      </c>
      <c r="J993" t="s">
        <v>308</v>
      </c>
    </row>
    <row r="994" spans="1:14" x14ac:dyDescent="0.35">
      <c r="A994" t="str">
        <f>VLOOKUP(E994,kontoplaan!A206:F1674,6,FALSE)</f>
        <v>Põhitegevuse kulud</v>
      </c>
      <c r="B994" t="str">
        <f>VLOOKUP(E994,kontogrupp!A994:B2318,2,FALSE)</f>
        <v>55 - majandamiskulud</v>
      </c>
      <c r="C994" t="s">
        <v>188</v>
      </c>
      <c r="D994">
        <v>-58</v>
      </c>
      <c r="E994" s="1">
        <v>552230</v>
      </c>
      <c r="F994" t="s">
        <v>188</v>
      </c>
      <c r="G994" t="s">
        <v>404</v>
      </c>
      <c r="H994" t="s">
        <v>405</v>
      </c>
      <c r="I994" t="s">
        <v>307</v>
      </c>
      <c r="J994" t="s">
        <v>308</v>
      </c>
    </row>
    <row r="995" spans="1:14" x14ac:dyDescent="0.35">
      <c r="A995" t="str">
        <f>VLOOKUP(E995,kontoplaan!A207:F1675,6,FALSE)</f>
        <v>Põhitegevuse kulud</v>
      </c>
      <c r="B995" t="str">
        <f>VLOOKUP(E995,kontogrupp!A995:B2319,2,FALSE)</f>
        <v>55 - majandamiskulud</v>
      </c>
      <c r="C995" t="s">
        <v>347</v>
      </c>
      <c r="D995">
        <v>3</v>
      </c>
      <c r="E995" s="1">
        <v>551290</v>
      </c>
      <c r="F995" t="s">
        <v>347</v>
      </c>
      <c r="G995" t="s">
        <v>404</v>
      </c>
      <c r="H995" t="s">
        <v>405</v>
      </c>
      <c r="I995" t="s">
        <v>307</v>
      </c>
      <c r="J995" t="s">
        <v>308</v>
      </c>
    </row>
    <row r="996" spans="1:14" x14ac:dyDescent="0.35">
      <c r="A996" t="str">
        <f>VLOOKUP(E996,kontoplaan!A208:F1676,6,FALSE)</f>
        <v>Põhitegevuse kulud</v>
      </c>
      <c r="B996" t="str">
        <f>VLOOKUP(E996,kontogrupp!A996:B2320,2,FALSE)</f>
        <v>55 - majandamiskulud</v>
      </c>
      <c r="C996" t="s">
        <v>182</v>
      </c>
      <c r="D996">
        <v>-3</v>
      </c>
      <c r="E996" s="1">
        <v>551560</v>
      </c>
      <c r="F996" t="s">
        <v>182</v>
      </c>
      <c r="G996" t="s">
        <v>404</v>
      </c>
      <c r="H996" t="s">
        <v>405</v>
      </c>
      <c r="I996" t="s">
        <v>307</v>
      </c>
      <c r="J996" t="s">
        <v>308</v>
      </c>
    </row>
    <row r="997" spans="1:14" x14ac:dyDescent="0.35">
      <c r="A997" t="str">
        <f>VLOOKUP(E997,kontoplaan!A209:F1677,6,FALSE)</f>
        <v>Põhitegevuse kulud</v>
      </c>
      <c r="B997" t="str">
        <f>VLOOKUP(E997,kontogrupp!A997:B2321,2,FALSE)</f>
        <v>55 - majandamiskulud</v>
      </c>
      <c r="C997" t="s">
        <v>488</v>
      </c>
      <c r="D997">
        <v>25</v>
      </c>
      <c r="E997" s="1">
        <v>551103</v>
      </c>
      <c r="F997" t="s">
        <v>488</v>
      </c>
      <c r="G997" t="s">
        <v>404</v>
      </c>
      <c r="H997" t="s">
        <v>405</v>
      </c>
      <c r="I997" t="s">
        <v>307</v>
      </c>
      <c r="J997" t="s">
        <v>308</v>
      </c>
    </row>
    <row r="998" spans="1:14" x14ac:dyDescent="0.35">
      <c r="A998" t="str">
        <f>VLOOKUP(E998,kontoplaan!A210:F1678,6,FALSE)</f>
        <v>Põhitegevuse kulud</v>
      </c>
      <c r="B998" t="str">
        <f>VLOOKUP(E998,kontogrupp!A998:B2322,2,FALSE)</f>
        <v>55 - majandamiskulud</v>
      </c>
      <c r="C998" t="s">
        <v>297</v>
      </c>
      <c r="D998">
        <v>-25</v>
      </c>
      <c r="E998" s="1">
        <v>552520</v>
      </c>
      <c r="F998" t="s">
        <v>297</v>
      </c>
      <c r="G998" t="s">
        <v>404</v>
      </c>
      <c r="H998" t="s">
        <v>405</v>
      </c>
      <c r="I998" t="s">
        <v>307</v>
      </c>
      <c r="J998" t="s">
        <v>308</v>
      </c>
    </row>
    <row r="999" spans="1:14" x14ac:dyDescent="0.35">
      <c r="A999" t="str">
        <f>VLOOKUP(E999,kontoplaan!A211:F1679,6,FALSE)</f>
        <v>Põhitegevuse kulud</v>
      </c>
      <c r="B999" t="str">
        <f>VLOOKUP(E999,kontogrupp!A999:B2323,2,FALSE)</f>
        <v>55 - majandamiskulud</v>
      </c>
      <c r="C999" t="s">
        <v>274</v>
      </c>
      <c r="D999">
        <v>15</v>
      </c>
      <c r="E999" s="1">
        <v>550420</v>
      </c>
      <c r="F999" t="s">
        <v>274</v>
      </c>
      <c r="G999" t="s">
        <v>404</v>
      </c>
      <c r="H999" t="s">
        <v>405</v>
      </c>
      <c r="I999" t="s">
        <v>307</v>
      </c>
      <c r="J999" t="s">
        <v>308</v>
      </c>
    </row>
    <row r="1000" spans="1:14" x14ac:dyDescent="0.35">
      <c r="A1000" t="str">
        <f>VLOOKUP(E1000,kontoplaan!A212:F1680,6,FALSE)</f>
        <v>Põhitegevuse kulud</v>
      </c>
      <c r="B1000" t="str">
        <f>VLOOKUP(E1000,kontogrupp!A1000:B2324,2,FALSE)</f>
        <v>55 - majandamiskulud</v>
      </c>
      <c r="C1000" t="s">
        <v>184</v>
      </c>
      <c r="D1000">
        <v>-15</v>
      </c>
      <c r="E1000" s="1">
        <v>551308</v>
      </c>
      <c r="F1000" t="s">
        <v>184</v>
      </c>
      <c r="G1000" t="s">
        <v>404</v>
      </c>
      <c r="H1000" t="s">
        <v>405</v>
      </c>
      <c r="I1000" t="s">
        <v>307</v>
      </c>
      <c r="J1000" t="s">
        <v>308</v>
      </c>
    </row>
    <row r="1001" spans="1:14" x14ac:dyDescent="0.35">
      <c r="A1001" t="str">
        <f>VLOOKUP(E1001,kontoplaan!A213:F1681,6,FALSE)</f>
        <v>Põhitegevuse kulud</v>
      </c>
      <c r="B1001" t="str">
        <f>VLOOKUP(E1001,kontogrupp!A1001:B2325,2,FALSE)</f>
        <v>55 - majandamiskulud</v>
      </c>
      <c r="C1001" t="s">
        <v>64</v>
      </c>
      <c r="D1001">
        <v>440</v>
      </c>
      <c r="E1001" s="1">
        <v>550060</v>
      </c>
      <c r="F1001" t="s">
        <v>64</v>
      </c>
      <c r="G1001" t="s">
        <v>404</v>
      </c>
      <c r="H1001" t="s">
        <v>405</v>
      </c>
      <c r="I1001" t="s">
        <v>307</v>
      </c>
      <c r="J1001" t="s">
        <v>308</v>
      </c>
    </row>
    <row r="1002" spans="1:14" x14ac:dyDescent="0.35">
      <c r="A1002" t="str">
        <f>VLOOKUP(E1002,kontoplaan!A214:F1682,6,FALSE)</f>
        <v>Põhitegevuse kulud</v>
      </c>
      <c r="B1002" t="str">
        <f>VLOOKUP(E1002,kontogrupp!A1002:B2326,2,FALSE)</f>
        <v>55 - majandamiskulud</v>
      </c>
      <c r="C1002" t="s">
        <v>188</v>
      </c>
      <c r="D1002">
        <v>-440</v>
      </c>
      <c r="E1002" s="1">
        <v>552230</v>
      </c>
      <c r="F1002" t="s">
        <v>188</v>
      </c>
      <c r="G1002" t="s">
        <v>404</v>
      </c>
      <c r="H1002" t="s">
        <v>405</v>
      </c>
      <c r="I1002" t="s">
        <v>307</v>
      </c>
      <c r="J1002" t="s">
        <v>308</v>
      </c>
    </row>
    <row r="1003" spans="1:14" x14ac:dyDescent="0.35">
      <c r="A1003" t="str">
        <f>VLOOKUP(E1003,kontoplaan!A215:F1683,6,FALSE)</f>
        <v>Põhitegevuse kulud</v>
      </c>
      <c r="B1003" t="str">
        <f>VLOOKUP(E1003,kontogrupp!A1003:B2327,2,FALSE)</f>
        <v>55 - majandamiskulud</v>
      </c>
      <c r="C1003" t="s">
        <v>194</v>
      </c>
      <c r="D1003">
        <v>50</v>
      </c>
      <c r="E1003" s="1">
        <v>550001</v>
      </c>
      <c r="F1003" t="s">
        <v>194</v>
      </c>
      <c r="G1003" t="s">
        <v>404</v>
      </c>
      <c r="H1003" t="s">
        <v>405</v>
      </c>
      <c r="I1003" t="s">
        <v>307</v>
      </c>
      <c r="J1003" t="s">
        <v>308</v>
      </c>
    </row>
    <row r="1004" spans="1:14" x14ac:dyDescent="0.35">
      <c r="A1004" t="str">
        <f>VLOOKUP(E1004,kontoplaan!A216:F1684,6,FALSE)</f>
        <v>Põhitegevuse kulud</v>
      </c>
      <c r="B1004" t="str">
        <f>VLOOKUP(E1004,kontogrupp!A1004:B2328,2,FALSE)</f>
        <v>55 - majandamiskulud</v>
      </c>
      <c r="C1004" t="s">
        <v>524</v>
      </c>
      <c r="D1004">
        <v>-50</v>
      </c>
      <c r="E1004" s="1">
        <v>550002</v>
      </c>
      <c r="F1004" t="s">
        <v>524</v>
      </c>
      <c r="G1004" t="s">
        <v>404</v>
      </c>
      <c r="H1004" t="s">
        <v>405</v>
      </c>
      <c r="I1004" t="s">
        <v>307</v>
      </c>
      <c r="J1004" t="s">
        <v>308</v>
      </c>
    </row>
    <row r="1005" spans="1:14" hidden="1" x14ac:dyDescent="0.35">
      <c r="A1005" t="str">
        <f>VLOOKUP(E1005,kontoplaan!A2:F1470,6,FALSE)</f>
        <v>Finantseerimistegevus</v>
      </c>
      <c r="B1005" t="str">
        <f>VLOOKUP(E1005,kontogrupp!A1005:B2329,2,FALSE)</f>
        <v>25-kohustised</v>
      </c>
      <c r="C1005" t="s">
        <v>1129</v>
      </c>
      <c r="D1005">
        <v>-472451</v>
      </c>
      <c r="E1005" s="1">
        <v>2585</v>
      </c>
      <c r="F1005" t="s">
        <v>962</v>
      </c>
      <c r="G1005" t="s">
        <v>1116</v>
      </c>
      <c r="H1005" t="s">
        <v>1117</v>
      </c>
      <c r="I1005" t="s">
        <v>955</v>
      </c>
      <c r="J1005" t="s">
        <v>956</v>
      </c>
    </row>
    <row r="1006" spans="1:14" x14ac:dyDescent="0.35">
      <c r="A1006" t="str">
        <f>VLOOKUP(E1006,kontoplaan!A3:F1471,6,FALSE)</f>
        <v>Põhitegevuse kulud</v>
      </c>
      <c r="B1006" t="str">
        <f>VLOOKUP(E1006,kontogrupp!A1006:B2330,2,FALSE)</f>
        <v>55 - majandamiskulud</v>
      </c>
      <c r="C1006" t="s">
        <v>1130</v>
      </c>
      <c r="D1006">
        <v>-2128</v>
      </c>
      <c r="E1006" s="1">
        <v>550400</v>
      </c>
      <c r="F1006" t="s">
        <v>138</v>
      </c>
      <c r="G1006" t="s">
        <v>258</v>
      </c>
      <c r="H1006" t="s">
        <v>259</v>
      </c>
      <c r="I1006" t="s">
        <v>117</v>
      </c>
      <c r="J1006" t="s">
        <v>118</v>
      </c>
      <c r="M1006" t="s">
        <v>267</v>
      </c>
      <c r="N1006" t="s">
        <v>268</v>
      </c>
    </row>
    <row r="1007" spans="1:14" x14ac:dyDescent="0.35">
      <c r="A1007" t="str">
        <f>VLOOKUP(E1007,kontoplaan!A4:F1472,6,FALSE)</f>
        <v>Põhitegevuse kulud</v>
      </c>
      <c r="B1007" t="str">
        <f>VLOOKUP(E1007,kontogrupp!A1007:B2331,2,FALSE)</f>
        <v>55 - majandamiskulud</v>
      </c>
      <c r="C1007" t="s">
        <v>1131</v>
      </c>
      <c r="D1007">
        <v>-806</v>
      </c>
      <c r="E1007" s="1">
        <v>551500</v>
      </c>
      <c r="F1007" t="s">
        <v>169</v>
      </c>
      <c r="G1007" t="s">
        <v>258</v>
      </c>
      <c r="H1007" t="s">
        <v>259</v>
      </c>
      <c r="I1007" t="s">
        <v>117</v>
      </c>
      <c r="J1007" t="s">
        <v>118</v>
      </c>
    </row>
    <row r="1008" spans="1:14" x14ac:dyDescent="0.35">
      <c r="A1008" t="str">
        <f>VLOOKUP(E1008,kontoplaan!A5:F1473,6,FALSE)</f>
        <v>Põhitegevuse kulud</v>
      </c>
      <c r="B1008" t="str">
        <f>VLOOKUP(E1008,kontogrupp!A1008:B2332,2,FALSE)</f>
        <v>55 - majandamiskulud</v>
      </c>
      <c r="C1008" t="s">
        <v>1132</v>
      </c>
      <c r="D1008">
        <v>-6644</v>
      </c>
      <c r="E1008" s="1">
        <v>552450</v>
      </c>
      <c r="F1008" t="s">
        <v>138</v>
      </c>
      <c r="G1008" t="s">
        <v>258</v>
      </c>
      <c r="H1008" t="s">
        <v>259</v>
      </c>
      <c r="I1008" t="s">
        <v>117</v>
      </c>
      <c r="J1008" t="s">
        <v>118</v>
      </c>
      <c r="M1008" t="s">
        <v>141</v>
      </c>
      <c r="N1008" t="s">
        <v>142</v>
      </c>
    </row>
    <row r="1009" spans="1:16" x14ac:dyDescent="0.35">
      <c r="A1009" t="str">
        <f>VLOOKUP(E1009,kontoplaan!A6:F1474,6,FALSE)</f>
        <v>Põhitegevuse kulud</v>
      </c>
      <c r="B1009" t="str">
        <f>VLOOKUP(E1009,kontogrupp!A2:B1326,2,FALSE)</f>
        <v>55 - majandamiskulud</v>
      </c>
      <c r="C1009" t="s">
        <v>1133</v>
      </c>
      <c r="D1009">
        <v>-10422</v>
      </c>
      <c r="E1009" s="1">
        <v>552400</v>
      </c>
      <c r="F1009" t="s">
        <v>319</v>
      </c>
      <c r="G1009" t="s">
        <v>258</v>
      </c>
      <c r="H1009" t="s">
        <v>259</v>
      </c>
      <c r="I1009" t="s">
        <v>117</v>
      </c>
      <c r="J1009" t="s">
        <v>118</v>
      </c>
      <c r="M1009" t="s">
        <v>1134</v>
      </c>
      <c r="N1009" t="s">
        <v>1135</v>
      </c>
    </row>
    <row r="1010" spans="1:16" x14ac:dyDescent="0.35">
      <c r="A1010" t="str">
        <f>VLOOKUP(E1010,kontoplaan!A7:F1475,6,FALSE)</f>
        <v>Põhitegevuse kulud</v>
      </c>
      <c r="B1010" t="str">
        <f>VLOOKUP(E1010,kontogrupp!A3:B1327,2,FALSE)</f>
        <v>50 - tööjõukulud</v>
      </c>
      <c r="C1010" t="s">
        <v>1136</v>
      </c>
      <c r="D1010">
        <v>-1046</v>
      </c>
      <c r="E1010" s="1">
        <v>506040</v>
      </c>
      <c r="F1010" t="s">
        <v>18</v>
      </c>
      <c r="G1010" t="s">
        <v>258</v>
      </c>
      <c r="H1010" t="s">
        <v>259</v>
      </c>
      <c r="I1010" t="s">
        <v>280</v>
      </c>
      <c r="J1010" t="s">
        <v>281</v>
      </c>
      <c r="M1010" t="s">
        <v>282</v>
      </c>
      <c r="N1010" t="s">
        <v>283</v>
      </c>
    </row>
    <row r="1011" spans="1:16" x14ac:dyDescent="0.35">
      <c r="A1011" t="str">
        <f>VLOOKUP(E1011,kontoplaan!A8:F1476,6,FALSE)</f>
        <v>Põhitegevuse kulud</v>
      </c>
      <c r="B1011" t="str">
        <f>VLOOKUP(E1011,kontogrupp!A4:B1328,2,FALSE)</f>
        <v>50 - tööjõukulud</v>
      </c>
      <c r="C1011" t="s">
        <v>1137</v>
      </c>
      <c r="D1011">
        <v>-43140</v>
      </c>
      <c r="E1011" s="1">
        <v>506000</v>
      </c>
      <c r="F1011" t="s">
        <v>28</v>
      </c>
      <c r="G1011" t="s">
        <v>258</v>
      </c>
      <c r="H1011" t="s">
        <v>259</v>
      </c>
      <c r="I1011" t="s">
        <v>280</v>
      </c>
      <c r="J1011" t="s">
        <v>281</v>
      </c>
      <c r="M1011" t="s">
        <v>282</v>
      </c>
      <c r="N1011" t="s">
        <v>283</v>
      </c>
    </row>
    <row r="1012" spans="1:16" x14ac:dyDescent="0.35">
      <c r="A1012" t="str">
        <f>VLOOKUP(E1012,kontoplaan!A9:F1477,6,FALSE)</f>
        <v>Põhitegevuse kulud</v>
      </c>
      <c r="B1012" t="str">
        <f>VLOOKUP(E1012,kontogrupp!A5:B1329,2,FALSE)</f>
        <v>50 - tööjõukulud</v>
      </c>
      <c r="C1012" t="s">
        <v>1138</v>
      </c>
      <c r="D1012">
        <v>-130318</v>
      </c>
      <c r="E1012" s="1">
        <v>500260</v>
      </c>
      <c r="F1012" t="s">
        <v>157</v>
      </c>
      <c r="G1012" t="s">
        <v>258</v>
      </c>
      <c r="H1012" t="s">
        <v>259</v>
      </c>
      <c r="I1012" t="s">
        <v>280</v>
      </c>
      <c r="J1012" t="s">
        <v>281</v>
      </c>
      <c r="M1012" t="s">
        <v>282</v>
      </c>
      <c r="N1012" t="s">
        <v>283</v>
      </c>
    </row>
    <row r="1013" spans="1:16" x14ac:dyDescent="0.35">
      <c r="A1013" t="str">
        <f>VLOOKUP(E1013,kontoplaan!A10:F1478,6,FALSE)</f>
        <v>Põhitegevuse kulud</v>
      </c>
      <c r="B1013" t="str">
        <f>VLOOKUP(E1013,kontogrupp!A6:B1330,2,FALSE)</f>
        <v>50 - tööjõukulud</v>
      </c>
      <c r="C1013" t="s">
        <v>1139</v>
      </c>
      <c r="D1013">
        <v>-71</v>
      </c>
      <c r="E1013" s="1">
        <v>506040</v>
      </c>
      <c r="F1013" t="s">
        <v>18</v>
      </c>
      <c r="G1013" t="s">
        <v>332</v>
      </c>
      <c r="H1013" t="s">
        <v>333</v>
      </c>
      <c r="I1013" t="s">
        <v>178</v>
      </c>
      <c r="J1013" t="s">
        <v>179</v>
      </c>
      <c r="O1013" t="s">
        <v>23</v>
      </c>
      <c r="P1013" t="s">
        <v>24</v>
      </c>
    </row>
    <row r="1014" spans="1:16" x14ac:dyDescent="0.35">
      <c r="A1014" t="str">
        <f>VLOOKUP(E1014,kontoplaan!A11:F1479,6,FALSE)</f>
        <v>Põhitegevuse kulud</v>
      </c>
      <c r="B1014" t="str">
        <f>VLOOKUP(E1014,kontogrupp!A7:B1331,2,FALSE)</f>
        <v>50 - tööjõukulud</v>
      </c>
      <c r="C1014" t="s">
        <v>1140</v>
      </c>
      <c r="D1014">
        <v>-2903</v>
      </c>
      <c r="E1014" s="1">
        <v>506000</v>
      </c>
      <c r="F1014" t="s">
        <v>28</v>
      </c>
      <c r="G1014" t="s">
        <v>332</v>
      </c>
      <c r="H1014" t="s">
        <v>333</v>
      </c>
      <c r="I1014" t="s">
        <v>178</v>
      </c>
      <c r="J1014" t="s">
        <v>179</v>
      </c>
      <c r="O1014" t="s">
        <v>23</v>
      </c>
      <c r="P1014" t="s">
        <v>24</v>
      </c>
    </row>
    <row r="1015" spans="1:16" x14ac:dyDescent="0.35">
      <c r="A1015" t="str">
        <f>VLOOKUP(E1015,kontoplaan!A12:F1480,6,FALSE)</f>
        <v>Põhitegevuse kulud</v>
      </c>
      <c r="B1015" t="str">
        <f>VLOOKUP(E1015,kontogrupp!A8:B1332,2,FALSE)</f>
        <v>50 - tööjõukulud</v>
      </c>
      <c r="C1015" t="s">
        <v>1141</v>
      </c>
      <c r="D1015">
        <v>-8798</v>
      </c>
      <c r="E1015" s="1">
        <v>500140</v>
      </c>
      <c r="F1015" t="s">
        <v>108</v>
      </c>
      <c r="G1015" t="s">
        <v>332</v>
      </c>
      <c r="H1015" t="s">
        <v>333</v>
      </c>
      <c r="I1015" t="s">
        <v>178</v>
      </c>
      <c r="J1015" t="s">
        <v>179</v>
      </c>
      <c r="O1015" t="s">
        <v>23</v>
      </c>
      <c r="P1015" t="s">
        <v>24</v>
      </c>
    </row>
    <row r="1016" spans="1:16" x14ac:dyDescent="0.35">
      <c r="A1016" t="str">
        <f>VLOOKUP(E1016,kontoplaan!A13:F1481,6,FALSE)</f>
        <v>Põhitegevuse kulud</v>
      </c>
      <c r="B1016" t="str">
        <f>VLOOKUP(E1016,kontogrupp!A9:B1333,2,FALSE)</f>
        <v>55 - majandamiskulud</v>
      </c>
      <c r="C1016" t="s">
        <v>1142</v>
      </c>
      <c r="D1016">
        <v>-28</v>
      </c>
      <c r="E1016" s="1">
        <v>550052</v>
      </c>
      <c r="F1016" t="s">
        <v>625</v>
      </c>
      <c r="G1016" t="s">
        <v>19</v>
      </c>
      <c r="H1016" t="s">
        <v>20</v>
      </c>
      <c r="I1016" t="s">
        <v>1065</v>
      </c>
      <c r="J1016" t="s">
        <v>1066</v>
      </c>
      <c r="M1016" t="s">
        <v>1143</v>
      </c>
      <c r="N1016" t="s">
        <v>1144</v>
      </c>
    </row>
    <row r="1017" spans="1:16" x14ac:dyDescent="0.35">
      <c r="A1017" t="str">
        <f>VLOOKUP(E1017,kontoplaan!A14:F1482,6,FALSE)</f>
        <v>Põhitegevuse kulud</v>
      </c>
      <c r="B1017" t="str">
        <f>VLOOKUP(E1017,kontogrupp!A10:B1334,2,FALSE)</f>
        <v>55 - majandamiskulud</v>
      </c>
      <c r="C1017" t="s">
        <v>1145</v>
      </c>
      <c r="D1017">
        <v>-1143</v>
      </c>
      <c r="E1017" s="1">
        <v>550052</v>
      </c>
      <c r="F1017" t="s">
        <v>625</v>
      </c>
      <c r="G1017" t="s">
        <v>19</v>
      </c>
      <c r="H1017" t="s">
        <v>20</v>
      </c>
      <c r="I1017" t="s">
        <v>1065</v>
      </c>
      <c r="J1017" t="s">
        <v>1066</v>
      </c>
      <c r="M1017" t="s">
        <v>1143</v>
      </c>
      <c r="N1017" t="s">
        <v>1144</v>
      </c>
    </row>
    <row r="1018" spans="1:16" x14ac:dyDescent="0.35">
      <c r="A1018" t="str">
        <f>VLOOKUP(E1018,kontoplaan!A15:F1483,6,FALSE)</f>
        <v>Põhitegevuse kulud</v>
      </c>
      <c r="B1018" t="str">
        <f>VLOOKUP(E1018,kontogrupp!A11:B1335,2,FALSE)</f>
        <v>55 - majandamiskulud</v>
      </c>
      <c r="C1018" t="s">
        <v>1146</v>
      </c>
      <c r="D1018">
        <v>-3465</v>
      </c>
      <c r="E1018" s="1">
        <v>550052</v>
      </c>
      <c r="F1018" t="s">
        <v>625</v>
      </c>
      <c r="G1018" t="s">
        <v>19</v>
      </c>
      <c r="H1018" t="s">
        <v>20</v>
      </c>
      <c r="I1018" t="s">
        <v>1065</v>
      </c>
      <c r="J1018" t="s">
        <v>1066</v>
      </c>
      <c r="M1018" t="s">
        <v>1143</v>
      </c>
      <c r="N1018" t="s">
        <v>1144</v>
      </c>
    </row>
    <row r="1019" spans="1:16" x14ac:dyDescent="0.35">
      <c r="A1019" t="str">
        <f>VLOOKUP(E1019,kontoplaan!A16:F1484,6,FALSE)</f>
        <v>Põhitegevuse kulud</v>
      </c>
      <c r="B1019" t="str">
        <f>VLOOKUP(E1019,kontogrupp!A12:B1336,2,FALSE)</f>
        <v>50 - tööjõukulud</v>
      </c>
      <c r="C1019" t="s">
        <v>1147</v>
      </c>
      <c r="D1019">
        <v>28</v>
      </c>
      <c r="E1019" s="1">
        <v>506040</v>
      </c>
      <c r="F1019" t="s">
        <v>18</v>
      </c>
      <c r="G1019" t="s">
        <v>19</v>
      </c>
      <c r="H1019" t="s">
        <v>20</v>
      </c>
      <c r="I1019" t="s">
        <v>21</v>
      </c>
      <c r="J1019" t="s">
        <v>22</v>
      </c>
      <c r="O1019" t="s">
        <v>23</v>
      </c>
      <c r="P1019" t="s">
        <v>24</v>
      </c>
    </row>
    <row r="1020" spans="1:16" x14ac:dyDescent="0.35">
      <c r="A1020" t="str">
        <f>VLOOKUP(E1020,kontoplaan!A17:F1485,6,FALSE)</f>
        <v>Põhitegevuse kulud</v>
      </c>
      <c r="B1020" t="str">
        <f>VLOOKUP(E1020,kontogrupp!A13:B1337,2,FALSE)</f>
        <v>50 - tööjõukulud</v>
      </c>
      <c r="C1020" t="s">
        <v>1148</v>
      </c>
      <c r="D1020">
        <v>1143</v>
      </c>
      <c r="E1020" s="1">
        <v>506000</v>
      </c>
      <c r="F1020" t="s">
        <v>28</v>
      </c>
      <c r="G1020" t="s">
        <v>19</v>
      </c>
      <c r="H1020" t="s">
        <v>20</v>
      </c>
      <c r="I1020" t="s">
        <v>21</v>
      </c>
      <c r="J1020" t="s">
        <v>22</v>
      </c>
      <c r="O1020" t="s">
        <v>23</v>
      </c>
      <c r="P1020" t="s">
        <v>24</v>
      </c>
    </row>
    <row r="1021" spans="1:16" x14ac:dyDescent="0.35">
      <c r="A1021" t="str">
        <f>VLOOKUP(E1021,kontoplaan!A18:F1486,6,FALSE)</f>
        <v>Põhitegevuse kulud</v>
      </c>
      <c r="B1021" t="str">
        <f>VLOOKUP(E1021,kontogrupp!A14:B1338,2,FALSE)</f>
        <v>50 - tööjõukulud</v>
      </c>
      <c r="C1021" t="s">
        <v>1149</v>
      </c>
      <c r="D1021">
        <v>3465</v>
      </c>
      <c r="E1021" s="1">
        <v>500250</v>
      </c>
      <c r="F1021" t="s">
        <v>102</v>
      </c>
      <c r="G1021" t="s">
        <v>19</v>
      </c>
      <c r="H1021" t="s">
        <v>20</v>
      </c>
      <c r="I1021" t="s">
        <v>21</v>
      </c>
      <c r="J1021" t="s">
        <v>22</v>
      </c>
      <c r="O1021" t="s">
        <v>23</v>
      </c>
      <c r="P1021" t="s">
        <v>24</v>
      </c>
    </row>
    <row r="1022" spans="1:16" hidden="1" x14ac:dyDescent="0.35">
      <c r="A1022" t="str">
        <f>VLOOKUP(E1022,kontoplaan!A19:F1487,6,FALSE)</f>
        <v>Likviidsete vahendite muutus</v>
      </c>
      <c r="B1022" t="str">
        <f>VLOOKUP(E1022,kontogrupp!A15:B1339,2,FALSE)</f>
        <v>10 - likviidsed varad</v>
      </c>
      <c r="C1022" t="s">
        <v>1150</v>
      </c>
      <c r="D1022">
        <v>597405</v>
      </c>
      <c r="E1022" s="1">
        <v>100100</v>
      </c>
      <c r="F1022" t="s">
        <v>1150</v>
      </c>
      <c r="G1022" t="s">
        <v>1116</v>
      </c>
      <c r="H1022" t="s">
        <v>1117</v>
      </c>
      <c r="I1022" t="s">
        <v>21</v>
      </c>
      <c r="J1022" t="s">
        <v>22</v>
      </c>
    </row>
    <row r="1023" spans="1:16" hidden="1" x14ac:dyDescent="0.35">
      <c r="A1023" t="str">
        <f>VLOOKUP(E1023,kontoplaan!A20:F1488,6,FALSE)</f>
        <v>Investeerimistegevuse kulud</v>
      </c>
      <c r="B1023" t="str">
        <f>VLOOKUP(E1023,kontogrupp!A16:B1340,2,FALSE)</f>
        <v>65 - finantstulud ja -kulud</v>
      </c>
      <c r="C1023" t="s">
        <v>1152</v>
      </c>
      <c r="D1023">
        <v>35642</v>
      </c>
      <c r="E1023" s="1">
        <v>650100</v>
      </c>
      <c r="F1023" t="s">
        <v>1154</v>
      </c>
      <c r="G1023" t="s">
        <v>1116</v>
      </c>
      <c r="H1023" t="s">
        <v>1117</v>
      </c>
      <c r="I1023" t="s">
        <v>955</v>
      </c>
      <c r="J1023" t="s">
        <v>956</v>
      </c>
    </row>
    <row r="1024" spans="1:16" hidden="1" x14ac:dyDescent="0.35">
      <c r="A1024" t="str">
        <f>VLOOKUP(E1024,kontoplaan!A21:F1489,6,FALSE)</f>
        <v>Finantseerimistegevus</v>
      </c>
      <c r="B1024" t="str">
        <f>VLOOKUP(E1024,kontogrupp!A17:B1341,2,FALSE)</f>
        <v>25 - kohustised</v>
      </c>
      <c r="C1024" t="s">
        <v>1155</v>
      </c>
      <c r="D1024">
        <v>576755</v>
      </c>
      <c r="E1024" s="1">
        <v>2586</v>
      </c>
      <c r="F1024" t="s">
        <v>959</v>
      </c>
      <c r="G1024" t="s">
        <v>1116</v>
      </c>
      <c r="H1024" t="s">
        <v>1117</v>
      </c>
      <c r="I1024" t="s">
        <v>955</v>
      </c>
      <c r="J1024" t="s">
        <v>956</v>
      </c>
    </row>
    <row r="1025" spans="1:16" x14ac:dyDescent="0.35">
      <c r="A1025" t="str">
        <f>VLOOKUP(E1025,kontoplaan!A22:F1490,6,FALSE)</f>
        <v>Põhitegevuse kulud</v>
      </c>
      <c r="B1025" t="str">
        <f>VLOOKUP(E1025,kontogrupp!A18:B1342,2,FALSE)</f>
        <v>55 - majandamiskulud</v>
      </c>
      <c r="C1025" t="s">
        <v>1156</v>
      </c>
      <c r="D1025">
        <v>-25000</v>
      </c>
      <c r="E1025" s="1">
        <v>551106</v>
      </c>
      <c r="F1025" t="s">
        <v>400</v>
      </c>
      <c r="G1025" t="s">
        <v>154</v>
      </c>
      <c r="H1025" t="s">
        <v>155</v>
      </c>
      <c r="I1025" t="s">
        <v>117</v>
      </c>
      <c r="J1025" t="s">
        <v>118</v>
      </c>
      <c r="K1025" t="s">
        <v>560</v>
      </c>
      <c r="L1025" t="s">
        <v>561</v>
      </c>
    </row>
    <row r="1026" spans="1:16" x14ac:dyDescent="0.35">
      <c r="A1026" t="str">
        <f>VLOOKUP(E1026,kontoplaan!A23:F1491,6,FALSE)</f>
        <v>Põhitegevuse kulud</v>
      </c>
      <c r="B1026" t="str">
        <f>VLOOKUP(E1026,kontogrupp!A19:B1343,2,FALSE)</f>
        <v>55 - majandamiskulud</v>
      </c>
      <c r="C1026" t="s">
        <v>1157</v>
      </c>
      <c r="D1026">
        <v>-11000</v>
      </c>
      <c r="E1026" s="1">
        <v>551290</v>
      </c>
      <c r="F1026" t="s">
        <v>347</v>
      </c>
      <c r="G1026" t="s">
        <v>47</v>
      </c>
      <c r="H1026" t="s">
        <v>48</v>
      </c>
      <c r="I1026" t="s">
        <v>292</v>
      </c>
      <c r="J1026" t="s">
        <v>293</v>
      </c>
      <c r="K1026" t="s">
        <v>669</v>
      </c>
      <c r="L1026" t="s">
        <v>670</v>
      </c>
      <c r="O1026" t="s">
        <v>671</v>
      </c>
      <c r="P1026" t="s">
        <v>672</v>
      </c>
    </row>
    <row r="1027" spans="1:16" x14ac:dyDescent="0.35">
      <c r="A1027" t="str">
        <f>VLOOKUP(E1027,kontoplaan!A24:F1492,6,FALSE)</f>
        <v>Põhitegevuse kulud</v>
      </c>
      <c r="B1027" t="str">
        <f>VLOOKUP(E1027,kontogrupp!A20:B1344,2,FALSE)</f>
        <v>55 - majandamiskulud</v>
      </c>
      <c r="C1027" t="s">
        <v>400</v>
      </c>
      <c r="D1027">
        <v>11000</v>
      </c>
      <c r="E1027" s="1">
        <v>551106</v>
      </c>
      <c r="F1027" t="s">
        <v>400</v>
      </c>
      <c r="G1027" t="s">
        <v>548</v>
      </c>
      <c r="H1027" t="s">
        <v>549</v>
      </c>
      <c r="I1027" t="s">
        <v>550</v>
      </c>
      <c r="J1027" t="s">
        <v>551</v>
      </c>
      <c r="K1027" t="s">
        <v>552</v>
      </c>
      <c r="L1027" t="s">
        <v>553</v>
      </c>
    </row>
    <row r="1028" spans="1:16" x14ac:dyDescent="0.35">
      <c r="A1028" t="str">
        <f>VLOOKUP(E1028,kontoplaan!A25:F1493,6,FALSE)</f>
        <v>Põhitegevuse kulud</v>
      </c>
      <c r="B1028" t="str">
        <f>VLOOKUP(E1028,kontogrupp!A21:B1345,2,FALSE)</f>
        <v>55 - majandamiskulud</v>
      </c>
      <c r="C1028" t="s">
        <v>1158</v>
      </c>
      <c r="D1028">
        <v>2460</v>
      </c>
      <c r="E1028" s="1">
        <v>551104</v>
      </c>
      <c r="F1028" t="s">
        <v>172</v>
      </c>
      <c r="G1028" t="s">
        <v>19</v>
      </c>
      <c r="H1028" t="s">
        <v>20</v>
      </c>
      <c r="I1028" t="s">
        <v>32</v>
      </c>
      <c r="J1028" t="s">
        <v>33</v>
      </c>
    </row>
    <row r="1029" spans="1:16" hidden="1" x14ac:dyDescent="0.35">
      <c r="A1029" t="str">
        <f>VLOOKUP(E1029,kontoplaan!A26:F1494,6,FALSE)</f>
        <v>Põhitegevuse tulud</v>
      </c>
      <c r="B1029" t="str">
        <f>VLOOKUP(E1029,kontogrupp!A22:B1346,2,FALSE)</f>
        <v>30 - maksutulud</v>
      </c>
      <c r="C1029" t="s">
        <v>1159</v>
      </c>
      <c r="D1029">
        <v>-2460</v>
      </c>
      <c r="E1029" s="1">
        <v>304700</v>
      </c>
      <c r="F1029" t="s">
        <v>31</v>
      </c>
      <c r="G1029" t="s">
        <v>19</v>
      </c>
      <c r="H1029" t="s">
        <v>20</v>
      </c>
      <c r="I1029" t="s">
        <v>32</v>
      </c>
      <c r="J1029" t="s">
        <v>33</v>
      </c>
    </row>
    <row r="1030" spans="1:16" hidden="1" x14ac:dyDescent="0.35">
      <c r="A1030" t="str">
        <f>VLOOKUP(E1030,kontoplaan!A27:F1495,6,FALSE)</f>
        <v>Põhitegevuse tulud</v>
      </c>
      <c r="B1030" t="str">
        <f>VLOOKUP(E1030,kontogrupp!A23:B1347,2,FALSE)</f>
        <v>30 - maksutulud</v>
      </c>
      <c r="C1030" t="s">
        <v>1160</v>
      </c>
      <c r="D1030">
        <v>-33</v>
      </c>
      <c r="E1030" s="1">
        <v>304700</v>
      </c>
      <c r="F1030" t="s">
        <v>31</v>
      </c>
      <c r="G1030" t="s">
        <v>19</v>
      </c>
      <c r="H1030" t="s">
        <v>20</v>
      </c>
      <c r="I1030" t="s">
        <v>32</v>
      </c>
      <c r="J1030" t="s">
        <v>33</v>
      </c>
    </row>
    <row r="1031" spans="1:16" hidden="1" x14ac:dyDescent="0.35">
      <c r="A1031" t="str">
        <f>VLOOKUP(E1031,kontoplaan!A28:F1496,6,FALSE)</f>
        <v>Põhitegevuse tulud</v>
      </c>
      <c r="B1031" t="str">
        <f>VLOOKUP(E1031,kontogrupp!A24:B1348,2,FALSE)</f>
        <v>30 - maksutulud</v>
      </c>
      <c r="C1031" t="s">
        <v>1161</v>
      </c>
      <c r="D1031">
        <v>-1357</v>
      </c>
      <c r="E1031" s="1">
        <v>304700</v>
      </c>
      <c r="F1031" t="s">
        <v>31</v>
      </c>
      <c r="G1031" t="s">
        <v>19</v>
      </c>
      <c r="H1031" t="s">
        <v>20</v>
      </c>
      <c r="I1031" t="s">
        <v>32</v>
      </c>
      <c r="J1031" t="s">
        <v>33</v>
      </c>
    </row>
    <row r="1032" spans="1:16" hidden="1" x14ac:dyDescent="0.35">
      <c r="A1032" t="str">
        <f>VLOOKUP(E1032,kontoplaan!A29:F1497,6,FALSE)</f>
        <v>Põhitegevuse tulud</v>
      </c>
      <c r="B1032" t="str">
        <f>VLOOKUP(E1032,kontogrupp!A25:B1349,2,FALSE)</f>
        <v>30 - maksutulud</v>
      </c>
      <c r="C1032" t="s">
        <v>1162</v>
      </c>
      <c r="D1032">
        <v>-4110</v>
      </c>
      <c r="E1032" s="1">
        <v>304700</v>
      </c>
      <c r="F1032" t="s">
        <v>31</v>
      </c>
      <c r="G1032" t="s">
        <v>19</v>
      </c>
      <c r="H1032" t="s">
        <v>20</v>
      </c>
      <c r="I1032" t="s">
        <v>32</v>
      </c>
      <c r="J1032" t="s">
        <v>33</v>
      </c>
    </row>
    <row r="1033" spans="1:16" x14ac:dyDescent="0.35">
      <c r="A1033" t="str">
        <f>VLOOKUP(E1033,kontoplaan!A30:F1498,6,FALSE)</f>
        <v>Põhitegevuse kulud</v>
      </c>
      <c r="B1033" t="str">
        <f>VLOOKUP(E1033,kontogrupp!A26:B1350,2,FALSE)</f>
        <v>50 - tööjõukulud</v>
      </c>
      <c r="C1033" t="s">
        <v>1163</v>
      </c>
      <c r="D1033">
        <v>33</v>
      </c>
      <c r="E1033" s="1">
        <v>506040</v>
      </c>
      <c r="F1033" t="s">
        <v>18</v>
      </c>
      <c r="G1033" t="s">
        <v>19</v>
      </c>
      <c r="H1033" t="s">
        <v>20</v>
      </c>
      <c r="I1033" t="s">
        <v>21</v>
      </c>
      <c r="J1033" t="s">
        <v>22</v>
      </c>
      <c r="O1033" t="s">
        <v>23</v>
      </c>
      <c r="P1033" t="s">
        <v>24</v>
      </c>
    </row>
    <row r="1034" spans="1:16" x14ac:dyDescent="0.35">
      <c r="A1034" t="str">
        <f>VLOOKUP(E1034,kontoplaan!A31:F1499,6,FALSE)</f>
        <v>Põhitegevuse kulud</v>
      </c>
      <c r="B1034" t="str">
        <f>VLOOKUP(E1034,kontogrupp!A27:B1351,2,FALSE)</f>
        <v>50 - tööjõukulud</v>
      </c>
      <c r="C1034" t="s">
        <v>1164</v>
      </c>
      <c r="D1034">
        <v>1357</v>
      </c>
      <c r="E1034" s="1">
        <v>506000</v>
      </c>
      <c r="F1034" t="s">
        <v>28</v>
      </c>
      <c r="G1034" t="s">
        <v>19</v>
      </c>
      <c r="H1034" t="s">
        <v>20</v>
      </c>
      <c r="I1034" t="s">
        <v>21</v>
      </c>
      <c r="J1034" t="s">
        <v>22</v>
      </c>
      <c r="O1034" t="s">
        <v>23</v>
      </c>
      <c r="P1034" t="s">
        <v>24</v>
      </c>
    </row>
    <row r="1035" spans="1:16" x14ac:dyDescent="0.35">
      <c r="A1035" t="str">
        <f>VLOOKUP(E1035,kontoplaan!A32:F1500,6,FALSE)</f>
        <v>Põhitegevuse kulud</v>
      </c>
      <c r="B1035" t="str">
        <f>VLOOKUP(E1035,kontogrupp!A28:B1352,2,FALSE)</f>
        <v>50 - tööjõukulud</v>
      </c>
      <c r="C1035" t="s">
        <v>1165</v>
      </c>
      <c r="D1035">
        <v>4110</v>
      </c>
      <c r="E1035" s="1">
        <v>500250</v>
      </c>
      <c r="F1035" t="s">
        <v>102</v>
      </c>
      <c r="G1035" t="s">
        <v>19</v>
      </c>
      <c r="H1035" t="s">
        <v>20</v>
      </c>
      <c r="I1035" t="s">
        <v>21</v>
      </c>
      <c r="J1035" t="s">
        <v>22</v>
      </c>
      <c r="O1035" t="s">
        <v>23</v>
      </c>
      <c r="P1035" t="s">
        <v>24</v>
      </c>
    </row>
    <row r="1036" spans="1:16" x14ac:dyDescent="0.35">
      <c r="A1036" t="str">
        <f>VLOOKUP(E1036,kontoplaan!A33:F1501,6,FALSE)</f>
        <v>Põhitegevuse kulud</v>
      </c>
      <c r="B1036" t="str">
        <f>VLOOKUP(E1036,kontogrupp!A29:B1353,2,FALSE)</f>
        <v>55 - majandamiskulud</v>
      </c>
      <c r="C1036" t="s">
        <v>367</v>
      </c>
      <c r="D1036">
        <v>-10000</v>
      </c>
      <c r="E1036" s="1">
        <v>5511046</v>
      </c>
      <c r="F1036" t="s">
        <v>367</v>
      </c>
      <c r="G1036" t="s">
        <v>134</v>
      </c>
      <c r="H1036" t="s">
        <v>135</v>
      </c>
      <c r="I1036" t="s">
        <v>117</v>
      </c>
      <c r="J1036" t="s">
        <v>118</v>
      </c>
      <c r="K1036" t="s">
        <v>426</v>
      </c>
      <c r="L1036" t="s">
        <v>427</v>
      </c>
    </row>
    <row r="1037" spans="1:16" x14ac:dyDescent="0.35">
      <c r="A1037" t="str">
        <f>VLOOKUP(E1037,kontoplaan!A34:F1502,6,FALSE)</f>
        <v>Põhitegevuse kulud</v>
      </c>
      <c r="B1037" t="str">
        <f>VLOOKUP(E1037,kontogrupp!A30:B1354,2,FALSE)</f>
        <v>55 - majandamiskulud</v>
      </c>
      <c r="C1037" t="s">
        <v>400</v>
      </c>
      <c r="D1037">
        <v>10000</v>
      </c>
      <c r="E1037" s="1">
        <v>551106</v>
      </c>
      <c r="F1037" t="s">
        <v>400</v>
      </c>
      <c r="G1037" t="s">
        <v>134</v>
      </c>
      <c r="H1037" t="s">
        <v>135</v>
      </c>
      <c r="I1037" t="s">
        <v>117</v>
      </c>
      <c r="J1037" t="s">
        <v>118</v>
      </c>
      <c r="K1037" t="s">
        <v>426</v>
      </c>
      <c r="L1037" t="s">
        <v>427</v>
      </c>
    </row>
    <row r="1038" spans="1:16" hidden="1" x14ac:dyDescent="0.35">
      <c r="A1038" t="str">
        <f>VLOOKUP(E1038,kontoplaan!A35:F1503,6,FALSE)</f>
        <v>Investeerimistegevuse kulud</v>
      </c>
      <c r="B1038" t="str">
        <f>VLOOKUP(E1038,kontogrupp!A31:B1355,2,FALSE)</f>
        <v>15 - põhivara soetus</v>
      </c>
      <c r="C1038" t="s">
        <v>1166</v>
      </c>
      <c r="D1038">
        <v>-1600</v>
      </c>
      <c r="E1038" s="1">
        <v>155109</v>
      </c>
      <c r="F1038" t="s">
        <v>177</v>
      </c>
      <c r="G1038" t="s">
        <v>47</v>
      </c>
      <c r="H1038" t="s">
        <v>48</v>
      </c>
      <c r="I1038" t="s">
        <v>178</v>
      </c>
      <c r="J1038" t="s">
        <v>179</v>
      </c>
      <c r="O1038" t="s">
        <v>1167</v>
      </c>
      <c r="P1038" t="s">
        <v>1168</v>
      </c>
    </row>
    <row r="1039" spans="1:16" hidden="1" x14ac:dyDescent="0.35">
      <c r="A1039" t="str">
        <f>VLOOKUP(E1039,kontoplaan!A36:F1504,6,FALSE)</f>
        <v>Investeerimistegevuse kulud</v>
      </c>
      <c r="B1039" t="str">
        <f>VLOOKUP(E1039,kontogrupp!A32:B1356,2,FALSE)</f>
        <v>15 - põhivara soetus</v>
      </c>
      <c r="C1039" t="s">
        <v>1169</v>
      </c>
      <c r="D1039">
        <v>1600</v>
      </c>
      <c r="E1039" s="1">
        <v>155100</v>
      </c>
      <c r="F1039" t="s">
        <v>663</v>
      </c>
      <c r="G1039" t="s">
        <v>47</v>
      </c>
      <c r="H1039" t="s">
        <v>48</v>
      </c>
      <c r="I1039" t="s">
        <v>21</v>
      </c>
      <c r="J1039" t="s">
        <v>22</v>
      </c>
      <c r="K1039" t="s">
        <v>544</v>
      </c>
      <c r="L1039" t="s">
        <v>545</v>
      </c>
      <c r="O1039" t="s">
        <v>1167</v>
      </c>
      <c r="P1039" t="s">
        <v>1168</v>
      </c>
    </row>
    <row r="1040" spans="1:16" hidden="1" x14ac:dyDescent="0.35">
      <c r="A1040" t="str">
        <f>VLOOKUP(E1040,kontoplaan!A37:F1505,6,FALSE)</f>
        <v>Investeerimistegevuse kulud</v>
      </c>
      <c r="B1040" t="str">
        <f>VLOOKUP(E1040,kontogrupp!A33:B1357,2,FALSE)</f>
        <v>15 - põhivara soetus</v>
      </c>
      <c r="C1040" t="s">
        <v>1170</v>
      </c>
      <c r="D1040">
        <v>60000</v>
      </c>
      <c r="E1040" s="1">
        <v>155910</v>
      </c>
      <c r="F1040" t="s">
        <v>657</v>
      </c>
      <c r="G1040" t="s">
        <v>47</v>
      </c>
      <c r="H1040" t="s">
        <v>48</v>
      </c>
      <c r="I1040" t="s">
        <v>1171</v>
      </c>
      <c r="J1040" t="s">
        <v>1172</v>
      </c>
      <c r="O1040" t="s">
        <v>1173</v>
      </c>
      <c r="P1040" t="s">
        <v>1174</v>
      </c>
    </row>
    <row r="1041" spans="1:16" hidden="1" x14ac:dyDescent="0.35">
      <c r="A1041" t="str">
        <f>VLOOKUP(E1041,kontoplaan!A38:F1506,6,FALSE)</f>
        <v>Investeerimistegevuse kulud</v>
      </c>
      <c r="B1041" t="str">
        <f>VLOOKUP(E1041,kontogrupp!A34:B1358,2,FALSE)</f>
        <v>45 - toetused juriidilistele isikutele</v>
      </c>
      <c r="C1041" t="s">
        <v>1175</v>
      </c>
      <c r="D1041">
        <v>-60000</v>
      </c>
      <c r="E1041" s="1">
        <v>450200</v>
      </c>
      <c r="F1041" t="s">
        <v>201</v>
      </c>
      <c r="G1041" t="s">
        <v>47</v>
      </c>
      <c r="H1041" t="s">
        <v>48</v>
      </c>
      <c r="I1041" t="s">
        <v>339</v>
      </c>
      <c r="J1041" t="s">
        <v>340</v>
      </c>
      <c r="K1041" t="s">
        <v>1177</v>
      </c>
      <c r="L1041" t="s">
        <v>1178</v>
      </c>
      <c r="O1041" t="s">
        <v>1173</v>
      </c>
      <c r="P1041" t="s">
        <v>1174</v>
      </c>
    </row>
    <row r="1042" spans="1:16" x14ac:dyDescent="0.35">
      <c r="A1042" t="str">
        <f>VLOOKUP(E1042,kontoplaan!A39:F1507,6,FALSE)</f>
        <v>Põhitegevuse kulud</v>
      </c>
      <c r="B1042" t="str">
        <f>VLOOKUP(E1042,kontogrupp!A35:B1359,2,FALSE)</f>
        <v>55 - majandamiskulud</v>
      </c>
      <c r="C1042" t="s">
        <v>1179</v>
      </c>
      <c r="D1042">
        <v>6690</v>
      </c>
      <c r="E1042" s="1">
        <v>552520</v>
      </c>
      <c r="F1042" t="s">
        <v>297</v>
      </c>
      <c r="G1042" t="s">
        <v>490</v>
      </c>
      <c r="H1042" t="s">
        <v>491</v>
      </c>
      <c r="I1042" t="s">
        <v>492</v>
      </c>
      <c r="J1042" t="s">
        <v>493</v>
      </c>
      <c r="M1042" t="s">
        <v>1180</v>
      </c>
      <c r="N1042" t="s">
        <v>1181</v>
      </c>
    </row>
    <row r="1043" spans="1:16" x14ac:dyDescent="0.35">
      <c r="A1043" t="str">
        <f>VLOOKUP(E1043,kontoplaan!A40:F1508,6,FALSE)</f>
        <v>Põhitegevuse kulud</v>
      </c>
      <c r="B1043" t="str">
        <f>VLOOKUP(E1043,kontogrupp!A36:B1360,2,FALSE)</f>
        <v>50 - tööjõukulud</v>
      </c>
      <c r="C1043" t="s">
        <v>1182</v>
      </c>
      <c r="D1043">
        <v>-40</v>
      </c>
      <c r="E1043" s="1">
        <v>506040</v>
      </c>
      <c r="F1043" t="s">
        <v>18</v>
      </c>
      <c r="G1043" t="s">
        <v>490</v>
      </c>
      <c r="H1043" t="s">
        <v>491</v>
      </c>
      <c r="I1043" t="s">
        <v>492</v>
      </c>
      <c r="J1043" t="s">
        <v>493</v>
      </c>
      <c r="M1043" t="s">
        <v>1180</v>
      </c>
      <c r="N1043" t="s">
        <v>1181</v>
      </c>
    </row>
    <row r="1044" spans="1:16" x14ac:dyDescent="0.35">
      <c r="A1044" t="str">
        <f>VLOOKUP(E1044,kontoplaan!A41:F1509,6,FALSE)</f>
        <v>Põhitegevuse kulud</v>
      </c>
      <c r="B1044" t="str">
        <f>VLOOKUP(E1044,kontogrupp!A37:B1361,2,FALSE)</f>
        <v>50 - tööjõukulud</v>
      </c>
      <c r="C1044" t="s">
        <v>1182</v>
      </c>
      <c r="D1044">
        <v>-1650</v>
      </c>
      <c r="E1044" s="1">
        <v>506000</v>
      </c>
      <c r="F1044" t="s">
        <v>28</v>
      </c>
      <c r="G1044" t="s">
        <v>490</v>
      </c>
      <c r="H1044" t="s">
        <v>491</v>
      </c>
      <c r="I1044" t="s">
        <v>492</v>
      </c>
      <c r="J1044" t="s">
        <v>493</v>
      </c>
      <c r="M1044" t="s">
        <v>1180</v>
      </c>
      <c r="N1044" t="s">
        <v>1181</v>
      </c>
    </row>
    <row r="1045" spans="1:16" x14ac:dyDescent="0.35">
      <c r="A1045" t="str">
        <f>VLOOKUP(E1045,kontoplaan!A42:F1510,6,FALSE)</f>
        <v>Põhitegevuse kulud</v>
      </c>
      <c r="B1045" t="str">
        <f>VLOOKUP(E1045,kontogrupp!A38:B1362,2,FALSE)</f>
        <v>50 - tööjõukulud</v>
      </c>
      <c r="C1045" t="s">
        <v>1182</v>
      </c>
      <c r="D1045">
        <v>-5000</v>
      </c>
      <c r="E1045" s="1">
        <v>500500</v>
      </c>
      <c r="F1045" t="s">
        <v>97</v>
      </c>
      <c r="G1045" t="s">
        <v>490</v>
      </c>
      <c r="H1045" t="s">
        <v>491</v>
      </c>
      <c r="I1045" t="s">
        <v>492</v>
      </c>
      <c r="J1045" t="s">
        <v>493</v>
      </c>
      <c r="M1045" t="s">
        <v>1180</v>
      </c>
      <c r="N1045" t="s">
        <v>1181</v>
      </c>
    </row>
    <row r="1046" spans="1:16" x14ac:dyDescent="0.35">
      <c r="A1046" t="str">
        <f>VLOOKUP(E1046,kontoplaan!A43:F1511,6,FALSE)</f>
        <v>Põhitegevuse kulud</v>
      </c>
      <c r="B1046" t="str">
        <f>VLOOKUP(E1046,kontogrupp!A39:B1363,2,FALSE)</f>
        <v>50 - tööjõukulud</v>
      </c>
      <c r="C1046" t="s">
        <v>1183</v>
      </c>
      <c r="D1046">
        <v>65</v>
      </c>
      <c r="E1046" s="1">
        <v>506040</v>
      </c>
      <c r="F1046" t="s">
        <v>18</v>
      </c>
      <c r="G1046" t="s">
        <v>139</v>
      </c>
      <c r="H1046" t="s">
        <v>140</v>
      </c>
      <c r="I1046" t="s">
        <v>117</v>
      </c>
      <c r="J1046" t="s">
        <v>118</v>
      </c>
      <c r="M1046" t="s">
        <v>286</v>
      </c>
      <c r="N1046" t="s">
        <v>287</v>
      </c>
      <c r="O1046" t="s">
        <v>143</v>
      </c>
      <c r="P1046" t="s">
        <v>144</v>
      </c>
    </row>
    <row r="1047" spans="1:16" x14ac:dyDescent="0.35">
      <c r="A1047" t="str">
        <f>VLOOKUP(E1047,kontoplaan!A44:F1512,6,FALSE)</f>
        <v>Põhitegevuse kulud</v>
      </c>
      <c r="B1047" t="str">
        <f>VLOOKUP(E1047,kontogrupp!A40:B1364,2,FALSE)</f>
        <v>50 - tööjõukulud</v>
      </c>
      <c r="C1047" t="s">
        <v>1184</v>
      </c>
      <c r="D1047">
        <v>20</v>
      </c>
      <c r="E1047" s="1">
        <v>506040</v>
      </c>
      <c r="F1047" t="s">
        <v>18</v>
      </c>
      <c r="G1047" t="s">
        <v>490</v>
      </c>
      <c r="H1047" t="s">
        <v>491</v>
      </c>
      <c r="I1047" t="s">
        <v>492</v>
      </c>
      <c r="J1047" t="s">
        <v>493</v>
      </c>
    </row>
    <row r="1048" spans="1:16" x14ac:dyDescent="0.35">
      <c r="A1048" t="str">
        <f>VLOOKUP(E1048,kontoplaan!A45:F1513,6,FALSE)</f>
        <v>Põhitegevuse kulud</v>
      </c>
      <c r="B1048" t="str">
        <f>VLOOKUP(E1048,kontogrupp!A41:B1365,2,FALSE)</f>
        <v>50 - tööjõukulud</v>
      </c>
      <c r="C1048" t="s">
        <v>1184</v>
      </c>
      <c r="D1048">
        <v>818</v>
      </c>
      <c r="E1048" s="1">
        <v>506000</v>
      </c>
      <c r="F1048" t="s">
        <v>28</v>
      </c>
      <c r="G1048" t="s">
        <v>490</v>
      </c>
      <c r="H1048" t="s">
        <v>491</v>
      </c>
      <c r="I1048" t="s">
        <v>492</v>
      </c>
      <c r="J1048" t="s">
        <v>493</v>
      </c>
    </row>
    <row r="1049" spans="1:16" x14ac:dyDescent="0.35">
      <c r="A1049" t="str">
        <f>VLOOKUP(E1049,kontoplaan!A46:F1514,6,FALSE)</f>
        <v>Põhitegevuse kulud</v>
      </c>
      <c r="B1049" t="str">
        <f>VLOOKUP(E1049,kontogrupp!A42:B1366,2,FALSE)</f>
        <v>55 - majandamiskulud</v>
      </c>
      <c r="C1049" t="s">
        <v>1185</v>
      </c>
      <c r="D1049">
        <v>333</v>
      </c>
      <c r="E1049" s="1">
        <v>552590</v>
      </c>
      <c r="F1049" t="s">
        <v>149</v>
      </c>
      <c r="G1049" t="s">
        <v>139</v>
      </c>
      <c r="H1049" t="s">
        <v>140</v>
      </c>
      <c r="I1049" t="s">
        <v>117</v>
      </c>
      <c r="J1049" t="s">
        <v>118</v>
      </c>
      <c r="M1049" t="s">
        <v>150</v>
      </c>
      <c r="N1049" t="s">
        <v>151</v>
      </c>
      <c r="O1049" t="s">
        <v>143</v>
      </c>
      <c r="P1049" t="s">
        <v>144</v>
      </c>
    </row>
    <row r="1050" spans="1:16" x14ac:dyDescent="0.35">
      <c r="A1050" t="str">
        <f>VLOOKUP(E1050,kontoplaan!A47:F1515,6,FALSE)</f>
        <v>Põhitegevuse kulud</v>
      </c>
      <c r="B1050" t="str">
        <f>VLOOKUP(E1050,kontogrupp!A43:B1367,2,FALSE)</f>
        <v>55 - majandamiskulud</v>
      </c>
      <c r="C1050" t="s">
        <v>1185</v>
      </c>
      <c r="D1050">
        <v>6540</v>
      </c>
      <c r="E1050" s="1">
        <v>552450</v>
      </c>
      <c r="F1050" t="s">
        <v>138</v>
      </c>
      <c r="G1050" t="s">
        <v>139</v>
      </c>
      <c r="H1050" t="s">
        <v>140</v>
      </c>
      <c r="I1050" t="s">
        <v>117</v>
      </c>
      <c r="J1050" t="s">
        <v>118</v>
      </c>
      <c r="M1050" t="s">
        <v>141</v>
      </c>
      <c r="N1050" t="s">
        <v>142</v>
      </c>
      <c r="O1050" t="s">
        <v>143</v>
      </c>
      <c r="P1050" t="s">
        <v>144</v>
      </c>
    </row>
    <row r="1051" spans="1:16" x14ac:dyDescent="0.35">
      <c r="A1051" t="str">
        <f>VLOOKUP(E1051,kontoplaan!A48:F1516,6,FALSE)</f>
        <v>Põhitegevuse kulud</v>
      </c>
      <c r="B1051" t="str">
        <f>VLOOKUP(E1051,kontogrupp!A44:B1368,2,FALSE)</f>
        <v>50 - tööjõukulud</v>
      </c>
      <c r="C1051" t="s">
        <v>1185</v>
      </c>
      <c r="D1051">
        <v>55</v>
      </c>
      <c r="E1051" s="1">
        <v>506040</v>
      </c>
      <c r="F1051" t="s">
        <v>18</v>
      </c>
      <c r="G1051" t="s">
        <v>139</v>
      </c>
      <c r="H1051" t="s">
        <v>140</v>
      </c>
      <c r="I1051" t="s">
        <v>117</v>
      </c>
      <c r="J1051" t="s">
        <v>118</v>
      </c>
      <c r="M1051" t="s">
        <v>286</v>
      </c>
      <c r="N1051" t="s">
        <v>287</v>
      </c>
      <c r="O1051" t="s">
        <v>143</v>
      </c>
      <c r="P1051" t="s">
        <v>144</v>
      </c>
    </row>
    <row r="1052" spans="1:16" x14ac:dyDescent="0.35">
      <c r="A1052" t="str">
        <f>VLOOKUP(E1052,kontoplaan!A49:F1517,6,FALSE)</f>
        <v>Põhitegevuse kulud</v>
      </c>
      <c r="B1052" t="str">
        <f>VLOOKUP(E1052,kontogrupp!A45:B1369,2,FALSE)</f>
        <v>50 - tööjõukulud</v>
      </c>
      <c r="C1052" t="s">
        <v>1185</v>
      </c>
      <c r="D1052">
        <v>2307</v>
      </c>
      <c r="E1052" s="1">
        <v>506000</v>
      </c>
      <c r="F1052" t="s">
        <v>28</v>
      </c>
      <c r="G1052" t="s">
        <v>139</v>
      </c>
      <c r="H1052" t="s">
        <v>140</v>
      </c>
      <c r="I1052" t="s">
        <v>117</v>
      </c>
      <c r="J1052" t="s">
        <v>118</v>
      </c>
      <c r="M1052" t="s">
        <v>286</v>
      </c>
      <c r="N1052" t="s">
        <v>287</v>
      </c>
      <c r="O1052" t="s">
        <v>143</v>
      </c>
      <c r="P1052" t="s">
        <v>144</v>
      </c>
    </row>
    <row r="1053" spans="1:16" x14ac:dyDescent="0.35">
      <c r="A1053" t="str">
        <f>VLOOKUP(E1053,kontoplaan!A50:F1518,6,FALSE)</f>
        <v>Põhitegevuse kulud</v>
      </c>
      <c r="B1053" t="str">
        <f>VLOOKUP(E1053,kontogrupp!A46:B1370,2,FALSE)</f>
        <v>50 - tööjõukulud</v>
      </c>
      <c r="C1053" t="s">
        <v>1185</v>
      </c>
      <c r="D1053">
        <v>6990</v>
      </c>
      <c r="E1053" s="1">
        <v>500260</v>
      </c>
      <c r="F1053" t="s">
        <v>157</v>
      </c>
      <c r="G1053" t="s">
        <v>139</v>
      </c>
      <c r="H1053" t="s">
        <v>140</v>
      </c>
      <c r="I1053" t="s">
        <v>117</v>
      </c>
      <c r="J1053" t="s">
        <v>118</v>
      </c>
      <c r="M1053" t="s">
        <v>286</v>
      </c>
      <c r="N1053" t="s">
        <v>287</v>
      </c>
      <c r="O1053" t="s">
        <v>143</v>
      </c>
      <c r="P1053" t="s">
        <v>144</v>
      </c>
    </row>
    <row r="1054" spans="1:16" hidden="1" x14ac:dyDescent="0.35">
      <c r="A1054" t="str">
        <f>VLOOKUP(E1054,kontoplaan!A51:F1519,6,FALSE)</f>
        <v>Põhitegevuse tulud</v>
      </c>
      <c r="B1054" t="str">
        <f>VLOOKUP(E1054,kontogrupp!A47:B1371,2,FALSE)</f>
        <v>35 - saadud toetused</v>
      </c>
      <c r="C1054" t="s">
        <v>1185</v>
      </c>
      <c r="D1054">
        <v>333</v>
      </c>
      <c r="E1054" s="1">
        <v>352000</v>
      </c>
      <c r="F1054" t="s">
        <v>806</v>
      </c>
      <c r="G1054" t="s">
        <v>139</v>
      </c>
      <c r="H1054" t="s">
        <v>140</v>
      </c>
      <c r="I1054" t="s">
        <v>245</v>
      </c>
      <c r="J1054" t="s">
        <v>246</v>
      </c>
      <c r="M1054" t="s">
        <v>150</v>
      </c>
      <c r="N1054" t="s">
        <v>151</v>
      </c>
    </row>
    <row r="1055" spans="1:16" hidden="1" x14ac:dyDescent="0.35">
      <c r="A1055" t="str">
        <f>VLOOKUP(E1055,kontoplaan!A52:F1520,6,FALSE)</f>
        <v>Põhitegevuse tulud</v>
      </c>
      <c r="B1055" t="str">
        <f>VLOOKUP(E1055,kontogrupp!A48:B1372,2,FALSE)</f>
        <v>35 - saadud toetused</v>
      </c>
      <c r="C1055" t="s">
        <v>1186</v>
      </c>
      <c r="D1055">
        <v>6540</v>
      </c>
      <c r="E1055" s="1">
        <v>352000</v>
      </c>
      <c r="F1055" t="s">
        <v>806</v>
      </c>
      <c r="G1055" t="s">
        <v>139</v>
      </c>
      <c r="H1055" t="s">
        <v>140</v>
      </c>
      <c r="I1055" t="s">
        <v>245</v>
      </c>
      <c r="J1055" t="s">
        <v>246</v>
      </c>
      <c r="M1055" t="s">
        <v>141</v>
      </c>
      <c r="N1055" t="s">
        <v>142</v>
      </c>
    </row>
    <row r="1056" spans="1:16" hidden="1" x14ac:dyDescent="0.35">
      <c r="A1056" t="str">
        <f>VLOOKUP(E1056,kontoplaan!A53:F1521,6,FALSE)</f>
        <v>Põhitegevuse tulud</v>
      </c>
      <c r="B1056" t="str">
        <f>VLOOKUP(E1056,kontogrupp!A49:B1373,2,FALSE)</f>
        <v>35 - saadud toetused</v>
      </c>
      <c r="C1056" t="s">
        <v>1185</v>
      </c>
      <c r="D1056">
        <v>9352</v>
      </c>
      <c r="E1056" s="1">
        <v>352000</v>
      </c>
      <c r="F1056" t="s">
        <v>806</v>
      </c>
      <c r="G1056" t="s">
        <v>139</v>
      </c>
      <c r="H1056" t="s">
        <v>140</v>
      </c>
      <c r="I1056" t="s">
        <v>245</v>
      </c>
      <c r="J1056" t="s">
        <v>246</v>
      </c>
      <c r="M1056" t="s">
        <v>286</v>
      </c>
      <c r="N1056" t="s">
        <v>287</v>
      </c>
    </row>
    <row r="1057" spans="1:16" x14ac:dyDescent="0.35">
      <c r="A1057" t="str">
        <f>VLOOKUP(E1057,kontoplaan!A54:F1522,6,FALSE)</f>
        <v>Põhitegevuse kulud</v>
      </c>
      <c r="B1057" t="str">
        <f>VLOOKUP(E1057,kontogrupp!A50:B1374,2,FALSE)</f>
        <v>50 - tööjõukulud</v>
      </c>
      <c r="C1057" t="s">
        <v>1187</v>
      </c>
      <c r="D1057">
        <v>17640</v>
      </c>
      <c r="E1057" s="1">
        <v>500250</v>
      </c>
      <c r="F1057" t="s">
        <v>102</v>
      </c>
      <c r="G1057" t="s">
        <v>258</v>
      </c>
      <c r="H1057" t="s">
        <v>259</v>
      </c>
      <c r="I1057" t="s">
        <v>117</v>
      </c>
      <c r="J1057" t="s">
        <v>118</v>
      </c>
    </row>
    <row r="1058" spans="1:16" x14ac:dyDescent="0.35">
      <c r="A1058" t="str">
        <f>VLOOKUP(E1058,kontoplaan!A55:F1523,6,FALSE)</f>
        <v>Põhitegevuse kulud</v>
      </c>
      <c r="B1058" t="str">
        <f>VLOOKUP(E1058,kontogrupp!A51:B1375,2,FALSE)</f>
        <v>50 - tööjõukulud</v>
      </c>
      <c r="C1058" t="s">
        <v>1187</v>
      </c>
      <c r="D1058">
        <v>-17640</v>
      </c>
      <c r="E1058" s="1">
        <v>500240</v>
      </c>
      <c r="F1058" t="s">
        <v>206</v>
      </c>
      <c r="G1058" t="s">
        <v>258</v>
      </c>
      <c r="H1058" t="s">
        <v>259</v>
      </c>
      <c r="I1058" t="s">
        <v>117</v>
      </c>
      <c r="J1058" t="s">
        <v>118</v>
      </c>
    </row>
    <row r="1059" spans="1:16" x14ac:dyDescent="0.35">
      <c r="A1059" t="str">
        <f>VLOOKUP(E1059,kontoplaan!A56:F1524,6,FALSE)</f>
        <v>Põhitegevuse kulud</v>
      </c>
      <c r="B1059" t="str">
        <f>VLOOKUP(E1059,kontogrupp!A52:B1376,2,FALSE)</f>
        <v>55 - majandamiskulud</v>
      </c>
      <c r="C1059" t="s">
        <v>169</v>
      </c>
      <c r="D1059">
        <v>3000</v>
      </c>
      <c r="E1059" s="1">
        <v>551500</v>
      </c>
      <c r="F1059" t="s">
        <v>169</v>
      </c>
      <c r="G1059" t="s">
        <v>47</v>
      </c>
      <c r="H1059" t="s">
        <v>48</v>
      </c>
      <c r="I1059" t="s">
        <v>21</v>
      </c>
      <c r="J1059" t="s">
        <v>22</v>
      </c>
    </row>
    <row r="1060" spans="1:16" x14ac:dyDescent="0.35">
      <c r="A1060" t="str">
        <f>VLOOKUP(E1060,kontoplaan!A57:F1525,6,FALSE)</f>
        <v>Põhitegevuse kulud</v>
      </c>
      <c r="B1060" t="str">
        <f>VLOOKUP(E1060,kontogrupp!A53:B1377,2,FALSE)</f>
        <v>55 - majandamiskulud</v>
      </c>
      <c r="C1060" t="s">
        <v>1188</v>
      </c>
      <c r="D1060">
        <v>-3000</v>
      </c>
      <c r="E1060" s="1">
        <v>551410</v>
      </c>
      <c r="F1060" t="s">
        <v>678</v>
      </c>
      <c r="G1060" t="s">
        <v>47</v>
      </c>
      <c r="H1060" t="s">
        <v>48</v>
      </c>
      <c r="I1060" t="s">
        <v>292</v>
      </c>
      <c r="J1060" t="s">
        <v>293</v>
      </c>
      <c r="K1060" t="s">
        <v>669</v>
      </c>
      <c r="L1060" t="s">
        <v>670</v>
      </c>
      <c r="O1060" t="s">
        <v>1189</v>
      </c>
      <c r="P1060" t="s">
        <v>1190</v>
      </c>
    </row>
    <row r="1061" spans="1:16" x14ac:dyDescent="0.35">
      <c r="A1061" t="str">
        <f>VLOOKUP(E1061,kontoplaan!A58:F1526,6,FALSE)</f>
        <v>Põhitegevuse kulud</v>
      </c>
      <c r="B1061" t="str">
        <f>VLOOKUP(E1061,kontogrupp!A54:B1378,2,FALSE)</f>
        <v>55 - majandamiskulud</v>
      </c>
      <c r="C1061" t="s">
        <v>347</v>
      </c>
      <c r="D1061">
        <v>3000</v>
      </c>
      <c r="E1061" s="1">
        <v>551290</v>
      </c>
      <c r="F1061" t="s">
        <v>347</v>
      </c>
      <c r="G1061" t="s">
        <v>47</v>
      </c>
      <c r="H1061" t="s">
        <v>48</v>
      </c>
      <c r="I1061" t="s">
        <v>292</v>
      </c>
      <c r="J1061" t="s">
        <v>293</v>
      </c>
      <c r="K1061" t="s">
        <v>669</v>
      </c>
      <c r="L1061" t="s">
        <v>670</v>
      </c>
      <c r="O1061" t="s">
        <v>1189</v>
      </c>
      <c r="P1061" t="s">
        <v>1190</v>
      </c>
    </row>
    <row r="1062" spans="1:16" x14ac:dyDescent="0.35">
      <c r="A1062" t="str">
        <f>VLOOKUP(E1062,kontoplaan!A59:F1527,6,FALSE)</f>
        <v>Põhitegevuse kulud</v>
      </c>
      <c r="B1062" t="str">
        <f>VLOOKUP(E1062,kontogrupp!A55:B1379,2,FALSE)</f>
        <v>55 - majandamiskulud</v>
      </c>
      <c r="C1062" t="s">
        <v>687</v>
      </c>
      <c r="D1062">
        <v>-3000</v>
      </c>
      <c r="E1062" s="1">
        <v>551250</v>
      </c>
      <c r="F1062" t="s">
        <v>687</v>
      </c>
      <c r="G1062" t="s">
        <v>47</v>
      </c>
      <c r="H1062" t="s">
        <v>48</v>
      </c>
      <c r="I1062" t="s">
        <v>292</v>
      </c>
      <c r="J1062" t="s">
        <v>293</v>
      </c>
      <c r="K1062" t="s">
        <v>669</v>
      </c>
      <c r="L1062" t="s">
        <v>670</v>
      </c>
      <c r="O1062" t="s">
        <v>1189</v>
      </c>
      <c r="P1062" t="s">
        <v>1190</v>
      </c>
    </row>
    <row r="1063" spans="1:16" x14ac:dyDescent="0.35">
      <c r="A1063" t="str">
        <f>VLOOKUP(E1063,kontoplaan!A60:F1528,6,FALSE)</f>
        <v>Põhitegevuse kulud</v>
      </c>
      <c r="B1063" t="str">
        <f>VLOOKUP(E1063,kontogrupp!A56:B1380,2,FALSE)</f>
        <v>55 - majandamiskulud</v>
      </c>
      <c r="C1063" t="s">
        <v>274</v>
      </c>
      <c r="D1063">
        <v>77</v>
      </c>
      <c r="E1063" s="1">
        <v>550302</v>
      </c>
      <c r="F1063" t="s">
        <v>274</v>
      </c>
      <c r="G1063" t="s">
        <v>154</v>
      </c>
      <c r="H1063" t="s">
        <v>155</v>
      </c>
      <c r="I1063" t="s">
        <v>117</v>
      </c>
      <c r="J1063" t="s">
        <v>118</v>
      </c>
      <c r="M1063" t="s">
        <v>141</v>
      </c>
      <c r="N1063" t="s">
        <v>142</v>
      </c>
    </row>
    <row r="1064" spans="1:16" x14ac:dyDescent="0.35">
      <c r="A1064" t="str">
        <f>VLOOKUP(E1064,kontoplaan!A61:F1529,6,FALSE)</f>
        <v>Põhitegevuse kulud</v>
      </c>
      <c r="B1064" t="str">
        <f>VLOOKUP(E1064,kontogrupp!A57:B1381,2,FALSE)</f>
        <v>55 - majandamiskulud</v>
      </c>
      <c r="C1064" t="s">
        <v>1192</v>
      </c>
      <c r="D1064">
        <v>4500</v>
      </c>
      <c r="E1064" s="1">
        <v>552590</v>
      </c>
      <c r="F1064" t="s">
        <v>149</v>
      </c>
      <c r="G1064" t="s">
        <v>538</v>
      </c>
      <c r="H1064" t="s">
        <v>539</v>
      </c>
      <c r="I1064" t="s">
        <v>540</v>
      </c>
      <c r="J1064" t="s">
        <v>541</v>
      </c>
      <c r="M1064" t="s">
        <v>1193</v>
      </c>
      <c r="N1064" t="s">
        <v>1194</v>
      </c>
    </row>
    <row r="1065" spans="1:16" x14ac:dyDescent="0.35">
      <c r="A1065" t="str">
        <f>VLOOKUP(E1065,kontoplaan!A62:F1530,6,FALSE)</f>
        <v>Põhitegevuse kulud</v>
      </c>
      <c r="B1065" t="str">
        <f>VLOOKUP(E1065,kontogrupp!A58:B1382,2,FALSE)</f>
        <v>55 - majandamiskulud</v>
      </c>
      <c r="C1065" t="s">
        <v>1195</v>
      </c>
      <c r="D1065">
        <v>800</v>
      </c>
      <c r="E1065" s="1">
        <v>552590</v>
      </c>
      <c r="F1065" t="s">
        <v>149</v>
      </c>
      <c r="G1065" t="s">
        <v>538</v>
      </c>
      <c r="H1065" t="s">
        <v>539</v>
      </c>
      <c r="I1065" t="s">
        <v>540</v>
      </c>
      <c r="J1065" t="s">
        <v>541</v>
      </c>
      <c r="M1065" t="s">
        <v>1193</v>
      </c>
      <c r="N1065" t="s">
        <v>1194</v>
      </c>
    </row>
    <row r="1066" spans="1:16" hidden="1" x14ac:dyDescent="0.35">
      <c r="A1066" t="str">
        <f>VLOOKUP(E1066,kontoplaan!A63:F1531,6,FALSE)</f>
        <v>Põhitegevuse tulud</v>
      </c>
      <c r="B1066" t="str">
        <f>VLOOKUP(E1066,kontogrupp!A59:B1383,2,FALSE)</f>
        <v>35 - saadud toetused</v>
      </c>
      <c r="C1066" t="s">
        <v>1196</v>
      </c>
      <c r="D1066">
        <v>5300</v>
      </c>
      <c r="E1066" s="1">
        <v>350002</v>
      </c>
      <c r="F1066" t="s">
        <v>691</v>
      </c>
      <c r="G1066" t="s">
        <v>538</v>
      </c>
      <c r="H1066" t="s">
        <v>539</v>
      </c>
      <c r="I1066" t="s">
        <v>540</v>
      </c>
      <c r="J1066" t="s">
        <v>541</v>
      </c>
      <c r="M1066" t="s">
        <v>1193</v>
      </c>
      <c r="N1066" t="s">
        <v>1194</v>
      </c>
    </row>
    <row r="1067" spans="1:16" x14ac:dyDescent="0.35">
      <c r="A1067" t="str">
        <f>VLOOKUP(E1067,kontoplaan!A64:F1532,6,FALSE)</f>
        <v>Põhitegevuse kulud</v>
      </c>
      <c r="B1067" t="str">
        <f>VLOOKUP(E1067,kontogrupp!A60:B1384,2,FALSE)</f>
        <v>55 - majandamiskulud</v>
      </c>
      <c r="C1067" t="s">
        <v>1197</v>
      </c>
      <c r="D1067">
        <v>1786</v>
      </c>
      <c r="E1067" s="1">
        <v>551500</v>
      </c>
      <c r="F1067" t="s">
        <v>169</v>
      </c>
      <c r="G1067" t="s">
        <v>288</v>
      </c>
      <c r="H1067" t="s">
        <v>289</v>
      </c>
      <c r="I1067" t="s">
        <v>117</v>
      </c>
      <c r="J1067" t="s">
        <v>118</v>
      </c>
    </row>
    <row r="1068" spans="1:16" x14ac:dyDescent="0.35">
      <c r="A1068" t="str">
        <f>VLOOKUP(E1068,kontoplaan!A65:F1533,6,FALSE)</f>
        <v>Põhitegevuse kulud</v>
      </c>
      <c r="B1068" t="str">
        <f>VLOOKUP(E1068,kontogrupp!A61:B1385,2,FALSE)</f>
        <v>55 - majandamiskulud</v>
      </c>
      <c r="C1068" t="s">
        <v>1198</v>
      </c>
      <c r="D1068">
        <v>-1786</v>
      </c>
      <c r="E1068" s="1">
        <v>552490</v>
      </c>
      <c r="F1068" t="s">
        <v>244</v>
      </c>
      <c r="G1068" t="s">
        <v>139</v>
      </c>
      <c r="H1068" t="s">
        <v>140</v>
      </c>
      <c r="I1068" t="s">
        <v>245</v>
      </c>
      <c r="J1068" t="s">
        <v>246</v>
      </c>
      <c r="O1068" t="s">
        <v>247</v>
      </c>
      <c r="P1068" t="s">
        <v>248</v>
      </c>
    </row>
    <row r="1069" spans="1:16" x14ac:dyDescent="0.35">
      <c r="A1069" t="str">
        <f>VLOOKUP(E1069,kontoplaan!A66:F1534,6,FALSE)</f>
        <v>Põhitegevuse kulud</v>
      </c>
      <c r="B1069" t="str">
        <f>VLOOKUP(E1069,kontogrupp!A62:B1386,2,FALSE)</f>
        <v>55 - majandamiskulud</v>
      </c>
      <c r="C1069" t="s">
        <v>1199</v>
      </c>
      <c r="D1069">
        <v>10341</v>
      </c>
      <c r="E1069" s="1">
        <v>551400</v>
      </c>
      <c r="F1069" t="s">
        <v>989</v>
      </c>
      <c r="G1069" t="s">
        <v>134</v>
      </c>
      <c r="H1069" t="s">
        <v>135</v>
      </c>
      <c r="I1069" t="s">
        <v>117</v>
      </c>
      <c r="J1069" t="s">
        <v>118</v>
      </c>
      <c r="K1069" t="s">
        <v>119</v>
      </c>
      <c r="L1069" t="s">
        <v>120</v>
      </c>
    </row>
    <row r="1070" spans="1:16" x14ac:dyDescent="0.35">
      <c r="A1070" t="str">
        <f>VLOOKUP(E1070,kontoplaan!A67:F1535,6,FALSE)</f>
        <v>Põhitegevuse kulud</v>
      </c>
      <c r="B1070" t="str">
        <f>VLOOKUP(E1070,kontogrupp!A63:B1387,2,FALSE)</f>
        <v>55 - majandamiskulud</v>
      </c>
      <c r="C1070" t="s">
        <v>1200</v>
      </c>
      <c r="D1070">
        <v>-10341</v>
      </c>
      <c r="E1070" s="1">
        <v>552490</v>
      </c>
      <c r="F1070" t="s">
        <v>244</v>
      </c>
      <c r="G1070" t="s">
        <v>139</v>
      </c>
      <c r="H1070" t="s">
        <v>140</v>
      </c>
      <c r="I1070" t="s">
        <v>245</v>
      </c>
      <c r="J1070" t="s">
        <v>246</v>
      </c>
      <c r="O1070" t="s">
        <v>247</v>
      </c>
      <c r="P1070" t="s">
        <v>248</v>
      </c>
    </row>
    <row r="1071" spans="1:16" x14ac:dyDescent="0.35">
      <c r="A1071" t="str">
        <f>VLOOKUP(E1071,kontoplaan!A68:F1536,6,FALSE)</f>
        <v>Põhitegevuse kulud</v>
      </c>
      <c r="B1071" t="str">
        <f>VLOOKUP(E1071,kontogrupp!A64:B1388,2,FALSE)</f>
        <v>55 - majandamiskulud</v>
      </c>
      <c r="C1071" t="s">
        <v>1201</v>
      </c>
      <c r="D1071">
        <v>3400</v>
      </c>
      <c r="E1071" s="1">
        <v>551500</v>
      </c>
      <c r="F1071" t="s">
        <v>169</v>
      </c>
      <c r="G1071" t="s">
        <v>288</v>
      </c>
      <c r="H1071" t="s">
        <v>289</v>
      </c>
      <c r="I1071" t="s">
        <v>117</v>
      </c>
      <c r="J1071" t="s">
        <v>118</v>
      </c>
      <c r="M1071" t="s">
        <v>1097</v>
      </c>
      <c r="N1071" t="s">
        <v>1098</v>
      </c>
    </row>
    <row r="1072" spans="1:16" x14ac:dyDescent="0.35">
      <c r="A1072" t="str">
        <f>VLOOKUP(E1072,kontoplaan!A69:F1537,6,FALSE)</f>
        <v>Põhitegevuse kulud</v>
      </c>
      <c r="B1072" t="str">
        <f>VLOOKUP(E1072,kontogrupp!A65:B1389,2,FALSE)</f>
        <v>55 - majandamiskulud</v>
      </c>
      <c r="C1072" t="s">
        <v>1202</v>
      </c>
      <c r="D1072">
        <v>2624</v>
      </c>
      <c r="E1072" s="1">
        <v>552440</v>
      </c>
      <c r="F1072" t="s">
        <v>209</v>
      </c>
      <c r="G1072" t="s">
        <v>380</v>
      </c>
      <c r="H1072" t="s">
        <v>381</v>
      </c>
      <c r="I1072" t="s">
        <v>250</v>
      </c>
      <c r="J1072" t="s">
        <v>251</v>
      </c>
      <c r="M1072" t="s">
        <v>1097</v>
      </c>
      <c r="N1072" t="s">
        <v>1098</v>
      </c>
    </row>
    <row r="1073" spans="1:16" x14ac:dyDescent="0.35">
      <c r="A1073" t="str">
        <f>VLOOKUP(E1073,kontoplaan!A70:F1538,6,FALSE)</f>
        <v>Põhitegevuse kulud</v>
      </c>
      <c r="B1073" t="str">
        <f>VLOOKUP(E1073,kontogrupp!A66:B1390,2,FALSE)</f>
        <v>55 - majandamiskulud</v>
      </c>
      <c r="C1073" t="s">
        <v>1203</v>
      </c>
      <c r="D1073">
        <v>10404</v>
      </c>
      <c r="E1073" s="1">
        <v>551400</v>
      </c>
      <c r="F1073" t="s">
        <v>989</v>
      </c>
      <c r="G1073" t="s">
        <v>288</v>
      </c>
      <c r="H1073" t="s">
        <v>289</v>
      </c>
      <c r="I1073" t="s">
        <v>117</v>
      </c>
      <c r="J1073" t="s">
        <v>118</v>
      </c>
      <c r="K1073" t="s">
        <v>119</v>
      </c>
      <c r="L1073" t="s">
        <v>120</v>
      </c>
      <c r="M1073" t="s">
        <v>1097</v>
      </c>
      <c r="N1073" t="s">
        <v>1098</v>
      </c>
    </row>
    <row r="1074" spans="1:16" x14ac:dyDescent="0.35">
      <c r="A1074" t="str">
        <f>VLOOKUP(E1074,kontoplaan!A71:F1539,6,FALSE)</f>
        <v>Põhitegevuse kulud</v>
      </c>
      <c r="B1074" t="str">
        <f>VLOOKUP(E1074,kontogrupp!A67:B1391,2,FALSE)</f>
        <v>55 - majandamiskulud</v>
      </c>
      <c r="C1074" t="s">
        <v>1203</v>
      </c>
      <c r="D1074">
        <v>5433</v>
      </c>
      <c r="E1074" s="1">
        <v>551400</v>
      </c>
      <c r="F1074" t="s">
        <v>989</v>
      </c>
      <c r="G1074" t="s">
        <v>134</v>
      </c>
      <c r="H1074" t="s">
        <v>135</v>
      </c>
      <c r="I1074" t="s">
        <v>117</v>
      </c>
      <c r="J1074" t="s">
        <v>118</v>
      </c>
      <c r="K1074" t="s">
        <v>119</v>
      </c>
      <c r="L1074" t="s">
        <v>120</v>
      </c>
      <c r="M1074" t="s">
        <v>1097</v>
      </c>
      <c r="N1074" t="s">
        <v>1098</v>
      </c>
    </row>
    <row r="1075" spans="1:16" x14ac:dyDescent="0.35">
      <c r="A1075" t="str">
        <f>VLOOKUP(E1075,kontoplaan!A72:F1540,6,FALSE)</f>
        <v>Põhitegevuse kulud</v>
      </c>
      <c r="B1075" t="str">
        <f>VLOOKUP(E1075,kontogrupp!A68:B1392,2,FALSE)</f>
        <v>55 - majandamiskulud</v>
      </c>
      <c r="C1075" t="s">
        <v>1204</v>
      </c>
      <c r="D1075">
        <v>24676</v>
      </c>
      <c r="E1075" s="1">
        <v>551106</v>
      </c>
      <c r="F1075" t="s">
        <v>400</v>
      </c>
      <c r="G1075" t="s">
        <v>134</v>
      </c>
      <c r="H1075" t="s">
        <v>135</v>
      </c>
      <c r="I1075" t="s">
        <v>117</v>
      </c>
      <c r="J1075" t="s">
        <v>118</v>
      </c>
      <c r="K1075" t="s">
        <v>426</v>
      </c>
      <c r="L1075" t="s">
        <v>427</v>
      </c>
      <c r="M1075" t="s">
        <v>1097</v>
      </c>
      <c r="N1075" t="s">
        <v>1098</v>
      </c>
    </row>
    <row r="1076" spans="1:16" x14ac:dyDescent="0.35">
      <c r="A1076" t="str">
        <f>VLOOKUP(E1076,kontoplaan!A73:F1541,6,FALSE)</f>
        <v>Põhitegevuse kulud</v>
      </c>
      <c r="B1076" t="str">
        <f>VLOOKUP(E1076,kontogrupp!A69:B1393,2,FALSE)</f>
        <v>55 - majandamiskulud</v>
      </c>
      <c r="C1076" t="s">
        <v>1205</v>
      </c>
      <c r="D1076">
        <v>-24676</v>
      </c>
      <c r="E1076" s="1">
        <v>551500</v>
      </c>
      <c r="F1076" t="s">
        <v>169</v>
      </c>
      <c r="G1076" t="s">
        <v>139</v>
      </c>
      <c r="H1076" t="s">
        <v>140</v>
      </c>
      <c r="I1076" t="s">
        <v>245</v>
      </c>
      <c r="J1076" t="s">
        <v>246</v>
      </c>
      <c r="M1076" t="s">
        <v>1097</v>
      </c>
      <c r="N1076" t="s">
        <v>1098</v>
      </c>
    </row>
    <row r="1077" spans="1:16" x14ac:dyDescent="0.35">
      <c r="A1077" t="str">
        <f>VLOOKUP(E1077,kontoplaan!A74:F1542,6,FALSE)</f>
        <v>Põhitegevuse kulud</v>
      </c>
      <c r="B1077" t="str">
        <f>VLOOKUP(E1077,kontogrupp!A70:B1394,2,FALSE)</f>
        <v>55 - majandamiskulud</v>
      </c>
      <c r="C1077" t="s">
        <v>1206</v>
      </c>
      <c r="D1077">
        <v>-2624</v>
      </c>
      <c r="E1077" s="1">
        <v>551500</v>
      </c>
      <c r="F1077" t="s">
        <v>169</v>
      </c>
      <c r="G1077" t="s">
        <v>139</v>
      </c>
      <c r="H1077" t="s">
        <v>140</v>
      </c>
      <c r="I1077" t="s">
        <v>245</v>
      </c>
      <c r="J1077" t="s">
        <v>246</v>
      </c>
      <c r="M1077" t="s">
        <v>1097</v>
      </c>
      <c r="N1077" t="s">
        <v>1098</v>
      </c>
    </row>
    <row r="1078" spans="1:16" x14ac:dyDescent="0.35">
      <c r="A1078" t="str">
        <f>VLOOKUP(E1078,kontoplaan!A75:F1543,6,FALSE)</f>
        <v>Põhitegevuse kulud</v>
      </c>
      <c r="B1078" t="str">
        <f>VLOOKUP(E1078,kontogrupp!A71:B1395,2,FALSE)</f>
        <v>55 - majandamiskulud</v>
      </c>
      <c r="C1078" t="s">
        <v>1207</v>
      </c>
      <c r="D1078">
        <v>-5433</v>
      </c>
      <c r="E1078" s="1">
        <v>551500</v>
      </c>
      <c r="F1078" t="s">
        <v>169</v>
      </c>
      <c r="G1078" t="s">
        <v>139</v>
      </c>
      <c r="H1078" t="s">
        <v>140</v>
      </c>
      <c r="I1078" t="s">
        <v>245</v>
      </c>
      <c r="J1078" t="s">
        <v>246</v>
      </c>
      <c r="M1078" t="s">
        <v>1097</v>
      </c>
      <c r="N1078" t="s">
        <v>1098</v>
      </c>
    </row>
    <row r="1079" spans="1:16" x14ac:dyDescent="0.35">
      <c r="A1079" t="str">
        <f>VLOOKUP(E1079,kontoplaan!A76:F1544,6,FALSE)</f>
        <v>Põhitegevuse kulud</v>
      </c>
      <c r="B1079" t="str">
        <f>VLOOKUP(E1079,kontogrupp!A72:B1396,2,FALSE)</f>
        <v>55 - majandamiskulud</v>
      </c>
      <c r="C1079" t="s">
        <v>1208</v>
      </c>
      <c r="D1079">
        <v>-10404</v>
      </c>
      <c r="E1079" s="1">
        <v>551500</v>
      </c>
      <c r="F1079" t="s">
        <v>169</v>
      </c>
      <c r="G1079" t="s">
        <v>139</v>
      </c>
      <c r="H1079" t="s">
        <v>140</v>
      </c>
      <c r="I1079" t="s">
        <v>245</v>
      </c>
      <c r="J1079" t="s">
        <v>246</v>
      </c>
      <c r="M1079" t="s">
        <v>1097</v>
      </c>
      <c r="N1079" t="s">
        <v>1098</v>
      </c>
    </row>
    <row r="1080" spans="1:16" x14ac:dyDescent="0.35">
      <c r="A1080" t="str">
        <f>VLOOKUP(E1080,kontoplaan!A77:F1545,6,FALSE)</f>
        <v>Põhitegevuse kulud</v>
      </c>
      <c r="B1080" t="str">
        <f>VLOOKUP(E1080,kontogrupp!A73:B1397,2,FALSE)</f>
        <v>55 - majandamiskulud</v>
      </c>
      <c r="C1080" t="s">
        <v>1209</v>
      </c>
      <c r="D1080">
        <v>372</v>
      </c>
      <c r="E1080" s="1">
        <v>551290</v>
      </c>
      <c r="F1080" t="s">
        <v>347</v>
      </c>
      <c r="G1080" t="s">
        <v>428</v>
      </c>
      <c r="H1080" t="s">
        <v>429</v>
      </c>
      <c r="I1080" t="s">
        <v>307</v>
      </c>
      <c r="J1080" t="s">
        <v>308</v>
      </c>
      <c r="K1080" t="s">
        <v>586</v>
      </c>
      <c r="L1080" t="s">
        <v>587</v>
      </c>
    </row>
    <row r="1081" spans="1:16" x14ac:dyDescent="0.35">
      <c r="A1081" t="str">
        <f>VLOOKUP(E1081,kontoplaan!A78:F1546,6,FALSE)</f>
        <v>Põhitegevuse kulud</v>
      </c>
      <c r="B1081" t="str">
        <f>VLOOKUP(E1081,kontogrupp!A74:B1398,2,FALSE)</f>
        <v>55 - majandamiskulud</v>
      </c>
      <c r="C1081" t="s">
        <v>1209</v>
      </c>
      <c r="D1081">
        <v>372</v>
      </c>
      <c r="E1081" s="1">
        <v>551290</v>
      </c>
      <c r="F1081" t="s">
        <v>347</v>
      </c>
      <c r="G1081" t="s">
        <v>422</v>
      </c>
      <c r="H1081" t="s">
        <v>423</v>
      </c>
      <c r="I1081" t="s">
        <v>307</v>
      </c>
      <c r="J1081" t="s">
        <v>308</v>
      </c>
      <c r="K1081" t="s">
        <v>424</v>
      </c>
      <c r="L1081" t="s">
        <v>425</v>
      </c>
    </row>
    <row r="1082" spans="1:16" x14ac:dyDescent="0.35">
      <c r="A1082" t="str">
        <f>VLOOKUP(E1082,kontoplaan!A79:F1547,6,FALSE)</f>
        <v>Põhitegevuse kulud</v>
      </c>
      <c r="B1082" t="str">
        <f>VLOOKUP(E1082,kontogrupp!A75:B1399,2,FALSE)</f>
        <v>55 - majandamiskulud</v>
      </c>
      <c r="C1082" t="s">
        <v>1209</v>
      </c>
      <c r="D1082">
        <v>496</v>
      </c>
      <c r="E1082" s="1">
        <v>551290</v>
      </c>
      <c r="F1082" t="s">
        <v>347</v>
      </c>
      <c r="G1082" t="s">
        <v>428</v>
      </c>
      <c r="H1082" t="s">
        <v>429</v>
      </c>
      <c r="I1082" t="s">
        <v>307</v>
      </c>
      <c r="J1082" t="s">
        <v>308</v>
      </c>
      <c r="K1082" t="s">
        <v>430</v>
      </c>
      <c r="L1082" t="s">
        <v>431</v>
      </c>
    </row>
    <row r="1083" spans="1:16" x14ac:dyDescent="0.35">
      <c r="A1083" t="str">
        <f>VLOOKUP(E1083,kontoplaan!A80:F1548,6,FALSE)</f>
        <v>Põhitegevuse kulud</v>
      </c>
      <c r="B1083" t="str">
        <f>VLOOKUP(E1083,kontogrupp!A76:B1400,2,FALSE)</f>
        <v>55 - majandamiskulud</v>
      </c>
      <c r="C1083" t="s">
        <v>1209</v>
      </c>
      <c r="D1083">
        <v>744</v>
      </c>
      <c r="E1083" s="1">
        <v>551290</v>
      </c>
      <c r="F1083" t="s">
        <v>347</v>
      </c>
      <c r="G1083" t="s">
        <v>404</v>
      </c>
      <c r="H1083" t="s">
        <v>405</v>
      </c>
      <c r="I1083" t="s">
        <v>307</v>
      </c>
      <c r="J1083" t="s">
        <v>308</v>
      </c>
      <c r="K1083" t="s">
        <v>471</v>
      </c>
      <c r="L1083" t="s">
        <v>472</v>
      </c>
    </row>
    <row r="1084" spans="1:16" x14ac:dyDescent="0.35">
      <c r="A1084" t="str">
        <f>VLOOKUP(E1084,kontoplaan!A81:F1549,6,FALSE)</f>
        <v>Põhitegevuse kulud</v>
      </c>
      <c r="B1084" t="str">
        <f>VLOOKUP(E1084,kontogrupp!A77:B1401,2,FALSE)</f>
        <v>55 - majandamiskulud</v>
      </c>
      <c r="C1084" t="s">
        <v>1209</v>
      </c>
      <c r="D1084">
        <v>1984</v>
      </c>
      <c r="E1084" s="1">
        <v>551290</v>
      </c>
      <c r="F1084" t="s">
        <v>347</v>
      </c>
      <c r="G1084" t="s">
        <v>305</v>
      </c>
      <c r="H1084" t="s">
        <v>306</v>
      </c>
      <c r="I1084" t="s">
        <v>307</v>
      </c>
      <c r="J1084" t="s">
        <v>308</v>
      </c>
      <c r="K1084" t="s">
        <v>558</v>
      </c>
      <c r="L1084" t="s">
        <v>559</v>
      </c>
    </row>
    <row r="1085" spans="1:16" x14ac:dyDescent="0.35">
      <c r="A1085" t="str">
        <f>VLOOKUP(E1085,kontoplaan!A82:F1550,6,FALSE)</f>
        <v>Põhitegevuse kulud</v>
      </c>
      <c r="B1085" t="str">
        <f>VLOOKUP(E1085,kontogrupp!A78:B1402,2,FALSE)</f>
        <v>55 - majandamiskulud</v>
      </c>
      <c r="C1085" t="s">
        <v>1209</v>
      </c>
      <c r="D1085">
        <v>3348</v>
      </c>
      <c r="E1085" s="1">
        <v>551290</v>
      </c>
      <c r="F1085" t="s">
        <v>347</v>
      </c>
      <c r="G1085" t="s">
        <v>404</v>
      </c>
      <c r="H1085" t="s">
        <v>405</v>
      </c>
      <c r="I1085" t="s">
        <v>307</v>
      </c>
      <c r="J1085" t="s">
        <v>308</v>
      </c>
      <c r="K1085" t="s">
        <v>406</v>
      </c>
      <c r="L1085" t="s">
        <v>407</v>
      </c>
    </row>
    <row r="1086" spans="1:16" x14ac:dyDescent="0.35">
      <c r="A1086" t="str">
        <f>VLOOKUP(E1086,kontoplaan!A83:F1551,6,FALSE)</f>
        <v>Põhitegevuse kulud</v>
      </c>
      <c r="B1086" t="str">
        <f>VLOOKUP(E1086,kontogrupp!A79:B1403,2,FALSE)</f>
        <v>55 - majandamiskulud</v>
      </c>
      <c r="C1086" t="s">
        <v>347</v>
      </c>
      <c r="D1086">
        <v>-7316</v>
      </c>
      <c r="E1086" s="1">
        <v>551290</v>
      </c>
      <c r="F1086" t="s">
        <v>347</v>
      </c>
      <c r="G1086" t="s">
        <v>47</v>
      </c>
      <c r="H1086" t="s">
        <v>48</v>
      </c>
      <c r="I1086" t="s">
        <v>49</v>
      </c>
      <c r="J1086" t="s">
        <v>50</v>
      </c>
      <c r="O1086" t="s">
        <v>173</v>
      </c>
      <c r="P1086" t="s">
        <v>174</v>
      </c>
    </row>
    <row r="1087" spans="1:16" x14ac:dyDescent="0.35">
      <c r="A1087" t="str">
        <f>VLOOKUP(E1087,kontoplaan!A84:F1552,6,FALSE)</f>
        <v>Põhitegevuse kulud</v>
      </c>
      <c r="B1087" t="str">
        <f>VLOOKUP(E1087,kontogrupp!A80:B1404,2,FALSE)</f>
        <v>55 - majandamiskulud</v>
      </c>
      <c r="C1087" t="s">
        <v>1204</v>
      </c>
      <c r="D1087">
        <v>9796</v>
      </c>
      <c r="E1087" s="1">
        <v>552440</v>
      </c>
      <c r="F1087" t="s">
        <v>209</v>
      </c>
      <c r="G1087" t="s">
        <v>158</v>
      </c>
      <c r="H1087" t="s">
        <v>159</v>
      </c>
      <c r="I1087" t="s">
        <v>117</v>
      </c>
      <c r="J1087" t="s">
        <v>118</v>
      </c>
      <c r="M1087" t="s">
        <v>1097</v>
      </c>
      <c r="N1087" t="s">
        <v>1098</v>
      </c>
    </row>
    <row r="1088" spans="1:16" x14ac:dyDescent="0.35">
      <c r="A1088" t="str">
        <f>VLOOKUP(E1088,kontoplaan!A85:F1553,6,FALSE)</f>
        <v>Põhitegevuse kulud</v>
      </c>
      <c r="B1088" t="str">
        <f>VLOOKUP(E1088,kontogrupp!A81:B1405,2,FALSE)</f>
        <v>55 - majandamiskulud</v>
      </c>
      <c r="C1088" t="s">
        <v>1203</v>
      </c>
      <c r="D1088">
        <v>26048</v>
      </c>
      <c r="E1088" s="1">
        <v>551106</v>
      </c>
      <c r="F1088" t="s">
        <v>400</v>
      </c>
      <c r="G1088" t="s">
        <v>158</v>
      </c>
      <c r="H1088" t="s">
        <v>159</v>
      </c>
      <c r="I1088" t="s">
        <v>117</v>
      </c>
      <c r="J1088" t="s">
        <v>118</v>
      </c>
      <c r="K1088" t="s">
        <v>398</v>
      </c>
      <c r="L1088" t="s">
        <v>399</v>
      </c>
      <c r="M1088" t="s">
        <v>1097</v>
      </c>
      <c r="N1088" t="s">
        <v>1098</v>
      </c>
    </row>
    <row r="1089" spans="1:16" x14ac:dyDescent="0.35">
      <c r="A1089" t="str">
        <f>VLOOKUP(E1089,kontoplaan!A86:F1554,6,FALSE)</f>
        <v>Põhitegevuse kulud</v>
      </c>
      <c r="B1089" t="str">
        <f>VLOOKUP(E1089,kontogrupp!A82:B1406,2,FALSE)</f>
        <v>55 - majandamiskulud</v>
      </c>
      <c r="C1089" t="s">
        <v>1210</v>
      </c>
      <c r="D1089">
        <v>-3400</v>
      </c>
      <c r="E1089" s="1">
        <v>551500</v>
      </c>
      <c r="F1089" t="s">
        <v>169</v>
      </c>
      <c r="G1089" t="s">
        <v>139</v>
      </c>
      <c r="H1089" t="s">
        <v>140</v>
      </c>
      <c r="I1089" t="s">
        <v>245</v>
      </c>
      <c r="J1089" t="s">
        <v>246</v>
      </c>
      <c r="M1089" t="s">
        <v>1097</v>
      </c>
      <c r="N1089" t="s">
        <v>1098</v>
      </c>
    </row>
    <row r="1090" spans="1:16" x14ac:dyDescent="0.35">
      <c r="A1090" t="str">
        <f>VLOOKUP(E1090,kontoplaan!A87:F1555,6,FALSE)</f>
        <v>Põhitegevuse kulud</v>
      </c>
      <c r="B1090" t="str">
        <f>VLOOKUP(E1090,kontogrupp!A83:B1407,2,FALSE)</f>
        <v>55 - majandamiskulud</v>
      </c>
      <c r="C1090" t="s">
        <v>1211</v>
      </c>
      <c r="D1090">
        <v>-35844</v>
      </c>
      <c r="E1090" s="1">
        <v>551500</v>
      </c>
      <c r="F1090" t="s">
        <v>169</v>
      </c>
      <c r="G1090" t="s">
        <v>139</v>
      </c>
      <c r="H1090" t="s">
        <v>140</v>
      </c>
      <c r="I1090" t="s">
        <v>245</v>
      </c>
      <c r="J1090" t="s">
        <v>246</v>
      </c>
      <c r="M1090" t="s">
        <v>1097</v>
      </c>
      <c r="N1090" t="s">
        <v>1098</v>
      </c>
    </row>
    <row r="1091" spans="1:16" x14ac:dyDescent="0.35">
      <c r="A1091" t="str">
        <f>VLOOKUP(E1091,kontoplaan!A88:F1556,6,FALSE)</f>
        <v>Põhitegevuse kulud</v>
      </c>
      <c r="B1091" t="str">
        <f>VLOOKUP(E1091,kontogrupp!A84:B1408,2,FALSE)</f>
        <v>50 - tööjõukulud</v>
      </c>
      <c r="C1091" t="s">
        <v>1212</v>
      </c>
      <c r="D1091">
        <v>139</v>
      </c>
      <c r="E1091" s="1">
        <v>506040</v>
      </c>
      <c r="F1091" t="s">
        <v>18</v>
      </c>
      <c r="G1091" t="s">
        <v>154</v>
      </c>
      <c r="H1091" t="s">
        <v>155</v>
      </c>
      <c r="I1091" t="s">
        <v>117</v>
      </c>
      <c r="J1091" t="s">
        <v>118</v>
      </c>
      <c r="M1091" t="s">
        <v>286</v>
      </c>
      <c r="N1091" t="s">
        <v>287</v>
      </c>
    </row>
    <row r="1092" spans="1:16" x14ac:dyDescent="0.35">
      <c r="A1092" t="str">
        <f>VLOOKUP(E1092,kontoplaan!A89:F1557,6,FALSE)</f>
        <v>Põhitegevuse kulud</v>
      </c>
      <c r="B1092" t="str">
        <f>VLOOKUP(E1092,kontogrupp!A85:B1409,2,FALSE)</f>
        <v>50 - tööjõukulud</v>
      </c>
      <c r="C1092" t="s">
        <v>1212</v>
      </c>
      <c r="D1092">
        <v>5746</v>
      </c>
      <c r="E1092" s="1">
        <v>506000</v>
      </c>
      <c r="F1092" t="s">
        <v>28</v>
      </c>
      <c r="G1092" t="s">
        <v>154</v>
      </c>
      <c r="H1092" t="s">
        <v>155</v>
      </c>
      <c r="I1092" t="s">
        <v>117</v>
      </c>
      <c r="J1092" t="s">
        <v>118</v>
      </c>
      <c r="M1092" t="s">
        <v>286</v>
      </c>
      <c r="N1092" t="s">
        <v>287</v>
      </c>
    </row>
    <row r="1093" spans="1:16" x14ac:dyDescent="0.35">
      <c r="A1093" t="str">
        <f>VLOOKUP(E1093,kontoplaan!A90:F1558,6,FALSE)</f>
        <v>Põhitegevuse kulud</v>
      </c>
      <c r="B1093" t="str">
        <f>VLOOKUP(E1093,kontogrupp!A86:B1410,2,FALSE)</f>
        <v>50 - tööjõukulud</v>
      </c>
      <c r="C1093" t="s">
        <v>1212</v>
      </c>
      <c r="D1093">
        <v>17412</v>
      </c>
      <c r="E1093" s="1">
        <v>500260</v>
      </c>
      <c r="F1093" t="s">
        <v>157</v>
      </c>
      <c r="G1093" t="s">
        <v>154</v>
      </c>
      <c r="H1093" t="s">
        <v>155</v>
      </c>
      <c r="I1093" t="s">
        <v>117</v>
      </c>
      <c r="J1093" t="s">
        <v>118</v>
      </c>
      <c r="M1093" t="s">
        <v>286</v>
      </c>
      <c r="N1093" t="s">
        <v>287</v>
      </c>
    </row>
    <row r="1094" spans="1:16" x14ac:dyDescent="0.35">
      <c r="A1094" t="str">
        <f>VLOOKUP(E1094,kontoplaan!A91:F1559,6,FALSE)</f>
        <v>Põhitegevuse kulud</v>
      </c>
      <c r="B1094" t="str">
        <f>VLOOKUP(E1094,kontogrupp!A87:B1411,2,FALSE)</f>
        <v>55 - majandamiskulud</v>
      </c>
      <c r="C1094" t="s">
        <v>1213</v>
      </c>
      <c r="D1094">
        <v>1008</v>
      </c>
      <c r="E1094" s="1">
        <v>552520</v>
      </c>
      <c r="F1094" t="s">
        <v>297</v>
      </c>
      <c r="G1094" t="s">
        <v>134</v>
      </c>
      <c r="H1094" t="s">
        <v>135</v>
      </c>
      <c r="I1094" t="s">
        <v>117</v>
      </c>
      <c r="J1094" t="s">
        <v>118</v>
      </c>
    </row>
    <row r="1095" spans="1:16" x14ac:dyDescent="0.35">
      <c r="A1095" t="str">
        <f>VLOOKUP(E1095,kontoplaan!A92:F1560,6,FALSE)</f>
        <v>Põhitegevuse kulud</v>
      </c>
      <c r="B1095" t="str">
        <f>VLOOKUP(E1095,kontogrupp!A88:B1412,2,FALSE)</f>
        <v>55 - majandamiskulud</v>
      </c>
      <c r="C1095" t="s">
        <v>1213</v>
      </c>
      <c r="D1095">
        <v>1666</v>
      </c>
      <c r="E1095" s="1">
        <v>552520</v>
      </c>
      <c r="F1095" t="s">
        <v>297</v>
      </c>
      <c r="G1095" t="s">
        <v>158</v>
      </c>
      <c r="H1095" t="s">
        <v>159</v>
      </c>
      <c r="I1095" t="s">
        <v>117</v>
      </c>
      <c r="J1095" t="s">
        <v>118</v>
      </c>
    </row>
    <row r="1096" spans="1:16" x14ac:dyDescent="0.35">
      <c r="A1096" t="str">
        <f>VLOOKUP(E1096,kontoplaan!A93:F1561,6,FALSE)</f>
        <v>Põhitegevuse kulud</v>
      </c>
      <c r="B1096" t="str">
        <f>VLOOKUP(E1096,kontogrupp!A89:B1413,2,FALSE)</f>
        <v>55 - majandamiskulud</v>
      </c>
      <c r="C1096" t="s">
        <v>1213</v>
      </c>
      <c r="D1096">
        <v>476</v>
      </c>
      <c r="E1096" s="1">
        <v>552520</v>
      </c>
      <c r="F1096" t="s">
        <v>297</v>
      </c>
      <c r="G1096" t="s">
        <v>288</v>
      </c>
      <c r="H1096" t="s">
        <v>289</v>
      </c>
      <c r="I1096" t="s">
        <v>117</v>
      </c>
      <c r="J1096" t="s">
        <v>118</v>
      </c>
    </row>
    <row r="1097" spans="1:16" x14ac:dyDescent="0.35">
      <c r="A1097" t="str">
        <f>VLOOKUP(E1097,kontoplaan!A94:F1562,6,FALSE)</f>
        <v>Põhitegevuse kulud</v>
      </c>
      <c r="B1097" t="str">
        <f>VLOOKUP(E1097,kontogrupp!A90:B1414,2,FALSE)</f>
        <v>55 - majandamiskulud</v>
      </c>
      <c r="C1097" t="s">
        <v>1213</v>
      </c>
      <c r="D1097">
        <v>210</v>
      </c>
      <c r="E1097" s="1">
        <v>552520</v>
      </c>
      <c r="F1097" t="s">
        <v>297</v>
      </c>
      <c r="G1097" t="s">
        <v>154</v>
      </c>
      <c r="H1097" t="s">
        <v>155</v>
      </c>
      <c r="I1097" t="s">
        <v>117</v>
      </c>
      <c r="J1097" t="s">
        <v>118</v>
      </c>
    </row>
    <row r="1098" spans="1:16" x14ac:dyDescent="0.35">
      <c r="A1098" t="str">
        <f>VLOOKUP(E1098,kontoplaan!A95:F1563,6,FALSE)</f>
        <v>Põhitegevuse kulud</v>
      </c>
      <c r="B1098" t="str">
        <f>VLOOKUP(E1098,kontogrupp!A91:B1415,2,FALSE)</f>
        <v>55 - majandamiskulud</v>
      </c>
      <c r="C1098" t="s">
        <v>1213</v>
      </c>
      <c r="D1098">
        <v>1190</v>
      </c>
      <c r="E1098" s="1">
        <v>552520</v>
      </c>
      <c r="F1098" t="s">
        <v>297</v>
      </c>
      <c r="G1098" t="s">
        <v>609</v>
      </c>
      <c r="H1098" t="s">
        <v>610</v>
      </c>
      <c r="I1098" t="s">
        <v>250</v>
      </c>
      <c r="J1098" t="s">
        <v>251</v>
      </c>
    </row>
    <row r="1099" spans="1:16" x14ac:dyDescent="0.35">
      <c r="A1099" t="str">
        <f>VLOOKUP(E1099,kontoplaan!A96:F1564,6,FALSE)</f>
        <v>Põhitegevuse kulud</v>
      </c>
      <c r="B1099" t="str">
        <f>VLOOKUP(E1099,kontogrupp!A92:B1416,2,FALSE)</f>
        <v>55 - majandamiskulud</v>
      </c>
      <c r="C1099" t="s">
        <v>1214</v>
      </c>
      <c r="D1099">
        <v>11060</v>
      </c>
      <c r="E1099" s="1">
        <v>552520</v>
      </c>
      <c r="F1099" t="s">
        <v>297</v>
      </c>
      <c r="G1099" t="s">
        <v>139</v>
      </c>
      <c r="H1099" t="s">
        <v>140</v>
      </c>
      <c r="I1099" t="s">
        <v>839</v>
      </c>
      <c r="J1099" t="s">
        <v>840</v>
      </c>
      <c r="O1099" t="s">
        <v>841</v>
      </c>
      <c r="P1099" t="s">
        <v>842</v>
      </c>
    </row>
    <row r="1100" spans="1:16" x14ac:dyDescent="0.35">
      <c r="A1100" t="str">
        <f>VLOOKUP(E1100,kontoplaan!A97:F1565,6,FALSE)</f>
        <v>Põhitegevuse kulud</v>
      </c>
      <c r="B1100" t="str">
        <f>VLOOKUP(E1100,kontogrupp!A93:B1417,2,FALSE)</f>
        <v>50 - tööjõukulud</v>
      </c>
      <c r="C1100" t="s">
        <v>1215</v>
      </c>
      <c r="D1100">
        <v>30</v>
      </c>
      <c r="E1100" s="1">
        <v>506040</v>
      </c>
      <c r="F1100" t="s">
        <v>18</v>
      </c>
      <c r="G1100" t="s">
        <v>563</v>
      </c>
      <c r="H1100" t="s">
        <v>564</v>
      </c>
      <c r="I1100" t="s">
        <v>568</v>
      </c>
      <c r="J1100" t="s">
        <v>569</v>
      </c>
    </row>
    <row r="1101" spans="1:16" x14ac:dyDescent="0.35">
      <c r="A1101" t="str">
        <f>VLOOKUP(E1101,kontoplaan!A98:F1566,6,FALSE)</f>
        <v>Põhitegevuse kulud</v>
      </c>
      <c r="B1101" t="str">
        <f>VLOOKUP(E1101,kontogrupp!A94:B1418,2,FALSE)</f>
        <v>50 - tööjõukulud</v>
      </c>
      <c r="C1101" t="s">
        <v>1215</v>
      </c>
      <c r="D1101">
        <v>1233</v>
      </c>
      <c r="E1101" s="1">
        <v>506000</v>
      </c>
      <c r="F1101" t="s">
        <v>28</v>
      </c>
      <c r="G1101" t="s">
        <v>563</v>
      </c>
      <c r="H1101" t="s">
        <v>564</v>
      </c>
      <c r="I1101" t="s">
        <v>568</v>
      </c>
      <c r="J1101" t="s">
        <v>569</v>
      </c>
    </row>
    <row r="1102" spans="1:16" x14ac:dyDescent="0.35">
      <c r="A1102" t="str">
        <f>VLOOKUP(E1102,kontoplaan!A99:F1567,6,FALSE)</f>
        <v>Põhitegevuse kulud</v>
      </c>
      <c r="B1102" t="str">
        <f>VLOOKUP(E1102,kontogrupp!A95:B1419,2,FALSE)</f>
        <v>50 - tööjõukulud</v>
      </c>
      <c r="C1102" t="s">
        <v>1216</v>
      </c>
      <c r="D1102">
        <v>3737</v>
      </c>
      <c r="E1102" s="1">
        <v>500290</v>
      </c>
      <c r="F1102" t="s">
        <v>578</v>
      </c>
      <c r="G1102" t="s">
        <v>563</v>
      </c>
      <c r="H1102" t="s">
        <v>564</v>
      </c>
      <c r="I1102" t="s">
        <v>568</v>
      </c>
      <c r="J1102" t="s">
        <v>569</v>
      </c>
    </row>
    <row r="1103" spans="1:16" hidden="1" x14ac:dyDescent="0.35">
      <c r="A1103" t="str">
        <f>VLOOKUP(E1103,kontoplaan!A100:F1568,6,FALSE)</f>
        <v>Põhitegevuse tulud</v>
      </c>
      <c r="B1103" t="str">
        <f>VLOOKUP(E1103,kontogrupp!A2:B1327,2,FALSE)</f>
        <v>38 - muud tulud</v>
      </c>
      <c r="C1103" t="s">
        <v>1217</v>
      </c>
      <c r="D1103">
        <v>40121</v>
      </c>
      <c r="E1103" s="1">
        <v>388800</v>
      </c>
      <c r="F1103" t="s">
        <v>1217</v>
      </c>
      <c r="G1103" t="s">
        <v>548</v>
      </c>
      <c r="H1103" t="s">
        <v>549</v>
      </c>
      <c r="I1103" t="s">
        <v>550</v>
      </c>
      <c r="J1103" t="s">
        <v>551</v>
      </c>
      <c r="K1103" t="s">
        <v>552</v>
      </c>
      <c r="L1103" t="s">
        <v>553</v>
      </c>
    </row>
    <row r="1104" spans="1:16" x14ac:dyDescent="0.35">
      <c r="A1104" t="str">
        <f>VLOOKUP(E1104,kontoplaan!A101:F1569,6,FALSE)</f>
        <v>Põhitegevuse kulud</v>
      </c>
      <c r="B1104" t="str">
        <f>VLOOKUP(E1104,kontogrupp!A3:B1328,2,FALSE)</f>
        <v>55 - majandamiskulud</v>
      </c>
      <c r="C1104" t="s">
        <v>1219</v>
      </c>
      <c r="D1104">
        <v>400</v>
      </c>
      <c r="E1104" s="1">
        <v>550060</v>
      </c>
      <c r="F1104" t="s">
        <v>64</v>
      </c>
      <c r="G1104" t="s">
        <v>154</v>
      </c>
      <c r="H1104" t="s">
        <v>155</v>
      </c>
      <c r="I1104" t="s">
        <v>117</v>
      </c>
      <c r="J1104" t="s">
        <v>118</v>
      </c>
    </row>
    <row r="1105" spans="1:18" x14ac:dyDescent="0.35">
      <c r="A1105" t="str">
        <f>VLOOKUP(E1105,kontoplaan!A102:F1570,6,FALSE)</f>
        <v>Põhitegevuse kulud</v>
      </c>
      <c r="B1105" t="str">
        <f>VLOOKUP(E1105,kontogrupp!A4:B1329,2,FALSE)</f>
        <v>41 - toetused füüsilistele isikutele</v>
      </c>
      <c r="C1105" t="s">
        <v>1220</v>
      </c>
      <c r="D1105">
        <v>-5000</v>
      </c>
      <c r="E1105" s="1">
        <v>413300</v>
      </c>
      <c r="F1105" t="s">
        <v>1220</v>
      </c>
      <c r="G1105" t="s">
        <v>1016</v>
      </c>
      <c r="H1105" t="s">
        <v>1017</v>
      </c>
      <c r="I1105" t="s">
        <v>37</v>
      </c>
      <c r="J1105" t="s">
        <v>38</v>
      </c>
      <c r="O1105" t="s">
        <v>1222</v>
      </c>
      <c r="P1105" t="s">
        <v>1223</v>
      </c>
    </row>
    <row r="1106" spans="1:18" x14ac:dyDescent="0.35">
      <c r="A1106" t="str">
        <f>VLOOKUP(E1106,kontoplaan!A103:F1571,6,FALSE)</f>
        <v>Põhitegevuse kulud</v>
      </c>
      <c r="B1106" t="str">
        <f>VLOOKUP(E1106,kontogrupp!A5:B1330,2,FALSE)</f>
        <v>55 - majandamiskulud</v>
      </c>
      <c r="C1106" t="s">
        <v>1224</v>
      </c>
      <c r="D1106">
        <v>3253</v>
      </c>
      <c r="E1106" s="1">
        <v>551400</v>
      </c>
      <c r="F1106" t="s">
        <v>989</v>
      </c>
      <c r="G1106" t="s">
        <v>158</v>
      </c>
      <c r="H1106" t="s">
        <v>159</v>
      </c>
      <c r="I1106" t="s">
        <v>117</v>
      </c>
      <c r="J1106" t="s">
        <v>118</v>
      </c>
      <c r="K1106" t="s">
        <v>119</v>
      </c>
      <c r="L1106" t="s">
        <v>120</v>
      </c>
    </row>
    <row r="1107" spans="1:18" x14ac:dyDescent="0.35">
      <c r="A1107" t="str">
        <f>VLOOKUP(E1107,kontoplaan!A104:F1572,6,FALSE)</f>
        <v>Põhitegevuse kulud</v>
      </c>
      <c r="B1107" t="str">
        <f>VLOOKUP(E1107,kontogrupp!A6:B1331,2,FALSE)</f>
        <v>55 - majandamiskulud</v>
      </c>
      <c r="C1107" t="s">
        <v>1225</v>
      </c>
      <c r="D1107">
        <v>-560</v>
      </c>
      <c r="E1107" s="1">
        <v>551483</v>
      </c>
      <c r="F1107" t="s">
        <v>116</v>
      </c>
      <c r="G1107" t="s">
        <v>19</v>
      </c>
      <c r="H1107" t="s">
        <v>20</v>
      </c>
      <c r="I1107" t="s">
        <v>117</v>
      </c>
      <c r="J1107" t="s">
        <v>118</v>
      </c>
      <c r="K1107" t="s">
        <v>119</v>
      </c>
      <c r="L1107" t="s">
        <v>120</v>
      </c>
      <c r="Q1107" t="s">
        <v>119</v>
      </c>
      <c r="R1107" t="s">
        <v>120</v>
      </c>
    </row>
    <row r="1108" spans="1:18" x14ac:dyDescent="0.35">
      <c r="A1108" t="str">
        <f>VLOOKUP(E1108,kontoplaan!A105:F1573,6,FALSE)</f>
        <v>Põhitegevuse kulud</v>
      </c>
      <c r="B1108" t="str">
        <f>VLOOKUP(E1108,kontogrupp!A7:B1332,2,FALSE)</f>
        <v>50 - tööjõukulud</v>
      </c>
      <c r="C1108" t="s">
        <v>1187</v>
      </c>
      <c r="D1108">
        <v>24439</v>
      </c>
      <c r="E1108" s="1">
        <v>500240</v>
      </c>
      <c r="F1108" t="s">
        <v>206</v>
      </c>
      <c r="G1108" t="s">
        <v>158</v>
      </c>
      <c r="H1108" t="s">
        <v>159</v>
      </c>
      <c r="I1108" t="s">
        <v>117</v>
      </c>
      <c r="J1108" t="s">
        <v>118</v>
      </c>
      <c r="M1108" t="s">
        <v>141</v>
      </c>
      <c r="N1108" t="s">
        <v>142</v>
      </c>
    </row>
    <row r="1109" spans="1:18" x14ac:dyDescent="0.35">
      <c r="A1109" t="str">
        <f>VLOOKUP(E1109,kontoplaan!A106:F1574,6,FALSE)</f>
        <v>Põhitegevuse kulud</v>
      </c>
      <c r="B1109" t="str">
        <f>VLOOKUP(E1109,kontogrupp!A8:B1333,2,FALSE)</f>
        <v>50 - tööjõukulud</v>
      </c>
      <c r="C1109" t="s">
        <v>1187</v>
      </c>
      <c r="D1109">
        <v>-24439</v>
      </c>
      <c r="E1109" s="1">
        <v>500270</v>
      </c>
      <c r="F1109" t="s">
        <v>238</v>
      </c>
      <c r="G1109" t="s">
        <v>158</v>
      </c>
      <c r="H1109" t="s">
        <v>159</v>
      </c>
      <c r="I1109" t="s">
        <v>117</v>
      </c>
      <c r="J1109" t="s">
        <v>118</v>
      </c>
      <c r="M1109" t="s">
        <v>141</v>
      </c>
      <c r="N1109" t="s">
        <v>142</v>
      </c>
    </row>
    <row r="1110" spans="1:18" x14ac:dyDescent="0.35">
      <c r="A1110" t="str">
        <f>VLOOKUP(E1110,kontoplaan!A107:F1575,6,FALSE)</f>
        <v>Põhitegevuse kulud</v>
      </c>
      <c r="B1110" t="str">
        <f>VLOOKUP(E1110,kontogrupp!A9:B1334,2,FALSE)</f>
        <v>55 - majandamiskulud</v>
      </c>
      <c r="C1110" t="s">
        <v>1226</v>
      </c>
      <c r="D1110">
        <v>-400</v>
      </c>
      <c r="E1110" s="1">
        <v>552490</v>
      </c>
      <c r="F1110" t="s">
        <v>244</v>
      </c>
      <c r="G1110" t="s">
        <v>139</v>
      </c>
      <c r="H1110" t="s">
        <v>140</v>
      </c>
      <c r="I1110" t="s">
        <v>245</v>
      </c>
      <c r="J1110" t="s">
        <v>246</v>
      </c>
      <c r="O1110" t="s">
        <v>247</v>
      </c>
      <c r="P1110" t="s">
        <v>248</v>
      </c>
    </row>
    <row r="1111" spans="1:18" x14ac:dyDescent="0.35">
      <c r="A1111" t="str">
        <f>VLOOKUP(E1111,kontoplaan!A108:F1576,6,FALSE)</f>
        <v>Põhitegevuse kulud</v>
      </c>
      <c r="B1111" t="str">
        <f>VLOOKUP(E1111,kontogrupp!A10:B1335,2,FALSE)</f>
        <v>41 - toetused füüsilistele isikutele</v>
      </c>
      <c r="C1111" t="s">
        <v>1227</v>
      </c>
      <c r="D1111">
        <v>38000</v>
      </c>
      <c r="E1111" s="1">
        <v>413100</v>
      </c>
      <c r="F1111" t="s">
        <v>1229</v>
      </c>
      <c r="G1111" t="s">
        <v>1016</v>
      </c>
      <c r="H1111" t="s">
        <v>1017</v>
      </c>
      <c r="I1111" t="s">
        <v>1230</v>
      </c>
      <c r="J1111" t="s">
        <v>1231</v>
      </c>
      <c r="M1111" t="s">
        <v>1232</v>
      </c>
      <c r="N1111" t="s">
        <v>1233</v>
      </c>
      <c r="O1111" t="s">
        <v>1234</v>
      </c>
      <c r="P1111" t="s">
        <v>1229</v>
      </c>
    </row>
    <row r="1112" spans="1:18" hidden="1" x14ac:dyDescent="0.35">
      <c r="A1112" t="str">
        <f>VLOOKUP(E1112,kontoplaan!A109:F1577,6,FALSE)</f>
        <v>Põhitegevuse tulud</v>
      </c>
      <c r="B1112" t="str">
        <f>VLOOKUP(E1112,kontogrupp!A11:B1336,2,FALSE)</f>
        <v>35 - saadud toetused</v>
      </c>
      <c r="C1112" t="s">
        <v>1227</v>
      </c>
      <c r="D1112">
        <v>38000</v>
      </c>
      <c r="E1112" s="1">
        <v>352000</v>
      </c>
      <c r="F1112" t="s">
        <v>806</v>
      </c>
      <c r="G1112" t="s">
        <v>1016</v>
      </c>
      <c r="H1112" t="s">
        <v>1017</v>
      </c>
      <c r="I1112" t="s">
        <v>1230</v>
      </c>
      <c r="J1112" t="s">
        <v>1231</v>
      </c>
      <c r="M1112" t="s">
        <v>1232</v>
      </c>
      <c r="N1112" t="s">
        <v>1233</v>
      </c>
    </row>
    <row r="1113" spans="1:18" x14ac:dyDescent="0.35">
      <c r="A1113" t="str">
        <f>VLOOKUP(E1113,kontoplaan!A110:F1578,6,FALSE)</f>
        <v>Põhitegevuse kulud</v>
      </c>
      <c r="B1113" t="str">
        <f>VLOOKUP(E1113,kontogrupp!A12:B1337,2,FALSE)</f>
        <v>55 - majandamiskulud</v>
      </c>
      <c r="C1113" t="s">
        <v>1235</v>
      </c>
      <c r="D1113">
        <v>40121</v>
      </c>
      <c r="E1113" s="1">
        <v>551106</v>
      </c>
      <c r="F1113" t="s">
        <v>400</v>
      </c>
      <c r="G1113" t="s">
        <v>548</v>
      </c>
      <c r="H1113" t="s">
        <v>549</v>
      </c>
      <c r="I1113" t="s">
        <v>550</v>
      </c>
      <c r="J1113" t="s">
        <v>551</v>
      </c>
      <c r="K1113" t="s">
        <v>552</v>
      </c>
      <c r="L1113" t="s">
        <v>553</v>
      </c>
    </row>
    <row r="1114" spans="1:18" x14ac:dyDescent="0.35">
      <c r="A1114" t="str">
        <f>VLOOKUP(E1114,kontoplaan!A111:F1579,6,FALSE)</f>
        <v>Põhitegevuse kulud</v>
      </c>
      <c r="B1114" t="str">
        <f>VLOOKUP(E1114,kontogrupp!A13:B1338,2,FALSE)</f>
        <v>55 - majandamiskulud</v>
      </c>
      <c r="C1114" t="s">
        <v>375</v>
      </c>
      <c r="D1114">
        <v>17</v>
      </c>
      <c r="E1114" s="1">
        <v>551102</v>
      </c>
      <c r="F1114" t="s">
        <v>375</v>
      </c>
      <c r="G1114" t="s">
        <v>538</v>
      </c>
      <c r="H1114" t="s">
        <v>539</v>
      </c>
      <c r="I1114" t="s">
        <v>540</v>
      </c>
      <c r="J1114" t="s">
        <v>541</v>
      </c>
      <c r="K1114" t="s">
        <v>542</v>
      </c>
      <c r="L1114" t="s">
        <v>543</v>
      </c>
    </row>
    <row r="1115" spans="1:18" x14ac:dyDescent="0.35">
      <c r="A1115" t="str">
        <f>VLOOKUP(E1115,kontoplaan!A112:F1580,6,FALSE)</f>
        <v>Põhitegevuse kulud</v>
      </c>
      <c r="B1115" t="str">
        <f>VLOOKUP(E1115,kontogrupp!A14:B1339,2,FALSE)</f>
        <v>55 - majandamiskulud</v>
      </c>
      <c r="C1115" t="s">
        <v>172</v>
      </c>
      <c r="D1115">
        <v>-13390</v>
      </c>
      <c r="E1115" s="1">
        <v>551240</v>
      </c>
      <c r="F1115" t="s">
        <v>172</v>
      </c>
      <c r="G1115" t="s">
        <v>47</v>
      </c>
      <c r="H1115" t="s">
        <v>48</v>
      </c>
      <c r="I1115" t="s">
        <v>32</v>
      </c>
      <c r="J1115" t="s">
        <v>33</v>
      </c>
      <c r="O1115" t="s">
        <v>709</v>
      </c>
      <c r="P1115" t="s">
        <v>710</v>
      </c>
    </row>
    <row r="1116" spans="1:18" hidden="1" x14ac:dyDescent="0.35">
      <c r="A1116" t="str">
        <f>VLOOKUP(E1116,kontoplaan!A113:F1581,6,FALSE)</f>
        <v>Investeerimistegevuse kulud</v>
      </c>
      <c r="B1116" t="str">
        <f>VLOOKUP(E1116,kontogrupp!A15:B1340,2,FALSE)</f>
        <v>15 - põhivara soetus</v>
      </c>
      <c r="C1116" t="s">
        <v>177</v>
      </c>
      <c r="D1116">
        <v>13390</v>
      </c>
      <c r="E1116" s="1">
        <v>155109</v>
      </c>
      <c r="F1116" t="s">
        <v>177</v>
      </c>
      <c r="G1116" t="s">
        <v>47</v>
      </c>
      <c r="H1116" t="s">
        <v>48</v>
      </c>
      <c r="I1116" t="s">
        <v>32</v>
      </c>
      <c r="J1116" t="s">
        <v>33</v>
      </c>
      <c r="O1116" t="s">
        <v>1236</v>
      </c>
      <c r="P1116" t="s">
        <v>1237</v>
      </c>
    </row>
    <row r="1117" spans="1:18" x14ac:dyDescent="0.35">
      <c r="A1117" t="str">
        <f>VLOOKUP(E1117,kontoplaan!A114:F1582,6,FALSE)</f>
        <v>Põhitegevuse kulud</v>
      </c>
      <c r="B1117" t="str">
        <f>VLOOKUP(E1117,kontogrupp!A16:B1341,2,FALSE)</f>
        <v>55 - majandamiskulud</v>
      </c>
      <c r="C1117" t="s">
        <v>375</v>
      </c>
      <c r="D1117">
        <v>-55</v>
      </c>
      <c r="E1117" s="1">
        <v>551102</v>
      </c>
      <c r="F1117" t="s">
        <v>375</v>
      </c>
      <c r="G1117" t="s">
        <v>47</v>
      </c>
      <c r="H1117" t="s">
        <v>48</v>
      </c>
      <c r="I1117" t="s">
        <v>21</v>
      </c>
      <c r="J1117" t="s">
        <v>22</v>
      </c>
      <c r="K1117" t="s">
        <v>544</v>
      </c>
      <c r="L1117" t="s">
        <v>545</v>
      </c>
    </row>
    <row r="1118" spans="1:18" x14ac:dyDescent="0.35">
      <c r="A1118" t="str">
        <f>VLOOKUP(E1118,kontoplaan!A115:F1583,6,FALSE)</f>
        <v>Põhitegevuse kulud</v>
      </c>
      <c r="B1118" t="str">
        <f>VLOOKUP(E1118,kontogrupp!A17:B1342,2,FALSE)</f>
        <v>55 - majandamiskulud</v>
      </c>
      <c r="C1118" t="s">
        <v>354</v>
      </c>
      <c r="D1118">
        <v>-1633</v>
      </c>
      <c r="E1118" s="1">
        <v>551101</v>
      </c>
      <c r="F1118" t="s">
        <v>354</v>
      </c>
      <c r="G1118" t="s">
        <v>47</v>
      </c>
      <c r="H1118" t="s">
        <v>48</v>
      </c>
      <c r="I1118" t="s">
        <v>21</v>
      </c>
      <c r="J1118" t="s">
        <v>22</v>
      </c>
      <c r="K1118" t="s">
        <v>544</v>
      </c>
      <c r="L1118" t="s">
        <v>545</v>
      </c>
    </row>
    <row r="1119" spans="1:18" x14ac:dyDescent="0.35">
      <c r="A1119" t="str">
        <f>VLOOKUP(E1119,kontoplaan!A116:F1584,6,FALSE)</f>
        <v>Põhitegevuse kulud</v>
      </c>
      <c r="B1119" t="str">
        <f>VLOOKUP(E1119,kontogrupp!A18:B1343,2,FALSE)</f>
        <v>55 - majandamiskulud</v>
      </c>
      <c r="C1119" t="s">
        <v>388</v>
      </c>
      <c r="D1119">
        <v>-1834</v>
      </c>
      <c r="E1119" s="1">
        <v>551100</v>
      </c>
      <c r="F1119" t="s">
        <v>388</v>
      </c>
      <c r="G1119" t="s">
        <v>47</v>
      </c>
      <c r="H1119" t="s">
        <v>48</v>
      </c>
      <c r="I1119" t="s">
        <v>21</v>
      </c>
      <c r="J1119" t="s">
        <v>22</v>
      </c>
      <c r="K1119" t="s">
        <v>544</v>
      </c>
      <c r="L1119" t="s">
        <v>545</v>
      </c>
    </row>
    <row r="1120" spans="1:18" x14ac:dyDescent="0.35">
      <c r="A1120" t="str">
        <f>VLOOKUP(E1120,kontoplaan!A117:F1585,6,FALSE)</f>
        <v>Põhitegevuse kulud</v>
      </c>
      <c r="B1120" t="str">
        <f>VLOOKUP(E1120,kontogrupp!A19:B1344,2,FALSE)</f>
        <v>55 - majandamiskulud</v>
      </c>
      <c r="C1120" t="s">
        <v>375</v>
      </c>
      <c r="D1120">
        <v>-191</v>
      </c>
      <c r="E1120" s="1">
        <v>551102</v>
      </c>
      <c r="F1120" t="s">
        <v>375</v>
      </c>
      <c r="G1120" t="s">
        <v>47</v>
      </c>
      <c r="H1120" t="s">
        <v>48</v>
      </c>
      <c r="I1120" t="s">
        <v>21</v>
      </c>
      <c r="J1120" t="s">
        <v>22</v>
      </c>
      <c r="K1120" t="s">
        <v>53</v>
      </c>
      <c r="L1120" t="s">
        <v>54</v>
      </c>
    </row>
    <row r="1121" spans="1:16" x14ac:dyDescent="0.35">
      <c r="A1121" t="str">
        <f>VLOOKUP(E1121,kontoplaan!A118:F1586,6,FALSE)</f>
        <v>Põhitegevuse kulud</v>
      </c>
      <c r="B1121" t="str">
        <f>VLOOKUP(E1121,kontogrupp!A20:B1345,2,FALSE)</f>
        <v>55 - majandamiskulud</v>
      </c>
      <c r="C1121" t="s">
        <v>354</v>
      </c>
      <c r="D1121">
        <v>-1928</v>
      </c>
      <c r="E1121" s="1">
        <v>551101</v>
      </c>
      <c r="F1121" t="s">
        <v>354</v>
      </c>
      <c r="G1121" t="s">
        <v>47</v>
      </c>
      <c r="H1121" t="s">
        <v>48</v>
      </c>
      <c r="I1121" t="s">
        <v>21</v>
      </c>
      <c r="J1121" t="s">
        <v>22</v>
      </c>
      <c r="K1121" t="s">
        <v>53</v>
      </c>
      <c r="L1121" t="s">
        <v>54</v>
      </c>
    </row>
    <row r="1122" spans="1:16" x14ac:dyDescent="0.35">
      <c r="A1122" t="str">
        <f>VLOOKUP(E1122,kontoplaan!A119:F1587,6,FALSE)</f>
        <v>Põhitegevuse kulud</v>
      </c>
      <c r="B1122" t="str">
        <f>VLOOKUP(E1122,kontogrupp!A21:B1346,2,FALSE)</f>
        <v>55 - majandamiskulud</v>
      </c>
      <c r="C1122" t="s">
        <v>388</v>
      </c>
      <c r="D1122">
        <v>-1407</v>
      </c>
      <c r="E1122" s="1">
        <v>551100</v>
      </c>
      <c r="F1122" t="s">
        <v>388</v>
      </c>
      <c r="G1122" t="s">
        <v>47</v>
      </c>
      <c r="H1122" t="s">
        <v>48</v>
      </c>
      <c r="I1122" t="s">
        <v>21</v>
      </c>
      <c r="J1122" t="s">
        <v>22</v>
      </c>
      <c r="K1122" t="s">
        <v>53</v>
      </c>
      <c r="L1122" t="s">
        <v>54</v>
      </c>
    </row>
    <row r="1123" spans="1:16" x14ac:dyDescent="0.35">
      <c r="A1123" t="str">
        <f>VLOOKUP(E1123,kontoplaan!A120:F1588,6,FALSE)</f>
        <v>Põhitegevuse kulud</v>
      </c>
      <c r="B1123" t="str">
        <f>VLOOKUP(E1123,kontogrupp!A22:B1347,2,FALSE)</f>
        <v>55 - majandamiskulud</v>
      </c>
      <c r="C1123" t="s">
        <v>375</v>
      </c>
      <c r="D1123">
        <v>-113</v>
      </c>
      <c r="E1123" s="1">
        <v>551102</v>
      </c>
      <c r="F1123" t="s">
        <v>375</v>
      </c>
      <c r="G1123" t="s">
        <v>47</v>
      </c>
      <c r="H1123" t="s">
        <v>48</v>
      </c>
      <c r="I1123" t="s">
        <v>369</v>
      </c>
      <c r="J1123" t="s">
        <v>370</v>
      </c>
      <c r="K1123" t="s">
        <v>371</v>
      </c>
      <c r="L1123" t="s">
        <v>372</v>
      </c>
      <c r="O1123" t="s">
        <v>373</v>
      </c>
      <c r="P1123" t="s">
        <v>374</v>
      </c>
    </row>
    <row r="1124" spans="1:16" x14ac:dyDescent="0.35">
      <c r="A1124" t="str">
        <f>VLOOKUP(E1124,kontoplaan!A121:F1589,6,FALSE)</f>
        <v>Põhitegevuse kulud</v>
      </c>
      <c r="B1124" t="str">
        <f>VLOOKUP(E1124,kontogrupp!A23:B1348,2,FALSE)</f>
        <v>55 - majandamiskulud</v>
      </c>
      <c r="C1124" t="s">
        <v>354</v>
      </c>
      <c r="D1124">
        <v>-593</v>
      </c>
      <c r="E1124" s="1">
        <v>551101</v>
      </c>
      <c r="F1124" t="s">
        <v>354</v>
      </c>
      <c r="G1124" t="s">
        <v>47</v>
      </c>
      <c r="H1124" t="s">
        <v>48</v>
      </c>
      <c r="I1124" t="s">
        <v>369</v>
      </c>
      <c r="J1124" t="s">
        <v>370</v>
      </c>
      <c r="K1124" t="s">
        <v>371</v>
      </c>
      <c r="L1124" t="s">
        <v>372</v>
      </c>
      <c r="O1124" t="s">
        <v>373</v>
      </c>
      <c r="P1124" t="s">
        <v>374</v>
      </c>
    </row>
    <row r="1125" spans="1:16" x14ac:dyDescent="0.35">
      <c r="A1125" t="str">
        <f>VLOOKUP(E1125,kontoplaan!A122:F1590,6,FALSE)</f>
        <v>Põhitegevuse kulud</v>
      </c>
      <c r="B1125" t="str">
        <f>VLOOKUP(E1125,kontogrupp!A24:B1349,2,FALSE)</f>
        <v>55 - majandamiskulud</v>
      </c>
      <c r="C1125" t="s">
        <v>375</v>
      </c>
      <c r="D1125">
        <v>-797</v>
      </c>
      <c r="E1125" s="1">
        <v>551102</v>
      </c>
      <c r="F1125" t="s">
        <v>375</v>
      </c>
      <c r="G1125" t="s">
        <v>548</v>
      </c>
      <c r="H1125" t="s">
        <v>549</v>
      </c>
      <c r="I1125" t="s">
        <v>550</v>
      </c>
      <c r="J1125" t="s">
        <v>551</v>
      </c>
      <c r="K1125" t="s">
        <v>552</v>
      </c>
      <c r="L1125" t="s">
        <v>553</v>
      </c>
    </row>
    <row r="1126" spans="1:16" x14ac:dyDescent="0.35">
      <c r="A1126" t="str">
        <f>VLOOKUP(E1126,kontoplaan!A123:F1591,6,FALSE)</f>
        <v>Põhitegevuse kulud</v>
      </c>
      <c r="B1126" t="str">
        <f>VLOOKUP(E1126,kontogrupp!A25:B1350,2,FALSE)</f>
        <v>55 - majandamiskulud</v>
      </c>
      <c r="C1126" t="s">
        <v>354</v>
      </c>
      <c r="D1126">
        <v>-1792</v>
      </c>
      <c r="E1126" s="1">
        <v>551101</v>
      </c>
      <c r="F1126" t="s">
        <v>354</v>
      </c>
      <c r="G1126" t="s">
        <v>548</v>
      </c>
      <c r="H1126" t="s">
        <v>549</v>
      </c>
      <c r="I1126" t="s">
        <v>550</v>
      </c>
      <c r="J1126" t="s">
        <v>551</v>
      </c>
      <c r="K1126" t="s">
        <v>552</v>
      </c>
      <c r="L1126" t="s">
        <v>553</v>
      </c>
    </row>
    <row r="1127" spans="1:16" x14ac:dyDescent="0.35">
      <c r="A1127" t="str">
        <f>VLOOKUP(E1127,kontoplaan!A124:F1592,6,FALSE)</f>
        <v>Põhitegevuse kulud</v>
      </c>
      <c r="B1127" t="str">
        <f>VLOOKUP(E1127,kontogrupp!A26:B1351,2,FALSE)</f>
        <v>55 - majandamiskulud</v>
      </c>
      <c r="C1127" t="s">
        <v>388</v>
      </c>
      <c r="D1127">
        <v>-2345</v>
      </c>
      <c r="E1127" s="1">
        <v>551100</v>
      </c>
      <c r="F1127" t="s">
        <v>388</v>
      </c>
      <c r="G1127" t="s">
        <v>548</v>
      </c>
      <c r="H1127" t="s">
        <v>549</v>
      </c>
      <c r="I1127" t="s">
        <v>550</v>
      </c>
      <c r="J1127" t="s">
        <v>551</v>
      </c>
      <c r="K1127" t="s">
        <v>552</v>
      </c>
      <c r="L1127" t="s">
        <v>553</v>
      </c>
    </row>
    <row r="1128" spans="1:16" x14ac:dyDescent="0.35">
      <c r="A1128" t="str">
        <f>VLOOKUP(E1128,kontoplaan!A125:F1593,6,FALSE)</f>
        <v>Põhitegevuse kulud</v>
      </c>
      <c r="B1128" t="str">
        <f>VLOOKUP(E1128,kontogrupp!A27:B1352,2,FALSE)</f>
        <v>55 - majandamiskulud</v>
      </c>
      <c r="C1128" t="s">
        <v>375</v>
      </c>
      <c r="D1128">
        <v>-5</v>
      </c>
      <c r="E1128" s="1">
        <v>551102</v>
      </c>
      <c r="F1128" t="s">
        <v>375</v>
      </c>
      <c r="G1128" t="s">
        <v>554</v>
      </c>
      <c r="H1128" t="s">
        <v>555</v>
      </c>
      <c r="I1128" t="s">
        <v>492</v>
      </c>
      <c r="J1128" t="s">
        <v>493</v>
      </c>
      <c r="K1128" t="s">
        <v>556</v>
      </c>
      <c r="L1128" t="s">
        <v>557</v>
      </c>
    </row>
    <row r="1129" spans="1:16" x14ac:dyDescent="0.35">
      <c r="A1129" t="str">
        <f>VLOOKUP(E1129,kontoplaan!A126:F1594,6,FALSE)</f>
        <v>Põhitegevuse kulud</v>
      </c>
      <c r="B1129" t="str">
        <f>VLOOKUP(E1129,kontogrupp!A28:B1353,2,FALSE)</f>
        <v>55 - majandamiskulud</v>
      </c>
      <c r="C1129" t="s">
        <v>375</v>
      </c>
      <c r="D1129">
        <v>-464</v>
      </c>
      <c r="E1129" s="1">
        <v>551102</v>
      </c>
      <c r="F1129" t="s">
        <v>375</v>
      </c>
      <c r="G1129" t="s">
        <v>458</v>
      </c>
      <c r="H1129" t="s">
        <v>459</v>
      </c>
      <c r="I1129" t="s">
        <v>348</v>
      </c>
      <c r="J1129" t="s">
        <v>349</v>
      </c>
      <c r="K1129" t="s">
        <v>529</v>
      </c>
      <c r="L1129" t="s">
        <v>530</v>
      </c>
    </row>
    <row r="1130" spans="1:16" x14ac:dyDescent="0.35">
      <c r="A1130" t="str">
        <f>VLOOKUP(E1130,kontoplaan!A127:F1595,6,FALSE)</f>
        <v>Põhitegevuse kulud</v>
      </c>
      <c r="B1130" t="str">
        <f>VLOOKUP(E1130,kontogrupp!A29:B1354,2,FALSE)</f>
        <v>55 - majandamiskulud</v>
      </c>
      <c r="C1130" t="s">
        <v>354</v>
      </c>
      <c r="D1130">
        <v>-1690</v>
      </c>
      <c r="E1130" s="1">
        <v>551101</v>
      </c>
      <c r="F1130" t="s">
        <v>354</v>
      </c>
      <c r="G1130" t="s">
        <v>458</v>
      </c>
      <c r="H1130" t="s">
        <v>459</v>
      </c>
      <c r="I1130" t="s">
        <v>348</v>
      </c>
      <c r="J1130" t="s">
        <v>349</v>
      </c>
      <c r="K1130" t="s">
        <v>529</v>
      </c>
      <c r="L1130" t="s">
        <v>530</v>
      </c>
    </row>
    <row r="1131" spans="1:16" x14ac:dyDescent="0.35">
      <c r="A1131" t="str">
        <f>VLOOKUP(E1131,kontoplaan!A128:F1596,6,FALSE)</f>
        <v>Põhitegevuse kulud</v>
      </c>
      <c r="B1131" t="str">
        <f>VLOOKUP(E1131,kontogrupp!A30:B1355,2,FALSE)</f>
        <v>55 - majandamiskulud</v>
      </c>
      <c r="C1131" t="s">
        <v>388</v>
      </c>
      <c r="D1131">
        <v>-1371</v>
      </c>
      <c r="E1131" s="1">
        <v>551100</v>
      </c>
      <c r="F1131" t="s">
        <v>388</v>
      </c>
      <c r="G1131" t="s">
        <v>458</v>
      </c>
      <c r="H1131" t="s">
        <v>459</v>
      </c>
      <c r="I1131" t="s">
        <v>348</v>
      </c>
      <c r="J1131" t="s">
        <v>349</v>
      </c>
      <c r="K1131" t="s">
        <v>529</v>
      </c>
      <c r="L1131" t="s">
        <v>530</v>
      </c>
    </row>
    <row r="1132" spans="1:16" x14ac:dyDescent="0.35">
      <c r="A1132" t="str">
        <f>VLOOKUP(E1132,kontoplaan!A129:F1597,6,FALSE)</f>
        <v>Põhitegevuse kulud</v>
      </c>
      <c r="B1132" t="str">
        <f>VLOOKUP(E1132,kontogrupp!A31:B1356,2,FALSE)</f>
        <v>55 - majandamiskulud</v>
      </c>
      <c r="C1132" t="s">
        <v>375</v>
      </c>
      <c r="D1132">
        <v>-153</v>
      </c>
      <c r="E1132" s="1">
        <v>551102</v>
      </c>
      <c r="F1132" t="s">
        <v>375</v>
      </c>
      <c r="G1132" t="s">
        <v>384</v>
      </c>
      <c r="H1132" t="s">
        <v>385</v>
      </c>
      <c r="I1132" t="s">
        <v>339</v>
      </c>
      <c r="J1132" t="s">
        <v>340</v>
      </c>
      <c r="K1132" t="s">
        <v>418</v>
      </c>
      <c r="L1132" t="s">
        <v>419</v>
      </c>
    </row>
    <row r="1133" spans="1:16" x14ac:dyDescent="0.35">
      <c r="A1133" t="str">
        <f>VLOOKUP(E1133,kontoplaan!A130:F1598,6,FALSE)</f>
        <v>Põhitegevuse kulud</v>
      </c>
      <c r="B1133" t="str">
        <f>VLOOKUP(E1133,kontogrupp!A32:B1357,2,FALSE)</f>
        <v>55 - majandamiskulud</v>
      </c>
      <c r="C1133" t="s">
        <v>354</v>
      </c>
      <c r="D1133">
        <v>-14061</v>
      </c>
      <c r="E1133" s="1">
        <v>551101</v>
      </c>
      <c r="F1133" t="s">
        <v>354</v>
      </c>
      <c r="G1133" t="s">
        <v>384</v>
      </c>
      <c r="H1133" t="s">
        <v>385</v>
      </c>
      <c r="I1133" t="s">
        <v>339</v>
      </c>
      <c r="J1133" t="s">
        <v>340</v>
      </c>
      <c r="K1133" t="s">
        <v>418</v>
      </c>
      <c r="L1133" t="s">
        <v>419</v>
      </c>
    </row>
    <row r="1134" spans="1:16" x14ac:dyDescent="0.35">
      <c r="A1134" t="str">
        <f>VLOOKUP(E1134,kontoplaan!A131:F1599,6,FALSE)</f>
        <v>Põhitegevuse kulud</v>
      </c>
      <c r="B1134" t="str">
        <f>VLOOKUP(E1134,kontogrupp!A33:B1358,2,FALSE)</f>
        <v>55 - majandamiskulud</v>
      </c>
      <c r="C1134" t="s">
        <v>388</v>
      </c>
      <c r="D1134">
        <v>-19019</v>
      </c>
      <c r="E1134" s="1">
        <v>551100</v>
      </c>
      <c r="F1134" t="s">
        <v>388</v>
      </c>
      <c r="G1134" t="s">
        <v>384</v>
      </c>
      <c r="H1134" t="s">
        <v>385</v>
      </c>
      <c r="I1134" t="s">
        <v>339</v>
      </c>
      <c r="J1134" t="s">
        <v>340</v>
      </c>
      <c r="K1134" t="s">
        <v>418</v>
      </c>
      <c r="L1134" t="s">
        <v>419</v>
      </c>
    </row>
    <row r="1135" spans="1:16" x14ac:dyDescent="0.35">
      <c r="A1135" t="str">
        <f>VLOOKUP(E1135,kontoplaan!A132:F1600,6,FALSE)</f>
        <v>Põhitegevuse kulud</v>
      </c>
      <c r="B1135" t="str">
        <f>VLOOKUP(E1135,kontogrupp!A34:B1359,2,FALSE)</f>
        <v>55 - majandamiskulud</v>
      </c>
      <c r="C1135" t="s">
        <v>375</v>
      </c>
      <c r="D1135">
        <v>-149</v>
      </c>
      <c r="E1135" s="1">
        <v>551102</v>
      </c>
      <c r="F1135" t="s">
        <v>375</v>
      </c>
      <c r="G1135" t="s">
        <v>384</v>
      </c>
      <c r="H1135" t="s">
        <v>385</v>
      </c>
      <c r="I1135" t="s">
        <v>339</v>
      </c>
      <c r="J1135" t="s">
        <v>340</v>
      </c>
      <c r="K1135" t="s">
        <v>396</v>
      </c>
      <c r="L1135" t="s">
        <v>397</v>
      </c>
    </row>
    <row r="1136" spans="1:16" x14ac:dyDescent="0.35">
      <c r="A1136" t="str">
        <f>VLOOKUP(E1136,kontoplaan!A133:F1601,6,FALSE)</f>
        <v>Põhitegevuse kulud</v>
      </c>
      <c r="B1136" t="str">
        <f>VLOOKUP(E1136,kontogrupp!A35:B1360,2,FALSE)</f>
        <v>55 - majandamiskulud</v>
      </c>
      <c r="C1136" t="s">
        <v>354</v>
      </c>
      <c r="D1136">
        <v>-2486</v>
      </c>
      <c r="E1136" s="1">
        <v>551101</v>
      </c>
      <c r="F1136" t="s">
        <v>354</v>
      </c>
      <c r="G1136" t="s">
        <v>384</v>
      </c>
      <c r="H1136" t="s">
        <v>385</v>
      </c>
      <c r="I1136" t="s">
        <v>339</v>
      </c>
      <c r="J1136" t="s">
        <v>340</v>
      </c>
      <c r="K1136" t="s">
        <v>396</v>
      </c>
      <c r="L1136" t="s">
        <v>397</v>
      </c>
    </row>
    <row r="1137" spans="1:12" x14ac:dyDescent="0.35">
      <c r="A1137" t="str">
        <f>VLOOKUP(E1137,kontoplaan!A134:F1602,6,FALSE)</f>
        <v>Põhitegevuse kulud</v>
      </c>
      <c r="B1137" t="str">
        <f>VLOOKUP(E1137,kontogrupp!A36:B1361,2,FALSE)</f>
        <v>55 - majandamiskulud</v>
      </c>
      <c r="C1137" t="s">
        <v>388</v>
      </c>
      <c r="D1137">
        <v>-2047</v>
      </c>
      <c r="E1137" s="1">
        <v>551100</v>
      </c>
      <c r="F1137" t="s">
        <v>388</v>
      </c>
      <c r="G1137" t="s">
        <v>384</v>
      </c>
      <c r="H1137" t="s">
        <v>385</v>
      </c>
      <c r="I1137" t="s">
        <v>339</v>
      </c>
      <c r="J1137" t="s">
        <v>340</v>
      </c>
      <c r="K1137" t="s">
        <v>396</v>
      </c>
      <c r="L1137" t="s">
        <v>397</v>
      </c>
    </row>
    <row r="1138" spans="1:12" x14ac:dyDescent="0.35">
      <c r="A1138" t="str">
        <f>VLOOKUP(E1138,kontoplaan!A135:F1603,6,FALSE)</f>
        <v>Põhitegevuse kulud</v>
      </c>
      <c r="B1138" t="str">
        <f>VLOOKUP(E1138,kontogrupp!A37:B1362,2,FALSE)</f>
        <v>55 - majandamiskulud</v>
      </c>
      <c r="C1138" t="s">
        <v>375</v>
      </c>
      <c r="D1138">
        <v>-120</v>
      </c>
      <c r="E1138" s="1">
        <v>551102</v>
      </c>
      <c r="F1138" t="s">
        <v>375</v>
      </c>
      <c r="G1138" t="s">
        <v>384</v>
      </c>
      <c r="H1138" t="s">
        <v>385</v>
      </c>
      <c r="I1138" t="s">
        <v>339</v>
      </c>
      <c r="J1138" t="s">
        <v>340</v>
      </c>
      <c r="K1138" t="s">
        <v>386</v>
      </c>
      <c r="L1138" t="s">
        <v>387</v>
      </c>
    </row>
    <row r="1139" spans="1:12" x14ac:dyDescent="0.35">
      <c r="A1139" t="str">
        <f>VLOOKUP(E1139,kontoplaan!A136:F1604,6,FALSE)</f>
        <v>Põhitegevuse kulud</v>
      </c>
      <c r="B1139" t="str">
        <f>VLOOKUP(E1139,kontogrupp!A38:B1363,2,FALSE)</f>
        <v>55 - majandamiskulud</v>
      </c>
      <c r="C1139" t="s">
        <v>354</v>
      </c>
      <c r="D1139">
        <v>-1624</v>
      </c>
      <c r="E1139" s="1">
        <v>551101</v>
      </c>
      <c r="F1139" t="s">
        <v>354</v>
      </c>
      <c r="G1139" t="s">
        <v>384</v>
      </c>
      <c r="H1139" t="s">
        <v>385</v>
      </c>
      <c r="I1139" t="s">
        <v>339</v>
      </c>
      <c r="J1139" t="s">
        <v>340</v>
      </c>
      <c r="K1139" t="s">
        <v>386</v>
      </c>
      <c r="L1139" t="s">
        <v>387</v>
      </c>
    </row>
    <row r="1140" spans="1:12" x14ac:dyDescent="0.35">
      <c r="A1140" t="str">
        <f>VLOOKUP(E1140,kontoplaan!A137:F1605,6,FALSE)</f>
        <v>Põhitegevuse kulud</v>
      </c>
      <c r="B1140" t="str">
        <f>VLOOKUP(E1140,kontogrupp!A39:B1364,2,FALSE)</f>
        <v>55 - majandamiskulud</v>
      </c>
      <c r="C1140" t="s">
        <v>388</v>
      </c>
      <c r="D1140">
        <v>-4277</v>
      </c>
      <c r="E1140" s="1">
        <v>551100</v>
      </c>
      <c r="F1140" t="s">
        <v>388</v>
      </c>
      <c r="G1140" t="s">
        <v>384</v>
      </c>
      <c r="H1140" t="s">
        <v>385</v>
      </c>
      <c r="I1140" t="s">
        <v>339</v>
      </c>
      <c r="J1140" t="s">
        <v>340</v>
      </c>
      <c r="K1140" t="s">
        <v>386</v>
      </c>
      <c r="L1140" t="s">
        <v>387</v>
      </c>
    </row>
    <row r="1141" spans="1:12" x14ac:dyDescent="0.35">
      <c r="A1141" t="str">
        <f>VLOOKUP(E1141,kontoplaan!A138:F1606,6,FALSE)</f>
        <v>Põhitegevuse kulud</v>
      </c>
      <c r="B1141" t="str">
        <f>VLOOKUP(E1141,kontogrupp!A40:B1365,2,FALSE)</f>
        <v>55 - majandamiskulud</v>
      </c>
      <c r="C1141" t="s">
        <v>375</v>
      </c>
      <c r="D1141">
        <v>-713</v>
      </c>
      <c r="E1141" s="1">
        <v>551102</v>
      </c>
      <c r="F1141" t="s">
        <v>375</v>
      </c>
      <c r="G1141" t="s">
        <v>384</v>
      </c>
      <c r="H1141" t="s">
        <v>385</v>
      </c>
      <c r="I1141" t="s">
        <v>339</v>
      </c>
      <c r="J1141" t="s">
        <v>340</v>
      </c>
      <c r="K1141" t="s">
        <v>390</v>
      </c>
      <c r="L1141" t="s">
        <v>391</v>
      </c>
    </row>
    <row r="1142" spans="1:12" x14ac:dyDescent="0.35">
      <c r="A1142" t="str">
        <f>VLOOKUP(E1142,kontoplaan!A139:F1607,6,FALSE)</f>
        <v>Põhitegevuse kulud</v>
      </c>
      <c r="B1142" t="str">
        <f>VLOOKUP(E1142,kontogrupp!A41:B1366,2,FALSE)</f>
        <v>55 - majandamiskulud</v>
      </c>
      <c r="C1142" t="s">
        <v>354</v>
      </c>
      <c r="D1142">
        <v>-4157</v>
      </c>
      <c r="E1142" s="1">
        <v>551101</v>
      </c>
      <c r="F1142" t="s">
        <v>354</v>
      </c>
      <c r="G1142" t="s">
        <v>384</v>
      </c>
      <c r="H1142" t="s">
        <v>385</v>
      </c>
      <c r="I1142" t="s">
        <v>339</v>
      </c>
      <c r="J1142" t="s">
        <v>340</v>
      </c>
      <c r="K1142" t="s">
        <v>390</v>
      </c>
      <c r="L1142" t="s">
        <v>391</v>
      </c>
    </row>
    <row r="1143" spans="1:12" x14ac:dyDescent="0.35">
      <c r="A1143" t="str">
        <f>VLOOKUP(E1143,kontoplaan!A140:F1608,6,FALSE)</f>
        <v>Põhitegevuse kulud</v>
      </c>
      <c r="B1143" t="str">
        <f>VLOOKUP(E1143,kontogrupp!A42:B1367,2,FALSE)</f>
        <v>55 - majandamiskulud</v>
      </c>
      <c r="C1143" t="s">
        <v>388</v>
      </c>
      <c r="D1143">
        <v>-3490</v>
      </c>
      <c r="E1143" s="1">
        <v>551100</v>
      </c>
      <c r="F1143" t="s">
        <v>388</v>
      </c>
      <c r="G1143" t="s">
        <v>384</v>
      </c>
      <c r="H1143" t="s">
        <v>385</v>
      </c>
      <c r="I1143" t="s">
        <v>339</v>
      </c>
      <c r="J1143" t="s">
        <v>340</v>
      </c>
      <c r="K1143" t="s">
        <v>390</v>
      </c>
      <c r="L1143" t="s">
        <v>391</v>
      </c>
    </row>
    <row r="1144" spans="1:12" x14ac:dyDescent="0.35">
      <c r="A1144" t="str">
        <f>VLOOKUP(E1144,kontoplaan!A141:F1609,6,FALSE)</f>
        <v>Põhitegevuse kulud</v>
      </c>
      <c r="B1144" t="str">
        <f>VLOOKUP(E1144,kontogrupp!A43:B1368,2,FALSE)</f>
        <v>55 - majandamiskulud</v>
      </c>
      <c r="C1144" t="s">
        <v>375</v>
      </c>
      <c r="D1144">
        <v>-4616</v>
      </c>
      <c r="E1144" s="1">
        <v>551102</v>
      </c>
      <c r="F1144" t="s">
        <v>375</v>
      </c>
      <c r="G1144" t="s">
        <v>384</v>
      </c>
      <c r="H1144" t="s">
        <v>385</v>
      </c>
      <c r="I1144" t="s">
        <v>339</v>
      </c>
      <c r="J1144" t="s">
        <v>340</v>
      </c>
      <c r="K1144" t="s">
        <v>416</v>
      </c>
      <c r="L1144" t="s">
        <v>417</v>
      </c>
    </row>
    <row r="1145" spans="1:12" x14ac:dyDescent="0.35">
      <c r="A1145" t="str">
        <f>VLOOKUP(E1145,kontoplaan!A142:F1610,6,FALSE)</f>
        <v>Põhitegevuse kulud</v>
      </c>
      <c r="B1145" t="str">
        <f>VLOOKUP(E1145,kontogrupp!A44:B1369,2,FALSE)</f>
        <v>55 - majandamiskulud</v>
      </c>
      <c r="C1145" t="s">
        <v>354</v>
      </c>
      <c r="D1145">
        <v>-1953</v>
      </c>
      <c r="E1145" s="1">
        <v>551101</v>
      </c>
      <c r="F1145" t="s">
        <v>354</v>
      </c>
      <c r="G1145" t="s">
        <v>384</v>
      </c>
      <c r="H1145" t="s">
        <v>385</v>
      </c>
      <c r="I1145" t="s">
        <v>339</v>
      </c>
      <c r="J1145" t="s">
        <v>340</v>
      </c>
      <c r="K1145" t="s">
        <v>416</v>
      </c>
      <c r="L1145" t="s">
        <v>417</v>
      </c>
    </row>
    <row r="1146" spans="1:12" x14ac:dyDescent="0.35">
      <c r="A1146" t="str">
        <f>VLOOKUP(E1146,kontoplaan!A143:F1611,6,FALSE)</f>
        <v>Põhitegevuse kulud</v>
      </c>
      <c r="B1146" t="str">
        <f>VLOOKUP(E1146,kontogrupp!A45:B1370,2,FALSE)</f>
        <v>55 - majandamiskulud</v>
      </c>
      <c r="C1146" t="s">
        <v>388</v>
      </c>
      <c r="D1146">
        <v>-2233</v>
      </c>
      <c r="E1146" s="1">
        <v>551100</v>
      </c>
      <c r="F1146" t="s">
        <v>388</v>
      </c>
      <c r="G1146" t="s">
        <v>384</v>
      </c>
      <c r="H1146" t="s">
        <v>385</v>
      </c>
      <c r="I1146" t="s">
        <v>339</v>
      </c>
      <c r="J1146" t="s">
        <v>340</v>
      </c>
      <c r="K1146" t="s">
        <v>416</v>
      </c>
      <c r="L1146" t="s">
        <v>417</v>
      </c>
    </row>
    <row r="1147" spans="1:12" x14ac:dyDescent="0.35">
      <c r="A1147" t="str">
        <f>VLOOKUP(E1147,kontoplaan!A144:F1612,6,FALSE)</f>
        <v>Põhitegevuse kulud</v>
      </c>
      <c r="B1147" t="str">
        <f>VLOOKUP(E1147,kontogrupp!A46:B1371,2,FALSE)</f>
        <v>55 - majandamiskulud</v>
      </c>
      <c r="C1147" t="s">
        <v>388</v>
      </c>
      <c r="D1147">
        <v>-500</v>
      </c>
      <c r="E1147" s="1">
        <v>551100</v>
      </c>
      <c r="F1147" t="s">
        <v>388</v>
      </c>
      <c r="G1147" t="s">
        <v>384</v>
      </c>
      <c r="H1147" t="s">
        <v>385</v>
      </c>
      <c r="I1147" t="s">
        <v>339</v>
      </c>
      <c r="J1147" t="s">
        <v>340</v>
      </c>
      <c r="K1147" t="s">
        <v>462</v>
      </c>
      <c r="L1147" t="s">
        <v>463</v>
      </c>
    </row>
    <row r="1148" spans="1:12" x14ac:dyDescent="0.35">
      <c r="A1148" t="str">
        <f>VLOOKUP(E1148,kontoplaan!A145:F1613,6,FALSE)</f>
        <v>Põhitegevuse kulud</v>
      </c>
      <c r="B1148" t="str">
        <f>VLOOKUP(E1148,kontogrupp!A47:B1372,2,FALSE)</f>
        <v>55 - majandamiskulud</v>
      </c>
      <c r="C1148" t="s">
        <v>375</v>
      </c>
      <c r="D1148">
        <v>-152</v>
      </c>
      <c r="E1148" s="1">
        <v>551102</v>
      </c>
      <c r="F1148" t="s">
        <v>375</v>
      </c>
      <c r="G1148" t="s">
        <v>384</v>
      </c>
      <c r="H1148" t="s">
        <v>385</v>
      </c>
      <c r="I1148" t="s">
        <v>339</v>
      </c>
      <c r="J1148" t="s">
        <v>340</v>
      </c>
      <c r="K1148" t="s">
        <v>462</v>
      </c>
      <c r="L1148" t="s">
        <v>463</v>
      </c>
    </row>
    <row r="1149" spans="1:12" x14ac:dyDescent="0.35">
      <c r="A1149" t="str">
        <f>VLOOKUP(E1149,kontoplaan!A146:F1614,6,FALSE)</f>
        <v>Põhitegevuse kulud</v>
      </c>
      <c r="B1149" t="str">
        <f>VLOOKUP(E1149,kontogrupp!A48:B1373,2,FALSE)</f>
        <v>55 - majandamiskulud</v>
      </c>
      <c r="C1149" t="s">
        <v>354</v>
      </c>
      <c r="D1149">
        <v>-2393</v>
      </c>
      <c r="E1149" s="1">
        <v>551101</v>
      </c>
      <c r="F1149" t="s">
        <v>354</v>
      </c>
      <c r="G1149" t="s">
        <v>384</v>
      </c>
      <c r="H1149" t="s">
        <v>385</v>
      </c>
      <c r="I1149" t="s">
        <v>339</v>
      </c>
      <c r="J1149" t="s">
        <v>340</v>
      </c>
      <c r="K1149" t="s">
        <v>462</v>
      </c>
      <c r="L1149" t="s">
        <v>463</v>
      </c>
    </row>
    <row r="1150" spans="1:12" x14ac:dyDescent="0.35">
      <c r="A1150" t="str">
        <f>VLOOKUP(E1150,kontoplaan!A147:F1615,6,FALSE)</f>
        <v>Põhitegevuse kulud</v>
      </c>
      <c r="B1150" t="str">
        <f>VLOOKUP(E1150,kontogrupp!A49:B1374,2,FALSE)</f>
        <v>55 - majandamiskulud</v>
      </c>
      <c r="C1150" t="s">
        <v>375</v>
      </c>
      <c r="D1150">
        <v>-62</v>
      </c>
      <c r="E1150" s="1">
        <v>551102</v>
      </c>
      <c r="F1150" t="s">
        <v>375</v>
      </c>
      <c r="G1150" t="s">
        <v>384</v>
      </c>
      <c r="H1150" t="s">
        <v>385</v>
      </c>
      <c r="I1150" t="s">
        <v>339</v>
      </c>
      <c r="J1150" t="s">
        <v>340</v>
      </c>
      <c r="K1150" t="s">
        <v>465</v>
      </c>
      <c r="L1150" t="s">
        <v>466</v>
      </c>
    </row>
    <row r="1151" spans="1:12" x14ac:dyDescent="0.35">
      <c r="A1151" t="str">
        <f>VLOOKUP(E1151,kontoplaan!A148:F1616,6,FALSE)</f>
        <v>Põhitegevuse kulud</v>
      </c>
      <c r="B1151" t="str">
        <f>VLOOKUP(E1151,kontogrupp!A50:B1375,2,FALSE)</f>
        <v>55 - majandamiskulud</v>
      </c>
      <c r="C1151" t="s">
        <v>354</v>
      </c>
      <c r="D1151">
        <v>-1111</v>
      </c>
      <c r="E1151" s="1">
        <v>551101</v>
      </c>
      <c r="F1151" t="s">
        <v>354</v>
      </c>
      <c r="G1151" t="s">
        <v>384</v>
      </c>
      <c r="H1151" t="s">
        <v>385</v>
      </c>
      <c r="I1151" t="s">
        <v>339</v>
      </c>
      <c r="J1151" t="s">
        <v>340</v>
      </c>
      <c r="K1151" t="s">
        <v>465</v>
      </c>
      <c r="L1151" t="s">
        <v>466</v>
      </c>
    </row>
    <row r="1152" spans="1:12" x14ac:dyDescent="0.35">
      <c r="A1152" t="str">
        <f>VLOOKUP(E1152,kontoplaan!A149:F1617,6,FALSE)</f>
        <v>Põhitegevuse kulud</v>
      </c>
      <c r="B1152" t="str">
        <f>VLOOKUP(E1152,kontogrupp!A51:B1376,2,FALSE)</f>
        <v>55 - majandamiskulud</v>
      </c>
      <c r="C1152" t="s">
        <v>388</v>
      </c>
      <c r="D1152">
        <v>-562</v>
      </c>
      <c r="E1152" s="1">
        <v>551100</v>
      </c>
      <c r="F1152" t="s">
        <v>388</v>
      </c>
      <c r="G1152" t="s">
        <v>384</v>
      </c>
      <c r="H1152" t="s">
        <v>385</v>
      </c>
      <c r="I1152" t="s">
        <v>339</v>
      </c>
      <c r="J1152" t="s">
        <v>340</v>
      </c>
      <c r="K1152" t="s">
        <v>465</v>
      </c>
      <c r="L1152" t="s">
        <v>466</v>
      </c>
    </row>
    <row r="1153" spans="1:14" x14ac:dyDescent="0.35">
      <c r="A1153" t="str">
        <f>VLOOKUP(E1153,kontoplaan!A150:F1618,6,FALSE)</f>
        <v>Põhitegevuse kulud</v>
      </c>
      <c r="B1153" t="str">
        <f>VLOOKUP(E1153,kontogrupp!A52:B1377,2,FALSE)</f>
        <v>55 - majandamiskulud</v>
      </c>
      <c r="C1153" t="s">
        <v>354</v>
      </c>
      <c r="D1153">
        <v>-58</v>
      </c>
      <c r="E1153" s="1">
        <v>551101</v>
      </c>
      <c r="F1153" t="s">
        <v>354</v>
      </c>
      <c r="G1153" t="s">
        <v>384</v>
      </c>
      <c r="H1153" t="s">
        <v>385</v>
      </c>
      <c r="I1153" t="s">
        <v>339</v>
      </c>
      <c r="J1153" t="s">
        <v>340</v>
      </c>
      <c r="K1153" t="s">
        <v>546</v>
      </c>
      <c r="L1153" t="s">
        <v>547</v>
      </c>
    </row>
    <row r="1154" spans="1:14" x14ac:dyDescent="0.35">
      <c r="A1154" t="str">
        <f>VLOOKUP(E1154,kontoplaan!A151:F1619,6,FALSE)</f>
        <v>Põhitegevuse kulud</v>
      </c>
      <c r="B1154" t="str">
        <f>VLOOKUP(E1154,kontogrupp!A53:B1378,2,FALSE)</f>
        <v>55 - majandamiskulud</v>
      </c>
      <c r="C1154" t="s">
        <v>1238</v>
      </c>
      <c r="D1154">
        <v>-200</v>
      </c>
      <c r="E1154" s="1">
        <v>550010</v>
      </c>
      <c r="F1154" t="s">
        <v>517</v>
      </c>
      <c r="G1154" t="s">
        <v>258</v>
      </c>
      <c r="H1154" t="s">
        <v>259</v>
      </c>
      <c r="I1154" t="s">
        <v>117</v>
      </c>
      <c r="J1154" t="s">
        <v>118</v>
      </c>
    </row>
    <row r="1155" spans="1:14" x14ac:dyDescent="0.35">
      <c r="A1155" t="str">
        <f>VLOOKUP(E1155,kontoplaan!A152:F1620,6,FALSE)</f>
        <v>Põhitegevuse kulud</v>
      </c>
      <c r="B1155" t="str">
        <f>VLOOKUP(E1155,kontogrupp!A54:B1379,2,FALSE)</f>
        <v>55 - majandamiskulud</v>
      </c>
      <c r="C1155" t="s">
        <v>1238</v>
      </c>
      <c r="D1155">
        <v>300</v>
      </c>
      <c r="E1155" s="1">
        <v>551417</v>
      </c>
      <c r="F1155" t="s">
        <v>257</v>
      </c>
      <c r="G1155" t="s">
        <v>258</v>
      </c>
      <c r="H1155" t="s">
        <v>259</v>
      </c>
      <c r="I1155" t="s">
        <v>117</v>
      </c>
      <c r="J1155" t="s">
        <v>118</v>
      </c>
    </row>
    <row r="1156" spans="1:14" x14ac:dyDescent="0.35">
      <c r="A1156" t="str">
        <f>VLOOKUP(E1156,kontoplaan!A153:F1621,6,FALSE)</f>
        <v>Põhitegevuse kulud</v>
      </c>
      <c r="B1156" t="str">
        <f>VLOOKUP(E1156,kontogrupp!A55:B1380,2,FALSE)</f>
        <v>55 - majandamiskulud</v>
      </c>
      <c r="C1156" t="s">
        <v>1239</v>
      </c>
      <c r="D1156">
        <v>172</v>
      </c>
      <c r="E1156" s="1">
        <v>550010</v>
      </c>
      <c r="F1156" t="s">
        <v>517</v>
      </c>
      <c r="G1156" t="s">
        <v>258</v>
      </c>
      <c r="H1156" t="s">
        <v>259</v>
      </c>
      <c r="I1156" t="s">
        <v>117</v>
      </c>
      <c r="J1156" t="s">
        <v>118</v>
      </c>
      <c r="K1156" t="s">
        <v>119</v>
      </c>
      <c r="L1156" t="s">
        <v>120</v>
      </c>
    </row>
    <row r="1157" spans="1:14" x14ac:dyDescent="0.35">
      <c r="A1157" t="str">
        <f>VLOOKUP(E1157,kontoplaan!A154:F1622,6,FALSE)</f>
        <v>Põhitegevuse kulud</v>
      </c>
      <c r="B1157" t="str">
        <f>VLOOKUP(E1157,kontogrupp!A56:B1381,2,FALSE)</f>
        <v>55 - majandamiskulud</v>
      </c>
      <c r="C1157" t="s">
        <v>1239</v>
      </c>
      <c r="D1157">
        <v>-172</v>
      </c>
      <c r="E1157" s="1">
        <v>550010</v>
      </c>
      <c r="F1157" t="s">
        <v>517</v>
      </c>
      <c r="G1157" t="s">
        <v>258</v>
      </c>
      <c r="H1157" t="s">
        <v>259</v>
      </c>
      <c r="I1157" t="s">
        <v>117</v>
      </c>
      <c r="J1157" t="s">
        <v>118</v>
      </c>
    </row>
    <row r="1158" spans="1:14" x14ac:dyDescent="0.35">
      <c r="A1158" t="str">
        <f>VLOOKUP(E1158,kontoplaan!A155:F1623,6,FALSE)</f>
        <v>Põhitegevuse kulud</v>
      </c>
      <c r="B1158" t="str">
        <f>VLOOKUP(E1158,kontogrupp!A57:B1382,2,FALSE)</f>
        <v>55 - majandamiskulud</v>
      </c>
      <c r="C1158" t="s">
        <v>1238</v>
      </c>
      <c r="D1158">
        <v>-663</v>
      </c>
      <c r="E1158" s="1">
        <v>551500</v>
      </c>
      <c r="F1158" t="s">
        <v>169</v>
      </c>
      <c r="G1158" t="s">
        <v>258</v>
      </c>
      <c r="H1158" t="s">
        <v>259</v>
      </c>
      <c r="I1158" t="s">
        <v>117</v>
      </c>
      <c r="J1158" t="s">
        <v>118</v>
      </c>
    </row>
    <row r="1159" spans="1:14" x14ac:dyDescent="0.35">
      <c r="A1159" t="str">
        <f>VLOOKUP(E1159,kontoplaan!A156:F1624,6,FALSE)</f>
        <v>Põhitegevuse kulud</v>
      </c>
      <c r="B1159" t="str">
        <f>VLOOKUP(E1159,kontogrupp!A58:B1383,2,FALSE)</f>
        <v>55 - majandamiskulud</v>
      </c>
      <c r="C1159" t="s">
        <v>1238</v>
      </c>
      <c r="D1159">
        <v>-285</v>
      </c>
      <c r="E1159" s="1">
        <v>551308</v>
      </c>
      <c r="F1159" t="s">
        <v>184</v>
      </c>
      <c r="G1159" t="s">
        <v>258</v>
      </c>
      <c r="H1159" t="s">
        <v>259</v>
      </c>
      <c r="I1159" t="s">
        <v>117</v>
      </c>
      <c r="J1159" t="s">
        <v>118</v>
      </c>
    </row>
    <row r="1160" spans="1:14" x14ac:dyDescent="0.35">
      <c r="A1160" t="str">
        <f>VLOOKUP(E1160,kontoplaan!A157:F1625,6,FALSE)</f>
        <v>Põhitegevuse kulud</v>
      </c>
      <c r="B1160" t="str">
        <f>VLOOKUP(E1160,kontogrupp!A59:B1384,2,FALSE)</f>
        <v>55 - majandamiskulud</v>
      </c>
      <c r="C1160" t="s">
        <v>1238</v>
      </c>
      <c r="D1160">
        <v>-82</v>
      </c>
      <c r="E1160" s="1">
        <v>550041</v>
      </c>
      <c r="F1160" t="s">
        <v>900</v>
      </c>
      <c r="G1160" t="s">
        <v>258</v>
      </c>
      <c r="H1160" t="s">
        <v>259</v>
      </c>
      <c r="I1160" t="s">
        <v>117</v>
      </c>
      <c r="J1160" t="s">
        <v>118</v>
      </c>
    </row>
    <row r="1161" spans="1:14" x14ac:dyDescent="0.35">
      <c r="A1161" t="str">
        <f>VLOOKUP(E1161,kontoplaan!A158:F1626,6,FALSE)</f>
        <v>Põhitegevuse kulud</v>
      </c>
      <c r="B1161" t="str">
        <f>VLOOKUP(E1161,kontogrupp!A60:B1385,2,FALSE)</f>
        <v>55 - majandamiskulud</v>
      </c>
      <c r="C1161" t="s">
        <v>1238</v>
      </c>
      <c r="D1161">
        <v>-300</v>
      </c>
      <c r="E1161" s="1">
        <v>550001</v>
      </c>
      <c r="F1161" t="s">
        <v>194</v>
      </c>
      <c r="G1161" t="s">
        <v>258</v>
      </c>
      <c r="H1161" t="s">
        <v>259</v>
      </c>
      <c r="I1161" t="s">
        <v>117</v>
      </c>
      <c r="J1161" t="s">
        <v>118</v>
      </c>
    </row>
    <row r="1162" spans="1:14" x14ac:dyDescent="0.35">
      <c r="A1162" t="str">
        <f>VLOOKUP(E1162,kontoplaan!A159:F1627,6,FALSE)</f>
        <v>Põhitegevuse kulud</v>
      </c>
      <c r="B1162" t="str">
        <f>VLOOKUP(E1162,kontogrupp!A61:B1386,2,FALSE)</f>
        <v>55 - majandamiskulud</v>
      </c>
      <c r="C1162" t="s">
        <v>1238</v>
      </c>
      <c r="D1162">
        <v>-570</v>
      </c>
      <c r="E1162" s="1">
        <v>550002</v>
      </c>
      <c r="F1162" t="s">
        <v>524</v>
      </c>
      <c r="G1162" t="s">
        <v>258</v>
      </c>
      <c r="H1162" t="s">
        <v>259</v>
      </c>
      <c r="I1162" t="s">
        <v>117</v>
      </c>
      <c r="J1162" t="s">
        <v>118</v>
      </c>
    </row>
    <row r="1163" spans="1:14" x14ac:dyDescent="0.35">
      <c r="A1163" t="str">
        <f>VLOOKUP(E1163,kontoplaan!A160:F1628,6,FALSE)</f>
        <v>Põhitegevuse kulud</v>
      </c>
      <c r="B1163" t="str">
        <f>VLOOKUP(E1163,kontogrupp!A62:B1387,2,FALSE)</f>
        <v>55 - majandamiskulud</v>
      </c>
      <c r="C1163" t="s">
        <v>1238</v>
      </c>
      <c r="D1163">
        <v>-580</v>
      </c>
      <c r="E1163" s="1">
        <v>550000</v>
      </c>
      <c r="F1163" t="s">
        <v>190</v>
      </c>
      <c r="G1163" t="s">
        <v>258</v>
      </c>
      <c r="H1163" t="s">
        <v>259</v>
      </c>
      <c r="I1163" t="s">
        <v>117</v>
      </c>
      <c r="J1163" t="s">
        <v>118</v>
      </c>
    </row>
    <row r="1164" spans="1:14" x14ac:dyDescent="0.35">
      <c r="A1164" t="str">
        <f>VLOOKUP(E1164,kontoplaan!A161:F1629,6,FALSE)</f>
        <v>Põhitegevuse kulud</v>
      </c>
      <c r="B1164" t="str">
        <f>VLOOKUP(E1164,kontogrupp!A63:B1388,2,FALSE)</f>
        <v>55 - majandamiskulud</v>
      </c>
      <c r="C1164" t="s">
        <v>1238</v>
      </c>
      <c r="D1164">
        <v>2380</v>
      </c>
      <c r="E1164" s="1">
        <v>550040</v>
      </c>
      <c r="F1164" t="s">
        <v>76</v>
      </c>
      <c r="G1164" t="s">
        <v>258</v>
      </c>
      <c r="H1164" t="s">
        <v>259</v>
      </c>
      <c r="I1164" t="s">
        <v>117</v>
      </c>
      <c r="J1164" t="s">
        <v>118</v>
      </c>
    </row>
    <row r="1165" spans="1:14" x14ac:dyDescent="0.35">
      <c r="A1165" t="str">
        <f>VLOOKUP(E1165,kontoplaan!A162:F1630,6,FALSE)</f>
        <v>Põhitegevuse kulud</v>
      </c>
      <c r="B1165" t="str">
        <f>VLOOKUP(E1165,kontogrupp!A64:B1389,2,FALSE)</f>
        <v>55 - majandamiskulud</v>
      </c>
      <c r="C1165" t="s">
        <v>375</v>
      </c>
      <c r="D1165">
        <v>-151</v>
      </c>
      <c r="E1165" s="1">
        <v>551102</v>
      </c>
      <c r="F1165" t="s">
        <v>375</v>
      </c>
      <c r="G1165" t="s">
        <v>613</v>
      </c>
      <c r="H1165" t="s">
        <v>614</v>
      </c>
      <c r="I1165" t="s">
        <v>615</v>
      </c>
      <c r="J1165" t="s">
        <v>616</v>
      </c>
      <c r="K1165" t="s">
        <v>617</v>
      </c>
      <c r="L1165" t="s">
        <v>618</v>
      </c>
    </row>
    <row r="1166" spans="1:14" x14ac:dyDescent="0.35">
      <c r="A1166" t="str">
        <f>VLOOKUP(E1166,kontoplaan!A163:F1631,6,FALSE)</f>
        <v>Põhitegevuse kulud</v>
      </c>
      <c r="B1166" t="str">
        <f>VLOOKUP(E1166,kontogrupp!A65:B1390,2,FALSE)</f>
        <v>55 - majandamiskulud</v>
      </c>
      <c r="C1166" t="s">
        <v>354</v>
      </c>
      <c r="D1166">
        <v>-2458</v>
      </c>
      <c r="E1166" s="1">
        <v>551101</v>
      </c>
      <c r="F1166" t="s">
        <v>354</v>
      </c>
      <c r="G1166" t="s">
        <v>613</v>
      </c>
      <c r="H1166" t="s">
        <v>614</v>
      </c>
      <c r="I1166" t="s">
        <v>615</v>
      </c>
      <c r="J1166" t="s">
        <v>616</v>
      </c>
      <c r="K1166" t="s">
        <v>617</v>
      </c>
      <c r="L1166" t="s">
        <v>618</v>
      </c>
    </row>
    <row r="1167" spans="1:14" x14ac:dyDescent="0.35">
      <c r="A1167" t="str">
        <f>VLOOKUP(E1167,kontoplaan!A164:F1632,6,FALSE)</f>
        <v>Põhitegevuse kulud</v>
      </c>
      <c r="B1167" t="str">
        <f>VLOOKUP(E1167,kontogrupp!A66:B1391,2,FALSE)</f>
        <v>55 - majandamiskulud</v>
      </c>
      <c r="C1167" t="s">
        <v>388</v>
      </c>
      <c r="D1167">
        <v>-4146</v>
      </c>
      <c r="E1167" s="1">
        <v>551100</v>
      </c>
      <c r="F1167" t="s">
        <v>388</v>
      </c>
      <c r="G1167" t="s">
        <v>613</v>
      </c>
      <c r="H1167" t="s">
        <v>614</v>
      </c>
      <c r="I1167" t="s">
        <v>615</v>
      </c>
      <c r="J1167" t="s">
        <v>616</v>
      </c>
      <c r="K1167" t="s">
        <v>617</v>
      </c>
      <c r="L1167" t="s">
        <v>618</v>
      </c>
    </row>
    <row r="1168" spans="1:14" x14ac:dyDescent="0.35">
      <c r="A1168" t="str">
        <f>VLOOKUP(E1168,kontoplaan!A165:F1633,6,FALSE)</f>
        <v>Põhitegevuse kulud</v>
      </c>
      <c r="B1168" t="str">
        <f>VLOOKUP(E1168,kontogrupp!A67:B1392,2,FALSE)</f>
        <v>50 - tööjõukulud</v>
      </c>
      <c r="C1168" t="s">
        <v>1240</v>
      </c>
      <c r="D1168">
        <v>90</v>
      </c>
      <c r="E1168" s="1">
        <v>506040</v>
      </c>
      <c r="F1168" t="s">
        <v>18</v>
      </c>
      <c r="G1168" t="s">
        <v>158</v>
      </c>
      <c r="H1168" t="s">
        <v>159</v>
      </c>
      <c r="I1168" t="s">
        <v>117</v>
      </c>
      <c r="J1168" t="s">
        <v>118</v>
      </c>
      <c r="M1168" t="s">
        <v>1241</v>
      </c>
      <c r="N1168" t="s">
        <v>1242</v>
      </c>
    </row>
    <row r="1169" spans="1:14" x14ac:dyDescent="0.35">
      <c r="A1169" t="str">
        <f>VLOOKUP(E1169,kontoplaan!A166:F1634,6,FALSE)</f>
        <v>Põhitegevuse kulud</v>
      </c>
      <c r="B1169" t="str">
        <f>VLOOKUP(E1169,kontogrupp!A68:B1393,2,FALSE)</f>
        <v>50 - tööjõukulud</v>
      </c>
      <c r="C1169" t="s">
        <v>1240</v>
      </c>
      <c r="D1169">
        <v>3700</v>
      </c>
      <c r="E1169" s="1">
        <v>506000</v>
      </c>
      <c r="F1169" t="s">
        <v>28</v>
      </c>
      <c r="G1169" t="s">
        <v>158</v>
      </c>
      <c r="H1169" t="s">
        <v>159</v>
      </c>
      <c r="I1169" t="s">
        <v>117</v>
      </c>
      <c r="J1169" t="s">
        <v>118</v>
      </c>
      <c r="M1169" t="s">
        <v>1241</v>
      </c>
      <c r="N1169" t="s">
        <v>1242</v>
      </c>
    </row>
    <row r="1170" spans="1:14" x14ac:dyDescent="0.35">
      <c r="A1170" t="str">
        <f>VLOOKUP(E1170,kontoplaan!A167:F1635,6,FALSE)</f>
        <v>Põhitegevuse kulud</v>
      </c>
      <c r="B1170" t="str">
        <f>VLOOKUP(E1170,kontogrupp!A69:B1394,2,FALSE)</f>
        <v>50 - tööjõukulud</v>
      </c>
      <c r="C1170" t="s">
        <v>1240</v>
      </c>
      <c r="D1170">
        <v>11211</v>
      </c>
      <c r="E1170" s="1">
        <v>500260</v>
      </c>
      <c r="F1170" t="s">
        <v>157</v>
      </c>
      <c r="G1170" t="s">
        <v>158</v>
      </c>
      <c r="H1170" t="s">
        <v>159</v>
      </c>
      <c r="I1170" t="s">
        <v>117</v>
      </c>
      <c r="J1170" t="s">
        <v>118</v>
      </c>
      <c r="M1170" t="s">
        <v>1241</v>
      </c>
      <c r="N1170" t="s">
        <v>1242</v>
      </c>
    </row>
    <row r="1171" spans="1:14" hidden="1" x14ac:dyDescent="0.35">
      <c r="A1171" t="str">
        <f>VLOOKUP(E1171,kontoplaan!A168:F1636,6,FALSE)</f>
        <v>Põhitegevuse tulud</v>
      </c>
      <c r="B1171" t="str">
        <f>VLOOKUP(E1171,kontogrupp!A70:B1395,2,FALSE)</f>
        <v>35 - saadud toetused</v>
      </c>
      <c r="C1171" t="s">
        <v>1240</v>
      </c>
      <c r="D1171">
        <v>15000</v>
      </c>
      <c r="E1171" s="1">
        <v>350000</v>
      </c>
      <c r="F1171" t="s">
        <v>162</v>
      </c>
      <c r="G1171" t="s">
        <v>158</v>
      </c>
      <c r="H1171" t="s">
        <v>159</v>
      </c>
      <c r="I1171" t="s">
        <v>117</v>
      </c>
      <c r="J1171" t="s">
        <v>118</v>
      </c>
      <c r="M1171" t="s">
        <v>1241</v>
      </c>
      <c r="N1171" t="s">
        <v>1242</v>
      </c>
    </row>
    <row r="1172" spans="1:14" x14ac:dyDescent="0.35">
      <c r="A1172" t="str">
        <f>VLOOKUP(E1172,kontoplaan!A169:F1637,6,FALSE)</f>
        <v>Põhitegevuse kulud</v>
      </c>
      <c r="B1172" t="str">
        <f>VLOOKUP(E1172,kontogrupp!A71:B1396,2,FALSE)</f>
        <v>50 - tööjõukulud</v>
      </c>
      <c r="C1172" t="s">
        <v>1243</v>
      </c>
      <c r="D1172">
        <v>-120</v>
      </c>
      <c r="E1172" s="1">
        <v>506040</v>
      </c>
      <c r="F1172" t="s">
        <v>18</v>
      </c>
      <c r="G1172" t="s">
        <v>158</v>
      </c>
      <c r="H1172" t="s">
        <v>159</v>
      </c>
      <c r="I1172" t="s">
        <v>117</v>
      </c>
      <c r="J1172" t="s">
        <v>118</v>
      </c>
      <c r="M1172" t="s">
        <v>1244</v>
      </c>
      <c r="N1172" t="s">
        <v>1245</v>
      </c>
    </row>
    <row r="1173" spans="1:14" x14ac:dyDescent="0.35">
      <c r="A1173" t="str">
        <f>VLOOKUP(E1173,kontoplaan!A170:F1638,6,FALSE)</f>
        <v>Põhitegevuse kulud</v>
      </c>
      <c r="B1173" t="str">
        <f>VLOOKUP(E1173,kontogrupp!A72:B1397,2,FALSE)</f>
        <v>50 - tööjõukulud</v>
      </c>
      <c r="C1173" t="s">
        <v>1243</v>
      </c>
      <c r="D1173">
        <v>-4933</v>
      </c>
      <c r="E1173" s="1">
        <v>506000</v>
      </c>
      <c r="F1173" t="s">
        <v>28</v>
      </c>
      <c r="G1173" t="s">
        <v>158</v>
      </c>
      <c r="H1173" t="s">
        <v>159</v>
      </c>
      <c r="I1173" t="s">
        <v>117</v>
      </c>
      <c r="J1173" t="s">
        <v>118</v>
      </c>
    </row>
    <row r="1174" spans="1:14" x14ac:dyDescent="0.35">
      <c r="A1174" t="str">
        <f>VLOOKUP(E1174,kontoplaan!A171:F1639,6,FALSE)</f>
        <v>Põhitegevuse kulud</v>
      </c>
      <c r="B1174" t="str">
        <f>VLOOKUP(E1174,kontogrupp!A73:B1398,2,FALSE)</f>
        <v>50 - tööjõukulud</v>
      </c>
      <c r="C1174" t="s">
        <v>1243</v>
      </c>
      <c r="D1174">
        <v>-14948</v>
      </c>
      <c r="E1174" s="1">
        <v>500260</v>
      </c>
      <c r="F1174" t="s">
        <v>157</v>
      </c>
      <c r="G1174" t="s">
        <v>158</v>
      </c>
      <c r="H1174" t="s">
        <v>159</v>
      </c>
      <c r="I1174" t="s">
        <v>117</v>
      </c>
      <c r="J1174" t="s">
        <v>118</v>
      </c>
      <c r="M1174" t="s">
        <v>1244</v>
      </c>
      <c r="N1174" t="s">
        <v>1245</v>
      </c>
    </row>
    <row r="1175" spans="1:14" hidden="1" x14ac:dyDescent="0.35">
      <c r="A1175" t="str">
        <f>VLOOKUP(E1175,kontoplaan!A172:F1640,6,FALSE)</f>
        <v>Põhitegevuse tulud</v>
      </c>
      <c r="B1175" t="str">
        <f>VLOOKUP(E1175,kontogrupp!A74:B1399,2,FALSE)</f>
        <v>35 - saadud toetused</v>
      </c>
      <c r="C1175" t="s">
        <v>1243</v>
      </c>
      <c r="D1175">
        <v>-20000</v>
      </c>
      <c r="E1175" s="1">
        <v>350000</v>
      </c>
      <c r="F1175" t="s">
        <v>162</v>
      </c>
      <c r="G1175" t="s">
        <v>158</v>
      </c>
      <c r="H1175" t="s">
        <v>159</v>
      </c>
      <c r="I1175" t="s">
        <v>117</v>
      </c>
      <c r="J1175" t="s">
        <v>118</v>
      </c>
      <c r="M1175" t="s">
        <v>1244</v>
      </c>
      <c r="N1175" t="s">
        <v>1245</v>
      </c>
    </row>
    <row r="1176" spans="1:14" x14ac:dyDescent="0.35">
      <c r="A1176" t="str">
        <f>VLOOKUP(E1176,kontoplaan!A173:F1641,6,FALSE)</f>
        <v>Põhitegevuse kulud</v>
      </c>
      <c r="B1176" t="str">
        <f>VLOOKUP(E1176,kontogrupp!A75:B1400,2,FALSE)</f>
        <v>55 - majandamiskulud</v>
      </c>
      <c r="C1176" t="s">
        <v>375</v>
      </c>
      <c r="D1176">
        <v>27</v>
      </c>
      <c r="E1176" s="1">
        <v>551102</v>
      </c>
      <c r="F1176" t="s">
        <v>375</v>
      </c>
      <c r="G1176" t="s">
        <v>490</v>
      </c>
      <c r="H1176" t="s">
        <v>491</v>
      </c>
      <c r="I1176" t="s">
        <v>492</v>
      </c>
      <c r="J1176" t="s">
        <v>493</v>
      </c>
      <c r="K1176" t="s">
        <v>494</v>
      </c>
      <c r="L1176" t="s">
        <v>495</v>
      </c>
    </row>
    <row r="1177" spans="1:14" x14ac:dyDescent="0.35">
      <c r="A1177" t="str">
        <f>VLOOKUP(E1177,kontoplaan!A174:F1642,6,FALSE)</f>
        <v>Põhitegevuse kulud</v>
      </c>
      <c r="B1177" t="str">
        <f>VLOOKUP(E1177,kontogrupp!A76:B1401,2,FALSE)</f>
        <v>55 - majandamiskulud</v>
      </c>
      <c r="C1177" t="s">
        <v>354</v>
      </c>
      <c r="D1177">
        <v>-3899</v>
      </c>
      <c r="E1177" s="1">
        <v>551101</v>
      </c>
      <c r="F1177" t="s">
        <v>354</v>
      </c>
      <c r="G1177" t="s">
        <v>490</v>
      </c>
      <c r="H1177" t="s">
        <v>491</v>
      </c>
      <c r="I1177" t="s">
        <v>492</v>
      </c>
      <c r="J1177" t="s">
        <v>493</v>
      </c>
      <c r="K1177" t="s">
        <v>494</v>
      </c>
      <c r="L1177" t="s">
        <v>495</v>
      </c>
    </row>
    <row r="1178" spans="1:14" x14ac:dyDescent="0.35">
      <c r="A1178" t="str">
        <f>VLOOKUP(E1178,kontoplaan!A175:F1643,6,FALSE)</f>
        <v>Põhitegevuse kulud</v>
      </c>
      <c r="B1178" t="str">
        <f>VLOOKUP(E1178,kontogrupp!A77:B1402,2,FALSE)</f>
        <v>55 - majandamiskulud</v>
      </c>
      <c r="C1178" t="s">
        <v>375</v>
      </c>
      <c r="D1178">
        <v>-319</v>
      </c>
      <c r="E1178" s="1">
        <v>551102</v>
      </c>
      <c r="F1178" t="s">
        <v>375</v>
      </c>
      <c r="G1178" t="s">
        <v>410</v>
      </c>
      <c r="H1178" t="s">
        <v>411</v>
      </c>
      <c r="I1178" t="s">
        <v>412</v>
      </c>
      <c r="J1178" t="s">
        <v>413</v>
      </c>
      <c r="K1178" t="s">
        <v>414</v>
      </c>
      <c r="L1178" t="s">
        <v>415</v>
      </c>
    </row>
    <row r="1179" spans="1:14" x14ac:dyDescent="0.35">
      <c r="A1179" t="str">
        <f>VLOOKUP(E1179,kontoplaan!A176:F1644,6,FALSE)</f>
        <v>Põhitegevuse kulud</v>
      </c>
      <c r="B1179" t="str">
        <f>VLOOKUP(E1179,kontogrupp!A78:B1403,2,FALSE)</f>
        <v>55 - majandamiskulud</v>
      </c>
      <c r="C1179" t="s">
        <v>354</v>
      </c>
      <c r="D1179">
        <v>-5336</v>
      </c>
      <c r="E1179" s="1">
        <v>551101</v>
      </c>
      <c r="F1179" t="s">
        <v>354</v>
      </c>
      <c r="G1179" t="s">
        <v>410</v>
      </c>
      <c r="H1179" t="s">
        <v>411</v>
      </c>
      <c r="I1179" t="s">
        <v>412</v>
      </c>
      <c r="J1179" t="s">
        <v>413</v>
      </c>
      <c r="K1179" t="s">
        <v>414</v>
      </c>
      <c r="L1179" t="s">
        <v>415</v>
      </c>
    </row>
    <row r="1180" spans="1:14" x14ac:dyDescent="0.35">
      <c r="A1180" t="str">
        <f>VLOOKUP(E1180,kontoplaan!A177:F1645,6,FALSE)</f>
        <v>Põhitegevuse kulud</v>
      </c>
      <c r="B1180" t="str">
        <f>VLOOKUP(E1180,kontogrupp!A79:B1404,2,FALSE)</f>
        <v>55 - majandamiskulud</v>
      </c>
      <c r="C1180" t="s">
        <v>388</v>
      </c>
      <c r="D1180">
        <v>-3761</v>
      </c>
      <c r="E1180" s="1">
        <v>551100</v>
      </c>
      <c r="F1180" t="s">
        <v>388</v>
      </c>
      <c r="G1180" t="s">
        <v>410</v>
      </c>
      <c r="H1180" t="s">
        <v>411</v>
      </c>
      <c r="I1180" t="s">
        <v>412</v>
      </c>
      <c r="J1180" t="s">
        <v>413</v>
      </c>
      <c r="K1180" t="s">
        <v>414</v>
      </c>
      <c r="L1180" t="s">
        <v>415</v>
      </c>
    </row>
    <row r="1181" spans="1:14" x14ac:dyDescent="0.35">
      <c r="A1181" t="str">
        <f>VLOOKUP(E1181,kontoplaan!A178:F1646,6,FALSE)</f>
        <v>Põhitegevuse kulud</v>
      </c>
      <c r="B1181" t="str">
        <f>VLOOKUP(E1181,kontogrupp!A80:B1405,2,FALSE)</f>
        <v>55 - majandamiskulud</v>
      </c>
      <c r="C1181" t="s">
        <v>375</v>
      </c>
      <c r="D1181">
        <v>-311</v>
      </c>
      <c r="E1181" s="1">
        <v>551102</v>
      </c>
      <c r="F1181" t="s">
        <v>375</v>
      </c>
      <c r="G1181" t="s">
        <v>221</v>
      </c>
      <c r="H1181" t="s">
        <v>222</v>
      </c>
      <c r="I1181" t="s">
        <v>223</v>
      </c>
      <c r="J1181" t="s">
        <v>224</v>
      </c>
      <c r="K1181" t="s">
        <v>408</v>
      </c>
      <c r="L1181" t="s">
        <v>409</v>
      </c>
    </row>
    <row r="1182" spans="1:14" x14ac:dyDescent="0.35">
      <c r="A1182" t="str">
        <f>VLOOKUP(E1182,kontoplaan!A179:F1647,6,FALSE)</f>
        <v>Põhitegevuse kulud</v>
      </c>
      <c r="B1182" t="str">
        <f>VLOOKUP(E1182,kontogrupp!A81:B1406,2,FALSE)</f>
        <v>55 - majandamiskulud</v>
      </c>
      <c r="C1182" t="s">
        <v>354</v>
      </c>
      <c r="D1182">
        <v>-4669</v>
      </c>
      <c r="E1182" s="1">
        <v>551101</v>
      </c>
      <c r="F1182" t="s">
        <v>354</v>
      </c>
      <c r="G1182" t="s">
        <v>221</v>
      </c>
      <c r="H1182" t="s">
        <v>222</v>
      </c>
      <c r="I1182" t="s">
        <v>223</v>
      </c>
      <c r="J1182" t="s">
        <v>224</v>
      </c>
      <c r="K1182" t="s">
        <v>408</v>
      </c>
      <c r="L1182" t="s">
        <v>409</v>
      </c>
    </row>
    <row r="1183" spans="1:14" x14ac:dyDescent="0.35">
      <c r="A1183" t="str">
        <f>VLOOKUP(E1183,kontoplaan!A180:F1648,6,FALSE)</f>
        <v>Põhitegevuse kulud</v>
      </c>
      <c r="B1183" t="str">
        <f>VLOOKUP(E1183,kontogrupp!A82:B1407,2,FALSE)</f>
        <v>55 - majandamiskulud</v>
      </c>
      <c r="C1183" t="s">
        <v>388</v>
      </c>
      <c r="D1183">
        <v>-6526</v>
      </c>
      <c r="E1183" s="1">
        <v>551100</v>
      </c>
      <c r="F1183" t="s">
        <v>388</v>
      </c>
      <c r="G1183" t="s">
        <v>221</v>
      </c>
      <c r="H1183" t="s">
        <v>222</v>
      </c>
      <c r="I1183" t="s">
        <v>223</v>
      </c>
      <c r="J1183" t="s">
        <v>224</v>
      </c>
      <c r="K1183" t="s">
        <v>408</v>
      </c>
      <c r="L1183" t="s">
        <v>409</v>
      </c>
    </row>
    <row r="1184" spans="1:14" x14ac:dyDescent="0.35">
      <c r="A1184" t="str">
        <f>VLOOKUP(E1184,kontoplaan!A181:F1649,6,FALSE)</f>
        <v>Põhitegevuse kulud</v>
      </c>
      <c r="B1184" t="str">
        <f>VLOOKUP(E1184,kontogrupp!A83:B1408,2,FALSE)</f>
        <v>55 - majandamiskulud</v>
      </c>
      <c r="C1184" t="s">
        <v>375</v>
      </c>
      <c r="D1184">
        <v>-116</v>
      </c>
      <c r="E1184" s="1">
        <v>551102</v>
      </c>
      <c r="F1184" t="s">
        <v>375</v>
      </c>
      <c r="G1184" t="s">
        <v>288</v>
      </c>
      <c r="H1184" t="s">
        <v>289</v>
      </c>
      <c r="I1184" t="s">
        <v>117</v>
      </c>
      <c r="J1184" t="s">
        <v>118</v>
      </c>
      <c r="K1184" t="s">
        <v>511</v>
      </c>
      <c r="L1184" t="s">
        <v>512</v>
      </c>
    </row>
    <row r="1185" spans="1:12" x14ac:dyDescent="0.35">
      <c r="A1185" t="str">
        <f>VLOOKUP(E1185,kontoplaan!A182:F1650,6,FALSE)</f>
        <v>Põhitegevuse kulud</v>
      </c>
      <c r="B1185" t="str">
        <f>VLOOKUP(E1185,kontogrupp!A84:B1409,2,FALSE)</f>
        <v>55 - majandamiskulud</v>
      </c>
      <c r="C1185" t="s">
        <v>354</v>
      </c>
      <c r="D1185">
        <v>-5862</v>
      </c>
      <c r="E1185" s="1">
        <v>551101</v>
      </c>
      <c r="F1185" t="s">
        <v>354</v>
      </c>
      <c r="G1185" t="s">
        <v>288</v>
      </c>
      <c r="H1185" t="s">
        <v>289</v>
      </c>
      <c r="I1185" t="s">
        <v>117</v>
      </c>
      <c r="J1185" t="s">
        <v>118</v>
      </c>
      <c r="K1185" t="s">
        <v>511</v>
      </c>
      <c r="L1185" t="s">
        <v>512</v>
      </c>
    </row>
    <row r="1186" spans="1:12" x14ac:dyDescent="0.35">
      <c r="A1186" t="str">
        <f>VLOOKUP(E1186,kontoplaan!A183:F1651,6,FALSE)</f>
        <v>Põhitegevuse kulud</v>
      </c>
      <c r="B1186" t="str">
        <f>VLOOKUP(E1186,kontogrupp!A85:B1410,2,FALSE)</f>
        <v>55 - majandamiskulud</v>
      </c>
      <c r="C1186" t="s">
        <v>388</v>
      </c>
      <c r="D1186">
        <v>-4846</v>
      </c>
      <c r="E1186" s="1">
        <v>551100</v>
      </c>
      <c r="F1186" t="s">
        <v>388</v>
      </c>
      <c r="G1186" t="s">
        <v>288</v>
      </c>
      <c r="H1186" t="s">
        <v>289</v>
      </c>
      <c r="I1186" t="s">
        <v>117</v>
      </c>
      <c r="J1186" t="s">
        <v>118</v>
      </c>
      <c r="K1186" t="s">
        <v>511</v>
      </c>
      <c r="L1186" t="s">
        <v>512</v>
      </c>
    </row>
    <row r="1187" spans="1:12" x14ac:dyDescent="0.35">
      <c r="A1187" t="str">
        <f>VLOOKUP(E1187,kontoplaan!A184:F1652,6,FALSE)</f>
        <v>Põhitegevuse kulud</v>
      </c>
      <c r="B1187" t="str">
        <f>VLOOKUP(E1187,kontogrupp!A86:B1411,2,FALSE)</f>
        <v>55 - majandamiskulud</v>
      </c>
      <c r="C1187" t="s">
        <v>375</v>
      </c>
      <c r="D1187">
        <v>-28</v>
      </c>
      <c r="E1187" s="1">
        <v>551102</v>
      </c>
      <c r="F1187" t="s">
        <v>375</v>
      </c>
      <c r="G1187" t="s">
        <v>158</v>
      </c>
      <c r="H1187" t="s">
        <v>159</v>
      </c>
      <c r="I1187" t="s">
        <v>117</v>
      </c>
      <c r="J1187" t="s">
        <v>118</v>
      </c>
      <c r="K1187" t="s">
        <v>394</v>
      </c>
      <c r="L1187" t="s">
        <v>395</v>
      </c>
    </row>
    <row r="1188" spans="1:12" x14ac:dyDescent="0.35">
      <c r="A1188" t="str">
        <f>VLOOKUP(E1188,kontoplaan!A185:F1653,6,FALSE)</f>
        <v>Põhitegevuse kulud</v>
      </c>
      <c r="B1188" t="str">
        <f>VLOOKUP(E1188,kontogrupp!A87:B1412,2,FALSE)</f>
        <v>55 - majandamiskulud</v>
      </c>
      <c r="C1188" t="s">
        <v>354</v>
      </c>
      <c r="D1188">
        <v>-689</v>
      </c>
      <c r="E1188" s="1">
        <v>551101</v>
      </c>
      <c r="F1188" t="s">
        <v>354</v>
      </c>
      <c r="G1188" t="s">
        <v>158</v>
      </c>
      <c r="H1188" t="s">
        <v>159</v>
      </c>
      <c r="I1188" t="s">
        <v>117</v>
      </c>
      <c r="J1188" t="s">
        <v>118</v>
      </c>
      <c r="K1188" t="s">
        <v>394</v>
      </c>
      <c r="L1188" t="s">
        <v>395</v>
      </c>
    </row>
    <row r="1189" spans="1:12" x14ac:dyDescent="0.35">
      <c r="A1189" t="str">
        <f>VLOOKUP(E1189,kontoplaan!A186:F1654,6,FALSE)</f>
        <v>Põhitegevuse kulud</v>
      </c>
      <c r="B1189" t="str">
        <f>VLOOKUP(E1189,kontogrupp!A88:B1413,2,FALSE)</f>
        <v>55 - majandamiskulud</v>
      </c>
      <c r="C1189" t="s">
        <v>388</v>
      </c>
      <c r="D1189">
        <v>-1289</v>
      </c>
      <c r="E1189" s="1">
        <v>551100</v>
      </c>
      <c r="F1189" t="s">
        <v>388</v>
      </c>
      <c r="G1189" t="s">
        <v>158</v>
      </c>
      <c r="H1189" t="s">
        <v>159</v>
      </c>
      <c r="I1189" t="s">
        <v>117</v>
      </c>
      <c r="J1189" t="s">
        <v>118</v>
      </c>
      <c r="K1189" t="s">
        <v>394</v>
      </c>
      <c r="L1189" t="s">
        <v>395</v>
      </c>
    </row>
    <row r="1190" spans="1:12" x14ac:dyDescent="0.35">
      <c r="A1190" t="str">
        <f>VLOOKUP(E1190,kontoplaan!A187:F1655,6,FALSE)</f>
        <v>Põhitegevuse kulud</v>
      </c>
      <c r="B1190" t="str">
        <f>VLOOKUP(E1190,kontogrupp!A89:B1414,2,FALSE)</f>
        <v>55 - majandamiskulud</v>
      </c>
      <c r="C1190" t="s">
        <v>375</v>
      </c>
      <c r="D1190">
        <v>-55</v>
      </c>
      <c r="E1190" s="1">
        <v>551102</v>
      </c>
      <c r="F1190" t="s">
        <v>375</v>
      </c>
      <c r="G1190" t="s">
        <v>158</v>
      </c>
      <c r="H1190" t="s">
        <v>159</v>
      </c>
      <c r="I1190" t="s">
        <v>117</v>
      </c>
      <c r="J1190" t="s">
        <v>118</v>
      </c>
      <c r="K1190" t="s">
        <v>398</v>
      </c>
      <c r="L1190" t="s">
        <v>399</v>
      </c>
    </row>
    <row r="1191" spans="1:12" x14ac:dyDescent="0.35">
      <c r="A1191" t="str">
        <f>VLOOKUP(E1191,kontoplaan!A188:F1656,6,FALSE)</f>
        <v>Põhitegevuse kulud</v>
      </c>
      <c r="B1191" t="str">
        <f>VLOOKUP(E1191,kontogrupp!A90:B1415,2,FALSE)</f>
        <v>55 - majandamiskulud</v>
      </c>
      <c r="C1191" t="s">
        <v>354</v>
      </c>
      <c r="D1191">
        <v>-2787</v>
      </c>
      <c r="E1191" s="1">
        <v>551101</v>
      </c>
      <c r="F1191" t="s">
        <v>354</v>
      </c>
      <c r="G1191" t="s">
        <v>158</v>
      </c>
      <c r="H1191" t="s">
        <v>159</v>
      </c>
      <c r="I1191" t="s">
        <v>117</v>
      </c>
      <c r="J1191" t="s">
        <v>118</v>
      </c>
      <c r="K1191" t="s">
        <v>398</v>
      </c>
      <c r="L1191" t="s">
        <v>399</v>
      </c>
    </row>
    <row r="1192" spans="1:12" x14ac:dyDescent="0.35">
      <c r="A1192" t="str">
        <f>VLOOKUP(E1192,kontoplaan!A189:F1657,6,FALSE)</f>
        <v>Põhitegevuse kulud</v>
      </c>
      <c r="B1192" t="str">
        <f>VLOOKUP(E1192,kontogrupp!A91:B1416,2,FALSE)</f>
        <v>55 - majandamiskulud</v>
      </c>
      <c r="C1192" t="s">
        <v>388</v>
      </c>
      <c r="D1192">
        <v>-8135</v>
      </c>
      <c r="E1192" s="1">
        <v>551100</v>
      </c>
      <c r="F1192" t="s">
        <v>388</v>
      </c>
      <c r="G1192" t="s">
        <v>158</v>
      </c>
      <c r="H1192" t="s">
        <v>159</v>
      </c>
      <c r="I1192" t="s">
        <v>117</v>
      </c>
      <c r="J1192" t="s">
        <v>118</v>
      </c>
      <c r="K1192" t="s">
        <v>398</v>
      </c>
      <c r="L1192" t="s">
        <v>399</v>
      </c>
    </row>
    <row r="1193" spans="1:12" x14ac:dyDescent="0.35">
      <c r="A1193" t="str">
        <f>VLOOKUP(E1193,kontoplaan!A190:F1658,6,FALSE)</f>
        <v>Põhitegevuse kulud</v>
      </c>
      <c r="B1193" t="str">
        <f>VLOOKUP(E1193,kontogrupp!A92:B1417,2,FALSE)</f>
        <v>55 - majandamiskulud</v>
      </c>
      <c r="C1193" t="s">
        <v>354</v>
      </c>
      <c r="D1193">
        <v>-65</v>
      </c>
      <c r="E1193" s="1">
        <v>551101</v>
      </c>
      <c r="F1193" t="s">
        <v>354</v>
      </c>
      <c r="G1193" t="s">
        <v>158</v>
      </c>
      <c r="H1193" t="s">
        <v>159</v>
      </c>
      <c r="I1193" t="s">
        <v>117</v>
      </c>
      <c r="J1193" t="s">
        <v>118</v>
      </c>
      <c r="K1193" t="s">
        <v>592</v>
      </c>
      <c r="L1193" t="s">
        <v>593</v>
      </c>
    </row>
    <row r="1194" spans="1:12" x14ac:dyDescent="0.35">
      <c r="A1194" t="str">
        <f>VLOOKUP(E1194,kontoplaan!A191:F1659,6,FALSE)</f>
        <v>Põhitegevuse kulud</v>
      </c>
      <c r="B1194" t="str">
        <f>VLOOKUP(E1194,kontogrupp!A93:B1418,2,FALSE)</f>
        <v>55 - majandamiskulud</v>
      </c>
      <c r="C1194" t="s">
        <v>375</v>
      </c>
      <c r="D1194">
        <v>18</v>
      </c>
      <c r="E1194" s="1">
        <v>551102</v>
      </c>
      <c r="F1194" t="s">
        <v>375</v>
      </c>
      <c r="G1194" t="s">
        <v>158</v>
      </c>
      <c r="H1194" t="s">
        <v>159</v>
      </c>
      <c r="I1194" t="s">
        <v>117</v>
      </c>
      <c r="J1194" t="s">
        <v>118</v>
      </c>
      <c r="K1194" t="s">
        <v>596</v>
      </c>
      <c r="L1194" t="s">
        <v>597</v>
      </c>
    </row>
    <row r="1195" spans="1:12" x14ac:dyDescent="0.35">
      <c r="A1195" t="str">
        <f>VLOOKUP(E1195,kontoplaan!A192:F1660,6,FALSE)</f>
        <v>Põhitegevuse kulud</v>
      </c>
      <c r="B1195" t="str">
        <f>VLOOKUP(E1195,kontogrupp!A94:B1419,2,FALSE)</f>
        <v>55 - majandamiskulud</v>
      </c>
      <c r="C1195" t="s">
        <v>354</v>
      </c>
      <c r="D1195">
        <v>-2604</v>
      </c>
      <c r="E1195" s="1">
        <v>551101</v>
      </c>
      <c r="F1195" t="s">
        <v>354</v>
      </c>
      <c r="G1195" t="s">
        <v>158</v>
      </c>
      <c r="H1195" t="s">
        <v>159</v>
      </c>
      <c r="I1195" t="s">
        <v>117</v>
      </c>
      <c r="J1195" t="s">
        <v>118</v>
      </c>
      <c r="K1195" t="s">
        <v>596</v>
      </c>
      <c r="L1195" t="s">
        <v>597</v>
      </c>
    </row>
    <row r="1196" spans="1:12" x14ac:dyDescent="0.35">
      <c r="A1196" t="str">
        <f>VLOOKUP(E1196,kontoplaan!A193:F1661,6,FALSE)</f>
        <v>Põhitegevuse kulud</v>
      </c>
      <c r="B1196" t="str">
        <f>VLOOKUP(E1196,kontogrupp!A95:B1420,2,FALSE)</f>
        <v>55 - majandamiskulud</v>
      </c>
      <c r="C1196" t="s">
        <v>388</v>
      </c>
      <c r="D1196">
        <v>-6303</v>
      </c>
      <c r="E1196" s="1">
        <v>551100</v>
      </c>
      <c r="F1196" t="s">
        <v>388</v>
      </c>
      <c r="G1196" t="s">
        <v>158</v>
      </c>
      <c r="H1196" t="s">
        <v>159</v>
      </c>
      <c r="I1196" t="s">
        <v>117</v>
      </c>
      <c r="J1196" t="s">
        <v>118</v>
      </c>
      <c r="K1196" t="s">
        <v>596</v>
      </c>
      <c r="L1196" t="s">
        <v>597</v>
      </c>
    </row>
    <row r="1197" spans="1:12" x14ac:dyDescent="0.35">
      <c r="A1197" t="str">
        <f>VLOOKUP(E1197,kontoplaan!A194:F1662,6,FALSE)</f>
        <v>Põhitegevuse kulud</v>
      </c>
      <c r="B1197" t="str">
        <f>VLOOKUP(E1197,kontogrupp!A96:B1421,2,FALSE)</f>
        <v>55 - majandamiskulud</v>
      </c>
      <c r="C1197" t="s">
        <v>375</v>
      </c>
      <c r="D1197">
        <v>-2324</v>
      </c>
      <c r="E1197" s="1">
        <v>551102</v>
      </c>
      <c r="F1197" t="s">
        <v>375</v>
      </c>
      <c r="G1197" t="s">
        <v>134</v>
      </c>
      <c r="H1197" t="s">
        <v>135</v>
      </c>
      <c r="I1197" t="s">
        <v>117</v>
      </c>
      <c r="J1197" t="s">
        <v>118</v>
      </c>
      <c r="K1197" t="s">
        <v>426</v>
      </c>
      <c r="L1197" t="s">
        <v>427</v>
      </c>
    </row>
    <row r="1198" spans="1:12" x14ac:dyDescent="0.35">
      <c r="A1198" t="str">
        <f>VLOOKUP(E1198,kontoplaan!A195:F1663,6,FALSE)</f>
        <v>Põhitegevuse kulud</v>
      </c>
      <c r="B1198" t="str">
        <f>VLOOKUP(E1198,kontogrupp!A97:B1422,2,FALSE)</f>
        <v>55 - majandamiskulud</v>
      </c>
      <c r="C1198" t="s">
        <v>354</v>
      </c>
      <c r="D1198">
        <v>-13236</v>
      </c>
      <c r="E1198" s="1">
        <v>551101</v>
      </c>
      <c r="F1198" t="s">
        <v>354</v>
      </c>
      <c r="G1198" t="s">
        <v>134</v>
      </c>
      <c r="H1198" t="s">
        <v>135</v>
      </c>
      <c r="I1198" t="s">
        <v>117</v>
      </c>
      <c r="J1198" t="s">
        <v>118</v>
      </c>
      <c r="K1198" t="s">
        <v>426</v>
      </c>
      <c r="L1198" t="s">
        <v>427</v>
      </c>
    </row>
    <row r="1199" spans="1:12" x14ac:dyDescent="0.35">
      <c r="A1199" t="str">
        <f>VLOOKUP(E1199,kontoplaan!A196:F1664,6,FALSE)</f>
        <v>Põhitegevuse kulud</v>
      </c>
      <c r="B1199" t="str">
        <f>VLOOKUP(E1199,kontogrupp!A98:B1423,2,FALSE)</f>
        <v>55 - majandamiskulud</v>
      </c>
      <c r="C1199" t="s">
        <v>388</v>
      </c>
      <c r="D1199">
        <v>-12462</v>
      </c>
      <c r="E1199" s="1">
        <v>551100</v>
      </c>
      <c r="F1199" t="s">
        <v>388</v>
      </c>
      <c r="G1199" t="s">
        <v>134</v>
      </c>
      <c r="H1199" t="s">
        <v>135</v>
      </c>
      <c r="I1199" t="s">
        <v>117</v>
      </c>
      <c r="J1199" t="s">
        <v>118</v>
      </c>
      <c r="K1199" t="s">
        <v>426</v>
      </c>
      <c r="L1199" t="s">
        <v>427</v>
      </c>
    </row>
    <row r="1200" spans="1:12" x14ac:dyDescent="0.35">
      <c r="A1200" t="str">
        <f>VLOOKUP(E1200,kontoplaan!A197:F1665,6,FALSE)</f>
        <v>Põhitegevuse kulud</v>
      </c>
      <c r="B1200" t="str">
        <f>VLOOKUP(E1200,kontogrupp!A99:B1424,2,FALSE)</f>
        <v>55 - majandamiskulud</v>
      </c>
      <c r="C1200" t="s">
        <v>375</v>
      </c>
      <c r="D1200">
        <v>-1752</v>
      </c>
      <c r="E1200" s="1">
        <v>551102</v>
      </c>
      <c r="F1200" t="s">
        <v>375</v>
      </c>
      <c r="G1200" t="s">
        <v>531</v>
      </c>
      <c r="H1200" t="s">
        <v>532</v>
      </c>
      <c r="I1200" t="s">
        <v>533</v>
      </c>
      <c r="J1200" t="s">
        <v>534</v>
      </c>
      <c r="K1200" t="s">
        <v>535</v>
      </c>
      <c r="L1200" t="s">
        <v>536</v>
      </c>
    </row>
    <row r="1201" spans="1:12" x14ac:dyDescent="0.35">
      <c r="A1201" t="str">
        <f>VLOOKUP(E1201,kontoplaan!A198:F1666,6,FALSE)</f>
        <v>Põhitegevuse kulud</v>
      </c>
      <c r="B1201" t="str">
        <f>VLOOKUP(E1201,kontogrupp!A100:B1425,2,FALSE)</f>
        <v>55 - majandamiskulud</v>
      </c>
      <c r="C1201" t="s">
        <v>354</v>
      </c>
      <c r="D1201">
        <v>-7137</v>
      </c>
      <c r="E1201" s="1">
        <v>551101</v>
      </c>
      <c r="F1201" t="s">
        <v>354</v>
      </c>
      <c r="G1201" t="s">
        <v>531</v>
      </c>
      <c r="H1201" t="s">
        <v>532</v>
      </c>
      <c r="I1201" t="s">
        <v>533</v>
      </c>
      <c r="J1201" t="s">
        <v>534</v>
      </c>
      <c r="K1201" t="s">
        <v>535</v>
      </c>
      <c r="L1201" t="s">
        <v>536</v>
      </c>
    </row>
    <row r="1202" spans="1:12" x14ac:dyDescent="0.35">
      <c r="A1202" t="str">
        <f>VLOOKUP(E1202,kontoplaan!A199:F1667,6,FALSE)</f>
        <v>Põhitegevuse kulud</v>
      </c>
      <c r="B1202" t="str">
        <f>VLOOKUP(E1202,kontogrupp!A101:B1426,2,FALSE)</f>
        <v>55 - majandamiskulud</v>
      </c>
      <c r="C1202" t="s">
        <v>388</v>
      </c>
      <c r="D1202">
        <v>-7186</v>
      </c>
      <c r="E1202" s="1">
        <v>551100</v>
      </c>
      <c r="F1202" t="s">
        <v>388</v>
      </c>
      <c r="G1202" t="s">
        <v>531</v>
      </c>
      <c r="H1202" t="s">
        <v>532</v>
      </c>
      <c r="I1202" t="s">
        <v>533</v>
      </c>
      <c r="J1202" t="s">
        <v>534</v>
      </c>
      <c r="K1202" t="s">
        <v>535</v>
      </c>
      <c r="L1202" t="s">
        <v>536</v>
      </c>
    </row>
    <row r="1203" spans="1:12" x14ac:dyDescent="0.35">
      <c r="A1203" t="str">
        <f>VLOOKUP(E1203,kontoplaan!A200:F1668,6,FALSE)</f>
        <v>Põhitegevuse kulud</v>
      </c>
      <c r="B1203" t="str">
        <f>VLOOKUP(E1203,kontogrupp!A102:B1427,2,FALSE)</f>
        <v>55 - majandamiskulud</v>
      </c>
      <c r="C1203" t="s">
        <v>375</v>
      </c>
      <c r="D1203">
        <v>-696</v>
      </c>
      <c r="E1203" s="1">
        <v>551102</v>
      </c>
      <c r="F1203" t="s">
        <v>375</v>
      </c>
      <c r="G1203" t="s">
        <v>548</v>
      </c>
      <c r="H1203" t="s">
        <v>549</v>
      </c>
      <c r="I1203" t="s">
        <v>550</v>
      </c>
      <c r="J1203" t="s">
        <v>551</v>
      </c>
      <c r="K1203" t="s">
        <v>588</v>
      </c>
      <c r="L1203" t="s">
        <v>589</v>
      </c>
    </row>
    <row r="1204" spans="1:12" x14ac:dyDescent="0.35">
      <c r="A1204" t="str">
        <f>VLOOKUP(E1204,kontoplaan!A201:F1669,6,FALSE)</f>
        <v>Põhitegevuse kulud</v>
      </c>
      <c r="B1204" t="str">
        <f>VLOOKUP(E1204,kontogrupp!A103:B1428,2,FALSE)</f>
        <v>55 - majandamiskulud</v>
      </c>
      <c r="C1204" t="s">
        <v>354</v>
      </c>
      <c r="D1204">
        <v>-1657</v>
      </c>
      <c r="E1204" s="1">
        <v>551101</v>
      </c>
      <c r="F1204" t="s">
        <v>354</v>
      </c>
      <c r="G1204" t="s">
        <v>548</v>
      </c>
      <c r="H1204" t="s">
        <v>549</v>
      </c>
      <c r="I1204" t="s">
        <v>550</v>
      </c>
      <c r="J1204" t="s">
        <v>551</v>
      </c>
      <c r="K1204" t="s">
        <v>588</v>
      </c>
      <c r="L1204" t="s">
        <v>589</v>
      </c>
    </row>
    <row r="1205" spans="1:12" x14ac:dyDescent="0.35">
      <c r="A1205" t="str">
        <f>VLOOKUP(E1205,kontoplaan!A202:F1670,6,FALSE)</f>
        <v>Põhitegevuse kulud</v>
      </c>
      <c r="B1205" t="str">
        <f>VLOOKUP(E1205,kontogrupp!A104:B1429,2,FALSE)</f>
        <v>55 - majandamiskulud</v>
      </c>
      <c r="C1205" t="s">
        <v>388</v>
      </c>
      <c r="D1205">
        <v>-1687</v>
      </c>
      <c r="E1205" s="1">
        <v>551100</v>
      </c>
      <c r="F1205" t="s">
        <v>388</v>
      </c>
      <c r="G1205" t="s">
        <v>548</v>
      </c>
      <c r="H1205" t="s">
        <v>549</v>
      </c>
      <c r="I1205" t="s">
        <v>550</v>
      </c>
      <c r="J1205" t="s">
        <v>551</v>
      </c>
      <c r="K1205" t="s">
        <v>588</v>
      </c>
      <c r="L1205" t="s">
        <v>589</v>
      </c>
    </row>
    <row r="1206" spans="1:12" x14ac:dyDescent="0.35">
      <c r="A1206" t="str">
        <f>VLOOKUP(E1206,kontoplaan!A203:F1671,6,FALSE)</f>
        <v>Põhitegevuse kulud</v>
      </c>
      <c r="B1206" t="str">
        <f>VLOOKUP(E1206,kontogrupp!A105:B1430,2,FALSE)</f>
        <v>55 - majandamiskulud</v>
      </c>
      <c r="C1206" t="s">
        <v>354</v>
      </c>
      <c r="D1206">
        <v>-1444</v>
      </c>
      <c r="E1206" s="1">
        <v>551101</v>
      </c>
      <c r="F1206" t="s">
        <v>354</v>
      </c>
      <c r="G1206" t="s">
        <v>538</v>
      </c>
      <c r="H1206" t="s">
        <v>539</v>
      </c>
      <c r="I1206" t="s">
        <v>540</v>
      </c>
      <c r="J1206" t="s">
        <v>541</v>
      </c>
      <c r="K1206" t="s">
        <v>542</v>
      </c>
      <c r="L1206" t="s">
        <v>543</v>
      </c>
    </row>
    <row r="1207" spans="1:12" x14ac:dyDescent="0.35">
      <c r="A1207" t="str">
        <f>VLOOKUP(E1207,kontoplaan!A204:F1672,6,FALSE)</f>
        <v>Põhitegevuse kulud</v>
      </c>
      <c r="B1207" t="str">
        <f>VLOOKUP(E1207,kontogrupp!A106:B1431,2,FALSE)</f>
        <v>55 - majandamiskulud</v>
      </c>
      <c r="C1207" t="s">
        <v>354</v>
      </c>
      <c r="D1207">
        <v>-720</v>
      </c>
      <c r="E1207" s="1">
        <v>551101</v>
      </c>
      <c r="F1207" t="s">
        <v>354</v>
      </c>
      <c r="G1207" t="s">
        <v>380</v>
      </c>
      <c r="H1207" t="s">
        <v>381</v>
      </c>
      <c r="I1207" t="s">
        <v>250</v>
      </c>
      <c r="J1207" t="s">
        <v>251</v>
      </c>
      <c r="K1207" t="s">
        <v>382</v>
      </c>
      <c r="L1207" t="s">
        <v>383</v>
      </c>
    </row>
    <row r="1208" spans="1:12" x14ac:dyDescent="0.35">
      <c r="A1208" t="str">
        <f>VLOOKUP(E1208,kontoplaan!A205:F1673,6,FALSE)</f>
        <v>Põhitegevuse kulud</v>
      </c>
      <c r="B1208" t="str">
        <f>VLOOKUP(E1208,kontogrupp!A107:B1432,2,FALSE)</f>
        <v>55 - majandamiskulud</v>
      </c>
      <c r="C1208" t="s">
        <v>375</v>
      </c>
      <c r="D1208">
        <v>-551</v>
      </c>
      <c r="E1208" s="1">
        <v>551102</v>
      </c>
      <c r="F1208" t="s">
        <v>375</v>
      </c>
      <c r="G1208" t="s">
        <v>380</v>
      </c>
      <c r="H1208" t="s">
        <v>381</v>
      </c>
      <c r="I1208" t="s">
        <v>250</v>
      </c>
      <c r="J1208" t="s">
        <v>251</v>
      </c>
      <c r="K1208" t="s">
        <v>594</v>
      </c>
      <c r="L1208" t="s">
        <v>595</v>
      </c>
    </row>
    <row r="1209" spans="1:12" x14ac:dyDescent="0.35">
      <c r="A1209" t="str">
        <f>VLOOKUP(E1209,kontoplaan!A206:F1674,6,FALSE)</f>
        <v>Põhitegevuse kulud</v>
      </c>
      <c r="B1209" t="str">
        <f>VLOOKUP(E1209,kontogrupp!A108:B1433,2,FALSE)</f>
        <v>55 - majandamiskulud</v>
      </c>
      <c r="C1209" t="s">
        <v>354</v>
      </c>
      <c r="D1209">
        <v>-200</v>
      </c>
      <c r="E1209" s="1">
        <v>551101</v>
      </c>
      <c r="F1209" t="s">
        <v>354</v>
      </c>
      <c r="G1209" t="s">
        <v>380</v>
      </c>
      <c r="H1209" t="s">
        <v>381</v>
      </c>
      <c r="I1209" t="s">
        <v>250</v>
      </c>
      <c r="J1209" t="s">
        <v>251</v>
      </c>
      <c r="K1209" t="s">
        <v>594</v>
      </c>
      <c r="L1209" t="s">
        <v>595</v>
      </c>
    </row>
    <row r="1210" spans="1:12" x14ac:dyDescent="0.35">
      <c r="A1210" t="str">
        <f>VLOOKUP(E1210,kontoplaan!A207:F1675,6,FALSE)</f>
        <v>Põhitegevuse kulud</v>
      </c>
      <c r="B1210" t="str">
        <f>VLOOKUP(E1210,kontogrupp!A109:B1434,2,FALSE)</f>
        <v>55 - majandamiskulud</v>
      </c>
      <c r="C1210" t="s">
        <v>388</v>
      </c>
      <c r="D1210">
        <v>-2605</v>
      </c>
      <c r="E1210" s="1">
        <v>551100</v>
      </c>
      <c r="F1210" t="s">
        <v>388</v>
      </c>
      <c r="G1210" t="s">
        <v>380</v>
      </c>
      <c r="H1210" t="s">
        <v>381</v>
      </c>
      <c r="I1210" t="s">
        <v>250</v>
      </c>
      <c r="J1210" t="s">
        <v>251</v>
      </c>
      <c r="K1210" t="s">
        <v>594</v>
      </c>
      <c r="L1210" t="s">
        <v>595</v>
      </c>
    </row>
    <row r="1211" spans="1:12" x14ac:dyDescent="0.35">
      <c r="A1211" t="str">
        <f>VLOOKUP(E1211,kontoplaan!A208:F1676,6,FALSE)</f>
        <v>Põhitegevuse kulud</v>
      </c>
      <c r="B1211" t="str">
        <f>VLOOKUP(E1211,kontogrupp!A110:B1435,2,FALSE)</f>
        <v>55 - majandamiskulud</v>
      </c>
      <c r="C1211" t="s">
        <v>375</v>
      </c>
      <c r="D1211">
        <v>-115</v>
      </c>
      <c r="E1211" s="1">
        <v>551102</v>
      </c>
      <c r="F1211" t="s">
        <v>375</v>
      </c>
      <c r="G1211" t="s">
        <v>609</v>
      </c>
      <c r="H1211" t="s">
        <v>610</v>
      </c>
      <c r="I1211" t="s">
        <v>250</v>
      </c>
      <c r="J1211" t="s">
        <v>251</v>
      </c>
      <c r="K1211" t="s">
        <v>611</v>
      </c>
      <c r="L1211" t="s">
        <v>612</v>
      </c>
    </row>
    <row r="1212" spans="1:12" x14ac:dyDescent="0.35">
      <c r="A1212" t="str">
        <f>VLOOKUP(E1212,kontoplaan!A209:F1677,6,FALSE)</f>
        <v>Põhitegevuse kulud</v>
      </c>
      <c r="B1212" t="str">
        <f>VLOOKUP(E1212,kontogrupp!A111:B1436,2,FALSE)</f>
        <v>55 - majandamiskulud</v>
      </c>
      <c r="C1212" t="s">
        <v>354</v>
      </c>
      <c r="D1212">
        <v>-1600</v>
      </c>
      <c r="E1212" s="1">
        <v>551101</v>
      </c>
      <c r="F1212" t="s">
        <v>354</v>
      </c>
      <c r="G1212" t="s">
        <v>609</v>
      </c>
      <c r="H1212" t="s">
        <v>610</v>
      </c>
      <c r="I1212" t="s">
        <v>250</v>
      </c>
      <c r="J1212" t="s">
        <v>251</v>
      </c>
      <c r="K1212" t="s">
        <v>611</v>
      </c>
      <c r="L1212" t="s">
        <v>612</v>
      </c>
    </row>
    <row r="1213" spans="1:12" x14ac:dyDescent="0.35">
      <c r="A1213" t="str">
        <f>VLOOKUP(E1213,kontoplaan!A210:F1678,6,FALSE)</f>
        <v>Põhitegevuse kulud</v>
      </c>
      <c r="B1213" t="str">
        <f>VLOOKUP(E1213,kontogrupp!A112:B1437,2,FALSE)</f>
        <v>55 - majandamiskulud</v>
      </c>
      <c r="C1213" t="s">
        <v>388</v>
      </c>
      <c r="D1213">
        <v>-1975</v>
      </c>
      <c r="E1213" s="1">
        <v>551100</v>
      </c>
      <c r="F1213" t="s">
        <v>388</v>
      </c>
      <c r="G1213" t="s">
        <v>609</v>
      </c>
      <c r="H1213" t="s">
        <v>610</v>
      </c>
      <c r="I1213" t="s">
        <v>250</v>
      </c>
      <c r="J1213" t="s">
        <v>251</v>
      </c>
      <c r="K1213" t="s">
        <v>611</v>
      </c>
      <c r="L1213" t="s">
        <v>612</v>
      </c>
    </row>
    <row r="1214" spans="1:12" x14ac:dyDescent="0.35">
      <c r="A1214" t="str">
        <f>VLOOKUP(E1214,kontoplaan!A211:F1679,6,FALSE)</f>
        <v>Põhitegevuse kulud</v>
      </c>
      <c r="B1214" t="str">
        <f>VLOOKUP(E1214,kontogrupp!A113:B1438,2,FALSE)</f>
        <v>55 - majandamiskulud</v>
      </c>
      <c r="C1214" t="s">
        <v>375</v>
      </c>
      <c r="D1214">
        <v>-131</v>
      </c>
      <c r="E1214" s="1">
        <v>551102</v>
      </c>
      <c r="F1214" t="s">
        <v>375</v>
      </c>
      <c r="G1214" t="s">
        <v>482</v>
      </c>
      <c r="H1214" t="s">
        <v>483</v>
      </c>
      <c r="I1214" t="s">
        <v>250</v>
      </c>
      <c r="J1214" t="s">
        <v>251</v>
      </c>
      <c r="K1214" t="s">
        <v>484</v>
      </c>
      <c r="L1214" t="s">
        <v>485</v>
      </c>
    </row>
    <row r="1215" spans="1:12" x14ac:dyDescent="0.35">
      <c r="A1215" t="str">
        <f>VLOOKUP(E1215,kontoplaan!A212:F1680,6,FALSE)</f>
        <v>Põhitegevuse kulud</v>
      </c>
      <c r="B1215" t="str">
        <f>VLOOKUP(E1215,kontogrupp!A114:B1439,2,FALSE)</f>
        <v>55 - majandamiskulud</v>
      </c>
      <c r="C1215" t="s">
        <v>354</v>
      </c>
      <c r="D1215">
        <v>315</v>
      </c>
      <c r="E1215" s="1">
        <v>551101</v>
      </c>
      <c r="F1215" t="s">
        <v>354</v>
      </c>
      <c r="G1215" t="s">
        <v>482</v>
      </c>
      <c r="H1215" t="s">
        <v>483</v>
      </c>
      <c r="I1215" t="s">
        <v>250</v>
      </c>
      <c r="J1215" t="s">
        <v>251</v>
      </c>
      <c r="K1215" t="s">
        <v>484</v>
      </c>
      <c r="L1215" t="s">
        <v>485</v>
      </c>
    </row>
    <row r="1216" spans="1:12" x14ac:dyDescent="0.35">
      <c r="A1216" t="str">
        <f>VLOOKUP(E1216,kontoplaan!A213:F1681,6,FALSE)</f>
        <v>Põhitegevuse kulud</v>
      </c>
      <c r="B1216" t="str">
        <f>VLOOKUP(E1216,kontogrupp!A115:B1440,2,FALSE)</f>
        <v>55 - majandamiskulud</v>
      </c>
      <c r="C1216" t="s">
        <v>388</v>
      </c>
      <c r="D1216">
        <v>-1734</v>
      </c>
      <c r="E1216" s="1">
        <v>551100</v>
      </c>
      <c r="F1216" t="s">
        <v>388</v>
      </c>
      <c r="G1216" t="s">
        <v>482</v>
      </c>
      <c r="H1216" t="s">
        <v>483</v>
      </c>
      <c r="I1216" t="s">
        <v>250</v>
      </c>
      <c r="J1216" t="s">
        <v>251</v>
      </c>
      <c r="K1216" t="s">
        <v>484</v>
      </c>
      <c r="L1216" t="s">
        <v>485</v>
      </c>
    </row>
    <row r="1217" spans="1:12" x14ac:dyDescent="0.35">
      <c r="A1217" t="str">
        <f>VLOOKUP(E1217,kontoplaan!A214:F1682,6,FALSE)</f>
        <v>Põhitegevuse kulud</v>
      </c>
      <c r="B1217" t="str">
        <f>VLOOKUP(E1217,kontogrupp!A116:B1441,2,FALSE)</f>
        <v>55 - majandamiskulud</v>
      </c>
      <c r="C1217" t="s">
        <v>375</v>
      </c>
      <c r="D1217">
        <v>-346</v>
      </c>
      <c r="E1217" s="1">
        <v>551102</v>
      </c>
      <c r="F1217" t="s">
        <v>375</v>
      </c>
      <c r="G1217" t="s">
        <v>154</v>
      </c>
      <c r="H1217" t="s">
        <v>155</v>
      </c>
      <c r="I1217" t="s">
        <v>117</v>
      </c>
      <c r="J1217" t="s">
        <v>118</v>
      </c>
      <c r="K1217" t="s">
        <v>560</v>
      </c>
      <c r="L1217" t="s">
        <v>561</v>
      </c>
    </row>
    <row r="1218" spans="1:12" x14ac:dyDescent="0.35">
      <c r="A1218" t="str">
        <f>VLOOKUP(E1218,kontoplaan!A215:F1683,6,FALSE)</f>
        <v>Põhitegevuse kulud</v>
      </c>
      <c r="B1218" t="str">
        <f>VLOOKUP(E1218,kontogrupp!A117:B1442,2,FALSE)</f>
        <v>55 - majandamiskulud</v>
      </c>
      <c r="C1218" t="s">
        <v>354</v>
      </c>
      <c r="D1218">
        <v>-2219</v>
      </c>
      <c r="E1218" s="1">
        <v>551101</v>
      </c>
      <c r="F1218" t="s">
        <v>354</v>
      </c>
      <c r="G1218" t="s">
        <v>154</v>
      </c>
      <c r="H1218" t="s">
        <v>155</v>
      </c>
      <c r="I1218" t="s">
        <v>117</v>
      </c>
      <c r="J1218" t="s">
        <v>118</v>
      </c>
      <c r="K1218" t="s">
        <v>560</v>
      </c>
      <c r="L1218" t="s">
        <v>561</v>
      </c>
    </row>
    <row r="1219" spans="1:12" x14ac:dyDescent="0.35">
      <c r="A1219" t="str">
        <f>VLOOKUP(E1219,kontoplaan!A216:F1684,6,FALSE)</f>
        <v>Põhitegevuse kulud</v>
      </c>
      <c r="B1219" t="str">
        <f>VLOOKUP(E1219,kontogrupp!A118:B1443,2,FALSE)</f>
        <v>55 - majandamiskulud</v>
      </c>
      <c r="C1219" t="s">
        <v>388</v>
      </c>
      <c r="D1219">
        <v>-9420</v>
      </c>
      <c r="E1219" s="1">
        <v>551100</v>
      </c>
      <c r="F1219" t="s">
        <v>388</v>
      </c>
      <c r="G1219" t="s">
        <v>154</v>
      </c>
      <c r="H1219" t="s">
        <v>155</v>
      </c>
      <c r="I1219" t="s">
        <v>117</v>
      </c>
      <c r="J1219" t="s">
        <v>118</v>
      </c>
      <c r="K1219" t="s">
        <v>560</v>
      </c>
      <c r="L1219" t="s">
        <v>561</v>
      </c>
    </row>
    <row r="1220" spans="1:12" x14ac:dyDescent="0.35">
      <c r="A1220" t="str">
        <f>VLOOKUP(E1220,kontoplaan!A217:F1685,6,FALSE)</f>
        <v>Põhitegevuse kulud</v>
      </c>
      <c r="B1220" t="str">
        <f>VLOOKUP(E1220,kontogrupp!A119:B1444,2,FALSE)</f>
        <v>55 - majandamiskulud</v>
      </c>
      <c r="C1220" t="s">
        <v>375</v>
      </c>
      <c r="D1220">
        <v>-460</v>
      </c>
      <c r="E1220" s="1">
        <v>551102</v>
      </c>
      <c r="F1220" t="s">
        <v>375</v>
      </c>
      <c r="G1220" t="s">
        <v>404</v>
      </c>
      <c r="H1220" t="s">
        <v>405</v>
      </c>
      <c r="I1220" t="s">
        <v>307</v>
      </c>
      <c r="J1220" t="s">
        <v>308</v>
      </c>
      <c r="K1220" t="s">
        <v>406</v>
      </c>
      <c r="L1220" t="s">
        <v>407</v>
      </c>
    </row>
    <row r="1221" spans="1:12" x14ac:dyDescent="0.35">
      <c r="A1221" t="str">
        <f>VLOOKUP(E1221,kontoplaan!A218:F1686,6,FALSE)</f>
        <v>Põhitegevuse kulud</v>
      </c>
      <c r="B1221" t="str">
        <f>VLOOKUP(E1221,kontogrupp!A120:B1445,2,FALSE)</f>
        <v>55 - majandamiskulud</v>
      </c>
      <c r="C1221" t="s">
        <v>354</v>
      </c>
      <c r="D1221">
        <v>-2646</v>
      </c>
      <c r="E1221" s="1">
        <v>551101</v>
      </c>
      <c r="F1221" t="s">
        <v>354</v>
      </c>
      <c r="G1221" t="s">
        <v>404</v>
      </c>
      <c r="H1221" t="s">
        <v>405</v>
      </c>
      <c r="I1221" t="s">
        <v>307</v>
      </c>
      <c r="J1221" t="s">
        <v>308</v>
      </c>
      <c r="K1221" t="s">
        <v>406</v>
      </c>
      <c r="L1221" t="s">
        <v>407</v>
      </c>
    </row>
    <row r="1222" spans="1:12" x14ac:dyDescent="0.35">
      <c r="A1222" t="str">
        <f>VLOOKUP(E1222,kontoplaan!A219:F1687,6,FALSE)</f>
        <v>Põhitegevuse kulud</v>
      </c>
      <c r="B1222" t="str">
        <f>VLOOKUP(E1222,kontogrupp!A121:B1446,2,FALSE)</f>
        <v>55 - majandamiskulud</v>
      </c>
      <c r="C1222" t="s">
        <v>388</v>
      </c>
      <c r="D1222">
        <v>-6270</v>
      </c>
      <c r="E1222" s="1">
        <v>551100</v>
      </c>
      <c r="F1222" t="s">
        <v>388</v>
      </c>
      <c r="G1222" t="s">
        <v>404</v>
      </c>
      <c r="H1222" t="s">
        <v>405</v>
      </c>
      <c r="I1222" t="s">
        <v>307</v>
      </c>
      <c r="J1222" t="s">
        <v>308</v>
      </c>
      <c r="K1222" t="s">
        <v>406</v>
      </c>
      <c r="L1222" t="s">
        <v>407</v>
      </c>
    </row>
    <row r="1223" spans="1:12" x14ac:dyDescent="0.35">
      <c r="A1223" t="str">
        <f>VLOOKUP(E1223,kontoplaan!A220:F1688,6,FALSE)</f>
        <v>Põhitegevuse kulud</v>
      </c>
      <c r="B1223" t="str">
        <f>VLOOKUP(E1223,kontogrupp!A122:B1447,2,FALSE)</f>
        <v>55 - majandamiskulud</v>
      </c>
      <c r="C1223" t="s">
        <v>375</v>
      </c>
      <c r="D1223">
        <v>-425</v>
      </c>
      <c r="E1223" s="1">
        <v>551102</v>
      </c>
      <c r="F1223" t="s">
        <v>375</v>
      </c>
      <c r="G1223" t="s">
        <v>404</v>
      </c>
      <c r="H1223" t="s">
        <v>405</v>
      </c>
      <c r="I1223" t="s">
        <v>307</v>
      </c>
      <c r="J1223" t="s">
        <v>308</v>
      </c>
      <c r="K1223" t="s">
        <v>471</v>
      </c>
      <c r="L1223" t="s">
        <v>472</v>
      </c>
    </row>
    <row r="1224" spans="1:12" x14ac:dyDescent="0.35">
      <c r="A1224" t="str">
        <f>VLOOKUP(E1224,kontoplaan!A221:F1689,6,FALSE)</f>
        <v>Põhitegevuse kulud</v>
      </c>
      <c r="B1224" t="str">
        <f>VLOOKUP(E1224,kontogrupp!A123:B1448,2,FALSE)</f>
        <v>55 - majandamiskulud</v>
      </c>
      <c r="C1224" t="s">
        <v>354</v>
      </c>
      <c r="D1224">
        <v>-2800</v>
      </c>
      <c r="E1224" s="1">
        <v>551101</v>
      </c>
      <c r="F1224" t="s">
        <v>354</v>
      </c>
      <c r="G1224" t="s">
        <v>404</v>
      </c>
      <c r="H1224" t="s">
        <v>405</v>
      </c>
      <c r="I1224" t="s">
        <v>307</v>
      </c>
      <c r="J1224" t="s">
        <v>308</v>
      </c>
      <c r="K1224" t="s">
        <v>471</v>
      </c>
      <c r="L1224" t="s">
        <v>472</v>
      </c>
    </row>
    <row r="1225" spans="1:12" x14ac:dyDescent="0.35">
      <c r="A1225" t="str">
        <f>VLOOKUP(E1225,kontoplaan!A222:F1690,6,FALSE)</f>
        <v>Põhitegevuse kulud</v>
      </c>
      <c r="B1225" t="str">
        <f>VLOOKUP(E1225,kontogrupp!A124:B1449,2,FALSE)</f>
        <v>55 - majandamiskulud</v>
      </c>
      <c r="C1225" t="s">
        <v>388</v>
      </c>
      <c r="D1225">
        <v>-2250</v>
      </c>
      <c r="E1225" s="1">
        <v>551100</v>
      </c>
      <c r="F1225" t="s">
        <v>388</v>
      </c>
      <c r="G1225" t="s">
        <v>404</v>
      </c>
      <c r="H1225" t="s">
        <v>405</v>
      </c>
      <c r="I1225" t="s">
        <v>307</v>
      </c>
      <c r="J1225" t="s">
        <v>308</v>
      </c>
      <c r="K1225" t="s">
        <v>471</v>
      </c>
      <c r="L1225" t="s">
        <v>472</v>
      </c>
    </row>
    <row r="1226" spans="1:12" x14ac:dyDescent="0.35">
      <c r="A1226" t="str">
        <f>VLOOKUP(E1226,kontoplaan!A223:F1691,6,FALSE)</f>
        <v>Põhitegevuse kulud</v>
      </c>
      <c r="B1226" t="str">
        <f>VLOOKUP(E1226,kontogrupp!A125:B1450,2,FALSE)</f>
        <v>55 - majandamiskulud</v>
      </c>
      <c r="C1226" t="s">
        <v>1246</v>
      </c>
      <c r="D1226">
        <v>750</v>
      </c>
      <c r="E1226" s="1">
        <v>551307</v>
      </c>
      <c r="F1226" t="s">
        <v>481</v>
      </c>
      <c r="G1226" t="s">
        <v>158</v>
      </c>
      <c r="H1226" t="s">
        <v>159</v>
      </c>
      <c r="I1226" t="s">
        <v>117</v>
      </c>
      <c r="J1226" t="s">
        <v>118</v>
      </c>
    </row>
    <row r="1227" spans="1:12" x14ac:dyDescent="0.35">
      <c r="A1227" t="str">
        <f>VLOOKUP(E1227,kontoplaan!A224:F1692,6,FALSE)</f>
        <v>Põhitegevuse kulud</v>
      </c>
      <c r="B1227" t="str">
        <f>VLOOKUP(E1227,kontogrupp!A126:B1451,2,FALSE)</f>
        <v>55 - majandamiskulud</v>
      </c>
      <c r="C1227" t="s">
        <v>1246</v>
      </c>
      <c r="D1227">
        <v>-750</v>
      </c>
      <c r="E1227" s="1">
        <v>551317</v>
      </c>
      <c r="F1227" t="s">
        <v>481</v>
      </c>
      <c r="G1227" t="s">
        <v>158</v>
      </c>
      <c r="H1227" t="s">
        <v>159</v>
      </c>
      <c r="I1227" t="s">
        <v>117</v>
      </c>
      <c r="J1227" t="s">
        <v>118</v>
      </c>
    </row>
    <row r="1228" spans="1:12" x14ac:dyDescent="0.35">
      <c r="A1228" t="str">
        <f>VLOOKUP(E1228,kontoplaan!A225:F1693,6,FALSE)</f>
        <v>Põhitegevuse kulud</v>
      </c>
      <c r="B1228" t="str">
        <f>VLOOKUP(E1228,kontogrupp!A127:B1452,2,FALSE)</f>
        <v>55 - majandamiskulud</v>
      </c>
      <c r="C1228" t="s">
        <v>1246</v>
      </c>
      <c r="D1228">
        <v>800</v>
      </c>
      <c r="E1228" s="1">
        <v>551306</v>
      </c>
      <c r="F1228" t="s">
        <v>478</v>
      </c>
      <c r="G1228" t="s">
        <v>158</v>
      </c>
      <c r="H1228" t="s">
        <v>159</v>
      </c>
      <c r="I1228" t="s">
        <v>117</v>
      </c>
      <c r="J1228" t="s">
        <v>118</v>
      </c>
    </row>
    <row r="1229" spans="1:12" x14ac:dyDescent="0.35">
      <c r="A1229" t="str">
        <f>VLOOKUP(E1229,kontoplaan!A226:F1694,6,FALSE)</f>
        <v>Põhitegevuse kulud</v>
      </c>
      <c r="B1229" t="str">
        <f>VLOOKUP(E1229,kontogrupp!A128:B1453,2,FALSE)</f>
        <v>55 - majandamiskulud</v>
      </c>
      <c r="C1229" t="s">
        <v>1246</v>
      </c>
      <c r="D1229">
        <v>-800</v>
      </c>
      <c r="E1229" s="1">
        <v>551316</v>
      </c>
      <c r="F1229" t="s">
        <v>478</v>
      </c>
      <c r="G1229" t="s">
        <v>158</v>
      </c>
      <c r="H1229" t="s">
        <v>159</v>
      </c>
      <c r="I1229" t="s">
        <v>117</v>
      </c>
      <c r="J1229" t="s">
        <v>118</v>
      </c>
    </row>
    <row r="1230" spans="1:12" x14ac:dyDescent="0.35">
      <c r="A1230" t="str">
        <f>VLOOKUP(E1230,kontoplaan!A227:F1695,6,FALSE)</f>
        <v>Põhitegevuse kulud</v>
      </c>
      <c r="B1230" t="str">
        <f>VLOOKUP(E1230,kontogrupp!A129:B1454,2,FALSE)</f>
        <v>50 - tööjõukulud</v>
      </c>
      <c r="C1230" t="s">
        <v>18</v>
      </c>
      <c r="D1230">
        <v>32</v>
      </c>
      <c r="E1230" s="1">
        <v>506040</v>
      </c>
      <c r="F1230" t="s">
        <v>18</v>
      </c>
      <c r="G1230" t="s">
        <v>531</v>
      </c>
      <c r="H1230" t="s">
        <v>532</v>
      </c>
      <c r="I1230" t="s">
        <v>533</v>
      </c>
      <c r="J1230" t="s">
        <v>534</v>
      </c>
    </row>
    <row r="1231" spans="1:12" x14ac:dyDescent="0.35">
      <c r="A1231" t="str">
        <f>VLOOKUP(E1231,kontoplaan!A228:F1696,6,FALSE)</f>
        <v>Põhitegevuse kulud</v>
      </c>
      <c r="B1231" t="str">
        <f>VLOOKUP(E1231,kontogrupp!A130:B1455,2,FALSE)</f>
        <v>50 - tööjõukulud</v>
      </c>
      <c r="C1231" t="s">
        <v>28</v>
      </c>
      <c r="D1231">
        <v>1320</v>
      </c>
      <c r="E1231" s="1">
        <v>506000</v>
      </c>
      <c r="F1231" t="s">
        <v>28</v>
      </c>
      <c r="G1231" t="s">
        <v>531</v>
      </c>
      <c r="H1231" t="s">
        <v>532</v>
      </c>
      <c r="I1231" t="s">
        <v>533</v>
      </c>
      <c r="J1231" t="s">
        <v>534</v>
      </c>
    </row>
    <row r="1232" spans="1:12" x14ac:dyDescent="0.35">
      <c r="A1232" t="str">
        <f>VLOOKUP(E1232,kontoplaan!A229:F1697,6,FALSE)</f>
        <v>Põhitegevuse kulud</v>
      </c>
      <c r="B1232" t="str">
        <f>VLOOKUP(E1232,kontogrupp!A131:B1456,2,FALSE)</f>
        <v>55 - majandamiskulud</v>
      </c>
      <c r="C1232" t="s">
        <v>475</v>
      </c>
      <c r="D1232">
        <v>1000</v>
      </c>
      <c r="E1232" s="1">
        <v>552200</v>
      </c>
      <c r="F1232" t="s">
        <v>475</v>
      </c>
      <c r="G1232" t="s">
        <v>531</v>
      </c>
      <c r="H1232" t="s">
        <v>532</v>
      </c>
      <c r="I1232" t="s">
        <v>533</v>
      </c>
      <c r="J1232" t="s">
        <v>534</v>
      </c>
    </row>
    <row r="1233" spans="1:16" x14ac:dyDescent="0.35">
      <c r="A1233" t="str">
        <f>VLOOKUP(E1233,kontoplaan!A230:F1698,6,FALSE)</f>
        <v>Põhitegevuse kulud</v>
      </c>
      <c r="B1233" t="str">
        <f>VLOOKUP(E1233,kontogrupp!A132:B1457,2,FALSE)</f>
        <v>55 - majandamiskulud</v>
      </c>
      <c r="C1233" t="s">
        <v>870</v>
      </c>
      <c r="D1233">
        <v>-1500</v>
      </c>
      <c r="E1233" s="1">
        <v>554031</v>
      </c>
      <c r="F1233" t="s">
        <v>870</v>
      </c>
      <c r="G1233" t="s">
        <v>531</v>
      </c>
      <c r="H1233" t="s">
        <v>532</v>
      </c>
      <c r="I1233" t="s">
        <v>533</v>
      </c>
      <c r="J1233" t="s">
        <v>534</v>
      </c>
    </row>
    <row r="1234" spans="1:16" x14ac:dyDescent="0.35">
      <c r="A1234" t="str">
        <f>VLOOKUP(E1234,kontoplaan!A231:F1699,6,FALSE)</f>
        <v>Põhitegevuse kulud</v>
      </c>
      <c r="B1234" t="str">
        <f>VLOOKUP(E1234,kontogrupp!A133:B1458,2,FALSE)</f>
        <v>55 - majandamiskulud</v>
      </c>
      <c r="C1234" t="s">
        <v>297</v>
      </c>
      <c r="D1234">
        <v>-2000</v>
      </c>
      <c r="E1234" s="1">
        <v>552520</v>
      </c>
      <c r="F1234" t="s">
        <v>297</v>
      </c>
      <c r="G1234" t="s">
        <v>531</v>
      </c>
      <c r="H1234" t="s">
        <v>532</v>
      </c>
      <c r="I1234" t="s">
        <v>533</v>
      </c>
      <c r="J1234" t="s">
        <v>534</v>
      </c>
    </row>
    <row r="1235" spans="1:16" x14ac:dyDescent="0.35">
      <c r="A1235" t="str">
        <f>VLOOKUP(E1235,kontoplaan!A232:F1700,6,FALSE)</f>
        <v>Põhitegevuse kulud</v>
      </c>
      <c r="B1235" t="str">
        <f>VLOOKUP(E1235,kontogrupp!A134:B1459,2,FALSE)</f>
        <v>55 - majandamiskulud</v>
      </c>
      <c r="C1235" t="s">
        <v>378</v>
      </c>
      <c r="D1235">
        <v>3975</v>
      </c>
      <c r="E1235" s="1">
        <v>552270</v>
      </c>
      <c r="F1235" t="s">
        <v>378</v>
      </c>
      <c r="G1235" t="s">
        <v>531</v>
      </c>
      <c r="H1235" t="s">
        <v>532</v>
      </c>
      <c r="I1235" t="s">
        <v>533</v>
      </c>
      <c r="J1235" t="s">
        <v>534</v>
      </c>
    </row>
    <row r="1236" spans="1:16" x14ac:dyDescent="0.35">
      <c r="A1236" t="str">
        <f>VLOOKUP(E1236,kontoplaan!A233:F1701,6,FALSE)</f>
        <v>Põhitegevuse kulud</v>
      </c>
      <c r="B1236" t="str">
        <f>VLOOKUP(E1236,kontogrupp!A135:B1460,2,FALSE)</f>
        <v>55 - majandamiskulud</v>
      </c>
      <c r="C1236" t="s">
        <v>1250</v>
      </c>
      <c r="D1236">
        <v>5873</v>
      </c>
      <c r="E1236" s="1">
        <v>552100</v>
      </c>
      <c r="F1236" t="s">
        <v>1250</v>
      </c>
      <c r="G1236" t="s">
        <v>531</v>
      </c>
      <c r="H1236" t="s">
        <v>532</v>
      </c>
      <c r="I1236" t="s">
        <v>533</v>
      </c>
      <c r="J1236" t="s">
        <v>534</v>
      </c>
    </row>
    <row r="1237" spans="1:16" x14ac:dyDescent="0.35">
      <c r="A1237" t="str">
        <f>VLOOKUP(E1237,kontoplaan!A234:F1702,6,FALSE)</f>
        <v>Põhitegevuse kulud</v>
      </c>
      <c r="B1237" t="str">
        <f>VLOOKUP(E1237,kontogrupp!A136:B1461,2,FALSE)</f>
        <v>55 - majandamiskulud</v>
      </c>
      <c r="C1237" t="s">
        <v>230</v>
      </c>
      <c r="D1237">
        <v>-13000</v>
      </c>
      <c r="E1237" s="1">
        <v>551590</v>
      </c>
      <c r="F1237" t="s">
        <v>230</v>
      </c>
      <c r="G1237" t="s">
        <v>531</v>
      </c>
      <c r="H1237" t="s">
        <v>532</v>
      </c>
      <c r="I1237" t="s">
        <v>533</v>
      </c>
      <c r="J1237" t="s">
        <v>534</v>
      </c>
    </row>
    <row r="1238" spans="1:16" x14ac:dyDescent="0.35">
      <c r="A1238" t="str">
        <f>VLOOKUP(E1238,kontoplaan!A235:F1703,6,FALSE)</f>
        <v>Põhitegevuse kulud</v>
      </c>
      <c r="B1238" t="str">
        <f>VLOOKUP(E1238,kontogrupp!A137:B1462,2,FALSE)</f>
        <v>55 - majandamiskulud</v>
      </c>
      <c r="C1238" t="s">
        <v>169</v>
      </c>
      <c r="D1238">
        <v>3300</v>
      </c>
      <c r="E1238" s="1">
        <v>551500</v>
      </c>
      <c r="F1238" t="s">
        <v>169</v>
      </c>
      <c r="G1238" t="s">
        <v>531</v>
      </c>
      <c r="H1238" t="s">
        <v>532</v>
      </c>
      <c r="I1238" t="s">
        <v>533</v>
      </c>
      <c r="J1238" t="s">
        <v>534</v>
      </c>
    </row>
    <row r="1239" spans="1:16" x14ac:dyDescent="0.35">
      <c r="A1239" t="str">
        <f>VLOOKUP(E1239,kontoplaan!A236:F1704,6,FALSE)</f>
        <v>Põhitegevuse kulud</v>
      </c>
      <c r="B1239" t="str">
        <f>VLOOKUP(E1239,kontogrupp!A138:B1463,2,FALSE)</f>
        <v>55 - majandamiskulud</v>
      </c>
      <c r="C1239" t="s">
        <v>504</v>
      </c>
      <c r="D1239">
        <v>300</v>
      </c>
      <c r="E1239" s="1">
        <v>551309</v>
      </c>
      <c r="F1239" t="s">
        <v>504</v>
      </c>
      <c r="G1239" t="s">
        <v>531</v>
      </c>
      <c r="H1239" t="s">
        <v>532</v>
      </c>
      <c r="I1239" t="s">
        <v>533</v>
      </c>
      <c r="J1239" t="s">
        <v>534</v>
      </c>
    </row>
    <row r="1240" spans="1:16" x14ac:dyDescent="0.35">
      <c r="A1240" t="str">
        <f>VLOOKUP(E1240,kontoplaan!A237:F1705,6,FALSE)</f>
        <v>Põhitegevuse kulud</v>
      </c>
      <c r="B1240" t="str">
        <f>VLOOKUP(E1240,kontogrupp!A139:B1464,2,FALSE)</f>
        <v>55 - majandamiskulud</v>
      </c>
      <c r="C1240" t="s">
        <v>184</v>
      </c>
      <c r="D1240">
        <v>-2700</v>
      </c>
      <c r="E1240" s="1">
        <v>551308</v>
      </c>
      <c r="F1240" t="s">
        <v>184</v>
      </c>
      <c r="G1240" t="s">
        <v>531</v>
      </c>
      <c r="H1240" t="s">
        <v>532</v>
      </c>
      <c r="I1240" t="s">
        <v>533</v>
      </c>
      <c r="J1240" t="s">
        <v>534</v>
      </c>
    </row>
    <row r="1241" spans="1:16" x14ac:dyDescent="0.35">
      <c r="A1241" t="str">
        <f>VLOOKUP(E1241,kontoplaan!A238:F1706,6,FALSE)</f>
        <v>Põhitegevuse kulud</v>
      </c>
      <c r="B1241" t="str">
        <f>VLOOKUP(E1241,kontogrupp!A140:B1465,2,FALSE)</f>
        <v>55 - majandamiskulud</v>
      </c>
      <c r="C1241" t="s">
        <v>76</v>
      </c>
      <c r="D1241">
        <v>-1000</v>
      </c>
      <c r="E1241" s="1">
        <v>550040</v>
      </c>
      <c r="F1241" t="s">
        <v>76</v>
      </c>
      <c r="G1241" t="s">
        <v>531</v>
      </c>
      <c r="H1241" t="s">
        <v>532</v>
      </c>
      <c r="I1241" t="s">
        <v>533</v>
      </c>
      <c r="J1241" t="s">
        <v>534</v>
      </c>
    </row>
    <row r="1242" spans="1:16" x14ac:dyDescent="0.35">
      <c r="A1242" t="str">
        <f>VLOOKUP(E1242,kontoplaan!A239:F1707,6,FALSE)</f>
        <v>Põhitegevuse kulud</v>
      </c>
      <c r="B1242" t="str">
        <f>VLOOKUP(E1242,kontogrupp!A141:B1466,2,FALSE)</f>
        <v>50 - tööjõukulud</v>
      </c>
      <c r="C1242" t="s">
        <v>97</v>
      </c>
      <c r="D1242">
        <v>400</v>
      </c>
      <c r="E1242" s="1">
        <v>500500</v>
      </c>
      <c r="F1242" t="s">
        <v>97</v>
      </c>
      <c r="G1242" t="s">
        <v>531</v>
      </c>
      <c r="H1242" t="s">
        <v>532</v>
      </c>
      <c r="I1242" t="s">
        <v>533</v>
      </c>
      <c r="J1242" t="s">
        <v>534</v>
      </c>
    </row>
    <row r="1243" spans="1:16" x14ac:dyDescent="0.35">
      <c r="A1243" t="str">
        <f>VLOOKUP(E1243,kontoplaan!A240:F1708,6,FALSE)</f>
        <v>Põhitegevuse kulud</v>
      </c>
      <c r="B1243" t="str">
        <f>VLOOKUP(E1243,kontogrupp!A142:B1467,2,FALSE)</f>
        <v>50 - tööjõukulud</v>
      </c>
      <c r="C1243" t="s">
        <v>227</v>
      </c>
      <c r="D1243">
        <v>1000</v>
      </c>
      <c r="E1243" s="1">
        <v>500280</v>
      </c>
      <c r="F1243" t="s">
        <v>227</v>
      </c>
      <c r="G1243" t="s">
        <v>531</v>
      </c>
      <c r="H1243" t="s">
        <v>532</v>
      </c>
      <c r="I1243" t="s">
        <v>533</v>
      </c>
      <c r="J1243" t="s">
        <v>534</v>
      </c>
    </row>
    <row r="1244" spans="1:16" x14ac:dyDescent="0.35">
      <c r="A1244" t="str">
        <f>VLOOKUP(E1244,kontoplaan!A241:F1709,6,FALSE)</f>
        <v>Põhitegevuse kulud</v>
      </c>
      <c r="B1244" t="str">
        <f>VLOOKUP(E1244,kontogrupp!A143:B1468,2,FALSE)</f>
        <v>50 - tööjõukulud</v>
      </c>
      <c r="C1244" t="s">
        <v>102</v>
      </c>
      <c r="D1244">
        <v>3000</v>
      </c>
      <c r="E1244" s="1">
        <v>500250</v>
      </c>
      <c r="F1244" t="s">
        <v>102</v>
      </c>
      <c r="G1244" t="s">
        <v>531</v>
      </c>
      <c r="H1244" t="s">
        <v>532</v>
      </c>
      <c r="I1244" t="s">
        <v>533</v>
      </c>
      <c r="J1244" t="s">
        <v>534</v>
      </c>
    </row>
    <row r="1245" spans="1:16" x14ac:dyDescent="0.35">
      <c r="A1245" t="str">
        <f>VLOOKUP(E1245,kontoplaan!A242:F1710,6,FALSE)</f>
        <v>Põhitegevuse kulud</v>
      </c>
      <c r="B1245" t="str">
        <f>VLOOKUP(E1245,kontogrupp!A144:B1469,2,FALSE)</f>
        <v>55 - majandamiskulud</v>
      </c>
      <c r="C1245" t="s">
        <v>1252</v>
      </c>
      <c r="D1245">
        <v>-6</v>
      </c>
      <c r="E1245" s="1">
        <v>552490</v>
      </c>
      <c r="F1245" t="s">
        <v>244</v>
      </c>
      <c r="G1245" t="s">
        <v>139</v>
      </c>
      <c r="H1245" t="s">
        <v>140</v>
      </c>
      <c r="I1245" t="s">
        <v>245</v>
      </c>
      <c r="J1245" t="s">
        <v>246</v>
      </c>
      <c r="O1245" t="s">
        <v>247</v>
      </c>
      <c r="P1245" t="s">
        <v>248</v>
      </c>
    </row>
    <row r="1246" spans="1:16" x14ac:dyDescent="0.35">
      <c r="A1246" t="str">
        <f>VLOOKUP(E1246,kontoplaan!A243:F1711,6,FALSE)</f>
        <v>Põhitegevuse kulud</v>
      </c>
      <c r="B1246" t="str">
        <f>VLOOKUP(E1246,kontogrupp!A145:B1470,2,FALSE)</f>
        <v>55 - majandamiskulud</v>
      </c>
      <c r="C1246" t="s">
        <v>1253</v>
      </c>
      <c r="D1246">
        <v>-231</v>
      </c>
      <c r="E1246" s="1">
        <v>552490</v>
      </c>
      <c r="F1246" t="s">
        <v>244</v>
      </c>
      <c r="G1246" t="s">
        <v>139</v>
      </c>
      <c r="H1246" t="s">
        <v>140</v>
      </c>
      <c r="I1246" t="s">
        <v>245</v>
      </c>
      <c r="J1246" t="s">
        <v>246</v>
      </c>
      <c r="O1246" t="s">
        <v>247</v>
      </c>
      <c r="P1246" t="s">
        <v>248</v>
      </c>
    </row>
    <row r="1247" spans="1:16" x14ac:dyDescent="0.35">
      <c r="A1247" t="str">
        <f>VLOOKUP(E1247,kontoplaan!A244:F1712,6,FALSE)</f>
        <v>Põhitegevuse kulud</v>
      </c>
      <c r="B1247" t="str">
        <f>VLOOKUP(E1247,kontogrupp!A146:B1471,2,FALSE)</f>
        <v>55 - majandamiskulud</v>
      </c>
      <c r="C1247" t="s">
        <v>1254</v>
      </c>
      <c r="D1247">
        <v>-700</v>
      </c>
      <c r="E1247" s="1">
        <v>552490</v>
      </c>
      <c r="F1247" t="s">
        <v>244</v>
      </c>
      <c r="G1247" t="s">
        <v>139</v>
      </c>
      <c r="H1247" t="s">
        <v>140</v>
      </c>
      <c r="I1247" t="s">
        <v>245</v>
      </c>
      <c r="J1247" t="s">
        <v>246</v>
      </c>
      <c r="O1247" t="s">
        <v>247</v>
      </c>
      <c r="P1247" t="s">
        <v>248</v>
      </c>
    </row>
    <row r="1248" spans="1:16" x14ac:dyDescent="0.35">
      <c r="A1248" t="str">
        <f>VLOOKUP(E1248,kontoplaan!A245:F1713,6,FALSE)</f>
        <v>Põhitegevuse kulud</v>
      </c>
      <c r="B1248" t="str">
        <f>VLOOKUP(E1248,kontogrupp!A147:B1472,2,FALSE)</f>
        <v>55 - majandamiskulud</v>
      </c>
      <c r="C1248" t="s">
        <v>375</v>
      </c>
      <c r="D1248">
        <v>-903</v>
      </c>
      <c r="E1248" s="1">
        <v>551102</v>
      </c>
      <c r="F1248" t="s">
        <v>375</v>
      </c>
      <c r="G1248" t="s">
        <v>422</v>
      </c>
      <c r="H1248" t="s">
        <v>423</v>
      </c>
      <c r="I1248" t="s">
        <v>307</v>
      </c>
      <c r="J1248" t="s">
        <v>308</v>
      </c>
      <c r="K1248" t="s">
        <v>424</v>
      </c>
      <c r="L1248" t="s">
        <v>425</v>
      </c>
    </row>
    <row r="1249" spans="1:16" x14ac:dyDescent="0.35">
      <c r="A1249" t="str">
        <f>VLOOKUP(E1249,kontoplaan!A246:F1714,6,FALSE)</f>
        <v>Põhitegevuse kulud</v>
      </c>
      <c r="B1249" t="str">
        <f>VLOOKUP(E1249,kontogrupp!A148:B1473,2,FALSE)</f>
        <v>55 - majandamiskulud</v>
      </c>
      <c r="C1249" t="s">
        <v>354</v>
      </c>
      <c r="D1249">
        <v>-1140</v>
      </c>
      <c r="E1249" s="1">
        <v>551101</v>
      </c>
      <c r="F1249" t="s">
        <v>354</v>
      </c>
      <c r="G1249" t="s">
        <v>422</v>
      </c>
      <c r="H1249" t="s">
        <v>423</v>
      </c>
      <c r="I1249" t="s">
        <v>307</v>
      </c>
      <c r="J1249" t="s">
        <v>308</v>
      </c>
      <c r="K1249" t="s">
        <v>424</v>
      </c>
      <c r="L1249" t="s">
        <v>425</v>
      </c>
    </row>
    <row r="1250" spans="1:16" x14ac:dyDescent="0.35">
      <c r="A1250" t="str">
        <f>VLOOKUP(E1250,kontoplaan!A247:F1715,6,FALSE)</f>
        <v>Põhitegevuse kulud</v>
      </c>
      <c r="B1250" t="str">
        <f>VLOOKUP(E1250,kontogrupp!A149:B1474,2,FALSE)</f>
        <v>55 - majandamiskulud</v>
      </c>
      <c r="C1250" t="s">
        <v>388</v>
      </c>
      <c r="D1250">
        <v>-5583</v>
      </c>
      <c r="E1250" s="1">
        <v>551100</v>
      </c>
      <c r="F1250" t="s">
        <v>388</v>
      </c>
      <c r="G1250" t="s">
        <v>422</v>
      </c>
      <c r="H1250" t="s">
        <v>423</v>
      </c>
      <c r="I1250" t="s">
        <v>307</v>
      </c>
      <c r="J1250" t="s">
        <v>308</v>
      </c>
      <c r="K1250" t="s">
        <v>424</v>
      </c>
      <c r="L1250" t="s">
        <v>425</v>
      </c>
    </row>
    <row r="1251" spans="1:16" x14ac:dyDescent="0.35">
      <c r="A1251" t="str">
        <f>VLOOKUP(E1251,kontoplaan!A248:F1716,6,FALSE)</f>
        <v>Põhitegevuse kulud</v>
      </c>
      <c r="B1251" t="str">
        <f>VLOOKUP(E1251,kontogrupp!A150:B1475,2,FALSE)</f>
        <v>50 - tööjõukulud</v>
      </c>
      <c r="C1251" t="s">
        <v>28</v>
      </c>
      <c r="D1251">
        <v>231</v>
      </c>
      <c r="E1251" s="1">
        <v>506000</v>
      </c>
      <c r="F1251" t="s">
        <v>28</v>
      </c>
      <c r="G1251" t="s">
        <v>139</v>
      </c>
      <c r="H1251" t="s">
        <v>140</v>
      </c>
      <c r="I1251" t="s">
        <v>245</v>
      </c>
      <c r="J1251" t="s">
        <v>246</v>
      </c>
      <c r="O1251" t="s">
        <v>247</v>
      </c>
      <c r="P1251" t="s">
        <v>248</v>
      </c>
    </row>
    <row r="1252" spans="1:16" x14ac:dyDescent="0.35">
      <c r="A1252" t="str">
        <f>VLOOKUP(E1252,kontoplaan!A249:F1717,6,FALSE)</f>
        <v>Põhitegevuse kulud</v>
      </c>
      <c r="B1252" t="str">
        <f>VLOOKUP(E1252,kontogrupp!A151:B1476,2,FALSE)</f>
        <v>50 - tööjõukulud</v>
      </c>
      <c r="C1252" t="s">
        <v>18</v>
      </c>
      <c r="D1252">
        <v>6</v>
      </c>
      <c r="E1252" s="1">
        <v>506040</v>
      </c>
      <c r="F1252" t="s">
        <v>18</v>
      </c>
      <c r="G1252" t="s">
        <v>139</v>
      </c>
      <c r="H1252" t="s">
        <v>140</v>
      </c>
      <c r="I1252" t="s">
        <v>245</v>
      </c>
      <c r="J1252" t="s">
        <v>246</v>
      </c>
      <c r="O1252" t="s">
        <v>247</v>
      </c>
      <c r="P1252" t="s">
        <v>248</v>
      </c>
    </row>
    <row r="1253" spans="1:16" x14ac:dyDescent="0.35">
      <c r="A1253" t="str">
        <f>VLOOKUP(E1253,kontoplaan!A250:F1718,6,FALSE)</f>
        <v>Põhitegevuse kulud</v>
      </c>
      <c r="B1253" t="str">
        <f>VLOOKUP(E1253,kontogrupp!A152:B1477,2,FALSE)</f>
        <v>50 - tööjõukulud</v>
      </c>
      <c r="C1253" t="s">
        <v>97</v>
      </c>
      <c r="D1253">
        <v>700</v>
      </c>
      <c r="E1253" s="1">
        <v>500500</v>
      </c>
      <c r="F1253" t="s">
        <v>97</v>
      </c>
      <c r="G1253" t="s">
        <v>139</v>
      </c>
      <c r="H1253" t="s">
        <v>140</v>
      </c>
      <c r="I1253" t="s">
        <v>245</v>
      </c>
      <c r="J1253" t="s">
        <v>246</v>
      </c>
      <c r="O1253" t="s">
        <v>247</v>
      </c>
      <c r="P1253" t="s">
        <v>248</v>
      </c>
    </row>
    <row r="1254" spans="1:16" x14ac:dyDescent="0.35">
      <c r="A1254" t="str">
        <f>VLOOKUP(E1254,kontoplaan!A251:F1719,6,FALSE)</f>
        <v>Põhitegevuse kulud</v>
      </c>
      <c r="B1254" t="str">
        <f>VLOOKUP(E1254,kontogrupp!A153:B1478,2,FALSE)</f>
        <v>55 - majandamiskulud</v>
      </c>
      <c r="C1254" t="s">
        <v>1255</v>
      </c>
      <c r="D1254">
        <v>-3253</v>
      </c>
      <c r="E1254" s="1">
        <v>552490</v>
      </c>
      <c r="F1254" t="s">
        <v>244</v>
      </c>
      <c r="G1254" t="s">
        <v>139</v>
      </c>
      <c r="H1254" t="s">
        <v>140</v>
      </c>
      <c r="I1254" t="s">
        <v>245</v>
      </c>
      <c r="J1254" t="s">
        <v>246</v>
      </c>
      <c r="O1254" t="s">
        <v>247</v>
      </c>
      <c r="P1254" t="s">
        <v>248</v>
      </c>
    </row>
    <row r="1255" spans="1:16" x14ac:dyDescent="0.35">
      <c r="A1255" t="str">
        <f>VLOOKUP(E1255,kontoplaan!A252:F1720,6,FALSE)</f>
        <v>Põhitegevuse kulud</v>
      </c>
      <c r="B1255" t="str">
        <f>VLOOKUP(E1255,kontogrupp!A154:B1479,2,FALSE)</f>
        <v>50 - tööjõukulud</v>
      </c>
      <c r="C1255" t="s">
        <v>1256</v>
      </c>
      <c r="D1255">
        <v>51706</v>
      </c>
      <c r="E1255" s="1">
        <v>500240</v>
      </c>
      <c r="F1255" t="s">
        <v>206</v>
      </c>
      <c r="G1255" t="s">
        <v>158</v>
      </c>
      <c r="H1255" t="s">
        <v>159</v>
      </c>
      <c r="I1255" t="s">
        <v>117</v>
      </c>
      <c r="J1255" t="s">
        <v>118</v>
      </c>
    </row>
    <row r="1256" spans="1:16" x14ac:dyDescent="0.35">
      <c r="A1256" t="str">
        <f>VLOOKUP(E1256,kontoplaan!A253:F1721,6,FALSE)</f>
        <v>Põhitegevuse kulud</v>
      </c>
      <c r="B1256" t="str">
        <f>VLOOKUP(E1256,kontogrupp!A155:B1480,2,FALSE)</f>
        <v>50 - tööjõukulud</v>
      </c>
      <c r="C1256" t="s">
        <v>1256</v>
      </c>
      <c r="D1256">
        <v>4404</v>
      </c>
      <c r="E1256" s="1">
        <v>500210</v>
      </c>
      <c r="F1256" t="s">
        <v>220</v>
      </c>
      <c r="G1256" t="s">
        <v>158</v>
      </c>
      <c r="H1256" t="s">
        <v>159</v>
      </c>
      <c r="I1256" t="s">
        <v>117</v>
      </c>
      <c r="J1256" t="s">
        <v>118</v>
      </c>
    </row>
    <row r="1257" spans="1:16" x14ac:dyDescent="0.35">
      <c r="A1257" t="str">
        <f>VLOOKUP(E1257,kontoplaan!A254:F1722,6,FALSE)</f>
        <v>Põhitegevuse kulud</v>
      </c>
      <c r="B1257" t="str">
        <f>VLOOKUP(E1257,kontogrupp!A156:B1481,2,FALSE)</f>
        <v>50 - tööjõukulud</v>
      </c>
      <c r="C1257" t="s">
        <v>1256</v>
      </c>
      <c r="D1257">
        <v>-56110</v>
      </c>
      <c r="E1257" s="1">
        <v>500250</v>
      </c>
      <c r="F1257" t="s">
        <v>102</v>
      </c>
      <c r="G1257" t="s">
        <v>158</v>
      </c>
      <c r="H1257" t="s">
        <v>159</v>
      </c>
      <c r="I1257" t="s">
        <v>117</v>
      </c>
      <c r="J1257" t="s">
        <v>118</v>
      </c>
    </row>
    <row r="1258" spans="1:16" x14ac:dyDescent="0.35">
      <c r="A1258" t="str">
        <f>VLOOKUP(E1258,kontoplaan!A255:F1723,6,FALSE)</f>
        <v>Põhitegevuse kulud</v>
      </c>
      <c r="B1258" t="str">
        <f>VLOOKUP(E1258,kontogrupp!A157:B1482,2,FALSE)</f>
        <v>50 - tööjõukulud</v>
      </c>
      <c r="C1258" t="s">
        <v>1256</v>
      </c>
      <c r="D1258">
        <v>80276</v>
      </c>
      <c r="E1258" s="1">
        <v>500240</v>
      </c>
      <c r="F1258" t="s">
        <v>206</v>
      </c>
      <c r="G1258" t="s">
        <v>158</v>
      </c>
      <c r="H1258" t="s">
        <v>159</v>
      </c>
      <c r="I1258" t="s">
        <v>117</v>
      </c>
      <c r="J1258" t="s">
        <v>118</v>
      </c>
    </row>
    <row r="1259" spans="1:16" x14ac:dyDescent="0.35">
      <c r="A1259" t="str">
        <f>VLOOKUP(E1259,kontoplaan!A256:F1724,6,FALSE)</f>
        <v>Põhitegevuse kulud</v>
      </c>
      <c r="B1259" t="str">
        <f>VLOOKUP(E1259,kontogrupp!A158:B1483,2,FALSE)</f>
        <v>50 - tööjõukulud</v>
      </c>
      <c r="C1259" t="s">
        <v>1256</v>
      </c>
      <c r="D1259">
        <v>-80276</v>
      </c>
      <c r="E1259" s="1">
        <v>500270</v>
      </c>
      <c r="F1259" t="s">
        <v>238</v>
      </c>
      <c r="G1259" t="s">
        <v>158</v>
      </c>
      <c r="H1259" t="s">
        <v>159</v>
      </c>
      <c r="I1259" t="s">
        <v>117</v>
      </c>
      <c r="J1259" t="s">
        <v>118</v>
      </c>
    </row>
    <row r="1260" spans="1:16" x14ac:dyDescent="0.35">
      <c r="A1260" t="str">
        <f>VLOOKUP(E1260,kontoplaan!A257:F1725,6,FALSE)</f>
        <v>Põhitegevuse kulud</v>
      </c>
      <c r="B1260" t="str">
        <f>VLOOKUP(E1260,kontogrupp!A159:B1484,2,FALSE)</f>
        <v>55 - majandamiskulud</v>
      </c>
      <c r="C1260" t="s">
        <v>375</v>
      </c>
      <c r="D1260">
        <v>-411</v>
      </c>
      <c r="E1260" s="1">
        <v>551102</v>
      </c>
      <c r="F1260" t="s">
        <v>375</v>
      </c>
      <c r="G1260" t="s">
        <v>305</v>
      </c>
      <c r="H1260" t="s">
        <v>306</v>
      </c>
      <c r="I1260" t="s">
        <v>307</v>
      </c>
      <c r="J1260" t="s">
        <v>308</v>
      </c>
      <c r="K1260" t="s">
        <v>558</v>
      </c>
      <c r="L1260" t="s">
        <v>559</v>
      </c>
    </row>
    <row r="1261" spans="1:16" x14ac:dyDescent="0.35">
      <c r="A1261" t="str">
        <f>VLOOKUP(E1261,kontoplaan!A258:F1726,6,FALSE)</f>
        <v>Põhitegevuse kulud</v>
      </c>
      <c r="B1261" t="str">
        <f>VLOOKUP(E1261,kontogrupp!A160:B1485,2,FALSE)</f>
        <v>55 - majandamiskulud</v>
      </c>
      <c r="C1261" t="s">
        <v>354</v>
      </c>
      <c r="D1261">
        <v>-5689</v>
      </c>
      <c r="E1261" s="1">
        <v>551101</v>
      </c>
      <c r="F1261" t="s">
        <v>354</v>
      </c>
      <c r="G1261" t="s">
        <v>305</v>
      </c>
      <c r="H1261" t="s">
        <v>306</v>
      </c>
      <c r="I1261" t="s">
        <v>307</v>
      </c>
      <c r="J1261" t="s">
        <v>308</v>
      </c>
      <c r="K1261" t="s">
        <v>558</v>
      </c>
      <c r="L1261" t="s">
        <v>559</v>
      </c>
    </row>
    <row r="1262" spans="1:16" x14ac:dyDescent="0.35">
      <c r="A1262" t="str">
        <f>VLOOKUP(E1262,kontoplaan!A259:F1727,6,FALSE)</f>
        <v>Põhitegevuse kulud</v>
      </c>
      <c r="B1262" t="str">
        <f>VLOOKUP(E1262,kontogrupp!A161:B1486,2,FALSE)</f>
        <v>55 - majandamiskulud</v>
      </c>
      <c r="C1262" t="s">
        <v>388</v>
      </c>
      <c r="D1262">
        <v>-3040</v>
      </c>
      <c r="E1262" s="1">
        <v>551100</v>
      </c>
      <c r="F1262" t="s">
        <v>388</v>
      </c>
      <c r="G1262" t="s">
        <v>305</v>
      </c>
      <c r="H1262" t="s">
        <v>306</v>
      </c>
      <c r="I1262" t="s">
        <v>307</v>
      </c>
      <c r="J1262" t="s">
        <v>308</v>
      </c>
      <c r="K1262" t="s">
        <v>558</v>
      </c>
      <c r="L1262" t="s">
        <v>559</v>
      </c>
    </row>
    <row r="1263" spans="1:16" x14ac:dyDescent="0.35">
      <c r="A1263" t="str">
        <f>VLOOKUP(E1263,kontoplaan!A260:F1728,6,FALSE)</f>
        <v>Põhitegevuse kulud</v>
      </c>
      <c r="B1263" t="str">
        <f>VLOOKUP(E1263,kontogrupp!A162:B1487,2,FALSE)</f>
        <v>55 - majandamiskulud</v>
      </c>
      <c r="C1263" t="s">
        <v>375</v>
      </c>
      <c r="D1263">
        <v>-1023</v>
      </c>
      <c r="E1263" s="1">
        <v>551102</v>
      </c>
      <c r="F1263" t="s">
        <v>375</v>
      </c>
      <c r="G1263" t="s">
        <v>428</v>
      </c>
      <c r="H1263" t="s">
        <v>429</v>
      </c>
      <c r="I1263" t="s">
        <v>307</v>
      </c>
      <c r="J1263" t="s">
        <v>308</v>
      </c>
      <c r="K1263" t="s">
        <v>430</v>
      </c>
      <c r="L1263" t="s">
        <v>431</v>
      </c>
    </row>
    <row r="1264" spans="1:16" x14ac:dyDescent="0.35">
      <c r="A1264" t="str">
        <f>VLOOKUP(E1264,kontoplaan!A261:F1729,6,FALSE)</f>
        <v>Põhitegevuse kulud</v>
      </c>
      <c r="B1264" t="str">
        <f>VLOOKUP(E1264,kontogrupp!A163:B1488,2,FALSE)</f>
        <v>55 - majandamiskulud</v>
      </c>
      <c r="C1264" t="s">
        <v>354</v>
      </c>
      <c r="D1264">
        <v>-3490</v>
      </c>
      <c r="E1264" s="1">
        <v>551101</v>
      </c>
      <c r="F1264" t="s">
        <v>354</v>
      </c>
      <c r="G1264" t="s">
        <v>428</v>
      </c>
      <c r="H1264" t="s">
        <v>429</v>
      </c>
      <c r="I1264" t="s">
        <v>307</v>
      </c>
      <c r="J1264" t="s">
        <v>308</v>
      </c>
      <c r="K1264" t="s">
        <v>430</v>
      </c>
      <c r="L1264" t="s">
        <v>431</v>
      </c>
    </row>
    <row r="1265" spans="1:18" x14ac:dyDescent="0.35">
      <c r="A1265" t="str">
        <f>VLOOKUP(E1265,kontoplaan!A262:F1730,6,FALSE)</f>
        <v>Põhitegevuse kulud</v>
      </c>
      <c r="B1265" t="str">
        <f>VLOOKUP(E1265,kontogrupp!A164:B1489,2,FALSE)</f>
        <v>55 - majandamiskulud</v>
      </c>
      <c r="C1265" t="s">
        <v>388</v>
      </c>
      <c r="D1265">
        <v>-4292</v>
      </c>
      <c r="E1265" s="1">
        <v>551100</v>
      </c>
      <c r="F1265" t="s">
        <v>388</v>
      </c>
      <c r="G1265" t="s">
        <v>428</v>
      </c>
      <c r="H1265" t="s">
        <v>429</v>
      </c>
      <c r="I1265" t="s">
        <v>307</v>
      </c>
      <c r="J1265" t="s">
        <v>308</v>
      </c>
      <c r="K1265" t="s">
        <v>430</v>
      </c>
      <c r="L1265" t="s">
        <v>431</v>
      </c>
    </row>
    <row r="1266" spans="1:18" x14ac:dyDescent="0.35">
      <c r="A1266" t="str">
        <f>VLOOKUP(E1266,kontoplaan!A263:F1731,6,FALSE)</f>
        <v>Põhitegevuse kulud</v>
      </c>
      <c r="B1266" t="str">
        <f>VLOOKUP(E1266,kontogrupp!A165:B1490,2,FALSE)</f>
        <v>55 - majandamiskulud</v>
      </c>
      <c r="C1266" t="s">
        <v>1257</v>
      </c>
      <c r="D1266">
        <v>5375</v>
      </c>
      <c r="E1266" s="1">
        <v>552590</v>
      </c>
      <c r="F1266" t="s">
        <v>149</v>
      </c>
      <c r="G1266" t="s">
        <v>158</v>
      </c>
      <c r="H1266" t="s">
        <v>159</v>
      </c>
      <c r="I1266" t="s">
        <v>117</v>
      </c>
      <c r="J1266" t="s">
        <v>118</v>
      </c>
    </row>
    <row r="1267" spans="1:18" hidden="1" x14ac:dyDescent="0.35">
      <c r="A1267" t="str">
        <f>VLOOKUP(E1267,kontoplaan!A264:F1732,6,FALSE)</f>
        <v>Põhitegevuse tulud</v>
      </c>
      <c r="B1267" t="str">
        <f>VLOOKUP(E1267,kontogrupp!A166:B1491,2,FALSE)</f>
        <v>35 - saadud toetused</v>
      </c>
      <c r="C1267" t="s">
        <v>1258</v>
      </c>
      <c r="D1267">
        <v>5375</v>
      </c>
      <c r="E1267" s="1">
        <v>350000</v>
      </c>
      <c r="F1267" t="s">
        <v>162</v>
      </c>
      <c r="G1267" t="s">
        <v>158</v>
      </c>
      <c r="H1267" t="s">
        <v>159</v>
      </c>
      <c r="I1267" t="s">
        <v>117</v>
      </c>
      <c r="J1267" t="s">
        <v>118</v>
      </c>
    </row>
    <row r="1268" spans="1:18" x14ac:dyDescent="0.35">
      <c r="A1268" t="str">
        <f>VLOOKUP(E1268,kontoplaan!A265:F1733,6,FALSE)</f>
        <v>Põhitegevuse kulud</v>
      </c>
      <c r="B1268" t="str">
        <f>VLOOKUP(E1268,kontogrupp!A167:B1492,2,FALSE)</f>
        <v>50 - tööjõukulud</v>
      </c>
      <c r="C1268" t="s">
        <v>1259</v>
      </c>
      <c r="D1268">
        <v>9</v>
      </c>
      <c r="E1268" s="1">
        <v>506040</v>
      </c>
      <c r="F1268" t="s">
        <v>18</v>
      </c>
      <c r="G1268" t="s">
        <v>158</v>
      </c>
      <c r="H1268" t="s">
        <v>159</v>
      </c>
      <c r="I1268" t="s">
        <v>117</v>
      </c>
      <c r="J1268" t="s">
        <v>118</v>
      </c>
    </row>
    <row r="1269" spans="1:18" x14ac:dyDescent="0.35">
      <c r="A1269" t="str">
        <f>VLOOKUP(E1269,kontoplaan!A266:F1734,6,FALSE)</f>
        <v>Põhitegevuse kulud</v>
      </c>
      <c r="B1269" t="str">
        <f>VLOOKUP(E1269,kontogrupp!A168:B1493,2,FALSE)</f>
        <v>50 - tööjõukulud</v>
      </c>
      <c r="C1269" t="s">
        <v>1259</v>
      </c>
      <c r="D1269">
        <v>364</v>
      </c>
      <c r="E1269" s="1">
        <v>506000</v>
      </c>
      <c r="F1269" t="s">
        <v>28</v>
      </c>
      <c r="G1269" t="s">
        <v>158</v>
      </c>
      <c r="H1269" t="s">
        <v>159</v>
      </c>
      <c r="I1269" t="s">
        <v>117</v>
      </c>
      <c r="J1269" t="s">
        <v>118</v>
      </c>
    </row>
    <row r="1270" spans="1:18" x14ac:dyDescent="0.35">
      <c r="A1270" t="str">
        <f>VLOOKUP(E1270,kontoplaan!A267:F1735,6,FALSE)</f>
        <v>Põhitegevuse kulud</v>
      </c>
      <c r="B1270" t="str">
        <f>VLOOKUP(E1270,kontogrupp!A169:B1494,2,FALSE)</f>
        <v>50 - tööjõukulud</v>
      </c>
      <c r="C1270" t="s">
        <v>1259</v>
      </c>
      <c r="D1270">
        <v>1102</v>
      </c>
      <c r="E1270" s="1">
        <v>500240</v>
      </c>
      <c r="F1270" t="s">
        <v>206</v>
      </c>
      <c r="G1270" t="s">
        <v>158</v>
      </c>
      <c r="H1270" t="s">
        <v>159</v>
      </c>
      <c r="I1270" t="s">
        <v>117</v>
      </c>
      <c r="J1270" t="s">
        <v>118</v>
      </c>
    </row>
    <row r="1271" spans="1:18" x14ac:dyDescent="0.35">
      <c r="A1271" t="str">
        <f>VLOOKUP(E1271,kontoplaan!A268:F1736,6,FALSE)</f>
        <v>Põhitegevuse kulud</v>
      </c>
      <c r="B1271" t="str">
        <f>VLOOKUP(E1271,kontogrupp!A170:B1495,2,FALSE)</f>
        <v>55 - majandamiskulud</v>
      </c>
      <c r="C1271" t="s">
        <v>1260</v>
      </c>
      <c r="D1271">
        <v>-100</v>
      </c>
      <c r="E1271" s="1">
        <v>551483</v>
      </c>
      <c r="F1271" t="s">
        <v>116</v>
      </c>
      <c r="G1271" t="s">
        <v>19</v>
      </c>
      <c r="H1271" t="s">
        <v>20</v>
      </c>
      <c r="I1271" t="s">
        <v>117</v>
      </c>
      <c r="J1271" t="s">
        <v>118</v>
      </c>
      <c r="K1271" t="s">
        <v>119</v>
      </c>
      <c r="L1271" t="s">
        <v>120</v>
      </c>
      <c r="Q1271" t="s">
        <v>119</v>
      </c>
      <c r="R1271" t="s">
        <v>120</v>
      </c>
    </row>
    <row r="1272" spans="1:18" x14ac:dyDescent="0.35">
      <c r="A1272" t="str">
        <f>VLOOKUP(E1272,kontoplaan!A269:F1737,6,FALSE)</f>
        <v>Põhitegevuse kulud</v>
      </c>
      <c r="B1272" t="str">
        <f>VLOOKUP(E1272,kontogrupp!A171:B1496,2,FALSE)</f>
        <v>55 - majandamiskulud</v>
      </c>
      <c r="C1272" t="s">
        <v>1261</v>
      </c>
      <c r="D1272">
        <v>100</v>
      </c>
      <c r="E1272" s="1">
        <v>551400</v>
      </c>
      <c r="F1272" t="s">
        <v>989</v>
      </c>
      <c r="G1272" t="s">
        <v>19</v>
      </c>
      <c r="H1272" t="s">
        <v>20</v>
      </c>
      <c r="I1272" t="s">
        <v>540</v>
      </c>
      <c r="J1272" t="s">
        <v>541</v>
      </c>
      <c r="K1272" t="s">
        <v>119</v>
      </c>
      <c r="L1272" t="s">
        <v>120</v>
      </c>
      <c r="Q1272" t="s">
        <v>119</v>
      </c>
      <c r="R1272" t="s">
        <v>120</v>
      </c>
    </row>
    <row r="1273" spans="1:18" hidden="1" x14ac:dyDescent="0.35">
      <c r="A1273" t="str">
        <f>VLOOKUP(E1273,kontoplaan!A270:F1738,6,FALSE)</f>
        <v>Põhitegevuse tulud</v>
      </c>
      <c r="B1273" t="str">
        <f>VLOOKUP(E1273,kontogrupp!A172:B1497,2,FALSE)</f>
        <v>35 - saadud toetused</v>
      </c>
      <c r="C1273" t="s">
        <v>1259</v>
      </c>
      <c r="D1273">
        <v>1475</v>
      </c>
      <c r="E1273" s="1">
        <v>35000005</v>
      </c>
      <c r="F1273" t="s">
        <v>1263</v>
      </c>
      <c r="G1273" t="s">
        <v>158</v>
      </c>
      <c r="H1273" t="s">
        <v>159</v>
      </c>
      <c r="I1273" t="s">
        <v>117</v>
      </c>
      <c r="J1273" t="s">
        <v>118</v>
      </c>
    </row>
    <row r="1274" spans="1:18" x14ac:dyDescent="0.35">
      <c r="A1274" t="str">
        <f>VLOOKUP(E1274,kontoplaan!A271:F1739,6,FALSE)</f>
        <v>Põhitegevuse kulud</v>
      </c>
      <c r="B1274" t="str">
        <f>VLOOKUP(E1274,kontogrupp!A173:B1498,2,FALSE)</f>
        <v>55 - majandamiskulud</v>
      </c>
      <c r="C1274" t="s">
        <v>274</v>
      </c>
      <c r="D1274">
        <v>500</v>
      </c>
      <c r="E1274" s="1">
        <v>550420</v>
      </c>
      <c r="F1274" t="s">
        <v>274</v>
      </c>
      <c r="G1274" t="s">
        <v>158</v>
      </c>
      <c r="H1274" t="s">
        <v>159</v>
      </c>
      <c r="I1274" t="s">
        <v>117</v>
      </c>
      <c r="J1274" t="s">
        <v>118</v>
      </c>
      <c r="M1274" t="s">
        <v>267</v>
      </c>
      <c r="N1274" t="s">
        <v>268</v>
      </c>
    </row>
    <row r="1275" spans="1:18" x14ac:dyDescent="0.35">
      <c r="A1275" t="str">
        <f>VLOOKUP(E1275,kontoplaan!A272:F1740,6,FALSE)</f>
        <v>Põhitegevuse kulud</v>
      </c>
      <c r="B1275" t="str">
        <f>VLOOKUP(E1275,kontogrupp!A174:B1499,2,FALSE)</f>
        <v>55 - majandamiskulud</v>
      </c>
      <c r="C1275" t="s">
        <v>138</v>
      </c>
      <c r="D1275">
        <v>-500</v>
      </c>
      <c r="E1275" s="1">
        <v>550400</v>
      </c>
      <c r="F1275" t="s">
        <v>138</v>
      </c>
      <c r="G1275" t="s">
        <v>158</v>
      </c>
      <c r="H1275" t="s">
        <v>159</v>
      </c>
      <c r="I1275" t="s">
        <v>117</v>
      </c>
      <c r="J1275" t="s">
        <v>118</v>
      </c>
      <c r="M1275" t="s">
        <v>267</v>
      </c>
      <c r="N1275" t="s">
        <v>268</v>
      </c>
    </row>
    <row r="1276" spans="1:18" x14ac:dyDescent="0.35">
      <c r="A1276" t="str">
        <f>VLOOKUP(E1276,kontoplaan!A273:F1741,6,FALSE)</f>
        <v>Põhitegevuse kulud</v>
      </c>
      <c r="B1276" t="str">
        <f>VLOOKUP(E1276,kontogrupp!A175:B1500,2,FALSE)</f>
        <v>55 - majandamiskulud</v>
      </c>
      <c r="C1276" t="s">
        <v>1264</v>
      </c>
      <c r="D1276">
        <v>560</v>
      </c>
      <c r="E1276" s="1">
        <v>551401</v>
      </c>
      <c r="F1276" t="s">
        <v>1266</v>
      </c>
      <c r="G1276" t="s">
        <v>19</v>
      </c>
      <c r="H1276" t="s">
        <v>20</v>
      </c>
      <c r="I1276" t="s">
        <v>223</v>
      </c>
      <c r="J1276" t="s">
        <v>224</v>
      </c>
      <c r="K1276" t="s">
        <v>119</v>
      </c>
      <c r="L1276" t="s">
        <v>120</v>
      </c>
      <c r="Q1276" t="s">
        <v>119</v>
      </c>
      <c r="R1276" t="s">
        <v>120</v>
      </c>
    </row>
    <row r="1277" spans="1:18" hidden="1" x14ac:dyDescent="0.35">
      <c r="A1277" t="str">
        <f>VLOOKUP(E1277,kontoplaan!A274:F1742,6,FALSE)</f>
        <v>Põhitegevuse tulud</v>
      </c>
      <c r="B1277" t="str">
        <f>VLOOKUP(E1277,kontogrupp!A176:B1501,2,FALSE)</f>
        <v>32 - tulud kaupade ja teenuste müügist</v>
      </c>
      <c r="C1277" t="s">
        <v>1267</v>
      </c>
      <c r="D1277">
        <v>-3500</v>
      </c>
      <c r="E1277" s="1">
        <v>323390</v>
      </c>
      <c r="F1277" t="s">
        <v>1269</v>
      </c>
      <c r="G1277" t="s">
        <v>1270</v>
      </c>
      <c r="H1277" t="s">
        <v>1271</v>
      </c>
      <c r="I1277" t="s">
        <v>412</v>
      </c>
      <c r="J1277" t="s">
        <v>413</v>
      </c>
    </row>
    <row r="1278" spans="1:18" hidden="1" x14ac:dyDescent="0.35">
      <c r="A1278" t="str">
        <f>VLOOKUP(E1278,kontoplaan!A275:F1743,6,FALSE)</f>
        <v>Põhitegevuse tulud</v>
      </c>
      <c r="B1278" t="str">
        <f>VLOOKUP(E1278,kontogrupp!A177:B1502,2,FALSE)</f>
        <v>32 - tulud kaupade ja teenuste müügist</v>
      </c>
      <c r="C1278" t="s">
        <v>1267</v>
      </c>
      <c r="D1278">
        <v>3500</v>
      </c>
      <c r="E1278" s="1">
        <v>322190</v>
      </c>
      <c r="F1278" t="s">
        <v>780</v>
      </c>
      <c r="G1278" t="s">
        <v>1270</v>
      </c>
      <c r="H1278" t="s">
        <v>1271</v>
      </c>
      <c r="I1278" t="s">
        <v>412</v>
      </c>
      <c r="J1278" t="s">
        <v>413</v>
      </c>
    </row>
    <row r="1279" spans="1:18" hidden="1" x14ac:dyDescent="0.35">
      <c r="A1279" t="str">
        <f>VLOOKUP(E1279,kontoplaan!A276:F1744,6,FALSE)</f>
        <v>Põhitegevuse tulud</v>
      </c>
      <c r="B1279" t="str">
        <f>VLOOKUP(E1279,kontogrupp!A178:B1503,2,FALSE)</f>
        <v>32 - tulud kaupade ja teenuste müügist</v>
      </c>
      <c r="C1279" t="s">
        <v>1267</v>
      </c>
      <c r="D1279">
        <v>38000</v>
      </c>
      <c r="E1279" s="1">
        <v>322190</v>
      </c>
      <c r="F1279" t="s">
        <v>780</v>
      </c>
      <c r="G1279" t="s">
        <v>410</v>
      </c>
      <c r="H1279" t="s">
        <v>411</v>
      </c>
      <c r="I1279" t="s">
        <v>412</v>
      </c>
      <c r="J1279" t="s">
        <v>413</v>
      </c>
    </row>
    <row r="1280" spans="1:18" hidden="1" x14ac:dyDescent="0.35">
      <c r="A1280" t="str">
        <f>VLOOKUP(E1280,kontoplaan!A277:F1745,6,FALSE)</f>
        <v>Põhitegevuse tulud</v>
      </c>
      <c r="B1280" t="str">
        <f>VLOOKUP(E1280,kontogrupp!A179:B1504,2,FALSE)</f>
        <v>32 - tulud kaupade ja teenuste müügist</v>
      </c>
      <c r="C1280" t="s">
        <v>1267</v>
      </c>
      <c r="D1280">
        <v>-38000</v>
      </c>
      <c r="E1280" s="1">
        <v>323390</v>
      </c>
      <c r="F1280" t="s">
        <v>1269</v>
      </c>
      <c r="G1280" t="s">
        <v>410</v>
      </c>
      <c r="H1280" t="s">
        <v>411</v>
      </c>
      <c r="I1280" t="s">
        <v>412</v>
      </c>
      <c r="J1280" t="s">
        <v>413</v>
      </c>
    </row>
    <row r="1281" spans="1:18" hidden="1" x14ac:dyDescent="0.35">
      <c r="A1281" t="str">
        <f>VLOOKUP(E1281,kontoplaan!A278:F1746,6,FALSE)</f>
        <v>Põhitegevuse tulud</v>
      </c>
      <c r="B1281" t="str">
        <f>VLOOKUP(E1281,kontogrupp!A180:B1505,2,FALSE)</f>
        <v>35 - saadud toetused</v>
      </c>
      <c r="C1281" t="s">
        <v>802</v>
      </c>
      <c r="D1281">
        <v>200</v>
      </c>
      <c r="E1281" s="1">
        <v>350000</v>
      </c>
      <c r="F1281" t="s">
        <v>162</v>
      </c>
      <c r="G1281" t="s">
        <v>410</v>
      </c>
      <c r="H1281" t="s">
        <v>411</v>
      </c>
      <c r="I1281" t="s">
        <v>771</v>
      </c>
      <c r="J1281" t="s">
        <v>772</v>
      </c>
    </row>
    <row r="1282" spans="1:18" hidden="1" x14ac:dyDescent="0.35">
      <c r="A1282" t="str">
        <f>VLOOKUP(E1282,kontoplaan!A279:F1747,6,FALSE)</f>
        <v>Põhitegevuse tulud</v>
      </c>
      <c r="B1282" t="str">
        <f>VLOOKUP(E1282,kontogrupp!A181:B1506,2,FALSE)</f>
        <v>32 - tulud kaupade ja teenuste müügist</v>
      </c>
      <c r="C1282" t="s">
        <v>815</v>
      </c>
      <c r="D1282">
        <v>5968</v>
      </c>
      <c r="E1282" s="1">
        <v>322110</v>
      </c>
      <c r="F1282" t="s">
        <v>775</v>
      </c>
      <c r="G1282" t="s">
        <v>410</v>
      </c>
      <c r="H1282" t="s">
        <v>411</v>
      </c>
      <c r="I1282" t="s">
        <v>771</v>
      </c>
      <c r="J1282" t="s">
        <v>772</v>
      </c>
    </row>
    <row r="1283" spans="1:18" x14ac:dyDescent="0.35">
      <c r="A1283" t="str">
        <f>VLOOKUP(E1283,kontoplaan!A280:F1748,6,FALSE)</f>
        <v>Põhitegevuse kulud</v>
      </c>
      <c r="B1283" t="str">
        <f>VLOOKUP(E1283,kontogrupp!A182:B1507,2,FALSE)</f>
        <v>55 - majandamiskulud</v>
      </c>
      <c r="C1283" t="s">
        <v>900</v>
      </c>
      <c r="D1283">
        <v>521</v>
      </c>
      <c r="E1283" s="1">
        <v>550041</v>
      </c>
      <c r="F1283" t="s">
        <v>900</v>
      </c>
      <c r="G1283" t="s">
        <v>158</v>
      </c>
      <c r="H1283" t="s">
        <v>159</v>
      </c>
      <c r="I1283" t="s">
        <v>117</v>
      </c>
      <c r="J1283" t="s">
        <v>118</v>
      </c>
    </row>
    <row r="1284" spans="1:18" x14ac:dyDescent="0.35">
      <c r="A1284" t="str">
        <f>VLOOKUP(E1284,kontoplaan!A281:F1749,6,FALSE)</f>
        <v>Põhitegevuse kulud</v>
      </c>
      <c r="B1284" t="str">
        <f>VLOOKUP(E1284,kontogrupp!A183:B1508,2,FALSE)</f>
        <v>55 - majandamiskulud</v>
      </c>
      <c r="C1284" t="s">
        <v>76</v>
      </c>
      <c r="D1284">
        <v>521</v>
      </c>
      <c r="E1284" s="1">
        <v>550040</v>
      </c>
      <c r="F1284" t="s">
        <v>76</v>
      </c>
      <c r="G1284" t="s">
        <v>158</v>
      </c>
      <c r="H1284" t="s">
        <v>159</v>
      </c>
      <c r="I1284" t="s">
        <v>117</v>
      </c>
      <c r="J1284" t="s">
        <v>118</v>
      </c>
    </row>
    <row r="1285" spans="1:18" x14ac:dyDescent="0.35">
      <c r="A1285" t="str">
        <f>VLOOKUP(E1285,kontoplaan!A282:F1750,6,FALSE)</f>
        <v>Põhitegevuse kulud</v>
      </c>
      <c r="B1285" t="str">
        <f>VLOOKUP(E1285,kontogrupp!A184:B1509,2,FALSE)</f>
        <v>55 - majandamiskulud</v>
      </c>
      <c r="C1285" t="s">
        <v>375</v>
      </c>
      <c r="D1285">
        <v>-435</v>
      </c>
      <c r="E1285" s="1">
        <v>551102</v>
      </c>
      <c r="F1285" t="s">
        <v>375</v>
      </c>
      <c r="G1285" t="s">
        <v>428</v>
      </c>
      <c r="H1285" t="s">
        <v>429</v>
      </c>
      <c r="I1285" t="s">
        <v>307</v>
      </c>
      <c r="J1285" t="s">
        <v>308</v>
      </c>
      <c r="K1285" t="s">
        <v>586</v>
      </c>
      <c r="L1285" t="s">
        <v>587</v>
      </c>
    </row>
    <row r="1286" spans="1:18" x14ac:dyDescent="0.35">
      <c r="A1286" t="str">
        <f>VLOOKUP(E1286,kontoplaan!A283:F1751,6,FALSE)</f>
        <v>Põhitegevuse kulud</v>
      </c>
      <c r="B1286" t="str">
        <f>VLOOKUP(E1286,kontogrupp!A185:B1510,2,FALSE)</f>
        <v>60 - muud tegevuskulud</v>
      </c>
      <c r="C1286" t="s">
        <v>507</v>
      </c>
      <c r="D1286">
        <v>443</v>
      </c>
      <c r="E1286" s="1">
        <v>601060</v>
      </c>
      <c r="F1286" t="s">
        <v>507</v>
      </c>
      <c r="G1286" t="s">
        <v>158</v>
      </c>
      <c r="H1286" t="s">
        <v>159</v>
      </c>
      <c r="I1286" t="s">
        <v>117</v>
      </c>
      <c r="J1286" t="s">
        <v>118</v>
      </c>
    </row>
    <row r="1287" spans="1:18" x14ac:dyDescent="0.35">
      <c r="A1287" t="str">
        <f>VLOOKUP(E1287,kontoplaan!A284:F1752,6,FALSE)</f>
        <v>Põhitegevuse kulud</v>
      </c>
      <c r="B1287" t="str">
        <f>VLOOKUP(E1287,kontogrupp!A186:B1511,2,FALSE)</f>
        <v>55 - majandamiskulud</v>
      </c>
      <c r="C1287" t="s">
        <v>354</v>
      </c>
      <c r="D1287">
        <v>-1502</v>
      </c>
      <c r="E1287" s="1">
        <v>551101</v>
      </c>
      <c r="F1287" t="s">
        <v>354</v>
      </c>
      <c r="G1287" t="s">
        <v>428</v>
      </c>
      <c r="H1287" t="s">
        <v>429</v>
      </c>
      <c r="I1287" t="s">
        <v>307</v>
      </c>
      <c r="J1287" t="s">
        <v>308</v>
      </c>
      <c r="K1287" t="s">
        <v>586</v>
      </c>
      <c r="L1287" t="s">
        <v>587</v>
      </c>
    </row>
    <row r="1288" spans="1:18" x14ac:dyDescent="0.35">
      <c r="A1288" t="str">
        <f>VLOOKUP(E1288,kontoplaan!A285:F1753,6,FALSE)</f>
        <v>Põhitegevuse kulud</v>
      </c>
      <c r="B1288" t="str">
        <f>VLOOKUP(E1288,kontogrupp!A187:B1512,2,FALSE)</f>
        <v>55 - majandamiskulud</v>
      </c>
      <c r="C1288" t="s">
        <v>388</v>
      </c>
      <c r="D1288">
        <v>-2727</v>
      </c>
      <c r="E1288" s="1">
        <v>551100</v>
      </c>
      <c r="F1288" t="s">
        <v>388</v>
      </c>
      <c r="G1288" t="s">
        <v>428</v>
      </c>
      <c r="H1288" t="s">
        <v>429</v>
      </c>
      <c r="I1288" t="s">
        <v>307</v>
      </c>
      <c r="J1288" t="s">
        <v>308</v>
      </c>
      <c r="K1288" t="s">
        <v>586</v>
      </c>
      <c r="L1288" t="s">
        <v>587</v>
      </c>
    </row>
    <row r="1289" spans="1:18" x14ac:dyDescent="0.35">
      <c r="A1289" t="str">
        <f>VLOOKUP(E1289,kontoplaan!A286:F1754,6,FALSE)</f>
        <v>Põhitegevuse kulud</v>
      </c>
      <c r="B1289" t="str">
        <f>VLOOKUP(E1289,kontogrupp!A188:B1513,2,FALSE)</f>
        <v>55 - majandamiskulud</v>
      </c>
      <c r="C1289" t="s">
        <v>209</v>
      </c>
      <c r="D1289">
        <v>5000</v>
      </c>
      <c r="E1289" s="1">
        <v>552440</v>
      </c>
      <c r="F1289" t="s">
        <v>209</v>
      </c>
      <c r="G1289" t="s">
        <v>158</v>
      </c>
      <c r="H1289" t="s">
        <v>159</v>
      </c>
      <c r="I1289" t="s">
        <v>117</v>
      </c>
      <c r="J1289" t="s">
        <v>118</v>
      </c>
    </row>
    <row r="1290" spans="1:18" x14ac:dyDescent="0.35">
      <c r="A1290" t="str">
        <f>VLOOKUP(E1290,kontoplaan!A287:F1755,6,FALSE)</f>
        <v>Põhitegevuse kulud</v>
      </c>
      <c r="B1290" t="str">
        <f>VLOOKUP(E1290,kontogrupp!A189:B1514,2,FALSE)</f>
        <v>55 - majandamiskulud</v>
      </c>
      <c r="C1290" t="s">
        <v>1272</v>
      </c>
      <c r="D1290">
        <v>-400</v>
      </c>
      <c r="E1290" s="1">
        <v>551483</v>
      </c>
      <c r="F1290" t="s">
        <v>116</v>
      </c>
      <c r="G1290" t="s">
        <v>19</v>
      </c>
      <c r="H1290" t="s">
        <v>20</v>
      </c>
      <c r="I1290" t="s">
        <v>117</v>
      </c>
      <c r="J1290" t="s">
        <v>118</v>
      </c>
      <c r="K1290" t="s">
        <v>119</v>
      </c>
      <c r="L1290" t="s">
        <v>120</v>
      </c>
      <c r="Q1290" t="s">
        <v>119</v>
      </c>
      <c r="R1290" t="s">
        <v>120</v>
      </c>
    </row>
    <row r="1291" spans="1:18" x14ac:dyDescent="0.35">
      <c r="A1291" t="str">
        <f>VLOOKUP(E1291,kontoplaan!A288:F1756,6,FALSE)</f>
        <v>Põhitegevuse kulud</v>
      </c>
      <c r="B1291" t="str">
        <f>VLOOKUP(E1291,kontogrupp!A190:B1515,2,FALSE)</f>
        <v>55 - majandamiskulud</v>
      </c>
      <c r="C1291" t="s">
        <v>1273</v>
      </c>
      <c r="D1291">
        <v>2515</v>
      </c>
      <c r="E1291" s="1">
        <v>550001</v>
      </c>
      <c r="F1291" t="s">
        <v>194</v>
      </c>
      <c r="G1291" t="s">
        <v>158</v>
      </c>
      <c r="H1291" t="s">
        <v>159</v>
      </c>
      <c r="I1291" t="s">
        <v>117</v>
      </c>
      <c r="J1291" t="s">
        <v>118</v>
      </c>
    </row>
    <row r="1292" spans="1:18" x14ac:dyDescent="0.35">
      <c r="A1292" t="str">
        <f>VLOOKUP(E1292,kontoplaan!A289:F1757,6,FALSE)</f>
        <v>Põhitegevuse kulud</v>
      </c>
      <c r="B1292" t="str">
        <f>VLOOKUP(E1292,kontogrupp!A191:B1516,2,FALSE)</f>
        <v>55 - majandamiskulud</v>
      </c>
      <c r="C1292" t="s">
        <v>1274</v>
      </c>
      <c r="D1292">
        <v>400</v>
      </c>
      <c r="E1292" s="1">
        <v>551400</v>
      </c>
      <c r="F1292" t="s">
        <v>989</v>
      </c>
      <c r="G1292" t="s">
        <v>221</v>
      </c>
      <c r="H1292" t="s">
        <v>222</v>
      </c>
      <c r="I1292" t="s">
        <v>223</v>
      </c>
      <c r="J1292" t="s">
        <v>224</v>
      </c>
      <c r="K1292" t="s">
        <v>119</v>
      </c>
      <c r="L1292" t="s">
        <v>120</v>
      </c>
      <c r="Q1292" t="s">
        <v>119</v>
      </c>
      <c r="R1292" t="s">
        <v>120</v>
      </c>
    </row>
    <row r="1293" spans="1:18" x14ac:dyDescent="0.35">
      <c r="A1293" t="str">
        <f>VLOOKUP(E1293,kontoplaan!A290:F1758,6,FALSE)</f>
        <v>Põhitegevuse kulud</v>
      </c>
      <c r="B1293" t="str">
        <f>VLOOKUP(E1293,kontogrupp!A192:B1517,2,FALSE)</f>
        <v>55 - majandamiskulud</v>
      </c>
      <c r="C1293" t="s">
        <v>1275</v>
      </c>
      <c r="D1293">
        <v>1160</v>
      </c>
      <c r="E1293" s="1">
        <v>552590</v>
      </c>
      <c r="F1293" t="s">
        <v>149</v>
      </c>
      <c r="G1293" t="s">
        <v>410</v>
      </c>
      <c r="H1293" t="s">
        <v>411</v>
      </c>
      <c r="I1293" t="s">
        <v>412</v>
      </c>
      <c r="J1293" t="s">
        <v>413</v>
      </c>
    </row>
    <row r="1294" spans="1:18" x14ac:dyDescent="0.35">
      <c r="A1294" t="str">
        <f>VLOOKUP(E1294,kontoplaan!A291:F1759,6,FALSE)</f>
        <v>Põhitegevuse kulud</v>
      </c>
      <c r="B1294" t="str">
        <f>VLOOKUP(E1294,kontogrupp!A193:B1518,2,FALSE)</f>
        <v>55 - majandamiskulud</v>
      </c>
      <c r="C1294" t="s">
        <v>1275</v>
      </c>
      <c r="D1294">
        <v>-1160</v>
      </c>
      <c r="E1294" s="1">
        <v>552520</v>
      </c>
      <c r="F1294" t="s">
        <v>297</v>
      </c>
      <c r="G1294" t="s">
        <v>410</v>
      </c>
      <c r="H1294" t="s">
        <v>411</v>
      </c>
      <c r="I1294" t="s">
        <v>412</v>
      </c>
      <c r="J1294" t="s">
        <v>413</v>
      </c>
    </row>
    <row r="1295" spans="1:18" x14ac:dyDescent="0.35">
      <c r="A1295" t="str">
        <f>VLOOKUP(E1295,kontoplaan!A292:F1760,6,FALSE)</f>
        <v>Põhitegevuse kulud</v>
      </c>
      <c r="B1295" t="str">
        <f>VLOOKUP(E1295,kontogrupp!A194:B1519,2,FALSE)</f>
        <v>55 - majandamiskulud</v>
      </c>
      <c r="C1295" t="s">
        <v>1276</v>
      </c>
      <c r="D1295">
        <v>-225</v>
      </c>
      <c r="E1295" s="1">
        <v>551500</v>
      </c>
      <c r="F1295" t="s">
        <v>169</v>
      </c>
      <c r="G1295" t="s">
        <v>410</v>
      </c>
      <c r="H1295" t="s">
        <v>411</v>
      </c>
      <c r="I1295" t="s">
        <v>412</v>
      </c>
      <c r="J1295" t="s">
        <v>413</v>
      </c>
    </row>
    <row r="1296" spans="1:18" x14ac:dyDescent="0.35">
      <c r="A1296" t="str">
        <f>VLOOKUP(E1296,kontoplaan!A293:F1761,6,FALSE)</f>
        <v>Põhitegevuse kulud</v>
      </c>
      <c r="B1296" t="str">
        <f>VLOOKUP(E1296,kontogrupp!A195:B1520,2,FALSE)</f>
        <v>55 - majandamiskulud</v>
      </c>
      <c r="C1296" t="s">
        <v>1276</v>
      </c>
      <c r="D1296">
        <v>225</v>
      </c>
      <c r="E1296" s="1">
        <v>551490</v>
      </c>
      <c r="F1296" t="s">
        <v>1278</v>
      </c>
      <c r="G1296" t="s">
        <v>410</v>
      </c>
      <c r="H1296" t="s">
        <v>411</v>
      </c>
      <c r="I1296" t="s">
        <v>412</v>
      </c>
      <c r="J1296" t="s">
        <v>413</v>
      </c>
    </row>
    <row r="1297" spans="1:12" x14ac:dyDescent="0.35">
      <c r="A1297" t="str">
        <f>VLOOKUP(E1297,kontoplaan!A294:F1762,6,FALSE)</f>
        <v>Põhitegevuse kulud</v>
      </c>
      <c r="B1297" t="str">
        <f>VLOOKUP(E1297,kontogrupp!A196:B1521,2,FALSE)</f>
        <v>50 - tööjõukulud</v>
      </c>
      <c r="C1297" t="s">
        <v>1279</v>
      </c>
      <c r="D1297">
        <v>132</v>
      </c>
      <c r="E1297" s="1">
        <v>506000</v>
      </c>
      <c r="F1297" t="s">
        <v>28</v>
      </c>
      <c r="G1297" t="s">
        <v>490</v>
      </c>
      <c r="H1297" t="s">
        <v>491</v>
      </c>
      <c r="I1297" t="s">
        <v>492</v>
      </c>
      <c r="J1297" t="s">
        <v>493</v>
      </c>
    </row>
    <row r="1298" spans="1:12" x14ac:dyDescent="0.35">
      <c r="A1298" t="str">
        <f>VLOOKUP(E1298,kontoplaan!A295:F1763,6,FALSE)</f>
        <v>Põhitegevuse kulud</v>
      </c>
      <c r="B1298" t="str">
        <f>VLOOKUP(E1298,kontogrupp!A197:B1522,2,FALSE)</f>
        <v>50 - tööjõukulud</v>
      </c>
      <c r="C1298" t="s">
        <v>1280</v>
      </c>
      <c r="D1298">
        <v>-132</v>
      </c>
      <c r="E1298" s="1">
        <v>506000</v>
      </c>
      <c r="F1298" t="s">
        <v>28</v>
      </c>
      <c r="G1298" t="s">
        <v>410</v>
      </c>
      <c r="H1298" t="s">
        <v>411</v>
      </c>
      <c r="I1298" t="s">
        <v>412</v>
      </c>
      <c r="J1298" t="s">
        <v>413</v>
      </c>
    </row>
    <row r="1299" spans="1:12" x14ac:dyDescent="0.35">
      <c r="A1299" t="str">
        <f>VLOOKUP(E1299,kontoplaan!A296:F1764,6,FALSE)</f>
        <v>Põhitegevuse kulud</v>
      </c>
      <c r="B1299" t="str">
        <f>VLOOKUP(E1299,kontogrupp!A198:B1523,2,FALSE)</f>
        <v>55 - majandamiskulud</v>
      </c>
      <c r="C1299" t="s">
        <v>1281</v>
      </c>
      <c r="D1299">
        <v>-3787</v>
      </c>
      <c r="E1299" s="1">
        <v>551106</v>
      </c>
      <c r="F1299" t="s">
        <v>400</v>
      </c>
      <c r="G1299" t="s">
        <v>531</v>
      </c>
      <c r="H1299" t="s">
        <v>532</v>
      </c>
      <c r="I1299" t="s">
        <v>533</v>
      </c>
      <c r="J1299" t="s">
        <v>534</v>
      </c>
      <c r="K1299" t="s">
        <v>535</v>
      </c>
      <c r="L1299" t="s">
        <v>536</v>
      </c>
    </row>
    <row r="1300" spans="1:12" x14ac:dyDescent="0.35">
      <c r="A1300" t="str">
        <f>VLOOKUP(E1300,kontoplaan!A297:F1765,6,FALSE)</f>
        <v>Põhitegevuse kulud</v>
      </c>
      <c r="B1300" t="str">
        <f>VLOOKUP(E1300,kontogrupp!A199:B1524,2,FALSE)</f>
        <v>55 - majandamiskulud</v>
      </c>
      <c r="C1300" t="s">
        <v>1184</v>
      </c>
      <c r="D1300">
        <v>20</v>
      </c>
      <c r="E1300" s="1">
        <v>554031</v>
      </c>
      <c r="F1300" t="s">
        <v>870</v>
      </c>
      <c r="G1300" t="s">
        <v>490</v>
      </c>
      <c r="H1300" t="s">
        <v>491</v>
      </c>
      <c r="I1300" t="s">
        <v>492</v>
      </c>
      <c r="J1300" t="s">
        <v>493</v>
      </c>
    </row>
    <row r="1301" spans="1:12" x14ac:dyDescent="0.35">
      <c r="A1301" t="str">
        <f>VLOOKUP(E1301,kontoplaan!A298:F1766,6,FALSE)</f>
        <v>Põhitegevuse kulud</v>
      </c>
      <c r="B1301" t="str">
        <f>VLOOKUP(E1301,kontogrupp!A200:B1525,2,FALSE)</f>
        <v>55 - majandamiskulud</v>
      </c>
      <c r="C1301" t="s">
        <v>1184</v>
      </c>
      <c r="D1301">
        <v>462</v>
      </c>
      <c r="E1301" s="1">
        <v>552570</v>
      </c>
      <c r="F1301" t="s">
        <v>967</v>
      </c>
      <c r="G1301" t="s">
        <v>490</v>
      </c>
      <c r="H1301" t="s">
        <v>491</v>
      </c>
      <c r="I1301" t="s">
        <v>492</v>
      </c>
      <c r="J1301" t="s">
        <v>493</v>
      </c>
    </row>
    <row r="1302" spans="1:12" x14ac:dyDescent="0.35">
      <c r="A1302" t="str">
        <f>VLOOKUP(E1302,kontoplaan!A299:F1767,6,FALSE)</f>
        <v>Põhitegevuse kulud</v>
      </c>
      <c r="B1302" t="str">
        <f>VLOOKUP(E1302,kontogrupp!A201:B1526,2,FALSE)</f>
        <v>55 - majandamiskulud</v>
      </c>
      <c r="C1302" t="s">
        <v>1184</v>
      </c>
      <c r="D1302">
        <v>311</v>
      </c>
      <c r="E1302" s="1">
        <v>552500</v>
      </c>
      <c r="F1302" t="s">
        <v>1283</v>
      </c>
      <c r="G1302" t="s">
        <v>490</v>
      </c>
      <c r="H1302" t="s">
        <v>491</v>
      </c>
      <c r="I1302" t="s">
        <v>492</v>
      </c>
      <c r="J1302" t="s">
        <v>493</v>
      </c>
    </row>
    <row r="1303" spans="1:12" x14ac:dyDescent="0.35">
      <c r="A1303" t="str">
        <f>VLOOKUP(E1303,kontoplaan!A300:F1768,6,FALSE)</f>
        <v>Põhitegevuse kulud</v>
      </c>
      <c r="B1303" t="str">
        <f>VLOOKUP(E1303,kontogrupp!A202:B1527,2,FALSE)</f>
        <v>55 - majandamiskulud</v>
      </c>
      <c r="C1303" t="s">
        <v>1284</v>
      </c>
      <c r="D1303">
        <v>-240</v>
      </c>
      <c r="E1303" s="1">
        <v>551300</v>
      </c>
      <c r="F1303" t="s">
        <v>440</v>
      </c>
      <c r="G1303" t="s">
        <v>410</v>
      </c>
      <c r="H1303" t="s">
        <v>411</v>
      </c>
      <c r="I1303" t="s">
        <v>412</v>
      </c>
      <c r="J1303" t="s">
        <v>413</v>
      </c>
    </row>
    <row r="1304" spans="1:12" x14ac:dyDescent="0.35">
      <c r="A1304" t="str">
        <f>VLOOKUP(E1304,kontoplaan!A301:F1769,6,FALSE)</f>
        <v>Põhitegevuse kulud</v>
      </c>
      <c r="B1304" t="str">
        <f>VLOOKUP(E1304,kontogrupp!A203:B1528,2,FALSE)</f>
        <v>55 - majandamiskulud</v>
      </c>
      <c r="C1304" t="s">
        <v>1285</v>
      </c>
      <c r="D1304">
        <v>240</v>
      </c>
      <c r="E1304" s="1">
        <v>552230</v>
      </c>
      <c r="F1304" t="s">
        <v>188</v>
      </c>
      <c r="G1304" t="s">
        <v>490</v>
      </c>
      <c r="H1304" t="s">
        <v>491</v>
      </c>
      <c r="I1304" t="s">
        <v>492</v>
      </c>
      <c r="J1304" t="s">
        <v>493</v>
      </c>
    </row>
    <row r="1305" spans="1:12" x14ac:dyDescent="0.35">
      <c r="A1305" t="str">
        <f>VLOOKUP(E1305,kontoplaan!A302:F1770,6,FALSE)</f>
        <v>Põhitegevuse kulud</v>
      </c>
      <c r="B1305" t="str">
        <f>VLOOKUP(E1305,kontogrupp!A204:B1529,2,FALSE)</f>
        <v>55 - majandamiskulud</v>
      </c>
      <c r="C1305" t="s">
        <v>1286</v>
      </c>
      <c r="D1305">
        <v>540</v>
      </c>
      <c r="E1305" s="1">
        <v>551590</v>
      </c>
      <c r="F1305" t="s">
        <v>230</v>
      </c>
      <c r="G1305" t="s">
        <v>490</v>
      </c>
      <c r="H1305" t="s">
        <v>491</v>
      </c>
      <c r="I1305" t="s">
        <v>492</v>
      </c>
      <c r="J1305" t="s">
        <v>493</v>
      </c>
    </row>
    <row r="1306" spans="1:12" x14ac:dyDescent="0.35">
      <c r="A1306" t="str">
        <f>VLOOKUP(E1306,kontoplaan!A303:F1771,6,FALSE)</f>
        <v>Põhitegevuse kulud</v>
      </c>
      <c r="B1306" t="str">
        <f>VLOOKUP(E1306,kontogrupp!A205:B1530,2,FALSE)</f>
        <v>55 - majandamiskulud</v>
      </c>
      <c r="C1306" t="s">
        <v>1287</v>
      </c>
      <c r="D1306">
        <v>-540</v>
      </c>
      <c r="E1306" s="1">
        <v>551500</v>
      </c>
      <c r="F1306" t="s">
        <v>169</v>
      </c>
      <c r="G1306" t="s">
        <v>490</v>
      </c>
      <c r="H1306" t="s">
        <v>491</v>
      </c>
      <c r="I1306" t="s">
        <v>492</v>
      </c>
      <c r="J1306" t="s">
        <v>493</v>
      </c>
    </row>
    <row r="1307" spans="1:12" x14ac:dyDescent="0.35">
      <c r="A1307" t="str">
        <f>VLOOKUP(E1307,kontoplaan!A304:F1772,6,FALSE)</f>
        <v>Põhitegevuse kulud</v>
      </c>
      <c r="B1307" t="str">
        <f>VLOOKUP(E1307,kontogrupp!A206:B1531,2,FALSE)</f>
        <v>55 - majandamiskulud</v>
      </c>
      <c r="C1307" t="s">
        <v>1184</v>
      </c>
      <c r="D1307">
        <v>150</v>
      </c>
      <c r="E1307" s="1">
        <v>551417</v>
      </c>
      <c r="F1307" t="s">
        <v>257</v>
      </c>
      <c r="G1307" t="s">
        <v>490</v>
      </c>
      <c r="H1307" t="s">
        <v>491</v>
      </c>
      <c r="I1307" t="s">
        <v>492</v>
      </c>
      <c r="J1307" t="s">
        <v>493</v>
      </c>
    </row>
    <row r="1308" spans="1:12" x14ac:dyDescent="0.35">
      <c r="A1308" t="str">
        <f>VLOOKUP(E1308,kontoplaan!A305:F1773,6,FALSE)</f>
        <v>Põhitegevuse kulud</v>
      </c>
      <c r="B1308" t="str">
        <f>VLOOKUP(E1308,kontogrupp!A207:B1532,2,FALSE)</f>
        <v>55 - majandamiskulud</v>
      </c>
      <c r="C1308" t="s">
        <v>1288</v>
      </c>
      <c r="D1308">
        <v>-1323</v>
      </c>
      <c r="E1308" s="1">
        <v>552520</v>
      </c>
      <c r="F1308" t="s">
        <v>297</v>
      </c>
      <c r="G1308" t="s">
        <v>490</v>
      </c>
      <c r="H1308" t="s">
        <v>491</v>
      </c>
      <c r="I1308" t="s">
        <v>492</v>
      </c>
      <c r="J1308" t="s">
        <v>493</v>
      </c>
    </row>
    <row r="1309" spans="1:12" x14ac:dyDescent="0.35">
      <c r="A1309" t="str">
        <f>VLOOKUP(E1309,kontoplaan!A306:F1774,6,FALSE)</f>
        <v>Põhitegevuse kulud</v>
      </c>
      <c r="B1309" t="str">
        <f>VLOOKUP(E1309,kontogrupp!A208:B1533,2,FALSE)</f>
        <v>55 - majandamiskulud</v>
      </c>
      <c r="C1309" t="s">
        <v>1184</v>
      </c>
      <c r="D1309">
        <v>380</v>
      </c>
      <c r="E1309" s="1">
        <v>551103</v>
      </c>
      <c r="F1309" t="s">
        <v>488</v>
      </c>
      <c r="G1309" t="s">
        <v>490</v>
      </c>
      <c r="H1309" t="s">
        <v>491</v>
      </c>
      <c r="I1309" t="s">
        <v>492</v>
      </c>
      <c r="J1309" t="s">
        <v>493</v>
      </c>
    </row>
    <row r="1310" spans="1:12" x14ac:dyDescent="0.35">
      <c r="A1310" t="str">
        <f>VLOOKUP(E1310,kontoplaan!A307:F1775,6,FALSE)</f>
        <v>Põhitegevuse kulud</v>
      </c>
      <c r="B1310" t="str">
        <f>VLOOKUP(E1310,kontogrupp!A209:B1534,2,FALSE)</f>
        <v>55 - majandamiskulud</v>
      </c>
      <c r="C1310" t="s">
        <v>1289</v>
      </c>
      <c r="D1310">
        <v>130</v>
      </c>
      <c r="E1310" s="1">
        <v>550420</v>
      </c>
      <c r="F1310" t="s">
        <v>274</v>
      </c>
      <c r="G1310" t="s">
        <v>490</v>
      </c>
      <c r="H1310" t="s">
        <v>491</v>
      </c>
      <c r="I1310" t="s">
        <v>492</v>
      </c>
      <c r="J1310" t="s">
        <v>493</v>
      </c>
    </row>
    <row r="1311" spans="1:12" x14ac:dyDescent="0.35">
      <c r="A1311" t="str">
        <f>VLOOKUP(E1311,kontoplaan!A308:F1776,6,FALSE)</f>
        <v>Põhitegevuse kulud</v>
      </c>
      <c r="B1311" t="str">
        <f>VLOOKUP(E1311,kontogrupp!A210:B1535,2,FALSE)</f>
        <v>55 - majandamiskulud</v>
      </c>
      <c r="C1311" t="s">
        <v>1289</v>
      </c>
      <c r="D1311">
        <v>67</v>
      </c>
      <c r="E1311" s="1">
        <v>550400</v>
      </c>
      <c r="F1311" t="s">
        <v>138</v>
      </c>
      <c r="G1311" t="s">
        <v>490</v>
      </c>
      <c r="H1311" t="s">
        <v>491</v>
      </c>
      <c r="I1311" t="s">
        <v>492</v>
      </c>
      <c r="J1311" t="s">
        <v>493</v>
      </c>
    </row>
    <row r="1312" spans="1:12" x14ac:dyDescent="0.35">
      <c r="A1312" t="str">
        <f>VLOOKUP(E1312,kontoplaan!A309:F1777,6,FALSE)</f>
        <v>Põhitegevuse kulud</v>
      </c>
      <c r="B1312" t="str">
        <f>VLOOKUP(E1312,kontogrupp!A211:B1536,2,FALSE)</f>
        <v>55 - majandamiskulud</v>
      </c>
      <c r="C1312" t="s">
        <v>1290</v>
      </c>
      <c r="D1312">
        <v>270</v>
      </c>
      <c r="E1312" s="1">
        <v>550304</v>
      </c>
      <c r="F1312" t="s">
        <v>667</v>
      </c>
      <c r="G1312" t="s">
        <v>490</v>
      </c>
      <c r="H1312" t="s">
        <v>491</v>
      </c>
      <c r="I1312" t="s">
        <v>492</v>
      </c>
      <c r="J1312" t="s">
        <v>493</v>
      </c>
    </row>
    <row r="1313" spans="1:16" x14ac:dyDescent="0.35">
      <c r="A1313" t="str">
        <f>VLOOKUP(E1313,kontoplaan!A310:F1778,6,FALSE)</f>
        <v>Põhitegevuse kulud</v>
      </c>
      <c r="B1313" t="str">
        <f>VLOOKUP(E1313,kontogrupp!A212:B1537,2,FALSE)</f>
        <v>55 - majandamiskulud</v>
      </c>
      <c r="C1313" t="s">
        <v>1290</v>
      </c>
      <c r="D1313">
        <v>33</v>
      </c>
      <c r="E1313" s="1">
        <v>550302</v>
      </c>
      <c r="F1313" t="s">
        <v>274</v>
      </c>
      <c r="G1313" t="s">
        <v>490</v>
      </c>
      <c r="H1313" t="s">
        <v>491</v>
      </c>
      <c r="I1313" t="s">
        <v>492</v>
      </c>
      <c r="J1313" t="s">
        <v>493</v>
      </c>
    </row>
    <row r="1314" spans="1:16" x14ac:dyDescent="0.35">
      <c r="A1314" t="str">
        <f>VLOOKUP(E1314,kontoplaan!A311:F1779,6,FALSE)</f>
        <v>Põhitegevuse kulud</v>
      </c>
      <c r="B1314" t="str">
        <f>VLOOKUP(E1314,kontogrupp!A213:B1538,2,FALSE)</f>
        <v>55 - majandamiskulud</v>
      </c>
      <c r="C1314" t="s">
        <v>1291</v>
      </c>
      <c r="D1314">
        <v>-890</v>
      </c>
      <c r="E1314" s="1">
        <v>550302</v>
      </c>
      <c r="F1314" t="s">
        <v>274</v>
      </c>
      <c r="G1314" t="s">
        <v>490</v>
      </c>
      <c r="H1314" t="s">
        <v>491</v>
      </c>
      <c r="I1314" t="s">
        <v>492</v>
      </c>
      <c r="J1314" t="s">
        <v>493</v>
      </c>
    </row>
    <row r="1315" spans="1:16" x14ac:dyDescent="0.35">
      <c r="A1315" t="str">
        <f>VLOOKUP(E1315,kontoplaan!A312:F1780,6,FALSE)</f>
        <v>Põhitegevuse kulud</v>
      </c>
      <c r="B1315" t="str">
        <f>VLOOKUP(E1315,kontogrupp!A214:B1539,2,FALSE)</f>
        <v>55 - majandamiskulud</v>
      </c>
      <c r="C1315" t="s">
        <v>1292</v>
      </c>
      <c r="D1315">
        <v>390</v>
      </c>
      <c r="E1315" s="1">
        <v>550301</v>
      </c>
      <c r="F1315" t="s">
        <v>276</v>
      </c>
      <c r="G1315" t="s">
        <v>490</v>
      </c>
      <c r="H1315" t="s">
        <v>491</v>
      </c>
      <c r="I1315" t="s">
        <v>492</v>
      </c>
      <c r="J1315" t="s">
        <v>493</v>
      </c>
    </row>
    <row r="1316" spans="1:16" x14ac:dyDescent="0.35">
      <c r="A1316" t="str">
        <f>VLOOKUP(E1316,kontoplaan!A313:F1781,6,FALSE)</f>
        <v>Põhitegevuse kulud</v>
      </c>
      <c r="B1316" t="str">
        <f>VLOOKUP(E1316,kontogrupp!A215:B1540,2,FALSE)</f>
        <v>55 - majandamiskulud</v>
      </c>
      <c r="C1316" t="s">
        <v>1293</v>
      </c>
      <c r="D1316">
        <v>-100</v>
      </c>
      <c r="E1316" s="1">
        <v>550011</v>
      </c>
      <c r="F1316" t="s">
        <v>261</v>
      </c>
      <c r="G1316" t="s">
        <v>490</v>
      </c>
      <c r="H1316" t="s">
        <v>491</v>
      </c>
      <c r="I1316" t="s">
        <v>492</v>
      </c>
      <c r="J1316" t="s">
        <v>493</v>
      </c>
    </row>
    <row r="1317" spans="1:16" x14ac:dyDescent="0.35">
      <c r="A1317" t="str">
        <f>VLOOKUP(E1317,kontoplaan!A314:F1782,6,FALSE)</f>
        <v>Põhitegevuse kulud</v>
      </c>
      <c r="B1317" t="str">
        <f>VLOOKUP(E1317,kontogrupp!A216:B1541,2,FALSE)</f>
        <v>55 - majandamiskulud</v>
      </c>
      <c r="C1317" t="s">
        <v>1293</v>
      </c>
      <c r="D1317">
        <v>100</v>
      </c>
      <c r="E1317" s="1">
        <v>550000</v>
      </c>
      <c r="F1317" t="s">
        <v>190</v>
      </c>
      <c r="G1317" t="s">
        <v>490</v>
      </c>
      <c r="H1317" t="s">
        <v>491</v>
      </c>
      <c r="I1317" t="s">
        <v>492</v>
      </c>
      <c r="J1317" t="s">
        <v>493</v>
      </c>
    </row>
    <row r="1318" spans="1:16" x14ac:dyDescent="0.35">
      <c r="A1318" t="str">
        <f>VLOOKUP(E1318,kontoplaan!A315:F1783,6,FALSE)</f>
        <v>Põhitegevuse kulud</v>
      </c>
      <c r="B1318" t="str">
        <f>VLOOKUP(E1318,kontogrupp!A217:B1542,2,FALSE)</f>
        <v>50 - tööjõukulud</v>
      </c>
      <c r="C1318" t="s">
        <v>1184</v>
      </c>
      <c r="D1318">
        <v>2478</v>
      </c>
      <c r="E1318" s="1">
        <v>500240</v>
      </c>
      <c r="F1318" t="s">
        <v>206</v>
      </c>
      <c r="G1318" t="s">
        <v>490</v>
      </c>
      <c r="H1318" t="s">
        <v>491</v>
      </c>
      <c r="I1318" t="s">
        <v>492</v>
      </c>
      <c r="J1318" t="s">
        <v>493</v>
      </c>
    </row>
    <row r="1319" spans="1:16" x14ac:dyDescent="0.35">
      <c r="A1319" t="str">
        <f>VLOOKUP(E1319,kontoplaan!A316:F1784,6,FALSE)</f>
        <v>Põhitegevuse kulud</v>
      </c>
      <c r="B1319" t="str">
        <f>VLOOKUP(E1319,kontogrupp!A218:B1543,2,FALSE)</f>
        <v>55 - majandamiskulud</v>
      </c>
      <c r="C1319" t="s">
        <v>1294</v>
      </c>
      <c r="D1319">
        <v>-3316</v>
      </c>
      <c r="E1319" s="1">
        <v>552520</v>
      </c>
      <c r="F1319" t="s">
        <v>297</v>
      </c>
      <c r="G1319" t="s">
        <v>490</v>
      </c>
      <c r="H1319" t="s">
        <v>491</v>
      </c>
      <c r="I1319" t="s">
        <v>492</v>
      </c>
      <c r="J1319" t="s">
        <v>493</v>
      </c>
    </row>
    <row r="1320" spans="1:16" x14ac:dyDescent="0.35">
      <c r="A1320" t="str">
        <f>VLOOKUP(E1320,kontoplaan!A317:F1785,6,FALSE)</f>
        <v>Põhitegevuse kulud</v>
      </c>
      <c r="B1320" t="str">
        <f>VLOOKUP(E1320,kontogrupp!A219:B1544,2,FALSE)</f>
        <v>50 - tööjõukulud</v>
      </c>
      <c r="C1320" t="s">
        <v>1295</v>
      </c>
      <c r="D1320">
        <v>7</v>
      </c>
      <c r="E1320" s="1">
        <v>506040</v>
      </c>
      <c r="F1320" t="s">
        <v>18</v>
      </c>
      <c r="G1320" t="s">
        <v>490</v>
      </c>
      <c r="H1320" t="s">
        <v>491</v>
      </c>
      <c r="I1320" t="s">
        <v>492</v>
      </c>
      <c r="J1320" t="s">
        <v>493</v>
      </c>
    </row>
    <row r="1321" spans="1:16" x14ac:dyDescent="0.35">
      <c r="A1321" t="str">
        <f>VLOOKUP(E1321,kontoplaan!A318:F1786,6,FALSE)</f>
        <v>Põhitegevuse kulud</v>
      </c>
      <c r="B1321" t="str">
        <f>VLOOKUP(E1321,kontogrupp!A220:B1545,2,FALSE)</f>
        <v>50 - tööjõukulud</v>
      </c>
      <c r="C1321" t="s">
        <v>1296</v>
      </c>
      <c r="D1321">
        <v>264</v>
      </c>
      <c r="E1321" s="1">
        <v>506000</v>
      </c>
      <c r="F1321" t="s">
        <v>28</v>
      </c>
      <c r="G1321" t="s">
        <v>490</v>
      </c>
      <c r="H1321" t="s">
        <v>491</v>
      </c>
      <c r="I1321" t="s">
        <v>492</v>
      </c>
      <c r="J1321" t="s">
        <v>493</v>
      </c>
    </row>
    <row r="1322" spans="1:16" x14ac:dyDescent="0.35">
      <c r="A1322" t="str">
        <f>VLOOKUP(E1322,kontoplaan!A319:F1787,6,FALSE)</f>
        <v>Põhitegevuse kulud</v>
      </c>
      <c r="B1322" t="str">
        <f>VLOOKUP(E1322,kontogrupp!A221:B1546,2,FALSE)</f>
        <v>55 - majandamiskulud</v>
      </c>
      <c r="C1322" t="s">
        <v>1297</v>
      </c>
      <c r="D1322">
        <v>-1071</v>
      </c>
      <c r="E1322" s="1">
        <v>552520</v>
      </c>
      <c r="F1322" t="s">
        <v>297</v>
      </c>
      <c r="G1322" t="s">
        <v>410</v>
      </c>
      <c r="H1322" t="s">
        <v>411</v>
      </c>
      <c r="I1322" t="s">
        <v>771</v>
      </c>
      <c r="J1322" t="s">
        <v>772</v>
      </c>
    </row>
    <row r="1323" spans="1:16" x14ac:dyDescent="0.35">
      <c r="A1323" t="str">
        <f>VLOOKUP(E1323,kontoplaan!A320:F1788,6,FALSE)</f>
        <v>Põhitegevuse kulud</v>
      </c>
      <c r="B1323" t="str">
        <f>VLOOKUP(E1323,kontogrupp!A222:B1547,2,FALSE)</f>
        <v>50 - tööjõukulud</v>
      </c>
      <c r="C1323" t="s">
        <v>1298</v>
      </c>
      <c r="D1323">
        <v>800</v>
      </c>
      <c r="E1323" s="1">
        <v>500240</v>
      </c>
      <c r="F1323" t="s">
        <v>206</v>
      </c>
      <c r="G1323" t="s">
        <v>490</v>
      </c>
      <c r="H1323" t="s">
        <v>491</v>
      </c>
      <c r="I1323" t="s">
        <v>492</v>
      </c>
      <c r="J1323" t="s">
        <v>493</v>
      </c>
    </row>
    <row r="1324" spans="1:16" x14ac:dyDescent="0.35">
      <c r="A1324" t="str">
        <f>VLOOKUP(E1324,kontoplaan!A321:F1789,6,FALSE)</f>
        <v>Põhitegevuse kulud</v>
      </c>
      <c r="B1324" t="str">
        <f>VLOOKUP(E1324,kontogrupp!A223:B1548,2,FALSE)</f>
        <v>50 - tööjõukulud</v>
      </c>
      <c r="C1324" t="s">
        <v>1299</v>
      </c>
      <c r="D1324">
        <v>-400</v>
      </c>
      <c r="E1324" s="1">
        <v>500500</v>
      </c>
      <c r="F1324" t="s">
        <v>97</v>
      </c>
      <c r="G1324" t="s">
        <v>410</v>
      </c>
      <c r="H1324" t="s">
        <v>411</v>
      </c>
      <c r="I1324" t="s">
        <v>412</v>
      </c>
      <c r="J1324" t="s">
        <v>413</v>
      </c>
    </row>
    <row r="1325" spans="1:16" x14ac:dyDescent="0.35">
      <c r="A1325" t="str">
        <f>VLOOKUP(E1325,kontoplaan!A322:F1790,6,FALSE)</f>
        <v>Põhitegevuse kulud</v>
      </c>
      <c r="B1325" t="str">
        <f>VLOOKUP(E1325,kontogrupp!A224:B1549,2,FALSE)</f>
        <v>50 - tööjõukulud</v>
      </c>
      <c r="C1325" t="s">
        <v>1300</v>
      </c>
      <c r="D1325">
        <v>400</v>
      </c>
      <c r="E1325" s="1">
        <v>500213</v>
      </c>
      <c r="F1325" t="s">
        <v>995</v>
      </c>
      <c r="G1325" t="s">
        <v>490</v>
      </c>
      <c r="H1325" t="s">
        <v>491</v>
      </c>
      <c r="I1325" t="s">
        <v>492</v>
      </c>
      <c r="J1325" t="s">
        <v>493</v>
      </c>
    </row>
    <row r="1326" spans="1:16" x14ac:dyDescent="0.35">
      <c r="A1326" t="str">
        <f>VLOOKUP(E1326,kontoplaan!A323:F1791,6,FALSE)</f>
        <v>Põhitegevuse kulud</v>
      </c>
      <c r="B1326" t="str">
        <f>VLOOKUP(E1326,kontogrupp!A225:B1550,2,FALSE)</f>
        <v>50 - tööjõukulud</v>
      </c>
      <c r="C1326" t="s">
        <v>1301</v>
      </c>
      <c r="D1326">
        <v>-5746</v>
      </c>
      <c r="E1326" s="1">
        <v>506000</v>
      </c>
      <c r="F1326" t="s">
        <v>28</v>
      </c>
      <c r="G1326" t="s">
        <v>139</v>
      </c>
      <c r="H1326" t="s">
        <v>140</v>
      </c>
      <c r="I1326" t="s">
        <v>117</v>
      </c>
      <c r="J1326" t="s">
        <v>118</v>
      </c>
      <c r="M1326" t="s">
        <v>286</v>
      </c>
      <c r="N1326" t="s">
        <v>287</v>
      </c>
      <c r="O1326" t="s">
        <v>143</v>
      </c>
      <c r="P1326" t="s">
        <v>144</v>
      </c>
    </row>
    <row r="1327" spans="1:16" x14ac:dyDescent="0.35">
      <c r="A1327" t="str">
        <f>VLOOKUP(E1327,kontoplaan!A324:F1792,6,FALSE)</f>
        <v>Põhitegevuse kulud</v>
      </c>
      <c r="B1327" t="str">
        <f>VLOOKUP(E1327,kontogrupp!A226:B1551,2,FALSE)</f>
        <v>50 - tööjõukulud</v>
      </c>
      <c r="C1327" t="s">
        <v>1302</v>
      </c>
      <c r="D1327">
        <v>-139</v>
      </c>
      <c r="E1327" s="1">
        <v>506040</v>
      </c>
      <c r="F1327" t="s">
        <v>18</v>
      </c>
      <c r="G1327" t="s">
        <v>139</v>
      </c>
      <c r="H1327" t="s">
        <v>140</v>
      </c>
      <c r="I1327" t="s">
        <v>117</v>
      </c>
      <c r="J1327" t="s">
        <v>118</v>
      </c>
      <c r="M1327" t="s">
        <v>286</v>
      </c>
      <c r="N1327" t="s">
        <v>287</v>
      </c>
      <c r="O1327" t="s">
        <v>143</v>
      </c>
      <c r="P1327" t="s">
        <v>144</v>
      </c>
    </row>
    <row r="1328" spans="1:16" x14ac:dyDescent="0.35">
      <c r="A1328" t="str">
        <f>VLOOKUP(E1328,kontoplaan!A325:F1793,6,FALSE)</f>
        <v>Põhitegevuse kulud</v>
      </c>
      <c r="B1328" t="str">
        <f>VLOOKUP(E1328,kontogrupp!A227:B1552,2,FALSE)</f>
        <v>50 - tööjõukulud</v>
      </c>
      <c r="C1328" t="s">
        <v>1303</v>
      </c>
      <c r="D1328">
        <v>-17412</v>
      </c>
      <c r="E1328" s="1">
        <v>500260</v>
      </c>
      <c r="F1328" t="s">
        <v>157</v>
      </c>
      <c r="G1328" t="s">
        <v>139</v>
      </c>
      <c r="H1328" t="s">
        <v>140</v>
      </c>
      <c r="I1328" t="s">
        <v>117</v>
      </c>
      <c r="J1328" t="s">
        <v>118</v>
      </c>
      <c r="M1328" t="s">
        <v>286</v>
      </c>
      <c r="N1328" t="s">
        <v>287</v>
      </c>
      <c r="O1328" t="s">
        <v>143</v>
      </c>
      <c r="P1328" t="s">
        <v>144</v>
      </c>
    </row>
    <row r="1329" spans="1:16" x14ac:dyDescent="0.35">
      <c r="A1329" t="str">
        <f>VLOOKUP(E1329,kontoplaan!A326:F1794,6,FALSE)</f>
        <v>Põhitegevuse kulud</v>
      </c>
      <c r="B1329" t="str">
        <f>VLOOKUP(E1329,kontogrupp!A228:B1553,2,FALSE)</f>
        <v>55 - majandamiskulud</v>
      </c>
      <c r="C1329" t="s">
        <v>1304</v>
      </c>
      <c r="D1329">
        <v>-1190</v>
      </c>
      <c r="E1329" s="1">
        <v>552520</v>
      </c>
      <c r="F1329" t="s">
        <v>297</v>
      </c>
      <c r="G1329" t="s">
        <v>139</v>
      </c>
      <c r="H1329" t="s">
        <v>140</v>
      </c>
      <c r="I1329" t="s">
        <v>839</v>
      </c>
      <c r="J1329" t="s">
        <v>840</v>
      </c>
      <c r="O1329" t="s">
        <v>841</v>
      </c>
      <c r="P1329" t="s">
        <v>842</v>
      </c>
    </row>
    <row r="1330" spans="1:16" x14ac:dyDescent="0.35">
      <c r="A1330" t="str">
        <f>VLOOKUP(E1330,kontoplaan!A327:F1795,6,FALSE)</f>
        <v>Põhitegevuse kulud</v>
      </c>
      <c r="B1330" t="str">
        <f>VLOOKUP(E1330,kontogrupp!A229:B1554,2,FALSE)</f>
        <v>55 - majandamiskulud</v>
      </c>
      <c r="C1330" t="s">
        <v>1305</v>
      </c>
      <c r="D1330">
        <v>-210</v>
      </c>
      <c r="E1330" s="1">
        <v>552520</v>
      </c>
      <c r="F1330" t="s">
        <v>297</v>
      </c>
      <c r="G1330" t="s">
        <v>139</v>
      </c>
      <c r="H1330" t="s">
        <v>140</v>
      </c>
      <c r="I1330" t="s">
        <v>839</v>
      </c>
      <c r="J1330" t="s">
        <v>840</v>
      </c>
      <c r="O1330" t="s">
        <v>841</v>
      </c>
      <c r="P1330" t="s">
        <v>842</v>
      </c>
    </row>
    <row r="1331" spans="1:16" x14ac:dyDescent="0.35">
      <c r="A1331" t="str">
        <f>VLOOKUP(E1331,kontoplaan!A328:F1796,6,FALSE)</f>
        <v>Põhitegevuse kulud</v>
      </c>
      <c r="B1331" t="str">
        <f>VLOOKUP(E1331,kontogrupp!A230:B1555,2,FALSE)</f>
        <v>55 - majandamiskulud</v>
      </c>
      <c r="C1331" t="s">
        <v>1306</v>
      </c>
      <c r="D1331">
        <v>-476</v>
      </c>
      <c r="E1331" s="1">
        <v>552520</v>
      </c>
      <c r="F1331" t="s">
        <v>297</v>
      </c>
      <c r="G1331" t="s">
        <v>139</v>
      </c>
      <c r="H1331" t="s">
        <v>140</v>
      </c>
      <c r="I1331" t="s">
        <v>839</v>
      </c>
      <c r="J1331" t="s">
        <v>840</v>
      </c>
      <c r="O1331" t="s">
        <v>841</v>
      </c>
      <c r="P1331" t="s">
        <v>842</v>
      </c>
    </row>
    <row r="1332" spans="1:16" x14ac:dyDescent="0.35">
      <c r="A1332" t="str">
        <f>VLOOKUP(E1332,kontoplaan!A329:F1797,6,FALSE)</f>
        <v>Põhitegevuse kulud</v>
      </c>
      <c r="B1332" t="str">
        <f>VLOOKUP(E1332,kontogrupp!A231:B1556,2,FALSE)</f>
        <v>55 - majandamiskulud</v>
      </c>
      <c r="C1332" t="s">
        <v>1307</v>
      </c>
      <c r="D1332">
        <v>-1666</v>
      </c>
      <c r="E1332" s="1">
        <v>552520</v>
      </c>
      <c r="F1332" t="s">
        <v>297</v>
      </c>
      <c r="G1332" t="s">
        <v>139</v>
      </c>
      <c r="H1332" t="s">
        <v>140</v>
      </c>
      <c r="I1332" t="s">
        <v>839</v>
      </c>
      <c r="J1332" t="s">
        <v>840</v>
      </c>
      <c r="O1332" t="s">
        <v>841</v>
      </c>
      <c r="P1332" t="s">
        <v>842</v>
      </c>
    </row>
    <row r="1333" spans="1:16" x14ac:dyDescent="0.35">
      <c r="A1333" t="str">
        <f>VLOOKUP(E1333,kontoplaan!A330:F1798,6,FALSE)</f>
        <v>Põhitegevuse kulud</v>
      </c>
      <c r="B1333" t="str">
        <f>VLOOKUP(E1333,kontogrupp!A232:B1557,2,FALSE)</f>
        <v>55 - majandamiskulud</v>
      </c>
      <c r="C1333" t="s">
        <v>1308</v>
      </c>
      <c r="D1333">
        <v>-1008</v>
      </c>
      <c r="E1333" s="1">
        <v>552520</v>
      </c>
      <c r="F1333" t="s">
        <v>297</v>
      </c>
      <c r="G1333" t="s">
        <v>139</v>
      </c>
      <c r="H1333" t="s">
        <v>140</v>
      </c>
      <c r="I1333" t="s">
        <v>839</v>
      </c>
      <c r="J1333" t="s">
        <v>840</v>
      </c>
      <c r="O1333" t="s">
        <v>841</v>
      </c>
      <c r="P1333" t="s">
        <v>842</v>
      </c>
    </row>
    <row r="1334" spans="1:16" hidden="1" x14ac:dyDescent="0.35">
      <c r="A1334" t="str">
        <f>VLOOKUP(E1334,kontoplaan!A331:F1799,6,FALSE)</f>
        <v>Põhitegevuse tulud</v>
      </c>
      <c r="B1334" t="str">
        <f>VLOOKUP(E1334,kontogrupp!A233:B1558,2,FALSE)</f>
        <v>32 - tulud kaupade ja teenuste müügist</v>
      </c>
      <c r="C1334" t="s">
        <v>1309</v>
      </c>
      <c r="D1334">
        <v>11060</v>
      </c>
      <c r="E1334" s="1">
        <v>322050</v>
      </c>
      <c r="F1334" t="s">
        <v>1309</v>
      </c>
      <c r="G1334" t="s">
        <v>139</v>
      </c>
      <c r="H1334" t="s">
        <v>140</v>
      </c>
      <c r="I1334" t="s">
        <v>839</v>
      </c>
      <c r="J1334" t="s">
        <v>840</v>
      </c>
      <c r="O1334" t="s">
        <v>841</v>
      </c>
      <c r="P1334" t="s">
        <v>842</v>
      </c>
    </row>
    <row r="1335" spans="1:16" x14ac:dyDescent="0.35">
      <c r="A1335" t="str">
        <f>VLOOKUP(E1335,kontoplaan!A332:F1800,6,FALSE)</f>
        <v>Põhitegevuse kulud</v>
      </c>
      <c r="B1335" t="str">
        <f>VLOOKUP(E1335,kontogrupp!A234:B1559,2,FALSE)</f>
        <v>55 - majandamiskulud</v>
      </c>
      <c r="C1335" t="s">
        <v>1311</v>
      </c>
      <c r="D1335">
        <v>-5000</v>
      </c>
      <c r="E1335" s="1">
        <v>552490</v>
      </c>
      <c r="F1335" t="s">
        <v>244</v>
      </c>
      <c r="G1335" t="s">
        <v>139</v>
      </c>
      <c r="H1335" t="s">
        <v>140</v>
      </c>
      <c r="I1335" t="s">
        <v>307</v>
      </c>
      <c r="J1335" t="s">
        <v>308</v>
      </c>
      <c r="O1335" t="s">
        <v>1006</v>
      </c>
      <c r="P1335" t="s">
        <v>1007</v>
      </c>
    </row>
    <row r="1336" spans="1:16" x14ac:dyDescent="0.35">
      <c r="A1336" t="str">
        <f>VLOOKUP(E1336,kontoplaan!A333:F1801,6,FALSE)</f>
        <v>Põhitegevuse kulud</v>
      </c>
      <c r="B1336" t="str">
        <f>VLOOKUP(E1336,kontogrupp!A235:B1560,2,FALSE)</f>
        <v>55 - majandamiskulud</v>
      </c>
      <c r="C1336" t="s">
        <v>1312</v>
      </c>
      <c r="D1336">
        <v>9400</v>
      </c>
      <c r="E1336" s="1">
        <v>552520</v>
      </c>
      <c r="F1336" t="s">
        <v>297</v>
      </c>
      <c r="G1336" t="s">
        <v>490</v>
      </c>
      <c r="H1336" t="s">
        <v>491</v>
      </c>
      <c r="I1336" t="s">
        <v>492</v>
      </c>
      <c r="J1336" t="s">
        <v>493</v>
      </c>
    </row>
    <row r="1337" spans="1:16" hidden="1" x14ac:dyDescent="0.35">
      <c r="A1337" t="str">
        <f>VLOOKUP(E1337,kontoplaan!A334:F1802,6,FALSE)</f>
        <v>Põhitegevuse tulud</v>
      </c>
      <c r="B1337" t="str">
        <f>VLOOKUP(E1337,kontogrupp!A236:B1561,2,FALSE)</f>
        <v>35 - saadud toetused</v>
      </c>
      <c r="C1337" t="s">
        <v>1313</v>
      </c>
      <c r="D1337">
        <v>9400</v>
      </c>
      <c r="E1337" s="1">
        <v>350002</v>
      </c>
      <c r="F1337" t="s">
        <v>691</v>
      </c>
      <c r="G1337" t="s">
        <v>490</v>
      </c>
      <c r="H1337" t="s">
        <v>491</v>
      </c>
      <c r="I1337" t="s">
        <v>492</v>
      </c>
      <c r="J1337" t="s">
        <v>493</v>
      </c>
    </row>
    <row r="1338" spans="1:16" x14ac:dyDescent="0.35">
      <c r="A1338" t="str">
        <f>VLOOKUP(E1338,kontoplaan!A335:F1803,6,FALSE)</f>
        <v>Põhitegevuse kulud</v>
      </c>
      <c r="B1338" t="str">
        <f>VLOOKUP(E1338,kontogrupp!A237:B1562,2,FALSE)</f>
        <v>50 - tööjõukulud</v>
      </c>
      <c r="C1338" t="s">
        <v>1314</v>
      </c>
      <c r="D1338">
        <v>15</v>
      </c>
      <c r="E1338" s="1">
        <v>506040</v>
      </c>
      <c r="F1338" t="s">
        <v>18</v>
      </c>
      <c r="G1338" t="s">
        <v>613</v>
      </c>
      <c r="H1338" t="s">
        <v>614</v>
      </c>
      <c r="I1338" t="s">
        <v>615</v>
      </c>
      <c r="J1338" t="s">
        <v>616</v>
      </c>
    </row>
    <row r="1339" spans="1:16" x14ac:dyDescent="0.35">
      <c r="A1339" t="str">
        <f>VLOOKUP(E1339,kontoplaan!A336:F1804,6,FALSE)</f>
        <v>Põhitegevuse kulud</v>
      </c>
      <c r="B1339" t="str">
        <f>VLOOKUP(E1339,kontogrupp!A238:B1563,2,FALSE)</f>
        <v>50 - tööjõukulud</v>
      </c>
      <c r="C1339" t="s">
        <v>1315</v>
      </c>
      <c r="D1339">
        <v>94</v>
      </c>
      <c r="E1339" s="1">
        <v>506040</v>
      </c>
      <c r="F1339" t="s">
        <v>18</v>
      </c>
      <c r="G1339" t="s">
        <v>490</v>
      </c>
      <c r="H1339" t="s">
        <v>491</v>
      </c>
      <c r="I1339" t="s">
        <v>492</v>
      </c>
      <c r="J1339" t="s">
        <v>493</v>
      </c>
    </row>
    <row r="1340" spans="1:16" x14ac:dyDescent="0.35">
      <c r="A1340" t="str">
        <f>VLOOKUP(E1340,kontoplaan!A337:F1805,6,FALSE)</f>
        <v>Põhitegevuse kulud</v>
      </c>
      <c r="B1340" t="str">
        <f>VLOOKUP(E1340,kontogrupp!A239:B1564,2,FALSE)</f>
        <v>50 - tööjõukulud</v>
      </c>
      <c r="C1340" t="s">
        <v>1314</v>
      </c>
      <c r="D1340">
        <v>-15</v>
      </c>
      <c r="E1340" s="1">
        <v>506040</v>
      </c>
      <c r="F1340" t="s">
        <v>18</v>
      </c>
      <c r="G1340" t="s">
        <v>410</v>
      </c>
      <c r="H1340" t="s">
        <v>411</v>
      </c>
      <c r="I1340" t="s">
        <v>412</v>
      </c>
      <c r="J1340" t="s">
        <v>413</v>
      </c>
    </row>
    <row r="1341" spans="1:16" x14ac:dyDescent="0.35">
      <c r="A1341" t="str">
        <f>VLOOKUP(E1341,kontoplaan!A338:F1806,6,FALSE)</f>
        <v>Põhitegevuse kulud</v>
      </c>
      <c r="B1341" t="str">
        <f>VLOOKUP(E1341,kontogrupp!A240:B1565,2,FALSE)</f>
        <v>50 - tööjõukulud</v>
      </c>
      <c r="C1341" t="s">
        <v>1315</v>
      </c>
      <c r="D1341">
        <v>-94</v>
      </c>
      <c r="E1341" s="1">
        <v>506040</v>
      </c>
      <c r="F1341" t="s">
        <v>18</v>
      </c>
      <c r="G1341" t="s">
        <v>410</v>
      </c>
      <c r="H1341" t="s">
        <v>411</v>
      </c>
      <c r="I1341" t="s">
        <v>412</v>
      </c>
      <c r="J1341" t="s">
        <v>413</v>
      </c>
    </row>
    <row r="1342" spans="1:16" x14ac:dyDescent="0.35">
      <c r="A1342" t="str">
        <f>VLOOKUP(E1342,kontoplaan!A339:F1807,6,FALSE)</f>
        <v>Põhitegevuse kulud</v>
      </c>
      <c r="B1342" t="str">
        <f>VLOOKUP(E1342,kontogrupp!A241:B1566,2,FALSE)</f>
        <v>50 - tööjõukulud</v>
      </c>
      <c r="C1342" t="s">
        <v>1279</v>
      </c>
      <c r="D1342">
        <v>622</v>
      </c>
      <c r="E1342" s="1">
        <v>506000</v>
      </c>
      <c r="F1342" t="s">
        <v>28</v>
      </c>
      <c r="G1342" t="s">
        <v>490</v>
      </c>
      <c r="H1342" t="s">
        <v>491</v>
      </c>
      <c r="I1342" t="s">
        <v>492</v>
      </c>
      <c r="J1342" t="s">
        <v>493</v>
      </c>
    </row>
    <row r="1343" spans="1:16" x14ac:dyDescent="0.35">
      <c r="A1343" t="str">
        <f>VLOOKUP(E1343,kontoplaan!A340:F1808,6,FALSE)</f>
        <v>Põhitegevuse kulud</v>
      </c>
      <c r="B1343" t="str">
        <f>VLOOKUP(E1343,kontogrupp!A242:B1567,2,FALSE)</f>
        <v>50 - tööjõukulud</v>
      </c>
      <c r="C1343" t="s">
        <v>1279</v>
      </c>
      <c r="D1343">
        <v>-622</v>
      </c>
      <c r="E1343" s="1">
        <v>506000</v>
      </c>
      <c r="F1343" t="s">
        <v>28</v>
      </c>
      <c r="G1343" t="s">
        <v>410</v>
      </c>
      <c r="H1343" t="s">
        <v>411</v>
      </c>
      <c r="I1343" t="s">
        <v>412</v>
      </c>
      <c r="J1343" t="s">
        <v>413</v>
      </c>
    </row>
    <row r="1344" spans="1:16" x14ac:dyDescent="0.35">
      <c r="A1344" t="str">
        <f>VLOOKUP(E1344,kontoplaan!A341:F1809,6,FALSE)</f>
        <v>Põhitegevuse kulud</v>
      </c>
      <c r="B1344" t="str">
        <f>VLOOKUP(E1344,kontogrupp!A243:B1568,2,FALSE)</f>
        <v>50 - tööjõukulud</v>
      </c>
      <c r="C1344" t="s">
        <v>1316</v>
      </c>
      <c r="D1344">
        <v>3857</v>
      </c>
      <c r="E1344" s="1">
        <v>506000</v>
      </c>
      <c r="F1344" t="s">
        <v>28</v>
      </c>
      <c r="G1344" t="s">
        <v>613</v>
      </c>
      <c r="H1344" t="s">
        <v>614</v>
      </c>
      <c r="I1344" t="s">
        <v>615</v>
      </c>
      <c r="J1344" t="s">
        <v>616</v>
      </c>
    </row>
    <row r="1345" spans="1:10" x14ac:dyDescent="0.35">
      <c r="A1345" t="str">
        <f>VLOOKUP(E1345,kontoplaan!A342:F1810,6,FALSE)</f>
        <v>Põhitegevuse kulud</v>
      </c>
      <c r="B1345" t="str">
        <f>VLOOKUP(E1345,kontogrupp!A244:B1569,2,FALSE)</f>
        <v>50 - tööjõukulud</v>
      </c>
      <c r="C1345" t="s">
        <v>1316</v>
      </c>
      <c r="D1345">
        <v>-3857</v>
      </c>
      <c r="E1345" s="1">
        <v>506000</v>
      </c>
      <c r="F1345" t="s">
        <v>28</v>
      </c>
      <c r="G1345" t="s">
        <v>410</v>
      </c>
      <c r="H1345" t="s">
        <v>411</v>
      </c>
      <c r="I1345" t="s">
        <v>412</v>
      </c>
      <c r="J1345" t="s">
        <v>413</v>
      </c>
    </row>
    <row r="1346" spans="1:10" x14ac:dyDescent="0.35">
      <c r="A1346" t="str">
        <f>VLOOKUP(E1346,kontoplaan!A343:F1811,6,FALSE)</f>
        <v>Põhitegevuse kulud</v>
      </c>
      <c r="B1346" t="str">
        <f>VLOOKUP(E1346,kontogrupp!A245:B1570,2,FALSE)</f>
        <v>50 - tööjõukulud</v>
      </c>
      <c r="C1346" t="s">
        <v>1317</v>
      </c>
      <c r="D1346">
        <v>8928</v>
      </c>
      <c r="E1346" s="1">
        <v>500250</v>
      </c>
      <c r="F1346" t="s">
        <v>102</v>
      </c>
      <c r="G1346" t="s">
        <v>613</v>
      </c>
      <c r="H1346" t="s">
        <v>614</v>
      </c>
      <c r="I1346" t="s">
        <v>615</v>
      </c>
      <c r="J1346" t="s">
        <v>616</v>
      </c>
    </row>
    <row r="1347" spans="1:10" x14ac:dyDescent="0.35">
      <c r="A1347" t="str">
        <f>VLOOKUP(E1347,kontoplaan!A344:F1812,6,FALSE)</f>
        <v>Põhitegevuse kulud</v>
      </c>
      <c r="B1347" t="str">
        <f>VLOOKUP(E1347,kontogrupp!A246:B1571,2,FALSE)</f>
        <v>50 - tööjõukulud</v>
      </c>
      <c r="C1347" t="s">
        <v>1318</v>
      </c>
      <c r="D1347">
        <v>2760</v>
      </c>
      <c r="E1347" s="1">
        <v>500210</v>
      </c>
      <c r="F1347" t="s">
        <v>220</v>
      </c>
      <c r="G1347" t="s">
        <v>613</v>
      </c>
      <c r="H1347" t="s">
        <v>614</v>
      </c>
      <c r="I1347" t="s">
        <v>615</v>
      </c>
      <c r="J1347" t="s">
        <v>616</v>
      </c>
    </row>
    <row r="1348" spans="1:10" x14ac:dyDescent="0.35">
      <c r="A1348" t="str">
        <f>VLOOKUP(E1348,kontoplaan!A345:F1813,6,FALSE)</f>
        <v>Põhitegevuse kulud</v>
      </c>
      <c r="B1348" t="str">
        <f>VLOOKUP(E1348,kontogrupp!A247:B1572,2,FALSE)</f>
        <v>50 - tööjõukulud</v>
      </c>
      <c r="C1348" t="s">
        <v>1319</v>
      </c>
      <c r="D1348">
        <v>27</v>
      </c>
      <c r="E1348" s="1">
        <v>500240</v>
      </c>
      <c r="F1348" t="s">
        <v>206</v>
      </c>
      <c r="G1348" t="s">
        <v>490</v>
      </c>
      <c r="H1348" t="s">
        <v>491</v>
      </c>
      <c r="I1348" t="s">
        <v>492</v>
      </c>
      <c r="J1348" t="s">
        <v>493</v>
      </c>
    </row>
    <row r="1349" spans="1:10" x14ac:dyDescent="0.35">
      <c r="A1349" t="str">
        <f>VLOOKUP(E1349,kontoplaan!A346:F1814,6,FALSE)</f>
        <v>Põhitegevuse kulud</v>
      </c>
      <c r="B1349" t="str">
        <f>VLOOKUP(E1349,kontogrupp!A248:B1573,2,FALSE)</f>
        <v>50 - tööjõukulud</v>
      </c>
      <c r="C1349" t="s">
        <v>1320</v>
      </c>
      <c r="D1349">
        <v>657</v>
      </c>
      <c r="E1349" s="1">
        <v>500430</v>
      </c>
      <c r="F1349" t="s">
        <v>783</v>
      </c>
      <c r="G1349" t="s">
        <v>490</v>
      </c>
      <c r="H1349" t="s">
        <v>491</v>
      </c>
      <c r="I1349" t="s">
        <v>492</v>
      </c>
      <c r="J1349" t="s">
        <v>493</v>
      </c>
    </row>
    <row r="1350" spans="1:10" x14ac:dyDescent="0.35">
      <c r="A1350" t="str">
        <f>VLOOKUP(E1350,kontoplaan!A347:F1815,6,FALSE)</f>
        <v>Põhitegevuse kulud</v>
      </c>
      <c r="B1350" t="str">
        <f>VLOOKUP(E1350,kontogrupp!A249:B1574,2,FALSE)</f>
        <v>50 - tööjõukulud</v>
      </c>
      <c r="C1350" t="s">
        <v>1321</v>
      </c>
      <c r="D1350">
        <v>1200</v>
      </c>
      <c r="E1350" s="1">
        <v>500210</v>
      </c>
      <c r="F1350" t="s">
        <v>220</v>
      </c>
      <c r="G1350" t="s">
        <v>490</v>
      </c>
      <c r="H1350" t="s">
        <v>491</v>
      </c>
      <c r="I1350" t="s">
        <v>492</v>
      </c>
      <c r="J1350" t="s">
        <v>493</v>
      </c>
    </row>
    <row r="1351" spans="1:10" x14ac:dyDescent="0.35">
      <c r="A1351" t="str">
        <f>VLOOKUP(E1351,kontoplaan!A348:F1816,6,FALSE)</f>
        <v>Põhitegevuse kulud</v>
      </c>
      <c r="B1351" t="str">
        <f>VLOOKUP(E1351,kontogrupp!A250:B1575,2,FALSE)</f>
        <v>50 - tööjõukulud</v>
      </c>
      <c r="C1351" t="s">
        <v>1322</v>
      </c>
      <c r="D1351">
        <v>5976</v>
      </c>
      <c r="E1351" s="1">
        <v>500250</v>
      </c>
      <c r="F1351" t="s">
        <v>102</v>
      </c>
      <c r="G1351" t="s">
        <v>410</v>
      </c>
      <c r="H1351" t="s">
        <v>411</v>
      </c>
      <c r="I1351" t="s">
        <v>412</v>
      </c>
      <c r="J1351" t="s">
        <v>413</v>
      </c>
    </row>
    <row r="1352" spans="1:10" x14ac:dyDescent="0.35">
      <c r="A1352" t="str">
        <f>VLOOKUP(E1352,kontoplaan!A349:F1817,6,FALSE)</f>
        <v>Põhitegevuse kulud</v>
      </c>
      <c r="B1352" t="str">
        <f>VLOOKUP(E1352,kontogrupp!A251:B1576,2,FALSE)</f>
        <v>50 - tööjõukulud</v>
      </c>
      <c r="C1352" t="s">
        <v>1323</v>
      </c>
      <c r="D1352">
        <v>2040</v>
      </c>
      <c r="E1352" s="1">
        <v>500430</v>
      </c>
      <c r="F1352" t="s">
        <v>783</v>
      </c>
      <c r="G1352" t="s">
        <v>410</v>
      </c>
      <c r="H1352" t="s">
        <v>411</v>
      </c>
      <c r="I1352" t="s">
        <v>412</v>
      </c>
      <c r="J1352" t="s">
        <v>413</v>
      </c>
    </row>
    <row r="1353" spans="1:10" x14ac:dyDescent="0.35">
      <c r="A1353" t="str">
        <f>VLOOKUP(E1353,kontoplaan!A350:F1818,6,FALSE)</f>
        <v>Põhitegevuse kulud</v>
      </c>
      <c r="B1353" t="str">
        <f>VLOOKUP(E1353,kontogrupp!A252:B1577,2,FALSE)</f>
        <v>50 - tööjõukulud</v>
      </c>
      <c r="C1353" t="s">
        <v>1324</v>
      </c>
      <c r="D1353">
        <v>930</v>
      </c>
      <c r="E1353" s="1">
        <v>500240</v>
      </c>
      <c r="F1353" t="s">
        <v>206</v>
      </c>
      <c r="G1353" t="s">
        <v>410</v>
      </c>
      <c r="H1353" t="s">
        <v>411</v>
      </c>
      <c r="I1353" t="s">
        <v>412</v>
      </c>
      <c r="J1353" t="s">
        <v>413</v>
      </c>
    </row>
    <row r="1354" spans="1:10" x14ac:dyDescent="0.35">
      <c r="A1354" t="str">
        <f>VLOOKUP(E1354,kontoplaan!A351:F1819,6,FALSE)</f>
        <v>Põhitegevuse kulud</v>
      </c>
      <c r="B1354" t="str">
        <f>VLOOKUP(E1354,kontogrupp!A253:B1578,2,FALSE)</f>
        <v>50 - tööjõukulud</v>
      </c>
      <c r="C1354" t="s">
        <v>1322</v>
      </c>
      <c r="D1354">
        <v>-5976</v>
      </c>
      <c r="E1354" s="1">
        <v>500500</v>
      </c>
      <c r="F1354" t="s">
        <v>97</v>
      </c>
      <c r="G1354" t="s">
        <v>410</v>
      </c>
      <c r="H1354" t="s">
        <v>411</v>
      </c>
      <c r="I1354" t="s">
        <v>412</v>
      </c>
      <c r="J1354" t="s">
        <v>413</v>
      </c>
    </row>
    <row r="1355" spans="1:10" x14ac:dyDescent="0.35">
      <c r="A1355" t="str">
        <f>VLOOKUP(E1355,kontoplaan!A352:F1820,6,FALSE)</f>
        <v>Põhitegevuse kulud</v>
      </c>
      <c r="B1355" t="str">
        <f>VLOOKUP(E1355,kontogrupp!A254:B1579,2,FALSE)</f>
        <v>50 - tööjõukulud</v>
      </c>
      <c r="C1355" t="s">
        <v>1323</v>
      </c>
      <c r="D1355">
        <v>-2040</v>
      </c>
      <c r="E1355" s="1">
        <v>500500</v>
      </c>
      <c r="F1355" t="s">
        <v>97</v>
      </c>
      <c r="G1355" t="s">
        <v>410</v>
      </c>
      <c r="H1355" t="s">
        <v>411</v>
      </c>
      <c r="I1355" t="s">
        <v>412</v>
      </c>
      <c r="J1355" t="s">
        <v>413</v>
      </c>
    </row>
    <row r="1356" spans="1:10" x14ac:dyDescent="0.35">
      <c r="A1356" t="str">
        <f>VLOOKUP(E1356,kontoplaan!A353:F1821,6,FALSE)</f>
        <v>Põhitegevuse kulud</v>
      </c>
      <c r="B1356" t="str">
        <f>VLOOKUP(E1356,kontogrupp!A255:B1580,2,FALSE)</f>
        <v>50 - tööjõukulud</v>
      </c>
      <c r="C1356" t="s">
        <v>1324</v>
      </c>
      <c r="D1356">
        <v>-930</v>
      </c>
      <c r="E1356" s="1">
        <v>500500</v>
      </c>
      <c r="F1356" t="s">
        <v>97</v>
      </c>
      <c r="G1356" t="s">
        <v>410</v>
      </c>
      <c r="H1356" t="s">
        <v>411</v>
      </c>
      <c r="I1356" t="s">
        <v>412</v>
      </c>
      <c r="J1356" t="s">
        <v>413</v>
      </c>
    </row>
    <row r="1357" spans="1:10" x14ac:dyDescent="0.35">
      <c r="A1357" t="str">
        <f>VLOOKUP(E1357,kontoplaan!A354:F1822,6,FALSE)</f>
        <v>Põhitegevuse kulud</v>
      </c>
      <c r="B1357" t="str">
        <f>VLOOKUP(E1357,kontogrupp!A256:B1581,2,FALSE)</f>
        <v>50 - tööjõukulud</v>
      </c>
      <c r="C1357" t="s">
        <v>1317</v>
      </c>
      <c r="D1357">
        <v>-8928</v>
      </c>
      <c r="E1357" s="1">
        <v>500500</v>
      </c>
      <c r="F1357" t="s">
        <v>97</v>
      </c>
      <c r="G1357" t="s">
        <v>410</v>
      </c>
      <c r="H1357" t="s">
        <v>411</v>
      </c>
      <c r="I1357" t="s">
        <v>412</v>
      </c>
      <c r="J1357" t="s">
        <v>413</v>
      </c>
    </row>
    <row r="1358" spans="1:10" x14ac:dyDescent="0.35">
      <c r="A1358" t="str">
        <f>VLOOKUP(E1358,kontoplaan!A355:F1823,6,FALSE)</f>
        <v>Põhitegevuse kulud</v>
      </c>
      <c r="B1358" t="str">
        <f>VLOOKUP(E1358,kontogrupp!A257:B1582,2,FALSE)</f>
        <v>50 - tööjõukulud</v>
      </c>
      <c r="C1358" t="s">
        <v>1318</v>
      </c>
      <c r="D1358">
        <v>-2760</v>
      </c>
      <c r="E1358" s="1">
        <v>500500</v>
      </c>
      <c r="F1358" t="s">
        <v>97</v>
      </c>
      <c r="G1358" t="s">
        <v>410</v>
      </c>
      <c r="H1358" t="s">
        <v>411</v>
      </c>
      <c r="I1358" t="s">
        <v>412</v>
      </c>
      <c r="J1358" t="s">
        <v>413</v>
      </c>
    </row>
    <row r="1359" spans="1:10" x14ac:dyDescent="0.35">
      <c r="A1359" t="str">
        <f>VLOOKUP(E1359,kontoplaan!A356:F1824,6,FALSE)</f>
        <v>Põhitegevuse kulud</v>
      </c>
      <c r="B1359" t="str">
        <f>VLOOKUP(E1359,kontogrupp!A258:B1583,2,FALSE)</f>
        <v>50 - tööjõukulud</v>
      </c>
      <c r="C1359" t="s">
        <v>1319</v>
      </c>
      <c r="D1359">
        <v>-27</v>
      </c>
      <c r="E1359" s="1">
        <v>500500</v>
      </c>
      <c r="F1359" t="s">
        <v>97</v>
      </c>
      <c r="G1359" t="s">
        <v>410</v>
      </c>
      <c r="H1359" t="s">
        <v>411</v>
      </c>
      <c r="I1359" t="s">
        <v>412</v>
      </c>
      <c r="J1359" t="s">
        <v>413</v>
      </c>
    </row>
    <row r="1360" spans="1:10" x14ac:dyDescent="0.35">
      <c r="A1360" t="str">
        <f>VLOOKUP(E1360,kontoplaan!A357:F1825,6,FALSE)</f>
        <v>Põhitegevuse kulud</v>
      </c>
      <c r="B1360" t="str">
        <f>VLOOKUP(E1360,kontogrupp!A259:B1584,2,FALSE)</f>
        <v>50 - tööjõukulud</v>
      </c>
      <c r="C1360" t="s">
        <v>1320</v>
      </c>
      <c r="D1360">
        <v>-657</v>
      </c>
      <c r="E1360" s="1">
        <v>500500</v>
      </c>
      <c r="F1360" t="s">
        <v>97</v>
      </c>
      <c r="G1360" t="s">
        <v>410</v>
      </c>
      <c r="H1360" t="s">
        <v>411</v>
      </c>
      <c r="I1360" t="s">
        <v>412</v>
      </c>
      <c r="J1360" t="s">
        <v>413</v>
      </c>
    </row>
    <row r="1361" spans="1:18" x14ac:dyDescent="0.35">
      <c r="A1361" t="str">
        <f>VLOOKUP(E1361,kontoplaan!A358:F1826,6,FALSE)</f>
        <v>Põhitegevuse kulud</v>
      </c>
      <c r="B1361" t="str">
        <f>VLOOKUP(E1361,kontogrupp!A260:B1585,2,FALSE)</f>
        <v>50 - tööjõukulud</v>
      </c>
      <c r="C1361" t="s">
        <v>1321</v>
      </c>
      <c r="D1361">
        <v>-1200</v>
      </c>
      <c r="E1361" s="1">
        <v>500500</v>
      </c>
      <c r="F1361" t="s">
        <v>97</v>
      </c>
      <c r="G1361" t="s">
        <v>410</v>
      </c>
      <c r="H1361" t="s">
        <v>411</v>
      </c>
      <c r="I1361" t="s">
        <v>412</v>
      </c>
      <c r="J1361" t="s">
        <v>413</v>
      </c>
    </row>
    <row r="1362" spans="1:18" x14ac:dyDescent="0.35">
      <c r="A1362" t="str">
        <f>VLOOKUP(E1362,kontoplaan!A359:F1827,6,FALSE)</f>
        <v>Põhitegevuse kulud</v>
      </c>
      <c r="B1362" t="str">
        <f>VLOOKUP(E1362,kontogrupp!A261:B1586,2,FALSE)</f>
        <v>55 - majandamiskulud</v>
      </c>
      <c r="C1362" t="s">
        <v>1325</v>
      </c>
      <c r="D1362">
        <v>-850</v>
      </c>
      <c r="E1362" s="1">
        <v>551483</v>
      </c>
      <c r="F1362" t="s">
        <v>116</v>
      </c>
      <c r="G1362" t="s">
        <v>19</v>
      </c>
      <c r="H1362" t="s">
        <v>20</v>
      </c>
      <c r="I1362" t="s">
        <v>117</v>
      </c>
      <c r="J1362" t="s">
        <v>118</v>
      </c>
      <c r="K1362" t="s">
        <v>119</v>
      </c>
      <c r="L1362" t="s">
        <v>120</v>
      </c>
      <c r="Q1362" t="s">
        <v>119</v>
      </c>
      <c r="R1362" t="s">
        <v>120</v>
      </c>
    </row>
    <row r="1363" spans="1:18" x14ac:dyDescent="0.35">
      <c r="A1363" t="str">
        <f>VLOOKUP(E1363,kontoplaan!A360:F1828,6,FALSE)</f>
        <v>Põhitegevuse kulud</v>
      </c>
      <c r="B1363" t="str">
        <f>VLOOKUP(E1363,kontogrupp!A262:B1587,2,FALSE)</f>
        <v>55 - majandamiskulud</v>
      </c>
      <c r="C1363" t="s">
        <v>1326</v>
      </c>
      <c r="D1363">
        <v>850</v>
      </c>
      <c r="E1363" s="1">
        <v>551483</v>
      </c>
      <c r="F1363" t="s">
        <v>116</v>
      </c>
      <c r="G1363" t="s">
        <v>19</v>
      </c>
      <c r="H1363" t="s">
        <v>20</v>
      </c>
      <c r="I1363" t="s">
        <v>568</v>
      </c>
      <c r="J1363" t="s">
        <v>569</v>
      </c>
      <c r="K1363" t="s">
        <v>119</v>
      </c>
      <c r="L1363" t="s">
        <v>120</v>
      </c>
      <c r="Q1363" t="s">
        <v>119</v>
      </c>
      <c r="R1363" t="s">
        <v>120</v>
      </c>
    </row>
    <row r="1364" spans="1:18" x14ac:dyDescent="0.35">
      <c r="A1364" t="str">
        <f>VLOOKUP(E1364,kontoplaan!A361:F1829,6,FALSE)</f>
        <v>Põhitegevuse kulud</v>
      </c>
      <c r="B1364" t="str">
        <f>VLOOKUP(E1364,kontogrupp!A263:B1588,2,FALSE)</f>
        <v>55 - majandamiskulud</v>
      </c>
      <c r="C1364" t="s">
        <v>1327</v>
      </c>
      <c r="D1364">
        <v>-2928</v>
      </c>
      <c r="E1364" s="1">
        <v>551484</v>
      </c>
      <c r="F1364" t="s">
        <v>1329</v>
      </c>
      <c r="G1364" t="s">
        <v>19</v>
      </c>
      <c r="H1364" t="s">
        <v>20</v>
      </c>
      <c r="I1364" t="s">
        <v>568</v>
      </c>
      <c r="J1364" t="s">
        <v>569</v>
      </c>
      <c r="K1364" t="s">
        <v>119</v>
      </c>
      <c r="L1364" t="s">
        <v>120</v>
      </c>
      <c r="Q1364" t="s">
        <v>119</v>
      </c>
      <c r="R1364" t="s">
        <v>120</v>
      </c>
    </row>
    <row r="1365" spans="1:18" x14ac:dyDescent="0.35">
      <c r="A1365" t="str">
        <f>VLOOKUP(E1365,kontoplaan!A362:F1830,6,FALSE)</f>
        <v>Põhitegevuse kulud</v>
      </c>
      <c r="B1365" t="str">
        <f>VLOOKUP(E1365,kontogrupp!A264:B1589,2,FALSE)</f>
        <v>55 - majandamiskulud</v>
      </c>
      <c r="C1365" t="s">
        <v>1330</v>
      </c>
      <c r="D1365">
        <v>2928</v>
      </c>
      <c r="E1365" s="1">
        <v>551460</v>
      </c>
      <c r="F1365" t="s">
        <v>182</v>
      </c>
      <c r="G1365" t="s">
        <v>19</v>
      </c>
      <c r="H1365" t="s">
        <v>20</v>
      </c>
      <c r="I1365" t="s">
        <v>568</v>
      </c>
      <c r="J1365" t="s">
        <v>569</v>
      </c>
      <c r="K1365" t="s">
        <v>119</v>
      </c>
      <c r="L1365" t="s">
        <v>120</v>
      </c>
      <c r="Q1365" t="s">
        <v>119</v>
      </c>
      <c r="R1365" t="s">
        <v>120</v>
      </c>
    </row>
    <row r="1366" spans="1:18" x14ac:dyDescent="0.35">
      <c r="A1366" t="str">
        <f>VLOOKUP(E1366,kontoplaan!A363:F1831,6,FALSE)</f>
        <v>Põhitegevuse kulud</v>
      </c>
      <c r="B1366" t="str">
        <f>VLOOKUP(E1366,kontogrupp!A265:B1590,2,FALSE)</f>
        <v>55 - majandamiskulud</v>
      </c>
      <c r="C1366" t="s">
        <v>1332</v>
      </c>
      <c r="D1366">
        <v>-1000</v>
      </c>
      <c r="E1366" s="1">
        <v>551483</v>
      </c>
      <c r="F1366" t="s">
        <v>116</v>
      </c>
      <c r="G1366" t="s">
        <v>19</v>
      </c>
      <c r="H1366" t="s">
        <v>20</v>
      </c>
      <c r="I1366" t="s">
        <v>117</v>
      </c>
      <c r="J1366" t="s">
        <v>118</v>
      </c>
      <c r="K1366" t="s">
        <v>119</v>
      </c>
      <c r="L1366" t="s">
        <v>120</v>
      </c>
      <c r="Q1366" t="s">
        <v>119</v>
      </c>
      <c r="R1366" t="s">
        <v>120</v>
      </c>
    </row>
    <row r="1367" spans="1:18" x14ac:dyDescent="0.35">
      <c r="A1367" t="str">
        <f>VLOOKUP(E1367,kontoplaan!A364:F1832,6,FALSE)</f>
        <v>Põhitegevuse kulud</v>
      </c>
      <c r="B1367" t="str">
        <f>VLOOKUP(E1367,kontogrupp!A266:B1591,2,FALSE)</f>
        <v>55 - majandamiskulud</v>
      </c>
      <c r="C1367" t="s">
        <v>1333</v>
      </c>
      <c r="D1367">
        <v>1000</v>
      </c>
      <c r="E1367" s="1">
        <v>550010</v>
      </c>
      <c r="F1367" t="s">
        <v>517</v>
      </c>
      <c r="G1367" t="s">
        <v>563</v>
      </c>
      <c r="H1367" t="s">
        <v>564</v>
      </c>
      <c r="I1367" t="s">
        <v>568</v>
      </c>
      <c r="J1367" t="s">
        <v>569</v>
      </c>
      <c r="K1367" t="s">
        <v>119</v>
      </c>
      <c r="L1367" t="s">
        <v>120</v>
      </c>
      <c r="Q1367" t="s">
        <v>119</v>
      </c>
      <c r="R1367" t="s">
        <v>120</v>
      </c>
    </row>
    <row r="1368" spans="1:18" x14ac:dyDescent="0.35">
      <c r="A1368" t="str">
        <f>VLOOKUP(E1368,kontoplaan!A365:F1833,6,FALSE)</f>
        <v>Põhitegevuse kulud</v>
      </c>
      <c r="B1368" t="str">
        <f>VLOOKUP(E1368,kontogrupp!A267:B1592,2,FALSE)</f>
        <v>55 - majandamiskulud</v>
      </c>
      <c r="C1368" t="s">
        <v>1334</v>
      </c>
      <c r="D1368">
        <v>-615</v>
      </c>
      <c r="E1368" s="1">
        <v>551460</v>
      </c>
      <c r="F1368" t="s">
        <v>182</v>
      </c>
      <c r="G1368" t="s">
        <v>548</v>
      </c>
      <c r="H1368" t="s">
        <v>549</v>
      </c>
      <c r="I1368" t="s">
        <v>550</v>
      </c>
      <c r="J1368" t="s">
        <v>551</v>
      </c>
      <c r="K1368" t="s">
        <v>119</v>
      </c>
      <c r="L1368" t="s">
        <v>120</v>
      </c>
      <c r="Q1368" t="s">
        <v>119</v>
      </c>
      <c r="R1368" t="s">
        <v>120</v>
      </c>
    </row>
    <row r="1369" spans="1:18" x14ac:dyDescent="0.35">
      <c r="A1369" t="str">
        <f>VLOOKUP(E1369,kontoplaan!A366:F1834,6,FALSE)</f>
        <v>Põhitegevuse kulud</v>
      </c>
      <c r="B1369" t="str">
        <f>VLOOKUP(E1369,kontogrupp!A268:B1593,2,FALSE)</f>
        <v>55 - majandamiskulud</v>
      </c>
      <c r="C1369" t="s">
        <v>1335</v>
      </c>
      <c r="D1369">
        <v>615</v>
      </c>
      <c r="E1369" s="1">
        <v>550010</v>
      </c>
      <c r="F1369" t="s">
        <v>517</v>
      </c>
      <c r="G1369" t="s">
        <v>548</v>
      </c>
      <c r="H1369" t="s">
        <v>549</v>
      </c>
      <c r="I1369" t="s">
        <v>550</v>
      </c>
      <c r="J1369" t="s">
        <v>551</v>
      </c>
      <c r="K1369" t="s">
        <v>119</v>
      </c>
      <c r="L1369" t="s">
        <v>120</v>
      </c>
      <c r="Q1369" t="s">
        <v>119</v>
      </c>
      <c r="R1369" t="s">
        <v>120</v>
      </c>
    </row>
    <row r="1370" spans="1:18" x14ac:dyDescent="0.35">
      <c r="A1370" t="str">
        <f>VLOOKUP(E1370,kontoplaan!A367:F1835,6,FALSE)</f>
        <v>Põhitegevuse kulud</v>
      </c>
      <c r="B1370" t="str">
        <f>VLOOKUP(E1370,kontogrupp!A269:B1594,2,FALSE)</f>
        <v>55 - majandamiskulud</v>
      </c>
      <c r="C1370" t="s">
        <v>1336</v>
      </c>
      <c r="D1370">
        <v>-650</v>
      </c>
      <c r="E1370" s="1">
        <v>551483</v>
      </c>
      <c r="F1370" t="s">
        <v>116</v>
      </c>
      <c r="G1370" t="s">
        <v>19</v>
      </c>
      <c r="H1370" t="s">
        <v>20</v>
      </c>
      <c r="I1370" t="s">
        <v>307</v>
      </c>
      <c r="J1370" t="s">
        <v>308</v>
      </c>
      <c r="K1370" t="s">
        <v>119</v>
      </c>
      <c r="L1370" t="s">
        <v>120</v>
      </c>
      <c r="Q1370" t="s">
        <v>119</v>
      </c>
      <c r="R1370" t="s">
        <v>120</v>
      </c>
    </row>
    <row r="1371" spans="1:18" x14ac:dyDescent="0.35">
      <c r="A1371" t="str">
        <f>VLOOKUP(E1371,kontoplaan!A368:F1836,6,FALSE)</f>
        <v>Põhitegevuse kulud</v>
      </c>
      <c r="B1371" t="str">
        <f>VLOOKUP(E1371,kontogrupp!A270:B1595,2,FALSE)</f>
        <v>55 - majandamiskulud</v>
      </c>
      <c r="C1371" t="s">
        <v>1337</v>
      </c>
      <c r="D1371">
        <v>650</v>
      </c>
      <c r="E1371" s="1">
        <v>550010</v>
      </c>
      <c r="F1371" t="s">
        <v>517</v>
      </c>
      <c r="G1371" t="s">
        <v>305</v>
      </c>
      <c r="H1371" t="s">
        <v>306</v>
      </c>
      <c r="I1371" t="s">
        <v>307</v>
      </c>
      <c r="J1371" t="s">
        <v>308</v>
      </c>
      <c r="K1371" t="s">
        <v>119</v>
      </c>
      <c r="L1371" t="s">
        <v>120</v>
      </c>
      <c r="Q1371" t="s">
        <v>119</v>
      </c>
      <c r="R1371" t="s">
        <v>120</v>
      </c>
    </row>
    <row r="1372" spans="1:18" x14ac:dyDescent="0.35">
      <c r="A1372" t="str">
        <f>VLOOKUP(E1372,kontoplaan!A369:F1837,6,FALSE)</f>
        <v>Põhitegevuse kulud</v>
      </c>
      <c r="B1372" t="str">
        <f>VLOOKUP(E1372,kontogrupp!A271:B1596,2,FALSE)</f>
        <v>55 - majandamiskulud</v>
      </c>
      <c r="C1372" t="s">
        <v>1338</v>
      </c>
      <c r="D1372">
        <v>-1140</v>
      </c>
      <c r="E1372" s="1">
        <v>551483</v>
      </c>
      <c r="F1372" t="s">
        <v>116</v>
      </c>
      <c r="G1372" t="s">
        <v>19</v>
      </c>
      <c r="H1372" t="s">
        <v>20</v>
      </c>
      <c r="I1372" t="s">
        <v>307</v>
      </c>
      <c r="J1372" t="s">
        <v>308</v>
      </c>
      <c r="K1372" t="s">
        <v>119</v>
      </c>
      <c r="L1372" t="s">
        <v>120</v>
      </c>
      <c r="Q1372" t="s">
        <v>119</v>
      </c>
      <c r="R1372" t="s">
        <v>120</v>
      </c>
    </row>
    <row r="1373" spans="1:18" x14ac:dyDescent="0.35">
      <c r="A1373" t="str">
        <f>VLOOKUP(E1373,kontoplaan!A370:F1838,6,FALSE)</f>
        <v>Põhitegevuse kulud</v>
      </c>
      <c r="B1373" t="str">
        <f>VLOOKUP(E1373,kontogrupp!A272:B1597,2,FALSE)</f>
        <v>55 - majandamiskulud</v>
      </c>
      <c r="C1373" t="s">
        <v>1339</v>
      </c>
      <c r="D1373">
        <v>1140</v>
      </c>
      <c r="E1373" s="1">
        <v>550010</v>
      </c>
      <c r="F1373" t="s">
        <v>517</v>
      </c>
      <c r="G1373" t="s">
        <v>428</v>
      </c>
      <c r="H1373" t="s">
        <v>429</v>
      </c>
      <c r="I1373" t="s">
        <v>307</v>
      </c>
      <c r="J1373" t="s">
        <v>308</v>
      </c>
      <c r="K1373" t="s">
        <v>119</v>
      </c>
      <c r="L1373" t="s">
        <v>120</v>
      </c>
      <c r="Q1373" t="s">
        <v>119</v>
      </c>
      <c r="R1373" t="s">
        <v>120</v>
      </c>
    </row>
    <row r="1374" spans="1:18" hidden="1" x14ac:dyDescent="0.35">
      <c r="A1374" t="str">
        <f>VLOOKUP(E1374,kontoplaan!A371:F1839,6,FALSE)</f>
        <v>Põhitegevuse tulud</v>
      </c>
      <c r="B1374" t="str">
        <f>VLOOKUP(E1374,kontogrupp!A273:B1598,2,FALSE)</f>
        <v>35 - saadud toetused</v>
      </c>
      <c r="C1374" t="s">
        <v>1340</v>
      </c>
      <c r="D1374">
        <v>76304</v>
      </c>
      <c r="E1374" s="1">
        <v>35000007</v>
      </c>
      <c r="F1374" t="s">
        <v>1342</v>
      </c>
      <c r="G1374" t="s">
        <v>221</v>
      </c>
      <c r="H1374" t="s">
        <v>222</v>
      </c>
      <c r="I1374" t="s">
        <v>223</v>
      </c>
      <c r="J1374" t="s">
        <v>224</v>
      </c>
      <c r="M1374" t="s">
        <v>1343</v>
      </c>
      <c r="N1374" t="s">
        <v>1344</v>
      </c>
    </row>
    <row r="1375" spans="1:18" x14ac:dyDescent="0.35">
      <c r="A1375" t="str">
        <f>VLOOKUP(E1375,kontoplaan!A372:F1840,6,FALSE)</f>
        <v>Põhitegevuse kulud</v>
      </c>
      <c r="B1375" t="str">
        <f>VLOOKUP(E1375,kontogrupp!A274:B1599,2,FALSE)</f>
        <v>55 - majandamiskulud</v>
      </c>
      <c r="C1375" t="s">
        <v>76</v>
      </c>
      <c r="D1375">
        <v>200</v>
      </c>
      <c r="E1375" s="1">
        <v>550040</v>
      </c>
      <c r="F1375" t="s">
        <v>76</v>
      </c>
      <c r="G1375" t="s">
        <v>380</v>
      </c>
      <c r="H1375" t="s">
        <v>381</v>
      </c>
      <c r="I1375" t="s">
        <v>250</v>
      </c>
      <c r="J1375" t="s">
        <v>251</v>
      </c>
    </row>
    <row r="1376" spans="1:18" x14ac:dyDescent="0.35">
      <c r="A1376" t="str">
        <f>VLOOKUP(E1376,kontoplaan!A373:F1841,6,FALSE)</f>
        <v>Põhitegevuse kulud</v>
      </c>
      <c r="B1376" t="str">
        <f>VLOOKUP(E1376,kontogrupp!A275:B1600,2,FALSE)</f>
        <v>55 - majandamiskulud</v>
      </c>
      <c r="C1376" t="s">
        <v>297</v>
      </c>
      <c r="D1376">
        <v>-200</v>
      </c>
      <c r="E1376" s="1">
        <v>552520</v>
      </c>
      <c r="F1376" t="s">
        <v>297</v>
      </c>
      <c r="G1376" t="s">
        <v>380</v>
      </c>
      <c r="H1376" t="s">
        <v>381</v>
      </c>
      <c r="I1376" t="s">
        <v>250</v>
      </c>
      <c r="J1376" t="s">
        <v>251</v>
      </c>
    </row>
    <row r="1377" spans="1:14" x14ac:dyDescent="0.35">
      <c r="A1377" t="str">
        <f>VLOOKUP(E1377,kontoplaan!A374:F1842,6,FALSE)</f>
        <v>Põhitegevuse kulud</v>
      </c>
      <c r="B1377" t="str">
        <f>VLOOKUP(E1377,kontogrupp!A276:B1601,2,FALSE)</f>
        <v>55 - majandamiskulud</v>
      </c>
      <c r="C1377" t="s">
        <v>184</v>
      </c>
      <c r="D1377">
        <v>500</v>
      </c>
      <c r="E1377" s="1">
        <v>551308</v>
      </c>
      <c r="F1377" t="s">
        <v>184</v>
      </c>
      <c r="G1377" t="s">
        <v>380</v>
      </c>
      <c r="H1377" t="s">
        <v>381</v>
      </c>
      <c r="I1377" t="s">
        <v>250</v>
      </c>
      <c r="J1377" t="s">
        <v>251</v>
      </c>
    </row>
    <row r="1378" spans="1:14" x14ac:dyDescent="0.35">
      <c r="A1378" t="str">
        <f>VLOOKUP(E1378,kontoplaan!A375:F1843,6,FALSE)</f>
        <v>Põhitegevuse kulud</v>
      </c>
      <c r="B1378" t="str">
        <f>VLOOKUP(E1378,kontogrupp!A277:B1602,2,FALSE)</f>
        <v>55 - majandamiskulud</v>
      </c>
      <c r="C1378" t="s">
        <v>297</v>
      </c>
      <c r="D1378">
        <v>-500</v>
      </c>
      <c r="E1378" s="1">
        <v>552520</v>
      </c>
      <c r="F1378" t="s">
        <v>297</v>
      </c>
      <c r="G1378" t="s">
        <v>380</v>
      </c>
      <c r="H1378" t="s">
        <v>381</v>
      </c>
      <c r="I1378" t="s">
        <v>250</v>
      </c>
      <c r="J1378" t="s">
        <v>251</v>
      </c>
    </row>
    <row r="1379" spans="1:14" x14ac:dyDescent="0.35">
      <c r="A1379" t="str">
        <f>VLOOKUP(E1379,kontoplaan!A376:F1844,6,FALSE)</f>
        <v>Põhitegevuse kulud</v>
      </c>
      <c r="B1379" t="str">
        <f>VLOOKUP(E1379,kontogrupp!A278:B1603,2,FALSE)</f>
        <v>50 - tööjõukulud</v>
      </c>
      <c r="C1379" t="s">
        <v>631</v>
      </c>
      <c r="D1379">
        <v>400</v>
      </c>
      <c r="E1379" s="1">
        <v>500287</v>
      </c>
      <c r="F1379" t="s">
        <v>631</v>
      </c>
      <c r="G1379" t="s">
        <v>548</v>
      </c>
      <c r="H1379" t="s">
        <v>549</v>
      </c>
      <c r="I1379" t="s">
        <v>645</v>
      </c>
      <c r="J1379" t="s">
        <v>646</v>
      </c>
    </row>
    <row r="1380" spans="1:14" x14ac:dyDescent="0.35">
      <c r="A1380" t="str">
        <f>VLOOKUP(E1380,kontoplaan!A377:F1845,6,FALSE)</f>
        <v>Põhitegevuse kulud</v>
      </c>
      <c r="B1380" t="str">
        <f>VLOOKUP(E1380,kontogrupp!A279:B1604,2,FALSE)</f>
        <v>60 - muud tegevuskulud</v>
      </c>
      <c r="C1380" t="s">
        <v>507</v>
      </c>
      <c r="D1380">
        <v>450</v>
      </c>
      <c r="E1380" s="1">
        <v>601060</v>
      </c>
      <c r="F1380" t="s">
        <v>507</v>
      </c>
      <c r="G1380" t="s">
        <v>548</v>
      </c>
      <c r="H1380" t="s">
        <v>549</v>
      </c>
      <c r="I1380" t="s">
        <v>550</v>
      </c>
      <c r="J1380" t="s">
        <v>551</v>
      </c>
    </row>
    <row r="1381" spans="1:14" x14ac:dyDescent="0.35">
      <c r="A1381" t="str">
        <f>VLOOKUP(E1381,kontoplaan!A378:F1846,6,FALSE)</f>
        <v>Põhitegevuse kulud</v>
      </c>
      <c r="B1381" t="str">
        <f>VLOOKUP(E1381,kontogrupp!A280:B1605,2,FALSE)</f>
        <v>55 - majandamiskulud</v>
      </c>
      <c r="C1381" t="s">
        <v>76</v>
      </c>
      <c r="D1381">
        <v>2000</v>
      </c>
      <c r="E1381" s="1">
        <v>550040</v>
      </c>
      <c r="F1381" t="s">
        <v>76</v>
      </c>
      <c r="G1381" t="s">
        <v>458</v>
      </c>
      <c r="H1381" t="s">
        <v>459</v>
      </c>
      <c r="I1381" t="s">
        <v>348</v>
      </c>
      <c r="J1381" t="s">
        <v>349</v>
      </c>
    </row>
    <row r="1382" spans="1:14" x14ac:dyDescent="0.35">
      <c r="A1382" t="str">
        <f>VLOOKUP(E1382,kontoplaan!A379:F1847,6,FALSE)</f>
        <v>Põhitegevuse kulud</v>
      </c>
      <c r="B1382" t="str">
        <f>VLOOKUP(E1382,kontogrupp!A281:B1606,2,FALSE)</f>
        <v>55 - majandamiskulud</v>
      </c>
      <c r="C1382" t="s">
        <v>900</v>
      </c>
      <c r="D1382">
        <v>1000</v>
      </c>
      <c r="E1382" s="1">
        <v>550041</v>
      </c>
      <c r="F1382" t="s">
        <v>900</v>
      </c>
      <c r="G1382" t="s">
        <v>458</v>
      </c>
      <c r="H1382" t="s">
        <v>459</v>
      </c>
      <c r="I1382" t="s">
        <v>348</v>
      </c>
      <c r="J1382" t="s">
        <v>349</v>
      </c>
    </row>
    <row r="1383" spans="1:14" x14ac:dyDescent="0.35">
      <c r="A1383" t="str">
        <f>VLOOKUP(E1383,kontoplaan!A380:F1848,6,FALSE)</f>
        <v>Põhitegevuse kulud</v>
      </c>
      <c r="B1383" t="str">
        <f>VLOOKUP(E1383,kontogrupp!A282:B1607,2,FALSE)</f>
        <v>55 - majandamiskulud</v>
      </c>
      <c r="C1383" t="s">
        <v>478</v>
      </c>
      <c r="D1383">
        <v>4000</v>
      </c>
      <c r="E1383" s="1">
        <v>551306</v>
      </c>
      <c r="F1383" t="s">
        <v>478</v>
      </c>
      <c r="G1383" t="s">
        <v>458</v>
      </c>
      <c r="H1383" t="s">
        <v>459</v>
      </c>
      <c r="I1383" t="s">
        <v>348</v>
      </c>
      <c r="J1383" t="s">
        <v>349</v>
      </c>
    </row>
    <row r="1384" spans="1:14" x14ac:dyDescent="0.35">
      <c r="A1384" t="str">
        <f>VLOOKUP(E1384,kontoplaan!A381:F1849,6,FALSE)</f>
        <v>Põhitegevuse kulud</v>
      </c>
      <c r="B1384" t="str">
        <f>VLOOKUP(E1384,kontogrupp!A283:B1608,2,FALSE)</f>
        <v>55 - majandamiskulud</v>
      </c>
      <c r="C1384" t="s">
        <v>888</v>
      </c>
      <c r="D1384">
        <v>-4000</v>
      </c>
      <c r="E1384" s="1">
        <v>551600</v>
      </c>
      <c r="F1384" t="s">
        <v>888</v>
      </c>
      <c r="G1384" t="s">
        <v>458</v>
      </c>
      <c r="H1384" t="s">
        <v>459</v>
      </c>
      <c r="I1384" t="s">
        <v>348</v>
      </c>
      <c r="J1384" t="s">
        <v>349</v>
      </c>
    </row>
    <row r="1385" spans="1:14" x14ac:dyDescent="0.35">
      <c r="A1385" t="str">
        <f>VLOOKUP(E1385,kontoplaan!A382:F1850,6,FALSE)</f>
        <v>Põhitegevuse kulud</v>
      </c>
      <c r="B1385" t="str">
        <f>VLOOKUP(E1385,kontogrupp!A284:B1609,2,FALSE)</f>
        <v>55 - majandamiskulud</v>
      </c>
      <c r="C1385" t="s">
        <v>86</v>
      </c>
      <c r="D1385">
        <v>1000</v>
      </c>
      <c r="E1385" s="1">
        <v>550099</v>
      </c>
      <c r="F1385" t="s">
        <v>86</v>
      </c>
      <c r="G1385" t="s">
        <v>458</v>
      </c>
      <c r="H1385" t="s">
        <v>459</v>
      </c>
      <c r="I1385" t="s">
        <v>348</v>
      </c>
      <c r="J1385" t="s">
        <v>349</v>
      </c>
    </row>
    <row r="1386" spans="1:14" x14ac:dyDescent="0.35">
      <c r="A1386" t="str">
        <f>VLOOKUP(E1386,kontoplaan!A383:F1851,6,FALSE)</f>
        <v>Põhitegevuse kulud</v>
      </c>
      <c r="B1386" t="str">
        <f>VLOOKUP(E1386,kontogrupp!A285:B1610,2,FALSE)</f>
        <v>55 - majandamiskulud</v>
      </c>
      <c r="C1386" t="s">
        <v>1345</v>
      </c>
      <c r="D1386">
        <v>1647</v>
      </c>
      <c r="E1386" s="1">
        <v>552520</v>
      </c>
      <c r="F1386" t="s">
        <v>297</v>
      </c>
      <c r="G1386" t="s">
        <v>221</v>
      </c>
      <c r="H1386" t="s">
        <v>222</v>
      </c>
      <c r="I1386" t="s">
        <v>223</v>
      </c>
      <c r="J1386" t="s">
        <v>224</v>
      </c>
      <c r="M1386" t="s">
        <v>1343</v>
      </c>
      <c r="N1386" t="s">
        <v>1344</v>
      </c>
    </row>
    <row r="1387" spans="1:14" x14ac:dyDescent="0.35">
      <c r="A1387" t="str">
        <f>VLOOKUP(E1387,kontoplaan!A384:F1852,6,FALSE)</f>
        <v>Põhitegevuse kulud</v>
      </c>
      <c r="B1387" t="str">
        <f>VLOOKUP(E1387,kontogrupp!A286:B1611,2,FALSE)</f>
        <v>50 - tööjõukulud</v>
      </c>
      <c r="C1387" t="s">
        <v>1346</v>
      </c>
      <c r="D1387">
        <v>20</v>
      </c>
      <c r="E1387" s="1">
        <v>506040</v>
      </c>
      <c r="F1387" t="s">
        <v>18</v>
      </c>
      <c r="G1387" t="s">
        <v>221</v>
      </c>
      <c r="H1387" t="s">
        <v>222</v>
      </c>
      <c r="I1387" t="s">
        <v>223</v>
      </c>
      <c r="J1387" t="s">
        <v>224</v>
      </c>
      <c r="M1387" t="s">
        <v>1343</v>
      </c>
      <c r="N1387" t="s">
        <v>1344</v>
      </c>
    </row>
    <row r="1388" spans="1:14" x14ac:dyDescent="0.35">
      <c r="A1388" t="str">
        <f>VLOOKUP(E1388,kontoplaan!A385:F1853,6,FALSE)</f>
        <v>Põhitegevuse kulud</v>
      </c>
      <c r="B1388" t="str">
        <f>VLOOKUP(E1388,kontogrupp!A287:B1612,2,FALSE)</f>
        <v>50 - tööjõukulud</v>
      </c>
      <c r="C1388" t="s">
        <v>1346</v>
      </c>
      <c r="D1388">
        <v>825</v>
      </c>
      <c r="E1388" s="1">
        <v>506000</v>
      </c>
      <c r="F1388" t="s">
        <v>28</v>
      </c>
      <c r="G1388" t="s">
        <v>221</v>
      </c>
      <c r="H1388" t="s">
        <v>222</v>
      </c>
      <c r="I1388" t="s">
        <v>223</v>
      </c>
      <c r="J1388" t="s">
        <v>224</v>
      </c>
      <c r="M1388" t="s">
        <v>1343</v>
      </c>
      <c r="N1388" t="s">
        <v>1344</v>
      </c>
    </row>
    <row r="1389" spans="1:14" x14ac:dyDescent="0.35">
      <c r="A1389" t="str">
        <f>VLOOKUP(E1389,kontoplaan!A386:F1854,6,FALSE)</f>
        <v>Põhitegevuse kulud</v>
      </c>
      <c r="B1389" t="str">
        <f>VLOOKUP(E1389,kontogrupp!A288:B1613,2,FALSE)</f>
        <v>50 - tööjõukulud</v>
      </c>
      <c r="C1389" t="s">
        <v>1346</v>
      </c>
      <c r="D1389">
        <v>2500</v>
      </c>
      <c r="E1389" s="1">
        <v>500210</v>
      </c>
      <c r="F1389" t="s">
        <v>220</v>
      </c>
      <c r="G1389" t="s">
        <v>221</v>
      </c>
      <c r="H1389" t="s">
        <v>222</v>
      </c>
      <c r="I1389" t="s">
        <v>223</v>
      </c>
      <c r="J1389" t="s">
        <v>224</v>
      </c>
      <c r="M1389" t="s">
        <v>1343</v>
      </c>
      <c r="N1389" t="s">
        <v>1344</v>
      </c>
    </row>
    <row r="1390" spans="1:14" x14ac:dyDescent="0.35">
      <c r="A1390" t="str">
        <f>VLOOKUP(E1390,kontoplaan!A387:F1855,6,FALSE)</f>
        <v>Põhitegevuse kulud</v>
      </c>
      <c r="B1390" t="str">
        <f>VLOOKUP(E1390,kontogrupp!A289:B1614,2,FALSE)</f>
        <v>50 - tööjõukulud</v>
      </c>
      <c r="C1390" t="s">
        <v>1347</v>
      </c>
      <c r="D1390">
        <v>6</v>
      </c>
      <c r="E1390" s="1">
        <v>506040</v>
      </c>
      <c r="F1390" t="s">
        <v>18</v>
      </c>
      <c r="G1390" t="s">
        <v>221</v>
      </c>
      <c r="H1390" t="s">
        <v>222</v>
      </c>
      <c r="I1390" t="s">
        <v>223</v>
      </c>
      <c r="J1390" t="s">
        <v>224</v>
      </c>
      <c r="M1390" t="s">
        <v>1343</v>
      </c>
      <c r="N1390" t="s">
        <v>1344</v>
      </c>
    </row>
    <row r="1391" spans="1:14" x14ac:dyDescent="0.35">
      <c r="A1391" t="str">
        <f>VLOOKUP(E1391,kontoplaan!A388:F1856,6,FALSE)</f>
        <v>Põhitegevuse kulud</v>
      </c>
      <c r="B1391" t="str">
        <f>VLOOKUP(E1391,kontogrupp!A290:B1615,2,FALSE)</f>
        <v>50 - tööjõukulud</v>
      </c>
      <c r="C1391" t="s">
        <v>1347</v>
      </c>
      <c r="D1391">
        <v>237</v>
      </c>
      <c r="E1391" s="1">
        <v>506000</v>
      </c>
      <c r="F1391" t="s">
        <v>28</v>
      </c>
      <c r="G1391" t="s">
        <v>221</v>
      </c>
      <c r="H1391" t="s">
        <v>222</v>
      </c>
      <c r="I1391" t="s">
        <v>223</v>
      </c>
      <c r="J1391" t="s">
        <v>224</v>
      </c>
      <c r="M1391" t="s">
        <v>1343</v>
      </c>
      <c r="N1391" t="s">
        <v>1344</v>
      </c>
    </row>
    <row r="1392" spans="1:14" x14ac:dyDescent="0.35">
      <c r="A1392" t="str">
        <f>VLOOKUP(E1392,kontoplaan!A389:F1857,6,FALSE)</f>
        <v>Põhitegevuse kulud</v>
      </c>
      <c r="B1392" t="str">
        <f>VLOOKUP(E1392,kontogrupp!A291:B1616,2,FALSE)</f>
        <v>50 - tööjõukulud</v>
      </c>
      <c r="C1392" t="s">
        <v>1347</v>
      </c>
      <c r="D1392">
        <v>720</v>
      </c>
      <c r="E1392" s="1">
        <v>500500</v>
      </c>
      <c r="F1392" t="s">
        <v>97</v>
      </c>
      <c r="G1392" t="s">
        <v>221</v>
      </c>
      <c r="H1392" t="s">
        <v>222</v>
      </c>
      <c r="I1392" t="s">
        <v>223</v>
      </c>
      <c r="J1392" t="s">
        <v>224</v>
      </c>
      <c r="M1392" t="s">
        <v>1343</v>
      </c>
      <c r="N1392" t="s">
        <v>1344</v>
      </c>
    </row>
    <row r="1393" spans="1:14" x14ac:dyDescent="0.35">
      <c r="A1393" t="str">
        <f>VLOOKUP(E1393,kontoplaan!A390:F1858,6,FALSE)</f>
        <v>Põhitegevuse kulud</v>
      </c>
      <c r="B1393" t="str">
        <f>VLOOKUP(E1393,kontogrupp!A292:B1617,2,FALSE)</f>
        <v>55 - majandamiskulud</v>
      </c>
      <c r="C1393" t="s">
        <v>1348</v>
      </c>
      <c r="D1393">
        <v>34136</v>
      </c>
      <c r="E1393" s="1">
        <v>552490</v>
      </c>
      <c r="F1393" t="s">
        <v>244</v>
      </c>
      <c r="G1393" t="s">
        <v>221</v>
      </c>
      <c r="H1393" t="s">
        <v>222</v>
      </c>
      <c r="I1393" t="s">
        <v>223</v>
      </c>
      <c r="J1393" t="s">
        <v>224</v>
      </c>
      <c r="M1393" t="s">
        <v>1343</v>
      </c>
      <c r="N1393" t="s">
        <v>1344</v>
      </c>
    </row>
    <row r="1394" spans="1:14" x14ac:dyDescent="0.35">
      <c r="A1394" t="str">
        <f>VLOOKUP(E1394,kontoplaan!A391:F1859,6,FALSE)</f>
        <v>Põhitegevuse kulud</v>
      </c>
      <c r="B1394" t="str">
        <f>VLOOKUP(E1394,kontogrupp!A293:B1618,2,FALSE)</f>
        <v>50 - tööjõukulud</v>
      </c>
      <c r="C1394" t="s">
        <v>1349</v>
      </c>
      <c r="D1394">
        <v>217</v>
      </c>
      <c r="E1394" s="1">
        <v>506040</v>
      </c>
      <c r="F1394" t="s">
        <v>18</v>
      </c>
      <c r="G1394" t="s">
        <v>221</v>
      </c>
      <c r="H1394" t="s">
        <v>222</v>
      </c>
      <c r="I1394" t="s">
        <v>223</v>
      </c>
      <c r="J1394" t="s">
        <v>224</v>
      </c>
      <c r="M1394" t="s">
        <v>1343</v>
      </c>
      <c r="N1394" t="s">
        <v>1344</v>
      </c>
    </row>
    <row r="1395" spans="1:14" x14ac:dyDescent="0.35">
      <c r="A1395" t="str">
        <f>VLOOKUP(E1395,kontoplaan!A392:F1860,6,FALSE)</f>
        <v>Põhitegevuse kulud</v>
      </c>
      <c r="B1395" t="str">
        <f>VLOOKUP(E1395,kontogrupp!A294:B1619,2,FALSE)</f>
        <v>50 - tööjõukulud</v>
      </c>
      <c r="C1395" t="s">
        <v>1350</v>
      </c>
      <c r="D1395">
        <v>8931</v>
      </c>
      <c r="E1395" s="1">
        <v>506000</v>
      </c>
      <c r="F1395" t="s">
        <v>28</v>
      </c>
      <c r="G1395" t="s">
        <v>221</v>
      </c>
      <c r="H1395" t="s">
        <v>222</v>
      </c>
      <c r="I1395" t="s">
        <v>223</v>
      </c>
      <c r="J1395" t="s">
        <v>224</v>
      </c>
      <c r="M1395" t="s">
        <v>1343</v>
      </c>
      <c r="N1395" t="s">
        <v>1344</v>
      </c>
    </row>
    <row r="1396" spans="1:14" x14ac:dyDescent="0.35">
      <c r="A1396" t="str">
        <f>VLOOKUP(E1396,kontoplaan!A393:F1861,6,FALSE)</f>
        <v>Põhitegevuse kulud</v>
      </c>
      <c r="B1396" t="str">
        <f>VLOOKUP(E1396,kontogrupp!A295:B1620,2,FALSE)</f>
        <v>50 - tööjõukulud</v>
      </c>
      <c r="C1396" t="s">
        <v>1351</v>
      </c>
      <c r="D1396">
        <v>27065</v>
      </c>
      <c r="E1396" s="1">
        <v>500250</v>
      </c>
      <c r="F1396" t="s">
        <v>102</v>
      </c>
      <c r="G1396" t="s">
        <v>221</v>
      </c>
      <c r="H1396" t="s">
        <v>222</v>
      </c>
      <c r="I1396" t="s">
        <v>223</v>
      </c>
      <c r="J1396" t="s">
        <v>224</v>
      </c>
      <c r="M1396" t="s">
        <v>1343</v>
      </c>
      <c r="N1396" t="s">
        <v>1344</v>
      </c>
    </row>
    <row r="1397" spans="1:14" x14ac:dyDescent="0.35">
      <c r="A1397" t="str">
        <f>VLOOKUP(E1397,kontoplaan!A394:F1862,6,FALSE)</f>
        <v>Põhitegevuse kulud</v>
      </c>
      <c r="B1397" t="str">
        <f>VLOOKUP(E1397,kontogrupp!A296:B1621,2,FALSE)</f>
        <v>50 - tööjõukulud</v>
      </c>
      <c r="C1397" t="s">
        <v>18</v>
      </c>
      <c r="D1397">
        <v>1</v>
      </c>
      <c r="E1397" s="1">
        <v>506040</v>
      </c>
      <c r="F1397" t="s">
        <v>18</v>
      </c>
      <c r="G1397" t="s">
        <v>609</v>
      </c>
      <c r="H1397" t="s">
        <v>610</v>
      </c>
      <c r="I1397" t="s">
        <v>250</v>
      </c>
      <c r="J1397" t="s">
        <v>251</v>
      </c>
    </row>
    <row r="1398" spans="1:14" x14ac:dyDescent="0.35">
      <c r="A1398" t="str">
        <f>VLOOKUP(E1398,kontoplaan!A395:F1863,6,FALSE)</f>
        <v>Põhitegevuse kulud</v>
      </c>
      <c r="B1398" t="str">
        <f>VLOOKUP(E1398,kontogrupp!A297:B1622,2,FALSE)</f>
        <v>50 - tööjõukulud</v>
      </c>
      <c r="C1398" t="s">
        <v>28</v>
      </c>
      <c r="D1398">
        <v>60</v>
      </c>
      <c r="E1398" s="1">
        <v>506000</v>
      </c>
      <c r="F1398" t="s">
        <v>28</v>
      </c>
      <c r="G1398" t="s">
        <v>609</v>
      </c>
      <c r="H1398" t="s">
        <v>610</v>
      </c>
      <c r="I1398" t="s">
        <v>250</v>
      </c>
      <c r="J1398" t="s">
        <v>251</v>
      </c>
    </row>
    <row r="1399" spans="1:14" x14ac:dyDescent="0.35">
      <c r="A1399" t="str">
        <f>VLOOKUP(E1399,kontoplaan!A396:F1864,6,FALSE)</f>
        <v>Põhitegevuse kulud</v>
      </c>
      <c r="B1399" t="str">
        <f>VLOOKUP(E1399,kontogrupp!A298:B1623,2,FALSE)</f>
        <v>55 - majandamiskulud</v>
      </c>
      <c r="C1399" t="s">
        <v>184</v>
      </c>
      <c r="D1399">
        <v>542</v>
      </c>
      <c r="E1399" s="1">
        <v>551308</v>
      </c>
      <c r="F1399" t="s">
        <v>184</v>
      </c>
      <c r="G1399" t="s">
        <v>154</v>
      </c>
      <c r="H1399" t="s">
        <v>155</v>
      </c>
      <c r="I1399" t="s">
        <v>117</v>
      </c>
      <c r="J1399" t="s">
        <v>118</v>
      </c>
    </row>
    <row r="1400" spans="1:14" x14ac:dyDescent="0.35">
      <c r="A1400" t="str">
        <f>VLOOKUP(E1400,kontoplaan!A397:F1865,6,FALSE)</f>
        <v>Põhitegevuse kulud</v>
      </c>
      <c r="B1400" t="str">
        <f>VLOOKUP(E1400,kontogrupp!A299:B1624,2,FALSE)</f>
        <v>55 - majandamiskulud</v>
      </c>
      <c r="C1400" t="s">
        <v>244</v>
      </c>
      <c r="D1400">
        <v>93</v>
      </c>
      <c r="E1400" s="1">
        <v>552490</v>
      </c>
      <c r="F1400" t="s">
        <v>244</v>
      </c>
      <c r="G1400" t="s">
        <v>154</v>
      </c>
      <c r="H1400" t="s">
        <v>155</v>
      </c>
      <c r="I1400" t="s">
        <v>117</v>
      </c>
      <c r="J1400" t="s">
        <v>118</v>
      </c>
      <c r="M1400" t="s">
        <v>141</v>
      </c>
      <c r="N1400" t="s">
        <v>142</v>
      </c>
    </row>
    <row r="1401" spans="1:14" x14ac:dyDescent="0.35">
      <c r="A1401" t="str">
        <f>VLOOKUP(E1401,kontoplaan!A398:F1866,6,FALSE)</f>
        <v>Põhitegevuse kulud</v>
      </c>
      <c r="B1401" t="str">
        <f>VLOOKUP(E1401,kontogrupp!A300:B1625,2,FALSE)</f>
        <v>55 - majandamiskulud</v>
      </c>
      <c r="C1401" t="s">
        <v>1352</v>
      </c>
      <c r="D1401">
        <v>-170</v>
      </c>
      <c r="E1401" s="1">
        <v>552450</v>
      </c>
      <c r="F1401" t="s">
        <v>138</v>
      </c>
      <c r="G1401" t="s">
        <v>154</v>
      </c>
      <c r="H1401" t="s">
        <v>155</v>
      </c>
      <c r="I1401" t="s">
        <v>117</v>
      </c>
      <c r="J1401" t="s">
        <v>118</v>
      </c>
      <c r="M1401" t="s">
        <v>141</v>
      </c>
      <c r="N1401" t="s">
        <v>142</v>
      </c>
    </row>
    <row r="1402" spans="1:14" x14ac:dyDescent="0.35">
      <c r="A1402" t="str">
        <f>VLOOKUP(E1402,kontoplaan!A399:F1867,6,FALSE)</f>
        <v>Põhitegevuse kulud</v>
      </c>
      <c r="B1402" t="str">
        <f>VLOOKUP(E1402,kontogrupp!A301:B1626,2,FALSE)</f>
        <v>55 - majandamiskulud</v>
      </c>
      <c r="C1402" t="s">
        <v>188</v>
      </c>
      <c r="D1402">
        <v>-200</v>
      </c>
      <c r="E1402" s="1">
        <v>552230</v>
      </c>
      <c r="F1402" t="s">
        <v>188</v>
      </c>
      <c r="G1402" t="s">
        <v>154</v>
      </c>
      <c r="H1402" t="s">
        <v>155</v>
      </c>
      <c r="I1402" t="s">
        <v>117</v>
      </c>
      <c r="J1402" t="s">
        <v>118</v>
      </c>
    </row>
    <row r="1403" spans="1:14" x14ac:dyDescent="0.35">
      <c r="A1403" t="str">
        <f>VLOOKUP(E1403,kontoplaan!A400:F1868,6,FALSE)</f>
        <v>Põhitegevuse kulud</v>
      </c>
      <c r="B1403" t="str">
        <f>VLOOKUP(E1403,kontogrupp!A302:B1627,2,FALSE)</f>
        <v>55 - majandamiskulud</v>
      </c>
      <c r="C1403" t="s">
        <v>475</v>
      </c>
      <c r="D1403">
        <v>-100</v>
      </c>
      <c r="E1403" s="1">
        <v>552200</v>
      </c>
      <c r="F1403" t="s">
        <v>475</v>
      </c>
      <c r="G1403" t="s">
        <v>154</v>
      </c>
      <c r="H1403" t="s">
        <v>155</v>
      </c>
      <c r="I1403" t="s">
        <v>117</v>
      </c>
      <c r="J1403" t="s">
        <v>118</v>
      </c>
    </row>
    <row r="1404" spans="1:14" x14ac:dyDescent="0.35">
      <c r="A1404" t="str">
        <f>VLOOKUP(E1404,kontoplaan!A401:F1869,6,FALSE)</f>
        <v>Põhitegevuse kulud</v>
      </c>
      <c r="B1404" t="str">
        <f>VLOOKUP(E1404,kontogrupp!A303:B1628,2,FALSE)</f>
        <v>55 - majandamiskulud</v>
      </c>
      <c r="C1404" t="s">
        <v>182</v>
      </c>
      <c r="D1404">
        <v>-250</v>
      </c>
      <c r="E1404" s="1">
        <v>551560</v>
      </c>
      <c r="F1404" t="s">
        <v>182</v>
      </c>
      <c r="G1404" t="s">
        <v>154</v>
      </c>
      <c r="H1404" t="s">
        <v>155</v>
      </c>
      <c r="I1404" t="s">
        <v>117</v>
      </c>
      <c r="J1404" t="s">
        <v>118</v>
      </c>
    </row>
    <row r="1405" spans="1:14" x14ac:dyDescent="0.35">
      <c r="A1405" t="str">
        <f>VLOOKUP(E1405,kontoplaan!A402:F1870,6,FALSE)</f>
        <v>Põhitegevuse kulud</v>
      </c>
      <c r="B1405" t="str">
        <f>VLOOKUP(E1405,kontogrupp!A304:B1629,2,FALSE)</f>
        <v>55 - majandamiskulud</v>
      </c>
      <c r="C1405" t="s">
        <v>76</v>
      </c>
      <c r="D1405">
        <v>130</v>
      </c>
      <c r="E1405" s="1">
        <v>550040</v>
      </c>
      <c r="F1405" t="s">
        <v>76</v>
      </c>
      <c r="G1405" t="s">
        <v>154</v>
      </c>
      <c r="H1405" t="s">
        <v>155</v>
      </c>
      <c r="I1405" t="s">
        <v>117</v>
      </c>
      <c r="J1405" t="s">
        <v>118</v>
      </c>
    </row>
    <row r="1406" spans="1:14" x14ac:dyDescent="0.35">
      <c r="A1406" t="str">
        <f>VLOOKUP(E1406,kontoplaan!A403:F1871,6,FALSE)</f>
        <v>Põhitegevuse kulud</v>
      </c>
      <c r="B1406" t="str">
        <f>VLOOKUP(E1406,kontogrupp!A305:B1630,2,FALSE)</f>
        <v>55 - majandamiskulud</v>
      </c>
      <c r="C1406" t="s">
        <v>274</v>
      </c>
      <c r="D1406">
        <v>78</v>
      </c>
      <c r="E1406" s="1">
        <v>550302</v>
      </c>
      <c r="F1406" t="s">
        <v>274</v>
      </c>
      <c r="G1406" t="s">
        <v>154</v>
      </c>
      <c r="H1406" t="s">
        <v>155</v>
      </c>
      <c r="I1406" t="s">
        <v>117</v>
      </c>
      <c r="J1406" t="s">
        <v>118</v>
      </c>
    </row>
    <row r="1407" spans="1:14" x14ac:dyDescent="0.35">
      <c r="A1407" t="str">
        <f>VLOOKUP(E1407,kontoplaan!A404:F1872,6,FALSE)</f>
        <v>Põhitegevuse kulud</v>
      </c>
      <c r="B1407" t="str">
        <f>VLOOKUP(E1407,kontogrupp!A306:B1631,2,FALSE)</f>
        <v>55 - majandamiskulud</v>
      </c>
      <c r="C1407" t="s">
        <v>194</v>
      </c>
      <c r="D1407">
        <v>-200</v>
      </c>
      <c r="E1407" s="1">
        <v>550001</v>
      </c>
      <c r="F1407" t="s">
        <v>194</v>
      </c>
      <c r="G1407" t="s">
        <v>154</v>
      </c>
      <c r="H1407" t="s">
        <v>155</v>
      </c>
      <c r="I1407" t="s">
        <v>117</v>
      </c>
      <c r="J1407" t="s">
        <v>118</v>
      </c>
    </row>
    <row r="1408" spans="1:14" x14ac:dyDescent="0.35">
      <c r="A1408" t="str">
        <f>VLOOKUP(E1408,kontoplaan!A405:F1873,6,FALSE)</f>
        <v>Põhitegevuse kulud</v>
      </c>
      <c r="B1408" t="str">
        <f>VLOOKUP(E1408,kontogrupp!A307:B1632,2,FALSE)</f>
        <v>41 - toetused füüsilistele isikutele</v>
      </c>
      <c r="C1408" t="s">
        <v>1238</v>
      </c>
      <c r="D1408">
        <v>6000</v>
      </c>
      <c r="E1408" s="1">
        <v>413990</v>
      </c>
      <c r="F1408" t="s">
        <v>1354</v>
      </c>
      <c r="G1408" t="s">
        <v>384</v>
      </c>
      <c r="H1408" t="s">
        <v>385</v>
      </c>
      <c r="I1408" t="s">
        <v>339</v>
      </c>
      <c r="J1408" t="s">
        <v>340</v>
      </c>
    </row>
    <row r="1409" spans="1:10" x14ac:dyDescent="0.35">
      <c r="A1409" t="str">
        <f>VLOOKUP(E1409,kontoplaan!A406:F1874,6,FALSE)</f>
        <v>Põhitegevuse kulud</v>
      </c>
      <c r="B1409" t="str">
        <f>VLOOKUP(E1409,kontogrupp!A308:B1633,2,FALSE)</f>
        <v>41 - toetused füüsilistele isikutele</v>
      </c>
      <c r="C1409" t="s">
        <v>1238</v>
      </c>
      <c r="D1409">
        <v>-6000</v>
      </c>
      <c r="E1409" s="1">
        <v>413900</v>
      </c>
      <c r="F1409" t="s">
        <v>81</v>
      </c>
      <c r="G1409" t="s">
        <v>384</v>
      </c>
      <c r="H1409" t="s">
        <v>385</v>
      </c>
      <c r="I1409" t="s">
        <v>339</v>
      </c>
      <c r="J1409" t="s">
        <v>340</v>
      </c>
    </row>
    <row r="1410" spans="1:10" hidden="1" x14ac:dyDescent="0.35">
      <c r="A1410" t="str">
        <f>VLOOKUP(E1410,kontoplaan!A407:F1875,6,FALSE)</f>
        <v>Põhitegevuse tulud</v>
      </c>
      <c r="B1410" t="str">
        <f>VLOOKUP(E1410,kontogrupp!A309:B1634,2,FALSE)</f>
        <v>38 - muud tulud</v>
      </c>
      <c r="C1410" t="s">
        <v>1355</v>
      </c>
      <c r="D1410">
        <v>3074</v>
      </c>
      <c r="E1410" s="1">
        <v>381830</v>
      </c>
      <c r="F1410" t="s">
        <v>434</v>
      </c>
      <c r="G1410" t="s">
        <v>384</v>
      </c>
      <c r="H1410" t="s">
        <v>385</v>
      </c>
      <c r="I1410" t="s">
        <v>339</v>
      </c>
      <c r="J1410" t="s">
        <v>340</v>
      </c>
    </row>
    <row r="1411" spans="1:10" hidden="1" x14ac:dyDescent="0.35">
      <c r="A1411" t="str">
        <f>VLOOKUP(E1411,kontoplaan!A408:F1876,6,FALSE)</f>
        <v>Põhitegevuse tulud</v>
      </c>
      <c r="B1411" t="str">
        <f>VLOOKUP(E1411,kontogrupp!A310:B1635,2,FALSE)</f>
        <v>32 - tulud kaupade ja teenuste müügist</v>
      </c>
      <c r="C1411" t="s">
        <v>653</v>
      </c>
      <c r="D1411">
        <v>-3074</v>
      </c>
      <c r="E1411" s="1">
        <v>322290</v>
      </c>
      <c r="F1411" t="s">
        <v>653</v>
      </c>
      <c r="G1411" t="s">
        <v>384</v>
      </c>
      <c r="H1411" t="s">
        <v>385</v>
      </c>
      <c r="I1411" t="s">
        <v>339</v>
      </c>
      <c r="J1411" t="s">
        <v>340</v>
      </c>
    </row>
    <row r="1412" spans="1:10" x14ac:dyDescent="0.35">
      <c r="A1412" t="str">
        <f>VLOOKUP(E1412,kontoplaan!A409:F1877,6,FALSE)</f>
        <v>Põhitegevuse kulud</v>
      </c>
      <c r="B1412" t="str">
        <f>VLOOKUP(E1412,kontogrupp!A311:B1636,2,FALSE)</f>
        <v>55 - majandamiskulud</v>
      </c>
      <c r="C1412" t="s">
        <v>891</v>
      </c>
      <c r="D1412">
        <v>200</v>
      </c>
      <c r="E1412" s="1">
        <v>553200</v>
      </c>
      <c r="F1412" t="s">
        <v>891</v>
      </c>
      <c r="G1412" t="s">
        <v>548</v>
      </c>
      <c r="H1412" t="s">
        <v>549</v>
      </c>
      <c r="I1412" t="s">
        <v>645</v>
      </c>
      <c r="J1412" t="s">
        <v>646</v>
      </c>
    </row>
    <row r="1413" spans="1:10" x14ac:dyDescent="0.35">
      <c r="A1413" t="str">
        <f>VLOOKUP(E1413,kontoplaan!A410:F1878,6,FALSE)</f>
        <v>Põhitegevuse kulud</v>
      </c>
      <c r="B1413" t="str">
        <f>VLOOKUP(E1413,kontogrupp!A312:B1637,2,FALSE)</f>
        <v>55 - majandamiskulud</v>
      </c>
      <c r="C1413" t="s">
        <v>230</v>
      </c>
      <c r="D1413">
        <v>150</v>
      </c>
      <c r="E1413" s="1">
        <v>551590</v>
      </c>
      <c r="F1413" t="s">
        <v>230</v>
      </c>
      <c r="G1413" t="s">
        <v>548</v>
      </c>
      <c r="H1413" t="s">
        <v>549</v>
      </c>
      <c r="I1413" t="s">
        <v>645</v>
      </c>
      <c r="J1413" t="s">
        <v>646</v>
      </c>
    </row>
    <row r="1414" spans="1:10" x14ac:dyDescent="0.35">
      <c r="A1414" t="str">
        <f>VLOOKUP(E1414,kontoplaan!A411:F1879,6,FALSE)</f>
        <v>Põhitegevuse kulud</v>
      </c>
      <c r="B1414" t="str">
        <f>VLOOKUP(E1414,kontogrupp!A313:B1638,2,FALSE)</f>
        <v>50 - tööjõukulud</v>
      </c>
      <c r="C1414" t="s">
        <v>18</v>
      </c>
      <c r="D1414">
        <v>12</v>
      </c>
      <c r="E1414" s="1">
        <v>506040</v>
      </c>
      <c r="F1414" t="s">
        <v>18</v>
      </c>
      <c r="G1414" t="s">
        <v>548</v>
      </c>
      <c r="H1414" t="s">
        <v>549</v>
      </c>
      <c r="I1414" t="s">
        <v>645</v>
      </c>
      <c r="J1414" t="s">
        <v>646</v>
      </c>
    </row>
    <row r="1415" spans="1:10" x14ac:dyDescent="0.35">
      <c r="A1415" t="str">
        <f>VLOOKUP(E1415,kontoplaan!A412:F1880,6,FALSE)</f>
        <v>Põhitegevuse kulud</v>
      </c>
      <c r="B1415" t="str">
        <f>VLOOKUP(E1415,kontogrupp!A314:B1639,2,FALSE)</f>
        <v>50 - tööjõukulud</v>
      </c>
      <c r="C1415" t="s">
        <v>72</v>
      </c>
      <c r="D1415">
        <v>-2053</v>
      </c>
      <c r="E1415" s="1">
        <v>506010</v>
      </c>
      <c r="F1415" t="s">
        <v>72</v>
      </c>
      <c r="G1415" t="s">
        <v>548</v>
      </c>
      <c r="H1415" t="s">
        <v>549</v>
      </c>
      <c r="I1415" t="s">
        <v>645</v>
      </c>
      <c r="J1415" t="s">
        <v>646</v>
      </c>
    </row>
    <row r="1416" spans="1:10" x14ac:dyDescent="0.35">
      <c r="A1416" t="str">
        <f>VLOOKUP(E1416,kontoplaan!A413:F1881,6,FALSE)</f>
        <v>Põhitegevuse kulud</v>
      </c>
      <c r="B1416" t="str">
        <f>VLOOKUP(E1416,kontogrupp!A315:B1640,2,FALSE)</f>
        <v>50 - tööjõukulud</v>
      </c>
      <c r="C1416" t="s">
        <v>28</v>
      </c>
      <c r="D1416">
        <v>495</v>
      </c>
      <c r="E1416" s="1">
        <v>506000</v>
      </c>
      <c r="F1416" t="s">
        <v>28</v>
      </c>
      <c r="G1416" t="s">
        <v>548</v>
      </c>
      <c r="H1416" t="s">
        <v>549</v>
      </c>
      <c r="I1416" t="s">
        <v>645</v>
      </c>
      <c r="J1416" t="s">
        <v>646</v>
      </c>
    </row>
    <row r="1417" spans="1:10" x14ac:dyDescent="0.35">
      <c r="A1417" t="str">
        <f>VLOOKUP(E1417,kontoplaan!A414:F1882,6,FALSE)</f>
        <v>Põhitegevuse kulud</v>
      </c>
      <c r="B1417" t="str">
        <f>VLOOKUP(E1417,kontogrupp!A316:B1641,2,FALSE)</f>
        <v>50 - tööjõukulud</v>
      </c>
      <c r="C1417" t="s">
        <v>227</v>
      </c>
      <c r="D1417">
        <v>1500</v>
      </c>
      <c r="E1417" s="1">
        <v>500280</v>
      </c>
      <c r="F1417" t="s">
        <v>227</v>
      </c>
      <c r="G1417" t="s">
        <v>548</v>
      </c>
      <c r="H1417" t="s">
        <v>549</v>
      </c>
      <c r="I1417" t="s">
        <v>645</v>
      </c>
      <c r="J1417" t="s">
        <v>646</v>
      </c>
    </row>
    <row r="1418" spans="1:10" x14ac:dyDescent="0.35">
      <c r="A1418" t="str">
        <f>VLOOKUP(E1418,kontoplaan!A415:F1883,6,FALSE)</f>
        <v>Põhitegevuse kulud</v>
      </c>
      <c r="B1418" t="str">
        <f>VLOOKUP(E1418,kontogrupp!A317:B1642,2,FALSE)</f>
        <v>55 - majandamiskulud</v>
      </c>
      <c r="C1418" t="s">
        <v>891</v>
      </c>
      <c r="D1418">
        <v>300</v>
      </c>
      <c r="E1418" s="1">
        <v>553200</v>
      </c>
      <c r="F1418" t="s">
        <v>891</v>
      </c>
      <c r="G1418" t="s">
        <v>548</v>
      </c>
      <c r="H1418" t="s">
        <v>549</v>
      </c>
      <c r="I1418" t="s">
        <v>550</v>
      </c>
      <c r="J1418" t="s">
        <v>551</v>
      </c>
    </row>
    <row r="1419" spans="1:10" x14ac:dyDescent="0.35">
      <c r="A1419" t="str">
        <f>VLOOKUP(E1419,kontoplaan!A416:F1884,6,FALSE)</f>
        <v>Põhitegevuse kulud</v>
      </c>
      <c r="B1419" t="str">
        <f>VLOOKUP(E1419,kontogrupp!A318:B1643,2,FALSE)</f>
        <v>55 - majandamiskulud</v>
      </c>
      <c r="C1419" t="s">
        <v>297</v>
      </c>
      <c r="D1419">
        <v>500</v>
      </c>
      <c r="E1419" s="1">
        <v>552520</v>
      </c>
      <c r="F1419" t="s">
        <v>297</v>
      </c>
      <c r="G1419" t="s">
        <v>548</v>
      </c>
      <c r="H1419" t="s">
        <v>549</v>
      </c>
      <c r="I1419" t="s">
        <v>550</v>
      </c>
      <c r="J1419" t="s">
        <v>551</v>
      </c>
    </row>
    <row r="1420" spans="1:10" x14ac:dyDescent="0.35">
      <c r="A1420" t="str">
        <f>VLOOKUP(E1420,kontoplaan!A417:F1885,6,FALSE)</f>
        <v>Põhitegevuse kulud</v>
      </c>
      <c r="B1420" t="str">
        <f>VLOOKUP(E1420,kontogrupp!A319:B1644,2,FALSE)</f>
        <v>55 - majandamiskulud</v>
      </c>
      <c r="C1420" t="s">
        <v>475</v>
      </c>
      <c r="D1420">
        <v>-700</v>
      </c>
      <c r="E1420" s="1">
        <v>552200</v>
      </c>
      <c r="F1420" t="s">
        <v>475</v>
      </c>
      <c r="G1420" t="s">
        <v>548</v>
      </c>
      <c r="H1420" t="s">
        <v>549</v>
      </c>
      <c r="I1420" t="s">
        <v>550</v>
      </c>
      <c r="J1420" t="s">
        <v>551</v>
      </c>
    </row>
    <row r="1421" spans="1:10" x14ac:dyDescent="0.35">
      <c r="A1421" t="str">
        <f>VLOOKUP(E1421,kontoplaan!A418:F1886,6,FALSE)</f>
        <v>Põhitegevuse kulud</v>
      </c>
      <c r="B1421" t="str">
        <f>VLOOKUP(E1421,kontogrupp!A320:B1645,2,FALSE)</f>
        <v>55 - majandamiskulud</v>
      </c>
      <c r="C1421" t="s">
        <v>169</v>
      </c>
      <c r="D1421">
        <v>-500</v>
      </c>
      <c r="E1421" s="1">
        <v>551500</v>
      </c>
      <c r="F1421" t="s">
        <v>169</v>
      </c>
      <c r="G1421" t="s">
        <v>548</v>
      </c>
      <c r="H1421" t="s">
        <v>549</v>
      </c>
      <c r="I1421" t="s">
        <v>550</v>
      </c>
      <c r="J1421" t="s">
        <v>551</v>
      </c>
    </row>
    <row r="1422" spans="1:10" x14ac:dyDescent="0.35">
      <c r="A1422" t="str">
        <f>VLOOKUP(E1422,kontoplaan!A419:F1887,6,FALSE)</f>
        <v>Põhitegevuse kulud</v>
      </c>
      <c r="B1422" t="str">
        <f>VLOOKUP(E1422,kontogrupp!A321:B1646,2,FALSE)</f>
        <v>55 - majandamiskulud</v>
      </c>
      <c r="C1422" t="s">
        <v>184</v>
      </c>
      <c r="D1422">
        <v>784</v>
      </c>
      <c r="E1422" s="1">
        <v>551308</v>
      </c>
      <c r="F1422" t="s">
        <v>184</v>
      </c>
      <c r="G1422" t="s">
        <v>548</v>
      </c>
      <c r="H1422" t="s">
        <v>549</v>
      </c>
      <c r="I1422" t="s">
        <v>550</v>
      </c>
      <c r="J1422" t="s">
        <v>551</v>
      </c>
    </row>
    <row r="1423" spans="1:10" x14ac:dyDescent="0.35">
      <c r="A1423" t="str">
        <f>VLOOKUP(E1423,kontoplaan!A420:F1888,6,FALSE)</f>
        <v>Põhitegevuse kulud</v>
      </c>
      <c r="B1423" t="str">
        <f>VLOOKUP(E1423,kontogrupp!A322:B1647,2,FALSE)</f>
        <v>55 - majandamiskulud</v>
      </c>
      <c r="C1423" t="s">
        <v>478</v>
      </c>
      <c r="D1423">
        <v>1000</v>
      </c>
      <c r="E1423" s="1">
        <v>551306</v>
      </c>
      <c r="F1423" t="s">
        <v>478</v>
      </c>
      <c r="G1423" t="s">
        <v>548</v>
      </c>
      <c r="H1423" t="s">
        <v>549</v>
      </c>
      <c r="I1423" t="s">
        <v>550</v>
      </c>
      <c r="J1423" t="s">
        <v>551</v>
      </c>
    </row>
    <row r="1424" spans="1:10" x14ac:dyDescent="0.35">
      <c r="A1424" t="str">
        <f>VLOOKUP(E1424,kontoplaan!A421:F1889,6,FALSE)</f>
        <v>Põhitegevuse kulud</v>
      </c>
      <c r="B1424" t="str">
        <f>VLOOKUP(E1424,kontogrupp!A323:B1648,2,FALSE)</f>
        <v>55 - majandamiskulud</v>
      </c>
      <c r="C1424" t="s">
        <v>488</v>
      </c>
      <c r="D1424">
        <v>150</v>
      </c>
      <c r="E1424" s="1">
        <v>551103</v>
      </c>
      <c r="F1424" t="s">
        <v>488</v>
      </c>
      <c r="G1424" t="s">
        <v>548</v>
      </c>
      <c r="H1424" t="s">
        <v>549</v>
      </c>
      <c r="I1424" t="s">
        <v>550</v>
      </c>
      <c r="J1424" t="s">
        <v>551</v>
      </c>
    </row>
    <row r="1425" spans="1:10" x14ac:dyDescent="0.35">
      <c r="A1425" t="str">
        <f>VLOOKUP(E1425,kontoplaan!A422:F1890,6,FALSE)</f>
        <v>Põhitegevuse kulud</v>
      </c>
      <c r="B1425" t="str">
        <f>VLOOKUP(E1425,kontogrupp!A324:B1649,2,FALSE)</f>
        <v>55 - majandamiskulud</v>
      </c>
      <c r="C1425" t="s">
        <v>138</v>
      </c>
      <c r="D1425">
        <v>-500</v>
      </c>
      <c r="E1425" s="1">
        <v>550400</v>
      </c>
      <c r="F1425" t="s">
        <v>138</v>
      </c>
      <c r="G1425" t="s">
        <v>548</v>
      </c>
      <c r="H1425" t="s">
        <v>549</v>
      </c>
      <c r="I1425" t="s">
        <v>550</v>
      </c>
      <c r="J1425" t="s">
        <v>551</v>
      </c>
    </row>
    <row r="1426" spans="1:10" x14ac:dyDescent="0.35">
      <c r="A1426" t="str">
        <f>VLOOKUP(E1426,kontoplaan!A423:F1891,6,FALSE)</f>
        <v>Põhitegevuse kulud</v>
      </c>
      <c r="B1426" t="str">
        <f>VLOOKUP(E1426,kontogrupp!A325:B1650,2,FALSE)</f>
        <v>55 - majandamiskulud</v>
      </c>
      <c r="C1426" t="s">
        <v>86</v>
      </c>
      <c r="D1426">
        <v>-1000</v>
      </c>
      <c r="E1426" s="1">
        <v>550099</v>
      </c>
      <c r="F1426" t="s">
        <v>86</v>
      </c>
      <c r="G1426" t="s">
        <v>548</v>
      </c>
      <c r="H1426" t="s">
        <v>549</v>
      </c>
      <c r="I1426" t="s">
        <v>550</v>
      </c>
      <c r="J1426" t="s">
        <v>551</v>
      </c>
    </row>
    <row r="1427" spans="1:10" x14ac:dyDescent="0.35">
      <c r="A1427" t="str">
        <f>VLOOKUP(E1427,kontoplaan!A424:F1892,6,FALSE)</f>
        <v>Põhitegevuse kulud</v>
      </c>
      <c r="B1427" t="str">
        <f>VLOOKUP(E1427,kontogrupp!A326:B1651,2,FALSE)</f>
        <v>55 - majandamiskulud</v>
      </c>
      <c r="C1427" t="s">
        <v>76</v>
      </c>
      <c r="D1427">
        <v>1000</v>
      </c>
      <c r="E1427" s="1">
        <v>550040</v>
      </c>
      <c r="F1427" t="s">
        <v>76</v>
      </c>
      <c r="G1427" t="s">
        <v>548</v>
      </c>
      <c r="H1427" t="s">
        <v>549</v>
      </c>
      <c r="I1427" t="s">
        <v>550</v>
      </c>
      <c r="J1427" t="s">
        <v>551</v>
      </c>
    </row>
    <row r="1428" spans="1:10" x14ac:dyDescent="0.35">
      <c r="A1428" t="str">
        <f>VLOOKUP(E1428,kontoplaan!A425:F1893,6,FALSE)</f>
        <v>Põhitegevuse kulud</v>
      </c>
      <c r="B1428" t="str">
        <f>VLOOKUP(E1428,kontogrupp!A327:B1652,2,FALSE)</f>
        <v>55 - majandamiskulud</v>
      </c>
      <c r="C1428" t="s">
        <v>643</v>
      </c>
      <c r="D1428">
        <v>230</v>
      </c>
      <c r="E1428" s="1">
        <v>550012</v>
      </c>
      <c r="F1428" t="s">
        <v>643</v>
      </c>
      <c r="G1428" t="s">
        <v>548</v>
      </c>
      <c r="H1428" t="s">
        <v>549</v>
      </c>
      <c r="I1428" t="s">
        <v>550</v>
      </c>
      <c r="J1428" t="s">
        <v>551</v>
      </c>
    </row>
    <row r="1429" spans="1:10" x14ac:dyDescent="0.35">
      <c r="A1429" t="str">
        <f>VLOOKUP(E1429,kontoplaan!A426:F1894,6,FALSE)</f>
        <v>Põhitegevuse kulud</v>
      </c>
      <c r="B1429" t="str">
        <f>VLOOKUP(E1429,kontogrupp!A328:B1653,2,FALSE)</f>
        <v>50 - tööjõukulud</v>
      </c>
      <c r="C1429" t="s">
        <v>18</v>
      </c>
      <c r="D1429">
        <v>34</v>
      </c>
      <c r="E1429" s="1">
        <v>506040</v>
      </c>
      <c r="F1429" t="s">
        <v>18</v>
      </c>
      <c r="G1429" t="s">
        <v>548</v>
      </c>
      <c r="H1429" t="s">
        <v>549</v>
      </c>
      <c r="I1429" t="s">
        <v>550</v>
      </c>
      <c r="J1429" t="s">
        <v>551</v>
      </c>
    </row>
    <row r="1430" spans="1:10" x14ac:dyDescent="0.35">
      <c r="A1430" t="str">
        <f>VLOOKUP(E1430,kontoplaan!A427:F1895,6,FALSE)</f>
        <v>Põhitegevuse kulud</v>
      </c>
      <c r="B1430" t="str">
        <f>VLOOKUP(E1430,kontogrupp!A329:B1654,2,FALSE)</f>
        <v>50 - tööjõukulud</v>
      </c>
      <c r="C1430" t="s">
        <v>28</v>
      </c>
      <c r="D1430">
        <v>1419</v>
      </c>
      <c r="E1430" s="1">
        <v>506000</v>
      </c>
      <c r="F1430" t="s">
        <v>28</v>
      </c>
      <c r="G1430" t="s">
        <v>548</v>
      </c>
      <c r="H1430" t="s">
        <v>549</v>
      </c>
      <c r="I1430" t="s">
        <v>550</v>
      </c>
      <c r="J1430" t="s">
        <v>551</v>
      </c>
    </row>
    <row r="1431" spans="1:10" x14ac:dyDescent="0.35">
      <c r="A1431" t="str">
        <f>VLOOKUP(E1431,kontoplaan!A428:F1896,6,FALSE)</f>
        <v>Põhitegevuse kulud</v>
      </c>
      <c r="B1431" t="str">
        <f>VLOOKUP(E1431,kontogrupp!A330:B1655,2,FALSE)</f>
        <v>50 - tööjõukulud</v>
      </c>
      <c r="C1431" t="s">
        <v>97</v>
      </c>
      <c r="D1431">
        <v>1300</v>
      </c>
      <c r="E1431" s="1">
        <v>500500</v>
      </c>
      <c r="F1431" t="s">
        <v>97</v>
      </c>
      <c r="G1431" t="s">
        <v>548</v>
      </c>
      <c r="H1431" t="s">
        <v>549</v>
      </c>
      <c r="I1431" t="s">
        <v>550</v>
      </c>
      <c r="J1431" t="s">
        <v>551</v>
      </c>
    </row>
    <row r="1432" spans="1:10" x14ac:dyDescent="0.35">
      <c r="A1432" t="str">
        <f>VLOOKUP(E1432,kontoplaan!A429:F1897,6,FALSE)</f>
        <v>Põhitegevuse kulud</v>
      </c>
      <c r="B1432" t="str">
        <f>VLOOKUP(E1432,kontogrupp!A331:B1656,2,FALSE)</f>
        <v>50 - tööjõukulud</v>
      </c>
      <c r="C1432" t="s">
        <v>227</v>
      </c>
      <c r="D1432">
        <v>3000</v>
      </c>
      <c r="E1432" s="1">
        <v>500280</v>
      </c>
      <c r="F1432" t="s">
        <v>227</v>
      </c>
      <c r="G1432" t="s">
        <v>548</v>
      </c>
      <c r="H1432" t="s">
        <v>549</v>
      </c>
      <c r="I1432" t="s">
        <v>550</v>
      </c>
      <c r="J1432" t="s">
        <v>551</v>
      </c>
    </row>
    <row r="1433" spans="1:10" x14ac:dyDescent="0.35">
      <c r="A1433" t="str">
        <f>VLOOKUP(E1433,kontoplaan!A430:F1898,6,FALSE)</f>
        <v>Põhitegevuse kulud</v>
      </c>
      <c r="B1433" t="str">
        <f>VLOOKUP(E1433,kontogrupp!A332:B1657,2,FALSE)</f>
        <v>55 - majandamiskulud</v>
      </c>
      <c r="C1433" t="s">
        <v>891</v>
      </c>
      <c r="D1433">
        <v>2000</v>
      </c>
      <c r="E1433" s="1">
        <v>553200</v>
      </c>
      <c r="F1433" t="s">
        <v>891</v>
      </c>
      <c r="G1433" t="s">
        <v>548</v>
      </c>
      <c r="H1433" t="s">
        <v>549</v>
      </c>
      <c r="I1433" t="s">
        <v>633</v>
      </c>
      <c r="J1433" t="s">
        <v>634</v>
      </c>
    </row>
    <row r="1434" spans="1:10" x14ac:dyDescent="0.35">
      <c r="A1434" t="str">
        <f>VLOOKUP(E1434,kontoplaan!A431:F1899,6,FALSE)</f>
        <v>Põhitegevuse kulud</v>
      </c>
      <c r="B1434" t="str">
        <f>VLOOKUP(E1434,kontogrupp!A333:B1658,2,FALSE)</f>
        <v>55 - majandamiskulud</v>
      </c>
      <c r="C1434" t="s">
        <v>149</v>
      </c>
      <c r="D1434">
        <v>100</v>
      </c>
      <c r="E1434" s="1">
        <v>552590</v>
      </c>
      <c r="F1434" t="s">
        <v>149</v>
      </c>
      <c r="G1434" t="s">
        <v>548</v>
      </c>
      <c r="H1434" t="s">
        <v>549</v>
      </c>
      <c r="I1434" t="s">
        <v>633</v>
      </c>
      <c r="J1434" t="s">
        <v>634</v>
      </c>
    </row>
    <row r="1435" spans="1:10" x14ac:dyDescent="0.35">
      <c r="A1435" t="str">
        <f>VLOOKUP(E1435,kontoplaan!A432:F1900,6,FALSE)</f>
        <v>Põhitegevuse kulud</v>
      </c>
      <c r="B1435" t="str">
        <f>VLOOKUP(E1435,kontogrupp!A334:B1659,2,FALSE)</f>
        <v>55 - majandamiskulud</v>
      </c>
      <c r="C1435" t="s">
        <v>188</v>
      </c>
      <c r="D1435">
        <v>300</v>
      </c>
      <c r="E1435" s="1">
        <v>552230</v>
      </c>
      <c r="F1435" t="s">
        <v>188</v>
      </c>
      <c r="G1435" t="s">
        <v>548</v>
      </c>
      <c r="H1435" t="s">
        <v>549</v>
      </c>
      <c r="I1435" t="s">
        <v>633</v>
      </c>
      <c r="J1435" t="s">
        <v>634</v>
      </c>
    </row>
    <row r="1436" spans="1:10" x14ac:dyDescent="0.35">
      <c r="A1436" t="str">
        <f>VLOOKUP(E1436,kontoplaan!A433:F1901,6,FALSE)</f>
        <v>Põhitegevuse kulud</v>
      </c>
      <c r="B1436" t="str">
        <f>VLOOKUP(E1436,kontogrupp!A335:B1660,2,FALSE)</f>
        <v>55 - majandamiskulud</v>
      </c>
      <c r="C1436" t="s">
        <v>475</v>
      </c>
      <c r="D1436">
        <v>300</v>
      </c>
      <c r="E1436" s="1">
        <v>552200</v>
      </c>
      <c r="F1436" t="s">
        <v>475</v>
      </c>
      <c r="G1436" t="s">
        <v>548</v>
      </c>
      <c r="H1436" t="s">
        <v>549</v>
      </c>
      <c r="I1436" t="s">
        <v>633</v>
      </c>
      <c r="J1436" t="s">
        <v>634</v>
      </c>
    </row>
    <row r="1437" spans="1:10" x14ac:dyDescent="0.35">
      <c r="A1437" t="str">
        <f>VLOOKUP(E1437,kontoplaan!A434:F1902,6,FALSE)</f>
        <v>Põhitegevuse kulud</v>
      </c>
      <c r="B1437" t="str">
        <f>VLOOKUP(E1437,kontogrupp!A336:B1661,2,FALSE)</f>
        <v>55 - majandamiskulud</v>
      </c>
      <c r="C1437" t="s">
        <v>304</v>
      </c>
      <c r="D1437">
        <v>120</v>
      </c>
      <c r="E1437" s="1">
        <v>552110</v>
      </c>
      <c r="F1437" t="s">
        <v>304</v>
      </c>
      <c r="G1437" t="s">
        <v>548</v>
      </c>
      <c r="H1437" t="s">
        <v>549</v>
      </c>
      <c r="I1437" t="s">
        <v>633</v>
      </c>
      <c r="J1437" t="s">
        <v>634</v>
      </c>
    </row>
    <row r="1438" spans="1:10" x14ac:dyDescent="0.35">
      <c r="A1438" t="str">
        <f>VLOOKUP(E1438,kontoplaan!A435:F1903,6,FALSE)</f>
        <v>Põhitegevuse kulud</v>
      </c>
      <c r="B1438" t="str">
        <f>VLOOKUP(E1438,kontogrupp!A337:B1662,2,FALSE)</f>
        <v>55 - majandamiskulud</v>
      </c>
      <c r="C1438" t="s">
        <v>169</v>
      </c>
      <c r="D1438">
        <v>200</v>
      </c>
      <c r="E1438" s="1">
        <v>551500</v>
      </c>
      <c r="F1438" t="s">
        <v>169</v>
      </c>
      <c r="G1438" t="s">
        <v>548</v>
      </c>
      <c r="H1438" t="s">
        <v>549</v>
      </c>
      <c r="I1438" t="s">
        <v>633</v>
      </c>
      <c r="J1438" t="s">
        <v>634</v>
      </c>
    </row>
    <row r="1439" spans="1:10" x14ac:dyDescent="0.35">
      <c r="A1439" t="str">
        <f>VLOOKUP(E1439,kontoplaan!A436:F1904,6,FALSE)</f>
        <v>Põhitegevuse kulud</v>
      </c>
      <c r="B1439" t="str">
        <f>VLOOKUP(E1439,kontogrupp!A338:B1663,2,FALSE)</f>
        <v>55 - majandamiskulud</v>
      </c>
      <c r="C1439" t="s">
        <v>504</v>
      </c>
      <c r="D1439">
        <v>100</v>
      </c>
      <c r="E1439" s="1">
        <v>551309</v>
      </c>
      <c r="F1439" t="s">
        <v>504</v>
      </c>
      <c r="G1439" t="s">
        <v>548</v>
      </c>
      <c r="H1439" t="s">
        <v>549</v>
      </c>
      <c r="I1439" t="s">
        <v>633</v>
      </c>
      <c r="J1439" t="s">
        <v>634</v>
      </c>
    </row>
    <row r="1440" spans="1:10" x14ac:dyDescent="0.35">
      <c r="A1440" t="str">
        <f>VLOOKUP(E1440,kontoplaan!A437:F1905,6,FALSE)</f>
        <v>Põhitegevuse kulud</v>
      </c>
      <c r="B1440" t="str">
        <f>VLOOKUP(E1440,kontogrupp!A339:B1664,2,FALSE)</f>
        <v>55 - majandamiskulud</v>
      </c>
      <c r="C1440" t="s">
        <v>184</v>
      </c>
      <c r="D1440">
        <v>600</v>
      </c>
      <c r="E1440" s="1">
        <v>551308</v>
      </c>
      <c r="F1440" t="s">
        <v>184</v>
      </c>
      <c r="G1440" t="s">
        <v>548</v>
      </c>
      <c r="H1440" t="s">
        <v>549</v>
      </c>
      <c r="I1440" t="s">
        <v>633</v>
      </c>
      <c r="J1440" t="s">
        <v>634</v>
      </c>
    </row>
    <row r="1441" spans="1:10" x14ac:dyDescent="0.35">
      <c r="A1441" t="str">
        <f>VLOOKUP(E1441,kontoplaan!A438:F1906,6,FALSE)</f>
        <v>Põhitegevuse kulud</v>
      </c>
      <c r="B1441" t="str">
        <f>VLOOKUP(E1441,kontogrupp!A340:B1665,2,FALSE)</f>
        <v>55 - majandamiskulud</v>
      </c>
      <c r="C1441" t="s">
        <v>478</v>
      </c>
      <c r="D1441">
        <v>600</v>
      </c>
      <c r="E1441" s="1">
        <v>551306</v>
      </c>
      <c r="F1441" t="s">
        <v>478</v>
      </c>
      <c r="G1441" t="s">
        <v>548</v>
      </c>
      <c r="H1441" t="s">
        <v>549</v>
      </c>
      <c r="I1441" t="s">
        <v>633</v>
      </c>
      <c r="J1441" t="s">
        <v>634</v>
      </c>
    </row>
    <row r="1442" spans="1:10" x14ac:dyDescent="0.35">
      <c r="A1442" t="str">
        <f>VLOOKUP(E1442,kontoplaan!A439:F1907,6,FALSE)</f>
        <v>Põhitegevuse kulud</v>
      </c>
      <c r="B1442" t="str">
        <f>VLOOKUP(E1442,kontogrupp!A341:B1666,2,FALSE)</f>
        <v>55 - majandamiskulud</v>
      </c>
      <c r="C1442" t="s">
        <v>488</v>
      </c>
      <c r="D1442">
        <v>100</v>
      </c>
      <c r="E1442" s="1">
        <v>551303</v>
      </c>
      <c r="F1442" t="s">
        <v>488</v>
      </c>
      <c r="G1442" t="s">
        <v>548</v>
      </c>
      <c r="H1442" t="s">
        <v>549</v>
      </c>
      <c r="I1442" t="s">
        <v>633</v>
      </c>
      <c r="J1442" t="s">
        <v>634</v>
      </c>
    </row>
    <row r="1443" spans="1:10" x14ac:dyDescent="0.35">
      <c r="A1443" t="str">
        <f>VLOOKUP(E1443,kontoplaan!A440:F1908,6,FALSE)</f>
        <v>Põhitegevuse kulud</v>
      </c>
      <c r="B1443" t="str">
        <f>VLOOKUP(E1443,kontogrupp!A342:B1667,2,FALSE)</f>
        <v>55 - majandamiskulud</v>
      </c>
      <c r="C1443" t="s">
        <v>440</v>
      </c>
      <c r="D1443">
        <v>300</v>
      </c>
      <c r="E1443" s="1">
        <v>551300</v>
      </c>
      <c r="F1443" t="s">
        <v>440</v>
      </c>
      <c r="G1443" t="s">
        <v>548</v>
      </c>
      <c r="H1443" t="s">
        <v>549</v>
      </c>
      <c r="I1443" t="s">
        <v>633</v>
      </c>
      <c r="J1443" t="s">
        <v>634</v>
      </c>
    </row>
    <row r="1444" spans="1:10" x14ac:dyDescent="0.35">
      <c r="A1444" t="str">
        <f>VLOOKUP(E1444,kontoplaan!A441:F1909,6,FALSE)</f>
        <v>Põhitegevuse kulud</v>
      </c>
      <c r="B1444" t="str">
        <f>VLOOKUP(E1444,kontogrupp!A343:B1668,2,FALSE)</f>
        <v>55 - majandamiskulud</v>
      </c>
      <c r="C1444" t="s">
        <v>900</v>
      </c>
      <c r="D1444">
        <v>500</v>
      </c>
      <c r="E1444" s="1">
        <v>550041</v>
      </c>
      <c r="F1444" t="s">
        <v>900</v>
      </c>
      <c r="G1444" t="s">
        <v>548</v>
      </c>
      <c r="H1444" t="s">
        <v>549</v>
      </c>
      <c r="I1444" t="s">
        <v>633</v>
      </c>
      <c r="J1444" t="s">
        <v>634</v>
      </c>
    </row>
    <row r="1445" spans="1:10" x14ac:dyDescent="0.35">
      <c r="A1445" t="str">
        <f>VLOOKUP(E1445,kontoplaan!A442:F1910,6,FALSE)</f>
        <v>Põhitegevuse kulud</v>
      </c>
      <c r="B1445" t="str">
        <f>VLOOKUP(E1445,kontogrupp!A344:B1669,2,FALSE)</f>
        <v>55 - majandamiskulud</v>
      </c>
      <c r="C1445" t="s">
        <v>76</v>
      </c>
      <c r="D1445">
        <v>150</v>
      </c>
      <c r="E1445" s="1">
        <v>550040</v>
      </c>
      <c r="F1445" t="s">
        <v>76</v>
      </c>
      <c r="G1445" t="s">
        <v>548</v>
      </c>
      <c r="H1445" t="s">
        <v>549</v>
      </c>
      <c r="I1445" t="s">
        <v>633</v>
      </c>
      <c r="J1445" t="s">
        <v>634</v>
      </c>
    </row>
    <row r="1446" spans="1:10" x14ac:dyDescent="0.35">
      <c r="A1446" t="str">
        <f>VLOOKUP(E1446,kontoplaan!A443:F1911,6,FALSE)</f>
        <v>Põhitegevuse kulud</v>
      </c>
      <c r="B1446" t="str">
        <f>VLOOKUP(E1446,kontogrupp!A345:B1670,2,FALSE)</f>
        <v>50 - tööjõukulud</v>
      </c>
      <c r="C1446" t="s">
        <v>631</v>
      </c>
      <c r="D1446">
        <v>400</v>
      </c>
      <c r="E1446" s="1">
        <v>500287</v>
      </c>
      <c r="F1446" t="s">
        <v>631</v>
      </c>
      <c r="G1446" t="s">
        <v>548</v>
      </c>
      <c r="H1446" t="s">
        <v>549</v>
      </c>
      <c r="I1446" t="s">
        <v>633</v>
      </c>
      <c r="J1446" t="s">
        <v>634</v>
      </c>
    </row>
    <row r="1447" spans="1:10" x14ac:dyDescent="0.35">
      <c r="A1447" t="str">
        <f>VLOOKUP(E1447,kontoplaan!A444:F1912,6,FALSE)</f>
        <v>Põhitegevuse kulud</v>
      </c>
      <c r="B1447" t="str">
        <f>VLOOKUP(E1447,kontogrupp!A346:B1671,2,FALSE)</f>
        <v>50 - tööjõukulud</v>
      </c>
      <c r="C1447" t="s">
        <v>227</v>
      </c>
      <c r="D1447">
        <v>4000</v>
      </c>
      <c r="E1447" s="1">
        <v>500280</v>
      </c>
      <c r="F1447" t="s">
        <v>227</v>
      </c>
      <c r="G1447" t="s">
        <v>548</v>
      </c>
      <c r="H1447" t="s">
        <v>549</v>
      </c>
      <c r="I1447" t="s">
        <v>633</v>
      </c>
      <c r="J1447" t="s">
        <v>634</v>
      </c>
    </row>
    <row r="1448" spans="1:10" x14ac:dyDescent="0.35">
      <c r="A1448" t="str">
        <f>VLOOKUP(E1448,kontoplaan!A445:F1913,6,FALSE)</f>
        <v>Põhitegevuse kulud</v>
      </c>
      <c r="B1448" t="str">
        <f>VLOOKUP(E1448,kontogrupp!A347:B1672,2,FALSE)</f>
        <v>50 - tööjõukulud</v>
      </c>
      <c r="C1448" t="s">
        <v>220</v>
      </c>
      <c r="D1448">
        <v>4000</v>
      </c>
      <c r="E1448" s="1">
        <v>500210</v>
      </c>
      <c r="F1448" t="s">
        <v>220</v>
      </c>
      <c r="G1448" t="s">
        <v>548</v>
      </c>
      <c r="H1448" t="s">
        <v>549</v>
      </c>
      <c r="I1448" t="s">
        <v>633</v>
      </c>
      <c r="J1448" t="s">
        <v>634</v>
      </c>
    </row>
    <row r="1449" spans="1:10" x14ac:dyDescent="0.35">
      <c r="A1449" t="str">
        <f>VLOOKUP(E1449,kontoplaan!A446:F1914,6,FALSE)</f>
        <v>Põhitegevuse kulud</v>
      </c>
      <c r="B1449" t="str">
        <f>VLOOKUP(E1449,kontogrupp!A348:B1673,2,FALSE)</f>
        <v>50 - tööjõukulud</v>
      </c>
      <c r="C1449" t="s">
        <v>18</v>
      </c>
      <c r="D1449">
        <v>-83</v>
      </c>
      <c r="E1449" s="1">
        <v>506040</v>
      </c>
      <c r="F1449" t="s">
        <v>18</v>
      </c>
      <c r="G1449" t="s">
        <v>548</v>
      </c>
      <c r="H1449" t="s">
        <v>549</v>
      </c>
      <c r="I1449" t="s">
        <v>633</v>
      </c>
      <c r="J1449" t="s">
        <v>634</v>
      </c>
    </row>
    <row r="1450" spans="1:10" x14ac:dyDescent="0.35">
      <c r="A1450" t="str">
        <f>VLOOKUP(E1450,kontoplaan!A447:F1915,6,FALSE)</f>
        <v>Põhitegevuse kulud</v>
      </c>
      <c r="B1450" t="str">
        <f>VLOOKUP(E1450,kontogrupp!A349:B1674,2,FALSE)</f>
        <v>50 - tööjõukulud</v>
      </c>
      <c r="C1450" t="s">
        <v>28</v>
      </c>
      <c r="D1450">
        <v>-3438</v>
      </c>
      <c r="E1450" s="1">
        <v>506000</v>
      </c>
      <c r="F1450" t="s">
        <v>28</v>
      </c>
      <c r="G1450" t="s">
        <v>548</v>
      </c>
      <c r="H1450" t="s">
        <v>549</v>
      </c>
      <c r="I1450" t="s">
        <v>633</v>
      </c>
      <c r="J1450" t="s">
        <v>634</v>
      </c>
    </row>
    <row r="1451" spans="1:10" x14ac:dyDescent="0.35">
      <c r="A1451" t="str">
        <f>VLOOKUP(E1451,kontoplaan!A448:F1916,6,FALSE)</f>
        <v>Põhitegevuse kulud</v>
      </c>
      <c r="B1451" t="str">
        <f>VLOOKUP(E1451,kontogrupp!A350:B1675,2,FALSE)</f>
        <v>50 - tööjõukulud</v>
      </c>
      <c r="C1451" t="s">
        <v>97</v>
      </c>
      <c r="D1451">
        <v>-18420</v>
      </c>
      <c r="E1451" s="1">
        <v>500500</v>
      </c>
      <c r="F1451" t="s">
        <v>97</v>
      </c>
      <c r="G1451" t="s">
        <v>548</v>
      </c>
      <c r="H1451" t="s">
        <v>549</v>
      </c>
      <c r="I1451" t="s">
        <v>633</v>
      </c>
      <c r="J1451" t="s">
        <v>634</v>
      </c>
    </row>
    <row r="1452" spans="1:10" x14ac:dyDescent="0.35">
      <c r="A1452" t="str">
        <f>VLOOKUP(E1452,kontoplaan!A449:F1917,6,FALSE)</f>
        <v>Põhitegevuse kulud</v>
      </c>
      <c r="B1452" t="str">
        <f>VLOOKUP(E1452,kontogrupp!A351:B1676,2,FALSE)</f>
        <v>55 - majandamiskulud</v>
      </c>
      <c r="C1452" t="s">
        <v>76</v>
      </c>
      <c r="D1452">
        <v>650</v>
      </c>
      <c r="E1452" s="1">
        <v>550040</v>
      </c>
      <c r="F1452" t="s">
        <v>76</v>
      </c>
      <c r="G1452" t="s">
        <v>305</v>
      </c>
      <c r="H1452" t="s">
        <v>306</v>
      </c>
      <c r="I1452" t="s">
        <v>307</v>
      </c>
      <c r="J1452" t="s">
        <v>308</v>
      </c>
    </row>
    <row r="1453" spans="1:10" x14ac:dyDescent="0.35">
      <c r="A1453" t="str">
        <f>VLOOKUP(E1453,kontoplaan!A450:F1918,6,FALSE)</f>
        <v>Põhitegevuse kulud</v>
      </c>
      <c r="B1453" t="str">
        <f>VLOOKUP(E1453,kontogrupp!A352:B1677,2,FALSE)</f>
        <v>55 - majandamiskulud</v>
      </c>
      <c r="C1453" t="s">
        <v>169</v>
      </c>
      <c r="D1453">
        <v>-650</v>
      </c>
      <c r="E1453" s="1">
        <v>551500</v>
      </c>
      <c r="F1453" t="s">
        <v>169</v>
      </c>
      <c r="G1453" t="s">
        <v>305</v>
      </c>
      <c r="H1453" t="s">
        <v>306</v>
      </c>
      <c r="I1453" t="s">
        <v>307</v>
      </c>
      <c r="J1453" t="s">
        <v>308</v>
      </c>
    </row>
    <row r="1454" spans="1:10" x14ac:dyDescent="0.35">
      <c r="A1454" t="str">
        <f>VLOOKUP(E1454,kontoplaan!A451:F1919,6,FALSE)</f>
        <v>Põhitegevuse kulud</v>
      </c>
      <c r="B1454" t="str">
        <f>VLOOKUP(E1454,kontogrupp!A353:B1678,2,FALSE)</f>
        <v>55 - majandamiskulud</v>
      </c>
      <c r="C1454" t="s">
        <v>1356</v>
      </c>
      <c r="D1454">
        <v>1000</v>
      </c>
      <c r="E1454" s="1">
        <v>550040</v>
      </c>
      <c r="F1454" t="s">
        <v>76</v>
      </c>
      <c r="G1454" t="s">
        <v>134</v>
      </c>
      <c r="H1454" t="s">
        <v>135</v>
      </c>
      <c r="I1454" t="s">
        <v>117</v>
      </c>
      <c r="J1454" t="s">
        <v>118</v>
      </c>
    </row>
    <row r="1455" spans="1:10" x14ac:dyDescent="0.35">
      <c r="A1455" t="str">
        <f>VLOOKUP(E1455,kontoplaan!A452:F1920,6,FALSE)</f>
        <v>Põhitegevuse kulud</v>
      </c>
      <c r="B1455" t="str">
        <f>VLOOKUP(E1455,kontogrupp!A354:B1679,2,FALSE)</f>
        <v>55 - majandamiskulud</v>
      </c>
      <c r="C1455" t="s">
        <v>190</v>
      </c>
      <c r="D1455">
        <v>200</v>
      </c>
      <c r="E1455" s="1">
        <v>550000</v>
      </c>
      <c r="F1455" t="s">
        <v>190</v>
      </c>
      <c r="G1455" t="s">
        <v>305</v>
      </c>
      <c r="H1455" t="s">
        <v>306</v>
      </c>
      <c r="I1455" t="s">
        <v>307</v>
      </c>
      <c r="J1455" t="s">
        <v>308</v>
      </c>
    </row>
    <row r="1456" spans="1:10" x14ac:dyDescent="0.35">
      <c r="A1456" t="str">
        <f>VLOOKUP(E1456,kontoplaan!A453:F1921,6,FALSE)</f>
        <v>Põhitegevuse kulud</v>
      </c>
      <c r="B1456" t="str">
        <f>VLOOKUP(E1456,kontogrupp!A355:B1680,2,FALSE)</f>
        <v>55 - majandamiskulud</v>
      </c>
      <c r="C1456" t="s">
        <v>169</v>
      </c>
      <c r="D1456">
        <v>-200</v>
      </c>
      <c r="E1456" s="1">
        <v>551500</v>
      </c>
      <c r="F1456" t="s">
        <v>169</v>
      </c>
      <c r="G1456" t="s">
        <v>305</v>
      </c>
      <c r="H1456" t="s">
        <v>306</v>
      </c>
      <c r="I1456" t="s">
        <v>307</v>
      </c>
      <c r="J1456" t="s">
        <v>308</v>
      </c>
    </row>
    <row r="1457" spans="1:16" x14ac:dyDescent="0.35">
      <c r="A1457" t="str">
        <f>VLOOKUP(E1457,kontoplaan!A454:F1922,6,FALSE)</f>
        <v>Põhitegevuse kulud</v>
      </c>
      <c r="B1457" t="str">
        <f>VLOOKUP(E1457,kontogrupp!A356:B1681,2,FALSE)</f>
        <v>55 - majandamiskulud</v>
      </c>
      <c r="C1457" t="s">
        <v>1357</v>
      </c>
      <c r="D1457">
        <v>-1000</v>
      </c>
      <c r="E1457" s="1">
        <v>553290</v>
      </c>
      <c r="F1457" t="s">
        <v>991</v>
      </c>
      <c r="G1457" t="s">
        <v>134</v>
      </c>
      <c r="H1457" t="s">
        <v>135</v>
      </c>
      <c r="I1457" t="s">
        <v>117</v>
      </c>
      <c r="J1457" t="s">
        <v>118</v>
      </c>
    </row>
    <row r="1458" spans="1:16" hidden="1" x14ac:dyDescent="0.35">
      <c r="A1458" t="str">
        <f>VLOOKUP(E1458,kontoplaan!A455:F1923,6,FALSE)</f>
        <v>Põhitegevuse tulud</v>
      </c>
      <c r="B1458" t="str">
        <f>VLOOKUP(E1458,kontogrupp!A357:B1682,2,FALSE)</f>
        <v>32 - tulud kaupade ja teenuste müügist</v>
      </c>
      <c r="C1458" t="s">
        <v>1358</v>
      </c>
      <c r="D1458">
        <v>5000</v>
      </c>
      <c r="E1458" s="1">
        <v>322090</v>
      </c>
      <c r="F1458" t="s">
        <v>197</v>
      </c>
      <c r="G1458" t="s">
        <v>134</v>
      </c>
      <c r="H1458" t="s">
        <v>135</v>
      </c>
      <c r="I1458" t="s">
        <v>117</v>
      </c>
      <c r="J1458" t="s">
        <v>118</v>
      </c>
    </row>
    <row r="1459" spans="1:16" x14ac:dyDescent="0.35">
      <c r="A1459" t="str">
        <f>VLOOKUP(E1459,kontoplaan!A456:F1924,6,FALSE)</f>
        <v>Põhitegevuse kulud</v>
      </c>
      <c r="B1459" t="str">
        <f>VLOOKUP(E1459,kontogrupp!A358:B1683,2,FALSE)</f>
        <v>55 - majandamiskulud</v>
      </c>
      <c r="C1459" t="s">
        <v>1359</v>
      </c>
      <c r="D1459">
        <v>5000</v>
      </c>
      <c r="E1459" s="1">
        <v>552440</v>
      </c>
      <c r="F1459" t="s">
        <v>209</v>
      </c>
      <c r="G1459" t="s">
        <v>134</v>
      </c>
      <c r="H1459" t="s">
        <v>135</v>
      </c>
      <c r="I1459" t="s">
        <v>117</v>
      </c>
      <c r="J1459" t="s">
        <v>118</v>
      </c>
    </row>
    <row r="1460" spans="1:16" x14ac:dyDescent="0.35">
      <c r="A1460" t="str">
        <f>VLOOKUP(E1460,kontoplaan!A457:F1925,6,FALSE)</f>
        <v>Põhitegevuse kulud</v>
      </c>
      <c r="B1460" t="str">
        <f>VLOOKUP(E1460,kontogrupp!A359:B1684,2,FALSE)</f>
        <v>50 - tööjõukulud</v>
      </c>
      <c r="C1460" t="s">
        <v>1360</v>
      </c>
      <c r="D1460">
        <v>-8</v>
      </c>
      <c r="E1460" s="1">
        <v>506040</v>
      </c>
      <c r="F1460" t="s">
        <v>18</v>
      </c>
      <c r="G1460" t="s">
        <v>19</v>
      </c>
      <c r="H1460" t="s">
        <v>20</v>
      </c>
      <c r="I1460" t="s">
        <v>21</v>
      </c>
      <c r="J1460" t="s">
        <v>22</v>
      </c>
      <c r="O1460" t="s">
        <v>23</v>
      </c>
      <c r="P1460" t="s">
        <v>24</v>
      </c>
    </row>
    <row r="1461" spans="1:16" x14ac:dyDescent="0.35">
      <c r="A1461" t="str">
        <f>VLOOKUP(E1461,kontoplaan!A458:F1926,6,FALSE)</f>
        <v>Põhitegevuse kulud</v>
      </c>
      <c r="B1461" t="str">
        <f>VLOOKUP(E1461,kontogrupp!A360:B1685,2,FALSE)</f>
        <v>50 - tööjõukulud</v>
      </c>
      <c r="C1461" t="s">
        <v>1361</v>
      </c>
      <c r="D1461">
        <v>8</v>
      </c>
      <c r="E1461" s="1">
        <v>506040</v>
      </c>
      <c r="F1461" t="s">
        <v>18</v>
      </c>
      <c r="G1461" t="s">
        <v>19</v>
      </c>
      <c r="H1461" t="s">
        <v>20</v>
      </c>
      <c r="I1461" t="s">
        <v>21</v>
      </c>
      <c r="J1461" t="s">
        <v>22</v>
      </c>
      <c r="O1461" t="s">
        <v>98</v>
      </c>
      <c r="P1461" t="s">
        <v>99</v>
      </c>
    </row>
    <row r="1462" spans="1:16" x14ac:dyDescent="0.35">
      <c r="A1462" t="str">
        <f>VLOOKUP(E1462,kontoplaan!A459:F1927,6,FALSE)</f>
        <v>Põhitegevuse kulud</v>
      </c>
      <c r="B1462" t="str">
        <f>VLOOKUP(E1462,kontogrupp!A361:B1686,2,FALSE)</f>
        <v>50 - tööjõukulud</v>
      </c>
      <c r="C1462" t="s">
        <v>1362</v>
      </c>
      <c r="D1462">
        <v>-330</v>
      </c>
      <c r="E1462" s="1">
        <v>506000</v>
      </c>
      <c r="F1462" t="s">
        <v>28</v>
      </c>
      <c r="G1462" t="s">
        <v>19</v>
      </c>
      <c r="H1462" t="s">
        <v>20</v>
      </c>
      <c r="I1462" t="s">
        <v>21</v>
      </c>
      <c r="J1462" t="s">
        <v>22</v>
      </c>
      <c r="O1462" t="s">
        <v>23</v>
      </c>
      <c r="P1462" t="s">
        <v>24</v>
      </c>
    </row>
    <row r="1463" spans="1:16" x14ac:dyDescent="0.35">
      <c r="A1463" t="str">
        <f>VLOOKUP(E1463,kontoplaan!A460:F1928,6,FALSE)</f>
        <v>Põhitegevuse kulud</v>
      </c>
      <c r="B1463" t="str">
        <f>VLOOKUP(E1463,kontogrupp!A362:B1687,2,FALSE)</f>
        <v>50 - tööjõukulud</v>
      </c>
      <c r="C1463" t="s">
        <v>1363</v>
      </c>
      <c r="D1463">
        <v>330</v>
      </c>
      <c r="E1463" s="1">
        <v>506000</v>
      </c>
      <c r="F1463" t="s">
        <v>28</v>
      </c>
      <c r="G1463" t="s">
        <v>19</v>
      </c>
      <c r="H1463" t="s">
        <v>20</v>
      </c>
      <c r="I1463" t="s">
        <v>21</v>
      </c>
      <c r="J1463" t="s">
        <v>22</v>
      </c>
      <c r="O1463" t="s">
        <v>98</v>
      </c>
      <c r="P1463" t="s">
        <v>99</v>
      </c>
    </row>
    <row r="1464" spans="1:16" x14ac:dyDescent="0.35">
      <c r="A1464" t="str">
        <f>VLOOKUP(E1464,kontoplaan!A461:F1929,6,FALSE)</f>
        <v>Põhitegevuse kulud</v>
      </c>
      <c r="B1464" t="str">
        <f>VLOOKUP(E1464,kontogrupp!A363:B1688,2,FALSE)</f>
        <v>50 - tööjõukulud</v>
      </c>
      <c r="C1464" t="s">
        <v>1364</v>
      </c>
      <c r="D1464">
        <v>-1000</v>
      </c>
      <c r="E1464" s="1">
        <v>500250</v>
      </c>
      <c r="F1464" t="s">
        <v>102</v>
      </c>
      <c r="G1464" t="s">
        <v>19</v>
      </c>
      <c r="H1464" t="s">
        <v>20</v>
      </c>
      <c r="I1464" t="s">
        <v>21</v>
      </c>
      <c r="J1464" t="s">
        <v>22</v>
      </c>
      <c r="O1464" t="s">
        <v>23</v>
      </c>
      <c r="P1464" t="s">
        <v>24</v>
      </c>
    </row>
    <row r="1465" spans="1:16" x14ac:dyDescent="0.35">
      <c r="A1465" t="str">
        <f>VLOOKUP(E1465,kontoplaan!A462:F1930,6,FALSE)</f>
        <v>Põhitegevuse kulud</v>
      </c>
      <c r="B1465" t="str">
        <f>VLOOKUP(E1465,kontogrupp!A364:B1689,2,FALSE)</f>
        <v>50 - tööjõukulud</v>
      </c>
      <c r="C1465" t="s">
        <v>1365</v>
      </c>
      <c r="D1465">
        <v>1000</v>
      </c>
      <c r="E1465" s="1">
        <v>500250</v>
      </c>
      <c r="F1465" t="s">
        <v>102</v>
      </c>
      <c r="G1465" t="s">
        <v>19</v>
      </c>
      <c r="H1465" t="s">
        <v>20</v>
      </c>
      <c r="I1465" t="s">
        <v>21</v>
      </c>
      <c r="J1465" t="s">
        <v>22</v>
      </c>
      <c r="O1465" t="s">
        <v>98</v>
      </c>
      <c r="P1465" t="s">
        <v>99</v>
      </c>
    </row>
    <row r="1466" spans="1:16" x14ac:dyDescent="0.35">
      <c r="A1466" t="str">
        <f>VLOOKUP(E1466,kontoplaan!A463:F1931,6,FALSE)</f>
        <v>Põhitegevuse kulud</v>
      </c>
      <c r="B1466" t="str">
        <f>VLOOKUP(E1466,kontogrupp!A365:B1690,2,FALSE)</f>
        <v>55 - majandamiskulud</v>
      </c>
      <c r="C1466" t="s">
        <v>138</v>
      </c>
      <c r="D1466">
        <v>960</v>
      </c>
      <c r="E1466" s="1">
        <v>550400</v>
      </c>
      <c r="F1466" t="s">
        <v>138</v>
      </c>
      <c r="G1466" t="s">
        <v>154</v>
      </c>
      <c r="H1466" t="s">
        <v>155</v>
      </c>
      <c r="I1466" t="s">
        <v>117</v>
      </c>
      <c r="J1466" t="s">
        <v>118</v>
      </c>
      <c r="M1466" t="s">
        <v>1366</v>
      </c>
      <c r="N1466" t="s">
        <v>1367</v>
      </c>
    </row>
    <row r="1467" spans="1:16" x14ac:dyDescent="0.35">
      <c r="A1467" t="str">
        <f>VLOOKUP(E1467,kontoplaan!A464:F1932,6,FALSE)</f>
        <v>Põhitegevuse kulud</v>
      </c>
      <c r="B1467" t="str">
        <f>VLOOKUP(E1467,kontogrupp!A366:B1691,2,FALSE)</f>
        <v>55 - majandamiskulud</v>
      </c>
      <c r="C1467" t="s">
        <v>667</v>
      </c>
      <c r="D1467">
        <v>700</v>
      </c>
      <c r="E1467" s="1">
        <v>550304</v>
      </c>
      <c r="F1467" t="s">
        <v>667</v>
      </c>
      <c r="G1467" t="s">
        <v>154</v>
      </c>
      <c r="H1467" t="s">
        <v>155</v>
      </c>
      <c r="I1467" t="s">
        <v>117</v>
      </c>
      <c r="J1467" t="s">
        <v>118</v>
      </c>
      <c r="M1467" t="s">
        <v>1366</v>
      </c>
      <c r="N1467" t="s">
        <v>1367</v>
      </c>
    </row>
    <row r="1468" spans="1:16" x14ac:dyDescent="0.35">
      <c r="A1468" t="str">
        <f>VLOOKUP(E1468,kontoplaan!A465:F1933,6,FALSE)</f>
        <v>Põhitegevuse kulud</v>
      </c>
      <c r="B1468" t="str">
        <f>VLOOKUP(E1468,kontogrupp!A367:B1692,2,FALSE)</f>
        <v>55 - majandamiskulud</v>
      </c>
      <c r="C1468" t="s">
        <v>872</v>
      </c>
      <c r="D1468">
        <v>130</v>
      </c>
      <c r="E1468" s="1">
        <v>550303</v>
      </c>
      <c r="F1468" t="s">
        <v>872</v>
      </c>
      <c r="G1468" t="s">
        <v>154</v>
      </c>
      <c r="H1468" t="s">
        <v>155</v>
      </c>
      <c r="I1468" t="s">
        <v>117</v>
      </c>
      <c r="J1468" t="s">
        <v>118</v>
      </c>
      <c r="M1468" t="s">
        <v>1366</v>
      </c>
      <c r="N1468" t="s">
        <v>1367</v>
      </c>
    </row>
    <row r="1469" spans="1:16" x14ac:dyDescent="0.35">
      <c r="A1469" t="str">
        <f>VLOOKUP(E1469,kontoplaan!A466:F1934,6,FALSE)</f>
        <v>Põhitegevuse kulud</v>
      </c>
      <c r="B1469" t="str">
        <f>VLOOKUP(E1469,kontogrupp!A368:B1693,2,FALSE)</f>
        <v>55 - majandamiskulud</v>
      </c>
      <c r="C1469" t="s">
        <v>276</v>
      </c>
      <c r="D1469">
        <v>2700</v>
      </c>
      <c r="E1469" s="1">
        <v>550301</v>
      </c>
      <c r="F1469" t="s">
        <v>276</v>
      </c>
      <c r="G1469" t="s">
        <v>154</v>
      </c>
      <c r="H1469" t="s">
        <v>155</v>
      </c>
      <c r="I1469" t="s">
        <v>117</v>
      </c>
      <c r="J1469" t="s">
        <v>118</v>
      </c>
      <c r="M1469" t="s">
        <v>1366</v>
      </c>
      <c r="N1469" t="s">
        <v>1367</v>
      </c>
    </row>
    <row r="1470" spans="1:16" x14ac:dyDescent="0.35">
      <c r="A1470" t="str">
        <f>VLOOKUP(E1470,kontoplaan!A467:F1935,6,FALSE)</f>
        <v>Põhitegevuse kulud</v>
      </c>
      <c r="B1470" t="str">
        <f>VLOOKUP(E1470,kontogrupp!A369:B1694,2,FALSE)</f>
        <v>55 - majandamiskulud</v>
      </c>
      <c r="C1470" t="s">
        <v>274</v>
      </c>
      <c r="D1470">
        <v>3000</v>
      </c>
      <c r="E1470" s="1">
        <v>550302</v>
      </c>
      <c r="F1470" t="s">
        <v>274</v>
      </c>
      <c r="G1470" t="s">
        <v>154</v>
      </c>
      <c r="H1470" t="s">
        <v>155</v>
      </c>
      <c r="I1470" t="s">
        <v>117</v>
      </c>
      <c r="J1470" t="s">
        <v>118</v>
      </c>
      <c r="M1470" t="s">
        <v>1366</v>
      </c>
      <c r="N1470" t="s">
        <v>1367</v>
      </c>
    </row>
    <row r="1471" spans="1:16" x14ac:dyDescent="0.35">
      <c r="A1471" t="str">
        <f>VLOOKUP(E1471,kontoplaan!A468:F1936,6,FALSE)</f>
        <v>Põhitegevuse kulud</v>
      </c>
      <c r="B1471" t="str">
        <f>VLOOKUP(E1471,kontogrupp!A370:B1695,2,FALSE)</f>
        <v>50 - tööjõukulud</v>
      </c>
      <c r="C1471" t="s">
        <v>133</v>
      </c>
      <c r="D1471">
        <v>200</v>
      </c>
      <c r="E1471" s="1">
        <v>505090</v>
      </c>
      <c r="F1471" t="s">
        <v>133</v>
      </c>
      <c r="G1471" t="s">
        <v>154</v>
      </c>
      <c r="H1471" t="s">
        <v>155</v>
      </c>
      <c r="I1471" t="s">
        <v>117</v>
      </c>
      <c r="J1471" t="s">
        <v>118</v>
      </c>
      <c r="M1471" t="s">
        <v>1366</v>
      </c>
      <c r="N1471" t="s">
        <v>1367</v>
      </c>
    </row>
    <row r="1472" spans="1:16" x14ac:dyDescent="0.35">
      <c r="A1472" t="str">
        <f>VLOOKUP(E1472,kontoplaan!A469:F1937,6,FALSE)</f>
        <v>Põhitegevuse kulud</v>
      </c>
      <c r="B1472" t="str">
        <f>VLOOKUP(E1472,kontogrupp!A371:B1696,2,FALSE)</f>
        <v>55 - majandamiskulud</v>
      </c>
      <c r="C1472" t="s">
        <v>1368</v>
      </c>
      <c r="D1472">
        <v>1482</v>
      </c>
      <c r="E1472" s="1">
        <v>552590</v>
      </c>
      <c r="F1472" t="s">
        <v>149</v>
      </c>
      <c r="G1472" t="s">
        <v>154</v>
      </c>
      <c r="H1472" t="s">
        <v>155</v>
      </c>
      <c r="I1472" t="s">
        <v>117</v>
      </c>
      <c r="J1472" t="s">
        <v>118</v>
      </c>
    </row>
    <row r="1473" spans="1:16" hidden="1" x14ac:dyDescent="0.35">
      <c r="A1473" t="str">
        <f>VLOOKUP(E1473,kontoplaan!A470:F1938,6,FALSE)</f>
        <v>Põhitegevuse tulud</v>
      </c>
      <c r="B1473" t="str">
        <f>VLOOKUP(E1473,kontogrupp!A372:B1697,2,FALSE)</f>
        <v>32 - tulud kaupade ja teenuste müügist</v>
      </c>
      <c r="C1473" t="s">
        <v>1369</v>
      </c>
      <c r="D1473">
        <v>1482</v>
      </c>
      <c r="E1473" s="1">
        <v>322090</v>
      </c>
      <c r="F1473" t="s">
        <v>197</v>
      </c>
      <c r="G1473" t="s">
        <v>154</v>
      </c>
      <c r="H1473" t="s">
        <v>155</v>
      </c>
      <c r="I1473" t="s">
        <v>117</v>
      </c>
      <c r="J1473" t="s">
        <v>118</v>
      </c>
    </row>
    <row r="1474" spans="1:16" x14ac:dyDescent="0.35">
      <c r="A1474" t="str">
        <f>VLOOKUP(E1474,kontoplaan!A471:F1939,6,FALSE)</f>
        <v>Põhitegevuse kulud</v>
      </c>
      <c r="B1474" t="str">
        <f>VLOOKUP(E1474,kontogrupp!A373:B1698,2,FALSE)</f>
        <v>55 - majandamiskulud</v>
      </c>
      <c r="C1474" t="s">
        <v>1370</v>
      </c>
      <c r="D1474">
        <v>3115</v>
      </c>
      <c r="E1474" s="1">
        <v>552590</v>
      </c>
      <c r="F1474" t="s">
        <v>149</v>
      </c>
      <c r="G1474" t="s">
        <v>613</v>
      </c>
      <c r="H1474" t="s">
        <v>614</v>
      </c>
      <c r="I1474" t="s">
        <v>615</v>
      </c>
      <c r="J1474" t="s">
        <v>616</v>
      </c>
      <c r="M1474" t="s">
        <v>1371</v>
      </c>
      <c r="N1474" t="s">
        <v>1372</v>
      </c>
    </row>
    <row r="1475" spans="1:16" hidden="1" x14ac:dyDescent="0.35">
      <c r="A1475" t="str">
        <f>VLOOKUP(E1475,kontoplaan!A472:F1940,6,FALSE)</f>
        <v>Põhitegevuse tulud</v>
      </c>
      <c r="B1475" t="str">
        <f>VLOOKUP(E1475,kontogrupp!A374:B1699,2,FALSE)</f>
        <v>32 - tulud kaupade ja teenuste müügist</v>
      </c>
      <c r="C1475" t="s">
        <v>1373</v>
      </c>
      <c r="D1475">
        <v>321</v>
      </c>
      <c r="E1475" s="1">
        <v>322090</v>
      </c>
      <c r="F1475" t="s">
        <v>197</v>
      </c>
      <c r="G1475" t="s">
        <v>154</v>
      </c>
      <c r="H1475" t="s">
        <v>155</v>
      </c>
      <c r="I1475" t="s">
        <v>117</v>
      </c>
      <c r="J1475" t="s">
        <v>118</v>
      </c>
    </row>
    <row r="1476" spans="1:16" x14ac:dyDescent="0.35">
      <c r="A1476" t="str">
        <f>VLOOKUP(E1476,kontoplaan!A473:F1941,6,FALSE)</f>
        <v>Põhitegevuse kulud</v>
      </c>
      <c r="B1476" t="str">
        <f>VLOOKUP(E1476,kontogrupp!A375:B1700,2,FALSE)</f>
        <v>50 - tööjõukulud</v>
      </c>
      <c r="C1476" t="s">
        <v>1374</v>
      </c>
      <c r="D1476">
        <v>2</v>
      </c>
      <c r="E1476" s="1">
        <v>506040</v>
      </c>
      <c r="F1476" t="s">
        <v>18</v>
      </c>
      <c r="G1476" t="s">
        <v>154</v>
      </c>
      <c r="H1476" t="s">
        <v>155</v>
      </c>
      <c r="I1476" t="s">
        <v>117</v>
      </c>
      <c r="J1476" t="s">
        <v>118</v>
      </c>
    </row>
    <row r="1477" spans="1:16" x14ac:dyDescent="0.35">
      <c r="A1477" t="str">
        <f>VLOOKUP(E1477,kontoplaan!A474:F1942,6,FALSE)</f>
        <v>Põhitegevuse kulud</v>
      </c>
      <c r="B1477" t="str">
        <f>VLOOKUP(E1477,kontogrupp!A376:B1701,2,FALSE)</f>
        <v>50 - tööjõukulud</v>
      </c>
      <c r="C1477" t="s">
        <v>1374</v>
      </c>
      <c r="D1477">
        <v>79</v>
      </c>
      <c r="E1477" s="1">
        <v>506000</v>
      </c>
      <c r="F1477" t="s">
        <v>28</v>
      </c>
      <c r="G1477" t="s">
        <v>154</v>
      </c>
      <c r="H1477" t="s">
        <v>155</v>
      </c>
      <c r="I1477" t="s">
        <v>117</v>
      </c>
      <c r="J1477" t="s">
        <v>118</v>
      </c>
    </row>
    <row r="1478" spans="1:16" x14ac:dyDescent="0.35">
      <c r="A1478" t="str">
        <f>VLOOKUP(E1478,kontoplaan!A475:F1943,6,FALSE)</f>
        <v>Põhitegevuse kulud</v>
      </c>
      <c r="B1478" t="str">
        <f>VLOOKUP(E1478,kontogrupp!A377:B1702,2,FALSE)</f>
        <v>50 - tööjõukulud</v>
      </c>
      <c r="C1478" t="s">
        <v>1374</v>
      </c>
      <c r="D1478">
        <v>240</v>
      </c>
      <c r="E1478" s="1">
        <v>500260</v>
      </c>
      <c r="F1478" t="s">
        <v>157</v>
      </c>
      <c r="G1478" t="s">
        <v>154</v>
      </c>
      <c r="H1478" t="s">
        <v>155</v>
      </c>
      <c r="I1478" t="s">
        <v>117</v>
      </c>
      <c r="J1478" t="s">
        <v>118</v>
      </c>
    </row>
    <row r="1479" spans="1:16" x14ac:dyDescent="0.35">
      <c r="A1479" t="str">
        <f>VLOOKUP(E1479,kontoplaan!A476:F1944,6,FALSE)</f>
        <v>Põhitegevuse kulud</v>
      </c>
      <c r="B1479" t="str">
        <f>VLOOKUP(E1479,kontogrupp!A378:B1703,2,FALSE)</f>
        <v>55 - majandamiskulud</v>
      </c>
      <c r="C1479" t="s">
        <v>1375</v>
      </c>
      <c r="D1479">
        <v>-192</v>
      </c>
      <c r="E1479" s="1">
        <v>552590</v>
      </c>
      <c r="F1479" t="s">
        <v>149</v>
      </c>
      <c r="G1479" t="s">
        <v>19</v>
      </c>
      <c r="H1479" t="s">
        <v>20</v>
      </c>
      <c r="I1479" t="s">
        <v>87</v>
      </c>
      <c r="J1479" t="s">
        <v>88</v>
      </c>
      <c r="O1479" t="s">
        <v>324</v>
      </c>
      <c r="P1479" t="s">
        <v>325</v>
      </c>
    </row>
    <row r="1480" spans="1:16" x14ac:dyDescent="0.35">
      <c r="A1480" t="str">
        <f>VLOOKUP(E1480,kontoplaan!A477:F1945,6,FALSE)</f>
        <v>Põhitegevuse kulud</v>
      </c>
      <c r="B1480" t="str">
        <f>VLOOKUP(E1480,kontogrupp!A379:B1704,2,FALSE)</f>
        <v>50 - tööjõukulud</v>
      </c>
      <c r="C1480" t="s">
        <v>1370</v>
      </c>
      <c r="D1480">
        <v>1300</v>
      </c>
      <c r="E1480" s="1">
        <v>500500</v>
      </c>
      <c r="F1480" t="s">
        <v>97</v>
      </c>
      <c r="G1480" t="s">
        <v>613</v>
      </c>
      <c r="H1480" t="s">
        <v>614</v>
      </c>
      <c r="I1480" t="s">
        <v>615</v>
      </c>
      <c r="J1480" t="s">
        <v>616</v>
      </c>
      <c r="M1480" t="s">
        <v>1371</v>
      </c>
      <c r="N1480" t="s">
        <v>1372</v>
      </c>
    </row>
    <row r="1481" spans="1:16" x14ac:dyDescent="0.35">
      <c r="A1481" t="str">
        <f>VLOOKUP(E1481,kontoplaan!A478:F1946,6,FALSE)</f>
        <v>Põhitegevuse kulud</v>
      </c>
      <c r="B1481" t="str">
        <f>VLOOKUP(E1481,kontogrupp!A380:B1705,2,FALSE)</f>
        <v>55 - majandamiskulud</v>
      </c>
      <c r="C1481" t="s">
        <v>1370</v>
      </c>
      <c r="D1481">
        <v>27</v>
      </c>
      <c r="E1481" s="1">
        <v>552590</v>
      </c>
      <c r="F1481" t="s">
        <v>149</v>
      </c>
      <c r="G1481" t="s">
        <v>613</v>
      </c>
      <c r="H1481" t="s">
        <v>614</v>
      </c>
      <c r="I1481" t="s">
        <v>615</v>
      </c>
      <c r="J1481" t="s">
        <v>616</v>
      </c>
      <c r="M1481" t="s">
        <v>1371</v>
      </c>
      <c r="N1481" t="s">
        <v>1372</v>
      </c>
    </row>
    <row r="1482" spans="1:16" x14ac:dyDescent="0.35">
      <c r="A1482" t="str">
        <f>VLOOKUP(E1482,kontoplaan!A479:F1947,6,FALSE)</f>
        <v>Põhitegevuse kulud</v>
      </c>
      <c r="B1482" t="str">
        <f>VLOOKUP(E1482,kontogrupp!A381:B1706,2,FALSE)</f>
        <v>50 - tööjõukulud</v>
      </c>
      <c r="C1482" t="s">
        <v>1370</v>
      </c>
      <c r="D1482">
        <v>159</v>
      </c>
      <c r="E1482" s="1">
        <v>506040</v>
      </c>
      <c r="F1482" t="s">
        <v>18</v>
      </c>
      <c r="G1482" t="s">
        <v>613</v>
      </c>
      <c r="H1482" t="s">
        <v>614</v>
      </c>
      <c r="I1482" t="s">
        <v>615</v>
      </c>
      <c r="J1482" t="s">
        <v>616</v>
      </c>
      <c r="M1482" t="s">
        <v>1371</v>
      </c>
      <c r="N1482" t="s">
        <v>1372</v>
      </c>
    </row>
    <row r="1483" spans="1:16" x14ac:dyDescent="0.35">
      <c r="A1483" t="str">
        <f>VLOOKUP(E1483,kontoplaan!A480:F1948,6,FALSE)</f>
        <v>Põhitegevuse kulud</v>
      </c>
      <c r="B1483" t="str">
        <f>VLOOKUP(E1483,kontogrupp!A382:B1707,2,FALSE)</f>
        <v>50 - tööjõukulud</v>
      </c>
      <c r="C1483" t="s">
        <v>1370</v>
      </c>
      <c r="D1483">
        <v>6580</v>
      </c>
      <c r="E1483" s="1">
        <v>506000</v>
      </c>
      <c r="F1483" t="s">
        <v>28</v>
      </c>
      <c r="G1483" t="s">
        <v>613</v>
      </c>
      <c r="H1483" t="s">
        <v>614</v>
      </c>
      <c r="I1483" t="s">
        <v>615</v>
      </c>
      <c r="J1483" t="s">
        <v>616</v>
      </c>
      <c r="M1483" t="s">
        <v>1371</v>
      </c>
      <c r="N1483" t="s">
        <v>1372</v>
      </c>
    </row>
    <row r="1484" spans="1:16" x14ac:dyDescent="0.35">
      <c r="A1484" t="str">
        <f>VLOOKUP(E1484,kontoplaan!A481:F1949,6,FALSE)</f>
        <v>Põhitegevuse kulud</v>
      </c>
      <c r="B1484" t="str">
        <f>VLOOKUP(E1484,kontogrupp!A383:B1708,2,FALSE)</f>
        <v>50 - tööjõukulud</v>
      </c>
      <c r="C1484" t="s">
        <v>1370</v>
      </c>
      <c r="D1484">
        <v>19163</v>
      </c>
      <c r="E1484" s="1">
        <v>500280</v>
      </c>
      <c r="F1484" t="s">
        <v>227</v>
      </c>
      <c r="G1484" t="s">
        <v>613</v>
      </c>
      <c r="H1484" t="s">
        <v>614</v>
      </c>
      <c r="I1484" t="s">
        <v>615</v>
      </c>
      <c r="J1484" t="s">
        <v>616</v>
      </c>
      <c r="M1484" t="s">
        <v>1371</v>
      </c>
      <c r="N1484" t="s">
        <v>1372</v>
      </c>
    </row>
    <row r="1485" spans="1:16" hidden="1" x14ac:dyDescent="0.35">
      <c r="A1485" t="str">
        <f>VLOOKUP(E1485,kontoplaan!A482:F1950,6,FALSE)</f>
        <v>Põhitegevuse tulud</v>
      </c>
      <c r="B1485" t="str">
        <f>VLOOKUP(E1485,kontogrupp!A384:B1709,2,FALSE)</f>
        <v>35 - saadud toetused</v>
      </c>
      <c r="C1485" t="s">
        <v>1376</v>
      </c>
      <c r="D1485">
        <v>8652</v>
      </c>
      <c r="E1485" s="1">
        <v>350000</v>
      </c>
      <c r="F1485" t="s">
        <v>162</v>
      </c>
      <c r="G1485" t="s">
        <v>613</v>
      </c>
      <c r="H1485" t="s">
        <v>614</v>
      </c>
      <c r="I1485" t="s">
        <v>615</v>
      </c>
      <c r="J1485" t="s">
        <v>616</v>
      </c>
      <c r="M1485" t="s">
        <v>1371</v>
      </c>
      <c r="N1485" t="s">
        <v>1372</v>
      </c>
    </row>
    <row r="1486" spans="1:16" hidden="1" x14ac:dyDescent="0.35">
      <c r="A1486" t="str">
        <f>VLOOKUP(E1486,kontoplaan!A483:F1951,6,FALSE)</f>
        <v>Põhitegevuse tulud</v>
      </c>
      <c r="B1486" t="str">
        <f>VLOOKUP(E1486,kontogrupp!A385:B1710,2,FALSE)</f>
        <v>32 - tulud kaupade ja teenuste müügist</v>
      </c>
      <c r="C1486" t="s">
        <v>1377</v>
      </c>
      <c r="D1486">
        <v>21692</v>
      </c>
      <c r="E1486" s="1">
        <v>322190</v>
      </c>
      <c r="F1486" t="s">
        <v>780</v>
      </c>
      <c r="G1486" t="s">
        <v>613</v>
      </c>
      <c r="H1486" t="s">
        <v>614</v>
      </c>
      <c r="I1486" t="s">
        <v>615</v>
      </c>
      <c r="J1486" t="s">
        <v>616</v>
      </c>
      <c r="M1486" t="s">
        <v>1371</v>
      </c>
      <c r="N1486" t="s">
        <v>1372</v>
      </c>
    </row>
    <row r="1487" spans="1:16" x14ac:dyDescent="0.35">
      <c r="A1487" t="str">
        <f>VLOOKUP(E1487,kontoplaan!A484:F1952,6,FALSE)</f>
        <v>Põhitegevuse kulud</v>
      </c>
      <c r="B1487" t="str">
        <f>VLOOKUP(E1487,kontogrupp!A386:B1711,2,FALSE)</f>
        <v>55 - majandamiskulud</v>
      </c>
      <c r="C1487" t="s">
        <v>1378</v>
      </c>
      <c r="D1487">
        <v>59</v>
      </c>
      <c r="E1487" s="1">
        <v>552520</v>
      </c>
      <c r="F1487" t="s">
        <v>297</v>
      </c>
      <c r="G1487" t="s">
        <v>613</v>
      </c>
      <c r="H1487" t="s">
        <v>614</v>
      </c>
      <c r="I1487" t="s">
        <v>615</v>
      </c>
      <c r="J1487" t="s">
        <v>616</v>
      </c>
    </row>
    <row r="1488" spans="1:16" x14ac:dyDescent="0.35">
      <c r="A1488" t="str">
        <f>VLOOKUP(E1488,kontoplaan!A485:F1953,6,FALSE)</f>
        <v>Põhitegevuse kulud</v>
      </c>
      <c r="B1488" t="str">
        <f>VLOOKUP(E1488,kontogrupp!A387:B1712,2,FALSE)</f>
        <v>50 - tööjõukulud</v>
      </c>
      <c r="C1488" t="s">
        <v>1378</v>
      </c>
      <c r="D1488">
        <v>33</v>
      </c>
      <c r="E1488" s="1">
        <v>506000</v>
      </c>
      <c r="F1488" t="s">
        <v>28</v>
      </c>
      <c r="G1488" t="s">
        <v>613</v>
      </c>
      <c r="H1488" t="s">
        <v>614</v>
      </c>
      <c r="I1488" t="s">
        <v>615</v>
      </c>
      <c r="J1488" t="s">
        <v>616</v>
      </c>
    </row>
    <row r="1489" spans="1:16" x14ac:dyDescent="0.35">
      <c r="A1489" t="str">
        <f>VLOOKUP(E1489,kontoplaan!A486:F1954,6,FALSE)</f>
        <v>Põhitegevuse kulud</v>
      </c>
      <c r="B1489" t="str">
        <f>VLOOKUP(E1489,kontogrupp!A388:B1713,2,FALSE)</f>
        <v>50 - tööjõukulud</v>
      </c>
      <c r="C1489" t="s">
        <v>1378</v>
      </c>
      <c r="D1489">
        <v>100</v>
      </c>
      <c r="E1489" s="1">
        <v>500500</v>
      </c>
      <c r="F1489" t="s">
        <v>97</v>
      </c>
      <c r="G1489" t="s">
        <v>613</v>
      </c>
      <c r="H1489" t="s">
        <v>614</v>
      </c>
      <c r="I1489" t="s">
        <v>615</v>
      </c>
      <c r="J1489" t="s">
        <v>616</v>
      </c>
    </row>
    <row r="1490" spans="1:16" x14ac:dyDescent="0.35">
      <c r="A1490" t="str">
        <f>VLOOKUP(E1490,kontoplaan!A487:F1955,6,FALSE)</f>
        <v>Põhitegevuse kulud</v>
      </c>
      <c r="B1490" t="str">
        <f>VLOOKUP(E1490,kontogrupp!A389:B1714,2,FALSE)</f>
        <v>55 - majandamiskulud</v>
      </c>
      <c r="C1490" t="s">
        <v>1379</v>
      </c>
      <c r="D1490">
        <v>-243</v>
      </c>
      <c r="E1490" s="1">
        <v>552520</v>
      </c>
      <c r="F1490" t="s">
        <v>297</v>
      </c>
      <c r="G1490" t="s">
        <v>410</v>
      </c>
      <c r="H1490" t="s">
        <v>411</v>
      </c>
      <c r="I1490" t="s">
        <v>771</v>
      </c>
      <c r="J1490" t="s">
        <v>772</v>
      </c>
    </row>
    <row r="1491" spans="1:16" hidden="1" x14ac:dyDescent="0.35">
      <c r="A1491" t="str">
        <f>VLOOKUP(E1491,kontoplaan!A488:F1956,6,FALSE)</f>
        <v>Põhitegevuse tulud</v>
      </c>
      <c r="B1491" t="str">
        <f>VLOOKUP(E1491,kontogrupp!A390:B1715,2,FALSE)</f>
        <v>35 - saadud toetused</v>
      </c>
      <c r="C1491" t="s">
        <v>528</v>
      </c>
      <c r="D1491">
        <v>7690</v>
      </c>
      <c r="E1491" s="1">
        <v>35000002</v>
      </c>
      <c r="F1491" t="s">
        <v>528</v>
      </c>
      <c r="G1491" t="s">
        <v>154</v>
      </c>
      <c r="H1491" t="s">
        <v>155</v>
      </c>
      <c r="I1491" t="s">
        <v>117</v>
      </c>
      <c r="J1491" t="s">
        <v>118</v>
      </c>
      <c r="M1491" t="s">
        <v>1366</v>
      </c>
      <c r="N1491" t="s">
        <v>1367</v>
      </c>
    </row>
    <row r="1492" spans="1:16" x14ac:dyDescent="0.35">
      <c r="A1492" t="str">
        <f>VLOOKUP(E1492,kontoplaan!A489:F1957,6,FALSE)</f>
        <v>Põhitegevuse kulud</v>
      </c>
      <c r="B1492" t="str">
        <f>VLOOKUP(E1492,kontogrupp!A391:B1716,2,FALSE)</f>
        <v>55 - majandamiskulud</v>
      </c>
      <c r="C1492" t="s">
        <v>172</v>
      </c>
      <c r="D1492">
        <v>1000</v>
      </c>
      <c r="E1492" s="1">
        <v>551240</v>
      </c>
      <c r="F1492" t="s">
        <v>172</v>
      </c>
      <c r="G1492" t="s">
        <v>458</v>
      </c>
      <c r="H1492" t="s">
        <v>459</v>
      </c>
      <c r="I1492" t="s">
        <v>49</v>
      </c>
      <c r="J1492" t="s">
        <v>50</v>
      </c>
    </row>
    <row r="1493" spans="1:16" x14ac:dyDescent="0.35">
      <c r="A1493" t="str">
        <f>VLOOKUP(E1493,kontoplaan!A490:F1958,6,FALSE)</f>
        <v>Põhitegevuse kulud</v>
      </c>
      <c r="B1493" t="str">
        <f>VLOOKUP(E1493,kontogrupp!A392:B1717,2,FALSE)</f>
        <v>55 - majandamiskulud</v>
      </c>
      <c r="C1493" t="s">
        <v>467</v>
      </c>
      <c r="D1493">
        <v>1000</v>
      </c>
      <c r="E1493" s="1">
        <v>5511043</v>
      </c>
      <c r="F1493" t="s">
        <v>467</v>
      </c>
      <c r="G1493" t="s">
        <v>458</v>
      </c>
      <c r="H1493" t="s">
        <v>459</v>
      </c>
      <c r="I1493" t="s">
        <v>49</v>
      </c>
      <c r="J1493" t="s">
        <v>50</v>
      </c>
    </row>
    <row r="1494" spans="1:16" x14ac:dyDescent="0.35">
      <c r="A1494" t="str">
        <f>VLOOKUP(E1494,kontoplaan!A491:F1959,6,FALSE)</f>
        <v>Põhitegevuse kulud</v>
      </c>
      <c r="B1494" t="str">
        <f>VLOOKUP(E1494,kontogrupp!A393:B1718,2,FALSE)</f>
        <v>55 - majandamiskulud</v>
      </c>
      <c r="C1494" t="s">
        <v>172</v>
      </c>
      <c r="D1494">
        <v>-2000</v>
      </c>
      <c r="E1494" s="1">
        <v>551240</v>
      </c>
      <c r="F1494" t="s">
        <v>172</v>
      </c>
      <c r="G1494" t="s">
        <v>458</v>
      </c>
      <c r="H1494" t="s">
        <v>459</v>
      </c>
      <c r="I1494" t="s">
        <v>348</v>
      </c>
      <c r="J1494" t="s">
        <v>349</v>
      </c>
    </row>
    <row r="1495" spans="1:16" x14ac:dyDescent="0.35">
      <c r="A1495" t="str">
        <f>VLOOKUP(E1495,kontoplaan!A492:F1960,6,FALSE)</f>
        <v>Põhitegevuse kulud</v>
      </c>
      <c r="B1495" t="str">
        <f>VLOOKUP(E1495,kontogrupp!A394:B1719,2,FALSE)</f>
        <v>55 - majandamiskulud</v>
      </c>
      <c r="C1495" t="s">
        <v>76</v>
      </c>
      <c r="D1495">
        <v>520</v>
      </c>
      <c r="E1495" s="1">
        <v>550040</v>
      </c>
      <c r="F1495" t="s">
        <v>76</v>
      </c>
      <c r="G1495" t="s">
        <v>19</v>
      </c>
      <c r="H1495" t="s">
        <v>20</v>
      </c>
      <c r="I1495" t="s">
        <v>21</v>
      </c>
      <c r="J1495" t="s">
        <v>22</v>
      </c>
      <c r="O1495" t="s">
        <v>165</v>
      </c>
      <c r="P1495" t="s">
        <v>166</v>
      </c>
    </row>
    <row r="1496" spans="1:16" x14ac:dyDescent="0.35">
      <c r="A1496" t="str">
        <f>VLOOKUP(E1496,kontoplaan!A493:F1961,6,FALSE)</f>
        <v>Põhitegevuse kulud</v>
      </c>
      <c r="B1496" t="str">
        <f>VLOOKUP(E1496,kontogrupp!A395:B1720,2,FALSE)</f>
        <v>55 - majandamiskulud</v>
      </c>
      <c r="C1496" t="s">
        <v>76</v>
      </c>
      <c r="D1496">
        <v>2000</v>
      </c>
      <c r="E1496" s="1">
        <v>550040</v>
      </c>
      <c r="F1496" t="s">
        <v>76</v>
      </c>
      <c r="G1496" t="s">
        <v>19</v>
      </c>
      <c r="H1496" t="s">
        <v>20</v>
      </c>
      <c r="I1496" t="s">
        <v>21</v>
      </c>
      <c r="J1496" t="s">
        <v>22</v>
      </c>
      <c r="O1496" t="s">
        <v>977</v>
      </c>
      <c r="P1496" t="s">
        <v>978</v>
      </c>
    </row>
    <row r="1497" spans="1:16" x14ac:dyDescent="0.35">
      <c r="A1497" t="str">
        <f>VLOOKUP(E1497,kontoplaan!A494:F1962,6,FALSE)</f>
        <v>Põhitegevuse kulud</v>
      </c>
      <c r="B1497" t="str">
        <f>VLOOKUP(E1497,kontogrupp!A396:B1721,2,FALSE)</f>
        <v>55 - majandamiskulud</v>
      </c>
      <c r="C1497" t="s">
        <v>190</v>
      </c>
      <c r="D1497">
        <v>-2000</v>
      </c>
      <c r="E1497" s="1">
        <v>550000</v>
      </c>
      <c r="F1497" t="s">
        <v>190</v>
      </c>
      <c r="G1497" t="s">
        <v>19</v>
      </c>
      <c r="H1497" t="s">
        <v>20</v>
      </c>
      <c r="I1497" t="s">
        <v>21</v>
      </c>
      <c r="J1497" t="s">
        <v>22</v>
      </c>
      <c r="O1497" t="s">
        <v>977</v>
      </c>
      <c r="P1497" t="s">
        <v>978</v>
      </c>
    </row>
    <row r="1498" spans="1:16" x14ac:dyDescent="0.35">
      <c r="A1498" t="str">
        <f>VLOOKUP(E1498,kontoplaan!A495:F1963,6,FALSE)</f>
        <v>Põhitegevuse kulud</v>
      </c>
      <c r="B1498" t="str">
        <f>VLOOKUP(E1498,kontogrupp!A397:B1722,2,FALSE)</f>
        <v>55 - majandamiskulud</v>
      </c>
      <c r="C1498" t="s">
        <v>86</v>
      </c>
      <c r="D1498">
        <v>400</v>
      </c>
      <c r="E1498" s="1">
        <v>550099</v>
      </c>
      <c r="F1498" t="s">
        <v>86</v>
      </c>
      <c r="G1498" t="s">
        <v>19</v>
      </c>
      <c r="H1498" t="s">
        <v>20</v>
      </c>
      <c r="I1498" t="s">
        <v>87</v>
      </c>
      <c r="J1498" t="s">
        <v>88</v>
      </c>
      <c r="O1498" t="s">
        <v>165</v>
      </c>
      <c r="P1498" t="s">
        <v>166</v>
      </c>
    </row>
    <row r="1499" spans="1:16" x14ac:dyDescent="0.35">
      <c r="A1499" t="str">
        <f>VLOOKUP(E1499,kontoplaan!A496:F1964,6,FALSE)</f>
        <v>Põhitegevuse kulud</v>
      </c>
      <c r="B1499" t="str">
        <f>VLOOKUP(E1499,kontogrupp!A398:B1723,2,FALSE)</f>
        <v>55 - majandamiskulud</v>
      </c>
      <c r="C1499" t="s">
        <v>76</v>
      </c>
      <c r="D1499">
        <v>1250</v>
      </c>
      <c r="E1499" s="1">
        <v>550040</v>
      </c>
      <c r="F1499" t="s">
        <v>76</v>
      </c>
      <c r="G1499" t="s">
        <v>19</v>
      </c>
      <c r="H1499" t="s">
        <v>20</v>
      </c>
      <c r="I1499" t="s">
        <v>87</v>
      </c>
      <c r="J1499" t="s">
        <v>88</v>
      </c>
      <c r="O1499" t="s">
        <v>165</v>
      </c>
      <c r="P1499" t="s">
        <v>166</v>
      </c>
    </row>
    <row r="1500" spans="1:16" x14ac:dyDescent="0.35">
      <c r="A1500" t="str">
        <f>VLOOKUP(E1500,kontoplaan!A497:F1965,6,FALSE)</f>
        <v>Põhitegevuse kulud</v>
      </c>
      <c r="B1500" t="str">
        <f>VLOOKUP(E1500,kontogrupp!A399:B1724,2,FALSE)</f>
        <v>55 - majandamiskulud</v>
      </c>
      <c r="C1500" t="s">
        <v>524</v>
      </c>
      <c r="D1500">
        <v>2000</v>
      </c>
      <c r="E1500" s="1">
        <v>550002</v>
      </c>
      <c r="F1500" t="s">
        <v>524</v>
      </c>
      <c r="G1500" t="s">
        <v>19</v>
      </c>
      <c r="H1500" t="s">
        <v>20</v>
      </c>
      <c r="I1500" t="s">
        <v>87</v>
      </c>
      <c r="J1500" t="s">
        <v>88</v>
      </c>
      <c r="O1500" t="s">
        <v>165</v>
      </c>
      <c r="P1500" t="s">
        <v>166</v>
      </c>
    </row>
    <row r="1501" spans="1:16" x14ac:dyDescent="0.35">
      <c r="A1501" t="str">
        <f>VLOOKUP(E1501,kontoplaan!A498:F1966,6,FALSE)</f>
        <v>Põhitegevuse kulud</v>
      </c>
      <c r="B1501" t="str">
        <f>VLOOKUP(E1501,kontogrupp!A400:B1725,2,FALSE)</f>
        <v>55 - majandamiskulud</v>
      </c>
      <c r="C1501" t="s">
        <v>76</v>
      </c>
      <c r="D1501">
        <v>3500</v>
      </c>
      <c r="E1501" s="1">
        <v>550040</v>
      </c>
      <c r="F1501" t="s">
        <v>76</v>
      </c>
      <c r="G1501" t="s">
        <v>19</v>
      </c>
      <c r="H1501" t="s">
        <v>20</v>
      </c>
      <c r="I1501" t="s">
        <v>87</v>
      </c>
      <c r="J1501" t="s">
        <v>88</v>
      </c>
      <c r="O1501" t="s">
        <v>324</v>
      </c>
      <c r="P1501" t="s">
        <v>325</v>
      </c>
    </row>
    <row r="1502" spans="1:16" x14ac:dyDescent="0.35">
      <c r="A1502" t="str">
        <f>VLOOKUP(E1502,kontoplaan!A499:F1967,6,FALSE)</f>
        <v>Põhitegevuse kulud</v>
      </c>
      <c r="B1502" t="str">
        <f>VLOOKUP(E1502,kontogrupp!A401:B1726,2,FALSE)</f>
        <v>55 - majandamiskulud</v>
      </c>
      <c r="C1502" t="s">
        <v>64</v>
      </c>
      <c r="D1502">
        <v>-2000</v>
      </c>
      <c r="E1502" s="1">
        <v>550060</v>
      </c>
      <c r="F1502" t="s">
        <v>64</v>
      </c>
      <c r="G1502" t="s">
        <v>19</v>
      </c>
      <c r="H1502" t="s">
        <v>20</v>
      </c>
      <c r="I1502" t="s">
        <v>87</v>
      </c>
      <c r="J1502" t="s">
        <v>88</v>
      </c>
      <c r="O1502" t="s">
        <v>324</v>
      </c>
      <c r="P1502" t="s">
        <v>325</v>
      </c>
    </row>
    <row r="1503" spans="1:16" x14ac:dyDescent="0.35">
      <c r="A1503" t="str">
        <f>VLOOKUP(E1503,kontoplaan!A500:F1968,6,FALSE)</f>
        <v>Põhitegevuse kulud</v>
      </c>
      <c r="B1503" t="str">
        <f>VLOOKUP(E1503,kontogrupp!A402:B1727,2,FALSE)</f>
        <v>55 - majandamiskulud</v>
      </c>
      <c r="C1503" t="s">
        <v>76</v>
      </c>
      <c r="D1503">
        <v>1480</v>
      </c>
      <c r="E1503" s="1">
        <v>550040</v>
      </c>
      <c r="F1503" t="s">
        <v>76</v>
      </c>
      <c r="G1503" t="s">
        <v>19</v>
      </c>
      <c r="H1503" t="s">
        <v>20</v>
      </c>
      <c r="I1503" t="s">
        <v>21</v>
      </c>
      <c r="J1503" t="s">
        <v>22</v>
      </c>
      <c r="O1503" t="s">
        <v>324</v>
      </c>
      <c r="P1503" t="s">
        <v>325</v>
      </c>
    </row>
    <row r="1504" spans="1:16" x14ac:dyDescent="0.35">
      <c r="A1504" t="str">
        <f>VLOOKUP(E1504,kontoplaan!A501:F1969,6,FALSE)</f>
        <v>Põhitegevuse kulud</v>
      </c>
      <c r="B1504" t="str">
        <f>VLOOKUP(E1504,kontogrupp!A403:B1728,2,FALSE)</f>
        <v>55 - majandamiskulud</v>
      </c>
      <c r="C1504" t="s">
        <v>86</v>
      </c>
      <c r="D1504">
        <v>-2000</v>
      </c>
      <c r="E1504" s="1">
        <v>550099</v>
      </c>
      <c r="F1504" t="s">
        <v>86</v>
      </c>
      <c r="G1504" t="s">
        <v>19</v>
      </c>
      <c r="H1504" t="s">
        <v>20</v>
      </c>
      <c r="I1504" t="s">
        <v>21</v>
      </c>
      <c r="J1504" t="s">
        <v>22</v>
      </c>
      <c r="O1504" t="s">
        <v>163</v>
      </c>
      <c r="P1504" t="s">
        <v>164</v>
      </c>
    </row>
    <row r="1505" spans="1:16" x14ac:dyDescent="0.35">
      <c r="A1505" t="str">
        <f>VLOOKUP(E1505,kontoplaan!A502:F1970,6,FALSE)</f>
        <v>Põhitegevuse kulud</v>
      </c>
      <c r="B1505" t="str">
        <f>VLOOKUP(E1505,kontogrupp!A404:B1729,2,FALSE)</f>
        <v>55 - majandamiskulud</v>
      </c>
      <c r="C1505" t="s">
        <v>76</v>
      </c>
      <c r="D1505">
        <v>500</v>
      </c>
      <c r="E1505" s="1">
        <v>550040</v>
      </c>
      <c r="F1505" t="s">
        <v>76</v>
      </c>
      <c r="G1505" t="s">
        <v>19</v>
      </c>
      <c r="H1505" t="s">
        <v>20</v>
      </c>
      <c r="I1505" t="s">
        <v>87</v>
      </c>
      <c r="J1505" t="s">
        <v>88</v>
      </c>
      <c r="O1505" t="s">
        <v>163</v>
      </c>
      <c r="P1505" t="s">
        <v>164</v>
      </c>
    </row>
    <row r="1506" spans="1:16" x14ac:dyDescent="0.35">
      <c r="A1506" t="str">
        <f>VLOOKUP(E1506,kontoplaan!A503:F1971,6,FALSE)</f>
        <v>Põhitegevuse kulud</v>
      </c>
      <c r="B1506" t="str">
        <f>VLOOKUP(E1506,kontogrupp!A405:B1730,2,FALSE)</f>
        <v>55 - majandamiskulud</v>
      </c>
      <c r="C1506" t="s">
        <v>76</v>
      </c>
      <c r="D1506">
        <v>100</v>
      </c>
      <c r="E1506" s="1">
        <v>550040</v>
      </c>
      <c r="F1506" t="s">
        <v>76</v>
      </c>
      <c r="G1506" t="s">
        <v>19</v>
      </c>
      <c r="H1506" t="s">
        <v>20</v>
      </c>
      <c r="I1506" t="s">
        <v>87</v>
      </c>
      <c r="J1506" t="s">
        <v>88</v>
      </c>
      <c r="O1506" t="s">
        <v>969</v>
      </c>
      <c r="P1506" t="s">
        <v>970</v>
      </c>
    </row>
    <row r="1507" spans="1:16" x14ac:dyDescent="0.35">
      <c r="A1507" t="str">
        <f>VLOOKUP(E1507,kontoplaan!A504:F1972,6,FALSE)</f>
        <v>Põhitegevuse kulud</v>
      </c>
      <c r="B1507" t="str">
        <f>VLOOKUP(E1507,kontogrupp!A406:B1731,2,FALSE)</f>
        <v>50 - tööjõukulud</v>
      </c>
      <c r="C1507" t="s">
        <v>18</v>
      </c>
      <c r="D1507">
        <v>10</v>
      </c>
      <c r="E1507" s="1">
        <v>506040</v>
      </c>
      <c r="F1507" t="s">
        <v>18</v>
      </c>
      <c r="G1507" t="s">
        <v>19</v>
      </c>
      <c r="H1507" t="s">
        <v>20</v>
      </c>
      <c r="I1507" t="s">
        <v>87</v>
      </c>
      <c r="J1507" t="s">
        <v>88</v>
      </c>
      <c r="O1507" t="s">
        <v>969</v>
      </c>
      <c r="P1507" t="s">
        <v>970</v>
      </c>
    </row>
    <row r="1508" spans="1:16" x14ac:dyDescent="0.35">
      <c r="A1508" t="str">
        <f>VLOOKUP(E1508,kontoplaan!A505:F1973,6,FALSE)</f>
        <v>Põhitegevuse kulud</v>
      </c>
      <c r="B1508" t="str">
        <f>VLOOKUP(E1508,kontogrupp!A407:B1732,2,FALSE)</f>
        <v>50 - tööjõukulud</v>
      </c>
      <c r="C1508" t="s">
        <v>28</v>
      </c>
      <c r="D1508">
        <v>200</v>
      </c>
      <c r="E1508" s="1">
        <v>506000</v>
      </c>
      <c r="F1508" t="s">
        <v>28</v>
      </c>
      <c r="G1508" t="s">
        <v>19</v>
      </c>
      <c r="H1508" t="s">
        <v>20</v>
      </c>
      <c r="I1508" t="s">
        <v>87</v>
      </c>
      <c r="J1508" t="s">
        <v>88</v>
      </c>
      <c r="O1508" t="s">
        <v>969</v>
      </c>
      <c r="P1508" t="s">
        <v>970</v>
      </c>
    </row>
    <row r="1509" spans="1:16" x14ac:dyDescent="0.35">
      <c r="A1509" t="str">
        <f>VLOOKUP(E1509,kontoplaan!A506:F1974,6,FALSE)</f>
        <v>Põhitegevuse kulud</v>
      </c>
      <c r="B1509" t="str">
        <f>VLOOKUP(E1509,kontogrupp!A408:B1733,2,FALSE)</f>
        <v>50 - tööjõukulud</v>
      </c>
      <c r="C1509" t="s">
        <v>97</v>
      </c>
      <c r="D1509">
        <v>1000</v>
      </c>
      <c r="E1509" s="1">
        <v>500500</v>
      </c>
      <c r="F1509" t="s">
        <v>97</v>
      </c>
      <c r="G1509" t="s">
        <v>19</v>
      </c>
      <c r="H1509" t="s">
        <v>20</v>
      </c>
      <c r="I1509" t="s">
        <v>87</v>
      </c>
      <c r="J1509" t="s">
        <v>88</v>
      </c>
      <c r="O1509" t="s">
        <v>969</v>
      </c>
      <c r="P1509" t="s">
        <v>970</v>
      </c>
    </row>
    <row r="1510" spans="1:16" x14ac:dyDescent="0.35">
      <c r="A1510" t="str">
        <f>VLOOKUP(E1510,kontoplaan!A507:F1975,6,FALSE)</f>
        <v>Põhitegevuse kulud</v>
      </c>
      <c r="B1510" t="str">
        <f>VLOOKUP(E1510,kontogrupp!A409:B1734,2,FALSE)</f>
        <v>55 - majandamiskulud</v>
      </c>
      <c r="C1510" t="s">
        <v>86</v>
      </c>
      <c r="D1510">
        <v>-1310</v>
      </c>
      <c r="E1510" s="1">
        <v>550099</v>
      </c>
      <c r="F1510" t="s">
        <v>86</v>
      </c>
      <c r="G1510" t="s">
        <v>19</v>
      </c>
      <c r="H1510" t="s">
        <v>20</v>
      </c>
      <c r="I1510" t="s">
        <v>87</v>
      </c>
      <c r="J1510" t="s">
        <v>88</v>
      </c>
      <c r="O1510" t="s">
        <v>969</v>
      </c>
      <c r="P1510" t="s">
        <v>970</v>
      </c>
    </row>
    <row r="1511" spans="1:16" x14ac:dyDescent="0.35">
      <c r="A1511" t="str">
        <f>VLOOKUP(E1511,kontoplaan!A508:F1976,6,FALSE)</f>
        <v>Põhitegevuse kulud</v>
      </c>
      <c r="B1511" t="str">
        <f>VLOOKUP(E1511,kontogrupp!A410:B1735,2,FALSE)</f>
        <v>55 - majandamiskulud</v>
      </c>
      <c r="C1511" t="s">
        <v>667</v>
      </c>
      <c r="D1511">
        <v>384</v>
      </c>
      <c r="E1511" s="1">
        <v>550304</v>
      </c>
      <c r="F1511" t="s">
        <v>667</v>
      </c>
      <c r="G1511" t="s">
        <v>19</v>
      </c>
      <c r="H1511" t="s">
        <v>20</v>
      </c>
      <c r="I1511" t="s">
        <v>87</v>
      </c>
      <c r="J1511" t="s">
        <v>88</v>
      </c>
      <c r="O1511" t="s">
        <v>971</v>
      </c>
      <c r="P1511" t="s">
        <v>972</v>
      </c>
    </row>
    <row r="1512" spans="1:16" x14ac:dyDescent="0.35">
      <c r="A1512" t="str">
        <f>VLOOKUP(E1512,kontoplaan!A509:F1977,6,FALSE)</f>
        <v>Põhitegevuse kulud</v>
      </c>
      <c r="B1512" t="str">
        <f>VLOOKUP(E1512,kontogrupp!A411:B1736,2,FALSE)</f>
        <v>55 - majandamiskulud</v>
      </c>
      <c r="C1512" t="s">
        <v>86</v>
      </c>
      <c r="D1512">
        <v>5657</v>
      </c>
      <c r="E1512" s="1">
        <v>550099</v>
      </c>
      <c r="F1512" t="s">
        <v>86</v>
      </c>
      <c r="G1512" t="s">
        <v>19</v>
      </c>
      <c r="H1512" t="s">
        <v>20</v>
      </c>
      <c r="I1512" t="s">
        <v>87</v>
      </c>
      <c r="J1512" t="s">
        <v>88</v>
      </c>
      <c r="O1512" t="s">
        <v>971</v>
      </c>
      <c r="P1512" t="s">
        <v>972</v>
      </c>
    </row>
    <row r="1513" spans="1:16" x14ac:dyDescent="0.35">
      <c r="A1513" t="str">
        <f>VLOOKUP(E1513,kontoplaan!A510:F1978,6,FALSE)</f>
        <v>Põhitegevuse kulud</v>
      </c>
      <c r="B1513" t="str">
        <f>VLOOKUP(E1513,kontogrupp!A412:B1737,2,FALSE)</f>
        <v>55 - majandamiskulud</v>
      </c>
      <c r="C1513" t="s">
        <v>76</v>
      </c>
      <c r="D1513">
        <v>-6041</v>
      </c>
      <c r="E1513" s="1">
        <v>550040</v>
      </c>
      <c r="F1513" t="s">
        <v>76</v>
      </c>
      <c r="G1513" t="s">
        <v>19</v>
      </c>
      <c r="H1513" t="s">
        <v>20</v>
      </c>
      <c r="I1513" t="s">
        <v>87</v>
      </c>
      <c r="J1513" t="s">
        <v>88</v>
      </c>
      <c r="O1513" t="s">
        <v>971</v>
      </c>
      <c r="P1513" t="s">
        <v>972</v>
      </c>
    </row>
    <row r="1514" spans="1:16" x14ac:dyDescent="0.35">
      <c r="A1514" t="str">
        <f>VLOOKUP(E1514,kontoplaan!A511:F1979,6,FALSE)</f>
        <v>Põhitegevuse kulud</v>
      </c>
      <c r="B1514" t="str">
        <f>VLOOKUP(E1514,kontogrupp!A413:B1738,2,FALSE)</f>
        <v>55 - majandamiskulud</v>
      </c>
      <c r="C1514" t="s">
        <v>1380</v>
      </c>
      <c r="D1514">
        <v>1533</v>
      </c>
      <c r="E1514" s="1">
        <v>552590</v>
      </c>
      <c r="F1514" t="s">
        <v>149</v>
      </c>
      <c r="G1514" t="s">
        <v>134</v>
      </c>
      <c r="H1514" t="s">
        <v>135</v>
      </c>
      <c r="I1514" t="s">
        <v>117</v>
      </c>
      <c r="J1514" t="s">
        <v>118</v>
      </c>
    </row>
    <row r="1515" spans="1:16" hidden="1" x14ac:dyDescent="0.35">
      <c r="A1515" t="str">
        <f>VLOOKUP(E1515,kontoplaan!A512:F1980,6,FALSE)</f>
        <v>Põhitegevuse tulud</v>
      </c>
      <c r="B1515" t="str">
        <f>VLOOKUP(E1515,kontogrupp!A414:B1739,2,FALSE)</f>
        <v>35 - saadud toetused</v>
      </c>
      <c r="C1515" t="s">
        <v>1380</v>
      </c>
      <c r="D1515">
        <v>1533</v>
      </c>
      <c r="E1515" s="1">
        <v>350000</v>
      </c>
      <c r="F1515" t="s">
        <v>162</v>
      </c>
      <c r="G1515" t="s">
        <v>134</v>
      </c>
      <c r="H1515" t="s">
        <v>135</v>
      </c>
      <c r="I1515" t="s">
        <v>117</v>
      </c>
      <c r="J1515" t="s">
        <v>118</v>
      </c>
    </row>
    <row r="1516" spans="1:16" x14ac:dyDescent="0.35">
      <c r="A1516" t="str">
        <f>VLOOKUP(E1516,kontoplaan!A513:F1981,6,FALSE)</f>
        <v>Põhitegevuse kulud</v>
      </c>
      <c r="B1516" t="str">
        <f>VLOOKUP(E1516,kontogrupp!A415:B1740,2,FALSE)</f>
        <v>55 - majandamiskulud</v>
      </c>
      <c r="C1516" t="s">
        <v>149</v>
      </c>
      <c r="D1516">
        <v>-3250</v>
      </c>
      <c r="E1516" s="1">
        <v>552590</v>
      </c>
      <c r="F1516" t="s">
        <v>149</v>
      </c>
      <c r="G1516" t="s">
        <v>19</v>
      </c>
      <c r="H1516" t="s">
        <v>20</v>
      </c>
      <c r="I1516" t="s">
        <v>87</v>
      </c>
      <c r="J1516" t="s">
        <v>88</v>
      </c>
      <c r="O1516" t="s">
        <v>324</v>
      </c>
      <c r="P1516" t="s">
        <v>325</v>
      </c>
    </row>
    <row r="1517" spans="1:16" hidden="1" x14ac:dyDescent="0.35">
      <c r="A1517" t="str">
        <f>VLOOKUP(E1517,kontoplaan!A514:F1982,6,FALSE)</f>
        <v>Põhitegevuse tulud</v>
      </c>
      <c r="B1517" t="str">
        <f>VLOOKUP(E1517,kontogrupp!A416:B1741,2,FALSE)</f>
        <v>32 - tulud kaupade ja teenuste müügist</v>
      </c>
      <c r="C1517" t="s">
        <v>1381</v>
      </c>
      <c r="D1517">
        <v>737</v>
      </c>
      <c r="E1517" s="1">
        <v>323890</v>
      </c>
      <c r="F1517" t="s">
        <v>756</v>
      </c>
      <c r="G1517" t="s">
        <v>19</v>
      </c>
      <c r="H1517" t="s">
        <v>20</v>
      </c>
      <c r="I1517" t="s">
        <v>87</v>
      </c>
      <c r="J1517" t="s">
        <v>88</v>
      </c>
    </row>
    <row r="1518" spans="1:16" x14ac:dyDescent="0.35">
      <c r="A1518" t="str">
        <f>VLOOKUP(E1518,kontoplaan!A515:F1983,6,FALSE)</f>
        <v>Põhitegevuse kulud</v>
      </c>
      <c r="B1518" t="str">
        <f>VLOOKUP(E1518,kontogrupp!A417:B1742,2,FALSE)</f>
        <v>55 - majandamiskulud</v>
      </c>
      <c r="C1518" t="s">
        <v>76</v>
      </c>
      <c r="D1518">
        <v>956</v>
      </c>
      <c r="E1518" s="1">
        <v>550040</v>
      </c>
      <c r="F1518" t="s">
        <v>76</v>
      </c>
      <c r="G1518" t="s">
        <v>19</v>
      </c>
      <c r="H1518" t="s">
        <v>20</v>
      </c>
      <c r="I1518" t="s">
        <v>87</v>
      </c>
      <c r="J1518" t="s">
        <v>88</v>
      </c>
      <c r="O1518" t="s">
        <v>91</v>
      </c>
      <c r="P1518" t="s">
        <v>92</v>
      </c>
    </row>
    <row r="1519" spans="1:16" x14ac:dyDescent="0.35">
      <c r="A1519" t="str">
        <f>VLOOKUP(E1519,kontoplaan!A516:F1984,6,FALSE)</f>
        <v>Põhitegevuse kulud</v>
      </c>
      <c r="B1519" t="str">
        <f>VLOOKUP(E1519,kontogrupp!A418:B1743,2,FALSE)</f>
        <v>55 - majandamiskulud</v>
      </c>
      <c r="C1519" t="s">
        <v>76</v>
      </c>
      <c r="D1519">
        <v>-956</v>
      </c>
      <c r="E1519" s="1">
        <v>550040</v>
      </c>
      <c r="F1519" t="s">
        <v>76</v>
      </c>
      <c r="G1519" t="s">
        <v>19</v>
      </c>
      <c r="H1519" t="s">
        <v>20</v>
      </c>
      <c r="I1519" t="s">
        <v>87</v>
      </c>
      <c r="J1519" t="s">
        <v>88</v>
      </c>
      <c r="O1519" t="s">
        <v>971</v>
      </c>
      <c r="P1519" t="s">
        <v>972</v>
      </c>
    </row>
    <row r="1520" spans="1:16" x14ac:dyDescent="0.35">
      <c r="A1520" t="str">
        <f>VLOOKUP(E1520,kontoplaan!A517:F1985,6,FALSE)</f>
        <v>Põhitegevuse kulud</v>
      </c>
      <c r="B1520" t="str">
        <f>VLOOKUP(E1520,kontogrupp!A419:B1744,2,FALSE)</f>
        <v>55 - majandamiskulud</v>
      </c>
      <c r="C1520" t="s">
        <v>64</v>
      </c>
      <c r="D1520">
        <v>-1500</v>
      </c>
      <c r="E1520" s="1">
        <v>550060</v>
      </c>
      <c r="F1520" t="s">
        <v>64</v>
      </c>
      <c r="G1520" t="s">
        <v>19</v>
      </c>
      <c r="H1520" t="s">
        <v>20</v>
      </c>
      <c r="I1520" t="s">
        <v>87</v>
      </c>
      <c r="J1520" t="s">
        <v>88</v>
      </c>
      <c r="O1520" t="s">
        <v>973</v>
      </c>
      <c r="P1520" t="s">
        <v>974</v>
      </c>
    </row>
    <row r="1521" spans="1:16" x14ac:dyDescent="0.35">
      <c r="A1521" t="str">
        <f>VLOOKUP(E1521,kontoplaan!A518:F1986,6,FALSE)</f>
        <v>Põhitegevuse kulud</v>
      </c>
      <c r="B1521" t="str">
        <f>VLOOKUP(E1521,kontogrupp!A420:B1745,2,FALSE)</f>
        <v>55 - majandamiskulud</v>
      </c>
      <c r="C1521" t="s">
        <v>194</v>
      </c>
      <c r="D1521">
        <v>2837</v>
      </c>
      <c r="E1521" s="1">
        <v>550001</v>
      </c>
      <c r="F1521" t="s">
        <v>194</v>
      </c>
      <c r="G1521" t="s">
        <v>19</v>
      </c>
      <c r="H1521" t="s">
        <v>20</v>
      </c>
      <c r="I1521" t="s">
        <v>87</v>
      </c>
      <c r="J1521" t="s">
        <v>88</v>
      </c>
      <c r="O1521" t="s">
        <v>165</v>
      </c>
      <c r="P1521" t="s">
        <v>166</v>
      </c>
    </row>
    <row r="1522" spans="1:16" x14ac:dyDescent="0.35">
      <c r="A1522" t="str">
        <f>VLOOKUP(E1522,kontoplaan!A519:F1987,6,FALSE)</f>
        <v>Põhitegevuse kulud</v>
      </c>
      <c r="B1522" t="str">
        <f>VLOOKUP(E1522,kontogrupp!A421:B1746,2,FALSE)</f>
        <v>55 - majandamiskulud</v>
      </c>
      <c r="C1522" t="s">
        <v>64</v>
      </c>
      <c r="D1522">
        <v>-3000</v>
      </c>
      <c r="E1522" s="1">
        <v>550060</v>
      </c>
      <c r="F1522" t="s">
        <v>64</v>
      </c>
      <c r="G1522" t="s">
        <v>19</v>
      </c>
      <c r="H1522" t="s">
        <v>20</v>
      </c>
      <c r="I1522" t="s">
        <v>87</v>
      </c>
      <c r="J1522" t="s">
        <v>88</v>
      </c>
      <c r="O1522" t="s">
        <v>963</v>
      </c>
      <c r="P1522" t="s">
        <v>964</v>
      </c>
    </row>
    <row r="1523" spans="1:16" x14ac:dyDescent="0.35">
      <c r="A1523" t="str">
        <f>VLOOKUP(E1523,kontoplaan!A520:F1988,6,FALSE)</f>
        <v>Põhitegevuse kulud</v>
      </c>
      <c r="B1523" t="str">
        <f>VLOOKUP(E1523,kontogrupp!A422:B1747,2,FALSE)</f>
        <v>50 - tööjõukulud</v>
      </c>
      <c r="C1523" t="s">
        <v>97</v>
      </c>
      <c r="D1523">
        <v>2500</v>
      </c>
      <c r="E1523" s="1">
        <v>500500</v>
      </c>
      <c r="F1523" t="s">
        <v>97</v>
      </c>
      <c r="G1523" t="s">
        <v>482</v>
      </c>
      <c r="H1523" t="s">
        <v>483</v>
      </c>
      <c r="I1523" t="s">
        <v>250</v>
      </c>
      <c r="J1523" t="s">
        <v>251</v>
      </c>
    </row>
    <row r="1524" spans="1:16" x14ac:dyDescent="0.35">
      <c r="A1524" t="str">
        <f>VLOOKUP(E1524,kontoplaan!A521:F1989,6,FALSE)</f>
        <v>Põhitegevuse kulud</v>
      </c>
      <c r="B1524" t="str">
        <f>VLOOKUP(E1524,kontogrupp!A423:B1748,2,FALSE)</f>
        <v>50 - tööjõukulud</v>
      </c>
      <c r="C1524" t="s">
        <v>157</v>
      </c>
      <c r="D1524">
        <v>-2500</v>
      </c>
      <c r="E1524" s="1">
        <v>500260</v>
      </c>
      <c r="F1524" t="s">
        <v>157</v>
      </c>
      <c r="G1524" t="s">
        <v>482</v>
      </c>
      <c r="H1524" t="s">
        <v>483</v>
      </c>
      <c r="I1524" t="s">
        <v>250</v>
      </c>
      <c r="J1524" t="s">
        <v>251</v>
      </c>
    </row>
    <row r="1525" spans="1:16" x14ac:dyDescent="0.35">
      <c r="A1525" t="str">
        <f>VLOOKUP(E1525,kontoplaan!A522:F1990,6,FALSE)</f>
        <v>Põhitegevuse kulud</v>
      </c>
      <c r="B1525" t="str">
        <f>VLOOKUP(E1525,kontogrupp!A424:B1749,2,FALSE)</f>
        <v>55 - majandamiskulud</v>
      </c>
      <c r="C1525" t="s">
        <v>1382</v>
      </c>
      <c r="D1525">
        <v>31664</v>
      </c>
      <c r="E1525" s="1">
        <v>552300</v>
      </c>
      <c r="F1525" t="s">
        <v>1384</v>
      </c>
      <c r="G1525" t="s">
        <v>221</v>
      </c>
      <c r="H1525" t="s">
        <v>222</v>
      </c>
      <c r="I1525" t="s">
        <v>223</v>
      </c>
      <c r="J1525" t="s">
        <v>224</v>
      </c>
    </row>
    <row r="1526" spans="1:16" hidden="1" x14ac:dyDescent="0.35">
      <c r="A1526" t="str">
        <f>VLOOKUP(E1526,kontoplaan!A523:F1991,6,FALSE)</f>
        <v>Põhitegevuse tulud</v>
      </c>
      <c r="B1526" t="str">
        <f>VLOOKUP(E1526,kontogrupp!A425:B1750,2,FALSE)</f>
        <v>32 - tulud kaupade ja teenuste müügist</v>
      </c>
      <c r="C1526" t="s">
        <v>1385</v>
      </c>
      <c r="D1526">
        <v>750</v>
      </c>
      <c r="E1526" s="1">
        <v>322090</v>
      </c>
      <c r="F1526" t="s">
        <v>197</v>
      </c>
      <c r="G1526" t="s">
        <v>134</v>
      </c>
      <c r="H1526" t="s">
        <v>135</v>
      </c>
      <c r="I1526" t="s">
        <v>117</v>
      </c>
      <c r="J1526" t="s">
        <v>118</v>
      </c>
    </row>
    <row r="1527" spans="1:16" x14ac:dyDescent="0.35">
      <c r="A1527" t="str">
        <f>VLOOKUP(E1527,kontoplaan!A524:F1992,6,FALSE)</f>
        <v>Põhitegevuse kulud</v>
      </c>
      <c r="B1527" t="str">
        <f>VLOOKUP(E1527,kontogrupp!A426:B1751,2,FALSE)</f>
        <v>55 - majandamiskulud</v>
      </c>
      <c r="C1527" t="s">
        <v>1385</v>
      </c>
      <c r="D1527">
        <v>750</v>
      </c>
      <c r="E1527" s="1">
        <v>552440</v>
      </c>
      <c r="F1527" t="s">
        <v>209</v>
      </c>
      <c r="G1527" t="s">
        <v>134</v>
      </c>
      <c r="H1527" t="s">
        <v>135</v>
      </c>
      <c r="I1527" t="s">
        <v>117</v>
      </c>
      <c r="J1527" t="s">
        <v>118</v>
      </c>
    </row>
    <row r="1528" spans="1:16" x14ac:dyDescent="0.35">
      <c r="A1528" t="str">
        <f>VLOOKUP(E1528,kontoplaan!A525:F1993,6,FALSE)</f>
        <v>Põhitegevuse kulud</v>
      </c>
      <c r="B1528" t="str">
        <f>VLOOKUP(E1528,kontogrupp!A427:B1752,2,FALSE)</f>
        <v>55 - majandamiskulud</v>
      </c>
      <c r="C1528" t="s">
        <v>149</v>
      </c>
      <c r="D1528">
        <v>64</v>
      </c>
      <c r="E1528" s="1">
        <v>552590</v>
      </c>
      <c r="F1528" t="s">
        <v>149</v>
      </c>
      <c r="G1528" t="s">
        <v>482</v>
      </c>
      <c r="H1528" t="s">
        <v>483</v>
      </c>
      <c r="I1528" t="s">
        <v>250</v>
      </c>
      <c r="J1528" t="s">
        <v>251</v>
      </c>
    </row>
    <row r="1529" spans="1:16" x14ac:dyDescent="0.35">
      <c r="A1529" t="str">
        <f>VLOOKUP(E1529,kontoplaan!A526:F1994,6,FALSE)</f>
        <v>Põhitegevuse kulud</v>
      </c>
      <c r="B1529" t="str">
        <f>VLOOKUP(E1529,kontogrupp!A428:B1753,2,FALSE)</f>
        <v>55 - majandamiskulud</v>
      </c>
      <c r="C1529" t="s">
        <v>297</v>
      </c>
      <c r="D1529">
        <v>-64</v>
      </c>
      <c r="E1529" s="1">
        <v>552520</v>
      </c>
      <c r="F1529" t="s">
        <v>297</v>
      </c>
      <c r="G1529" t="s">
        <v>482</v>
      </c>
      <c r="H1529" t="s">
        <v>483</v>
      </c>
      <c r="I1529" t="s">
        <v>250</v>
      </c>
      <c r="J1529" t="s">
        <v>251</v>
      </c>
    </row>
    <row r="1530" spans="1:16" x14ac:dyDescent="0.35">
      <c r="A1530" t="str">
        <f>VLOOKUP(E1530,kontoplaan!A527:F1995,6,FALSE)</f>
        <v>Põhitegevuse kulud</v>
      </c>
      <c r="B1530" t="str">
        <f>VLOOKUP(E1530,kontogrupp!A429:B1754,2,FALSE)</f>
        <v>55 - majandamiskulud</v>
      </c>
      <c r="C1530" t="s">
        <v>182</v>
      </c>
      <c r="D1530">
        <v>-1000</v>
      </c>
      <c r="E1530" s="1">
        <v>551660</v>
      </c>
      <c r="F1530" t="s">
        <v>182</v>
      </c>
      <c r="G1530" t="s">
        <v>458</v>
      </c>
      <c r="H1530" t="s">
        <v>459</v>
      </c>
      <c r="I1530" t="s">
        <v>348</v>
      </c>
      <c r="J1530" t="s">
        <v>349</v>
      </c>
    </row>
    <row r="1531" spans="1:16" x14ac:dyDescent="0.35">
      <c r="A1531" t="str">
        <f>VLOOKUP(E1531,kontoplaan!A528:F1996,6,FALSE)</f>
        <v>Põhitegevuse kulud</v>
      </c>
      <c r="B1531" t="str">
        <f>VLOOKUP(E1531,kontogrupp!A430:B1755,2,FALSE)</f>
        <v>55 - majandamiskulud</v>
      </c>
      <c r="C1531" t="s">
        <v>891</v>
      </c>
      <c r="D1531">
        <v>3000</v>
      </c>
      <c r="E1531" s="1">
        <v>553200</v>
      </c>
      <c r="F1531" t="s">
        <v>891</v>
      </c>
      <c r="G1531" t="s">
        <v>458</v>
      </c>
      <c r="H1531" t="s">
        <v>459</v>
      </c>
      <c r="I1531" t="s">
        <v>348</v>
      </c>
      <c r="J1531" t="s">
        <v>349</v>
      </c>
    </row>
    <row r="1532" spans="1:16" x14ac:dyDescent="0.35">
      <c r="A1532" t="str">
        <f>VLOOKUP(E1532,kontoplaan!A529:F1997,6,FALSE)</f>
        <v>Põhitegevuse kulud</v>
      </c>
      <c r="B1532" t="str">
        <f>VLOOKUP(E1532,kontogrupp!A431:B1756,2,FALSE)</f>
        <v>55 - majandamiskulud</v>
      </c>
      <c r="C1532" t="s">
        <v>440</v>
      </c>
      <c r="D1532">
        <v>-6000</v>
      </c>
      <c r="E1532" s="1">
        <v>551300</v>
      </c>
      <c r="F1532" t="s">
        <v>440</v>
      </c>
      <c r="G1532" t="s">
        <v>458</v>
      </c>
      <c r="H1532" t="s">
        <v>459</v>
      </c>
      <c r="I1532" t="s">
        <v>348</v>
      </c>
      <c r="J1532" t="s">
        <v>349</v>
      </c>
    </row>
    <row r="1533" spans="1:16" x14ac:dyDescent="0.35">
      <c r="A1533" t="str">
        <f>VLOOKUP(E1533,kontoplaan!A530:F1998,6,FALSE)</f>
        <v>Põhitegevuse kulud</v>
      </c>
      <c r="B1533" t="str">
        <f>VLOOKUP(E1533,kontogrupp!A432:B1757,2,FALSE)</f>
        <v>55 - majandamiskulud</v>
      </c>
      <c r="C1533" t="s">
        <v>478</v>
      </c>
      <c r="D1533">
        <v>7000</v>
      </c>
      <c r="E1533" s="1">
        <v>551306</v>
      </c>
      <c r="F1533" t="s">
        <v>478</v>
      </c>
      <c r="G1533" t="s">
        <v>458</v>
      </c>
      <c r="H1533" t="s">
        <v>459</v>
      </c>
      <c r="I1533" t="s">
        <v>348</v>
      </c>
      <c r="J1533" t="s">
        <v>349</v>
      </c>
    </row>
    <row r="1534" spans="1:16" x14ac:dyDescent="0.35">
      <c r="A1534" t="str">
        <f>VLOOKUP(E1534,kontoplaan!A531:F1999,6,FALSE)</f>
        <v>Põhitegevuse kulud</v>
      </c>
      <c r="B1534" t="str">
        <f>VLOOKUP(E1534,kontogrupp!A433:B1758,2,FALSE)</f>
        <v>55 - majandamiskulud</v>
      </c>
      <c r="C1534" t="s">
        <v>172</v>
      </c>
      <c r="D1534">
        <v>-7000</v>
      </c>
      <c r="E1534" s="1">
        <v>551240</v>
      </c>
      <c r="F1534" t="s">
        <v>172</v>
      </c>
      <c r="G1534" t="s">
        <v>458</v>
      </c>
      <c r="H1534" t="s">
        <v>459</v>
      </c>
      <c r="I1534" t="s">
        <v>348</v>
      </c>
      <c r="J1534" t="s">
        <v>349</v>
      </c>
    </row>
    <row r="1535" spans="1:16" x14ac:dyDescent="0.35">
      <c r="A1535" t="str">
        <f>VLOOKUP(E1535,kontoplaan!A532:F2000,6,FALSE)</f>
        <v>Põhitegevuse kulud</v>
      </c>
      <c r="B1535" t="str">
        <f>VLOOKUP(E1535,kontogrupp!A434:B1759,2,FALSE)</f>
        <v>55 - majandamiskulud</v>
      </c>
      <c r="C1535" t="s">
        <v>478</v>
      </c>
      <c r="D1535">
        <v>15000</v>
      </c>
      <c r="E1535" s="1">
        <v>551306</v>
      </c>
      <c r="F1535" t="s">
        <v>478</v>
      </c>
      <c r="G1535" t="s">
        <v>458</v>
      </c>
      <c r="H1535" t="s">
        <v>459</v>
      </c>
      <c r="I1535" t="s">
        <v>348</v>
      </c>
      <c r="J1535" t="s">
        <v>349</v>
      </c>
    </row>
    <row r="1536" spans="1:16" x14ac:dyDescent="0.35">
      <c r="A1536" t="str">
        <f>VLOOKUP(E1536,kontoplaan!A533:F2001,6,FALSE)</f>
        <v>Põhitegevuse kulud</v>
      </c>
      <c r="B1536" t="str">
        <f>VLOOKUP(E1536,kontogrupp!A435:B1760,2,FALSE)</f>
        <v>55 - majandamiskulud</v>
      </c>
      <c r="C1536" t="s">
        <v>488</v>
      </c>
      <c r="D1536">
        <v>-15000</v>
      </c>
      <c r="E1536" s="1">
        <v>551303</v>
      </c>
      <c r="F1536" t="s">
        <v>488</v>
      </c>
      <c r="G1536" t="s">
        <v>458</v>
      </c>
      <c r="H1536" t="s">
        <v>459</v>
      </c>
      <c r="I1536" t="s">
        <v>348</v>
      </c>
      <c r="J1536" t="s">
        <v>349</v>
      </c>
    </row>
    <row r="1537" spans="1:10" x14ac:dyDescent="0.35">
      <c r="A1537" t="str">
        <f>VLOOKUP(E1537,kontoplaan!A534:F2002,6,FALSE)</f>
        <v>Põhitegevuse kulud</v>
      </c>
      <c r="B1537" t="str">
        <f>VLOOKUP(E1537,kontogrupp!A436:B1761,2,FALSE)</f>
        <v>55 - majandamiskulud</v>
      </c>
      <c r="C1537" t="s">
        <v>367</v>
      </c>
      <c r="D1537">
        <v>1000</v>
      </c>
      <c r="E1537" s="1">
        <v>5511046</v>
      </c>
      <c r="F1537" t="s">
        <v>367</v>
      </c>
      <c r="G1537" t="s">
        <v>458</v>
      </c>
      <c r="H1537" t="s">
        <v>459</v>
      </c>
      <c r="I1537" t="s">
        <v>348</v>
      </c>
      <c r="J1537" t="s">
        <v>349</v>
      </c>
    </row>
    <row r="1538" spans="1:10" x14ac:dyDescent="0.35">
      <c r="A1538" t="str">
        <f>VLOOKUP(E1538,kontoplaan!A535:F2003,6,FALSE)</f>
        <v>Põhitegevuse kulud</v>
      </c>
      <c r="B1538" t="str">
        <f>VLOOKUP(E1538,kontogrupp!A437:B1762,2,FALSE)</f>
        <v>55 - majandamiskulud</v>
      </c>
      <c r="C1538" t="s">
        <v>172</v>
      </c>
      <c r="D1538">
        <v>-1000</v>
      </c>
      <c r="E1538" s="1">
        <v>551240</v>
      </c>
      <c r="F1538" t="s">
        <v>172</v>
      </c>
      <c r="G1538" t="s">
        <v>458</v>
      </c>
      <c r="H1538" t="s">
        <v>459</v>
      </c>
      <c r="I1538" t="s">
        <v>348</v>
      </c>
      <c r="J1538" t="s">
        <v>349</v>
      </c>
    </row>
    <row r="1539" spans="1:10" x14ac:dyDescent="0.35">
      <c r="A1539" t="str">
        <f>VLOOKUP(E1539,kontoplaan!A536:F2004,6,FALSE)</f>
        <v>Põhitegevuse kulud</v>
      </c>
      <c r="B1539" t="str">
        <f>VLOOKUP(E1539,kontogrupp!A438:B1763,2,FALSE)</f>
        <v>55 - majandamiskulud</v>
      </c>
      <c r="C1539" t="s">
        <v>138</v>
      </c>
      <c r="D1539">
        <v>3000</v>
      </c>
      <c r="E1539" s="1">
        <v>550400</v>
      </c>
      <c r="F1539" t="s">
        <v>138</v>
      </c>
      <c r="G1539" t="s">
        <v>458</v>
      </c>
      <c r="H1539" t="s">
        <v>459</v>
      </c>
      <c r="I1539" t="s">
        <v>348</v>
      </c>
      <c r="J1539" t="s">
        <v>349</v>
      </c>
    </row>
    <row r="1540" spans="1:10" x14ac:dyDescent="0.35">
      <c r="A1540" t="str">
        <f>VLOOKUP(E1540,kontoplaan!A537:F2005,6,FALSE)</f>
        <v>Põhitegevuse kulud</v>
      </c>
      <c r="B1540" t="str">
        <f>VLOOKUP(E1540,kontogrupp!A439:B1764,2,FALSE)</f>
        <v>55 - majandamiskulud</v>
      </c>
      <c r="C1540" t="s">
        <v>172</v>
      </c>
      <c r="D1540">
        <v>-3000</v>
      </c>
      <c r="E1540" s="1">
        <v>551240</v>
      </c>
      <c r="F1540" t="s">
        <v>172</v>
      </c>
      <c r="G1540" t="s">
        <v>458</v>
      </c>
      <c r="H1540" t="s">
        <v>459</v>
      </c>
      <c r="I1540" t="s">
        <v>348</v>
      </c>
      <c r="J1540" t="s">
        <v>349</v>
      </c>
    </row>
    <row r="1541" spans="1:10" x14ac:dyDescent="0.35">
      <c r="A1541" t="str">
        <f>VLOOKUP(E1541,kontoplaan!A538:F2006,6,FALSE)</f>
        <v>Põhitegevuse kulud</v>
      </c>
      <c r="B1541" t="str">
        <f>VLOOKUP(E1541,kontogrupp!A440:B1765,2,FALSE)</f>
        <v>50 - tööjõukulud</v>
      </c>
      <c r="C1541" t="s">
        <v>157</v>
      </c>
      <c r="D1541">
        <v>182</v>
      </c>
      <c r="E1541" s="1">
        <v>500260</v>
      </c>
      <c r="F1541" t="s">
        <v>157</v>
      </c>
      <c r="G1541" t="s">
        <v>609</v>
      </c>
      <c r="H1541" t="s">
        <v>610</v>
      </c>
      <c r="I1541" t="s">
        <v>250</v>
      </c>
      <c r="J1541" t="s">
        <v>251</v>
      </c>
    </row>
    <row r="1542" spans="1:10" x14ac:dyDescent="0.35">
      <c r="A1542" t="str">
        <f>VLOOKUP(E1542,kontoplaan!A539:F2007,6,FALSE)</f>
        <v>Põhitegevuse kulud</v>
      </c>
      <c r="B1542" t="str">
        <f>VLOOKUP(E1542,kontogrupp!A441:B1766,2,FALSE)</f>
        <v>45 - toetused juriidilistele isikutele</v>
      </c>
      <c r="C1542" t="s">
        <v>1386</v>
      </c>
      <c r="D1542">
        <v>52872</v>
      </c>
      <c r="E1542" s="1">
        <v>450010</v>
      </c>
      <c r="F1542" t="s">
        <v>979</v>
      </c>
      <c r="G1542" t="s">
        <v>221</v>
      </c>
      <c r="H1542" t="s">
        <v>222</v>
      </c>
      <c r="I1542" t="s">
        <v>223</v>
      </c>
      <c r="J1542" t="s">
        <v>224</v>
      </c>
    </row>
    <row r="1543" spans="1:10" x14ac:dyDescent="0.35">
      <c r="A1543" t="str">
        <f>VLOOKUP(E1543,kontoplaan!A540:F2008,6,FALSE)</f>
        <v>Põhitegevuse kulud</v>
      </c>
      <c r="B1543" t="str">
        <f>VLOOKUP(E1543,kontogrupp!A442:B1767,2,FALSE)</f>
        <v>55 - majandamiskulud</v>
      </c>
      <c r="C1543" t="s">
        <v>1387</v>
      </c>
      <c r="D1543">
        <v>2852</v>
      </c>
      <c r="E1543" s="1">
        <v>554090</v>
      </c>
      <c r="F1543" t="s">
        <v>265</v>
      </c>
      <c r="G1543" t="s">
        <v>221</v>
      </c>
      <c r="H1543" t="s">
        <v>222</v>
      </c>
      <c r="I1543" t="s">
        <v>223</v>
      </c>
      <c r="J1543" t="s">
        <v>224</v>
      </c>
    </row>
    <row r="1544" spans="1:10" x14ac:dyDescent="0.35">
      <c r="A1544" t="str">
        <f>VLOOKUP(E1544,kontoplaan!A541:F2009,6,FALSE)</f>
        <v>Põhitegevuse kulud</v>
      </c>
      <c r="B1544" t="str">
        <f>VLOOKUP(E1544,kontogrupp!A443:B1768,2,FALSE)</f>
        <v>55 - majandamiskulud</v>
      </c>
      <c r="C1544" t="s">
        <v>1388</v>
      </c>
      <c r="D1544">
        <v>1333</v>
      </c>
      <c r="E1544" s="1">
        <v>550400</v>
      </c>
      <c r="F1544" t="s">
        <v>138</v>
      </c>
      <c r="G1544" t="s">
        <v>221</v>
      </c>
      <c r="H1544" t="s">
        <v>222</v>
      </c>
      <c r="I1544" t="s">
        <v>223</v>
      </c>
      <c r="J1544" t="s">
        <v>224</v>
      </c>
    </row>
    <row r="1545" spans="1:10" x14ac:dyDescent="0.35">
      <c r="A1545" t="str">
        <f>VLOOKUP(E1545,kontoplaan!A542:F2010,6,FALSE)</f>
        <v>Põhitegevuse kulud</v>
      </c>
      <c r="B1545" t="str">
        <f>VLOOKUP(E1545,kontogrupp!A444:B1769,2,FALSE)</f>
        <v>55 - majandamiskulud</v>
      </c>
      <c r="C1545" t="s">
        <v>1389</v>
      </c>
      <c r="D1545">
        <v>1240</v>
      </c>
      <c r="E1545" s="1">
        <v>554090</v>
      </c>
      <c r="F1545" t="s">
        <v>265</v>
      </c>
      <c r="G1545" t="s">
        <v>221</v>
      </c>
      <c r="H1545" t="s">
        <v>222</v>
      </c>
      <c r="I1545" t="s">
        <v>223</v>
      </c>
      <c r="J1545" t="s">
        <v>224</v>
      </c>
    </row>
    <row r="1546" spans="1:10" hidden="1" x14ac:dyDescent="0.35">
      <c r="A1546" t="str">
        <f>VLOOKUP(E1546,kontoplaan!A543:F2011,6,FALSE)</f>
        <v>Põhitegevuse tulud</v>
      </c>
      <c r="B1546" t="str">
        <f>VLOOKUP(E1546,kontogrupp!A445:B1770,2,FALSE)</f>
        <v>32 - tulud kaupade ja teenuste müügist</v>
      </c>
      <c r="C1546" t="s">
        <v>1389</v>
      </c>
      <c r="D1546">
        <v>1240</v>
      </c>
      <c r="E1546" s="1">
        <v>322100</v>
      </c>
      <c r="F1546" t="s">
        <v>912</v>
      </c>
      <c r="G1546" t="s">
        <v>221</v>
      </c>
      <c r="H1546" t="s">
        <v>222</v>
      </c>
      <c r="I1546" t="s">
        <v>223</v>
      </c>
      <c r="J1546" t="s">
        <v>224</v>
      </c>
    </row>
    <row r="1547" spans="1:10" x14ac:dyDescent="0.35">
      <c r="A1547" t="str">
        <f>VLOOKUP(E1547,kontoplaan!A544:F2012,6,FALSE)</f>
        <v>Põhitegevuse kulud</v>
      </c>
      <c r="B1547" t="str">
        <f>VLOOKUP(E1547,kontogrupp!A446:B1771,2,FALSE)</f>
        <v>55 - majandamiskulud</v>
      </c>
      <c r="C1547" t="s">
        <v>1390</v>
      </c>
      <c r="D1547">
        <v>1000</v>
      </c>
      <c r="E1547" s="1">
        <v>552520</v>
      </c>
      <c r="F1547" t="s">
        <v>297</v>
      </c>
      <c r="G1547" t="s">
        <v>221</v>
      </c>
      <c r="H1547" t="s">
        <v>222</v>
      </c>
      <c r="I1547" t="s">
        <v>223</v>
      </c>
      <c r="J1547" t="s">
        <v>224</v>
      </c>
    </row>
    <row r="1548" spans="1:10" hidden="1" x14ac:dyDescent="0.35">
      <c r="A1548" t="str">
        <f>VLOOKUP(E1548,kontoplaan!A545:F2013,6,FALSE)</f>
        <v>Põhitegevuse tulud</v>
      </c>
      <c r="B1548" t="str">
        <f>VLOOKUP(E1548,kontogrupp!A447:B1772,2,FALSE)</f>
        <v>35 - saadud toetused</v>
      </c>
      <c r="C1548" t="s">
        <v>1390</v>
      </c>
      <c r="D1548">
        <v>1000</v>
      </c>
      <c r="E1548" s="1">
        <v>350020</v>
      </c>
      <c r="F1548" t="s">
        <v>817</v>
      </c>
      <c r="G1548" t="s">
        <v>221</v>
      </c>
      <c r="H1548" t="s">
        <v>222</v>
      </c>
      <c r="I1548" t="s">
        <v>223</v>
      </c>
      <c r="J1548" t="s">
        <v>224</v>
      </c>
    </row>
    <row r="1549" spans="1:10" x14ac:dyDescent="0.35">
      <c r="A1549" t="str">
        <f>VLOOKUP(E1549,kontoplaan!A546:F2014,6,FALSE)</f>
        <v>Põhitegevuse kulud</v>
      </c>
      <c r="B1549" t="str">
        <f>VLOOKUP(E1549,kontogrupp!A448:B1773,2,FALSE)</f>
        <v>50 - tööjõukulud</v>
      </c>
      <c r="C1549" t="s">
        <v>1391</v>
      </c>
      <c r="D1549">
        <v>500</v>
      </c>
      <c r="E1549" s="1">
        <v>500500</v>
      </c>
      <c r="F1549" t="s">
        <v>97</v>
      </c>
      <c r="G1549" t="s">
        <v>221</v>
      </c>
      <c r="H1549" t="s">
        <v>222</v>
      </c>
      <c r="I1549" t="s">
        <v>223</v>
      </c>
      <c r="J1549" t="s">
        <v>224</v>
      </c>
    </row>
    <row r="1550" spans="1:10" hidden="1" x14ac:dyDescent="0.35">
      <c r="A1550" t="str">
        <f>VLOOKUP(E1550,kontoplaan!A547:F2015,6,FALSE)</f>
        <v>Põhitegevuse tulud</v>
      </c>
      <c r="B1550" t="str">
        <f>VLOOKUP(E1550,kontogrupp!A449:B1774,2,FALSE)</f>
        <v>35 - saadud toetused</v>
      </c>
      <c r="C1550" t="s">
        <v>1391</v>
      </c>
      <c r="D1550">
        <v>500</v>
      </c>
      <c r="E1550" s="1">
        <v>350000</v>
      </c>
      <c r="F1550" t="s">
        <v>162</v>
      </c>
      <c r="G1550" t="s">
        <v>221</v>
      </c>
      <c r="H1550" t="s">
        <v>222</v>
      </c>
      <c r="I1550" t="s">
        <v>223</v>
      </c>
      <c r="J1550" t="s">
        <v>224</v>
      </c>
    </row>
    <row r="1551" spans="1:10" x14ac:dyDescent="0.35">
      <c r="A1551" t="str">
        <f>VLOOKUP(E1551,kontoplaan!A548:F2016,6,FALSE)</f>
        <v>Põhitegevuse kulud</v>
      </c>
      <c r="B1551" t="str">
        <f>VLOOKUP(E1551,kontogrupp!A450:B1775,2,FALSE)</f>
        <v>55 - majandamiskulud</v>
      </c>
      <c r="C1551" t="s">
        <v>1392</v>
      </c>
      <c r="D1551">
        <v>250</v>
      </c>
      <c r="E1551" s="1">
        <v>552520</v>
      </c>
      <c r="F1551" t="s">
        <v>297</v>
      </c>
      <c r="G1551" t="s">
        <v>221</v>
      </c>
      <c r="H1551" t="s">
        <v>222</v>
      </c>
      <c r="I1551" t="s">
        <v>223</v>
      </c>
      <c r="J1551" t="s">
        <v>224</v>
      </c>
    </row>
    <row r="1552" spans="1:10" hidden="1" x14ac:dyDescent="0.35">
      <c r="A1552" t="str">
        <f>VLOOKUP(E1552,kontoplaan!A549:F2017,6,FALSE)</f>
        <v>Põhitegevuse tulud</v>
      </c>
      <c r="B1552" t="str">
        <f>VLOOKUP(E1552,kontogrupp!A451:B1776,2,FALSE)</f>
        <v>35 - saadud toetused</v>
      </c>
      <c r="C1552" t="s">
        <v>1392</v>
      </c>
      <c r="D1552">
        <v>250</v>
      </c>
      <c r="E1552" s="1">
        <v>350000</v>
      </c>
      <c r="F1552" t="s">
        <v>162</v>
      </c>
      <c r="G1552" t="s">
        <v>221</v>
      </c>
      <c r="H1552" t="s">
        <v>222</v>
      </c>
      <c r="I1552" t="s">
        <v>223</v>
      </c>
      <c r="J1552" t="s">
        <v>224</v>
      </c>
    </row>
    <row r="1553" spans="1:10" x14ac:dyDescent="0.35">
      <c r="A1553" t="str">
        <f>VLOOKUP(E1553,kontoplaan!A550:F2018,6,FALSE)</f>
        <v>Põhitegevuse kulud</v>
      </c>
      <c r="B1553" t="str">
        <f>VLOOKUP(E1553,kontogrupp!A452:B1777,2,FALSE)</f>
        <v>55 - majandamiskulud</v>
      </c>
      <c r="C1553" t="s">
        <v>1393</v>
      </c>
      <c r="D1553">
        <v>930</v>
      </c>
      <c r="E1553" s="1">
        <v>550060</v>
      </c>
      <c r="F1553" t="s">
        <v>64</v>
      </c>
      <c r="G1553" t="s">
        <v>221</v>
      </c>
      <c r="H1553" t="s">
        <v>222</v>
      </c>
      <c r="I1553" t="s">
        <v>223</v>
      </c>
      <c r="J1553" t="s">
        <v>224</v>
      </c>
    </row>
    <row r="1554" spans="1:10" hidden="1" x14ac:dyDescent="0.35">
      <c r="A1554" t="str">
        <f>VLOOKUP(E1554,kontoplaan!A551:F2019,6,FALSE)</f>
        <v>Põhitegevuse tulud</v>
      </c>
      <c r="B1554" t="str">
        <f>VLOOKUP(E1554,kontogrupp!A453:B1778,2,FALSE)</f>
        <v>32 - tulud kaupade ja teenuste müügist</v>
      </c>
      <c r="C1554" t="s">
        <v>1393</v>
      </c>
      <c r="D1554">
        <v>930</v>
      </c>
      <c r="E1554" s="1">
        <v>322100</v>
      </c>
      <c r="F1554" t="s">
        <v>912</v>
      </c>
      <c r="G1554" t="s">
        <v>221</v>
      </c>
      <c r="H1554" t="s">
        <v>222</v>
      </c>
      <c r="I1554" t="s">
        <v>223</v>
      </c>
      <c r="J1554" t="s">
        <v>224</v>
      </c>
    </row>
    <row r="1555" spans="1:10" x14ac:dyDescent="0.35">
      <c r="A1555" t="str">
        <f>VLOOKUP(E1555,kontoplaan!A552:F2020,6,FALSE)</f>
        <v>Põhitegevuse kulud</v>
      </c>
      <c r="B1555" t="str">
        <f>VLOOKUP(E1555,kontogrupp!A454:B1779,2,FALSE)</f>
        <v>55 - majandamiskulud</v>
      </c>
      <c r="C1555" t="s">
        <v>1394</v>
      </c>
      <c r="D1555">
        <v>1755</v>
      </c>
      <c r="E1555" s="1">
        <v>550400</v>
      </c>
      <c r="F1555" t="s">
        <v>138</v>
      </c>
      <c r="G1555" t="s">
        <v>221</v>
      </c>
      <c r="H1555" t="s">
        <v>222</v>
      </c>
      <c r="I1555" t="s">
        <v>223</v>
      </c>
      <c r="J1555" t="s">
        <v>224</v>
      </c>
    </row>
    <row r="1556" spans="1:10" hidden="1" x14ac:dyDescent="0.35">
      <c r="A1556" t="str">
        <f>VLOOKUP(E1556,kontoplaan!A553:F2021,6,FALSE)</f>
        <v>Põhitegevuse tulud</v>
      </c>
      <c r="B1556" t="str">
        <f>VLOOKUP(E1556,kontogrupp!A455:B1780,2,FALSE)</f>
        <v>32 - tulud kaupade ja teenuste müügist</v>
      </c>
      <c r="C1556" t="s">
        <v>1394</v>
      </c>
      <c r="D1556">
        <v>1755</v>
      </c>
      <c r="E1556" s="1">
        <v>322100</v>
      </c>
      <c r="F1556" t="s">
        <v>912</v>
      </c>
      <c r="G1556" t="s">
        <v>221</v>
      </c>
      <c r="H1556" t="s">
        <v>222</v>
      </c>
      <c r="I1556" t="s">
        <v>223</v>
      </c>
      <c r="J1556" t="s">
        <v>224</v>
      </c>
    </row>
    <row r="1557" spans="1:10" x14ac:dyDescent="0.35">
      <c r="A1557" t="str">
        <f>VLOOKUP(E1557,kontoplaan!A554:F2022,6,FALSE)</f>
        <v>Põhitegevuse kulud</v>
      </c>
      <c r="B1557" t="str">
        <f>VLOOKUP(E1557,kontogrupp!A456:B1781,2,FALSE)</f>
        <v>55 - majandamiskulud</v>
      </c>
      <c r="C1557" t="s">
        <v>1395</v>
      </c>
      <c r="D1557">
        <v>130</v>
      </c>
      <c r="E1557" s="1">
        <v>552520</v>
      </c>
      <c r="F1557" t="s">
        <v>297</v>
      </c>
      <c r="G1557" t="s">
        <v>221</v>
      </c>
      <c r="H1557" t="s">
        <v>222</v>
      </c>
      <c r="I1557" t="s">
        <v>223</v>
      </c>
      <c r="J1557" t="s">
        <v>224</v>
      </c>
    </row>
    <row r="1558" spans="1:10" hidden="1" x14ac:dyDescent="0.35">
      <c r="A1558" t="str">
        <f>VLOOKUP(E1558,kontoplaan!A555:F2023,6,FALSE)</f>
        <v>Põhitegevuse tulud</v>
      </c>
      <c r="B1558" t="str">
        <f>VLOOKUP(E1558,kontogrupp!A457:B1782,2,FALSE)</f>
        <v>32 - tulud kaupade ja teenuste müügist</v>
      </c>
      <c r="C1558" t="s">
        <v>1395</v>
      </c>
      <c r="D1558">
        <v>130</v>
      </c>
      <c r="E1558" s="1">
        <v>322100</v>
      </c>
      <c r="F1558" t="s">
        <v>912</v>
      </c>
      <c r="G1558" t="s">
        <v>221</v>
      </c>
      <c r="H1558" t="s">
        <v>222</v>
      </c>
      <c r="I1558" t="s">
        <v>223</v>
      </c>
      <c r="J1558" t="s">
        <v>224</v>
      </c>
    </row>
    <row r="1559" spans="1:10" x14ac:dyDescent="0.35">
      <c r="A1559" t="str">
        <f>VLOOKUP(E1559,kontoplaan!A556:F2024,6,FALSE)</f>
        <v>Põhitegevuse kulud</v>
      </c>
      <c r="B1559" t="str">
        <f>VLOOKUP(E1559,kontogrupp!A458:B1783,2,FALSE)</f>
        <v>55 - majandamiskulud</v>
      </c>
      <c r="C1559" t="s">
        <v>1396</v>
      </c>
      <c r="D1559">
        <v>410</v>
      </c>
      <c r="E1559" s="1">
        <v>552520</v>
      </c>
      <c r="F1559" t="s">
        <v>297</v>
      </c>
      <c r="G1559" t="s">
        <v>221</v>
      </c>
      <c r="H1559" t="s">
        <v>222</v>
      </c>
      <c r="I1559" t="s">
        <v>223</v>
      </c>
      <c r="J1559" t="s">
        <v>224</v>
      </c>
    </row>
    <row r="1560" spans="1:10" hidden="1" x14ac:dyDescent="0.35">
      <c r="A1560" t="str">
        <f>VLOOKUP(E1560,kontoplaan!A557:F2025,6,FALSE)</f>
        <v>Põhitegevuse tulud</v>
      </c>
      <c r="B1560" t="str">
        <f>VLOOKUP(E1560,kontogrupp!A459:B1784,2,FALSE)</f>
        <v>32 - tulud kaupade ja teenuste müügist</v>
      </c>
      <c r="C1560" t="s">
        <v>1396</v>
      </c>
      <c r="D1560">
        <v>410</v>
      </c>
      <c r="E1560" s="1">
        <v>322100</v>
      </c>
      <c r="F1560" t="s">
        <v>912</v>
      </c>
      <c r="G1560" t="s">
        <v>221</v>
      </c>
      <c r="H1560" t="s">
        <v>222</v>
      </c>
      <c r="I1560" t="s">
        <v>223</v>
      </c>
      <c r="J1560" t="s">
        <v>224</v>
      </c>
    </row>
    <row r="1561" spans="1:10" x14ac:dyDescent="0.35">
      <c r="A1561" t="str">
        <f>VLOOKUP(E1561,kontoplaan!A558:F2026,6,FALSE)</f>
        <v>Põhitegevuse kulud</v>
      </c>
      <c r="B1561" t="str">
        <f>VLOOKUP(E1561,kontogrupp!A460:B1785,2,FALSE)</f>
        <v>55 - majandamiskulud</v>
      </c>
      <c r="C1561" t="s">
        <v>1397</v>
      </c>
      <c r="D1561">
        <v>700</v>
      </c>
      <c r="E1561" s="1">
        <v>552520</v>
      </c>
      <c r="F1561" t="s">
        <v>297</v>
      </c>
      <c r="G1561" t="s">
        <v>221</v>
      </c>
      <c r="H1561" t="s">
        <v>222</v>
      </c>
      <c r="I1561" t="s">
        <v>223</v>
      </c>
      <c r="J1561" t="s">
        <v>224</v>
      </c>
    </row>
    <row r="1562" spans="1:10" hidden="1" x14ac:dyDescent="0.35">
      <c r="A1562" t="str">
        <f>VLOOKUP(E1562,kontoplaan!A559:F2027,6,FALSE)</f>
        <v>Põhitegevuse tulud</v>
      </c>
      <c r="B1562" t="str">
        <f>VLOOKUP(E1562,kontogrupp!A461:B1786,2,FALSE)</f>
        <v>32 - tulud kaupade ja teenuste müügist</v>
      </c>
      <c r="C1562" t="s">
        <v>1397</v>
      </c>
      <c r="D1562">
        <v>700</v>
      </c>
      <c r="E1562" s="1">
        <v>322100</v>
      </c>
      <c r="F1562" t="s">
        <v>912</v>
      </c>
      <c r="G1562" t="s">
        <v>221</v>
      </c>
      <c r="H1562" t="s">
        <v>222</v>
      </c>
      <c r="I1562" t="s">
        <v>223</v>
      </c>
      <c r="J1562" t="s">
        <v>224</v>
      </c>
    </row>
    <row r="1563" spans="1:10" hidden="1" x14ac:dyDescent="0.35">
      <c r="A1563" t="str">
        <f>VLOOKUP(E1563,kontoplaan!A560:F2028,6,FALSE)</f>
        <v>Põhitegevuse tulud</v>
      </c>
      <c r="B1563" t="str">
        <f>VLOOKUP(E1563,kontogrupp!A462:B1787,2,FALSE)</f>
        <v>35 - saadud toetused</v>
      </c>
      <c r="C1563" t="s">
        <v>1388</v>
      </c>
      <c r="D1563">
        <v>1333</v>
      </c>
      <c r="E1563" s="1">
        <v>350000</v>
      </c>
      <c r="F1563" t="s">
        <v>162</v>
      </c>
      <c r="G1563" t="s">
        <v>221</v>
      </c>
      <c r="H1563" t="s">
        <v>222</v>
      </c>
      <c r="I1563" t="s">
        <v>223</v>
      </c>
      <c r="J1563" t="s">
        <v>224</v>
      </c>
    </row>
    <row r="1564" spans="1:10" hidden="1" x14ac:dyDescent="0.35">
      <c r="A1564" t="str">
        <f>VLOOKUP(E1564,kontoplaan!A561:F2029,6,FALSE)</f>
        <v>Põhitegevuse tulud</v>
      </c>
      <c r="B1564" t="str">
        <f>VLOOKUP(E1564,kontogrupp!A463:B1788,2,FALSE)</f>
        <v>35 - saadud toetused</v>
      </c>
      <c r="C1564" t="s">
        <v>1387</v>
      </c>
      <c r="D1564">
        <v>2852</v>
      </c>
      <c r="E1564" s="1">
        <v>350000</v>
      </c>
      <c r="F1564" t="s">
        <v>162</v>
      </c>
      <c r="G1564" t="s">
        <v>221</v>
      </c>
      <c r="H1564" t="s">
        <v>222</v>
      </c>
      <c r="I1564" t="s">
        <v>223</v>
      </c>
      <c r="J1564" t="s">
        <v>224</v>
      </c>
    </row>
    <row r="1565" spans="1:10" hidden="1" x14ac:dyDescent="0.35">
      <c r="A1565" t="str">
        <f>VLOOKUP(E1565,kontoplaan!A562:F2030,6,FALSE)</f>
        <v>Põhitegevuse tulud</v>
      </c>
      <c r="B1565" t="str">
        <f>VLOOKUP(E1565,kontogrupp!A464:B1789,2,FALSE)</f>
        <v>35 - saadud toetused</v>
      </c>
      <c r="C1565" t="s">
        <v>1398</v>
      </c>
      <c r="D1565">
        <v>84536</v>
      </c>
      <c r="E1565" s="1">
        <v>350000</v>
      </c>
      <c r="F1565" t="s">
        <v>162</v>
      </c>
      <c r="G1565" t="s">
        <v>221</v>
      </c>
      <c r="H1565" t="s">
        <v>222</v>
      </c>
      <c r="I1565" t="s">
        <v>223</v>
      </c>
      <c r="J1565" t="s">
        <v>224</v>
      </c>
    </row>
    <row r="1566" spans="1:10" x14ac:dyDescent="0.35">
      <c r="A1566" t="str">
        <f>VLOOKUP(E1566,kontoplaan!A563:F2031,6,FALSE)</f>
        <v>Põhitegevuse kulud</v>
      </c>
      <c r="B1566" t="str">
        <f>VLOOKUP(E1566,kontogrupp!A465:B1790,2,FALSE)</f>
        <v>55 - majandamiskulud</v>
      </c>
      <c r="C1566" t="s">
        <v>149</v>
      </c>
      <c r="D1566">
        <v>-182</v>
      </c>
      <c r="E1566" s="1">
        <v>552590</v>
      </c>
      <c r="F1566" t="s">
        <v>149</v>
      </c>
      <c r="G1566" t="s">
        <v>609</v>
      </c>
      <c r="H1566" t="s">
        <v>610</v>
      </c>
      <c r="I1566" t="s">
        <v>250</v>
      </c>
      <c r="J1566" t="s">
        <v>251</v>
      </c>
    </row>
    <row r="1567" spans="1:10" hidden="1" x14ac:dyDescent="0.35">
      <c r="A1567" t="str">
        <f>VLOOKUP(E1567,kontoplaan!A564:F2032,6,FALSE)</f>
        <v>Põhitegevuse tulud</v>
      </c>
      <c r="B1567" t="str">
        <f>VLOOKUP(E1567,kontogrupp!A466:B1791,2,FALSE)</f>
        <v>35 - saadud toetused</v>
      </c>
      <c r="C1567" t="s">
        <v>691</v>
      </c>
      <c r="D1567">
        <v>-182</v>
      </c>
      <c r="E1567" s="1">
        <v>350002</v>
      </c>
      <c r="F1567" t="s">
        <v>691</v>
      </c>
      <c r="G1567" t="s">
        <v>609</v>
      </c>
      <c r="H1567" t="s">
        <v>610</v>
      </c>
      <c r="I1567" t="s">
        <v>250</v>
      </c>
      <c r="J1567" t="s">
        <v>251</v>
      </c>
    </row>
    <row r="1568" spans="1:10" x14ac:dyDescent="0.35">
      <c r="A1568" t="str">
        <f>VLOOKUP(E1568,kontoplaan!A565:F2033,6,FALSE)</f>
        <v>Põhitegevuse kulud</v>
      </c>
      <c r="B1568" t="str">
        <f>VLOOKUP(E1568,kontogrupp!A467:B1792,2,FALSE)</f>
        <v>55 - majandamiskulud</v>
      </c>
      <c r="C1568" t="s">
        <v>297</v>
      </c>
      <c r="D1568">
        <v>3998</v>
      </c>
      <c r="E1568" s="1">
        <v>552520</v>
      </c>
      <c r="F1568" t="s">
        <v>297</v>
      </c>
      <c r="G1568" t="s">
        <v>609</v>
      </c>
      <c r="H1568" t="s">
        <v>610</v>
      </c>
      <c r="I1568" t="s">
        <v>250</v>
      </c>
      <c r="J1568" t="s">
        <v>251</v>
      </c>
    </row>
    <row r="1569" spans="1:10" x14ac:dyDescent="0.35">
      <c r="A1569" t="str">
        <f>VLOOKUP(E1569,kontoplaan!A566:F2034,6,FALSE)</f>
        <v>Põhitegevuse kulud</v>
      </c>
      <c r="B1569" t="str">
        <f>VLOOKUP(E1569,kontogrupp!A468:B1793,2,FALSE)</f>
        <v>50 - tööjõukulud</v>
      </c>
      <c r="C1569" t="s">
        <v>68</v>
      </c>
      <c r="D1569">
        <v>248</v>
      </c>
      <c r="E1569" s="1">
        <v>506030</v>
      </c>
      <c r="F1569" t="s">
        <v>68</v>
      </c>
      <c r="G1569" t="s">
        <v>609</v>
      </c>
      <c r="H1569" t="s">
        <v>610</v>
      </c>
      <c r="I1569" t="s">
        <v>250</v>
      </c>
      <c r="J1569" t="s">
        <v>251</v>
      </c>
    </row>
    <row r="1570" spans="1:10" x14ac:dyDescent="0.35">
      <c r="A1570" t="str">
        <f>VLOOKUP(E1570,kontoplaan!A567:F2035,6,FALSE)</f>
        <v>Põhitegevuse kulud</v>
      </c>
      <c r="B1570" t="str">
        <f>VLOOKUP(E1570,kontogrupp!A469:B1794,2,FALSE)</f>
        <v>50 - tööjõukulud</v>
      </c>
      <c r="C1570" t="s">
        <v>18</v>
      </c>
      <c r="D1570">
        <v>50</v>
      </c>
      <c r="E1570" s="1">
        <v>506040</v>
      </c>
      <c r="F1570" t="s">
        <v>18</v>
      </c>
      <c r="G1570" t="s">
        <v>609</v>
      </c>
      <c r="H1570" t="s">
        <v>610</v>
      </c>
      <c r="I1570" t="s">
        <v>250</v>
      </c>
      <c r="J1570" t="s">
        <v>251</v>
      </c>
    </row>
    <row r="1571" spans="1:10" x14ac:dyDescent="0.35">
      <c r="A1571" t="str">
        <f>VLOOKUP(E1571,kontoplaan!A568:F2036,6,FALSE)</f>
        <v>Põhitegevuse kulud</v>
      </c>
      <c r="B1571" t="str">
        <f>VLOOKUP(E1571,kontogrupp!A470:B1795,2,FALSE)</f>
        <v>50 - tööjõukulud</v>
      </c>
      <c r="C1571" t="s">
        <v>28</v>
      </c>
      <c r="D1571">
        <v>1980</v>
      </c>
      <c r="E1571" s="1">
        <v>506000</v>
      </c>
      <c r="F1571" t="s">
        <v>28</v>
      </c>
      <c r="G1571" t="s">
        <v>609</v>
      </c>
      <c r="H1571" t="s">
        <v>610</v>
      </c>
      <c r="I1571" t="s">
        <v>250</v>
      </c>
      <c r="J1571" t="s">
        <v>251</v>
      </c>
    </row>
    <row r="1572" spans="1:10" x14ac:dyDescent="0.35">
      <c r="A1572" t="str">
        <f>VLOOKUP(E1572,kontoplaan!A569:F2037,6,FALSE)</f>
        <v>Põhitegevuse kulud</v>
      </c>
      <c r="B1572" t="str">
        <f>VLOOKUP(E1572,kontogrupp!A471:B1796,2,FALSE)</f>
        <v>50 - tööjõukulud</v>
      </c>
      <c r="C1572" t="s">
        <v>157</v>
      </c>
      <c r="D1572">
        <v>4500</v>
      </c>
      <c r="E1572" s="1">
        <v>500260</v>
      </c>
      <c r="F1572" t="s">
        <v>157</v>
      </c>
      <c r="G1572" t="s">
        <v>609</v>
      </c>
      <c r="H1572" t="s">
        <v>610</v>
      </c>
      <c r="I1572" t="s">
        <v>250</v>
      </c>
      <c r="J1572" t="s">
        <v>251</v>
      </c>
    </row>
    <row r="1573" spans="1:10" hidden="1" x14ac:dyDescent="0.35">
      <c r="A1573" t="str">
        <f>VLOOKUP(E1573,kontoplaan!A570:F2038,6,FALSE)</f>
        <v>Põhitegevuse tulud</v>
      </c>
      <c r="B1573" t="str">
        <f>VLOOKUP(E1573,kontogrupp!A472:B1797,2,FALSE)</f>
        <v>35 - saadud toetused</v>
      </c>
      <c r="C1573" t="s">
        <v>162</v>
      </c>
      <c r="D1573">
        <v>5400</v>
      </c>
      <c r="E1573" s="1">
        <v>350000</v>
      </c>
      <c r="F1573" t="s">
        <v>162</v>
      </c>
      <c r="G1573" t="s">
        <v>609</v>
      </c>
      <c r="H1573" t="s">
        <v>610</v>
      </c>
      <c r="I1573" t="s">
        <v>250</v>
      </c>
      <c r="J1573" t="s">
        <v>251</v>
      </c>
    </row>
    <row r="1574" spans="1:10" hidden="1" x14ac:dyDescent="0.35">
      <c r="A1574" t="str">
        <f>VLOOKUP(E1574,kontoplaan!A571:F2039,6,FALSE)</f>
        <v>Põhitegevuse tulud</v>
      </c>
      <c r="B1574" t="str">
        <f>VLOOKUP(E1574,kontogrupp!A473:B1798,2,FALSE)</f>
        <v>32 - tulud kaupade ja teenuste müügist</v>
      </c>
      <c r="C1574" t="s">
        <v>197</v>
      </c>
      <c r="D1574">
        <v>6876</v>
      </c>
      <c r="E1574" s="1">
        <v>322090</v>
      </c>
      <c r="F1574" t="s">
        <v>197</v>
      </c>
      <c r="G1574" t="s">
        <v>609</v>
      </c>
      <c r="H1574" t="s">
        <v>610</v>
      </c>
      <c r="I1574" t="s">
        <v>250</v>
      </c>
      <c r="J1574" t="s">
        <v>251</v>
      </c>
    </row>
    <row r="1575" spans="1:10" x14ac:dyDescent="0.35">
      <c r="A1575" t="str">
        <f>VLOOKUP(E1575,kontoplaan!A572:F2040,6,FALSE)</f>
        <v>Põhitegevuse kulud</v>
      </c>
      <c r="B1575" t="str">
        <f>VLOOKUP(E1575,kontogrupp!A474:B1799,2,FALSE)</f>
        <v>50 - tööjõukulud</v>
      </c>
      <c r="C1575" t="s">
        <v>1399</v>
      </c>
      <c r="D1575">
        <v>1000</v>
      </c>
      <c r="E1575" s="1">
        <v>505092</v>
      </c>
      <c r="F1575" t="s">
        <v>1399</v>
      </c>
      <c r="G1575" t="s">
        <v>609</v>
      </c>
      <c r="H1575" t="s">
        <v>610</v>
      </c>
      <c r="I1575" t="s">
        <v>250</v>
      </c>
      <c r="J1575" t="s">
        <v>251</v>
      </c>
    </row>
    <row r="1576" spans="1:10" x14ac:dyDescent="0.35">
      <c r="A1576" t="str">
        <f>VLOOKUP(E1576,kontoplaan!A573:F2041,6,FALSE)</f>
        <v>Põhitegevuse kulud</v>
      </c>
      <c r="B1576" t="str">
        <f>VLOOKUP(E1576,kontogrupp!A475:B1800,2,FALSE)</f>
        <v>55 - majandamiskulud</v>
      </c>
      <c r="C1576" t="s">
        <v>184</v>
      </c>
      <c r="D1576">
        <v>-1000</v>
      </c>
      <c r="E1576" s="1">
        <v>551308</v>
      </c>
      <c r="F1576" t="s">
        <v>184</v>
      </c>
      <c r="G1576" t="s">
        <v>609</v>
      </c>
      <c r="H1576" t="s">
        <v>610</v>
      </c>
      <c r="I1576" t="s">
        <v>250</v>
      </c>
      <c r="J1576" t="s">
        <v>251</v>
      </c>
    </row>
    <row r="1577" spans="1:10" x14ac:dyDescent="0.35">
      <c r="A1577" t="str">
        <f>VLOOKUP(E1577,kontoplaan!A574:F2042,6,FALSE)</f>
        <v>Põhitegevuse kulud</v>
      </c>
      <c r="B1577" t="str">
        <f>VLOOKUP(E1577,kontogrupp!A476:B1801,2,FALSE)</f>
        <v>50 - tööjõukulud</v>
      </c>
      <c r="C1577" t="s">
        <v>1401</v>
      </c>
      <c r="D1577">
        <v>127</v>
      </c>
      <c r="E1577" s="1">
        <v>500267</v>
      </c>
      <c r="F1577" t="s">
        <v>1401</v>
      </c>
      <c r="G1577" t="s">
        <v>609</v>
      </c>
      <c r="H1577" t="s">
        <v>610</v>
      </c>
      <c r="I1577" t="s">
        <v>250</v>
      </c>
      <c r="J1577" t="s">
        <v>251</v>
      </c>
    </row>
    <row r="1578" spans="1:10" x14ac:dyDescent="0.35">
      <c r="A1578" t="str">
        <f>VLOOKUP(E1578,kontoplaan!A575:F2043,6,FALSE)</f>
        <v>Põhitegevuse kulud</v>
      </c>
      <c r="B1578" t="str">
        <f>VLOOKUP(E1578,kontogrupp!A477:B1802,2,FALSE)</f>
        <v>50 - tööjõukulud</v>
      </c>
      <c r="C1578" t="s">
        <v>157</v>
      </c>
      <c r="D1578">
        <v>-127</v>
      </c>
      <c r="E1578" s="1">
        <v>500260</v>
      </c>
      <c r="F1578" t="s">
        <v>157</v>
      </c>
      <c r="G1578" t="s">
        <v>609</v>
      </c>
      <c r="H1578" t="s">
        <v>610</v>
      </c>
      <c r="I1578" t="s">
        <v>250</v>
      </c>
      <c r="J1578" t="s">
        <v>251</v>
      </c>
    </row>
    <row r="1579" spans="1:10" x14ac:dyDescent="0.35">
      <c r="A1579" t="str">
        <f>VLOOKUP(E1579,kontoplaan!A576:F2044,6,FALSE)</f>
        <v>Põhitegevuse kulud</v>
      </c>
      <c r="B1579" t="str">
        <f>VLOOKUP(E1579,kontogrupp!A478:B1803,2,FALSE)</f>
        <v>50 - tööjõukulud</v>
      </c>
      <c r="C1579" t="s">
        <v>97</v>
      </c>
      <c r="D1579">
        <v>1500</v>
      </c>
      <c r="E1579" s="1">
        <v>500500</v>
      </c>
      <c r="F1579" t="s">
        <v>97</v>
      </c>
      <c r="G1579" t="s">
        <v>609</v>
      </c>
      <c r="H1579" t="s">
        <v>610</v>
      </c>
      <c r="I1579" t="s">
        <v>250</v>
      </c>
      <c r="J1579" t="s">
        <v>251</v>
      </c>
    </row>
    <row r="1580" spans="1:10" x14ac:dyDescent="0.35">
      <c r="A1580" t="str">
        <f>VLOOKUP(E1580,kontoplaan!A577:F2045,6,FALSE)</f>
        <v>Põhitegevuse kulud</v>
      </c>
      <c r="B1580" t="str">
        <f>VLOOKUP(E1580,kontogrupp!A479:B1804,2,FALSE)</f>
        <v>50 - tööjõukulud</v>
      </c>
      <c r="C1580" t="s">
        <v>1403</v>
      </c>
      <c r="D1580">
        <v>173</v>
      </c>
      <c r="E1580" s="1">
        <v>500257</v>
      </c>
      <c r="F1580" t="s">
        <v>1403</v>
      </c>
      <c r="G1580" t="s">
        <v>609</v>
      </c>
      <c r="H1580" t="s">
        <v>610</v>
      </c>
      <c r="I1580" t="s">
        <v>250</v>
      </c>
      <c r="J1580" t="s">
        <v>251</v>
      </c>
    </row>
    <row r="1581" spans="1:10" x14ac:dyDescent="0.35">
      <c r="A1581" t="str">
        <f>VLOOKUP(E1581,kontoplaan!A578:F2046,6,FALSE)</f>
        <v>Põhitegevuse kulud</v>
      </c>
      <c r="B1581" t="str">
        <f>VLOOKUP(E1581,kontogrupp!A480:B1805,2,FALSE)</f>
        <v>50 - tööjõukulud</v>
      </c>
      <c r="C1581" t="s">
        <v>102</v>
      </c>
      <c r="D1581">
        <v>-173</v>
      </c>
      <c r="E1581" s="1">
        <v>500250</v>
      </c>
      <c r="F1581" t="s">
        <v>102</v>
      </c>
      <c r="G1581" t="s">
        <v>609</v>
      </c>
      <c r="H1581" t="s">
        <v>610</v>
      </c>
      <c r="I1581" t="s">
        <v>250</v>
      </c>
      <c r="J1581" t="s">
        <v>251</v>
      </c>
    </row>
    <row r="1582" spans="1:10" x14ac:dyDescent="0.35">
      <c r="A1582" t="str">
        <f>VLOOKUP(E1582,kontoplaan!A579:F2047,6,FALSE)</f>
        <v>Põhitegevuse kulud</v>
      </c>
      <c r="B1582" t="str">
        <f>VLOOKUP(E1582,kontogrupp!A481:B1806,2,FALSE)</f>
        <v>55 - majandamiskulud</v>
      </c>
      <c r="C1582" t="s">
        <v>149</v>
      </c>
      <c r="D1582">
        <v>2500</v>
      </c>
      <c r="E1582" s="1">
        <v>552590</v>
      </c>
      <c r="F1582" t="s">
        <v>149</v>
      </c>
      <c r="G1582" t="s">
        <v>609</v>
      </c>
      <c r="H1582" t="s">
        <v>610</v>
      </c>
      <c r="I1582" t="s">
        <v>250</v>
      </c>
      <c r="J1582" t="s">
        <v>251</v>
      </c>
    </row>
    <row r="1583" spans="1:10" x14ac:dyDescent="0.35">
      <c r="A1583" t="str">
        <f>VLOOKUP(E1583,kontoplaan!A580:F2048,6,FALSE)</f>
        <v>Põhitegevuse kulud</v>
      </c>
      <c r="B1583" t="str">
        <f>VLOOKUP(E1583,kontogrupp!A482:B1807,2,FALSE)</f>
        <v>55 - majandamiskulud</v>
      </c>
      <c r="C1583" t="s">
        <v>319</v>
      </c>
      <c r="D1583">
        <v>-1000</v>
      </c>
      <c r="E1583" s="1">
        <v>552400</v>
      </c>
      <c r="F1583" t="s">
        <v>319</v>
      </c>
      <c r="G1583" t="s">
        <v>609</v>
      </c>
      <c r="H1583" t="s">
        <v>610</v>
      </c>
      <c r="I1583" t="s">
        <v>250</v>
      </c>
      <c r="J1583" t="s">
        <v>251</v>
      </c>
    </row>
    <row r="1584" spans="1:10" x14ac:dyDescent="0.35">
      <c r="A1584" t="str">
        <f>VLOOKUP(E1584,kontoplaan!A581:F2049,6,FALSE)</f>
        <v>Põhitegevuse kulud</v>
      </c>
      <c r="B1584" t="str">
        <f>VLOOKUP(E1584,kontogrupp!A483:B1808,2,FALSE)</f>
        <v>55 - majandamiskulud</v>
      </c>
      <c r="C1584" t="s">
        <v>209</v>
      </c>
      <c r="D1584">
        <v>-1500</v>
      </c>
      <c r="E1584" s="1">
        <v>552440</v>
      </c>
      <c r="F1584" t="s">
        <v>209</v>
      </c>
      <c r="G1584" t="s">
        <v>609</v>
      </c>
      <c r="H1584" t="s">
        <v>610</v>
      </c>
      <c r="I1584" t="s">
        <v>250</v>
      </c>
      <c r="J1584" t="s">
        <v>251</v>
      </c>
    </row>
    <row r="1585" spans="1:16" x14ac:dyDescent="0.35">
      <c r="A1585" t="str">
        <f>VLOOKUP(E1585,kontoplaan!A582:F2050,6,FALSE)</f>
        <v>Põhitegevuse kulud</v>
      </c>
      <c r="B1585" t="str">
        <f>VLOOKUP(E1585,kontogrupp!A484:B1809,2,FALSE)</f>
        <v>55 - majandamiskulud</v>
      </c>
      <c r="C1585" t="s">
        <v>297</v>
      </c>
      <c r="D1585">
        <v>-523</v>
      </c>
      <c r="E1585" s="1">
        <v>552520</v>
      </c>
      <c r="F1585" t="s">
        <v>297</v>
      </c>
      <c r="G1585" t="s">
        <v>482</v>
      </c>
      <c r="H1585" t="s">
        <v>483</v>
      </c>
      <c r="I1585" t="s">
        <v>250</v>
      </c>
      <c r="J1585" t="s">
        <v>251</v>
      </c>
    </row>
    <row r="1586" spans="1:16" x14ac:dyDescent="0.35">
      <c r="A1586" t="str">
        <f>VLOOKUP(E1586,kontoplaan!A583:F2051,6,FALSE)</f>
        <v>Põhitegevuse kulud</v>
      </c>
      <c r="B1586" t="str">
        <f>VLOOKUP(E1586,kontogrupp!A485:B1810,2,FALSE)</f>
        <v>55 - majandamiskulud</v>
      </c>
      <c r="C1586" t="s">
        <v>76</v>
      </c>
      <c r="D1586">
        <v>523</v>
      </c>
      <c r="E1586" s="1">
        <v>550040</v>
      </c>
      <c r="F1586" t="s">
        <v>76</v>
      </c>
      <c r="G1586" t="s">
        <v>482</v>
      </c>
      <c r="H1586" t="s">
        <v>483</v>
      </c>
      <c r="I1586" t="s">
        <v>250</v>
      </c>
      <c r="J1586" t="s">
        <v>251</v>
      </c>
    </row>
    <row r="1587" spans="1:16" x14ac:dyDescent="0.35">
      <c r="A1587" t="str">
        <f>VLOOKUP(E1587,kontoplaan!A584:F2052,6,FALSE)</f>
        <v>Põhitegevuse kulud</v>
      </c>
      <c r="B1587" t="str">
        <f>VLOOKUP(E1587,kontogrupp!A486:B1811,2,FALSE)</f>
        <v>55 - majandamiskulud</v>
      </c>
      <c r="C1587" t="s">
        <v>1405</v>
      </c>
      <c r="D1587">
        <v>-203</v>
      </c>
      <c r="E1587" s="1">
        <v>552520</v>
      </c>
      <c r="F1587" t="s">
        <v>297</v>
      </c>
      <c r="G1587" t="s">
        <v>422</v>
      </c>
      <c r="H1587" t="s">
        <v>423</v>
      </c>
      <c r="I1587" t="s">
        <v>307</v>
      </c>
      <c r="J1587" t="s">
        <v>308</v>
      </c>
    </row>
    <row r="1588" spans="1:16" x14ac:dyDescent="0.35">
      <c r="A1588" t="str">
        <f>VLOOKUP(E1588,kontoplaan!A585:F2053,6,FALSE)</f>
        <v>Põhitegevuse kulud</v>
      </c>
      <c r="B1588" t="str">
        <f>VLOOKUP(E1588,kontogrupp!A487:B1812,2,FALSE)</f>
        <v>55 - majandamiskulud</v>
      </c>
      <c r="C1588" t="s">
        <v>1406</v>
      </c>
      <c r="D1588">
        <v>-220</v>
      </c>
      <c r="E1588" s="1">
        <v>551308</v>
      </c>
      <c r="F1588" t="s">
        <v>184</v>
      </c>
      <c r="G1588" t="s">
        <v>422</v>
      </c>
      <c r="H1588" t="s">
        <v>423</v>
      </c>
      <c r="I1588" t="s">
        <v>307</v>
      </c>
      <c r="J1588" t="s">
        <v>308</v>
      </c>
    </row>
    <row r="1589" spans="1:16" x14ac:dyDescent="0.35">
      <c r="A1589" t="str">
        <f>VLOOKUP(E1589,kontoplaan!A586:F2054,6,FALSE)</f>
        <v>Põhitegevuse kulud</v>
      </c>
      <c r="B1589" t="str">
        <f>VLOOKUP(E1589,kontogrupp!A488:B1813,2,FALSE)</f>
        <v>55 - majandamiskulud</v>
      </c>
      <c r="C1589" t="s">
        <v>1405</v>
      </c>
      <c r="D1589">
        <v>-397</v>
      </c>
      <c r="E1589" s="1">
        <v>550420</v>
      </c>
      <c r="F1589" t="s">
        <v>274</v>
      </c>
      <c r="G1589" t="s">
        <v>422</v>
      </c>
      <c r="H1589" t="s">
        <v>423</v>
      </c>
      <c r="I1589" t="s">
        <v>307</v>
      </c>
      <c r="J1589" t="s">
        <v>308</v>
      </c>
    </row>
    <row r="1590" spans="1:16" x14ac:dyDescent="0.35">
      <c r="A1590" t="str">
        <f>VLOOKUP(E1590,kontoplaan!A587:F2055,6,FALSE)</f>
        <v>Põhitegevuse kulud</v>
      </c>
      <c r="B1590" t="str">
        <f>VLOOKUP(E1590,kontogrupp!A489:B1814,2,FALSE)</f>
        <v>55 - majandamiskulud</v>
      </c>
      <c r="C1590" t="s">
        <v>1407</v>
      </c>
      <c r="D1590">
        <v>820</v>
      </c>
      <c r="E1590" s="1">
        <v>550400</v>
      </c>
      <c r="F1590" t="s">
        <v>138</v>
      </c>
      <c r="G1590" t="s">
        <v>422</v>
      </c>
      <c r="H1590" t="s">
        <v>423</v>
      </c>
      <c r="I1590" t="s">
        <v>307</v>
      </c>
      <c r="J1590" t="s">
        <v>308</v>
      </c>
    </row>
    <row r="1591" spans="1:16" x14ac:dyDescent="0.35">
      <c r="A1591" t="str">
        <f>VLOOKUP(E1591,kontoplaan!A588:F2056,6,FALSE)</f>
        <v>Põhitegevuse kulud</v>
      </c>
      <c r="B1591" t="str">
        <f>VLOOKUP(E1591,kontogrupp!A490:B1815,2,FALSE)</f>
        <v>50 - tööjõukulud</v>
      </c>
      <c r="C1591" t="s">
        <v>18</v>
      </c>
      <c r="D1591">
        <v>3</v>
      </c>
      <c r="E1591" s="1">
        <v>506040</v>
      </c>
      <c r="F1591" t="s">
        <v>18</v>
      </c>
      <c r="G1591" t="s">
        <v>422</v>
      </c>
      <c r="H1591" t="s">
        <v>423</v>
      </c>
      <c r="I1591" t="s">
        <v>307</v>
      </c>
      <c r="J1591" t="s">
        <v>308</v>
      </c>
    </row>
    <row r="1592" spans="1:16" x14ac:dyDescent="0.35">
      <c r="A1592" t="str">
        <f>VLOOKUP(E1592,kontoplaan!A589:F2057,6,FALSE)</f>
        <v>Põhitegevuse kulud</v>
      </c>
      <c r="B1592" t="str">
        <f>VLOOKUP(E1592,kontogrupp!A491:B1816,2,FALSE)</f>
        <v>50 - tööjõukulud</v>
      </c>
      <c r="C1592" t="s">
        <v>28</v>
      </c>
      <c r="D1592">
        <v>155</v>
      </c>
      <c r="E1592" s="1">
        <v>506000</v>
      </c>
      <c r="F1592" t="s">
        <v>28</v>
      </c>
      <c r="G1592" t="s">
        <v>422</v>
      </c>
      <c r="H1592" t="s">
        <v>423</v>
      </c>
      <c r="I1592" t="s">
        <v>307</v>
      </c>
      <c r="J1592" t="s">
        <v>308</v>
      </c>
    </row>
    <row r="1593" spans="1:16" x14ac:dyDescent="0.35">
      <c r="A1593" t="str">
        <f>VLOOKUP(E1593,kontoplaan!A590:F2058,6,FALSE)</f>
        <v>Põhitegevuse kulud</v>
      </c>
      <c r="B1593" t="str">
        <f>VLOOKUP(E1593,kontogrupp!A492:B1817,2,FALSE)</f>
        <v>50 - tööjõukulud</v>
      </c>
      <c r="C1593" t="s">
        <v>1408</v>
      </c>
      <c r="D1593">
        <v>312</v>
      </c>
      <c r="E1593" s="1">
        <v>500260</v>
      </c>
      <c r="F1593" t="s">
        <v>157</v>
      </c>
      <c r="G1593" t="s">
        <v>422</v>
      </c>
      <c r="H1593" t="s">
        <v>423</v>
      </c>
      <c r="I1593" t="s">
        <v>307</v>
      </c>
      <c r="J1593" t="s">
        <v>308</v>
      </c>
    </row>
    <row r="1594" spans="1:16" hidden="1" x14ac:dyDescent="0.35">
      <c r="A1594" t="str">
        <f>VLOOKUP(E1594,kontoplaan!A591:F2059,6,FALSE)</f>
        <v>Põhitegevuse tulud</v>
      </c>
      <c r="B1594" t="str">
        <f>VLOOKUP(E1594,kontogrupp!A493:B1818,2,FALSE)</f>
        <v>32 - tulud kaupade ja teenuste müügist</v>
      </c>
      <c r="C1594" t="s">
        <v>1409</v>
      </c>
      <c r="D1594">
        <v>470</v>
      </c>
      <c r="E1594" s="1">
        <v>322090</v>
      </c>
      <c r="F1594" t="s">
        <v>197</v>
      </c>
      <c r="G1594" t="s">
        <v>422</v>
      </c>
      <c r="H1594" t="s">
        <v>423</v>
      </c>
      <c r="I1594" t="s">
        <v>307</v>
      </c>
      <c r="J1594" t="s">
        <v>308</v>
      </c>
    </row>
    <row r="1595" spans="1:16" x14ac:dyDescent="0.35">
      <c r="A1595" t="str">
        <f>VLOOKUP(E1595,kontoplaan!A592:F2060,6,FALSE)</f>
        <v>Põhitegevuse kulud</v>
      </c>
      <c r="B1595" t="str">
        <f>VLOOKUP(E1595,kontogrupp!A494:B1819,2,FALSE)</f>
        <v>41 - toetused füüsilistele isikutele</v>
      </c>
      <c r="C1595" t="s">
        <v>1410</v>
      </c>
      <c r="D1595">
        <v>-1283</v>
      </c>
      <c r="E1595" s="1">
        <v>413120</v>
      </c>
      <c r="F1595" t="s">
        <v>1090</v>
      </c>
      <c r="G1595" t="s">
        <v>1016</v>
      </c>
      <c r="H1595" t="s">
        <v>1017</v>
      </c>
      <c r="I1595" t="s">
        <v>1411</v>
      </c>
      <c r="J1595" t="s">
        <v>1412</v>
      </c>
      <c r="O1595" t="s">
        <v>1413</v>
      </c>
      <c r="P1595" t="s">
        <v>1414</v>
      </c>
    </row>
    <row r="1596" spans="1:16" x14ac:dyDescent="0.35">
      <c r="A1596" t="str">
        <f>VLOOKUP(E1596,kontoplaan!A593:F2061,6,FALSE)</f>
        <v>Põhitegevuse kulud</v>
      </c>
      <c r="B1596" t="str">
        <f>VLOOKUP(E1596,kontogrupp!A495:B1820,2,FALSE)</f>
        <v>41 - toetused füüsilistele isikutele</v>
      </c>
      <c r="C1596" t="s">
        <v>1415</v>
      </c>
      <c r="D1596">
        <v>-1800</v>
      </c>
      <c r="E1596" s="1">
        <v>413823</v>
      </c>
      <c r="F1596" t="s">
        <v>41</v>
      </c>
      <c r="G1596" t="s">
        <v>1016</v>
      </c>
      <c r="H1596" t="s">
        <v>1017</v>
      </c>
      <c r="I1596" t="s">
        <v>1416</v>
      </c>
      <c r="J1596" t="s">
        <v>1417</v>
      </c>
      <c r="O1596" t="s">
        <v>1418</v>
      </c>
      <c r="P1596" t="s">
        <v>1419</v>
      </c>
    </row>
    <row r="1597" spans="1:16" x14ac:dyDescent="0.35">
      <c r="A1597" t="str">
        <f>VLOOKUP(E1597,kontoplaan!A594:F2062,6,FALSE)</f>
        <v>Põhitegevuse kulud</v>
      </c>
      <c r="B1597" t="str">
        <f>VLOOKUP(E1597,kontogrupp!A496:B1821,2,FALSE)</f>
        <v>55 - majandamiskulud</v>
      </c>
      <c r="C1597" t="s">
        <v>1415</v>
      </c>
      <c r="D1597">
        <v>-2000</v>
      </c>
      <c r="E1597" s="1">
        <v>552600</v>
      </c>
      <c r="F1597" t="s">
        <v>1421</v>
      </c>
      <c r="G1597" t="s">
        <v>1016</v>
      </c>
      <c r="H1597" t="s">
        <v>1017</v>
      </c>
      <c r="I1597" t="s">
        <v>1422</v>
      </c>
      <c r="J1597" t="s">
        <v>1423</v>
      </c>
      <c r="O1597" t="s">
        <v>1424</v>
      </c>
      <c r="P1597" t="s">
        <v>1425</v>
      </c>
    </row>
    <row r="1598" spans="1:16" x14ac:dyDescent="0.35">
      <c r="A1598" t="str">
        <f>VLOOKUP(E1598,kontoplaan!A595:F2063,6,FALSE)</f>
        <v>Põhitegevuse kulud</v>
      </c>
      <c r="B1598" t="str">
        <f>VLOOKUP(E1598,kontogrupp!A497:B1822,2,FALSE)</f>
        <v>41 - toetused füüsilistele isikutele</v>
      </c>
      <c r="C1598" t="s">
        <v>1415</v>
      </c>
      <c r="D1598">
        <v>-3000</v>
      </c>
      <c r="E1598" s="1">
        <v>413899</v>
      </c>
      <c r="F1598" t="s">
        <v>1057</v>
      </c>
      <c r="G1598" t="s">
        <v>1016</v>
      </c>
      <c r="H1598" t="s">
        <v>1017</v>
      </c>
      <c r="I1598" t="s">
        <v>1051</v>
      </c>
      <c r="J1598" t="s">
        <v>1052</v>
      </c>
      <c r="O1598" t="s">
        <v>1053</v>
      </c>
      <c r="P1598" t="s">
        <v>1054</v>
      </c>
    </row>
    <row r="1599" spans="1:16" x14ac:dyDescent="0.35">
      <c r="A1599" t="str">
        <f>VLOOKUP(E1599,kontoplaan!A596:F2064,6,FALSE)</f>
        <v>Põhitegevuse kulud</v>
      </c>
      <c r="B1599" t="str">
        <f>VLOOKUP(E1599,kontogrupp!A498:B1823,2,FALSE)</f>
        <v>41 - toetused füüsilistele isikutele</v>
      </c>
      <c r="C1599" t="s">
        <v>1426</v>
      </c>
      <c r="D1599">
        <v>7000</v>
      </c>
      <c r="E1599" s="1">
        <v>413120</v>
      </c>
      <c r="F1599" t="s">
        <v>1090</v>
      </c>
      <c r="G1599" t="s">
        <v>1016</v>
      </c>
      <c r="H1599" t="s">
        <v>1017</v>
      </c>
      <c r="I1599" t="s">
        <v>1427</v>
      </c>
      <c r="J1599" t="s">
        <v>1428</v>
      </c>
      <c r="O1599" t="s">
        <v>1429</v>
      </c>
      <c r="P1599" t="s">
        <v>1430</v>
      </c>
    </row>
    <row r="1600" spans="1:16" x14ac:dyDescent="0.35">
      <c r="A1600" t="str">
        <f>VLOOKUP(E1600,kontoplaan!A597:F2065,6,FALSE)</f>
        <v>Põhitegevuse kulud</v>
      </c>
      <c r="B1600" t="str">
        <f>VLOOKUP(E1600,kontogrupp!A499:B1824,2,FALSE)</f>
        <v>41 - toetused füüsilistele isikutele</v>
      </c>
      <c r="C1600" t="s">
        <v>1415</v>
      </c>
      <c r="D1600">
        <v>-5000</v>
      </c>
      <c r="E1600" s="1">
        <v>413890</v>
      </c>
      <c r="F1600" t="s">
        <v>1432</v>
      </c>
      <c r="G1600" t="s">
        <v>1016</v>
      </c>
      <c r="H1600" t="s">
        <v>1017</v>
      </c>
      <c r="I1600" t="s">
        <v>565</v>
      </c>
      <c r="J1600" t="s">
        <v>566</v>
      </c>
      <c r="O1600" t="s">
        <v>1433</v>
      </c>
      <c r="P1600" t="s">
        <v>1434</v>
      </c>
    </row>
    <row r="1601" spans="1:16" x14ac:dyDescent="0.35">
      <c r="A1601" t="str">
        <f>VLOOKUP(E1601,kontoplaan!A598:F2066,6,FALSE)</f>
        <v>Põhitegevuse kulud</v>
      </c>
      <c r="B1601" t="str">
        <f>VLOOKUP(E1601,kontogrupp!A500:B1825,2,FALSE)</f>
        <v>41 - toetused füüsilistele isikutele</v>
      </c>
      <c r="C1601" t="s">
        <v>1435</v>
      </c>
      <c r="D1601">
        <v>-7000</v>
      </c>
      <c r="E1601" s="1">
        <v>413120</v>
      </c>
      <c r="F1601" t="s">
        <v>1090</v>
      </c>
      <c r="G1601" t="s">
        <v>1016</v>
      </c>
      <c r="H1601" t="s">
        <v>1017</v>
      </c>
      <c r="I1601" t="s">
        <v>1436</v>
      </c>
      <c r="J1601" t="s">
        <v>1437</v>
      </c>
      <c r="O1601" t="s">
        <v>1438</v>
      </c>
      <c r="P1601" t="s">
        <v>1439</v>
      </c>
    </row>
    <row r="1602" spans="1:16" x14ac:dyDescent="0.35">
      <c r="A1602" t="str">
        <f>VLOOKUP(E1602,kontoplaan!A599:F2067,6,FALSE)</f>
        <v>Põhitegevuse kulud</v>
      </c>
      <c r="B1602" t="str">
        <f>VLOOKUP(E1602,kontogrupp!A501:B1826,2,FALSE)</f>
        <v>41 - toetused füüsilistele isikutele</v>
      </c>
      <c r="C1602" t="s">
        <v>1415</v>
      </c>
      <c r="D1602">
        <v>-8000</v>
      </c>
      <c r="E1602" s="1">
        <v>413000</v>
      </c>
      <c r="F1602" t="s">
        <v>1441</v>
      </c>
      <c r="G1602" t="s">
        <v>1016</v>
      </c>
      <c r="H1602" t="s">
        <v>1017</v>
      </c>
      <c r="I1602" t="s">
        <v>565</v>
      </c>
      <c r="J1602" t="s">
        <v>566</v>
      </c>
      <c r="O1602" t="s">
        <v>1442</v>
      </c>
      <c r="P1602" t="s">
        <v>1441</v>
      </c>
    </row>
    <row r="1603" spans="1:16" x14ac:dyDescent="0.35">
      <c r="A1603" t="str">
        <f>VLOOKUP(E1603,kontoplaan!A600:F2068,6,FALSE)</f>
        <v>Põhitegevuse kulud</v>
      </c>
      <c r="B1603" t="str">
        <f>VLOOKUP(E1603,kontogrupp!A502:B1827,2,FALSE)</f>
        <v>41 - toetused füüsilistele isikutele</v>
      </c>
      <c r="C1603" t="s">
        <v>1415</v>
      </c>
      <c r="D1603">
        <v>-6000</v>
      </c>
      <c r="E1603" s="1">
        <v>413120</v>
      </c>
      <c r="F1603" t="s">
        <v>1090</v>
      </c>
      <c r="G1603" t="s">
        <v>1016</v>
      </c>
      <c r="H1603" t="s">
        <v>1017</v>
      </c>
      <c r="I1603" t="s">
        <v>1443</v>
      </c>
      <c r="J1603" t="s">
        <v>1444</v>
      </c>
      <c r="O1603" t="s">
        <v>1445</v>
      </c>
      <c r="P1603" t="s">
        <v>1446</v>
      </c>
    </row>
    <row r="1604" spans="1:16" x14ac:dyDescent="0.35">
      <c r="A1604" t="str">
        <f>VLOOKUP(E1604,kontoplaan!A601:F2069,6,FALSE)</f>
        <v>Põhitegevuse kulud</v>
      </c>
      <c r="B1604" t="str">
        <f>VLOOKUP(E1604,kontogrupp!A503:B1828,2,FALSE)</f>
        <v>50 - tööjõukulud</v>
      </c>
      <c r="C1604" t="s">
        <v>1415</v>
      </c>
      <c r="D1604">
        <v>-12</v>
      </c>
      <c r="E1604" s="1">
        <v>506040</v>
      </c>
      <c r="F1604" t="s">
        <v>18</v>
      </c>
      <c r="G1604" t="s">
        <v>1016</v>
      </c>
      <c r="H1604" t="s">
        <v>1017</v>
      </c>
      <c r="I1604" t="s">
        <v>1447</v>
      </c>
      <c r="J1604" t="s">
        <v>1448</v>
      </c>
      <c r="O1604" t="s">
        <v>1449</v>
      </c>
      <c r="P1604" t="s">
        <v>1450</v>
      </c>
    </row>
    <row r="1605" spans="1:16" x14ac:dyDescent="0.35">
      <c r="A1605" t="str">
        <f>VLOOKUP(E1605,kontoplaan!A602:F2070,6,FALSE)</f>
        <v>Põhitegevuse kulud</v>
      </c>
      <c r="B1605" t="str">
        <f>VLOOKUP(E1605,kontogrupp!A504:B1829,2,FALSE)</f>
        <v>50 - tööjõukulud</v>
      </c>
      <c r="C1605" t="s">
        <v>1415</v>
      </c>
      <c r="D1605">
        <v>-493</v>
      </c>
      <c r="E1605" s="1">
        <v>506000</v>
      </c>
      <c r="F1605" t="s">
        <v>28</v>
      </c>
      <c r="G1605" t="s">
        <v>1016</v>
      </c>
      <c r="H1605" t="s">
        <v>1017</v>
      </c>
      <c r="I1605" t="s">
        <v>1447</v>
      </c>
      <c r="J1605" t="s">
        <v>1448</v>
      </c>
      <c r="O1605" t="s">
        <v>1449</v>
      </c>
      <c r="P1605" t="s">
        <v>1450</v>
      </c>
    </row>
    <row r="1606" spans="1:16" x14ac:dyDescent="0.35">
      <c r="A1606" t="str">
        <f>VLOOKUP(E1606,kontoplaan!A603:F2071,6,FALSE)</f>
        <v>Põhitegevuse kulud</v>
      </c>
      <c r="B1606" t="str">
        <f>VLOOKUP(E1606,kontogrupp!A505:B1830,2,FALSE)</f>
        <v>50 - tööjõukulud</v>
      </c>
      <c r="C1606" t="s">
        <v>1415</v>
      </c>
      <c r="D1606">
        <v>-1494</v>
      </c>
      <c r="E1606" s="1">
        <v>500500</v>
      </c>
      <c r="F1606" t="s">
        <v>97</v>
      </c>
      <c r="G1606" t="s">
        <v>1016</v>
      </c>
      <c r="H1606" t="s">
        <v>1017</v>
      </c>
      <c r="I1606" t="s">
        <v>1447</v>
      </c>
      <c r="J1606" t="s">
        <v>1448</v>
      </c>
      <c r="O1606" t="s">
        <v>1449</v>
      </c>
      <c r="P1606" t="s">
        <v>1450</v>
      </c>
    </row>
    <row r="1607" spans="1:16" x14ac:dyDescent="0.35">
      <c r="A1607" t="str">
        <f>VLOOKUP(E1607,kontoplaan!A604:F2072,6,FALSE)</f>
        <v>Põhitegevuse kulud</v>
      </c>
      <c r="B1607" t="str">
        <f>VLOOKUP(E1607,kontogrupp!A506:B1831,2,FALSE)</f>
        <v>41 - toetused füüsilistele isikutele</v>
      </c>
      <c r="C1607" t="s">
        <v>1415</v>
      </c>
      <c r="D1607">
        <v>-7000</v>
      </c>
      <c r="E1607" s="1">
        <v>413899</v>
      </c>
      <c r="F1607" t="s">
        <v>1057</v>
      </c>
      <c r="G1607" t="s">
        <v>1016</v>
      </c>
      <c r="H1607" t="s">
        <v>1017</v>
      </c>
      <c r="I1607" t="s">
        <v>1109</v>
      </c>
      <c r="J1607" t="s">
        <v>1110</v>
      </c>
      <c r="O1607" t="s">
        <v>1451</v>
      </c>
      <c r="P1607" t="s">
        <v>1452</v>
      </c>
    </row>
    <row r="1608" spans="1:16" x14ac:dyDescent="0.35">
      <c r="A1608" t="str">
        <f>VLOOKUP(E1608,kontoplaan!A605:F2073,6,FALSE)</f>
        <v>Põhitegevuse kulud</v>
      </c>
      <c r="B1608" t="str">
        <f>VLOOKUP(E1608,kontogrupp!A507:B1832,2,FALSE)</f>
        <v>55 - majandamiskulud</v>
      </c>
      <c r="C1608" t="s">
        <v>1238</v>
      </c>
      <c r="D1608">
        <v>1000</v>
      </c>
      <c r="E1608" s="1">
        <v>551230</v>
      </c>
      <c r="F1608" t="s">
        <v>488</v>
      </c>
      <c r="G1608" t="s">
        <v>384</v>
      </c>
      <c r="H1608" t="s">
        <v>385</v>
      </c>
      <c r="I1608" t="s">
        <v>339</v>
      </c>
      <c r="J1608" t="s">
        <v>340</v>
      </c>
    </row>
    <row r="1609" spans="1:16" x14ac:dyDescent="0.35">
      <c r="A1609" t="str">
        <f>VLOOKUP(E1609,kontoplaan!A606:F2074,6,FALSE)</f>
        <v>Põhitegevuse kulud</v>
      </c>
      <c r="B1609" t="str">
        <f>VLOOKUP(E1609,kontogrupp!A508:B1833,2,FALSE)</f>
        <v>55 - majandamiskulud</v>
      </c>
      <c r="C1609" t="s">
        <v>1238</v>
      </c>
      <c r="D1609">
        <v>-1000</v>
      </c>
      <c r="E1609" s="1">
        <v>551240</v>
      </c>
      <c r="F1609" t="s">
        <v>172</v>
      </c>
      <c r="G1609" t="s">
        <v>384</v>
      </c>
      <c r="H1609" t="s">
        <v>385</v>
      </c>
      <c r="I1609" t="s">
        <v>339</v>
      </c>
      <c r="J1609" t="s">
        <v>340</v>
      </c>
    </row>
    <row r="1610" spans="1:16" x14ac:dyDescent="0.35">
      <c r="A1610" t="str">
        <f>VLOOKUP(E1610,kontoplaan!A607:F2075,6,FALSE)</f>
        <v>Põhitegevuse kulud</v>
      </c>
      <c r="B1610" t="str">
        <f>VLOOKUP(E1610,kontogrupp!A509:B1834,2,FALSE)</f>
        <v>55 - majandamiskulud</v>
      </c>
      <c r="C1610" t="s">
        <v>1453</v>
      </c>
      <c r="D1610">
        <v>494</v>
      </c>
      <c r="E1610" s="1">
        <v>552580</v>
      </c>
      <c r="F1610" t="s">
        <v>186</v>
      </c>
      <c r="G1610" t="s">
        <v>384</v>
      </c>
      <c r="H1610" t="s">
        <v>385</v>
      </c>
      <c r="I1610" t="s">
        <v>339</v>
      </c>
      <c r="J1610" t="s">
        <v>340</v>
      </c>
    </row>
    <row r="1611" spans="1:16" x14ac:dyDescent="0.35">
      <c r="A1611" t="str">
        <f>VLOOKUP(E1611,kontoplaan!A608:F2076,6,FALSE)</f>
        <v>Põhitegevuse kulud</v>
      </c>
      <c r="B1611" t="str">
        <f>VLOOKUP(E1611,kontogrupp!A510:B1835,2,FALSE)</f>
        <v>55 - majandamiskulud</v>
      </c>
      <c r="C1611" t="s">
        <v>1453</v>
      </c>
      <c r="D1611">
        <v>675</v>
      </c>
      <c r="E1611" s="1">
        <v>552570</v>
      </c>
      <c r="F1611" t="s">
        <v>967</v>
      </c>
      <c r="G1611" t="s">
        <v>384</v>
      </c>
      <c r="H1611" t="s">
        <v>385</v>
      </c>
      <c r="I1611" t="s">
        <v>339</v>
      </c>
      <c r="J1611" t="s">
        <v>340</v>
      </c>
    </row>
    <row r="1612" spans="1:16" x14ac:dyDescent="0.35">
      <c r="A1612" t="str">
        <f>VLOOKUP(E1612,kontoplaan!A609:F2077,6,FALSE)</f>
        <v>Põhitegevuse kulud</v>
      </c>
      <c r="B1612" t="str">
        <f>VLOOKUP(E1612,kontogrupp!A511:B1836,2,FALSE)</f>
        <v>55 - majandamiskulud</v>
      </c>
      <c r="C1612" t="s">
        <v>1453</v>
      </c>
      <c r="D1612">
        <v>150</v>
      </c>
      <c r="E1612" s="1">
        <v>552560</v>
      </c>
      <c r="F1612" t="s">
        <v>1455</v>
      </c>
      <c r="G1612" t="s">
        <v>384</v>
      </c>
      <c r="H1612" t="s">
        <v>385</v>
      </c>
      <c r="I1612" t="s">
        <v>339</v>
      </c>
      <c r="J1612" t="s">
        <v>340</v>
      </c>
    </row>
    <row r="1613" spans="1:16" x14ac:dyDescent="0.35">
      <c r="A1613" t="str">
        <f>VLOOKUP(E1613,kontoplaan!A610:F2078,6,FALSE)</f>
        <v>Põhitegevuse kulud</v>
      </c>
      <c r="B1613" t="str">
        <f>VLOOKUP(E1613,kontogrupp!A512:B1837,2,FALSE)</f>
        <v>55 - majandamiskulud</v>
      </c>
      <c r="C1613" t="s">
        <v>1456</v>
      </c>
      <c r="D1613">
        <v>7000</v>
      </c>
      <c r="E1613" s="1">
        <v>552590</v>
      </c>
      <c r="F1613" t="s">
        <v>149</v>
      </c>
      <c r="G1613" t="s">
        <v>384</v>
      </c>
      <c r="H1613" t="s">
        <v>385</v>
      </c>
      <c r="I1613" t="s">
        <v>339</v>
      </c>
      <c r="J1613" t="s">
        <v>340</v>
      </c>
    </row>
    <row r="1614" spans="1:16" x14ac:dyDescent="0.35">
      <c r="A1614" t="str">
        <f>VLOOKUP(E1614,kontoplaan!A611:F2079,6,FALSE)</f>
        <v>Põhitegevuse kulud</v>
      </c>
      <c r="B1614" t="str">
        <f>VLOOKUP(E1614,kontogrupp!A513:B1838,2,FALSE)</f>
        <v>55 - majandamiskulud</v>
      </c>
      <c r="C1614" t="s">
        <v>1457</v>
      </c>
      <c r="D1614">
        <v>-7000</v>
      </c>
      <c r="E1614" s="1">
        <v>552520</v>
      </c>
      <c r="F1614" t="s">
        <v>297</v>
      </c>
      <c r="G1614" t="s">
        <v>384</v>
      </c>
      <c r="H1614" t="s">
        <v>385</v>
      </c>
      <c r="I1614" t="s">
        <v>339</v>
      </c>
      <c r="J1614" t="s">
        <v>340</v>
      </c>
      <c r="M1614" t="s">
        <v>1458</v>
      </c>
      <c r="N1614" t="s">
        <v>1459</v>
      </c>
    </row>
    <row r="1615" spans="1:16" x14ac:dyDescent="0.35">
      <c r="A1615" t="str">
        <f>VLOOKUP(E1615,kontoplaan!A612:F2080,6,FALSE)</f>
        <v>Põhitegevuse kulud</v>
      </c>
      <c r="B1615" t="str">
        <f>VLOOKUP(E1615,kontogrupp!A514:B1839,2,FALSE)</f>
        <v>55 - majandamiskulud</v>
      </c>
      <c r="C1615" t="s">
        <v>1460</v>
      </c>
      <c r="D1615">
        <v>42681</v>
      </c>
      <c r="E1615" s="1">
        <v>552590</v>
      </c>
      <c r="F1615" t="s">
        <v>149</v>
      </c>
      <c r="G1615" t="s">
        <v>384</v>
      </c>
      <c r="H1615" t="s">
        <v>385</v>
      </c>
      <c r="I1615" t="s">
        <v>339</v>
      </c>
      <c r="J1615" t="s">
        <v>340</v>
      </c>
    </row>
    <row r="1616" spans="1:16" x14ac:dyDescent="0.35">
      <c r="A1616" t="str">
        <f>VLOOKUP(E1616,kontoplaan!A613:F2081,6,FALSE)</f>
        <v>Põhitegevuse kulud</v>
      </c>
      <c r="B1616" t="str">
        <f>VLOOKUP(E1616,kontogrupp!A515:B1840,2,FALSE)</f>
        <v>55 - majandamiskulud</v>
      </c>
      <c r="C1616" t="s">
        <v>1460</v>
      </c>
      <c r="D1616">
        <v>-44000</v>
      </c>
      <c r="E1616" s="1">
        <v>552520</v>
      </c>
      <c r="F1616" t="s">
        <v>297</v>
      </c>
      <c r="G1616" t="s">
        <v>384</v>
      </c>
      <c r="H1616" t="s">
        <v>385</v>
      </c>
      <c r="I1616" t="s">
        <v>339</v>
      </c>
      <c r="J1616" t="s">
        <v>340</v>
      </c>
    </row>
    <row r="1617" spans="1:14" x14ac:dyDescent="0.35">
      <c r="A1617" t="str">
        <f>VLOOKUP(E1617,kontoplaan!A614:F2082,6,FALSE)</f>
        <v>Põhitegevuse kulud</v>
      </c>
      <c r="B1617" t="str">
        <f>VLOOKUP(E1617,kontogrupp!A516:B1841,2,FALSE)</f>
        <v>55 - majandamiskulud</v>
      </c>
      <c r="C1617" t="s">
        <v>1238</v>
      </c>
      <c r="D1617">
        <v>-1500</v>
      </c>
      <c r="E1617" s="1">
        <v>551290</v>
      </c>
      <c r="F1617" t="s">
        <v>347</v>
      </c>
      <c r="G1617" t="s">
        <v>384</v>
      </c>
      <c r="H1617" t="s">
        <v>385</v>
      </c>
      <c r="I1617" t="s">
        <v>339</v>
      </c>
      <c r="J1617" t="s">
        <v>340</v>
      </c>
    </row>
    <row r="1618" spans="1:14" x14ac:dyDescent="0.35">
      <c r="A1618" t="str">
        <f>VLOOKUP(E1618,kontoplaan!A615:F2083,6,FALSE)</f>
        <v>Põhitegevuse kulud</v>
      </c>
      <c r="B1618" t="str">
        <f>VLOOKUP(E1618,kontogrupp!A517:B1842,2,FALSE)</f>
        <v>55 - majandamiskulud</v>
      </c>
      <c r="C1618" t="s">
        <v>1238</v>
      </c>
      <c r="D1618">
        <v>-3000</v>
      </c>
      <c r="E1618" s="1">
        <v>551260</v>
      </c>
      <c r="F1618" t="s">
        <v>400</v>
      </c>
      <c r="G1618" t="s">
        <v>384</v>
      </c>
      <c r="H1618" t="s">
        <v>385</v>
      </c>
      <c r="I1618" t="s">
        <v>339</v>
      </c>
      <c r="J1618" t="s">
        <v>340</v>
      </c>
    </row>
    <row r="1619" spans="1:14" x14ac:dyDescent="0.35">
      <c r="A1619" t="str">
        <f>VLOOKUP(E1619,kontoplaan!A616:F2084,6,FALSE)</f>
        <v>Põhitegevuse kulud</v>
      </c>
      <c r="B1619" t="str">
        <f>VLOOKUP(E1619,kontogrupp!A518:B1843,2,FALSE)</f>
        <v>55 - majandamiskulud</v>
      </c>
      <c r="C1619" t="s">
        <v>1238</v>
      </c>
      <c r="D1619">
        <v>5500</v>
      </c>
      <c r="E1619" s="1">
        <v>552590</v>
      </c>
      <c r="F1619" t="s">
        <v>149</v>
      </c>
      <c r="G1619" t="s">
        <v>384</v>
      </c>
      <c r="H1619" t="s">
        <v>385</v>
      </c>
      <c r="I1619" t="s">
        <v>339</v>
      </c>
      <c r="J1619" t="s">
        <v>340</v>
      </c>
    </row>
    <row r="1620" spans="1:14" x14ac:dyDescent="0.35">
      <c r="A1620" t="str">
        <f>VLOOKUP(E1620,kontoplaan!A617:F2085,6,FALSE)</f>
        <v>Põhitegevuse kulud</v>
      </c>
      <c r="B1620" t="str">
        <f>VLOOKUP(E1620,kontogrupp!A519:B1844,2,FALSE)</f>
        <v>55 - majandamiskulud</v>
      </c>
      <c r="C1620" t="s">
        <v>1238</v>
      </c>
      <c r="D1620">
        <v>-1000</v>
      </c>
      <c r="E1620" s="1">
        <v>551300</v>
      </c>
      <c r="F1620" t="s">
        <v>440</v>
      </c>
      <c r="G1620" t="s">
        <v>384</v>
      </c>
      <c r="H1620" t="s">
        <v>385</v>
      </c>
      <c r="I1620" t="s">
        <v>339</v>
      </c>
      <c r="J1620" t="s">
        <v>340</v>
      </c>
    </row>
    <row r="1621" spans="1:14" x14ac:dyDescent="0.35">
      <c r="A1621" t="str">
        <f>VLOOKUP(E1621,kontoplaan!A618:F2086,6,FALSE)</f>
        <v>Põhitegevuse kulud</v>
      </c>
      <c r="B1621" t="str">
        <f>VLOOKUP(E1621,kontogrupp!A520:B1845,2,FALSE)</f>
        <v>41 - toetused füüsilistele isikutele</v>
      </c>
      <c r="C1621" t="s">
        <v>1461</v>
      </c>
      <c r="D1621">
        <v>155</v>
      </c>
      <c r="E1621" s="1">
        <v>413990</v>
      </c>
      <c r="F1621" t="s">
        <v>1354</v>
      </c>
      <c r="G1621" t="s">
        <v>384</v>
      </c>
      <c r="H1621" t="s">
        <v>385</v>
      </c>
      <c r="I1621" t="s">
        <v>339</v>
      </c>
      <c r="J1621" t="s">
        <v>340</v>
      </c>
    </row>
    <row r="1622" spans="1:14" x14ac:dyDescent="0.35">
      <c r="A1622" t="str">
        <f>VLOOKUP(E1622,kontoplaan!A619:F2087,6,FALSE)</f>
        <v>Põhitegevuse kulud</v>
      </c>
      <c r="B1622" t="str">
        <f>VLOOKUP(E1622,kontogrupp!A521:B1846,2,FALSE)</f>
        <v>50 - tööjõukulud</v>
      </c>
      <c r="C1622" t="s">
        <v>1462</v>
      </c>
      <c r="D1622">
        <v>-155</v>
      </c>
      <c r="E1622" s="1">
        <v>500280</v>
      </c>
      <c r="F1622" t="s">
        <v>227</v>
      </c>
      <c r="G1622" t="s">
        <v>384</v>
      </c>
      <c r="H1622" t="s">
        <v>385</v>
      </c>
      <c r="I1622" t="s">
        <v>339</v>
      </c>
      <c r="J1622" t="s">
        <v>340</v>
      </c>
    </row>
    <row r="1623" spans="1:14" hidden="1" x14ac:dyDescent="0.35">
      <c r="A1623" t="str">
        <f>VLOOKUP(E1623,kontoplaan!A620:F2088,6,FALSE)</f>
        <v>Põhitegevuse tulud</v>
      </c>
      <c r="B1623" t="str">
        <f>VLOOKUP(E1623,kontogrupp!A522:B1847,2,FALSE)</f>
        <v>32 - tulud kaupade ja teenuste müügist</v>
      </c>
      <c r="C1623" t="s">
        <v>1463</v>
      </c>
      <c r="D1623">
        <v>9000</v>
      </c>
      <c r="E1623" s="1">
        <v>322090</v>
      </c>
      <c r="F1623" t="s">
        <v>197</v>
      </c>
      <c r="G1623" t="s">
        <v>158</v>
      </c>
      <c r="H1623" t="s">
        <v>159</v>
      </c>
      <c r="I1623" t="s">
        <v>117</v>
      </c>
      <c r="J1623" t="s">
        <v>118</v>
      </c>
    </row>
    <row r="1624" spans="1:14" hidden="1" x14ac:dyDescent="0.35">
      <c r="A1624" t="str">
        <f>VLOOKUP(E1624,kontoplaan!A621:F2089,6,FALSE)</f>
        <v>Põhitegevuse tulud</v>
      </c>
      <c r="B1624" t="str">
        <f>VLOOKUP(E1624,kontogrupp!A523:B1848,2,FALSE)</f>
        <v>32 - tulud kaupade ja teenuste müügist</v>
      </c>
      <c r="C1624" t="s">
        <v>1464</v>
      </c>
      <c r="D1624">
        <v>500</v>
      </c>
      <c r="E1624" s="1">
        <v>322090</v>
      </c>
      <c r="F1624" t="s">
        <v>197</v>
      </c>
      <c r="G1624" t="s">
        <v>158</v>
      </c>
      <c r="H1624" t="s">
        <v>159</v>
      </c>
      <c r="I1624" t="s">
        <v>117</v>
      </c>
      <c r="J1624" t="s">
        <v>118</v>
      </c>
    </row>
    <row r="1625" spans="1:14" hidden="1" x14ac:dyDescent="0.35">
      <c r="A1625" t="str">
        <f>VLOOKUP(E1625,kontoplaan!A622:F2090,6,FALSE)</f>
        <v>Põhitegevuse tulud</v>
      </c>
      <c r="B1625" t="str">
        <f>VLOOKUP(E1625,kontogrupp!A524:B1849,2,FALSE)</f>
        <v>32 - tulud kaupade ja teenuste müügist</v>
      </c>
      <c r="C1625" t="s">
        <v>1465</v>
      </c>
      <c r="D1625">
        <v>-500</v>
      </c>
      <c r="E1625" s="1">
        <v>323320</v>
      </c>
      <c r="F1625" t="s">
        <v>1467</v>
      </c>
      <c r="G1625" t="s">
        <v>158</v>
      </c>
      <c r="H1625" t="s">
        <v>159</v>
      </c>
      <c r="I1625" t="s">
        <v>117</v>
      </c>
      <c r="J1625" t="s">
        <v>118</v>
      </c>
    </row>
    <row r="1626" spans="1:14" hidden="1" x14ac:dyDescent="0.35">
      <c r="A1626" t="str">
        <f>VLOOKUP(E1626,kontoplaan!A2:F1470,6,FALSE)</f>
        <v>Finantseerimistegevus</v>
      </c>
      <c r="B1626" t="str">
        <f>VLOOKUP(E1626,kontogrupp!A525:B1850,2,FALSE)</f>
        <v>25-kohustised</v>
      </c>
      <c r="C1626" t="s">
        <v>1468</v>
      </c>
      <c r="D1626">
        <v>3347451</v>
      </c>
      <c r="E1626" s="1">
        <v>2585</v>
      </c>
      <c r="F1626" t="s">
        <v>962</v>
      </c>
      <c r="G1626" t="s">
        <v>1116</v>
      </c>
      <c r="H1626" t="s">
        <v>1117</v>
      </c>
      <c r="I1626" t="s">
        <v>955</v>
      </c>
      <c r="J1626" t="s">
        <v>956</v>
      </c>
    </row>
    <row r="1627" spans="1:14" hidden="1" x14ac:dyDescent="0.35">
      <c r="A1627" t="str">
        <f>VLOOKUP(E1627,kontoplaan!A3:F1471,6,FALSE)</f>
        <v>Finantseerimistegevus</v>
      </c>
      <c r="B1627" t="str">
        <f>VLOOKUP(E1627,kontogrupp!A526:B1851,2,FALSE)</f>
        <v>25 - kohustised</v>
      </c>
      <c r="C1627" t="s">
        <v>1468</v>
      </c>
      <c r="D1627">
        <v>-2701776</v>
      </c>
      <c r="E1627" s="1">
        <v>2586</v>
      </c>
      <c r="F1627" t="s">
        <v>959</v>
      </c>
      <c r="G1627" t="s">
        <v>1116</v>
      </c>
      <c r="H1627" t="s">
        <v>1117</v>
      </c>
      <c r="I1627" t="s">
        <v>955</v>
      </c>
      <c r="J1627" t="s">
        <v>956</v>
      </c>
    </row>
    <row r="1628" spans="1:14" hidden="1" x14ac:dyDescent="0.35">
      <c r="A1628" t="str">
        <f>VLOOKUP(E1628,kontoplaan!A4:F1472,6,FALSE)</f>
        <v>Finantseerimistegevus</v>
      </c>
      <c r="B1628" t="str">
        <f>VLOOKUP(E1628,kontogrupp!A527:B1852,2,FALSE)</f>
        <v>25 - kohustised</v>
      </c>
      <c r="C1628" t="s">
        <v>1469</v>
      </c>
      <c r="D1628">
        <v>2701776</v>
      </c>
      <c r="E1628" s="1">
        <v>2586</v>
      </c>
      <c r="F1628" t="s">
        <v>959</v>
      </c>
      <c r="G1628" t="s">
        <v>1116</v>
      </c>
      <c r="H1628" t="s">
        <v>1117</v>
      </c>
      <c r="I1628" t="s">
        <v>21</v>
      </c>
      <c r="J1628" t="s">
        <v>22</v>
      </c>
    </row>
    <row r="1629" spans="1:14" hidden="1" x14ac:dyDescent="0.35">
      <c r="A1629" t="str">
        <f>VLOOKUP(E1629,kontoplaan!A5:F1473,6,FALSE)</f>
        <v>Finantseerimistegevus</v>
      </c>
      <c r="B1629" t="str">
        <f>VLOOKUP(E1629,kontogrupp!A528:B1853,2,FALSE)</f>
        <v>25-kohustised</v>
      </c>
      <c r="C1629" t="s">
        <v>1469</v>
      </c>
      <c r="D1629">
        <v>-3347451</v>
      </c>
      <c r="E1629" s="1">
        <v>2585</v>
      </c>
      <c r="F1629" t="s">
        <v>962</v>
      </c>
      <c r="G1629" t="s">
        <v>1116</v>
      </c>
      <c r="H1629" t="s">
        <v>1117</v>
      </c>
      <c r="I1629" t="s">
        <v>21</v>
      </c>
      <c r="J1629" t="s">
        <v>22</v>
      </c>
    </row>
    <row r="1630" spans="1:14" hidden="1" x14ac:dyDescent="0.35">
      <c r="A1630" t="str">
        <f>VLOOKUP(E1630,kontoplaan!A6:F1474,6,FALSE)</f>
        <v>Likviidsete vahendite muutus</v>
      </c>
      <c r="B1630" t="str">
        <f>VLOOKUP(E1630,kontogrupp!A529:B1854,2,FALSE)</f>
        <v>10 - likviidsed varad</v>
      </c>
      <c r="C1630" t="s">
        <v>1150</v>
      </c>
      <c r="D1630">
        <v>-580000</v>
      </c>
      <c r="E1630" s="1">
        <v>100100</v>
      </c>
      <c r="F1630" t="s">
        <v>1150</v>
      </c>
      <c r="G1630" t="s">
        <v>1116</v>
      </c>
      <c r="H1630" t="s">
        <v>1117</v>
      </c>
      <c r="I1630" t="s">
        <v>21</v>
      </c>
      <c r="J1630" t="s">
        <v>22</v>
      </c>
    </row>
    <row r="1631" spans="1:14" hidden="1" x14ac:dyDescent="0.35">
      <c r="A1631" t="str">
        <f>VLOOKUP(E1631,kontoplaan!A7:F1475,6,FALSE)</f>
        <v>Finantseerimistegevus</v>
      </c>
      <c r="B1631" t="str">
        <f>VLOOKUP(E1631,kontogrupp!A530:B1855,2,FALSE)</f>
        <v>25-kohustised</v>
      </c>
      <c r="C1631" t="s">
        <v>1470</v>
      </c>
      <c r="D1631">
        <v>-580000</v>
      </c>
      <c r="E1631" s="1">
        <v>2585</v>
      </c>
      <c r="F1631" t="s">
        <v>962</v>
      </c>
      <c r="G1631" t="s">
        <v>1116</v>
      </c>
      <c r="H1631" t="s">
        <v>1117</v>
      </c>
      <c r="I1631" t="s">
        <v>955</v>
      </c>
      <c r="J1631" t="s">
        <v>956</v>
      </c>
    </row>
    <row r="1632" spans="1:14" x14ac:dyDescent="0.35">
      <c r="A1632" t="str">
        <f>VLOOKUP(E1632,kontoplaan!A8:F1476,6,FALSE)</f>
        <v>Põhitegevuse kulud</v>
      </c>
      <c r="B1632" t="str">
        <f>VLOOKUP(E1632,kontogrupp!A531:B1856,2,FALSE)</f>
        <v>45 - toetused juriidilistele isikutele</v>
      </c>
      <c r="C1632" t="s">
        <v>1471</v>
      </c>
      <c r="D1632">
        <v>-268449</v>
      </c>
      <c r="E1632" s="1">
        <v>450000</v>
      </c>
      <c r="F1632" t="s">
        <v>162</v>
      </c>
      <c r="G1632" t="s">
        <v>258</v>
      </c>
      <c r="H1632" t="s">
        <v>259</v>
      </c>
      <c r="I1632" t="s">
        <v>280</v>
      </c>
      <c r="J1632" t="s">
        <v>281</v>
      </c>
      <c r="M1632" t="s">
        <v>282</v>
      </c>
      <c r="N1632" t="s">
        <v>283</v>
      </c>
    </row>
    <row r="1633" spans="1:16" x14ac:dyDescent="0.35">
      <c r="A1633" t="str">
        <f>VLOOKUP(E1633,kontoplaan!A9:F1477,6,FALSE)</f>
        <v>Põhitegevuse kulud</v>
      </c>
      <c r="B1633" t="str">
        <f>VLOOKUP(E1633,kontogrupp!A532:B1857,2,FALSE)</f>
        <v>45 - toetused juriidilistele isikutele</v>
      </c>
      <c r="C1633" t="s">
        <v>1473</v>
      </c>
      <c r="D1633">
        <v>268449</v>
      </c>
      <c r="E1633" s="1">
        <v>450000</v>
      </c>
      <c r="F1633" t="s">
        <v>162</v>
      </c>
      <c r="G1633" t="s">
        <v>139</v>
      </c>
      <c r="H1633" t="s">
        <v>140</v>
      </c>
      <c r="I1633" t="s">
        <v>245</v>
      </c>
      <c r="J1633" t="s">
        <v>246</v>
      </c>
      <c r="M1633" t="s">
        <v>282</v>
      </c>
      <c r="N1633" t="s">
        <v>283</v>
      </c>
    </row>
    <row r="1634" spans="1:16" x14ac:dyDescent="0.35">
      <c r="A1634" t="str">
        <f>VLOOKUP(E1634,kontoplaan!A10:F1478,6,FALSE)</f>
        <v>Põhitegevuse kulud</v>
      </c>
      <c r="B1634" t="str">
        <f>VLOOKUP(E1634,kontogrupp!A533:B1858,2,FALSE)</f>
        <v>45 - toetused juriidilistele isikutele</v>
      </c>
      <c r="C1634" t="s">
        <v>1473</v>
      </c>
      <c r="D1634">
        <v>29171</v>
      </c>
      <c r="E1634" s="1">
        <v>450000</v>
      </c>
      <c r="F1634" t="s">
        <v>162</v>
      </c>
      <c r="G1634" t="s">
        <v>139</v>
      </c>
      <c r="H1634" t="s">
        <v>140</v>
      </c>
      <c r="I1634" t="s">
        <v>245</v>
      </c>
      <c r="J1634" t="s">
        <v>246</v>
      </c>
      <c r="M1634" t="s">
        <v>286</v>
      </c>
      <c r="N1634" t="s">
        <v>287</v>
      </c>
    </row>
    <row r="1635" spans="1:16" x14ac:dyDescent="0.35">
      <c r="A1635" t="str">
        <f>VLOOKUP(E1635,kontoplaan!A11:F1479,6,FALSE)</f>
        <v>Põhitegevuse kulud</v>
      </c>
      <c r="B1635" t="str">
        <f>VLOOKUP(E1635,kontogrupp!A534:B1859,2,FALSE)</f>
        <v>45 - toetused juriidilistele isikutele</v>
      </c>
      <c r="C1635" t="s">
        <v>1473</v>
      </c>
      <c r="D1635">
        <v>13555</v>
      </c>
      <c r="E1635" s="1">
        <v>450000</v>
      </c>
      <c r="F1635" t="s">
        <v>162</v>
      </c>
      <c r="G1635" t="s">
        <v>139</v>
      </c>
      <c r="H1635" t="s">
        <v>140</v>
      </c>
      <c r="I1635" t="s">
        <v>245</v>
      </c>
      <c r="J1635" t="s">
        <v>246</v>
      </c>
      <c r="M1635" t="s">
        <v>1474</v>
      </c>
      <c r="N1635" t="s">
        <v>1475</v>
      </c>
    </row>
    <row r="1636" spans="1:16" x14ac:dyDescent="0.35">
      <c r="A1636" t="str">
        <f>VLOOKUP(E1636,kontoplaan!A12:F1480,6,FALSE)</f>
        <v>Põhitegevuse kulud</v>
      </c>
      <c r="B1636" t="str">
        <f>VLOOKUP(E1636,kontogrupp!A535:B1860,2,FALSE)</f>
        <v>45 - toetused juriidilistele isikutele</v>
      </c>
      <c r="C1636" t="s">
        <v>1473</v>
      </c>
      <c r="D1636">
        <v>1768</v>
      </c>
      <c r="E1636" s="1">
        <v>450000</v>
      </c>
      <c r="F1636" t="s">
        <v>162</v>
      </c>
      <c r="G1636" t="s">
        <v>139</v>
      </c>
      <c r="H1636" t="s">
        <v>140</v>
      </c>
      <c r="I1636" t="s">
        <v>245</v>
      </c>
      <c r="J1636" t="s">
        <v>246</v>
      </c>
      <c r="M1636" t="s">
        <v>267</v>
      </c>
      <c r="N1636" t="s">
        <v>268</v>
      </c>
    </row>
    <row r="1637" spans="1:16" x14ac:dyDescent="0.35">
      <c r="A1637" t="str">
        <f>VLOOKUP(E1637,kontoplaan!A13:F1481,6,FALSE)</f>
        <v>Põhitegevuse kulud</v>
      </c>
      <c r="B1637" t="str">
        <f>VLOOKUP(E1637,kontogrupp!A536:B1861,2,FALSE)</f>
        <v>45 - toetused juriidilistele isikutele</v>
      </c>
      <c r="C1637" t="s">
        <v>1473</v>
      </c>
      <c r="D1637">
        <v>8305</v>
      </c>
      <c r="E1637" s="1">
        <v>450000</v>
      </c>
      <c r="F1637" t="s">
        <v>162</v>
      </c>
      <c r="G1637" t="s">
        <v>139</v>
      </c>
      <c r="H1637" t="s">
        <v>140</v>
      </c>
      <c r="I1637" t="s">
        <v>245</v>
      </c>
      <c r="J1637" t="s">
        <v>246</v>
      </c>
      <c r="M1637" t="s">
        <v>1134</v>
      </c>
      <c r="N1637" t="s">
        <v>1135</v>
      </c>
    </row>
    <row r="1638" spans="1:16" x14ac:dyDescent="0.35">
      <c r="A1638" t="str">
        <f>VLOOKUP(E1638,kontoplaan!A14:F1482,6,FALSE)</f>
        <v>Põhitegevuse kulud</v>
      </c>
      <c r="B1638" t="str">
        <f>VLOOKUP(E1638,kontogrupp!A537:B1862,2,FALSE)</f>
        <v>45 - toetused juriidilistele isikutele</v>
      </c>
      <c r="C1638" t="s">
        <v>1473</v>
      </c>
      <c r="D1638">
        <v>4055</v>
      </c>
      <c r="E1638" s="1">
        <v>450000</v>
      </c>
      <c r="F1638" t="s">
        <v>162</v>
      </c>
      <c r="G1638" t="s">
        <v>139</v>
      </c>
      <c r="H1638" t="s">
        <v>140</v>
      </c>
      <c r="I1638" t="s">
        <v>245</v>
      </c>
      <c r="J1638" t="s">
        <v>246</v>
      </c>
      <c r="M1638" t="s">
        <v>141</v>
      </c>
      <c r="N1638" t="s">
        <v>142</v>
      </c>
    </row>
    <row r="1639" spans="1:16" x14ac:dyDescent="0.35">
      <c r="A1639" t="str">
        <f>VLOOKUP(E1639,kontoplaan!A15:F1483,6,FALSE)</f>
        <v>Põhitegevuse kulud</v>
      </c>
      <c r="B1639" t="str">
        <f>VLOOKUP(E1639,kontogrupp!A538:B1863,2,FALSE)</f>
        <v>45 - toetused juriidilistele isikutele</v>
      </c>
      <c r="C1639" t="s">
        <v>1476</v>
      </c>
      <c r="D1639">
        <v>-29171</v>
      </c>
      <c r="E1639" s="1">
        <v>450000</v>
      </c>
      <c r="F1639" t="s">
        <v>162</v>
      </c>
      <c r="G1639" t="s">
        <v>258</v>
      </c>
      <c r="H1639" t="s">
        <v>259</v>
      </c>
      <c r="I1639" t="s">
        <v>117</v>
      </c>
      <c r="J1639" t="s">
        <v>118</v>
      </c>
      <c r="M1639" t="s">
        <v>286</v>
      </c>
      <c r="N1639" t="s">
        <v>287</v>
      </c>
    </row>
    <row r="1640" spans="1:16" x14ac:dyDescent="0.35">
      <c r="A1640" t="str">
        <f>VLOOKUP(E1640,kontoplaan!A16:F1484,6,FALSE)</f>
        <v>Põhitegevuse kulud</v>
      </c>
      <c r="B1640" t="str">
        <f>VLOOKUP(E1640,kontogrupp!A539:B1864,2,FALSE)</f>
        <v>45 - toetused juriidilistele isikutele</v>
      </c>
      <c r="C1640" t="s">
        <v>1476</v>
      </c>
      <c r="D1640">
        <v>-13555</v>
      </c>
      <c r="E1640" s="1">
        <v>450000</v>
      </c>
      <c r="F1640" t="s">
        <v>162</v>
      </c>
      <c r="G1640" t="s">
        <v>258</v>
      </c>
      <c r="H1640" t="s">
        <v>259</v>
      </c>
      <c r="I1640" t="s">
        <v>117</v>
      </c>
      <c r="J1640" t="s">
        <v>118</v>
      </c>
      <c r="M1640" t="s">
        <v>1474</v>
      </c>
      <c r="N1640" t="s">
        <v>1475</v>
      </c>
    </row>
    <row r="1641" spans="1:16" x14ac:dyDescent="0.35">
      <c r="A1641" t="str">
        <f>VLOOKUP(E1641,kontoplaan!A17:F1485,6,FALSE)</f>
        <v>Põhitegevuse kulud</v>
      </c>
      <c r="B1641" t="str">
        <f>VLOOKUP(E1641,kontogrupp!A540:B1865,2,FALSE)</f>
        <v>45 - toetused juriidilistele isikutele</v>
      </c>
      <c r="C1641" t="s">
        <v>1476</v>
      </c>
      <c r="D1641">
        <v>-1768</v>
      </c>
      <c r="E1641" s="1">
        <v>450000</v>
      </c>
      <c r="F1641" t="s">
        <v>162</v>
      </c>
      <c r="G1641" t="s">
        <v>258</v>
      </c>
      <c r="H1641" t="s">
        <v>259</v>
      </c>
      <c r="I1641" t="s">
        <v>117</v>
      </c>
      <c r="J1641" t="s">
        <v>118</v>
      </c>
      <c r="M1641" t="s">
        <v>267</v>
      </c>
      <c r="N1641" t="s">
        <v>268</v>
      </c>
    </row>
    <row r="1642" spans="1:16" x14ac:dyDescent="0.35">
      <c r="A1642" t="str">
        <f>VLOOKUP(E1642,kontoplaan!A18:F1486,6,FALSE)</f>
        <v>Põhitegevuse kulud</v>
      </c>
      <c r="B1642" t="str">
        <f>VLOOKUP(E1642,kontogrupp!A541:B1866,2,FALSE)</f>
        <v>45 - toetused juriidilistele isikutele</v>
      </c>
      <c r="C1642" t="s">
        <v>1476</v>
      </c>
      <c r="D1642">
        <v>-8305</v>
      </c>
      <c r="E1642" s="1">
        <v>450000</v>
      </c>
      <c r="F1642" t="s">
        <v>162</v>
      </c>
      <c r="G1642" t="s">
        <v>258</v>
      </c>
      <c r="H1642" t="s">
        <v>259</v>
      </c>
      <c r="I1642" t="s">
        <v>117</v>
      </c>
      <c r="J1642" t="s">
        <v>118</v>
      </c>
      <c r="M1642" t="s">
        <v>1134</v>
      </c>
      <c r="N1642" t="s">
        <v>1135</v>
      </c>
    </row>
    <row r="1643" spans="1:16" x14ac:dyDescent="0.35">
      <c r="A1643" t="str">
        <f>VLOOKUP(E1643,kontoplaan!A19:F1487,6,FALSE)</f>
        <v>Põhitegevuse kulud</v>
      </c>
      <c r="B1643" t="str">
        <f>VLOOKUP(E1643,kontogrupp!A542:B1867,2,FALSE)</f>
        <v>45 - toetused juriidilistele isikutele</v>
      </c>
      <c r="C1643" t="s">
        <v>1476</v>
      </c>
      <c r="D1643">
        <v>-4055</v>
      </c>
      <c r="E1643" s="1">
        <v>450000</v>
      </c>
      <c r="F1643" t="s">
        <v>162</v>
      </c>
      <c r="G1643" t="s">
        <v>258</v>
      </c>
      <c r="H1643" t="s">
        <v>259</v>
      </c>
      <c r="I1643" t="s">
        <v>117</v>
      </c>
      <c r="J1643" t="s">
        <v>118</v>
      </c>
      <c r="M1643" t="s">
        <v>141</v>
      </c>
      <c r="N1643" t="s">
        <v>142</v>
      </c>
    </row>
    <row r="1644" spans="1:16" hidden="1" x14ac:dyDescent="0.35">
      <c r="A1644" t="str">
        <f>VLOOKUP(E1644,kontoplaan!A20:F1488,6,FALSE)</f>
        <v>Investeerimistegevuse tulud</v>
      </c>
      <c r="B1644" t="str">
        <f>VLOOKUP(E1644,kontogrupp!A543:B1868,2,FALSE)</f>
        <v>35 - saadud toetused</v>
      </c>
      <c r="C1644" t="s">
        <v>1477</v>
      </c>
      <c r="D1644">
        <v>-156814</v>
      </c>
      <c r="E1644" s="1">
        <v>350200</v>
      </c>
      <c r="F1644" t="s">
        <v>201</v>
      </c>
      <c r="G1644" t="s">
        <v>47</v>
      </c>
      <c r="H1644" t="s">
        <v>48</v>
      </c>
      <c r="I1644" t="s">
        <v>32</v>
      </c>
      <c r="J1644" t="s">
        <v>33</v>
      </c>
      <c r="M1644" t="s">
        <v>1478</v>
      </c>
      <c r="N1644" t="s">
        <v>1479</v>
      </c>
    </row>
    <row r="1645" spans="1:16" hidden="1" x14ac:dyDescent="0.35">
      <c r="A1645" t="str">
        <f>VLOOKUP(E1645,kontoplaan!A21:F1489,6,FALSE)</f>
        <v>Investeerimistegevuse kulud</v>
      </c>
      <c r="B1645" t="str">
        <f>VLOOKUP(E1645,kontogrupp!A544:B1869,2,FALSE)</f>
        <v>15 - põhivara soetus</v>
      </c>
      <c r="C1645" t="s">
        <v>1480</v>
      </c>
      <c r="D1645">
        <v>-156814</v>
      </c>
      <c r="E1645" s="1">
        <v>155109</v>
      </c>
      <c r="F1645" t="s">
        <v>177</v>
      </c>
      <c r="G1645" t="s">
        <v>47</v>
      </c>
      <c r="H1645" t="s">
        <v>48</v>
      </c>
      <c r="I1645" t="s">
        <v>32</v>
      </c>
      <c r="J1645" t="s">
        <v>33</v>
      </c>
      <c r="M1645" t="s">
        <v>1478</v>
      </c>
      <c r="N1645" t="s">
        <v>1479</v>
      </c>
      <c r="O1645" t="s">
        <v>1481</v>
      </c>
      <c r="P1645" t="s">
        <v>1482</v>
      </c>
    </row>
    <row r="1646" spans="1:16" x14ac:dyDescent="0.35">
      <c r="A1646" t="str">
        <f>VLOOKUP(E1646,kontoplaan!A22:F1490,6,FALSE)</f>
        <v>Põhitegevuse kulud</v>
      </c>
      <c r="B1646" t="str">
        <f>VLOOKUP(E1646,kontogrupp!A545:B1870,2,FALSE)</f>
        <v>41 - toetused füüsilistele isikutele</v>
      </c>
      <c r="C1646" t="s">
        <v>1483</v>
      </c>
      <c r="D1646">
        <v>1224</v>
      </c>
      <c r="E1646" s="1">
        <v>413840</v>
      </c>
      <c r="F1646" t="s">
        <v>36</v>
      </c>
      <c r="G1646" t="s">
        <v>19</v>
      </c>
      <c r="H1646" t="s">
        <v>20</v>
      </c>
      <c r="I1646" t="s">
        <v>37</v>
      </c>
      <c r="J1646" t="s">
        <v>38</v>
      </c>
    </row>
    <row r="1647" spans="1:16" hidden="1" x14ac:dyDescent="0.35">
      <c r="A1647" t="str">
        <f>VLOOKUP(E1647,kontoplaan!A23:F1491,6,FALSE)</f>
        <v>Likviidsete vahendite muutus</v>
      </c>
      <c r="B1647" t="str">
        <f>VLOOKUP(E1647,kontogrupp!A546:B1871,2,FALSE)</f>
        <v>10 - likviidsed varad</v>
      </c>
      <c r="C1647" t="s">
        <v>1150</v>
      </c>
      <c r="D1647">
        <v>480408</v>
      </c>
      <c r="E1647" s="1">
        <v>100100</v>
      </c>
      <c r="F1647" t="s">
        <v>1150</v>
      </c>
      <c r="G1647" t="s">
        <v>1116</v>
      </c>
      <c r="H1647" t="s">
        <v>1117</v>
      </c>
      <c r="I1647" t="s">
        <v>21</v>
      </c>
      <c r="J1647" t="s">
        <v>22</v>
      </c>
    </row>
    <row r="1648" spans="1:16" hidden="1" x14ac:dyDescent="0.35">
      <c r="A1648" t="str">
        <f>VLOOKUP(E1648,kontoplaan!A24:F1492,6,FALSE)</f>
        <v>Põhitegevuse tulud</v>
      </c>
      <c r="B1648" t="str">
        <f>VLOOKUP(E1648,kontogrupp!A547:B1872,2,FALSE)</f>
        <v>35 - saadud toetused</v>
      </c>
      <c r="C1648" t="s">
        <v>1484</v>
      </c>
      <c r="D1648">
        <v>-200000</v>
      </c>
      <c r="E1648" s="1">
        <v>352900</v>
      </c>
      <c r="F1648" t="s">
        <v>759</v>
      </c>
      <c r="G1648" t="s">
        <v>47</v>
      </c>
      <c r="H1648" t="s">
        <v>48</v>
      </c>
      <c r="I1648" t="s">
        <v>178</v>
      </c>
      <c r="J1648" t="s">
        <v>179</v>
      </c>
      <c r="M1648" t="s">
        <v>180</v>
      </c>
      <c r="N1648" t="s">
        <v>181</v>
      </c>
    </row>
    <row r="1649" spans="1:16" hidden="1" x14ac:dyDescent="0.35">
      <c r="A1649" t="str">
        <f>VLOOKUP(E1649,kontoplaan!A25:F1493,6,FALSE)</f>
        <v>Investeerimistegevuse tulud</v>
      </c>
      <c r="B1649" t="str">
        <f>VLOOKUP(E1649,kontogrupp!A548:B1873,2,FALSE)</f>
        <v>35 - saadud toetused</v>
      </c>
      <c r="C1649" t="s">
        <v>1484</v>
      </c>
      <c r="D1649">
        <v>200000</v>
      </c>
      <c r="E1649" s="1">
        <v>350200</v>
      </c>
      <c r="F1649" t="s">
        <v>201</v>
      </c>
      <c r="G1649" t="s">
        <v>47</v>
      </c>
      <c r="H1649" t="s">
        <v>48</v>
      </c>
      <c r="I1649" t="s">
        <v>178</v>
      </c>
      <c r="J1649" t="s">
        <v>179</v>
      </c>
      <c r="M1649" t="s">
        <v>180</v>
      </c>
      <c r="N1649" t="s">
        <v>181</v>
      </c>
    </row>
    <row r="1650" spans="1:16" hidden="1" x14ac:dyDescent="0.35">
      <c r="A1650" t="str">
        <f>VLOOKUP(E1650,kontoplaan!A26:F1494,6,FALSE)</f>
        <v>Investeerimistegevuse kulud</v>
      </c>
      <c r="B1650" t="str">
        <f>VLOOKUP(E1650,kontogrupp!A549:B1874,2,FALSE)</f>
        <v>65 - finantstulud ja -kulud</v>
      </c>
      <c r="C1650" t="s">
        <v>1485</v>
      </c>
      <c r="D1650">
        <v>-400000</v>
      </c>
      <c r="E1650" s="1">
        <v>650100</v>
      </c>
      <c r="F1650" t="s">
        <v>1154</v>
      </c>
      <c r="G1650" t="s">
        <v>1116</v>
      </c>
      <c r="H1650" t="s">
        <v>1117</v>
      </c>
      <c r="I1650" t="s">
        <v>955</v>
      </c>
      <c r="J1650" t="s">
        <v>956</v>
      </c>
    </row>
    <row r="1651" spans="1:16" hidden="1" x14ac:dyDescent="0.35">
      <c r="A1651" t="str">
        <f>VLOOKUP(E1651,kontoplaan!A27:F1495,6,FALSE)</f>
        <v>Investeerimistegevuse kulud</v>
      </c>
      <c r="B1651" t="str">
        <f>VLOOKUP(E1651,kontogrupp!A550:B1875,2,FALSE)</f>
        <v>65 - finantstulud ja -kulud</v>
      </c>
      <c r="C1651" t="s">
        <v>1468</v>
      </c>
      <c r="D1651">
        <v>876763</v>
      </c>
      <c r="E1651" s="1">
        <v>650100</v>
      </c>
      <c r="F1651" t="s">
        <v>1154</v>
      </c>
      <c r="G1651" t="s">
        <v>1116</v>
      </c>
      <c r="H1651" t="s">
        <v>1117</v>
      </c>
      <c r="I1651" t="s">
        <v>955</v>
      </c>
      <c r="J1651" t="s">
        <v>956</v>
      </c>
    </row>
    <row r="1652" spans="1:16" hidden="1" x14ac:dyDescent="0.35">
      <c r="A1652" t="str">
        <f>VLOOKUP(E1652,kontoplaan!A28:F1496,6,FALSE)</f>
        <v>Investeerimistegevuse tulud</v>
      </c>
      <c r="B1652" t="str">
        <f>VLOOKUP(E1652,kontogrupp!A551:B1876,2,FALSE)</f>
        <v>65 - finantstulud ja -kulud</v>
      </c>
      <c r="C1652" t="s">
        <v>1486</v>
      </c>
      <c r="D1652">
        <v>-20000</v>
      </c>
      <c r="E1652" s="1">
        <v>655000</v>
      </c>
      <c r="F1652" t="s">
        <v>1488</v>
      </c>
      <c r="G1652" t="s">
        <v>1116</v>
      </c>
      <c r="H1652" t="s">
        <v>1117</v>
      </c>
      <c r="I1652" t="s">
        <v>21</v>
      </c>
      <c r="J1652" t="s">
        <v>22</v>
      </c>
    </row>
    <row r="1653" spans="1:16" hidden="1" x14ac:dyDescent="0.35">
      <c r="A1653" t="str">
        <f>VLOOKUP(E1653,kontoplaan!A29:F1497,6,FALSE)</f>
        <v>Investeerimistegevuse kulud</v>
      </c>
      <c r="B1653" t="str">
        <f>VLOOKUP(E1653,kontogrupp!A552:B1877,2,FALSE)</f>
        <v>65 - finantstulud ja -kulud</v>
      </c>
      <c r="C1653" t="s">
        <v>1469</v>
      </c>
      <c r="D1653">
        <v>-876763</v>
      </c>
      <c r="E1653" s="1">
        <v>650100</v>
      </c>
      <c r="F1653" t="s">
        <v>1154</v>
      </c>
      <c r="G1653" t="s">
        <v>1116</v>
      </c>
      <c r="H1653" t="s">
        <v>1117</v>
      </c>
      <c r="I1653" t="s">
        <v>21</v>
      </c>
      <c r="J1653" t="s">
        <v>22</v>
      </c>
    </row>
    <row r="1654" spans="1:16" hidden="1" x14ac:dyDescent="0.35">
      <c r="A1654" t="str">
        <f>VLOOKUP(E1654,kontoplaan!A30:F1498,6,FALSE)</f>
        <v>Finantseerimistegevus</v>
      </c>
      <c r="B1654" t="str">
        <f>VLOOKUP(E1654,kontogrupp!A553:B1878,2,FALSE)</f>
        <v>25 - kohustised</v>
      </c>
      <c r="C1654" t="s">
        <v>1489</v>
      </c>
      <c r="D1654">
        <v>-6000</v>
      </c>
      <c r="E1654" s="1">
        <v>2586</v>
      </c>
      <c r="F1654" t="s">
        <v>959</v>
      </c>
      <c r="G1654" t="s">
        <v>531</v>
      </c>
      <c r="H1654" t="s">
        <v>532</v>
      </c>
      <c r="I1654" t="s">
        <v>955</v>
      </c>
      <c r="J1654" t="s">
        <v>956</v>
      </c>
    </row>
    <row r="1655" spans="1:16" hidden="1" x14ac:dyDescent="0.35">
      <c r="A1655" t="str">
        <f>VLOOKUP(E1655,kontoplaan!A31:F1499,6,FALSE)</f>
        <v>Finantseerimistegevus</v>
      </c>
      <c r="B1655" t="str">
        <f>VLOOKUP(E1655,kontogrupp!A554:B1879,2,FALSE)</f>
        <v>20 - kapitalirendi kohustised</v>
      </c>
      <c r="C1655" t="s">
        <v>1489</v>
      </c>
      <c r="D1655">
        <v>6000</v>
      </c>
      <c r="E1655" s="1">
        <v>208200</v>
      </c>
      <c r="F1655" t="s">
        <v>1491</v>
      </c>
      <c r="G1655" t="s">
        <v>531</v>
      </c>
      <c r="H1655" t="s">
        <v>532</v>
      </c>
      <c r="I1655" t="s">
        <v>955</v>
      </c>
      <c r="J1655" t="s">
        <v>956</v>
      </c>
    </row>
    <row r="1656" spans="1:16" hidden="1" x14ac:dyDescent="0.35">
      <c r="A1656" t="str">
        <f>VLOOKUP(E1656,kontoplaan!A32:F1500,6,FALSE)</f>
        <v>Põhitegevuse tulud</v>
      </c>
      <c r="B1656" t="str">
        <f>VLOOKUP(E1656,kontogrupp!A555:B1880,2,FALSE)</f>
        <v>30 - maksutulud</v>
      </c>
      <c r="C1656" t="s">
        <v>1492</v>
      </c>
      <c r="D1656">
        <v>105000</v>
      </c>
      <c r="E1656" s="1">
        <v>303000</v>
      </c>
      <c r="F1656" t="s">
        <v>130</v>
      </c>
      <c r="G1656" t="s">
        <v>126</v>
      </c>
      <c r="H1656" t="s">
        <v>127</v>
      </c>
      <c r="I1656" t="s">
        <v>21</v>
      </c>
      <c r="J1656" t="s">
        <v>22</v>
      </c>
    </row>
    <row r="1657" spans="1:16" x14ac:dyDescent="0.35">
      <c r="A1657" t="str">
        <f>VLOOKUP(E1657,kontoplaan!A33:F1501,6,FALSE)</f>
        <v>Põhitegevuse kulud</v>
      </c>
      <c r="B1657" t="str">
        <f>VLOOKUP(E1657,kontogrupp!A556:B1881,2,FALSE)</f>
        <v>55 - majandamiskulud</v>
      </c>
      <c r="C1657" t="s">
        <v>1493</v>
      </c>
      <c r="D1657">
        <v>6000</v>
      </c>
      <c r="E1657" s="1">
        <v>551106</v>
      </c>
      <c r="F1657" t="s">
        <v>400</v>
      </c>
      <c r="G1657" t="s">
        <v>384</v>
      </c>
      <c r="H1657" t="s">
        <v>385</v>
      </c>
      <c r="I1657" t="s">
        <v>339</v>
      </c>
      <c r="J1657" t="s">
        <v>340</v>
      </c>
      <c r="K1657" t="s">
        <v>455</v>
      </c>
      <c r="L1657" t="s">
        <v>456</v>
      </c>
    </row>
    <row r="1658" spans="1:16" x14ac:dyDescent="0.35">
      <c r="A1658" t="str">
        <f>VLOOKUP(E1658,kontoplaan!A34:F1502,6,FALSE)</f>
        <v>Põhitegevuse kulud</v>
      </c>
      <c r="B1658" t="str">
        <f>VLOOKUP(E1658,kontogrupp!A557:B1882,2,FALSE)</f>
        <v>55 - majandamiskulud</v>
      </c>
      <c r="C1658" t="s">
        <v>1494</v>
      </c>
      <c r="D1658">
        <v>-6000</v>
      </c>
      <c r="E1658" s="1">
        <v>551290</v>
      </c>
      <c r="F1658" t="s">
        <v>347</v>
      </c>
      <c r="G1658" t="s">
        <v>47</v>
      </c>
      <c r="H1658" t="s">
        <v>48</v>
      </c>
      <c r="I1658" t="s">
        <v>292</v>
      </c>
      <c r="J1658" t="s">
        <v>293</v>
      </c>
      <c r="K1658" t="s">
        <v>669</v>
      </c>
      <c r="L1658" t="s">
        <v>670</v>
      </c>
      <c r="O1658" t="s">
        <v>671</v>
      </c>
      <c r="P1658" t="s">
        <v>672</v>
      </c>
    </row>
    <row r="1659" spans="1:16" hidden="1" x14ac:dyDescent="0.35">
      <c r="A1659" t="str">
        <f>VLOOKUP(E1659,kontoplaan!A35:F1503,6,FALSE)</f>
        <v>Põhitegevuse tulud</v>
      </c>
      <c r="B1659" t="str">
        <f>VLOOKUP(E1659,kontogrupp!A558:B1883,2,FALSE)</f>
        <v>32 - tulud kaupade ja teenuste müügist</v>
      </c>
      <c r="C1659" t="s">
        <v>1495</v>
      </c>
      <c r="D1659">
        <v>50000</v>
      </c>
      <c r="E1659" s="1">
        <v>322090</v>
      </c>
      <c r="F1659" t="s">
        <v>197</v>
      </c>
      <c r="G1659" t="s">
        <v>139</v>
      </c>
      <c r="H1659" t="s">
        <v>140</v>
      </c>
      <c r="I1659" t="s">
        <v>250</v>
      </c>
      <c r="J1659" t="s">
        <v>251</v>
      </c>
      <c r="O1659" t="s">
        <v>1496</v>
      </c>
      <c r="P1659" t="s">
        <v>1497</v>
      </c>
    </row>
    <row r="1660" spans="1:16" hidden="1" x14ac:dyDescent="0.35">
      <c r="A1660" t="str">
        <f>VLOOKUP(E1660,kontoplaan!A36:F1504,6,FALSE)</f>
        <v>Põhitegevuse tulud</v>
      </c>
      <c r="B1660" t="str">
        <f>VLOOKUP(E1660,kontogrupp!A559:B1884,2,FALSE)</f>
        <v>32 - tulud kaupade ja teenuste müügist</v>
      </c>
      <c r="C1660" t="s">
        <v>1495</v>
      </c>
      <c r="D1660">
        <v>-50000</v>
      </c>
      <c r="E1660" s="1">
        <v>322220</v>
      </c>
      <c r="F1660" t="s">
        <v>1499</v>
      </c>
      <c r="G1660" t="s">
        <v>139</v>
      </c>
      <c r="H1660" t="s">
        <v>140</v>
      </c>
      <c r="I1660" t="s">
        <v>250</v>
      </c>
      <c r="J1660" t="s">
        <v>251</v>
      </c>
      <c r="O1660" t="s">
        <v>1496</v>
      </c>
      <c r="P1660" t="s">
        <v>1497</v>
      </c>
    </row>
    <row r="1661" spans="1:16" hidden="1" x14ac:dyDescent="0.35">
      <c r="A1661" t="str">
        <f>VLOOKUP(E1661,kontoplaan!A37:F1505,6,FALSE)</f>
        <v>Põhitegevuse tulud</v>
      </c>
      <c r="B1661" t="str">
        <f>VLOOKUP(E1661,kontogrupp!A560:B1885,2,FALSE)</f>
        <v>32 - tulud kaupade ja teenuste müügist</v>
      </c>
      <c r="C1661" t="s">
        <v>1495</v>
      </c>
      <c r="D1661">
        <v>175000</v>
      </c>
      <c r="E1661" s="1">
        <v>322090</v>
      </c>
      <c r="F1661" t="s">
        <v>197</v>
      </c>
      <c r="G1661" t="s">
        <v>139</v>
      </c>
      <c r="H1661" t="s">
        <v>140</v>
      </c>
      <c r="I1661" t="s">
        <v>250</v>
      </c>
      <c r="J1661" t="s">
        <v>251</v>
      </c>
      <c r="O1661" t="s">
        <v>1500</v>
      </c>
      <c r="P1661" t="s">
        <v>1501</v>
      </c>
    </row>
    <row r="1662" spans="1:16" hidden="1" x14ac:dyDescent="0.35">
      <c r="A1662" t="str">
        <f>VLOOKUP(E1662,kontoplaan!A38:F1506,6,FALSE)</f>
        <v>Põhitegevuse tulud</v>
      </c>
      <c r="B1662" t="str">
        <f>VLOOKUP(E1662,kontogrupp!A561:B1886,2,FALSE)</f>
        <v>32 - tulud kaupade ja teenuste müügist</v>
      </c>
      <c r="C1662" t="s">
        <v>1495</v>
      </c>
      <c r="D1662">
        <v>-175000</v>
      </c>
      <c r="E1662" s="1">
        <v>322220</v>
      </c>
      <c r="F1662" t="s">
        <v>1499</v>
      </c>
      <c r="G1662" t="s">
        <v>139</v>
      </c>
      <c r="H1662" t="s">
        <v>140</v>
      </c>
      <c r="I1662" t="s">
        <v>250</v>
      </c>
      <c r="J1662" t="s">
        <v>251</v>
      </c>
      <c r="O1662" t="s">
        <v>1500</v>
      </c>
      <c r="P1662" t="s">
        <v>1501</v>
      </c>
    </row>
    <row r="1663" spans="1:16" hidden="1" x14ac:dyDescent="0.35">
      <c r="A1663" t="str">
        <f>VLOOKUP(E1663,kontoplaan!A39:F1507,6,FALSE)</f>
        <v>Põhitegevuse tulud</v>
      </c>
      <c r="B1663" t="str">
        <f>VLOOKUP(E1663,kontogrupp!A562:B1887,2,FALSE)</f>
        <v>32 - tulud kaupade ja teenuste müügist</v>
      </c>
      <c r="C1663" t="s">
        <v>1495</v>
      </c>
      <c r="D1663">
        <v>40000</v>
      </c>
      <c r="E1663" s="1">
        <v>322090</v>
      </c>
      <c r="F1663" t="s">
        <v>197</v>
      </c>
      <c r="G1663" t="s">
        <v>139</v>
      </c>
      <c r="H1663" t="s">
        <v>140</v>
      </c>
      <c r="I1663" t="s">
        <v>250</v>
      </c>
      <c r="J1663" t="s">
        <v>251</v>
      </c>
      <c r="O1663" t="s">
        <v>1502</v>
      </c>
      <c r="P1663" t="s">
        <v>1503</v>
      </c>
    </row>
    <row r="1664" spans="1:16" hidden="1" x14ac:dyDescent="0.35">
      <c r="A1664" t="str">
        <f>VLOOKUP(E1664,kontoplaan!A40:F1508,6,FALSE)</f>
        <v>Põhitegevuse tulud</v>
      </c>
      <c r="B1664" t="str">
        <f>VLOOKUP(E1664,kontogrupp!A563:B1888,2,FALSE)</f>
        <v>32 - tulud kaupade ja teenuste müügist</v>
      </c>
      <c r="C1664" t="s">
        <v>1495</v>
      </c>
      <c r="D1664">
        <v>-40000</v>
      </c>
      <c r="E1664" s="1">
        <v>322220</v>
      </c>
      <c r="F1664" t="s">
        <v>1499</v>
      </c>
      <c r="G1664" t="s">
        <v>139</v>
      </c>
      <c r="H1664" t="s">
        <v>140</v>
      </c>
      <c r="I1664" t="s">
        <v>250</v>
      </c>
      <c r="J1664" t="s">
        <v>251</v>
      </c>
      <c r="O1664" t="s">
        <v>1502</v>
      </c>
      <c r="P1664" t="s">
        <v>1503</v>
      </c>
    </row>
    <row r="1665" spans="1:16" hidden="1" x14ac:dyDescent="0.35">
      <c r="A1665" t="str">
        <f>VLOOKUP(E1665,kontoplaan!A41:F1509,6,FALSE)</f>
        <v>Põhitegevuse tulud</v>
      </c>
      <c r="B1665" t="str">
        <f>VLOOKUP(E1665,kontogrupp!A564:B1889,2,FALSE)</f>
        <v>32 - tulud kaupade ja teenuste müügist</v>
      </c>
      <c r="C1665" t="s">
        <v>1504</v>
      </c>
      <c r="D1665">
        <v>19000</v>
      </c>
      <c r="E1665" s="1">
        <v>322090</v>
      </c>
      <c r="F1665" t="s">
        <v>197</v>
      </c>
      <c r="G1665" t="s">
        <v>139</v>
      </c>
      <c r="H1665" t="s">
        <v>140</v>
      </c>
      <c r="I1665" t="s">
        <v>250</v>
      </c>
      <c r="J1665" t="s">
        <v>251</v>
      </c>
      <c r="O1665" t="s">
        <v>1496</v>
      </c>
      <c r="P1665" t="s">
        <v>1497</v>
      </c>
    </row>
    <row r="1666" spans="1:16" hidden="1" x14ac:dyDescent="0.35">
      <c r="A1666" t="str">
        <f>VLOOKUP(E1666,kontoplaan!A42:F1510,6,FALSE)</f>
        <v>Põhitegevuse tulud</v>
      </c>
      <c r="B1666" t="str">
        <f>VLOOKUP(E1666,kontogrupp!A565:B1890,2,FALSE)</f>
        <v>32 - tulud kaupade ja teenuste müügist</v>
      </c>
      <c r="C1666" t="s">
        <v>1504</v>
      </c>
      <c r="D1666">
        <v>38000</v>
      </c>
      <c r="E1666" s="1">
        <v>322090</v>
      </c>
      <c r="F1666" t="s">
        <v>197</v>
      </c>
      <c r="G1666" t="s">
        <v>139</v>
      </c>
      <c r="H1666" t="s">
        <v>140</v>
      </c>
      <c r="I1666" t="s">
        <v>250</v>
      </c>
      <c r="J1666" t="s">
        <v>251</v>
      </c>
      <c r="O1666" t="s">
        <v>1500</v>
      </c>
      <c r="P1666" t="s">
        <v>1501</v>
      </c>
    </row>
    <row r="1667" spans="1:16" hidden="1" x14ac:dyDescent="0.35">
      <c r="A1667" t="str">
        <f>VLOOKUP(E1667,kontoplaan!A43:F1511,6,FALSE)</f>
        <v>Põhitegevuse tulud</v>
      </c>
      <c r="B1667" t="str">
        <f>VLOOKUP(E1667,kontogrupp!A566:B1891,2,FALSE)</f>
        <v>32 - tulud kaupade ja teenuste müügist</v>
      </c>
      <c r="C1667" t="s">
        <v>1505</v>
      </c>
      <c r="D1667">
        <v>-7700</v>
      </c>
      <c r="E1667" s="1">
        <v>322090</v>
      </c>
      <c r="F1667" t="s">
        <v>197</v>
      </c>
      <c r="G1667" t="s">
        <v>139</v>
      </c>
      <c r="H1667" t="s">
        <v>140</v>
      </c>
      <c r="I1667" t="s">
        <v>250</v>
      </c>
      <c r="J1667" t="s">
        <v>251</v>
      </c>
      <c r="O1667" t="s">
        <v>1502</v>
      </c>
      <c r="P1667" t="s">
        <v>1503</v>
      </c>
    </row>
    <row r="1668" spans="1:16" hidden="1" x14ac:dyDescent="0.35">
      <c r="A1668" t="str">
        <f>VLOOKUP(E1668,kontoplaan!A44:F1512,6,FALSE)</f>
        <v>Põhitegevuse tulud</v>
      </c>
      <c r="B1668" t="str">
        <f>VLOOKUP(E1668,kontogrupp!A567:B1892,2,FALSE)</f>
        <v>32 - tulud kaupade ja teenuste müügist</v>
      </c>
      <c r="C1668" t="s">
        <v>1506</v>
      </c>
      <c r="D1668">
        <v>-76000</v>
      </c>
      <c r="E1668" s="1">
        <v>322210</v>
      </c>
      <c r="F1668" t="s">
        <v>685</v>
      </c>
      <c r="G1668" t="s">
        <v>139</v>
      </c>
      <c r="H1668" t="s">
        <v>140</v>
      </c>
      <c r="I1668" t="s">
        <v>339</v>
      </c>
      <c r="J1668" t="s">
        <v>340</v>
      </c>
      <c r="O1668" t="s">
        <v>1507</v>
      </c>
      <c r="P1668" t="s">
        <v>1508</v>
      </c>
    </row>
    <row r="1669" spans="1:16" hidden="1" x14ac:dyDescent="0.35">
      <c r="A1669" t="str">
        <f>VLOOKUP(E1669,kontoplaan!A45:F1513,6,FALSE)</f>
        <v>Põhitegevuse tulud</v>
      </c>
      <c r="B1669" t="str">
        <f>VLOOKUP(E1669,kontogrupp!A568:B1893,2,FALSE)</f>
        <v>32 - tulud kaupade ja teenuste müügist</v>
      </c>
      <c r="C1669" t="s">
        <v>685</v>
      </c>
      <c r="D1669">
        <v>290000</v>
      </c>
      <c r="E1669" s="1">
        <v>322210</v>
      </c>
      <c r="F1669" t="s">
        <v>685</v>
      </c>
      <c r="G1669" t="s">
        <v>139</v>
      </c>
      <c r="H1669" t="s">
        <v>140</v>
      </c>
      <c r="I1669" t="s">
        <v>339</v>
      </c>
      <c r="J1669" t="s">
        <v>340</v>
      </c>
      <c r="O1669" t="s">
        <v>1507</v>
      </c>
      <c r="P1669" t="s">
        <v>1508</v>
      </c>
    </row>
    <row r="1670" spans="1:16" hidden="1" x14ac:dyDescent="0.35">
      <c r="A1670" t="str">
        <f>VLOOKUP(E1670,kontoplaan!A46:F1514,6,FALSE)</f>
        <v>Põhitegevuse tulud</v>
      </c>
      <c r="B1670" t="str">
        <f>VLOOKUP(E1670,kontogrupp!A569:B1894,2,FALSE)</f>
        <v>32 - tulud kaupade ja teenuste müügist</v>
      </c>
      <c r="C1670" t="s">
        <v>1499</v>
      </c>
      <c r="D1670">
        <v>-290000</v>
      </c>
      <c r="E1670" s="1">
        <v>322220</v>
      </c>
      <c r="F1670" t="s">
        <v>1499</v>
      </c>
      <c r="G1670" t="s">
        <v>139</v>
      </c>
      <c r="H1670" t="s">
        <v>140</v>
      </c>
      <c r="I1670" t="s">
        <v>339</v>
      </c>
      <c r="J1670" t="s">
        <v>340</v>
      </c>
      <c r="O1670" t="s">
        <v>1507</v>
      </c>
      <c r="P1670" t="s">
        <v>1508</v>
      </c>
    </row>
    <row r="1671" spans="1:16" hidden="1" x14ac:dyDescent="0.35">
      <c r="A1671" t="str">
        <f>VLOOKUP(E1671,kontoplaan!A47:F1515,6,FALSE)</f>
        <v>Finantseerimistegevus</v>
      </c>
      <c r="B1671" t="str">
        <f>VLOOKUP(E1671,kontogrupp!A570:B1895,2,FALSE)</f>
        <v>25 - kohustised</v>
      </c>
      <c r="C1671" t="s">
        <v>1489</v>
      </c>
      <c r="D1671">
        <v>-3884</v>
      </c>
      <c r="E1671" s="1">
        <v>2586</v>
      </c>
      <c r="F1671" t="s">
        <v>959</v>
      </c>
      <c r="G1671" t="s">
        <v>337</v>
      </c>
      <c r="H1671" t="s">
        <v>338</v>
      </c>
      <c r="I1671" t="s">
        <v>955</v>
      </c>
      <c r="J1671" t="s">
        <v>956</v>
      </c>
    </row>
    <row r="1672" spans="1:16" hidden="1" x14ac:dyDescent="0.35">
      <c r="A1672" t="str">
        <f>VLOOKUP(E1672,kontoplaan!A48:F1516,6,FALSE)</f>
        <v>Finantseerimistegevus</v>
      </c>
      <c r="B1672" t="str">
        <f>VLOOKUP(E1672,kontogrupp!A571:B1896,2,FALSE)</f>
        <v>20 - kapitalirendi kohustised</v>
      </c>
      <c r="C1672" t="s">
        <v>1489</v>
      </c>
      <c r="D1672">
        <v>3884</v>
      </c>
      <c r="E1672" s="1">
        <v>208200</v>
      </c>
      <c r="F1672" t="s">
        <v>1491</v>
      </c>
      <c r="G1672" t="s">
        <v>337</v>
      </c>
      <c r="H1672" t="s">
        <v>338</v>
      </c>
      <c r="I1672" t="s">
        <v>955</v>
      </c>
      <c r="J1672" t="s">
        <v>956</v>
      </c>
    </row>
    <row r="1673" spans="1:16" hidden="1" x14ac:dyDescent="0.35">
      <c r="A1673" t="str">
        <f>VLOOKUP(E1673,kontoplaan!A49:F1517,6,FALSE)</f>
        <v>Finantseerimistegevus</v>
      </c>
      <c r="B1673" t="str">
        <f>VLOOKUP(E1673,kontogrupp!A572:B1897,2,FALSE)</f>
        <v>25 - kohustised</v>
      </c>
      <c r="C1673" t="s">
        <v>1489</v>
      </c>
      <c r="D1673">
        <v>-11215</v>
      </c>
      <c r="E1673" s="1">
        <v>2586</v>
      </c>
      <c r="F1673" t="s">
        <v>959</v>
      </c>
      <c r="G1673" t="s">
        <v>458</v>
      </c>
      <c r="H1673" t="s">
        <v>459</v>
      </c>
      <c r="I1673" t="s">
        <v>955</v>
      </c>
      <c r="J1673" t="s">
        <v>956</v>
      </c>
    </row>
    <row r="1674" spans="1:16" hidden="1" x14ac:dyDescent="0.35">
      <c r="A1674" t="str">
        <f>VLOOKUP(E1674,kontoplaan!A50:F1518,6,FALSE)</f>
        <v>Finantseerimistegevus</v>
      </c>
      <c r="B1674" t="str">
        <f>VLOOKUP(E1674,kontogrupp!A573:B1898,2,FALSE)</f>
        <v>20 - kapitalirendi kohustised</v>
      </c>
      <c r="C1674" t="s">
        <v>1489</v>
      </c>
      <c r="D1674">
        <v>11215</v>
      </c>
      <c r="E1674" s="1">
        <v>208200</v>
      </c>
      <c r="F1674" t="s">
        <v>1491</v>
      </c>
      <c r="G1674" t="s">
        <v>458</v>
      </c>
      <c r="H1674" t="s">
        <v>459</v>
      </c>
      <c r="I1674" t="s">
        <v>955</v>
      </c>
      <c r="J1674" t="s">
        <v>956</v>
      </c>
    </row>
    <row r="1675" spans="1:16" x14ac:dyDescent="0.35">
      <c r="A1675" t="str">
        <f>VLOOKUP(E1675,kontoplaan!A51:F1519,6,FALSE)</f>
        <v>Põhitegevuse kulud</v>
      </c>
      <c r="B1675" t="str">
        <f>VLOOKUP(E1675,kontogrupp!A574:B1899,2,FALSE)</f>
        <v>50 - tööjõukulud</v>
      </c>
      <c r="C1675" t="s">
        <v>1509</v>
      </c>
      <c r="D1675">
        <v>19</v>
      </c>
      <c r="E1675" s="1">
        <v>506040</v>
      </c>
      <c r="F1675" t="s">
        <v>18</v>
      </c>
      <c r="G1675" t="s">
        <v>613</v>
      </c>
      <c r="H1675" t="s">
        <v>614</v>
      </c>
      <c r="I1675" t="s">
        <v>615</v>
      </c>
      <c r="J1675" t="s">
        <v>616</v>
      </c>
      <c r="M1675" t="s">
        <v>1371</v>
      </c>
      <c r="N1675" t="s">
        <v>1372</v>
      </c>
    </row>
    <row r="1676" spans="1:16" x14ac:dyDescent="0.35">
      <c r="A1676" t="str">
        <f>VLOOKUP(E1676,kontoplaan!A52:F1520,6,FALSE)</f>
        <v>Põhitegevuse kulud</v>
      </c>
      <c r="B1676" t="str">
        <f>VLOOKUP(E1676,kontogrupp!A575:B1900,2,FALSE)</f>
        <v>50 - tööjõukulud</v>
      </c>
      <c r="C1676" t="s">
        <v>1509</v>
      </c>
      <c r="D1676">
        <v>768</v>
      </c>
      <c r="E1676" s="1">
        <v>506000</v>
      </c>
      <c r="F1676" t="s">
        <v>28</v>
      </c>
      <c r="G1676" t="s">
        <v>613</v>
      </c>
      <c r="H1676" t="s">
        <v>614</v>
      </c>
      <c r="I1676" t="s">
        <v>615</v>
      </c>
      <c r="J1676" t="s">
        <v>616</v>
      </c>
      <c r="M1676" t="s">
        <v>1371</v>
      </c>
      <c r="N1676" t="s">
        <v>1372</v>
      </c>
    </row>
    <row r="1677" spans="1:16" x14ac:dyDescent="0.35">
      <c r="A1677" t="str">
        <f>VLOOKUP(E1677,kontoplaan!A53:F1521,6,FALSE)</f>
        <v>Põhitegevuse kulud</v>
      </c>
      <c r="B1677" t="str">
        <f>VLOOKUP(E1677,kontogrupp!A576:B1901,2,FALSE)</f>
        <v>50 - tööjõukulud</v>
      </c>
      <c r="C1677" t="s">
        <v>1509</v>
      </c>
      <c r="D1677">
        <v>2325</v>
      </c>
      <c r="E1677" s="1">
        <v>500280</v>
      </c>
      <c r="F1677" t="s">
        <v>227</v>
      </c>
      <c r="G1677" t="s">
        <v>613</v>
      </c>
      <c r="H1677" t="s">
        <v>614</v>
      </c>
      <c r="I1677" t="s">
        <v>615</v>
      </c>
      <c r="J1677" t="s">
        <v>616</v>
      </c>
      <c r="M1677" t="s">
        <v>1371</v>
      </c>
      <c r="N1677" t="s">
        <v>1372</v>
      </c>
    </row>
    <row r="1678" spans="1:16" x14ac:dyDescent="0.35">
      <c r="A1678" t="str">
        <f>VLOOKUP(E1678,kontoplaan!A54:F1522,6,FALSE)</f>
        <v>Põhitegevuse kulud</v>
      </c>
      <c r="B1678" t="str">
        <f>VLOOKUP(E1678,kontogrupp!A577:B1902,2,FALSE)</f>
        <v>55 - majandamiskulud</v>
      </c>
      <c r="C1678" t="s">
        <v>354</v>
      </c>
      <c r="D1678">
        <v>-3005</v>
      </c>
      <c r="E1678" s="1">
        <v>551210</v>
      </c>
      <c r="F1678" t="s">
        <v>354</v>
      </c>
      <c r="G1678" t="s">
        <v>1270</v>
      </c>
      <c r="H1678" t="s">
        <v>1271</v>
      </c>
      <c r="I1678" t="s">
        <v>412</v>
      </c>
      <c r="J1678" t="s">
        <v>413</v>
      </c>
      <c r="K1678" t="s">
        <v>1510</v>
      </c>
      <c r="L1678" t="s">
        <v>1511</v>
      </c>
    </row>
    <row r="1679" spans="1:16" hidden="1" x14ac:dyDescent="0.35">
      <c r="A1679" t="str">
        <f>VLOOKUP(E1679,kontoplaan!A55:F1523,6,FALSE)</f>
        <v>Põhitegevuse tulud</v>
      </c>
      <c r="B1679" t="str">
        <f>VLOOKUP(E1679,kontogrupp!A578:B1903,2,FALSE)</f>
        <v>35 - saadud toetused</v>
      </c>
      <c r="C1679" t="s">
        <v>1512</v>
      </c>
      <c r="D1679">
        <v>12000</v>
      </c>
      <c r="E1679" s="1">
        <v>350000</v>
      </c>
      <c r="F1679" t="s">
        <v>162</v>
      </c>
      <c r="G1679" t="s">
        <v>47</v>
      </c>
      <c r="H1679" t="s">
        <v>48</v>
      </c>
      <c r="I1679" t="s">
        <v>1513</v>
      </c>
      <c r="J1679" t="s">
        <v>1514</v>
      </c>
      <c r="M1679" t="s">
        <v>1515</v>
      </c>
      <c r="N1679" t="s">
        <v>1516</v>
      </c>
      <c r="O1679" t="s">
        <v>1517</v>
      </c>
      <c r="P1679" t="s">
        <v>1518</v>
      </c>
    </row>
    <row r="1680" spans="1:16" hidden="1" x14ac:dyDescent="0.35">
      <c r="A1680" t="str">
        <f>VLOOKUP(E1680,kontoplaan!A56:F1524,6,FALSE)</f>
        <v>Põhitegevuse tulud</v>
      </c>
      <c r="B1680" t="str">
        <f>VLOOKUP(E1680,kontogrupp!A579:B1904,2,FALSE)</f>
        <v>35 - saadud toetused</v>
      </c>
      <c r="C1680" t="s">
        <v>1512</v>
      </c>
      <c r="D1680">
        <v>-12000</v>
      </c>
      <c r="E1680" s="1">
        <v>350000</v>
      </c>
      <c r="F1680" t="s">
        <v>162</v>
      </c>
      <c r="G1680" t="s">
        <v>47</v>
      </c>
      <c r="H1680" t="s">
        <v>48</v>
      </c>
      <c r="I1680" t="s">
        <v>1513</v>
      </c>
      <c r="J1680" t="s">
        <v>1514</v>
      </c>
      <c r="O1680" t="s">
        <v>1517</v>
      </c>
      <c r="P1680" t="s">
        <v>1518</v>
      </c>
    </row>
    <row r="1681" spans="1:16" x14ac:dyDescent="0.35">
      <c r="A1681" t="str">
        <f>VLOOKUP(E1681,kontoplaan!A57:F1525,6,FALSE)</f>
        <v>Põhitegevuse kulud</v>
      </c>
      <c r="B1681" t="str">
        <f>VLOOKUP(E1681,kontogrupp!A580:B1905,2,FALSE)</f>
        <v>55 - majandamiskulud</v>
      </c>
      <c r="C1681" t="s">
        <v>1519</v>
      </c>
      <c r="D1681">
        <v>6000</v>
      </c>
      <c r="E1681" s="1">
        <v>551306</v>
      </c>
      <c r="F1681" t="s">
        <v>478</v>
      </c>
      <c r="G1681" t="s">
        <v>47</v>
      </c>
      <c r="H1681" t="s">
        <v>48</v>
      </c>
      <c r="I1681" t="s">
        <v>21</v>
      </c>
      <c r="J1681" t="s">
        <v>22</v>
      </c>
    </row>
    <row r="1682" spans="1:16" x14ac:dyDescent="0.35">
      <c r="A1682" t="str">
        <f>VLOOKUP(E1682,kontoplaan!A58:F1526,6,FALSE)</f>
        <v>Põhitegevuse kulud</v>
      </c>
      <c r="B1682" t="str">
        <f>VLOOKUP(E1682,kontogrupp!A581:B1906,2,FALSE)</f>
        <v>55 - majandamiskulud</v>
      </c>
      <c r="C1682" t="s">
        <v>1520</v>
      </c>
      <c r="D1682">
        <v>-6000</v>
      </c>
      <c r="E1682" s="1">
        <v>551326</v>
      </c>
      <c r="F1682" t="s">
        <v>478</v>
      </c>
      <c r="G1682" t="s">
        <v>47</v>
      </c>
      <c r="H1682" t="s">
        <v>48</v>
      </c>
      <c r="I1682" t="s">
        <v>21</v>
      </c>
      <c r="J1682" t="s">
        <v>22</v>
      </c>
    </row>
    <row r="1683" spans="1:16" x14ac:dyDescent="0.35">
      <c r="A1683" t="str">
        <f>VLOOKUP(E1683,kontoplaan!A59:F1527,6,FALSE)</f>
        <v>Põhitegevuse kulud</v>
      </c>
      <c r="B1683" t="str">
        <f>VLOOKUP(E1683,kontogrupp!A582:B1907,2,FALSE)</f>
        <v>55 - majandamiskulud</v>
      </c>
      <c r="C1683" t="s">
        <v>1521</v>
      </c>
      <c r="D1683">
        <v>8123</v>
      </c>
      <c r="E1683" s="1">
        <v>551300</v>
      </c>
      <c r="F1683" t="s">
        <v>440</v>
      </c>
      <c r="G1683" t="s">
        <v>47</v>
      </c>
      <c r="H1683" t="s">
        <v>48</v>
      </c>
      <c r="I1683" t="s">
        <v>21</v>
      </c>
      <c r="J1683" t="s">
        <v>22</v>
      </c>
    </row>
    <row r="1684" spans="1:16" x14ac:dyDescent="0.35">
      <c r="A1684" t="str">
        <f>VLOOKUP(E1684,kontoplaan!A60:F1528,6,FALSE)</f>
        <v>Põhitegevuse kulud</v>
      </c>
      <c r="B1684" t="str">
        <f>VLOOKUP(E1684,kontogrupp!A583:B1908,2,FALSE)</f>
        <v>55 - majandamiskulud</v>
      </c>
      <c r="C1684" t="s">
        <v>1521</v>
      </c>
      <c r="D1684">
        <v>-8123</v>
      </c>
      <c r="E1684" s="1">
        <v>551310</v>
      </c>
      <c r="F1684" t="s">
        <v>440</v>
      </c>
      <c r="G1684" t="s">
        <v>47</v>
      </c>
      <c r="H1684" t="s">
        <v>48</v>
      </c>
      <c r="I1684" t="s">
        <v>21</v>
      </c>
      <c r="J1684" t="s">
        <v>22</v>
      </c>
    </row>
    <row r="1685" spans="1:16" x14ac:dyDescent="0.35">
      <c r="A1685" t="str">
        <f>VLOOKUP(E1685,kontoplaan!A61:F1529,6,FALSE)</f>
        <v>Põhitegevuse kulud</v>
      </c>
      <c r="B1685" t="str">
        <f>VLOOKUP(E1685,kontogrupp!A584:B1909,2,FALSE)</f>
        <v>50 - tööjõukulud</v>
      </c>
      <c r="C1685" t="s">
        <v>1523</v>
      </c>
      <c r="D1685">
        <v>3</v>
      </c>
      <c r="E1685" s="1">
        <v>506040</v>
      </c>
      <c r="F1685" t="s">
        <v>18</v>
      </c>
      <c r="G1685" t="s">
        <v>154</v>
      </c>
      <c r="H1685" t="s">
        <v>155</v>
      </c>
      <c r="I1685" t="s">
        <v>117</v>
      </c>
      <c r="J1685" t="s">
        <v>118</v>
      </c>
      <c r="M1685" t="s">
        <v>286</v>
      </c>
      <c r="N1685" t="s">
        <v>287</v>
      </c>
    </row>
    <row r="1686" spans="1:16" x14ac:dyDescent="0.35">
      <c r="A1686" t="str">
        <f>VLOOKUP(E1686,kontoplaan!A62:F1530,6,FALSE)</f>
        <v>Põhitegevuse kulud</v>
      </c>
      <c r="B1686" t="str">
        <f>VLOOKUP(E1686,kontogrupp!A585:B1910,2,FALSE)</f>
        <v>50 - tööjõukulud</v>
      </c>
      <c r="C1686" t="s">
        <v>1523</v>
      </c>
      <c r="D1686">
        <v>132</v>
      </c>
      <c r="E1686" s="1">
        <v>506000</v>
      </c>
      <c r="F1686" t="s">
        <v>28</v>
      </c>
      <c r="G1686" t="s">
        <v>154</v>
      </c>
      <c r="H1686" t="s">
        <v>155</v>
      </c>
      <c r="I1686" t="s">
        <v>117</v>
      </c>
      <c r="J1686" t="s">
        <v>118</v>
      </c>
      <c r="M1686" t="s">
        <v>286</v>
      </c>
      <c r="N1686" t="s">
        <v>287</v>
      </c>
    </row>
    <row r="1687" spans="1:16" x14ac:dyDescent="0.35">
      <c r="A1687" t="str">
        <f>VLOOKUP(E1687,kontoplaan!A63:F1531,6,FALSE)</f>
        <v>Põhitegevuse kulud</v>
      </c>
      <c r="B1687" t="str">
        <f>VLOOKUP(E1687,kontogrupp!A586:B1911,2,FALSE)</f>
        <v>50 - tööjõukulud</v>
      </c>
      <c r="C1687" t="s">
        <v>1524</v>
      </c>
      <c r="D1687">
        <v>400</v>
      </c>
      <c r="E1687" s="1">
        <v>500260</v>
      </c>
      <c r="F1687" t="s">
        <v>157</v>
      </c>
      <c r="G1687" t="s">
        <v>154</v>
      </c>
      <c r="H1687" t="s">
        <v>155</v>
      </c>
      <c r="I1687" t="s">
        <v>117</v>
      </c>
      <c r="J1687" t="s">
        <v>118</v>
      </c>
      <c r="M1687" t="s">
        <v>286</v>
      </c>
      <c r="N1687" t="s">
        <v>287</v>
      </c>
    </row>
    <row r="1688" spans="1:16" hidden="1" x14ac:dyDescent="0.35">
      <c r="A1688" t="str">
        <f>VLOOKUP(E1688,kontoplaan!A64:F1532,6,FALSE)</f>
        <v>Investeerimistegevuse kulud</v>
      </c>
      <c r="B1688" t="str">
        <f>VLOOKUP(E1688,kontogrupp!A587:B1912,2,FALSE)</f>
        <v>15 - põhivara soetus</v>
      </c>
      <c r="C1688" t="s">
        <v>1525</v>
      </c>
      <c r="D1688">
        <v>22000</v>
      </c>
      <c r="E1688" s="1">
        <v>155700</v>
      </c>
      <c r="F1688" t="s">
        <v>767</v>
      </c>
      <c r="G1688" t="s">
        <v>332</v>
      </c>
      <c r="H1688" t="s">
        <v>333</v>
      </c>
      <c r="I1688" t="s">
        <v>49</v>
      </c>
      <c r="J1688" t="s">
        <v>50</v>
      </c>
      <c r="O1688" t="s">
        <v>763</v>
      </c>
      <c r="P1688" t="s">
        <v>764</v>
      </c>
    </row>
    <row r="1689" spans="1:16" hidden="1" x14ac:dyDescent="0.35">
      <c r="A1689" t="str">
        <f>VLOOKUP(E1689,kontoplaan!A65:F1533,6,FALSE)</f>
        <v>Investeerimistegevuse kulud</v>
      </c>
      <c r="B1689" t="str">
        <f>VLOOKUP(E1689,kontogrupp!A588:B1913,2,FALSE)</f>
        <v>15 - põhivara soetus</v>
      </c>
      <c r="C1689" t="s">
        <v>663</v>
      </c>
      <c r="D1689">
        <v>-22000</v>
      </c>
      <c r="E1689" s="1">
        <v>155100</v>
      </c>
      <c r="F1689" t="s">
        <v>663</v>
      </c>
      <c r="G1689" t="s">
        <v>332</v>
      </c>
      <c r="H1689" t="s">
        <v>333</v>
      </c>
      <c r="I1689" t="s">
        <v>178</v>
      </c>
      <c r="J1689" t="s">
        <v>179</v>
      </c>
      <c r="M1689" t="s">
        <v>658</v>
      </c>
      <c r="N1689" t="s">
        <v>659</v>
      </c>
    </row>
    <row r="1690" spans="1:16" x14ac:dyDescent="0.35">
      <c r="A1690" t="str">
        <f>VLOOKUP(E1690,kontoplaan!A66:F1534,6,FALSE)</f>
        <v>Põhitegevuse kulud</v>
      </c>
      <c r="B1690" t="str">
        <f>VLOOKUP(E1690,kontogrupp!A589:B1914,2,FALSE)</f>
        <v>50 - tööjõukulud</v>
      </c>
      <c r="C1690" t="s">
        <v>1526</v>
      </c>
      <c r="D1690">
        <v>19</v>
      </c>
      <c r="E1690" s="1">
        <v>506040</v>
      </c>
      <c r="F1690" t="s">
        <v>18</v>
      </c>
      <c r="G1690" t="s">
        <v>613</v>
      </c>
      <c r="H1690" t="s">
        <v>614</v>
      </c>
      <c r="I1690" t="s">
        <v>615</v>
      </c>
      <c r="J1690" t="s">
        <v>616</v>
      </c>
      <c r="M1690" t="s">
        <v>1371</v>
      </c>
      <c r="N1690" t="s">
        <v>1372</v>
      </c>
    </row>
    <row r="1691" spans="1:16" x14ac:dyDescent="0.35">
      <c r="A1691" t="str">
        <f>VLOOKUP(E1691,kontoplaan!A67:F1535,6,FALSE)</f>
        <v>Põhitegevuse kulud</v>
      </c>
      <c r="B1691" t="str">
        <f>VLOOKUP(E1691,kontogrupp!A590:B1915,2,FALSE)</f>
        <v>50 - tööjõukulud</v>
      </c>
      <c r="C1691" t="s">
        <v>1526</v>
      </c>
      <c r="D1691">
        <v>768</v>
      </c>
      <c r="E1691" s="1">
        <v>506000</v>
      </c>
      <c r="F1691" t="s">
        <v>28</v>
      </c>
      <c r="G1691" t="s">
        <v>613</v>
      </c>
      <c r="H1691" t="s">
        <v>614</v>
      </c>
      <c r="I1691" t="s">
        <v>615</v>
      </c>
      <c r="J1691" t="s">
        <v>616</v>
      </c>
      <c r="M1691" t="s">
        <v>1371</v>
      </c>
      <c r="N1691" t="s">
        <v>1372</v>
      </c>
    </row>
    <row r="1692" spans="1:16" x14ac:dyDescent="0.35">
      <c r="A1692" t="str">
        <f>VLOOKUP(E1692,kontoplaan!A68:F1536,6,FALSE)</f>
        <v>Põhitegevuse kulud</v>
      </c>
      <c r="B1692" t="str">
        <f>VLOOKUP(E1692,kontogrupp!A591:B1916,2,FALSE)</f>
        <v>50 - tööjõukulud</v>
      </c>
      <c r="C1692" t="s">
        <v>1527</v>
      </c>
      <c r="D1692">
        <v>2325</v>
      </c>
      <c r="E1692" s="1">
        <v>500280</v>
      </c>
      <c r="F1692" t="s">
        <v>227</v>
      </c>
      <c r="G1692" t="s">
        <v>613</v>
      </c>
      <c r="H1692" t="s">
        <v>614</v>
      </c>
      <c r="I1692" t="s">
        <v>615</v>
      </c>
      <c r="J1692" t="s">
        <v>616</v>
      </c>
      <c r="M1692" t="s">
        <v>1371</v>
      </c>
      <c r="N1692" t="s">
        <v>1372</v>
      </c>
    </row>
    <row r="1693" spans="1:16" x14ac:dyDescent="0.35">
      <c r="A1693" t="str">
        <f>VLOOKUP(E1693,kontoplaan!A69:F1537,6,FALSE)</f>
        <v>Põhitegevuse kulud</v>
      </c>
      <c r="B1693" t="str">
        <f>VLOOKUP(E1693,kontogrupp!A592:B1917,2,FALSE)</f>
        <v>50 - tööjõukulud</v>
      </c>
      <c r="C1693" t="s">
        <v>1528</v>
      </c>
      <c r="D1693">
        <v>2</v>
      </c>
      <c r="E1693" s="1">
        <v>506040</v>
      </c>
      <c r="F1693" t="s">
        <v>18</v>
      </c>
      <c r="G1693" t="s">
        <v>134</v>
      </c>
      <c r="H1693" t="s">
        <v>135</v>
      </c>
      <c r="I1693" t="s">
        <v>117</v>
      </c>
      <c r="J1693" t="s">
        <v>118</v>
      </c>
    </row>
    <row r="1694" spans="1:16" x14ac:dyDescent="0.35">
      <c r="A1694" t="str">
        <f>VLOOKUP(E1694,kontoplaan!A70:F1538,6,FALSE)</f>
        <v>Põhitegevuse kulud</v>
      </c>
      <c r="B1694" t="str">
        <f>VLOOKUP(E1694,kontogrupp!A593:B1918,2,FALSE)</f>
        <v>50 - tööjõukulud</v>
      </c>
      <c r="C1694" t="s">
        <v>1528</v>
      </c>
      <c r="D1694">
        <v>99</v>
      </c>
      <c r="E1694" s="1">
        <v>506000</v>
      </c>
      <c r="F1694" t="s">
        <v>28</v>
      </c>
      <c r="G1694" t="s">
        <v>134</v>
      </c>
      <c r="H1694" t="s">
        <v>135</v>
      </c>
      <c r="I1694" t="s">
        <v>117</v>
      </c>
      <c r="J1694" t="s">
        <v>118</v>
      </c>
    </row>
    <row r="1695" spans="1:16" x14ac:dyDescent="0.35">
      <c r="A1695" t="str">
        <f>VLOOKUP(E1695,kontoplaan!A71:F1539,6,FALSE)</f>
        <v>Põhitegevuse kulud</v>
      </c>
      <c r="B1695" t="str">
        <f>VLOOKUP(E1695,kontogrupp!A594:B1919,2,FALSE)</f>
        <v>50 - tööjõukulud</v>
      </c>
      <c r="C1695" t="s">
        <v>1529</v>
      </c>
      <c r="D1695">
        <v>300</v>
      </c>
      <c r="E1695" s="1">
        <v>500210</v>
      </c>
      <c r="F1695" t="s">
        <v>220</v>
      </c>
      <c r="G1695" t="s">
        <v>134</v>
      </c>
      <c r="H1695" t="s">
        <v>135</v>
      </c>
      <c r="I1695" t="s">
        <v>117</v>
      </c>
      <c r="J1695" t="s">
        <v>118</v>
      </c>
    </row>
    <row r="1696" spans="1:16" x14ac:dyDescent="0.35">
      <c r="A1696" t="str">
        <f>VLOOKUP(E1696,kontoplaan!A72:F1540,6,FALSE)</f>
        <v>Põhitegevuse kulud</v>
      </c>
      <c r="B1696" t="str">
        <f>VLOOKUP(E1696,kontogrupp!A595:B1920,2,FALSE)</f>
        <v>55 - majandamiskulud</v>
      </c>
      <c r="C1696" t="s">
        <v>1530</v>
      </c>
      <c r="D1696">
        <v>2852</v>
      </c>
      <c r="E1696" s="1">
        <v>551500</v>
      </c>
      <c r="F1696" t="s">
        <v>169</v>
      </c>
      <c r="G1696" t="s">
        <v>221</v>
      </c>
      <c r="H1696" t="s">
        <v>222</v>
      </c>
      <c r="I1696" t="s">
        <v>223</v>
      </c>
      <c r="J1696" t="s">
        <v>224</v>
      </c>
    </row>
    <row r="1697" spans="1:16" x14ac:dyDescent="0.35">
      <c r="A1697" t="str">
        <f>VLOOKUP(E1697,kontoplaan!A73:F1541,6,FALSE)</f>
        <v>Põhitegevuse kulud</v>
      </c>
      <c r="B1697" t="str">
        <f>VLOOKUP(E1697,kontogrupp!A596:B1921,2,FALSE)</f>
        <v>41 - toetused füüsilistele isikutele</v>
      </c>
      <c r="C1697" t="s">
        <v>1531</v>
      </c>
      <c r="D1697">
        <v>-2600</v>
      </c>
      <c r="E1697" s="1">
        <v>413823</v>
      </c>
      <c r="F1697" t="s">
        <v>41</v>
      </c>
      <c r="G1697" t="s">
        <v>19</v>
      </c>
      <c r="H1697" t="s">
        <v>20</v>
      </c>
      <c r="I1697" t="s">
        <v>21</v>
      </c>
      <c r="J1697" t="s">
        <v>22</v>
      </c>
    </row>
    <row r="1698" spans="1:16" x14ac:dyDescent="0.35">
      <c r="A1698" t="str">
        <f>VLOOKUP(E1698,kontoplaan!A74:F1542,6,FALSE)</f>
        <v>Põhitegevuse kulud</v>
      </c>
      <c r="B1698" t="str">
        <f>VLOOKUP(E1698,kontogrupp!A597:B1922,2,FALSE)</f>
        <v>41 - toetused füüsilistele isikutele</v>
      </c>
      <c r="C1698" t="s">
        <v>1532</v>
      </c>
      <c r="D1698">
        <v>2600</v>
      </c>
      <c r="E1698" s="1">
        <v>413840</v>
      </c>
      <c r="F1698" t="s">
        <v>36</v>
      </c>
      <c r="G1698" t="s">
        <v>19</v>
      </c>
      <c r="H1698" t="s">
        <v>20</v>
      </c>
      <c r="I1698" t="s">
        <v>37</v>
      </c>
      <c r="J1698" t="s">
        <v>38</v>
      </c>
    </row>
    <row r="1699" spans="1:16" x14ac:dyDescent="0.35">
      <c r="A1699" t="str">
        <f>VLOOKUP(E1699,kontoplaan!A75:F1543,6,FALSE)</f>
        <v>Põhitegevuse kulud</v>
      </c>
      <c r="B1699" t="str">
        <f>VLOOKUP(E1699,kontogrupp!A598:B1923,2,FALSE)</f>
        <v>55 - majandamiskulud</v>
      </c>
      <c r="C1699" t="s">
        <v>1533</v>
      </c>
      <c r="D1699">
        <v>-52</v>
      </c>
      <c r="E1699" s="1">
        <v>550099</v>
      </c>
      <c r="F1699" t="s">
        <v>86</v>
      </c>
      <c r="G1699" t="s">
        <v>58</v>
      </c>
      <c r="H1699" t="s">
        <v>59</v>
      </c>
      <c r="I1699" t="s">
        <v>60</v>
      </c>
      <c r="J1699" t="s">
        <v>59</v>
      </c>
      <c r="O1699" t="s">
        <v>1534</v>
      </c>
      <c r="P1699" t="s">
        <v>1535</v>
      </c>
    </row>
    <row r="1700" spans="1:16" x14ac:dyDescent="0.35">
      <c r="A1700" t="str">
        <f>VLOOKUP(E1700,kontoplaan!A76:F1544,6,FALSE)</f>
        <v>Põhitegevuse kulud</v>
      </c>
      <c r="B1700" t="str">
        <f>VLOOKUP(E1700,kontogrupp!A599:B1924,2,FALSE)</f>
        <v>55 - majandamiskulud</v>
      </c>
      <c r="C1700" t="s">
        <v>1536</v>
      </c>
      <c r="D1700">
        <v>52</v>
      </c>
      <c r="E1700" s="1">
        <v>552520</v>
      </c>
      <c r="F1700" t="s">
        <v>297</v>
      </c>
      <c r="G1700" t="s">
        <v>410</v>
      </c>
      <c r="H1700" t="s">
        <v>411</v>
      </c>
      <c r="I1700" t="s">
        <v>412</v>
      </c>
      <c r="J1700" t="s">
        <v>413</v>
      </c>
    </row>
    <row r="1701" spans="1:16" hidden="1" x14ac:dyDescent="0.35">
      <c r="A1701" t="str">
        <f>VLOOKUP(E1701,kontoplaan!A77:F1545,6,FALSE)</f>
        <v>Põhitegevuse tulud</v>
      </c>
      <c r="B1701" t="str">
        <f>VLOOKUP(E1701,kontogrupp!A600:B1925,2,FALSE)</f>
        <v>35 - saadud toetused</v>
      </c>
      <c r="C1701" t="s">
        <v>1537</v>
      </c>
      <c r="D1701">
        <v>9493</v>
      </c>
      <c r="E1701" s="1">
        <v>35000010</v>
      </c>
      <c r="F1701" t="s">
        <v>1539</v>
      </c>
      <c r="G1701" t="s">
        <v>19</v>
      </c>
      <c r="H1701" t="s">
        <v>20</v>
      </c>
      <c r="I1701" t="s">
        <v>720</v>
      </c>
      <c r="J1701" t="s">
        <v>721</v>
      </c>
      <c r="M1701" t="s">
        <v>1540</v>
      </c>
      <c r="N1701" t="s">
        <v>1541</v>
      </c>
    </row>
    <row r="1702" spans="1:16" x14ac:dyDescent="0.35">
      <c r="A1702" t="str">
        <f>VLOOKUP(E1702,kontoplaan!A78:F1546,6,FALSE)</f>
        <v>Põhitegevuse kulud</v>
      </c>
      <c r="B1702" t="str">
        <f>VLOOKUP(E1702,kontogrupp!A601:B1926,2,FALSE)</f>
        <v>55 - majandamiskulud</v>
      </c>
      <c r="C1702" t="s">
        <v>1542</v>
      </c>
      <c r="D1702">
        <v>2400</v>
      </c>
      <c r="E1702" s="1">
        <v>552440</v>
      </c>
      <c r="F1702" t="s">
        <v>209</v>
      </c>
      <c r="G1702" t="s">
        <v>158</v>
      </c>
      <c r="H1702" t="s">
        <v>159</v>
      </c>
      <c r="I1702" t="s">
        <v>117</v>
      </c>
      <c r="J1702" t="s">
        <v>118</v>
      </c>
    </row>
    <row r="1703" spans="1:16" x14ac:dyDescent="0.35">
      <c r="A1703" t="str">
        <f>VLOOKUP(E1703,kontoplaan!A79:F1547,6,FALSE)</f>
        <v>Põhitegevuse kulud</v>
      </c>
      <c r="B1703" t="str">
        <f>VLOOKUP(E1703,kontogrupp!A602:B1927,2,FALSE)</f>
        <v>55 - majandamiskulud</v>
      </c>
      <c r="C1703" t="s">
        <v>1543</v>
      </c>
      <c r="D1703">
        <v>4000</v>
      </c>
      <c r="E1703" s="1">
        <v>551500</v>
      </c>
      <c r="F1703" t="s">
        <v>169</v>
      </c>
      <c r="G1703" t="s">
        <v>158</v>
      </c>
      <c r="H1703" t="s">
        <v>159</v>
      </c>
      <c r="I1703" t="s">
        <v>117</v>
      </c>
      <c r="J1703" t="s">
        <v>118</v>
      </c>
    </row>
    <row r="1704" spans="1:16" x14ac:dyDescent="0.35">
      <c r="A1704" t="str">
        <f>VLOOKUP(E1704,kontoplaan!A80:F1548,6,FALSE)</f>
        <v>Põhitegevuse kulud</v>
      </c>
      <c r="B1704" t="str">
        <f>VLOOKUP(E1704,kontogrupp!A603:B1928,2,FALSE)</f>
        <v>55 - majandamiskulud</v>
      </c>
      <c r="C1704" t="s">
        <v>149</v>
      </c>
      <c r="D1704">
        <v>900</v>
      </c>
      <c r="E1704" s="1">
        <v>552590</v>
      </c>
      <c r="F1704" t="s">
        <v>149</v>
      </c>
      <c r="G1704" t="s">
        <v>158</v>
      </c>
      <c r="H1704" t="s">
        <v>159</v>
      </c>
      <c r="I1704" t="s">
        <v>117</v>
      </c>
      <c r="J1704" t="s">
        <v>118</v>
      </c>
    </row>
    <row r="1705" spans="1:16" hidden="1" x14ac:dyDescent="0.35">
      <c r="A1705" t="str">
        <f>VLOOKUP(E1705,kontoplaan!A81:F1549,6,FALSE)</f>
        <v>Põhitegevuse tulud</v>
      </c>
      <c r="B1705" t="str">
        <f>VLOOKUP(E1705,kontogrupp!A604:B1929,2,FALSE)</f>
        <v>35 - saadud toetused</v>
      </c>
      <c r="C1705" t="s">
        <v>1544</v>
      </c>
      <c r="D1705">
        <v>900</v>
      </c>
      <c r="E1705" s="1">
        <v>350000</v>
      </c>
      <c r="F1705" t="s">
        <v>162</v>
      </c>
      <c r="G1705" t="s">
        <v>158</v>
      </c>
      <c r="H1705" t="s">
        <v>159</v>
      </c>
      <c r="I1705" t="s">
        <v>117</v>
      </c>
      <c r="J1705" t="s">
        <v>118</v>
      </c>
    </row>
    <row r="1706" spans="1:16" x14ac:dyDescent="0.35">
      <c r="A1706" t="str">
        <f>VLOOKUP(E1706,kontoplaan!A82:F1550,6,FALSE)</f>
        <v>Põhitegevuse kulud</v>
      </c>
      <c r="B1706" t="str">
        <f>VLOOKUP(E1706,kontogrupp!A605:B1930,2,FALSE)</f>
        <v>50 - tööjõukulud</v>
      </c>
      <c r="C1706" t="s">
        <v>1545</v>
      </c>
      <c r="D1706">
        <v>63</v>
      </c>
      <c r="E1706" s="1">
        <v>506040</v>
      </c>
      <c r="F1706" t="s">
        <v>18</v>
      </c>
      <c r="G1706" t="s">
        <v>158</v>
      </c>
      <c r="H1706" t="s">
        <v>159</v>
      </c>
      <c r="I1706" t="s">
        <v>117</v>
      </c>
      <c r="J1706" t="s">
        <v>118</v>
      </c>
      <c r="M1706" t="s">
        <v>286</v>
      </c>
      <c r="N1706" t="s">
        <v>287</v>
      </c>
    </row>
    <row r="1707" spans="1:16" x14ac:dyDescent="0.35">
      <c r="A1707" t="str">
        <f>VLOOKUP(E1707,kontoplaan!A83:F1551,6,FALSE)</f>
        <v>Põhitegevuse kulud</v>
      </c>
      <c r="B1707" t="str">
        <f>VLOOKUP(E1707,kontogrupp!A606:B1931,2,FALSE)</f>
        <v>50 - tööjõukulud</v>
      </c>
      <c r="C1707" t="s">
        <v>1545</v>
      </c>
      <c r="D1707">
        <v>2586</v>
      </c>
      <c r="E1707" s="1">
        <v>506000</v>
      </c>
      <c r="F1707" t="s">
        <v>28</v>
      </c>
      <c r="G1707" t="s">
        <v>158</v>
      </c>
      <c r="H1707" t="s">
        <v>159</v>
      </c>
      <c r="I1707" t="s">
        <v>117</v>
      </c>
      <c r="J1707" t="s">
        <v>118</v>
      </c>
      <c r="M1707" t="s">
        <v>286</v>
      </c>
      <c r="N1707" t="s">
        <v>287</v>
      </c>
    </row>
    <row r="1708" spans="1:16" x14ac:dyDescent="0.35">
      <c r="A1708" t="str">
        <f>VLOOKUP(E1708,kontoplaan!A84:F1552,6,FALSE)</f>
        <v>Põhitegevuse kulud</v>
      </c>
      <c r="B1708" t="str">
        <f>VLOOKUP(E1708,kontogrupp!A607:B1932,2,FALSE)</f>
        <v>50 - tööjõukulud</v>
      </c>
      <c r="C1708" t="s">
        <v>1546</v>
      </c>
      <c r="D1708">
        <v>7836</v>
      </c>
      <c r="E1708" s="1">
        <v>500260</v>
      </c>
      <c r="F1708" t="s">
        <v>157</v>
      </c>
      <c r="G1708" t="s">
        <v>158</v>
      </c>
      <c r="H1708" t="s">
        <v>159</v>
      </c>
      <c r="I1708" t="s">
        <v>117</v>
      </c>
      <c r="J1708" t="s">
        <v>118</v>
      </c>
      <c r="M1708" t="s">
        <v>286</v>
      </c>
      <c r="N1708" t="s">
        <v>287</v>
      </c>
    </row>
    <row r="1709" spans="1:16" x14ac:dyDescent="0.35">
      <c r="A1709" t="str">
        <f>VLOOKUP(E1709,kontoplaan!A85:F1553,6,FALSE)</f>
        <v>Põhitegevuse kulud</v>
      </c>
      <c r="B1709" t="str">
        <f>VLOOKUP(E1709,kontogrupp!A608:B1933,2,FALSE)</f>
        <v>55 - majandamiskulud</v>
      </c>
      <c r="C1709" t="s">
        <v>149</v>
      </c>
      <c r="D1709">
        <v>152</v>
      </c>
      <c r="E1709" s="1">
        <v>552590</v>
      </c>
      <c r="F1709" t="s">
        <v>149</v>
      </c>
      <c r="G1709" t="s">
        <v>154</v>
      </c>
      <c r="H1709" t="s">
        <v>155</v>
      </c>
      <c r="I1709" t="s">
        <v>117</v>
      </c>
      <c r="J1709" t="s">
        <v>118</v>
      </c>
    </row>
    <row r="1710" spans="1:16" hidden="1" x14ac:dyDescent="0.35">
      <c r="A1710" t="str">
        <f>VLOOKUP(E1710,kontoplaan!A86:F1554,6,FALSE)</f>
        <v>Põhitegevuse tulud</v>
      </c>
      <c r="B1710" t="str">
        <f>VLOOKUP(E1710,kontogrupp!A609:B1934,2,FALSE)</f>
        <v>32 - tulud kaupade ja teenuste müügist</v>
      </c>
      <c r="C1710" t="s">
        <v>197</v>
      </c>
      <c r="D1710">
        <v>72</v>
      </c>
      <c r="E1710" s="1">
        <v>322090</v>
      </c>
      <c r="F1710" t="s">
        <v>197</v>
      </c>
      <c r="G1710" t="s">
        <v>154</v>
      </c>
      <c r="H1710" t="s">
        <v>155</v>
      </c>
      <c r="I1710" t="s">
        <v>117</v>
      </c>
      <c r="J1710" t="s">
        <v>118</v>
      </c>
    </row>
    <row r="1711" spans="1:16" hidden="1" x14ac:dyDescent="0.35">
      <c r="A1711" t="str">
        <f>VLOOKUP(E1711,kontoplaan!A87:F1555,6,FALSE)</f>
        <v>Põhitegevuse tulud</v>
      </c>
      <c r="B1711" t="str">
        <f>VLOOKUP(E1711,kontogrupp!A610:B1935,2,FALSE)</f>
        <v>32 - tulud kaupade ja teenuste müügist</v>
      </c>
      <c r="C1711" t="s">
        <v>1309</v>
      </c>
      <c r="D1711">
        <v>80</v>
      </c>
      <c r="E1711" s="1">
        <v>322050</v>
      </c>
      <c r="F1711" t="s">
        <v>1309</v>
      </c>
      <c r="G1711" t="s">
        <v>154</v>
      </c>
      <c r="H1711" t="s">
        <v>155</v>
      </c>
      <c r="I1711" t="s">
        <v>117</v>
      </c>
      <c r="J1711" t="s">
        <v>118</v>
      </c>
    </row>
    <row r="1712" spans="1:16" x14ac:dyDescent="0.35">
      <c r="A1712" t="str">
        <f>VLOOKUP(E1712,kontoplaan!A88:F1556,6,FALSE)</f>
        <v>Põhitegevuse kulud</v>
      </c>
      <c r="B1712" t="str">
        <f>VLOOKUP(E1712,kontogrupp!A611:B1936,2,FALSE)</f>
        <v>50 - tööjõukulud</v>
      </c>
      <c r="C1712" t="s">
        <v>18</v>
      </c>
      <c r="D1712">
        <v>14</v>
      </c>
      <c r="E1712" s="1">
        <v>506040</v>
      </c>
      <c r="F1712" t="s">
        <v>18</v>
      </c>
      <c r="G1712" t="s">
        <v>154</v>
      </c>
      <c r="H1712" t="s">
        <v>155</v>
      </c>
      <c r="I1712" t="s">
        <v>117</v>
      </c>
      <c r="J1712" t="s">
        <v>118</v>
      </c>
      <c r="M1712" t="s">
        <v>210</v>
      </c>
      <c r="N1712" t="s">
        <v>211</v>
      </c>
    </row>
    <row r="1713" spans="1:16" x14ac:dyDescent="0.35">
      <c r="A1713" t="str">
        <f>VLOOKUP(E1713,kontoplaan!A89:F1557,6,FALSE)</f>
        <v>Põhitegevuse kulud</v>
      </c>
      <c r="B1713" t="str">
        <f>VLOOKUP(E1713,kontogrupp!A612:B1937,2,FALSE)</f>
        <v>50 - tööjõukulud</v>
      </c>
      <c r="C1713" t="s">
        <v>28</v>
      </c>
      <c r="D1713">
        <v>570</v>
      </c>
      <c r="E1713" s="1">
        <v>506000</v>
      </c>
      <c r="F1713" t="s">
        <v>28</v>
      </c>
      <c r="G1713" t="s">
        <v>154</v>
      </c>
      <c r="H1713" t="s">
        <v>155</v>
      </c>
      <c r="I1713" t="s">
        <v>117</v>
      </c>
      <c r="J1713" t="s">
        <v>118</v>
      </c>
      <c r="M1713" t="s">
        <v>210</v>
      </c>
      <c r="N1713" t="s">
        <v>211</v>
      </c>
    </row>
    <row r="1714" spans="1:16" x14ac:dyDescent="0.35">
      <c r="A1714" t="str">
        <f>VLOOKUP(E1714,kontoplaan!A90:F1558,6,FALSE)</f>
        <v>Põhitegevuse kulud</v>
      </c>
      <c r="B1714" t="str">
        <f>VLOOKUP(E1714,kontogrupp!A613:B1938,2,FALSE)</f>
        <v>50 - tööjõukulud</v>
      </c>
      <c r="C1714" t="s">
        <v>206</v>
      </c>
      <c r="D1714">
        <v>1728</v>
      </c>
      <c r="E1714" s="1">
        <v>500240</v>
      </c>
      <c r="F1714" t="s">
        <v>206</v>
      </c>
      <c r="G1714" t="s">
        <v>154</v>
      </c>
      <c r="H1714" t="s">
        <v>155</v>
      </c>
      <c r="I1714" t="s">
        <v>117</v>
      </c>
      <c r="J1714" t="s">
        <v>118</v>
      </c>
      <c r="M1714" t="s">
        <v>210</v>
      </c>
      <c r="N1714" t="s">
        <v>211</v>
      </c>
    </row>
    <row r="1715" spans="1:16" x14ac:dyDescent="0.35">
      <c r="A1715" t="str">
        <f>VLOOKUP(E1715,kontoplaan!A91:F1559,6,FALSE)</f>
        <v>Põhitegevuse kulud</v>
      </c>
      <c r="B1715" t="str">
        <f>VLOOKUP(E1715,kontogrupp!A614:B1939,2,FALSE)</f>
        <v>55 - majandamiskulud</v>
      </c>
      <c r="C1715" t="s">
        <v>209</v>
      </c>
      <c r="D1715">
        <v>470</v>
      </c>
      <c r="E1715" s="1">
        <v>552440</v>
      </c>
      <c r="F1715" t="s">
        <v>209</v>
      </c>
      <c r="G1715" t="s">
        <v>154</v>
      </c>
      <c r="H1715" t="s">
        <v>155</v>
      </c>
      <c r="I1715" t="s">
        <v>117</v>
      </c>
      <c r="J1715" t="s">
        <v>118</v>
      </c>
      <c r="M1715" t="s">
        <v>210</v>
      </c>
      <c r="N1715" t="s">
        <v>211</v>
      </c>
    </row>
    <row r="1716" spans="1:16" hidden="1" x14ac:dyDescent="0.35">
      <c r="A1716" t="str">
        <f>VLOOKUP(E1716,kontoplaan!A92:F1560,6,FALSE)</f>
        <v>Põhitegevuse tulud</v>
      </c>
      <c r="B1716" t="str">
        <f>VLOOKUP(E1716,kontogrupp!A615:B1940,2,FALSE)</f>
        <v>32 - tulud kaupade ja teenuste müügist</v>
      </c>
      <c r="C1716" t="s">
        <v>197</v>
      </c>
      <c r="D1716">
        <v>2782</v>
      </c>
      <c r="E1716" s="1">
        <v>322090</v>
      </c>
      <c r="F1716" t="s">
        <v>197</v>
      </c>
      <c r="G1716" t="s">
        <v>154</v>
      </c>
      <c r="H1716" t="s">
        <v>155</v>
      </c>
      <c r="I1716" t="s">
        <v>117</v>
      </c>
      <c r="J1716" t="s">
        <v>118</v>
      </c>
      <c r="M1716" t="s">
        <v>210</v>
      </c>
      <c r="N1716" t="s">
        <v>211</v>
      </c>
    </row>
    <row r="1717" spans="1:16" x14ac:dyDescent="0.35">
      <c r="A1717" t="str">
        <f>VLOOKUP(E1717,kontoplaan!A93:F1561,6,FALSE)</f>
        <v>Põhitegevuse kulud</v>
      </c>
      <c r="B1717" t="str">
        <f>VLOOKUP(E1717,kontogrupp!A616:B1941,2,FALSE)</f>
        <v>55 - majandamiskulud</v>
      </c>
      <c r="C1717" t="s">
        <v>1547</v>
      </c>
      <c r="D1717">
        <v>-173</v>
      </c>
      <c r="E1717" s="1">
        <v>552490</v>
      </c>
      <c r="F1717" t="s">
        <v>244</v>
      </c>
      <c r="G1717" t="s">
        <v>154</v>
      </c>
      <c r="H1717" t="s">
        <v>155</v>
      </c>
      <c r="I1717" t="s">
        <v>117</v>
      </c>
      <c r="J1717" t="s">
        <v>118</v>
      </c>
    </row>
    <row r="1718" spans="1:16" x14ac:dyDescent="0.35">
      <c r="A1718" t="str">
        <f>VLOOKUP(E1718,kontoplaan!A94:F1562,6,FALSE)</f>
        <v>Põhitegevuse kulud</v>
      </c>
      <c r="B1718" t="str">
        <f>VLOOKUP(E1718,kontogrupp!A617:B1942,2,FALSE)</f>
        <v>55 - majandamiskulud</v>
      </c>
      <c r="C1718" t="s">
        <v>1548</v>
      </c>
      <c r="D1718">
        <v>-5000</v>
      </c>
      <c r="E1718" s="1">
        <v>551290</v>
      </c>
      <c r="F1718" t="s">
        <v>347</v>
      </c>
      <c r="G1718" t="s">
        <v>47</v>
      </c>
      <c r="H1718" t="s">
        <v>48</v>
      </c>
      <c r="I1718" t="s">
        <v>292</v>
      </c>
      <c r="J1718" t="s">
        <v>293</v>
      </c>
      <c r="K1718" t="s">
        <v>669</v>
      </c>
      <c r="L1718" t="s">
        <v>670</v>
      </c>
      <c r="O1718" t="s">
        <v>671</v>
      </c>
      <c r="P1718" t="s">
        <v>672</v>
      </c>
    </row>
    <row r="1719" spans="1:16" x14ac:dyDescent="0.35">
      <c r="A1719" t="str">
        <f>VLOOKUP(E1719,kontoplaan!A95:F1563,6,FALSE)</f>
        <v>Põhitegevuse kulud</v>
      </c>
      <c r="B1719" t="str">
        <f>VLOOKUP(E1719,kontogrupp!A618:B1943,2,FALSE)</f>
        <v>55 - majandamiskulud</v>
      </c>
      <c r="C1719" t="s">
        <v>1549</v>
      </c>
      <c r="D1719">
        <v>60</v>
      </c>
      <c r="E1719" s="1">
        <v>551103</v>
      </c>
      <c r="F1719" t="s">
        <v>488</v>
      </c>
      <c r="G1719" t="s">
        <v>410</v>
      </c>
      <c r="H1719" t="s">
        <v>411</v>
      </c>
      <c r="I1719" t="s">
        <v>412</v>
      </c>
      <c r="J1719" t="s">
        <v>413</v>
      </c>
    </row>
    <row r="1720" spans="1:16" x14ac:dyDescent="0.35">
      <c r="A1720" t="str">
        <f>VLOOKUP(E1720,kontoplaan!A96:F1564,6,FALSE)</f>
        <v>Põhitegevuse kulud</v>
      </c>
      <c r="B1720" t="str">
        <f>VLOOKUP(E1720,kontogrupp!A619:B1944,2,FALSE)</f>
        <v>55 - majandamiskulud</v>
      </c>
      <c r="C1720" t="s">
        <v>1550</v>
      </c>
      <c r="D1720">
        <v>100</v>
      </c>
      <c r="E1720" s="1">
        <v>551104</v>
      </c>
      <c r="F1720" t="s">
        <v>172</v>
      </c>
      <c r="G1720" t="s">
        <v>410</v>
      </c>
      <c r="H1720" t="s">
        <v>411</v>
      </c>
      <c r="I1720" t="s">
        <v>412</v>
      </c>
      <c r="J1720" t="s">
        <v>413</v>
      </c>
    </row>
    <row r="1721" spans="1:16" x14ac:dyDescent="0.35">
      <c r="A1721" t="str">
        <f>VLOOKUP(E1721,kontoplaan!A97:F1565,6,FALSE)</f>
        <v>Põhitegevuse kulud</v>
      </c>
      <c r="B1721" t="str">
        <f>VLOOKUP(E1721,kontogrupp!A620:B1945,2,FALSE)</f>
        <v>55 - majandamiskulud</v>
      </c>
      <c r="C1721" t="s">
        <v>1549</v>
      </c>
      <c r="D1721">
        <v>-60</v>
      </c>
      <c r="E1721" s="1">
        <v>552520</v>
      </c>
      <c r="F1721" t="s">
        <v>297</v>
      </c>
      <c r="G1721" t="s">
        <v>410</v>
      </c>
      <c r="H1721" t="s">
        <v>411</v>
      </c>
      <c r="I1721" t="s">
        <v>412</v>
      </c>
      <c r="J1721" t="s">
        <v>413</v>
      </c>
    </row>
    <row r="1722" spans="1:16" x14ac:dyDescent="0.35">
      <c r="A1722" t="str">
        <f>VLOOKUP(E1722,kontoplaan!A98:F1566,6,FALSE)</f>
        <v>Põhitegevuse kulud</v>
      </c>
      <c r="B1722" t="str">
        <f>VLOOKUP(E1722,kontogrupp!A621:B1946,2,FALSE)</f>
        <v>55 - majandamiskulud</v>
      </c>
      <c r="C1722" t="s">
        <v>1550</v>
      </c>
      <c r="D1722">
        <v>-100</v>
      </c>
      <c r="E1722" s="1">
        <v>552520</v>
      </c>
      <c r="F1722" t="s">
        <v>297</v>
      </c>
      <c r="G1722" t="s">
        <v>410</v>
      </c>
      <c r="H1722" t="s">
        <v>411</v>
      </c>
      <c r="I1722" t="s">
        <v>412</v>
      </c>
      <c r="J1722" t="s">
        <v>413</v>
      </c>
    </row>
    <row r="1723" spans="1:16" x14ac:dyDescent="0.35">
      <c r="A1723" t="str">
        <f>VLOOKUP(E1723,kontoplaan!A99:F1567,6,FALSE)</f>
        <v>Põhitegevuse kulud</v>
      </c>
      <c r="B1723" t="str">
        <f>VLOOKUP(E1723,kontogrupp!A622:B1947,2,FALSE)</f>
        <v>55 - majandamiskulud</v>
      </c>
      <c r="C1723" t="s">
        <v>1551</v>
      </c>
      <c r="D1723">
        <v>-515</v>
      </c>
      <c r="E1723" s="1">
        <v>551303</v>
      </c>
      <c r="F1723" t="s">
        <v>488</v>
      </c>
      <c r="G1723" t="s">
        <v>410</v>
      </c>
      <c r="H1723" t="s">
        <v>411</v>
      </c>
      <c r="I1723" t="s">
        <v>412</v>
      </c>
      <c r="J1723" t="s">
        <v>413</v>
      </c>
    </row>
    <row r="1724" spans="1:16" x14ac:dyDescent="0.35">
      <c r="A1724" t="str">
        <f>VLOOKUP(E1724,kontoplaan!A100:F1568,6,FALSE)</f>
        <v>Põhitegevuse kulud</v>
      </c>
      <c r="B1724" t="str">
        <f>VLOOKUP(E1724,kontogrupp!A623:B1948,2,FALSE)</f>
        <v>55 - majandamiskulud</v>
      </c>
      <c r="C1724" t="s">
        <v>1551</v>
      </c>
      <c r="D1724">
        <v>515</v>
      </c>
      <c r="E1724" s="1">
        <v>551306</v>
      </c>
      <c r="F1724" t="s">
        <v>478</v>
      </c>
      <c r="G1724" t="s">
        <v>410</v>
      </c>
      <c r="H1724" t="s">
        <v>411</v>
      </c>
      <c r="I1724" t="s">
        <v>412</v>
      </c>
      <c r="J1724" t="s">
        <v>413</v>
      </c>
    </row>
    <row r="1725" spans="1:16" x14ac:dyDescent="0.35">
      <c r="A1725" t="str">
        <f>VLOOKUP(E1725,kontoplaan!A101:F1569,6,FALSE)</f>
        <v>Põhitegevuse kulud</v>
      </c>
      <c r="B1725" t="str">
        <f>VLOOKUP(E1725,kontogrupp!A624:B1949,2,FALSE)</f>
        <v>55 - majandamiskulud</v>
      </c>
      <c r="C1725" t="s">
        <v>1552</v>
      </c>
      <c r="D1725">
        <v>225</v>
      </c>
      <c r="E1725" s="1">
        <v>551490</v>
      </c>
      <c r="F1725" t="s">
        <v>1278</v>
      </c>
      <c r="G1725" t="s">
        <v>410</v>
      </c>
      <c r="H1725" t="s">
        <v>411</v>
      </c>
      <c r="I1725" t="s">
        <v>412</v>
      </c>
      <c r="J1725" t="s">
        <v>413</v>
      </c>
    </row>
    <row r="1726" spans="1:16" x14ac:dyDescent="0.35">
      <c r="A1726" t="str">
        <f>VLOOKUP(E1726,kontoplaan!A102:F1570,6,FALSE)</f>
        <v>Põhitegevuse kulud</v>
      </c>
      <c r="B1726" t="str">
        <f>VLOOKUP(E1726,kontogrupp!A625:B1950,2,FALSE)</f>
        <v>55 - majandamiskulud</v>
      </c>
      <c r="C1726" t="s">
        <v>1552</v>
      </c>
      <c r="D1726">
        <v>-225</v>
      </c>
      <c r="E1726" s="1">
        <v>552520</v>
      </c>
      <c r="F1726" t="s">
        <v>297</v>
      </c>
      <c r="G1726" t="s">
        <v>410</v>
      </c>
      <c r="H1726" t="s">
        <v>411</v>
      </c>
      <c r="I1726" t="s">
        <v>412</v>
      </c>
      <c r="J1726" t="s">
        <v>413</v>
      </c>
    </row>
    <row r="1727" spans="1:16" x14ac:dyDescent="0.35">
      <c r="A1727" t="str">
        <f>VLOOKUP(E1727,kontoplaan!A103:F1571,6,FALSE)</f>
        <v>Põhitegevuse kulud</v>
      </c>
      <c r="B1727" t="str">
        <f>VLOOKUP(E1727,kontogrupp!A626:B1951,2,FALSE)</f>
        <v>55 - majandamiskulud</v>
      </c>
      <c r="C1727" t="s">
        <v>1553</v>
      </c>
      <c r="D1727">
        <v>-1000</v>
      </c>
      <c r="E1727" s="1">
        <v>551500</v>
      </c>
      <c r="F1727" t="s">
        <v>169</v>
      </c>
      <c r="G1727" t="s">
        <v>410</v>
      </c>
      <c r="H1727" t="s">
        <v>411</v>
      </c>
      <c r="I1727" t="s">
        <v>412</v>
      </c>
      <c r="J1727" t="s">
        <v>413</v>
      </c>
    </row>
    <row r="1728" spans="1:16" x14ac:dyDescent="0.35">
      <c r="A1728" t="str">
        <f>VLOOKUP(E1728,kontoplaan!A104:F1572,6,FALSE)</f>
        <v>Põhitegevuse kulud</v>
      </c>
      <c r="B1728" t="str">
        <f>VLOOKUP(E1728,kontogrupp!A627:B1952,2,FALSE)</f>
        <v>55 - majandamiskulud</v>
      </c>
      <c r="C1728" t="s">
        <v>1553</v>
      </c>
      <c r="D1728">
        <v>1000</v>
      </c>
      <c r="E1728" s="1">
        <v>553290</v>
      </c>
      <c r="F1728" t="s">
        <v>991</v>
      </c>
      <c r="G1728" t="s">
        <v>410</v>
      </c>
      <c r="H1728" t="s">
        <v>411</v>
      </c>
      <c r="I1728" t="s">
        <v>412</v>
      </c>
      <c r="J1728" t="s">
        <v>413</v>
      </c>
    </row>
    <row r="1729" spans="1:14" x14ac:dyDescent="0.35">
      <c r="A1729" t="str">
        <f>VLOOKUP(E1729,kontoplaan!A105:F1573,6,FALSE)</f>
        <v>Põhitegevuse kulud</v>
      </c>
      <c r="B1729" t="str">
        <f>VLOOKUP(E1729,kontogrupp!A628:B1953,2,FALSE)</f>
        <v>55 - majandamiskulud</v>
      </c>
      <c r="C1729" t="s">
        <v>1554</v>
      </c>
      <c r="D1729">
        <v>220</v>
      </c>
      <c r="E1729" s="1">
        <v>552510</v>
      </c>
      <c r="F1729" t="s">
        <v>949</v>
      </c>
      <c r="G1729" t="s">
        <v>410</v>
      </c>
      <c r="H1729" t="s">
        <v>411</v>
      </c>
      <c r="I1729" t="s">
        <v>412</v>
      </c>
      <c r="J1729" t="s">
        <v>413</v>
      </c>
    </row>
    <row r="1730" spans="1:14" x14ac:dyDescent="0.35">
      <c r="A1730" t="str">
        <f>VLOOKUP(E1730,kontoplaan!A106:F1574,6,FALSE)</f>
        <v>Põhitegevuse kulud</v>
      </c>
      <c r="B1730" t="str">
        <f>VLOOKUP(E1730,kontogrupp!A629:B1954,2,FALSE)</f>
        <v>55 - majandamiskulud</v>
      </c>
      <c r="C1730" t="s">
        <v>1553</v>
      </c>
      <c r="D1730">
        <v>-220</v>
      </c>
      <c r="E1730" s="1">
        <v>552520</v>
      </c>
      <c r="F1730" t="s">
        <v>297</v>
      </c>
      <c r="G1730" t="s">
        <v>410</v>
      </c>
      <c r="H1730" t="s">
        <v>411</v>
      </c>
      <c r="I1730" t="s">
        <v>412</v>
      </c>
      <c r="J1730" t="s">
        <v>413</v>
      </c>
    </row>
    <row r="1731" spans="1:14" x14ac:dyDescent="0.35">
      <c r="A1731" t="str">
        <f>VLOOKUP(E1731,kontoplaan!A107:F1575,6,FALSE)</f>
        <v>Põhitegevuse kulud</v>
      </c>
      <c r="B1731" t="str">
        <f>VLOOKUP(E1731,kontogrupp!A630:B1955,2,FALSE)</f>
        <v>55 - majandamiskulud</v>
      </c>
      <c r="C1731" t="s">
        <v>1555</v>
      </c>
      <c r="D1731">
        <v>-650</v>
      </c>
      <c r="E1731" s="1">
        <v>552520</v>
      </c>
      <c r="F1731" t="s">
        <v>297</v>
      </c>
      <c r="G1731" t="s">
        <v>410</v>
      </c>
      <c r="H1731" t="s">
        <v>411</v>
      </c>
      <c r="I1731" t="s">
        <v>412</v>
      </c>
      <c r="J1731" t="s">
        <v>413</v>
      </c>
    </row>
    <row r="1732" spans="1:14" x14ac:dyDescent="0.35">
      <c r="A1732" t="str">
        <f>VLOOKUP(E1732,kontoplaan!A108:F1576,6,FALSE)</f>
        <v>Põhitegevuse kulud</v>
      </c>
      <c r="B1732" t="str">
        <f>VLOOKUP(E1732,kontogrupp!A631:B1956,2,FALSE)</f>
        <v>55 - majandamiskulud</v>
      </c>
      <c r="C1732" t="s">
        <v>1553</v>
      </c>
      <c r="D1732">
        <v>650</v>
      </c>
      <c r="E1732" s="1">
        <v>554031</v>
      </c>
      <c r="F1732" t="s">
        <v>870</v>
      </c>
      <c r="G1732" t="s">
        <v>410</v>
      </c>
      <c r="H1732" t="s">
        <v>411</v>
      </c>
      <c r="I1732" t="s">
        <v>412</v>
      </c>
      <c r="J1732" t="s">
        <v>413</v>
      </c>
    </row>
    <row r="1733" spans="1:14" x14ac:dyDescent="0.35">
      <c r="A1733" t="str">
        <f>VLOOKUP(E1733,kontoplaan!A109:F1577,6,FALSE)</f>
        <v>Põhitegevuse kulud</v>
      </c>
      <c r="B1733" t="str">
        <f>VLOOKUP(E1733,kontogrupp!A632:B1957,2,FALSE)</f>
        <v>55 - majandamiskulud</v>
      </c>
      <c r="C1733" t="s">
        <v>1556</v>
      </c>
      <c r="D1733">
        <v>-420</v>
      </c>
      <c r="E1733" s="1">
        <v>552520</v>
      </c>
      <c r="F1733" t="s">
        <v>297</v>
      </c>
      <c r="G1733" t="s">
        <v>410</v>
      </c>
      <c r="H1733" t="s">
        <v>411</v>
      </c>
      <c r="I1733" t="s">
        <v>412</v>
      </c>
      <c r="J1733" t="s">
        <v>413</v>
      </c>
    </row>
    <row r="1734" spans="1:14" x14ac:dyDescent="0.35">
      <c r="A1734" t="str">
        <f>VLOOKUP(E1734,kontoplaan!A110:F1578,6,FALSE)</f>
        <v>Põhitegevuse kulud</v>
      </c>
      <c r="B1734" t="str">
        <f>VLOOKUP(E1734,kontogrupp!A633:B1958,2,FALSE)</f>
        <v>55 - majandamiskulud</v>
      </c>
      <c r="C1734" t="s">
        <v>1556</v>
      </c>
      <c r="D1734">
        <v>420</v>
      </c>
      <c r="E1734" s="1">
        <v>552570</v>
      </c>
      <c r="F1734" t="s">
        <v>967</v>
      </c>
      <c r="G1734" t="s">
        <v>410</v>
      </c>
      <c r="H1734" t="s">
        <v>411</v>
      </c>
      <c r="I1734" t="s">
        <v>412</v>
      </c>
      <c r="J1734" t="s">
        <v>413</v>
      </c>
    </row>
    <row r="1735" spans="1:14" x14ac:dyDescent="0.35">
      <c r="A1735" t="str">
        <f>VLOOKUP(E1735,kontoplaan!A111:F1579,6,FALSE)</f>
        <v>Põhitegevuse kulud</v>
      </c>
      <c r="B1735" t="str">
        <f>VLOOKUP(E1735,kontogrupp!A634:B1959,2,FALSE)</f>
        <v>50 - tööjõukulud</v>
      </c>
      <c r="C1735" t="s">
        <v>18</v>
      </c>
      <c r="D1735">
        <v>6</v>
      </c>
      <c r="E1735" s="1">
        <v>506040</v>
      </c>
      <c r="F1735" t="s">
        <v>18</v>
      </c>
      <c r="G1735" t="s">
        <v>154</v>
      </c>
      <c r="H1735" t="s">
        <v>155</v>
      </c>
      <c r="I1735" t="s">
        <v>117</v>
      </c>
      <c r="J1735" t="s">
        <v>118</v>
      </c>
      <c r="M1735" t="s">
        <v>446</v>
      </c>
      <c r="N1735" t="s">
        <v>447</v>
      </c>
    </row>
    <row r="1736" spans="1:14" x14ac:dyDescent="0.35">
      <c r="A1736" t="str">
        <f>VLOOKUP(E1736,kontoplaan!A112:F1580,6,FALSE)</f>
        <v>Põhitegevuse kulud</v>
      </c>
      <c r="B1736" t="str">
        <f>VLOOKUP(E1736,kontogrupp!A635:B1960,2,FALSE)</f>
        <v>50 - tööjõukulud</v>
      </c>
      <c r="C1736" t="s">
        <v>28</v>
      </c>
      <c r="D1736">
        <v>270</v>
      </c>
      <c r="E1736" s="1">
        <v>506000</v>
      </c>
      <c r="F1736" t="s">
        <v>28</v>
      </c>
      <c r="G1736" t="s">
        <v>154</v>
      </c>
      <c r="H1736" t="s">
        <v>155</v>
      </c>
      <c r="I1736" t="s">
        <v>117</v>
      </c>
      <c r="J1736" t="s">
        <v>118</v>
      </c>
      <c r="M1736" t="s">
        <v>446</v>
      </c>
      <c r="N1736" t="s">
        <v>447</v>
      </c>
    </row>
    <row r="1737" spans="1:14" x14ac:dyDescent="0.35">
      <c r="A1737" t="str">
        <f>VLOOKUP(E1737,kontoplaan!A113:F1581,6,FALSE)</f>
        <v>Põhitegevuse kulud</v>
      </c>
      <c r="B1737" t="str">
        <f>VLOOKUP(E1737,kontogrupp!A636:B1961,2,FALSE)</f>
        <v>50 - tööjõukulud</v>
      </c>
      <c r="C1737" t="s">
        <v>206</v>
      </c>
      <c r="D1737">
        <v>646</v>
      </c>
      <c r="E1737" s="1">
        <v>500240</v>
      </c>
      <c r="F1737" t="s">
        <v>206</v>
      </c>
      <c r="G1737" t="s">
        <v>154</v>
      </c>
      <c r="H1737" t="s">
        <v>155</v>
      </c>
      <c r="I1737" t="s">
        <v>117</v>
      </c>
      <c r="J1737" t="s">
        <v>118</v>
      </c>
      <c r="M1737" t="s">
        <v>446</v>
      </c>
      <c r="N1737" t="s">
        <v>447</v>
      </c>
    </row>
    <row r="1738" spans="1:14" hidden="1" x14ac:dyDescent="0.35">
      <c r="A1738" t="str">
        <f>VLOOKUP(E1738,kontoplaan!A114:F1582,6,FALSE)</f>
        <v>Põhitegevuse tulud</v>
      </c>
      <c r="B1738" t="str">
        <f>VLOOKUP(E1738,kontogrupp!A637:B1962,2,FALSE)</f>
        <v>35 - saadud toetused</v>
      </c>
      <c r="C1738" t="s">
        <v>162</v>
      </c>
      <c r="D1738">
        <v>922</v>
      </c>
      <c r="E1738" s="1">
        <v>350000</v>
      </c>
      <c r="F1738" t="s">
        <v>162</v>
      </c>
      <c r="G1738" t="s">
        <v>154</v>
      </c>
      <c r="H1738" t="s">
        <v>155</v>
      </c>
      <c r="I1738" t="s">
        <v>117</v>
      </c>
      <c r="J1738" t="s">
        <v>118</v>
      </c>
      <c r="M1738" t="s">
        <v>446</v>
      </c>
      <c r="N1738" t="s">
        <v>447</v>
      </c>
    </row>
    <row r="1739" spans="1:14" hidden="1" x14ac:dyDescent="0.35">
      <c r="A1739" t="str">
        <f>VLOOKUP(E1739,kontoplaan!A115:F1583,6,FALSE)</f>
        <v>Põhitegevuse tulud</v>
      </c>
      <c r="B1739" t="str">
        <f>VLOOKUP(E1739,kontogrupp!A638:B1963,2,FALSE)</f>
        <v>35 - saadud toetused</v>
      </c>
      <c r="C1739" t="s">
        <v>817</v>
      </c>
      <c r="D1739">
        <v>9348</v>
      </c>
      <c r="E1739" s="1">
        <v>350020</v>
      </c>
      <c r="F1739" t="s">
        <v>817</v>
      </c>
      <c r="G1739" t="s">
        <v>154</v>
      </c>
      <c r="H1739" t="s">
        <v>155</v>
      </c>
      <c r="I1739" t="s">
        <v>117</v>
      </c>
      <c r="J1739" t="s">
        <v>118</v>
      </c>
      <c r="M1739" t="s">
        <v>580</v>
      </c>
      <c r="N1739" t="s">
        <v>581</v>
      </c>
    </row>
    <row r="1740" spans="1:14" x14ac:dyDescent="0.35">
      <c r="A1740" t="str">
        <f>VLOOKUP(E1740,kontoplaan!A116:F1584,6,FALSE)</f>
        <v>Põhitegevuse kulud</v>
      </c>
      <c r="B1740" t="str">
        <f>VLOOKUP(E1740,kontogrupp!A639:B1964,2,FALSE)</f>
        <v>55 - majandamiskulud</v>
      </c>
      <c r="C1740" t="s">
        <v>667</v>
      </c>
      <c r="D1740">
        <v>2100</v>
      </c>
      <c r="E1740" s="1">
        <v>550304</v>
      </c>
      <c r="F1740" t="s">
        <v>667</v>
      </c>
      <c r="G1740" t="s">
        <v>154</v>
      </c>
      <c r="H1740" t="s">
        <v>155</v>
      </c>
      <c r="I1740" t="s">
        <v>117</v>
      </c>
      <c r="J1740" t="s">
        <v>118</v>
      </c>
      <c r="M1740" t="s">
        <v>580</v>
      </c>
      <c r="N1740" t="s">
        <v>581</v>
      </c>
    </row>
    <row r="1741" spans="1:14" x14ac:dyDescent="0.35">
      <c r="A1741" t="str">
        <f>VLOOKUP(E1741,kontoplaan!A117:F1585,6,FALSE)</f>
        <v>Põhitegevuse kulud</v>
      </c>
      <c r="B1741" t="str">
        <f>VLOOKUP(E1741,kontogrupp!A640:B1965,2,FALSE)</f>
        <v>55 - majandamiskulud</v>
      </c>
      <c r="C1741" t="s">
        <v>872</v>
      </c>
      <c r="D1741">
        <v>412</v>
      </c>
      <c r="E1741" s="1">
        <v>550303</v>
      </c>
      <c r="F1741" t="s">
        <v>872</v>
      </c>
      <c r="G1741" t="s">
        <v>154</v>
      </c>
      <c r="H1741" t="s">
        <v>155</v>
      </c>
      <c r="I1741" t="s">
        <v>117</v>
      </c>
      <c r="J1741" t="s">
        <v>118</v>
      </c>
      <c r="M1741" t="s">
        <v>580</v>
      </c>
      <c r="N1741" t="s">
        <v>581</v>
      </c>
    </row>
    <row r="1742" spans="1:14" x14ac:dyDescent="0.35">
      <c r="A1742" t="str">
        <f>VLOOKUP(E1742,kontoplaan!A118:F1586,6,FALSE)</f>
        <v>Põhitegevuse kulud</v>
      </c>
      <c r="B1742" t="str">
        <f>VLOOKUP(E1742,kontogrupp!A641:B1966,2,FALSE)</f>
        <v>55 - majandamiskulud</v>
      </c>
      <c r="C1742" t="s">
        <v>276</v>
      </c>
      <c r="D1742">
        <v>2717</v>
      </c>
      <c r="E1742" s="1">
        <v>550301</v>
      </c>
      <c r="F1742" t="s">
        <v>276</v>
      </c>
      <c r="G1742" t="s">
        <v>154</v>
      </c>
      <c r="H1742" t="s">
        <v>155</v>
      </c>
      <c r="I1742" t="s">
        <v>117</v>
      </c>
      <c r="J1742" t="s">
        <v>118</v>
      </c>
      <c r="M1742" t="s">
        <v>580</v>
      </c>
      <c r="N1742" t="s">
        <v>581</v>
      </c>
    </row>
    <row r="1743" spans="1:14" x14ac:dyDescent="0.35">
      <c r="A1743" t="str">
        <f>VLOOKUP(E1743,kontoplaan!A119:F1587,6,FALSE)</f>
        <v>Põhitegevuse kulud</v>
      </c>
      <c r="B1743" t="str">
        <f>VLOOKUP(E1743,kontogrupp!A642:B1967,2,FALSE)</f>
        <v>55 - majandamiskulud</v>
      </c>
      <c r="C1743" t="s">
        <v>274</v>
      </c>
      <c r="D1743">
        <v>4119</v>
      </c>
      <c r="E1743" s="1">
        <v>550302</v>
      </c>
      <c r="F1743" t="s">
        <v>274</v>
      </c>
      <c r="G1743" t="s">
        <v>154</v>
      </c>
      <c r="H1743" t="s">
        <v>155</v>
      </c>
      <c r="I1743" t="s">
        <v>117</v>
      </c>
      <c r="J1743" t="s">
        <v>118</v>
      </c>
      <c r="M1743" t="s">
        <v>572</v>
      </c>
      <c r="N1743" t="s">
        <v>573</v>
      </c>
    </row>
    <row r="1744" spans="1:14" x14ac:dyDescent="0.35">
      <c r="A1744" t="str">
        <f>VLOOKUP(E1744,kontoplaan!A120:F1588,6,FALSE)</f>
        <v>Põhitegevuse kulud</v>
      </c>
      <c r="B1744" t="str">
        <f>VLOOKUP(E1744,kontogrupp!A643:B1968,2,FALSE)</f>
        <v>55 - majandamiskulud</v>
      </c>
      <c r="C1744" t="s">
        <v>1557</v>
      </c>
      <c r="D1744">
        <v>80</v>
      </c>
      <c r="E1744" s="1">
        <v>552590</v>
      </c>
      <c r="F1744" t="s">
        <v>149</v>
      </c>
      <c r="G1744" t="s">
        <v>609</v>
      </c>
      <c r="H1744" t="s">
        <v>610</v>
      </c>
      <c r="I1744" t="s">
        <v>250</v>
      </c>
      <c r="J1744" t="s">
        <v>251</v>
      </c>
    </row>
    <row r="1745" spans="1:16" x14ac:dyDescent="0.35">
      <c r="A1745" t="str">
        <f>VLOOKUP(E1745,kontoplaan!A121:F1589,6,FALSE)</f>
        <v>Põhitegevuse kulud</v>
      </c>
      <c r="B1745" t="str">
        <f>VLOOKUP(E1745,kontogrupp!A644:B1969,2,FALSE)</f>
        <v>50 - tööjõukulud</v>
      </c>
      <c r="C1745" t="s">
        <v>1558</v>
      </c>
      <c r="D1745">
        <v>6</v>
      </c>
      <c r="E1745" s="1">
        <v>506040</v>
      </c>
      <c r="F1745" t="s">
        <v>18</v>
      </c>
      <c r="G1745" t="s">
        <v>19</v>
      </c>
      <c r="H1745" t="s">
        <v>20</v>
      </c>
      <c r="I1745" t="s">
        <v>21</v>
      </c>
      <c r="J1745" t="s">
        <v>22</v>
      </c>
      <c r="O1745" t="s">
        <v>98</v>
      </c>
      <c r="P1745" t="s">
        <v>99</v>
      </c>
    </row>
    <row r="1746" spans="1:16" x14ac:dyDescent="0.35">
      <c r="A1746" t="str">
        <f>VLOOKUP(E1746,kontoplaan!A122:F1590,6,FALSE)</f>
        <v>Põhitegevuse kulud</v>
      </c>
      <c r="B1746" t="str">
        <f>VLOOKUP(E1746,kontogrupp!A645:B1970,2,FALSE)</f>
        <v>50 - tööjõukulud</v>
      </c>
      <c r="C1746" t="s">
        <v>1559</v>
      </c>
      <c r="D1746">
        <v>-6</v>
      </c>
      <c r="E1746" s="1">
        <v>506040</v>
      </c>
      <c r="F1746" t="s">
        <v>18</v>
      </c>
      <c r="G1746" t="s">
        <v>19</v>
      </c>
      <c r="H1746" t="s">
        <v>20</v>
      </c>
      <c r="I1746" t="s">
        <v>21</v>
      </c>
      <c r="J1746" t="s">
        <v>22</v>
      </c>
      <c r="O1746" t="s">
        <v>23</v>
      </c>
      <c r="P1746" t="s">
        <v>24</v>
      </c>
    </row>
    <row r="1747" spans="1:16" x14ac:dyDescent="0.35">
      <c r="A1747" t="str">
        <f>VLOOKUP(E1747,kontoplaan!A123:F1591,6,FALSE)</f>
        <v>Põhitegevuse kulud</v>
      </c>
      <c r="B1747" t="str">
        <f>VLOOKUP(E1747,kontogrupp!A646:B1971,2,FALSE)</f>
        <v>50 - tööjõukulud</v>
      </c>
      <c r="C1747" t="s">
        <v>1560</v>
      </c>
      <c r="D1747">
        <v>231</v>
      </c>
      <c r="E1747" s="1">
        <v>506000</v>
      </c>
      <c r="F1747" t="s">
        <v>28</v>
      </c>
      <c r="G1747" t="s">
        <v>19</v>
      </c>
      <c r="H1747" t="s">
        <v>20</v>
      </c>
      <c r="I1747" t="s">
        <v>21</v>
      </c>
      <c r="J1747" t="s">
        <v>22</v>
      </c>
      <c r="O1747" t="s">
        <v>98</v>
      </c>
      <c r="P1747" t="s">
        <v>99</v>
      </c>
    </row>
    <row r="1748" spans="1:16" x14ac:dyDescent="0.35">
      <c r="A1748" t="str">
        <f>VLOOKUP(E1748,kontoplaan!A124:F1592,6,FALSE)</f>
        <v>Põhitegevuse kulud</v>
      </c>
      <c r="B1748" t="str">
        <f>VLOOKUP(E1748,kontogrupp!A647:B1972,2,FALSE)</f>
        <v>50 - tööjõukulud</v>
      </c>
      <c r="C1748" t="s">
        <v>1561</v>
      </c>
      <c r="D1748">
        <v>-231</v>
      </c>
      <c r="E1748" s="1">
        <v>506000</v>
      </c>
      <c r="F1748" t="s">
        <v>28</v>
      </c>
      <c r="G1748" t="s">
        <v>19</v>
      </c>
      <c r="H1748" t="s">
        <v>20</v>
      </c>
      <c r="I1748" t="s">
        <v>21</v>
      </c>
      <c r="J1748" t="s">
        <v>22</v>
      </c>
      <c r="O1748" t="s">
        <v>23</v>
      </c>
      <c r="P1748" t="s">
        <v>24</v>
      </c>
    </row>
    <row r="1749" spans="1:16" x14ac:dyDescent="0.35">
      <c r="A1749" t="str">
        <f>VLOOKUP(E1749,kontoplaan!A125:F1593,6,FALSE)</f>
        <v>Põhitegevuse kulud</v>
      </c>
      <c r="B1749" t="str">
        <f>VLOOKUP(E1749,kontogrupp!A648:B1973,2,FALSE)</f>
        <v>50 - tööjõukulud</v>
      </c>
      <c r="C1749" t="s">
        <v>1562</v>
      </c>
      <c r="D1749">
        <v>700</v>
      </c>
      <c r="E1749" s="1">
        <v>500250</v>
      </c>
      <c r="F1749" t="s">
        <v>102</v>
      </c>
      <c r="G1749" t="s">
        <v>19</v>
      </c>
      <c r="H1749" t="s">
        <v>20</v>
      </c>
      <c r="I1749" t="s">
        <v>21</v>
      </c>
      <c r="J1749" t="s">
        <v>22</v>
      </c>
      <c r="O1749" t="s">
        <v>98</v>
      </c>
      <c r="P1749" t="s">
        <v>99</v>
      </c>
    </row>
    <row r="1750" spans="1:16" x14ac:dyDescent="0.35">
      <c r="A1750" t="str">
        <f>VLOOKUP(E1750,kontoplaan!A126:F1594,6,FALSE)</f>
        <v>Põhitegevuse kulud</v>
      </c>
      <c r="B1750" t="str">
        <f>VLOOKUP(E1750,kontogrupp!A649:B1974,2,FALSE)</f>
        <v>50 - tööjõukulud</v>
      </c>
      <c r="C1750" t="s">
        <v>1563</v>
      </c>
      <c r="D1750">
        <v>-700</v>
      </c>
      <c r="E1750" s="1">
        <v>500250</v>
      </c>
      <c r="F1750" t="s">
        <v>102</v>
      </c>
      <c r="G1750" t="s">
        <v>19</v>
      </c>
      <c r="H1750" t="s">
        <v>20</v>
      </c>
      <c r="I1750" t="s">
        <v>21</v>
      </c>
      <c r="J1750" t="s">
        <v>22</v>
      </c>
      <c r="O1750" t="s">
        <v>23</v>
      </c>
      <c r="P1750" t="s">
        <v>24</v>
      </c>
    </row>
    <row r="1751" spans="1:16" x14ac:dyDescent="0.35">
      <c r="A1751" t="str">
        <f>VLOOKUP(E1751,kontoplaan!A127:F1595,6,FALSE)</f>
        <v>Põhitegevuse kulud</v>
      </c>
      <c r="B1751" t="str">
        <f>VLOOKUP(E1751,kontogrupp!A650:B1975,2,FALSE)</f>
        <v>55 - majandamiskulud</v>
      </c>
      <c r="C1751" t="s">
        <v>1564</v>
      </c>
      <c r="D1751">
        <v>173</v>
      </c>
      <c r="E1751" s="1">
        <v>552590</v>
      </c>
      <c r="F1751" t="s">
        <v>149</v>
      </c>
      <c r="G1751" t="s">
        <v>221</v>
      </c>
      <c r="H1751" t="s">
        <v>222</v>
      </c>
      <c r="I1751" t="s">
        <v>223</v>
      </c>
      <c r="J1751" t="s">
        <v>224</v>
      </c>
    </row>
    <row r="1752" spans="1:16" x14ac:dyDescent="0.35">
      <c r="A1752" t="str">
        <f>VLOOKUP(E1752,kontoplaan!A128:F1596,6,FALSE)</f>
        <v>Põhitegevuse kulud</v>
      </c>
      <c r="B1752" t="str">
        <f>VLOOKUP(E1752,kontogrupp!A651:B1976,2,FALSE)</f>
        <v>55 - majandamiskulud</v>
      </c>
      <c r="C1752" t="s">
        <v>687</v>
      </c>
      <c r="D1752">
        <v>1540</v>
      </c>
      <c r="E1752" s="1">
        <v>551250</v>
      </c>
      <c r="F1752" t="s">
        <v>687</v>
      </c>
      <c r="G1752" t="s">
        <v>384</v>
      </c>
      <c r="H1752" t="s">
        <v>385</v>
      </c>
      <c r="I1752" t="s">
        <v>339</v>
      </c>
      <c r="J1752" t="s">
        <v>340</v>
      </c>
    </row>
    <row r="1753" spans="1:16" x14ac:dyDescent="0.35">
      <c r="A1753" t="str">
        <f>VLOOKUP(E1753,kontoplaan!A129:F1597,6,FALSE)</f>
        <v>Põhitegevuse kulud</v>
      </c>
      <c r="B1753" t="str">
        <f>VLOOKUP(E1753,kontogrupp!A652:B1977,2,FALSE)</f>
        <v>50 - tööjõukulud</v>
      </c>
      <c r="C1753" t="s">
        <v>227</v>
      </c>
      <c r="D1753">
        <v>-1540</v>
      </c>
      <c r="E1753" s="1">
        <v>500280</v>
      </c>
      <c r="F1753" t="s">
        <v>227</v>
      </c>
      <c r="G1753" t="s">
        <v>384</v>
      </c>
      <c r="H1753" t="s">
        <v>385</v>
      </c>
      <c r="I1753" t="s">
        <v>339</v>
      </c>
      <c r="J1753" t="s">
        <v>340</v>
      </c>
    </row>
    <row r="1754" spans="1:16" x14ac:dyDescent="0.35">
      <c r="A1754" t="str">
        <f>VLOOKUP(E1754,kontoplaan!A130:F1598,6,FALSE)</f>
        <v>Põhitegevuse kulud</v>
      </c>
      <c r="B1754" t="str">
        <f>VLOOKUP(E1754,kontogrupp!A653:B1978,2,FALSE)</f>
        <v>55 - majandamiskulud</v>
      </c>
      <c r="C1754" t="s">
        <v>1565</v>
      </c>
      <c r="D1754">
        <v>50</v>
      </c>
      <c r="E1754" s="1">
        <v>551300</v>
      </c>
      <c r="F1754" t="s">
        <v>440</v>
      </c>
      <c r="G1754" t="s">
        <v>288</v>
      </c>
      <c r="H1754" t="s">
        <v>289</v>
      </c>
      <c r="I1754" t="s">
        <v>117</v>
      </c>
      <c r="J1754" t="s">
        <v>118</v>
      </c>
    </row>
    <row r="1755" spans="1:16" x14ac:dyDescent="0.35">
      <c r="A1755" t="str">
        <f>VLOOKUP(E1755,kontoplaan!A131:F1599,6,FALSE)</f>
        <v>Põhitegevuse kulud</v>
      </c>
      <c r="B1755" t="str">
        <f>VLOOKUP(E1755,kontogrupp!A654:B1979,2,FALSE)</f>
        <v>50 - tööjõukulud</v>
      </c>
      <c r="C1755" t="s">
        <v>1566</v>
      </c>
      <c r="D1755">
        <v>115</v>
      </c>
      <c r="E1755" s="1">
        <v>506040</v>
      </c>
      <c r="F1755" t="s">
        <v>18</v>
      </c>
      <c r="G1755" t="s">
        <v>19</v>
      </c>
      <c r="H1755" t="s">
        <v>20</v>
      </c>
      <c r="I1755" t="s">
        <v>720</v>
      </c>
      <c r="J1755" t="s">
        <v>721</v>
      </c>
      <c r="O1755" t="s">
        <v>23</v>
      </c>
      <c r="P1755" t="s">
        <v>24</v>
      </c>
    </row>
    <row r="1756" spans="1:16" x14ac:dyDescent="0.35">
      <c r="A1756" t="str">
        <f>VLOOKUP(E1756,kontoplaan!A132:F1600,6,FALSE)</f>
        <v>Põhitegevuse kulud</v>
      </c>
      <c r="B1756" t="str">
        <f>VLOOKUP(E1756,kontogrupp!A655:B1980,2,FALSE)</f>
        <v>50 - tööjõukulud</v>
      </c>
      <c r="C1756" t="s">
        <v>1567</v>
      </c>
      <c r="D1756">
        <v>4735</v>
      </c>
      <c r="E1756" s="1">
        <v>506000</v>
      </c>
      <c r="F1756" t="s">
        <v>28</v>
      </c>
      <c r="G1756" t="s">
        <v>19</v>
      </c>
      <c r="H1756" t="s">
        <v>20</v>
      </c>
      <c r="I1756" t="s">
        <v>720</v>
      </c>
      <c r="J1756" t="s">
        <v>721</v>
      </c>
      <c r="O1756" t="s">
        <v>23</v>
      </c>
      <c r="P1756" t="s">
        <v>24</v>
      </c>
    </row>
    <row r="1757" spans="1:16" x14ac:dyDescent="0.35">
      <c r="A1757" t="str">
        <f>VLOOKUP(E1757,kontoplaan!A133:F1601,6,FALSE)</f>
        <v>Põhitegevuse kulud</v>
      </c>
      <c r="B1757" t="str">
        <f>VLOOKUP(E1757,kontogrupp!A656:B1981,2,FALSE)</f>
        <v>50 - tööjõukulud</v>
      </c>
      <c r="C1757" t="s">
        <v>1568</v>
      </c>
      <c r="D1757">
        <v>14350</v>
      </c>
      <c r="E1757" s="1">
        <v>500250</v>
      </c>
      <c r="F1757" t="s">
        <v>102</v>
      </c>
      <c r="G1757" t="s">
        <v>19</v>
      </c>
      <c r="H1757" t="s">
        <v>20</v>
      </c>
      <c r="I1757" t="s">
        <v>720</v>
      </c>
      <c r="J1757" t="s">
        <v>721</v>
      </c>
      <c r="O1757" t="s">
        <v>23</v>
      </c>
      <c r="P1757" t="s">
        <v>24</v>
      </c>
    </row>
    <row r="1758" spans="1:16" x14ac:dyDescent="0.35">
      <c r="A1758" t="str">
        <f>VLOOKUP(E1758,kontoplaan!A134:F1602,6,FALSE)</f>
        <v>Põhitegevuse kulud</v>
      </c>
      <c r="B1758" t="str">
        <f>VLOOKUP(E1758,kontogrupp!A657:B1982,2,FALSE)</f>
        <v>45 - toetused juriidilistele isikutele</v>
      </c>
      <c r="C1758" t="s">
        <v>1569</v>
      </c>
      <c r="D1758">
        <v>4055</v>
      </c>
      <c r="E1758" s="1">
        <v>450000</v>
      </c>
      <c r="F1758" t="s">
        <v>162</v>
      </c>
      <c r="G1758" t="s">
        <v>258</v>
      </c>
      <c r="H1758" t="s">
        <v>259</v>
      </c>
      <c r="I1758" t="s">
        <v>117</v>
      </c>
      <c r="J1758" t="s">
        <v>118</v>
      </c>
      <c r="M1758" t="s">
        <v>141</v>
      </c>
      <c r="N1758" t="s">
        <v>142</v>
      </c>
    </row>
    <row r="1759" spans="1:16" x14ac:dyDescent="0.35">
      <c r="A1759" t="str">
        <f>VLOOKUP(E1759,kontoplaan!A135:F1603,6,FALSE)</f>
        <v>Põhitegevuse kulud</v>
      </c>
      <c r="B1759" t="str">
        <f>VLOOKUP(E1759,kontogrupp!A658:B1983,2,FALSE)</f>
        <v>45 - toetused juriidilistele isikutele</v>
      </c>
      <c r="C1759" t="s">
        <v>1569</v>
      </c>
      <c r="D1759">
        <v>8305</v>
      </c>
      <c r="E1759" s="1">
        <v>450000</v>
      </c>
      <c r="F1759" t="s">
        <v>162</v>
      </c>
      <c r="G1759" t="s">
        <v>258</v>
      </c>
      <c r="H1759" t="s">
        <v>259</v>
      </c>
      <c r="I1759" t="s">
        <v>117</v>
      </c>
      <c r="J1759" t="s">
        <v>118</v>
      </c>
      <c r="M1759" t="s">
        <v>1134</v>
      </c>
      <c r="N1759" t="s">
        <v>1135</v>
      </c>
    </row>
    <row r="1760" spans="1:16" x14ac:dyDescent="0.35">
      <c r="A1760" t="str">
        <f>VLOOKUP(E1760,kontoplaan!A136:F1604,6,FALSE)</f>
        <v>Põhitegevuse kulud</v>
      </c>
      <c r="B1760" t="str">
        <f>VLOOKUP(E1760,kontogrupp!A659:B1984,2,FALSE)</f>
        <v>45 - toetused juriidilistele isikutele</v>
      </c>
      <c r="C1760" t="s">
        <v>1569</v>
      </c>
      <c r="D1760">
        <v>1768</v>
      </c>
      <c r="E1760" s="1">
        <v>450000</v>
      </c>
      <c r="F1760" t="s">
        <v>162</v>
      </c>
      <c r="G1760" t="s">
        <v>258</v>
      </c>
      <c r="H1760" t="s">
        <v>259</v>
      </c>
      <c r="I1760" t="s">
        <v>117</v>
      </c>
      <c r="J1760" t="s">
        <v>118</v>
      </c>
      <c r="M1760" t="s">
        <v>267</v>
      </c>
      <c r="N1760" t="s">
        <v>268</v>
      </c>
    </row>
    <row r="1761" spans="1:14" x14ac:dyDescent="0.35">
      <c r="A1761" t="str">
        <f>VLOOKUP(E1761,kontoplaan!A137:F1605,6,FALSE)</f>
        <v>Põhitegevuse kulud</v>
      </c>
      <c r="B1761" t="str">
        <f>VLOOKUP(E1761,kontogrupp!A660:B1985,2,FALSE)</f>
        <v>45 - toetused juriidilistele isikutele</v>
      </c>
      <c r="C1761" t="s">
        <v>1569</v>
      </c>
      <c r="D1761">
        <v>13555</v>
      </c>
      <c r="E1761" s="1">
        <v>450000</v>
      </c>
      <c r="F1761" t="s">
        <v>162</v>
      </c>
      <c r="G1761" t="s">
        <v>258</v>
      </c>
      <c r="H1761" t="s">
        <v>259</v>
      </c>
      <c r="I1761" t="s">
        <v>117</v>
      </c>
      <c r="J1761" t="s">
        <v>118</v>
      </c>
      <c r="M1761" t="s">
        <v>1474</v>
      </c>
      <c r="N1761" t="s">
        <v>1475</v>
      </c>
    </row>
    <row r="1762" spans="1:14" x14ac:dyDescent="0.35">
      <c r="A1762" t="str">
        <f>VLOOKUP(E1762,kontoplaan!A138:F1606,6,FALSE)</f>
        <v>Põhitegevuse kulud</v>
      </c>
      <c r="B1762" t="str">
        <f>VLOOKUP(E1762,kontogrupp!A661:B1986,2,FALSE)</f>
        <v>45 - toetused juriidilistele isikutele</v>
      </c>
      <c r="C1762" t="s">
        <v>1569</v>
      </c>
      <c r="D1762">
        <v>29171</v>
      </c>
      <c r="E1762" s="1">
        <v>450000</v>
      </c>
      <c r="F1762" t="s">
        <v>162</v>
      </c>
      <c r="G1762" t="s">
        <v>258</v>
      </c>
      <c r="H1762" t="s">
        <v>259</v>
      </c>
      <c r="I1762" t="s">
        <v>117</v>
      </c>
      <c r="J1762" t="s">
        <v>118</v>
      </c>
      <c r="M1762" t="s">
        <v>286</v>
      </c>
      <c r="N1762" t="s">
        <v>287</v>
      </c>
    </row>
    <row r="1763" spans="1:14" x14ac:dyDescent="0.35">
      <c r="A1763" t="str">
        <f>VLOOKUP(E1763,kontoplaan!A139:F1607,6,FALSE)</f>
        <v>Põhitegevuse kulud</v>
      </c>
      <c r="B1763" t="str">
        <f>VLOOKUP(E1763,kontogrupp!A662:B1987,2,FALSE)</f>
        <v>45 - toetused juriidilistele isikutele</v>
      </c>
      <c r="C1763" t="s">
        <v>1570</v>
      </c>
      <c r="D1763">
        <v>268449</v>
      </c>
      <c r="E1763" s="1">
        <v>450000</v>
      </c>
      <c r="F1763" t="s">
        <v>162</v>
      </c>
      <c r="G1763" t="s">
        <v>258</v>
      </c>
      <c r="H1763" t="s">
        <v>259</v>
      </c>
      <c r="I1763" t="s">
        <v>280</v>
      </c>
      <c r="J1763" t="s">
        <v>281</v>
      </c>
      <c r="M1763" t="s">
        <v>282</v>
      </c>
      <c r="N1763" t="s">
        <v>283</v>
      </c>
    </row>
    <row r="1764" spans="1:14" x14ac:dyDescent="0.35">
      <c r="A1764" t="str">
        <f>VLOOKUP(E1764,kontoplaan!A140:F1608,6,FALSE)</f>
        <v>Põhitegevuse kulud</v>
      </c>
      <c r="B1764" t="str">
        <f>VLOOKUP(E1764,kontogrupp!A663:B1988,2,FALSE)</f>
        <v>50 - tööjõukulud</v>
      </c>
      <c r="C1764" t="s">
        <v>1571</v>
      </c>
      <c r="D1764">
        <v>-1605</v>
      </c>
      <c r="E1764" s="1">
        <v>506040</v>
      </c>
      <c r="F1764" t="s">
        <v>18</v>
      </c>
      <c r="G1764" t="s">
        <v>258</v>
      </c>
      <c r="H1764" t="s">
        <v>259</v>
      </c>
      <c r="I1764" t="s">
        <v>280</v>
      </c>
      <c r="J1764" t="s">
        <v>281</v>
      </c>
      <c r="M1764" t="s">
        <v>282</v>
      </c>
      <c r="N1764" t="s">
        <v>283</v>
      </c>
    </row>
    <row r="1765" spans="1:14" x14ac:dyDescent="0.35">
      <c r="A1765" t="str">
        <f>VLOOKUP(E1765,kontoplaan!A141:F1609,6,FALSE)</f>
        <v>Põhitegevuse kulud</v>
      </c>
      <c r="B1765" t="str">
        <f>VLOOKUP(E1765,kontogrupp!A664:B1989,2,FALSE)</f>
        <v>50 - tööjõukulud</v>
      </c>
      <c r="C1765" t="s">
        <v>1571</v>
      </c>
      <c r="D1765">
        <v>-66209</v>
      </c>
      <c r="E1765" s="1">
        <v>506000</v>
      </c>
      <c r="F1765" t="s">
        <v>28</v>
      </c>
      <c r="G1765" t="s">
        <v>258</v>
      </c>
      <c r="H1765" t="s">
        <v>259</v>
      </c>
      <c r="I1765" t="s">
        <v>280</v>
      </c>
      <c r="J1765" t="s">
        <v>281</v>
      </c>
      <c r="M1765" t="s">
        <v>282</v>
      </c>
      <c r="N1765" t="s">
        <v>283</v>
      </c>
    </row>
    <row r="1766" spans="1:14" x14ac:dyDescent="0.35">
      <c r="A1766" t="str">
        <f>VLOOKUP(E1766,kontoplaan!A142:F1610,6,FALSE)</f>
        <v>Põhitegevuse kulud</v>
      </c>
      <c r="B1766" t="str">
        <f>VLOOKUP(E1766,kontogrupp!A665:B1990,2,FALSE)</f>
        <v>50 - tööjõukulud</v>
      </c>
      <c r="C1766" t="s">
        <v>1571</v>
      </c>
      <c r="D1766">
        <v>-200635</v>
      </c>
      <c r="E1766" s="1">
        <v>500260</v>
      </c>
      <c r="F1766" t="s">
        <v>157</v>
      </c>
      <c r="G1766" t="s">
        <v>258</v>
      </c>
      <c r="H1766" t="s">
        <v>259</v>
      </c>
      <c r="I1766" t="s">
        <v>280</v>
      </c>
      <c r="J1766" t="s">
        <v>281</v>
      </c>
      <c r="M1766" t="s">
        <v>282</v>
      </c>
      <c r="N1766" t="s">
        <v>283</v>
      </c>
    </row>
    <row r="1767" spans="1:14" x14ac:dyDescent="0.35">
      <c r="A1767" t="str">
        <f>VLOOKUP(E1767,kontoplaan!A143:F1611,6,FALSE)</f>
        <v>Põhitegevuse kulud</v>
      </c>
      <c r="B1767" t="str">
        <f>VLOOKUP(E1767,kontogrupp!A666:B1991,2,FALSE)</f>
        <v>55 - majandamiskulud</v>
      </c>
      <c r="C1767" t="s">
        <v>1569</v>
      </c>
      <c r="D1767">
        <v>-4055</v>
      </c>
      <c r="E1767" s="1">
        <v>552450</v>
      </c>
      <c r="F1767" t="s">
        <v>138</v>
      </c>
      <c r="G1767" t="s">
        <v>258</v>
      </c>
      <c r="H1767" t="s">
        <v>259</v>
      </c>
      <c r="I1767" t="s">
        <v>117</v>
      </c>
      <c r="J1767" t="s">
        <v>118</v>
      </c>
      <c r="M1767" t="s">
        <v>141</v>
      </c>
      <c r="N1767" t="s">
        <v>142</v>
      </c>
    </row>
    <row r="1768" spans="1:14" x14ac:dyDescent="0.35">
      <c r="A1768" t="str">
        <f>VLOOKUP(E1768,kontoplaan!A144:F1612,6,FALSE)</f>
        <v>Põhitegevuse kulud</v>
      </c>
      <c r="B1768" t="str">
        <f>VLOOKUP(E1768,kontogrupp!A667:B1992,2,FALSE)</f>
        <v>55 - majandamiskulud</v>
      </c>
      <c r="C1768" t="s">
        <v>1569</v>
      </c>
      <c r="D1768">
        <v>-8305</v>
      </c>
      <c r="E1768" s="1">
        <v>552400</v>
      </c>
      <c r="F1768" t="s">
        <v>319</v>
      </c>
      <c r="G1768" t="s">
        <v>258</v>
      </c>
      <c r="H1768" t="s">
        <v>259</v>
      </c>
      <c r="I1768" t="s">
        <v>117</v>
      </c>
      <c r="J1768" t="s">
        <v>118</v>
      </c>
      <c r="M1768" t="s">
        <v>1134</v>
      </c>
      <c r="N1768" t="s">
        <v>1135</v>
      </c>
    </row>
    <row r="1769" spans="1:14" x14ac:dyDescent="0.35">
      <c r="A1769" t="str">
        <f>VLOOKUP(E1769,kontoplaan!A145:F1613,6,FALSE)</f>
        <v>Põhitegevuse kulud</v>
      </c>
      <c r="B1769" t="str">
        <f>VLOOKUP(E1769,kontogrupp!A668:B1993,2,FALSE)</f>
        <v>55 - majandamiskulud</v>
      </c>
      <c r="C1769" t="s">
        <v>1569</v>
      </c>
      <c r="D1769">
        <v>-1768</v>
      </c>
      <c r="E1769" s="1">
        <v>550400</v>
      </c>
      <c r="F1769" t="s">
        <v>138</v>
      </c>
      <c r="G1769" t="s">
        <v>258</v>
      </c>
      <c r="H1769" t="s">
        <v>259</v>
      </c>
      <c r="I1769" t="s">
        <v>117</v>
      </c>
      <c r="J1769" t="s">
        <v>118</v>
      </c>
      <c r="M1769" t="s">
        <v>267</v>
      </c>
      <c r="N1769" t="s">
        <v>268</v>
      </c>
    </row>
    <row r="1770" spans="1:14" x14ac:dyDescent="0.35">
      <c r="A1770" t="str">
        <f>VLOOKUP(E1770,kontoplaan!A146:F1614,6,FALSE)</f>
        <v>Põhitegevuse kulud</v>
      </c>
      <c r="B1770" t="str">
        <f>VLOOKUP(E1770,kontogrupp!A669:B1994,2,FALSE)</f>
        <v>50 - tööjõukulud</v>
      </c>
      <c r="C1770" t="s">
        <v>1569</v>
      </c>
      <c r="D1770">
        <v>-81</v>
      </c>
      <c r="E1770" s="1">
        <v>506040</v>
      </c>
      <c r="F1770" t="s">
        <v>18</v>
      </c>
      <c r="G1770" t="s">
        <v>258</v>
      </c>
      <c r="H1770" t="s">
        <v>259</v>
      </c>
      <c r="I1770" t="s">
        <v>117</v>
      </c>
      <c r="J1770" t="s">
        <v>118</v>
      </c>
      <c r="M1770" t="s">
        <v>1474</v>
      </c>
      <c r="N1770" t="s">
        <v>1475</v>
      </c>
    </row>
    <row r="1771" spans="1:14" x14ac:dyDescent="0.35">
      <c r="A1771" t="str">
        <f>VLOOKUP(E1771,kontoplaan!A147:F1615,6,FALSE)</f>
        <v>Põhitegevuse kulud</v>
      </c>
      <c r="B1771" t="str">
        <f>VLOOKUP(E1771,kontogrupp!A670:B1995,2,FALSE)</f>
        <v>50 - tööjõukulud</v>
      </c>
      <c r="C1771" t="s">
        <v>1569</v>
      </c>
      <c r="D1771">
        <v>-3343</v>
      </c>
      <c r="E1771" s="1">
        <v>506000</v>
      </c>
      <c r="F1771" t="s">
        <v>28</v>
      </c>
      <c r="G1771" t="s">
        <v>258</v>
      </c>
      <c r="H1771" t="s">
        <v>259</v>
      </c>
      <c r="I1771" t="s">
        <v>117</v>
      </c>
      <c r="J1771" t="s">
        <v>118</v>
      </c>
      <c r="M1771" t="s">
        <v>1474</v>
      </c>
      <c r="N1771" t="s">
        <v>1475</v>
      </c>
    </row>
    <row r="1772" spans="1:14" x14ac:dyDescent="0.35">
      <c r="A1772" t="str">
        <f>VLOOKUP(E1772,kontoplaan!A148:F1616,6,FALSE)</f>
        <v>Põhitegevuse kulud</v>
      </c>
      <c r="B1772" t="str">
        <f>VLOOKUP(E1772,kontogrupp!A671:B1996,2,FALSE)</f>
        <v>50 - tööjõukulud</v>
      </c>
      <c r="C1772" t="s">
        <v>1569</v>
      </c>
      <c r="D1772">
        <v>-10131</v>
      </c>
      <c r="E1772" s="1">
        <v>500210</v>
      </c>
      <c r="F1772" t="s">
        <v>220</v>
      </c>
      <c r="G1772" t="s">
        <v>258</v>
      </c>
      <c r="H1772" t="s">
        <v>259</v>
      </c>
      <c r="I1772" t="s">
        <v>117</v>
      </c>
      <c r="J1772" t="s">
        <v>118</v>
      </c>
      <c r="M1772" t="s">
        <v>1474</v>
      </c>
      <c r="N1772" t="s">
        <v>1475</v>
      </c>
    </row>
    <row r="1773" spans="1:14" x14ac:dyDescent="0.35">
      <c r="A1773" t="str">
        <f>VLOOKUP(E1773,kontoplaan!A149:F1617,6,FALSE)</f>
        <v>Põhitegevuse kulud</v>
      </c>
      <c r="B1773" t="str">
        <f>VLOOKUP(E1773,kontogrupp!A672:B1997,2,FALSE)</f>
        <v>50 - tööjõukulud</v>
      </c>
      <c r="C1773" t="s">
        <v>1569</v>
      </c>
      <c r="D1773">
        <v>-174</v>
      </c>
      <c r="E1773" s="1">
        <v>506040</v>
      </c>
      <c r="F1773" t="s">
        <v>18</v>
      </c>
      <c r="G1773" t="s">
        <v>258</v>
      </c>
      <c r="H1773" t="s">
        <v>259</v>
      </c>
      <c r="I1773" t="s">
        <v>117</v>
      </c>
      <c r="J1773" t="s">
        <v>118</v>
      </c>
      <c r="M1773" t="s">
        <v>286</v>
      </c>
      <c r="N1773" t="s">
        <v>287</v>
      </c>
    </row>
    <row r="1774" spans="1:14" x14ac:dyDescent="0.35">
      <c r="A1774" t="str">
        <f>VLOOKUP(E1774,kontoplaan!A150:F1618,6,FALSE)</f>
        <v>Põhitegevuse kulud</v>
      </c>
      <c r="B1774" t="str">
        <f>VLOOKUP(E1774,kontogrupp!A673:B1998,2,FALSE)</f>
        <v>50 - tööjõukulud</v>
      </c>
      <c r="C1774" t="s">
        <v>1569</v>
      </c>
      <c r="D1774">
        <v>-7195</v>
      </c>
      <c r="E1774" s="1">
        <v>506000</v>
      </c>
      <c r="F1774" t="s">
        <v>28</v>
      </c>
      <c r="G1774" t="s">
        <v>258</v>
      </c>
      <c r="H1774" t="s">
        <v>259</v>
      </c>
      <c r="I1774" t="s">
        <v>117</v>
      </c>
      <c r="J1774" t="s">
        <v>118</v>
      </c>
      <c r="M1774" t="s">
        <v>286</v>
      </c>
      <c r="N1774" t="s">
        <v>287</v>
      </c>
    </row>
    <row r="1775" spans="1:14" x14ac:dyDescent="0.35">
      <c r="A1775" t="str">
        <f>VLOOKUP(E1775,kontoplaan!A151:F1619,6,FALSE)</f>
        <v>Põhitegevuse kulud</v>
      </c>
      <c r="B1775" t="str">
        <f>VLOOKUP(E1775,kontogrupp!A674:B1999,2,FALSE)</f>
        <v>50 - tööjõukulud</v>
      </c>
      <c r="C1775" t="s">
        <v>1569</v>
      </c>
      <c r="D1775">
        <v>-21802</v>
      </c>
      <c r="E1775" s="1">
        <v>500260</v>
      </c>
      <c r="F1775" t="s">
        <v>157</v>
      </c>
      <c r="G1775" t="s">
        <v>258</v>
      </c>
      <c r="H1775" t="s">
        <v>259</v>
      </c>
      <c r="I1775" t="s">
        <v>117</v>
      </c>
      <c r="J1775" t="s">
        <v>118</v>
      </c>
      <c r="M1775" t="s">
        <v>286</v>
      </c>
      <c r="N1775" t="s">
        <v>287</v>
      </c>
    </row>
    <row r="1776" spans="1:14" x14ac:dyDescent="0.35">
      <c r="A1776" t="str">
        <f>VLOOKUP(E1776,kontoplaan!A152:F1620,6,FALSE)</f>
        <v>Põhitegevuse kulud</v>
      </c>
      <c r="B1776" t="str">
        <f>VLOOKUP(E1776,kontogrupp!A675:B2000,2,FALSE)</f>
        <v>55 - majandamiskulud</v>
      </c>
      <c r="C1776" t="s">
        <v>367</v>
      </c>
      <c r="D1776">
        <v>2500</v>
      </c>
      <c r="E1776" s="1">
        <v>5511046</v>
      </c>
      <c r="F1776" t="s">
        <v>367</v>
      </c>
      <c r="G1776" t="s">
        <v>47</v>
      </c>
      <c r="H1776" t="s">
        <v>48</v>
      </c>
      <c r="I1776" t="s">
        <v>49</v>
      </c>
      <c r="J1776" t="s">
        <v>50</v>
      </c>
      <c r="K1776" t="s">
        <v>402</v>
      </c>
      <c r="L1776" t="s">
        <v>403</v>
      </c>
    </row>
    <row r="1777" spans="1:16" x14ac:dyDescent="0.35">
      <c r="A1777" t="str">
        <f>VLOOKUP(E1777,kontoplaan!A153:F1621,6,FALSE)</f>
        <v>Põhitegevuse kulud</v>
      </c>
      <c r="B1777" t="str">
        <f>VLOOKUP(E1777,kontogrupp!A676:B2001,2,FALSE)</f>
        <v>55 - majandamiskulud</v>
      </c>
      <c r="C1777" t="s">
        <v>172</v>
      </c>
      <c r="D1777">
        <v>2500</v>
      </c>
      <c r="E1777" s="1">
        <v>551104</v>
      </c>
      <c r="F1777" t="s">
        <v>172</v>
      </c>
      <c r="G1777" t="s">
        <v>47</v>
      </c>
      <c r="H1777" t="s">
        <v>48</v>
      </c>
      <c r="I1777" t="s">
        <v>49</v>
      </c>
      <c r="J1777" t="s">
        <v>50</v>
      </c>
      <c r="K1777" t="s">
        <v>402</v>
      </c>
      <c r="L1777" t="s">
        <v>403</v>
      </c>
    </row>
    <row r="1778" spans="1:16" x14ac:dyDescent="0.35">
      <c r="A1778" t="str">
        <f>VLOOKUP(E1778,kontoplaan!A154:F1622,6,FALSE)</f>
        <v>Põhitegevuse kulud</v>
      </c>
      <c r="B1778" t="str">
        <f>VLOOKUP(E1778,kontogrupp!A677:B2002,2,FALSE)</f>
        <v>50 - tööjõukulud</v>
      </c>
      <c r="C1778" t="s">
        <v>1572</v>
      </c>
      <c r="D1778">
        <v>112</v>
      </c>
      <c r="E1778" s="1">
        <v>506040</v>
      </c>
      <c r="F1778" t="s">
        <v>18</v>
      </c>
      <c r="G1778" t="s">
        <v>139</v>
      </c>
      <c r="H1778" t="s">
        <v>140</v>
      </c>
      <c r="I1778" t="s">
        <v>245</v>
      </c>
      <c r="J1778" t="s">
        <v>246</v>
      </c>
      <c r="O1778" t="s">
        <v>23</v>
      </c>
      <c r="P1778" t="s">
        <v>24</v>
      </c>
    </row>
    <row r="1779" spans="1:16" x14ac:dyDescent="0.35">
      <c r="A1779" t="str">
        <f>VLOOKUP(E1779,kontoplaan!A155:F1623,6,FALSE)</f>
        <v>Põhitegevuse kulud</v>
      </c>
      <c r="B1779" t="str">
        <f>VLOOKUP(E1779,kontogrupp!A678:B2003,2,FALSE)</f>
        <v>50 - tööjõukulud</v>
      </c>
      <c r="C1779" t="s">
        <v>1573</v>
      </c>
      <c r="D1779">
        <v>4594</v>
      </c>
      <c r="E1779" s="1">
        <v>506000</v>
      </c>
      <c r="F1779" t="s">
        <v>28</v>
      </c>
      <c r="G1779" t="s">
        <v>139</v>
      </c>
      <c r="H1779" t="s">
        <v>140</v>
      </c>
      <c r="I1779" t="s">
        <v>245</v>
      </c>
      <c r="J1779" t="s">
        <v>246</v>
      </c>
      <c r="O1779" t="s">
        <v>23</v>
      </c>
      <c r="P1779" t="s">
        <v>24</v>
      </c>
    </row>
    <row r="1780" spans="1:16" x14ac:dyDescent="0.35">
      <c r="A1780" t="str">
        <f>VLOOKUP(E1780,kontoplaan!A156:F1624,6,FALSE)</f>
        <v>Põhitegevuse kulud</v>
      </c>
      <c r="B1780" t="str">
        <f>VLOOKUP(E1780,kontogrupp!A679:B2004,2,FALSE)</f>
        <v>50 - tööjõukulud</v>
      </c>
      <c r="C1780" t="s">
        <v>1574</v>
      </c>
      <c r="D1780">
        <v>13920</v>
      </c>
      <c r="E1780" s="1">
        <v>500250</v>
      </c>
      <c r="F1780" t="s">
        <v>102</v>
      </c>
      <c r="G1780" t="s">
        <v>139</v>
      </c>
      <c r="H1780" t="s">
        <v>140</v>
      </c>
      <c r="I1780" t="s">
        <v>245</v>
      </c>
      <c r="J1780" t="s">
        <v>246</v>
      </c>
      <c r="O1780" t="s">
        <v>23</v>
      </c>
      <c r="P1780" t="s">
        <v>24</v>
      </c>
    </row>
    <row r="1781" spans="1:16" x14ac:dyDescent="0.35">
      <c r="A1781" t="str">
        <f>VLOOKUP(E1781,kontoplaan!A157:F1625,6,FALSE)</f>
        <v>Põhitegevuse kulud</v>
      </c>
      <c r="B1781" t="str">
        <f>VLOOKUP(E1781,kontogrupp!A680:B2005,2,FALSE)</f>
        <v>55 - majandamiskulud</v>
      </c>
      <c r="C1781" t="s">
        <v>1575</v>
      </c>
      <c r="D1781">
        <v>1503</v>
      </c>
      <c r="E1781" s="1">
        <v>552520</v>
      </c>
      <c r="F1781" t="s">
        <v>297</v>
      </c>
      <c r="G1781" t="s">
        <v>613</v>
      </c>
      <c r="H1781" t="s">
        <v>614</v>
      </c>
      <c r="I1781" t="s">
        <v>615</v>
      </c>
      <c r="J1781" t="s">
        <v>616</v>
      </c>
    </row>
    <row r="1782" spans="1:16" x14ac:dyDescent="0.35">
      <c r="A1782" t="str">
        <f>VLOOKUP(E1782,kontoplaan!A158:F1626,6,FALSE)</f>
        <v>Põhitegevuse kulud</v>
      </c>
      <c r="B1782" t="str">
        <f>VLOOKUP(E1782,kontogrupp!A681:B2006,2,FALSE)</f>
        <v>50 - tööjõukulud</v>
      </c>
      <c r="C1782" t="s">
        <v>1576</v>
      </c>
      <c r="D1782">
        <v>18</v>
      </c>
      <c r="E1782" s="1">
        <v>506040</v>
      </c>
      <c r="F1782" t="s">
        <v>18</v>
      </c>
      <c r="G1782" t="s">
        <v>613</v>
      </c>
      <c r="H1782" t="s">
        <v>614</v>
      </c>
      <c r="I1782" t="s">
        <v>615</v>
      </c>
      <c r="J1782" t="s">
        <v>616</v>
      </c>
    </row>
    <row r="1783" spans="1:16" x14ac:dyDescent="0.35">
      <c r="A1783" t="str">
        <f>VLOOKUP(E1783,kontoplaan!A159:F1627,6,FALSE)</f>
        <v>Põhitegevuse kulud</v>
      </c>
      <c r="B1783" t="str">
        <f>VLOOKUP(E1783,kontogrupp!A682:B2007,2,FALSE)</f>
        <v>50 - tööjõukulud</v>
      </c>
      <c r="C1783" t="s">
        <v>1577</v>
      </c>
      <c r="D1783">
        <v>739</v>
      </c>
      <c r="E1783" s="1">
        <v>506000</v>
      </c>
      <c r="F1783" t="s">
        <v>28</v>
      </c>
      <c r="G1783" t="s">
        <v>613</v>
      </c>
      <c r="H1783" t="s">
        <v>614</v>
      </c>
      <c r="I1783" t="s">
        <v>615</v>
      </c>
      <c r="J1783" t="s">
        <v>616</v>
      </c>
    </row>
    <row r="1784" spans="1:16" x14ac:dyDescent="0.35">
      <c r="A1784" t="str">
        <f>VLOOKUP(E1784,kontoplaan!A160:F1628,6,FALSE)</f>
        <v>Põhitegevuse kulud</v>
      </c>
      <c r="B1784" t="str">
        <f>VLOOKUP(E1784,kontogrupp!A683:B2008,2,FALSE)</f>
        <v>50 - tööjõukulud</v>
      </c>
      <c r="C1784" t="s">
        <v>1578</v>
      </c>
      <c r="D1784">
        <v>2240</v>
      </c>
      <c r="E1784" s="1">
        <v>500250</v>
      </c>
      <c r="F1784" t="s">
        <v>102</v>
      </c>
      <c r="G1784" t="s">
        <v>613</v>
      </c>
      <c r="H1784" t="s">
        <v>614</v>
      </c>
      <c r="I1784" t="s">
        <v>615</v>
      </c>
      <c r="J1784" t="s">
        <v>616</v>
      </c>
    </row>
    <row r="1785" spans="1:16" x14ac:dyDescent="0.35">
      <c r="A1785" t="str">
        <f>VLOOKUP(E1785,kontoplaan!A161:F1629,6,FALSE)</f>
        <v>Põhitegevuse kulud</v>
      </c>
      <c r="B1785" t="str">
        <f>VLOOKUP(E1785,kontogrupp!A684:B2009,2,FALSE)</f>
        <v>55 - majandamiskulud</v>
      </c>
      <c r="C1785" t="s">
        <v>1579</v>
      </c>
      <c r="D1785">
        <v>-12000</v>
      </c>
      <c r="E1785" s="1">
        <v>551290</v>
      </c>
      <c r="F1785" t="s">
        <v>347</v>
      </c>
      <c r="G1785" t="s">
        <v>47</v>
      </c>
      <c r="H1785" t="s">
        <v>48</v>
      </c>
      <c r="I1785" t="s">
        <v>292</v>
      </c>
      <c r="J1785" t="s">
        <v>293</v>
      </c>
      <c r="K1785" t="s">
        <v>669</v>
      </c>
      <c r="L1785" t="s">
        <v>670</v>
      </c>
      <c r="O1785" t="s">
        <v>671</v>
      </c>
      <c r="P1785" t="s">
        <v>672</v>
      </c>
    </row>
    <row r="1786" spans="1:16" x14ac:dyDescent="0.35">
      <c r="A1786" t="str">
        <f>VLOOKUP(E1786,kontoplaan!A162:F1630,6,FALSE)</f>
        <v>Põhitegevuse kulud</v>
      </c>
      <c r="B1786" t="str">
        <f>VLOOKUP(E1786,kontogrupp!A685:B2010,2,FALSE)</f>
        <v>55 - majandamiskulud</v>
      </c>
      <c r="C1786" t="s">
        <v>1580</v>
      </c>
      <c r="D1786">
        <v>-12000</v>
      </c>
      <c r="E1786" s="1">
        <v>551290</v>
      </c>
      <c r="F1786" t="s">
        <v>347</v>
      </c>
      <c r="G1786" t="s">
        <v>47</v>
      </c>
      <c r="H1786" t="s">
        <v>48</v>
      </c>
      <c r="I1786" t="s">
        <v>292</v>
      </c>
      <c r="J1786" t="s">
        <v>293</v>
      </c>
      <c r="K1786" t="s">
        <v>669</v>
      </c>
      <c r="L1786" t="s">
        <v>670</v>
      </c>
      <c r="O1786" t="s">
        <v>671</v>
      </c>
      <c r="P1786" t="s">
        <v>672</v>
      </c>
    </row>
    <row r="1787" spans="1:16" x14ac:dyDescent="0.35">
      <c r="A1787" t="str">
        <f>VLOOKUP(E1787,kontoplaan!A163:F1631,6,FALSE)</f>
        <v>Põhitegevuse kulud</v>
      </c>
      <c r="B1787" t="str">
        <f>VLOOKUP(E1787,kontogrupp!A686:B2011,2,FALSE)</f>
        <v>55 - majandamiskulud</v>
      </c>
      <c r="C1787" t="s">
        <v>1580</v>
      </c>
      <c r="D1787">
        <v>12000</v>
      </c>
      <c r="E1787" s="1">
        <v>551290</v>
      </c>
      <c r="F1787" t="s">
        <v>347</v>
      </c>
      <c r="G1787" t="s">
        <v>47</v>
      </c>
      <c r="H1787" t="s">
        <v>48</v>
      </c>
      <c r="I1787" t="s">
        <v>49</v>
      </c>
      <c r="J1787" t="s">
        <v>50</v>
      </c>
      <c r="O1787" t="s">
        <v>173</v>
      </c>
      <c r="P1787" t="s">
        <v>174</v>
      </c>
    </row>
    <row r="1788" spans="1:16" x14ac:dyDescent="0.35">
      <c r="A1788" t="str">
        <f>VLOOKUP(E1788,kontoplaan!A164:F1632,6,FALSE)</f>
        <v>Põhitegevuse kulud</v>
      </c>
      <c r="B1788" t="str">
        <f>VLOOKUP(E1788,kontogrupp!A687:B2012,2,FALSE)</f>
        <v>55 - majandamiskulud</v>
      </c>
      <c r="C1788" t="s">
        <v>1579</v>
      </c>
      <c r="D1788">
        <v>12000</v>
      </c>
      <c r="E1788" s="1">
        <v>551290</v>
      </c>
      <c r="F1788" t="s">
        <v>347</v>
      </c>
      <c r="G1788" t="s">
        <v>47</v>
      </c>
      <c r="H1788" t="s">
        <v>48</v>
      </c>
      <c r="I1788" t="s">
        <v>49</v>
      </c>
      <c r="J1788" t="s">
        <v>50</v>
      </c>
      <c r="O1788" t="s">
        <v>173</v>
      </c>
      <c r="P1788" t="s">
        <v>174</v>
      </c>
    </row>
    <row r="1789" spans="1:16" x14ac:dyDescent="0.35">
      <c r="A1789" t="str">
        <f>VLOOKUP(E1789,kontoplaan!A165:F1633,6,FALSE)</f>
        <v>Põhitegevuse kulud</v>
      </c>
      <c r="B1789" t="str">
        <f>VLOOKUP(E1789,kontogrupp!A688:B2013,2,FALSE)</f>
        <v>50 - tööjõukulud</v>
      </c>
      <c r="C1789" t="s">
        <v>1581</v>
      </c>
      <c r="D1789">
        <v>-112</v>
      </c>
      <c r="E1789" s="1">
        <v>506040</v>
      </c>
      <c r="F1789" t="s">
        <v>18</v>
      </c>
      <c r="G1789" t="s">
        <v>19</v>
      </c>
      <c r="H1789" t="s">
        <v>20</v>
      </c>
      <c r="I1789" t="s">
        <v>21</v>
      </c>
      <c r="J1789" t="s">
        <v>22</v>
      </c>
      <c r="O1789" t="s">
        <v>23</v>
      </c>
      <c r="P1789" t="s">
        <v>24</v>
      </c>
    </row>
    <row r="1790" spans="1:16" x14ac:dyDescent="0.35">
      <c r="A1790" t="str">
        <f>VLOOKUP(E1790,kontoplaan!A166:F1634,6,FALSE)</f>
        <v>Põhitegevuse kulud</v>
      </c>
      <c r="B1790" t="str">
        <f>VLOOKUP(E1790,kontogrupp!A689:B2014,2,FALSE)</f>
        <v>50 - tööjõukulud</v>
      </c>
      <c r="C1790" t="s">
        <v>1582</v>
      </c>
      <c r="D1790">
        <v>-4594</v>
      </c>
      <c r="E1790" s="1">
        <v>506000</v>
      </c>
      <c r="F1790" t="s">
        <v>28</v>
      </c>
      <c r="G1790" t="s">
        <v>19</v>
      </c>
      <c r="H1790" t="s">
        <v>20</v>
      </c>
      <c r="I1790" t="s">
        <v>21</v>
      </c>
      <c r="J1790" t="s">
        <v>22</v>
      </c>
      <c r="O1790" t="s">
        <v>23</v>
      </c>
      <c r="P1790" t="s">
        <v>24</v>
      </c>
    </row>
    <row r="1791" spans="1:16" x14ac:dyDescent="0.35">
      <c r="A1791" t="str">
        <f>VLOOKUP(E1791,kontoplaan!A167:F1635,6,FALSE)</f>
        <v>Põhitegevuse kulud</v>
      </c>
      <c r="B1791" t="str">
        <f>VLOOKUP(E1791,kontogrupp!A690:B2015,2,FALSE)</f>
        <v>50 - tööjõukulud</v>
      </c>
      <c r="C1791" t="s">
        <v>1583</v>
      </c>
      <c r="D1791">
        <v>-13920</v>
      </c>
      <c r="E1791" s="1">
        <v>500250</v>
      </c>
      <c r="F1791" t="s">
        <v>102</v>
      </c>
      <c r="G1791" t="s">
        <v>19</v>
      </c>
      <c r="H1791" t="s">
        <v>20</v>
      </c>
      <c r="I1791" t="s">
        <v>21</v>
      </c>
      <c r="J1791" t="s">
        <v>22</v>
      </c>
      <c r="O1791" t="s">
        <v>23</v>
      </c>
      <c r="P1791" t="s">
        <v>24</v>
      </c>
    </row>
    <row r="1792" spans="1:16" x14ac:dyDescent="0.35">
      <c r="A1792" t="str">
        <f>VLOOKUP(E1792,kontoplaan!A168:F1636,6,FALSE)</f>
        <v>Põhitegevuse kulud</v>
      </c>
      <c r="B1792" t="str">
        <f>VLOOKUP(E1792,kontogrupp!A691:B2016,2,FALSE)</f>
        <v>45 - toetused juriidilistele isikutele</v>
      </c>
      <c r="C1792" t="s">
        <v>1584</v>
      </c>
      <c r="D1792">
        <v>5040</v>
      </c>
      <c r="E1792" s="1">
        <v>450010</v>
      </c>
      <c r="F1792" t="s">
        <v>979</v>
      </c>
      <c r="G1792" t="s">
        <v>139</v>
      </c>
      <c r="H1792" t="s">
        <v>140</v>
      </c>
      <c r="I1792" t="s">
        <v>245</v>
      </c>
      <c r="J1792" t="s">
        <v>246</v>
      </c>
      <c r="M1792" t="s">
        <v>1097</v>
      </c>
      <c r="N1792" t="s">
        <v>1098</v>
      </c>
    </row>
    <row r="1793" spans="1:16" x14ac:dyDescent="0.35">
      <c r="A1793" t="str">
        <f>VLOOKUP(E1793,kontoplaan!A169:F1637,6,FALSE)</f>
        <v>Põhitegevuse kulud</v>
      </c>
      <c r="B1793" t="str">
        <f>VLOOKUP(E1793,kontogrupp!A692:B2017,2,FALSE)</f>
        <v>50 - tööjõukulud</v>
      </c>
      <c r="C1793" t="s">
        <v>18</v>
      </c>
      <c r="D1793">
        <v>-126</v>
      </c>
      <c r="E1793" s="1">
        <v>506040</v>
      </c>
      <c r="F1793" t="s">
        <v>18</v>
      </c>
      <c r="G1793" t="s">
        <v>548</v>
      </c>
      <c r="H1793" t="s">
        <v>549</v>
      </c>
      <c r="I1793" t="s">
        <v>1104</v>
      </c>
      <c r="J1793" t="s">
        <v>1105</v>
      </c>
    </row>
    <row r="1794" spans="1:16" x14ac:dyDescent="0.35">
      <c r="A1794" t="str">
        <f>VLOOKUP(E1794,kontoplaan!A170:F1638,6,FALSE)</f>
        <v>Põhitegevuse kulud</v>
      </c>
      <c r="B1794" t="str">
        <f>VLOOKUP(E1794,kontogrupp!A693:B2018,2,FALSE)</f>
        <v>50 - tööjõukulud</v>
      </c>
      <c r="C1794" t="s">
        <v>28</v>
      </c>
      <c r="D1794">
        <v>-5185</v>
      </c>
      <c r="E1794" s="1">
        <v>506000</v>
      </c>
      <c r="F1794" t="s">
        <v>28</v>
      </c>
      <c r="G1794" t="s">
        <v>548</v>
      </c>
      <c r="H1794" t="s">
        <v>549</v>
      </c>
      <c r="I1794" t="s">
        <v>1104</v>
      </c>
      <c r="J1794" t="s">
        <v>1105</v>
      </c>
    </row>
    <row r="1795" spans="1:16" x14ac:dyDescent="0.35">
      <c r="A1795" t="str">
        <f>VLOOKUP(E1795,kontoplaan!A171:F1639,6,FALSE)</f>
        <v>Põhitegevuse kulud</v>
      </c>
      <c r="B1795" t="str">
        <f>VLOOKUP(E1795,kontogrupp!A694:B2019,2,FALSE)</f>
        <v>50 - tööjõukulud</v>
      </c>
      <c r="C1795" t="s">
        <v>97</v>
      </c>
      <c r="D1795">
        <v>-15714</v>
      </c>
      <c r="E1795" s="1">
        <v>500500</v>
      </c>
      <c r="F1795" t="s">
        <v>97</v>
      </c>
      <c r="G1795" t="s">
        <v>548</v>
      </c>
      <c r="H1795" t="s">
        <v>549</v>
      </c>
      <c r="I1795" t="s">
        <v>1104</v>
      </c>
      <c r="J1795" t="s">
        <v>1105</v>
      </c>
    </row>
    <row r="1796" spans="1:16" x14ac:dyDescent="0.35">
      <c r="A1796" t="str">
        <f>VLOOKUP(E1796,kontoplaan!A172:F1640,6,FALSE)</f>
        <v>Põhitegevuse kulud</v>
      </c>
      <c r="B1796" t="str">
        <f>VLOOKUP(E1796,kontogrupp!A695:B2020,2,FALSE)</f>
        <v>55 - majandamiskulud</v>
      </c>
      <c r="C1796" t="s">
        <v>297</v>
      </c>
      <c r="D1796">
        <v>100</v>
      </c>
      <c r="E1796" s="1">
        <v>552520</v>
      </c>
      <c r="F1796" t="s">
        <v>297</v>
      </c>
      <c r="G1796" t="s">
        <v>482</v>
      </c>
      <c r="H1796" t="s">
        <v>483</v>
      </c>
      <c r="I1796" t="s">
        <v>250</v>
      </c>
      <c r="J1796" t="s">
        <v>251</v>
      </c>
    </row>
    <row r="1797" spans="1:16" x14ac:dyDescent="0.35">
      <c r="A1797" t="str">
        <f>VLOOKUP(E1797,kontoplaan!A173:F1641,6,FALSE)</f>
        <v>Põhitegevuse kulud</v>
      </c>
      <c r="B1797" t="str">
        <f>VLOOKUP(E1797,kontogrupp!A696:B2021,2,FALSE)</f>
        <v>55 - majandamiskulud</v>
      </c>
      <c r="C1797" t="s">
        <v>297</v>
      </c>
      <c r="D1797">
        <v>100</v>
      </c>
      <c r="E1797" s="1">
        <v>552520</v>
      </c>
      <c r="F1797" t="s">
        <v>297</v>
      </c>
      <c r="G1797" t="s">
        <v>482</v>
      </c>
      <c r="H1797" t="s">
        <v>483</v>
      </c>
      <c r="I1797" t="s">
        <v>250</v>
      </c>
      <c r="J1797" t="s">
        <v>251</v>
      </c>
    </row>
    <row r="1798" spans="1:16" x14ac:dyDescent="0.35">
      <c r="A1798" t="str">
        <f>VLOOKUP(E1798,kontoplaan!A174:F1642,6,FALSE)</f>
        <v>Põhitegevuse kulud</v>
      </c>
      <c r="B1798" t="str">
        <f>VLOOKUP(E1798,kontogrupp!A697:B2022,2,FALSE)</f>
        <v>55 - majandamiskulud</v>
      </c>
      <c r="C1798" t="s">
        <v>297</v>
      </c>
      <c r="D1798">
        <v>-80</v>
      </c>
      <c r="E1798" s="1">
        <v>552520</v>
      </c>
      <c r="F1798" t="s">
        <v>297</v>
      </c>
      <c r="G1798" t="s">
        <v>482</v>
      </c>
      <c r="H1798" t="s">
        <v>483</v>
      </c>
      <c r="I1798" t="s">
        <v>250</v>
      </c>
      <c r="J1798" t="s">
        <v>251</v>
      </c>
    </row>
    <row r="1799" spans="1:16" x14ac:dyDescent="0.35">
      <c r="A1799" t="str">
        <f>VLOOKUP(E1799,kontoplaan!A175:F1643,6,FALSE)</f>
        <v>Põhitegevuse kulud</v>
      </c>
      <c r="B1799" t="str">
        <f>VLOOKUP(E1799,kontogrupp!A698:B2023,2,FALSE)</f>
        <v>55 - majandamiskulud</v>
      </c>
      <c r="C1799" t="s">
        <v>1585</v>
      </c>
      <c r="D1799">
        <v>24720</v>
      </c>
      <c r="E1799" s="1">
        <v>551106</v>
      </c>
      <c r="F1799" t="s">
        <v>400</v>
      </c>
      <c r="G1799" t="s">
        <v>158</v>
      </c>
      <c r="H1799" t="s">
        <v>159</v>
      </c>
      <c r="I1799" t="s">
        <v>117</v>
      </c>
      <c r="J1799" t="s">
        <v>118</v>
      </c>
      <c r="K1799" t="s">
        <v>596</v>
      </c>
      <c r="L1799" t="s">
        <v>597</v>
      </c>
    </row>
    <row r="1800" spans="1:16" hidden="1" x14ac:dyDescent="0.35">
      <c r="A1800" t="str">
        <f>VLOOKUP(E1800,kontoplaan!A176:F1644,6,FALSE)</f>
        <v>Investeerimistegevuse kulud</v>
      </c>
      <c r="B1800" t="str">
        <f>VLOOKUP(E1800,kontogrupp!A699:B2024,2,FALSE)</f>
        <v>45 - toetused juriidilistele isikutele</v>
      </c>
      <c r="C1800" t="s">
        <v>1586</v>
      </c>
      <c r="D1800">
        <v>-25000</v>
      </c>
      <c r="E1800" s="1">
        <v>450200</v>
      </c>
      <c r="F1800" t="s">
        <v>201</v>
      </c>
      <c r="G1800" t="s">
        <v>47</v>
      </c>
      <c r="H1800" t="s">
        <v>48</v>
      </c>
      <c r="I1800" t="s">
        <v>1587</v>
      </c>
      <c r="J1800" t="s">
        <v>1588</v>
      </c>
      <c r="O1800" t="s">
        <v>1589</v>
      </c>
      <c r="P1800" t="s">
        <v>1590</v>
      </c>
    </row>
    <row r="1801" spans="1:16" hidden="1" x14ac:dyDescent="0.35">
      <c r="A1801" t="str">
        <f>VLOOKUP(E1801,kontoplaan!A177:F1645,6,FALSE)</f>
        <v>Investeerimistegevuse kulud</v>
      </c>
      <c r="B1801" t="str">
        <f>VLOOKUP(E1801,kontogrupp!A700:B2025,2,FALSE)</f>
        <v>15 - põhivara soetus</v>
      </c>
      <c r="C1801" t="s">
        <v>1591</v>
      </c>
      <c r="D1801">
        <v>25000</v>
      </c>
      <c r="E1801" s="1">
        <v>155109</v>
      </c>
      <c r="F1801" t="s">
        <v>177</v>
      </c>
      <c r="G1801" t="s">
        <v>47</v>
      </c>
      <c r="H1801" t="s">
        <v>48</v>
      </c>
      <c r="I1801" t="s">
        <v>32</v>
      </c>
      <c r="J1801" t="s">
        <v>33</v>
      </c>
      <c r="O1801" t="s">
        <v>725</v>
      </c>
      <c r="P1801" t="s">
        <v>726</v>
      </c>
    </row>
    <row r="1802" spans="1:16" x14ac:dyDescent="0.35">
      <c r="A1802" t="str">
        <f>VLOOKUP(E1802,kontoplaan!A178:F1646,6,FALSE)</f>
        <v>Põhitegevuse kulud</v>
      </c>
      <c r="B1802" t="str">
        <f>VLOOKUP(E1802,kontogrupp!A701:B2026,2,FALSE)</f>
        <v>50 - tööjõukulud</v>
      </c>
      <c r="C1802" t="s">
        <v>1592</v>
      </c>
      <c r="D1802">
        <v>57</v>
      </c>
      <c r="E1802" s="1">
        <v>506040</v>
      </c>
      <c r="F1802" t="s">
        <v>18</v>
      </c>
      <c r="G1802" t="s">
        <v>19</v>
      </c>
      <c r="H1802" t="s">
        <v>20</v>
      </c>
      <c r="I1802" t="s">
        <v>720</v>
      </c>
      <c r="J1802" t="s">
        <v>721</v>
      </c>
      <c r="O1802" t="s">
        <v>23</v>
      </c>
      <c r="P1802" t="s">
        <v>24</v>
      </c>
    </row>
    <row r="1803" spans="1:16" x14ac:dyDescent="0.35">
      <c r="A1803" t="str">
        <f>VLOOKUP(E1803,kontoplaan!A179:F1647,6,FALSE)</f>
        <v>Põhitegevuse kulud</v>
      </c>
      <c r="B1803" t="str">
        <f>VLOOKUP(E1803,kontogrupp!A702:B2027,2,FALSE)</f>
        <v>55 - majandamiskulud</v>
      </c>
      <c r="C1803" t="s">
        <v>1593</v>
      </c>
      <c r="D1803">
        <v>-5000</v>
      </c>
      <c r="E1803" s="1">
        <v>551290</v>
      </c>
      <c r="F1803" t="s">
        <v>347</v>
      </c>
      <c r="G1803" t="s">
        <v>47</v>
      </c>
      <c r="H1803" t="s">
        <v>48</v>
      </c>
      <c r="I1803" t="s">
        <v>292</v>
      </c>
      <c r="J1803" t="s">
        <v>293</v>
      </c>
      <c r="K1803" t="s">
        <v>669</v>
      </c>
      <c r="L1803" t="s">
        <v>670</v>
      </c>
      <c r="O1803" t="s">
        <v>671</v>
      </c>
      <c r="P1803" t="s">
        <v>672</v>
      </c>
    </row>
    <row r="1804" spans="1:16" x14ac:dyDescent="0.35">
      <c r="A1804" t="str">
        <f>VLOOKUP(E1804,kontoplaan!A180:F1648,6,FALSE)</f>
        <v>Põhitegevuse kulud</v>
      </c>
      <c r="B1804" t="str">
        <f>VLOOKUP(E1804,kontogrupp!A703:B2028,2,FALSE)</f>
        <v>55 - majandamiskulud</v>
      </c>
      <c r="C1804" t="s">
        <v>1594</v>
      </c>
      <c r="D1804">
        <v>-2000</v>
      </c>
      <c r="E1804" s="1">
        <v>551290</v>
      </c>
      <c r="F1804" t="s">
        <v>347</v>
      </c>
      <c r="G1804" t="s">
        <v>47</v>
      </c>
      <c r="H1804" t="s">
        <v>48</v>
      </c>
      <c r="I1804" t="s">
        <v>292</v>
      </c>
      <c r="J1804" t="s">
        <v>293</v>
      </c>
      <c r="K1804" t="s">
        <v>669</v>
      </c>
      <c r="L1804" t="s">
        <v>670</v>
      </c>
      <c r="O1804" t="s">
        <v>671</v>
      </c>
      <c r="P1804" t="s">
        <v>672</v>
      </c>
    </row>
    <row r="1805" spans="1:16" x14ac:dyDescent="0.35">
      <c r="A1805" t="str">
        <f>VLOOKUP(E1805,kontoplaan!A181:F1649,6,FALSE)</f>
        <v>Põhitegevuse kulud</v>
      </c>
      <c r="B1805" t="str">
        <f>VLOOKUP(E1805,kontogrupp!A704:B2029,2,FALSE)</f>
        <v>55 - majandamiskulud</v>
      </c>
      <c r="C1805" t="s">
        <v>1595</v>
      </c>
      <c r="D1805">
        <v>2000</v>
      </c>
      <c r="E1805" s="1">
        <v>551104</v>
      </c>
      <c r="F1805" t="s">
        <v>172</v>
      </c>
      <c r="G1805" t="s">
        <v>305</v>
      </c>
      <c r="H1805" t="s">
        <v>306</v>
      </c>
      <c r="I1805" t="s">
        <v>307</v>
      </c>
      <c r="J1805" t="s">
        <v>308</v>
      </c>
      <c r="K1805" t="s">
        <v>558</v>
      </c>
      <c r="L1805" t="s">
        <v>559</v>
      </c>
    </row>
    <row r="1806" spans="1:16" x14ac:dyDescent="0.35">
      <c r="A1806" t="str">
        <f>VLOOKUP(E1806,kontoplaan!A182:F1650,6,FALSE)</f>
        <v>Põhitegevuse kulud</v>
      </c>
      <c r="B1806" t="str">
        <f>VLOOKUP(E1806,kontogrupp!A705:B2030,2,FALSE)</f>
        <v>50 - tööjõukulud</v>
      </c>
      <c r="C1806" t="s">
        <v>1596</v>
      </c>
      <c r="D1806">
        <v>2341</v>
      </c>
      <c r="E1806" s="1">
        <v>506000</v>
      </c>
      <c r="F1806" t="s">
        <v>28</v>
      </c>
      <c r="G1806" t="s">
        <v>19</v>
      </c>
      <c r="H1806" t="s">
        <v>20</v>
      </c>
      <c r="I1806" t="s">
        <v>720</v>
      </c>
      <c r="J1806" t="s">
        <v>721</v>
      </c>
      <c r="O1806" t="s">
        <v>23</v>
      </c>
      <c r="P1806" t="s">
        <v>24</v>
      </c>
    </row>
    <row r="1807" spans="1:16" x14ac:dyDescent="0.35">
      <c r="A1807" t="str">
        <f>VLOOKUP(E1807,kontoplaan!A183:F1651,6,FALSE)</f>
        <v>Põhitegevuse kulud</v>
      </c>
      <c r="B1807" t="str">
        <f>VLOOKUP(E1807,kontogrupp!A706:B2031,2,FALSE)</f>
        <v>55 - majandamiskulud</v>
      </c>
      <c r="C1807" t="s">
        <v>400</v>
      </c>
      <c r="D1807">
        <v>47425</v>
      </c>
      <c r="E1807" s="1">
        <v>551106</v>
      </c>
      <c r="F1807" t="s">
        <v>400</v>
      </c>
      <c r="G1807" t="s">
        <v>154</v>
      </c>
      <c r="H1807" t="s">
        <v>155</v>
      </c>
      <c r="I1807" t="s">
        <v>117</v>
      </c>
      <c r="J1807" t="s">
        <v>118</v>
      </c>
      <c r="K1807" t="s">
        <v>560</v>
      </c>
      <c r="L1807" t="s">
        <v>561</v>
      </c>
    </row>
    <row r="1808" spans="1:16" x14ac:dyDescent="0.35">
      <c r="A1808" t="str">
        <f>VLOOKUP(E1808,kontoplaan!A184:F1652,6,FALSE)</f>
        <v>Põhitegevuse kulud</v>
      </c>
      <c r="B1808" t="str">
        <f>VLOOKUP(E1808,kontogrupp!A707:B2032,2,FALSE)</f>
        <v>50 - tööjõukulud</v>
      </c>
      <c r="C1808" t="s">
        <v>1597</v>
      </c>
      <c r="D1808">
        <v>7095</v>
      </c>
      <c r="E1808" s="1">
        <v>500250</v>
      </c>
      <c r="F1808" t="s">
        <v>102</v>
      </c>
      <c r="G1808" t="s">
        <v>19</v>
      </c>
      <c r="H1808" t="s">
        <v>20</v>
      </c>
      <c r="I1808" t="s">
        <v>720</v>
      </c>
      <c r="J1808" t="s">
        <v>721</v>
      </c>
      <c r="O1808" t="s">
        <v>23</v>
      </c>
      <c r="P1808" t="s">
        <v>24</v>
      </c>
    </row>
    <row r="1809" spans="1:12" x14ac:dyDescent="0.35">
      <c r="A1809" t="str">
        <f>VLOOKUP(E1809,kontoplaan!A185:F1653,6,FALSE)</f>
        <v>Põhitegevuse kulud</v>
      </c>
      <c r="B1809" t="str">
        <f>VLOOKUP(E1809,kontogrupp!A708:B2033,2,FALSE)</f>
        <v>55 - majandamiskulud</v>
      </c>
      <c r="C1809" t="s">
        <v>388</v>
      </c>
      <c r="D1809">
        <v>-4610</v>
      </c>
      <c r="E1809" s="1">
        <v>551100</v>
      </c>
      <c r="F1809" t="s">
        <v>388</v>
      </c>
      <c r="G1809" t="s">
        <v>384</v>
      </c>
      <c r="H1809" t="s">
        <v>385</v>
      </c>
      <c r="I1809" t="s">
        <v>339</v>
      </c>
      <c r="J1809" t="s">
        <v>340</v>
      </c>
      <c r="K1809" t="s">
        <v>418</v>
      </c>
      <c r="L1809" t="s">
        <v>419</v>
      </c>
    </row>
    <row r="1810" spans="1:12" x14ac:dyDescent="0.35">
      <c r="A1810" t="str">
        <f>VLOOKUP(E1810,kontoplaan!A186:F1654,6,FALSE)</f>
        <v>Põhitegevuse kulud</v>
      </c>
      <c r="B1810" t="str">
        <f>VLOOKUP(E1810,kontogrupp!A709:B2034,2,FALSE)</f>
        <v>55 - majandamiskulud</v>
      </c>
      <c r="C1810" t="s">
        <v>388</v>
      </c>
      <c r="D1810">
        <v>-2673</v>
      </c>
      <c r="E1810" s="1">
        <v>551100</v>
      </c>
      <c r="F1810" t="s">
        <v>388</v>
      </c>
      <c r="G1810" t="s">
        <v>531</v>
      </c>
      <c r="H1810" t="s">
        <v>532</v>
      </c>
      <c r="I1810" t="s">
        <v>533</v>
      </c>
      <c r="J1810" t="s">
        <v>534</v>
      </c>
      <c r="K1810" t="s">
        <v>535</v>
      </c>
      <c r="L1810" t="s">
        <v>536</v>
      </c>
    </row>
    <row r="1811" spans="1:12" x14ac:dyDescent="0.35">
      <c r="A1811" t="str">
        <f>VLOOKUP(E1811,kontoplaan!A187:F1655,6,FALSE)</f>
        <v>Põhitegevuse kulud</v>
      </c>
      <c r="B1811" t="str">
        <f>VLOOKUP(E1811,kontogrupp!A710:B2035,2,FALSE)</f>
        <v>55 - majandamiskulud</v>
      </c>
      <c r="C1811" t="s">
        <v>354</v>
      </c>
      <c r="D1811">
        <v>3950</v>
      </c>
      <c r="E1811" s="1">
        <v>551101</v>
      </c>
      <c r="F1811" t="s">
        <v>354</v>
      </c>
      <c r="G1811" t="s">
        <v>490</v>
      </c>
      <c r="H1811" t="s">
        <v>491</v>
      </c>
      <c r="I1811" t="s">
        <v>492</v>
      </c>
      <c r="J1811" t="s">
        <v>493</v>
      </c>
      <c r="K1811" t="s">
        <v>494</v>
      </c>
      <c r="L1811" t="s">
        <v>495</v>
      </c>
    </row>
    <row r="1812" spans="1:12" x14ac:dyDescent="0.35">
      <c r="A1812" t="str">
        <f>VLOOKUP(E1812,kontoplaan!A188:F1656,6,FALSE)</f>
        <v>Põhitegevuse kulud</v>
      </c>
      <c r="B1812" t="str">
        <f>VLOOKUP(E1812,kontogrupp!A711:B2036,2,FALSE)</f>
        <v>55 - majandamiskulud</v>
      </c>
      <c r="C1812" t="s">
        <v>354</v>
      </c>
      <c r="D1812">
        <v>-693</v>
      </c>
      <c r="E1812" s="1">
        <v>551101</v>
      </c>
      <c r="F1812" t="s">
        <v>354</v>
      </c>
      <c r="G1812" t="s">
        <v>404</v>
      </c>
      <c r="H1812" t="s">
        <v>405</v>
      </c>
      <c r="I1812" t="s">
        <v>307</v>
      </c>
      <c r="J1812" t="s">
        <v>308</v>
      </c>
      <c r="K1812" t="s">
        <v>406</v>
      </c>
      <c r="L1812" t="s">
        <v>407</v>
      </c>
    </row>
    <row r="1813" spans="1:12" x14ac:dyDescent="0.35">
      <c r="A1813" t="str">
        <f>VLOOKUP(E1813,kontoplaan!A189:F1657,6,FALSE)</f>
        <v>Põhitegevuse kulud</v>
      </c>
      <c r="B1813" t="str">
        <f>VLOOKUP(E1813,kontogrupp!A712:B2037,2,FALSE)</f>
        <v>55 - majandamiskulud</v>
      </c>
      <c r="C1813" t="s">
        <v>388</v>
      </c>
      <c r="D1813">
        <v>-7521</v>
      </c>
      <c r="E1813" s="1">
        <v>551100</v>
      </c>
      <c r="F1813" t="s">
        <v>388</v>
      </c>
      <c r="G1813" t="s">
        <v>404</v>
      </c>
      <c r="H1813" t="s">
        <v>405</v>
      </c>
      <c r="I1813" t="s">
        <v>307</v>
      </c>
      <c r="J1813" t="s">
        <v>308</v>
      </c>
      <c r="K1813" t="s">
        <v>406</v>
      </c>
      <c r="L1813" t="s">
        <v>407</v>
      </c>
    </row>
    <row r="1814" spans="1:12" x14ac:dyDescent="0.35">
      <c r="A1814" t="str">
        <f>VLOOKUP(E1814,kontoplaan!A190:F1658,6,FALSE)</f>
        <v>Põhitegevuse kulud</v>
      </c>
      <c r="B1814" t="str">
        <f>VLOOKUP(E1814,kontogrupp!A713:B2038,2,FALSE)</f>
        <v>55 - majandamiskulud</v>
      </c>
      <c r="C1814" t="s">
        <v>354</v>
      </c>
      <c r="D1814">
        <v>-2207</v>
      </c>
      <c r="E1814" s="1">
        <v>551101</v>
      </c>
      <c r="F1814" t="s">
        <v>354</v>
      </c>
      <c r="G1814" t="s">
        <v>221</v>
      </c>
      <c r="H1814" t="s">
        <v>222</v>
      </c>
      <c r="I1814" t="s">
        <v>223</v>
      </c>
      <c r="J1814" t="s">
        <v>224</v>
      </c>
      <c r="K1814" t="s">
        <v>408</v>
      </c>
      <c r="L1814" t="s">
        <v>409</v>
      </c>
    </row>
    <row r="1815" spans="1:12" x14ac:dyDescent="0.35">
      <c r="A1815" t="str">
        <f>VLOOKUP(E1815,kontoplaan!A191:F1659,6,FALSE)</f>
        <v>Põhitegevuse kulud</v>
      </c>
      <c r="B1815" t="str">
        <f>VLOOKUP(E1815,kontogrupp!A714:B2039,2,FALSE)</f>
        <v>55 - majandamiskulud</v>
      </c>
      <c r="C1815" t="s">
        <v>388</v>
      </c>
      <c r="D1815">
        <v>-3891</v>
      </c>
      <c r="E1815" s="1">
        <v>551100</v>
      </c>
      <c r="F1815" t="s">
        <v>388</v>
      </c>
      <c r="G1815" t="s">
        <v>221</v>
      </c>
      <c r="H1815" t="s">
        <v>222</v>
      </c>
      <c r="I1815" t="s">
        <v>223</v>
      </c>
      <c r="J1815" t="s">
        <v>224</v>
      </c>
      <c r="K1815" t="s">
        <v>408</v>
      </c>
      <c r="L1815" t="s">
        <v>409</v>
      </c>
    </row>
    <row r="1816" spans="1:12" x14ac:dyDescent="0.35">
      <c r="A1816" t="str">
        <f>VLOOKUP(E1816,kontoplaan!A192:F1660,6,FALSE)</f>
        <v>Põhitegevuse kulud</v>
      </c>
      <c r="B1816" t="str">
        <f>VLOOKUP(E1816,kontogrupp!A715:B2040,2,FALSE)</f>
        <v>55 - majandamiskulud</v>
      </c>
      <c r="C1816" t="s">
        <v>354</v>
      </c>
      <c r="D1816">
        <v>-2250</v>
      </c>
      <c r="E1816" s="1">
        <v>551101</v>
      </c>
      <c r="F1816" t="s">
        <v>354</v>
      </c>
      <c r="G1816" t="s">
        <v>410</v>
      </c>
      <c r="H1816" t="s">
        <v>411</v>
      </c>
      <c r="I1816" t="s">
        <v>412</v>
      </c>
      <c r="J1816" t="s">
        <v>413</v>
      </c>
      <c r="K1816" t="s">
        <v>414</v>
      </c>
      <c r="L1816" t="s">
        <v>415</v>
      </c>
    </row>
    <row r="1817" spans="1:12" x14ac:dyDescent="0.35">
      <c r="A1817" t="str">
        <f>VLOOKUP(E1817,kontoplaan!A193:F1661,6,FALSE)</f>
        <v>Põhitegevuse kulud</v>
      </c>
      <c r="B1817" t="str">
        <f>VLOOKUP(E1817,kontogrupp!A716:B2041,2,FALSE)</f>
        <v>55 - majandamiskulud</v>
      </c>
      <c r="C1817" t="s">
        <v>354</v>
      </c>
      <c r="D1817">
        <v>-1753</v>
      </c>
      <c r="E1817" s="1">
        <v>551101</v>
      </c>
      <c r="F1817" t="s">
        <v>354</v>
      </c>
      <c r="G1817" t="s">
        <v>47</v>
      </c>
      <c r="H1817" t="s">
        <v>48</v>
      </c>
      <c r="I1817" t="s">
        <v>21</v>
      </c>
      <c r="J1817" t="s">
        <v>22</v>
      </c>
      <c r="K1817" t="s">
        <v>544</v>
      </c>
      <c r="L1817" t="s">
        <v>545</v>
      </c>
    </row>
    <row r="1818" spans="1:12" x14ac:dyDescent="0.35">
      <c r="A1818" t="str">
        <f>VLOOKUP(E1818,kontoplaan!A194:F1662,6,FALSE)</f>
        <v>Põhitegevuse kulud</v>
      </c>
      <c r="B1818" t="str">
        <f>VLOOKUP(E1818,kontogrupp!A717:B2042,2,FALSE)</f>
        <v>55 - majandamiskulud</v>
      </c>
      <c r="C1818" t="s">
        <v>388</v>
      </c>
      <c r="D1818">
        <v>-1511</v>
      </c>
      <c r="E1818" s="1">
        <v>551100</v>
      </c>
      <c r="F1818" t="s">
        <v>388</v>
      </c>
      <c r="G1818" t="s">
        <v>47</v>
      </c>
      <c r="H1818" t="s">
        <v>48</v>
      </c>
      <c r="I1818" t="s">
        <v>21</v>
      </c>
      <c r="J1818" t="s">
        <v>22</v>
      </c>
      <c r="K1818" t="s">
        <v>544</v>
      </c>
      <c r="L1818" t="s">
        <v>545</v>
      </c>
    </row>
    <row r="1819" spans="1:12" x14ac:dyDescent="0.35">
      <c r="A1819" t="str">
        <f>VLOOKUP(E1819,kontoplaan!A195:F1663,6,FALSE)</f>
        <v>Põhitegevuse kulud</v>
      </c>
      <c r="B1819" t="str">
        <f>VLOOKUP(E1819,kontogrupp!A718:B2043,2,FALSE)</f>
        <v>55 - majandamiskulud</v>
      </c>
      <c r="C1819" t="s">
        <v>354</v>
      </c>
      <c r="D1819">
        <v>-1006</v>
      </c>
      <c r="E1819" s="1">
        <v>551101</v>
      </c>
      <c r="F1819" t="s">
        <v>354</v>
      </c>
      <c r="G1819" t="s">
        <v>47</v>
      </c>
      <c r="H1819" t="s">
        <v>48</v>
      </c>
      <c r="I1819" t="s">
        <v>21</v>
      </c>
      <c r="J1819" t="s">
        <v>22</v>
      </c>
      <c r="K1819" t="s">
        <v>53</v>
      </c>
      <c r="L1819" t="s">
        <v>54</v>
      </c>
    </row>
    <row r="1820" spans="1:12" hidden="1" x14ac:dyDescent="0.35">
      <c r="A1820" t="str">
        <f>VLOOKUP(E1820,kontoplaan!A196:F1664,6,FALSE)</f>
        <v>Põhitegevuse tulud</v>
      </c>
      <c r="B1820" t="str">
        <f>VLOOKUP(E1820,kontogrupp!A719:B2044,2,FALSE)</f>
        <v>38 - muud tulud</v>
      </c>
      <c r="C1820" t="s">
        <v>434</v>
      </c>
      <c r="D1820">
        <v>8000</v>
      </c>
      <c r="E1820" s="1">
        <v>381830</v>
      </c>
      <c r="F1820" t="s">
        <v>434</v>
      </c>
      <c r="G1820" t="s">
        <v>337</v>
      </c>
      <c r="H1820" t="s">
        <v>338</v>
      </c>
      <c r="I1820" t="s">
        <v>339</v>
      </c>
      <c r="J1820" t="s">
        <v>340</v>
      </c>
    </row>
    <row r="1821" spans="1:12" x14ac:dyDescent="0.35">
      <c r="A1821" t="str">
        <f>VLOOKUP(E1821,kontoplaan!A197:F1665,6,FALSE)</f>
        <v>Põhitegevuse kulud</v>
      </c>
      <c r="B1821" t="str">
        <f>VLOOKUP(E1821,kontogrupp!A720:B2045,2,FALSE)</f>
        <v>50 - tööjõukulud</v>
      </c>
      <c r="C1821" t="s">
        <v>18</v>
      </c>
      <c r="D1821">
        <v>1</v>
      </c>
      <c r="E1821" s="1">
        <v>506040</v>
      </c>
      <c r="F1821" t="s">
        <v>18</v>
      </c>
      <c r="G1821" t="s">
        <v>305</v>
      </c>
      <c r="H1821" t="s">
        <v>306</v>
      </c>
      <c r="I1821" t="s">
        <v>307</v>
      </c>
      <c r="J1821" t="s">
        <v>308</v>
      </c>
    </row>
    <row r="1822" spans="1:12" x14ac:dyDescent="0.35">
      <c r="A1822" t="str">
        <f>VLOOKUP(E1822,kontoplaan!A198:F1666,6,FALSE)</f>
        <v>Põhitegevuse kulud</v>
      </c>
      <c r="B1822" t="str">
        <f>VLOOKUP(E1822,kontogrupp!A721:B2046,2,FALSE)</f>
        <v>50 - tööjõukulud</v>
      </c>
      <c r="C1822" t="s">
        <v>28</v>
      </c>
      <c r="D1822">
        <v>42</v>
      </c>
      <c r="E1822" s="1">
        <v>506000</v>
      </c>
      <c r="F1822" t="s">
        <v>28</v>
      </c>
      <c r="G1822" t="s">
        <v>305</v>
      </c>
      <c r="H1822" t="s">
        <v>306</v>
      </c>
      <c r="I1822" t="s">
        <v>307</v>
      </c>
      <c r="J1822" t="s">
        <v>308</v>
      </c>
    </row>
    <row r="1823" spans="1:12" x14ac:dyDescent="0.35">
      <c r="A1823" t="str">
        <f>VLOOKUP(E1823,kontoplaan!A199:F1667,6,FALSE)</f>
        <v>Põhitegevuse kulud</v>
      </c>
      <c r="B1823" t="str">
        <f>VLOOKUP(E1823,kontogrupp!A722:B2047,2,FALSE)</f>
        <v>50 - tööjõukulud</v>
      </c>
      <c r="C1823" t="s">
        <v>157</v>
      </c>
      <c r="D1823">
        <v>128</v>
      </c>
      <c r="E1823" s="1">
        <v>500260</v>
      </c>
      <c r="F1823" t="s">
        <v>157</v>
      </c>
      <c r="G1823" t="s">
        <v>305</v>
      </c>
      <c r="H1823" t="s">
        <v>306</v>
      </c>
      <c r="I1823" t="s">
        <v>307</v>
      </c>
      <c r="J1823" t="s">
        <v>308</v>
      </c>
    </row>
    <row r="1824" spans="1:12" hidden="1" x14ac:dyDescent="0.35">
      <c r="A1824" t="str">
        <f>VLOOKUP(E1824,kontoplaan!A200:F1668,6,FALSE)</f>
        <v>Põhitegevuse tulud</v>
      </c>
      <c r="B1824" t="str">
        <f>VLOOKUP(E1824,kontogrupp!A723:B2048,2,FALSE)</f>
        <v>32 - tulud kaupade ja teenuste müügist</v>
      </c>
      <c r="C1824" t="s">
        <v>1598</v>
      </c>
      <c r="D1824">
        <v>171</v>
      </c>
      <c r="E1824" s="1">
        <v>322090</v>
      </c>
      <c r="F1824" t="s">
        <v>197</v>
      </c>
      <c r="G1824" t="s">
        <v>305</v>
      </c>
      <c r="H1824" t="s">
        <v>306</v>
      </c>
      <c r="I1824" t="s">
        <v>307</v>
      </c>
      <c r="J1824" t="s">
        <v>308</v>
      </c>
    </row>
    <row r="1825" spans="1:18" x14ac:dyDescent="0.35">
      <c r="A1825" t="str">
        <f>VLOOKUP(E1825,kontoplaan!A201:F1669,6,FALSE)</f>
        <v>Põhitegevuse kulud</v>
      </c>
      <c r="B1825" t="str">
        <f>VLOOKUP(E1825,kontogrupp!A724:B2049,2,FALSE)</f>
        <v>50 - tööjõukulud</v>
      </c>
      <c r="C1825" t="s">
        <v>1599</v>
      </c>
      <c r="D1825">
        <v>9</v>
      </c>
      <c r="E1825" s="1">
        <v>506040</v>
      </c>
      <c r="F1825" t="s">
        <v>18</v>
      </c>
      <c r="G1825" t="s">
        <v>563</v>
      </c>
      <c r="H1825" t="s">
        <v>564</v>
      </c>
      <c r="I1825" t="s">
        <v>1104</v>
      </c>
      <c r="J1825" t="s">
        <v>1105</v>
      </c>
    </row>
    <row r="1826" spans="1:18" x14ac:dyDescent="0.35">
      <c r="A1826" t="str">
        <f>VLOOKUP(E1826,kontoplaan!A202:F1670,6,FALSE)</f>
        <v>Põhitegevuse kulud</v>
      </c>
      <c r="B1826" t="str">
        <f>VLOOKUP(E1826,kontogrupp!A725:B2050,2,FALSE)</f>
        <v>50 - tööjõukulud</v>
      </c>
      <c r="C1826" t="s">
        <v>1600</v>
      </c>
      <c r="D1826">
        <v>376</v>
      </c>
      <c r="E1826" s="1">
        <v>506000</v>
      </c>
      <c r="F1826" t="s">
        <v>28</v>
      </c>
      <c r="G1826" t="s">
        <v>563</v>
      </c>
      <c r="H1826" t="s">
        <v>564</v>
      </c>
      <c r="I1826" t="s">
        <v>1104</v>
      </c>
      <c r="J1826" t="s">
        <v>1105</v>
      </c>
    </row>
    <row r="1827" spans="1:18" x14ac:dyDescent="0.35">
      <c r="A1827" t="str">
        <f>VLOOKUP(E1827,kontoplaan!A203:F1671,6,FALSE)</f>
        <v>Põhitegevuse kulud</v>
      </c>
      <c r="B1827" t="str">
        <f>VLOOKUP(E1827,kontogrupp!A726:B2051,2,FALSE)</f>
        <v>50 - tööjõukulud</v>
      </c>
      <c r="C1827" t="s">
        <v>1601</v>
      </c>
      <c r="D1827">
        <v>1140</v>
      </c>
      <c r="E1827" s="1">
        <v>500240</v>
      </c>
      <c r="F1827" t="s">
        <v>206</v>
      </c>
      <c r="G1827" t="s">
        <v>563</v>
      </c>
      <c r="H1827" t="s">
        <v>564</v>
      </c>
      <c r="I1827" t="s">
        <v>1104</v>
      </c>
      <c r="J1827" t="s">
        <v>1105</v>
      </c>
    </row>
    <row r="1828" spans="1:18" x14ac:dyDescent="0.35">
      <c r="A1828" t="str">
        <f>VLOOKUP(E1828,kontoplaan!A204:F1672,6,FALSE)</f>
        <v>Põhitegevuse kulud</v>
      </c>
      <c r="B1828" t="str">
        <f>VLOOKUP(E1828,kontogrupp!A727:B2052,2,FALSE)</f>
        <v>55 - majandamiskulud</v>
      </c>
      <c r="C1828" t="s">
        <v>1602</v>
      </c>
      <c r="D1828">
        <v>30000</v>
      </c>
      <c r="E1828" s="1">
        <v>550052</v>
      </c>
      <c r="F1828" t="s">
        <v>625</v>
      </c>
      <c r="G1828" t="s">
        <v>19</v>
      </c>
      <c r="H1828" t="s">
        <v>20</v>
      </c>
      <c r="I1828" t="s">
        <v>21</v>
      </c>
      <c r="J1828" t="s">
        <v>22</v>
      </c>
    </row>
    <row r="1829" spans="1:18" x14ac:dyDescent="0.35">
      <c r="A1829" t="str">
        <f>VLOOKUP(E1829,kontoplaan!A205:F1673,6,FALSE)</f>
        <v>Põhitegevuse kulud</v>
      </c>
      <c r="B1829" t="str">
        <f>VLOOKUP(E1829,kontogrupp!A728:B2053,2,FALSE)</f>
        <v>55 - majandamiskulud</v>
      </c>
      <c r="C1829" t="s">
        <v>1603</v>
      </c>
      <c r="D1829">
        <v>7000</v>
      </c>
      <c r="E1829" s="1">
        <v>550060</v>
      </c>
      <c r="F1829" t="s">
        <v>64</v>
      </c>
      <c r="G1829" t="s">
        <v>19</v>
      </c>
      <c r="H1829" t="s">
        <v>20</v>
      </c>
      <c r="I1829" t="s">
        <v>21</v>
      </c>
      <c r="J1829" t="s">
        <v>22</v>
      </c>
    </row>
    <row r="1830" spans="1:18" hidden="1" x14ac:dyDescent="0.35">
      <c r="A1830" t="str">
        <f>VLOOKUP(E1830,kontoplaan!A206:F1674,6,FALSE)</f>
        <v>Põhitegevuse tulud</v>
      </c>
      <c r="B1830" t="str">
        <f>VLOOKUP(E1830,kontogrupp!A729:B2054,2,FALSE)</f>
        <v>38 - muud tulud</v>
      </c>
      <c r="C1830" t="s">
        <v>1604</v>
      </c>
      <c r="D1830">
        <v>7000</v>
      </c>
      <c r="E1830" s="1">
        <v>388090</v>
      </c>
      <c r="F1830" t="s">
        <v>1606</v>
      </c>
      <c r="G1830" t="s">
        <v>19</v>
      </c>
      <c r="H1830" t="s">
        <v>20</v>
      </c>
      <c r="I1830" t="s">
        <v>21</v>
      </c>
      <c r="J1830" t="s">
        <v>22</v>
      </c>
    </row>
    <row r="1831" spans="1:18" x14ac:dyDescent="0.35">
      <c r="A1831" t="str">
        <f>VLOOKUP(E1831,kontoplaan!A207:F1675,6,FALSE)</f>
        <v>Põhitegevuse kulud</v>
      </c>
      <c r="B1831" t="str">
        <f>VLOOKUP(E1831,kontogrupp!A730:B2055,2,FALSE)</f>
        <v>55 - majandamiskulud</v>
      </c>
      <c r="C1831" t="s">
        <v>354</v>
      </c>
      <c r="D1831">
        <v>-4287</v>
      </c>
      <c r="E1831" s="1">
        <v>551101</v>
      </c>
      <c r="F1831" t="s">
        <v>354</v>
      </c>
      <c r="G1831" t="s">
        <v>305</v>
      </c>
      <c r="H1831" t="s">
        <v>306</v>
      </c>
      <c r="I1831" t="s">
        <v>307</v>
      </c>
      <c r="J1831" t="s">
        <v>308</v>
      </c>
      <c r="K1831" t="s">
        <v>558</v>
      </c>
      <c r="L1831" t="s">
        <v>559</v>
      </c>
    </row>
    <row r="1832" spans="1:18" x14ac:dyDescent="0.35">
      <c r="A1832" t="str">
        <f>VLOOKUP(E1832,kontoplaan!A208:F1676,6,FALSE)</f>
        <v>Põhitegevuse kulud</v>
      </c>
      <c r="B1832" t="str">
        <f>VLOOKUP(E1832,kontogrupp!A731:B2056,2,FALSE)</f>
        <v>55 - majandamiskulud</v>
      </c>
      <c r="C1832" t="s">
        <v>388</v>
      </c>
      <c r="D1832">
        <v>-3834</v>
      </c>
      <c r="E1832" s="1">
        <v>551100</v>
      </c>
      <c r="F1832" t="s">
        <v>388</v>
      </c>
      <c r="G1832" t="s">
        <v>305</v>
      </c>
      <c r="H1832" t="s">
        <v>306</v>
      </c>
      <c r="I1832" t="s">
        <v>307</v>
      </c>
      <c r="J1832" t="s">
        <v>308</v>
      </c>
      <c r="K1832" t="s">
        <v>558</v>
      </c>
      <c r="L1832" t="s">
        <v>559</v>
      </c>
    </row>
    <row r="1833" spans="1:18" x14ac:dyDescent="0.35">
      <c r="A1833" t="str">
        <f>VLOOKUP(E1833,kontoplaan!A209:F1677,6,FALSE)</f>
        <v>Põhitegevuse kulud</v>
      </c>
      <c r="B1833" t="str">
        <f>VLOOKUP(E1833,kontogrupp!A732:B2057,2,FALSE)</f>
        <v>55 - majandamiskulud</v>
      </c>
      <c r="C1833" t="s">
        <v>354</v>
      </c>
      <c r="D1833">
        <v>-1197</v>
      </c>
      <c r="E1833" s="1">
        <v>551101</v>
      </c>
      <c r="F1833" t="s">
        <v>354</v>
      </c>
      <c r="G1833" t="s">
        <v>428</v>
      </c>
      <c r="H1833" t="s">
        <v>429</v>
      </c>
      <c r="I1833" t="s">
        <v>307</v>
      </c>
      <c r="J1833" t="s">
        <v>308</v>
      </c>
      <c r="K1833" t="s">
        <v>586</v>
      </c>
      <c r="L1833" t="s">
        <v>587</v>
      </c>
    </row>
    <row r="1834" spans="1:18" x14ac:dyDescent="0.35">
      <c r="A1834" t="str">
        <f>VLOOKUP(E1834,kontoplaan!A210:F1678,6,FALSE)</f>
        <v>Põhitegevuse kulud</v>
      </c>
      <c r="B1834" t="str">
        <f>VLOOKUP(E1834,kontogrupp!A733:B2058,2,FALSE)</f>
        <v>55 - majandamiskulud</v>
      </c>
      <c r="C1834" t="s">
        <v>354</v>
      </c>
      <c r="D1834">
        <v>-150</v>
      </c>
      <c r="E1834" s="1">
        <v>551101</v>
      </c>
      <c r="F1834" t="s">
        <v>354</v>
      </c>
      <c r="G1834" t="s">
        <v>158</v>
      </c>
      <c r="H1834" t="s">
        <v>159</v>
      </c>
      <c r="I1834" t="s">
        <v>117</v>
      </c>
      <c r="J1834" t="s">
        <v>118</v>
      </c>
      <c r="K1834" t="s">
        <v>592</v>
      </c>
      <c r="L1834" t="s">
        <v>593</v>
      </c>
    </row>
    <row r="1835" spans="1:18" x14ac:dyDescent="0.35">
      <c r="A1835" t="str">
        <f>VLOOKUP(E1835,kontoplaan!A211:F1679,6,FALSE)</f>
        <v>Põhitegevuse kulud</v>
      </c>
      <c r="B1835" t="str">
        <f>VLOOKUP(E1835,kontogrupp!A734:B2059,2,FALSE)</f>
        <v>55 - majandamiskulud</v>
      </c>
      <c r="C1835" t="s">
        <v>354</v>
      </c>
      <c r="D1835">
        <v>-6537</v>
      </c>
      <c r="E1835" s="1">
        <v>551101</v>
      </c>
      <c r="F1835" t="s">
        <v>354</v>
      </c>
      <c r="G1835" t="s">
        <v>380</v>
      </c>
      <c r="H1835" t="s">
        <v>381</v>
      </c>
      <c r="I1835" t="s">
        <v>250</v>
      </c>
      <c r="J1835" t="s">
        <v>251</v>
      </c>
      <c r="K1835" t="s">
        <v>594</v>
      </c>
      <c r="L1835" t="s">
        <v>595</v>
      </c>
    </row>
    <row r="1836" spans="1:18" x14ac:dyDescent="0.35">
      <c r="A1836" t="str">
        <f>VLOOKUP(E1836,kontoplaan!A212:F1680,6,FALSE)</f>
        <v>Põhitegevuse kulud</v>
      </c>
      <c r="B1836" t="str">
        <f>VLOOKUP(E1836,kontogrupp!A735:B2060,2,FALSE)</f>
        <v>55 - majandamiskulud</v>
      </c>
      <c r="C1836" t="s">
        <v>354</v>
      </c>
      <c r="D1836">
        <v>-300</v>
      </c>
      <c r="E1836" s="1">
        <v>551101</v>
      </c>
      <c r="F1836" t="s">
        <v>354</v>
      </c>
      <c r="G1836" t="s">
        <v>47</v>
      </c>
      <c r="H1836" t="s">
        <v>48</v>
      </c>
      <c r="I1836" t="s">
        <v>292</v>
      </c>
      <c r="J1836" t="s">
        <v>293</v>
      </c>
      <c r="K1836" t="s">
        <v>1607</v>
      </c>
      <c r="L1836" t="s">
        <v>1608</v>
      </c>
    </row>
    <row r="1837" spans="1:18" x14ac:dyDescent="0.35">
      <c r="A1837" t="str">
        <f>VLOOKUP(E1837,kontoplaan!A213:F1681,6,FALSE)</f>
        <v>Põhitegevuse kulud</v>
      </c>
      <c r="B1837" t="str">
        <f>VLOOKUP(E1837,kontogrupp!A736:B2061,2,FALSE)</f>
        <v>50 - tööjõukulud</v>
      </c>
      <c r="C1837" t="s">
        <v>1609</v>
      </c>
      <c r="D1837">
        <v>117</v>
      </c>
      <c r="E1837" s="1">
        <v>506040</v>
      </c>
      <c r="F1837" t="s">
        <v>18</v>
      </c>
      <c r="G1837" t="s">
        <v>332</v>
      </c>
      <c r="H1837" t="s">
        <v>333</v>
      </c>
      <c r="I1837" t="s">
        <v>178</v>
      </c>
      <c r="J1837" t="s">
        <v>179</v>
      </c>
      <c r="O1837" t="s">
        <v>23</v>
      </c>
      <c r="P1837" t="s">
        <v>24</v>
      </c>
    </row>
    <row r="1838" spans="1:18" x14ac:dyDescent="0.35">
      <c r="A1838" t="str">
        <f>VLOOKUP(E1838,kontoplaan!A214:F1682,6,FALSE)</f>
        <v>Põhitegevuse kulud</v>
      </c>
      <c r="B1838" t="str">
        <f>VLOOKUP(E1838,kontogrupp!A737:B2062,2,FALSE)</f>
        <v>50 - tööjõukulud</v>
      </c>
      <c r="C1838" t="s">
        <v>1610</v>
      </c>
      <c r="D1838">
        <v>4808</v>
      </c>
      <c r="E1838" s="1">
        <v>506000</v>
      </c>
      <c r="F1838" t="s">
        <v>28</v>
      </c>
      <c r="G1838" t="s">
        <v>332</v>
      </c>
      <c r="H1838" t="s">
        <v>333</v>
      </c>
      <c r="I1838" t="s">
        <v>178</v>
      </c>
      <c r="J1838" t="s">
        <v>179</v>
      </c>
      <c r="O1838" t="s">
        <v>23</v>
      </c>
      <c r="P1838" t="s">
        <v>24</v>
      </c>
    </row>
    <row r="1839" spans="1:18" x14ac:dyDescent="0.35">
      <c r="A1839" t="str">
        <f>VLOOKUP(E1839,kontoplaan!A215:F1683,6,FALSE)</f>
        <v>Põhitegevuse kulud</v>
      </c>
      <c r="B1839" t="str">
        <f>VLOOKUP(E1839,kontogrupp!A738:B2063,2,FALSE)</f>
        <v>50 - tööjõukulud</v>
      </c>
      <c r="C1839" t="s">
        <v>1610</v>
      </c>
      <c r="D1839">
        <v>14570</v>
      </c>
      <c r="E1839" s="1">
        <v>500140</v>
      </c>
      <c r="F1839" t="s">
        <v>108</v>
      </c>
      <c r="G1839" t="s">
        <v>332</v>
      </c>
      <c r="H1839" t="s">
        <v>333</v>
      </c>
      <c r="I1839" t="s">
        <v>178</v>
      </c>
      <c r="J1839" t="s">
        <v>179</v>
      </c>
      <c r="O1839" t="s">
        <v>23</v>
      </c>
      <c r="P1839" t="s">
        <v>24</v>
      </c>
    </row>
    <row r="1840" spans="1:18" x14ac:dyDescent="0.35">
      <c r="A1840" t="str">
        <f>VLOOKUP(E1840,kontoplaan!A216:F1684,6,FALSE)</f>
        <v>Põhitegevuse kulud</v>
      </c>
      <c r="B1840" t="str">
        <f>VLOOKUP(E1840,kontogrupp!A739:B2064,2,FALSE)</f>
        <v>55 - majandamiskulud</v>
      </c>
      <c r="C1840" t="s">
        <v>1611</v>
      </c>
      <c r="D1840">
        <v>-700</v>
      </c>
      <c r="E1840" s="1">
        <v>551484</v>
      </c>
      <c r="F1840" t="s">
        <v>1329</v>
      </c>
      <c r="G1840" t="s">
        <v>19</v>
      </c>
      <c r="H1840" t="s">
        <v>20</v>
      </c>
      <c r="I1840" t="s">
        <v>87</v>
      </c>
      <c r="J1840" t="s">
        <v>88</v>
      </c>
      <c r="K1840" t="s">
        <v>119</v>
      </c>
      <c r="L1840" t="s">
        <v>120</v>
      </c>
      <c r="Q1840" t="s">
        <v>119</v>
      </c>
      <c r="R1840" t="s">
        <v>120</v>
      </c>
    </row>
    <row r="1841" spans="1:18" x14ac:dyDescent="0.35">
      <c r="A1841" t="str">
        <f>VLOOKUP(E1841,kontoplaan!A217:F1685,6,FALSE)</f>
        <v>Põhitegevuse kulud</v>
      </c>
      <c r="B1841" t="str">
        <f>VLOOKUP(E1841,kontogrupp!A740:B2065,2,FALSE)</f>
        <v>55 - majandamiskulud</v>
      </c>
      <c r="C1841" t="s">
        <v>1612</v>
      </c>
      <c r="D1841">
        <v>700</v>
      </c>
      <c r="E1841" s="1">
        <v>550010</v>
      </c>
      <c r="F1841" t="s">
        <v>517</v>
      </c>
      <c r="G1841" t="s">
        <v>19</v>
      </c>
      <c r="H1841" t="s">
        <v>20</v>
      </c>
      <c r="I1841" t="s">
        <v>87</v>
      </c>
      <c r="J1841" t="s">
        <v>88</v>
      </c>
      <c r="K1841" t="s">
        <v>119</v>
      </c>
      <c r="L1841" t="s">
        <v>120</v>
      </c>
      <c r="Q1841" t="s">
        <v>119</v>
      </c>
      <c r="R1841" t="s">
        <v>120</v>
      </c>
    </row>
    <row r="1842" spans="1:18" x14ac:dyDescent="0.35">
      <c r="A1842" t="str">
        <f>VLOOKUP(E1842,kontoplaan!A218:F1686,6,FALSE)</f>
        <v>Põhitegevuse kulud</v>
      </c>
      <c r="B1842" t="str">
        <f>VLOOKUP(E1842,kontogrupp!A741:B2066,2,FALSE)</f>
        <v>55 - majandamiskulud</v>
      </c>
      <c r="C1842" t="s">
        <v>1613</v>
      </c>
      <c r="D1842">
        <v>-14450</v>
      </c>
      <c r="E1842" s="1">
        <v>551484</v>
      </c>
      <c r="F1842" t="s">
        <v>1329</v>
      </c>
      <c r="G1842" t="s">
        <v>19</v>
      </c>
      <c r="H1842" t="s">
        <v>20</v>
      </c>
      <c r="I1842" t="s">
        <v>21</v>
      </c>
      <c r="J1842" t="s">
        <v>22</v>
      </c>
      <c r="K1842" t="s">
        <v>119</v>
      </c>
      <c r="L1842" t="s">
        <v>120</v>
      </c>
      <c r="Q1842" t="s">
        <v>119</v>
      </c>
      <c r="R1842" t="s">
        <v>120</v>
      </c>
    </row>
    <row r="1843" spans="1:18" x14ac:dyDescent="0.35">
      <c r="A1843" t="str">
        <f>VLOOKUP(E1843,kontoplaan!A219:F1687,6,FALSE)</f>
        <v>Põhitegevuse kulud</v>
      </c>
      <c r="B1843" t="str">
        <f>VLOOKUP(E1843,kontogrupp!A742:B2067,2,FALSE)</f>
        <v>55 - majandamiskulud</v>
      </c>
      <c r="C1843" t="s">
        <v>1614</v>
      </c>
      <c r="D1843">
        <v>14450</v>
      </c>
      <c r="E1843" s="1">
        <v>550010</v>
      </c>
      <c r="F1843" t="s">
        <v>517</v>
      </c>
      <c r="G1843" t="s">
        <v>19</v>
      </c>
      <c r="H1843" t="s">
        <v>20</v>
      </c>
      <c r="I1843" t="s">
        <v>21</v>
      </c>
      <c r="J1843" t="s">
        <v>22</v>
      </c>
      <c r="K1843" t="s">
        <v>119</v>
      </c>
      <c r="L1843" t="s">
        <v>120</v>
      </c>
      <c r="Q1843" t="s">
        <v>119</v>
      </c>
      <c r="R1843" t="s">
        <v>120</v>
      </c>
    </row>
    <row r="1844" spans="1:18" x14ac:dyDescent="0.35">
      <c r="A1844" t="str">
        <f>VLOOKUP(E1844,kontoplaan!A220:F1688,6,FALSE)</f>
        <v>Põhitegevuse kulud</v>
      </c>
      <c r="B1844" t="str">
        <f>VLOOKUP(E1844,kontogrupp!A743:B2068,2,FALSE)</f>
        <v>55 - majandamiskulud</v>
      </c>
      <c r="C1844" t="s">
        <v>1615</v>
      </c>
      <c r="D1844">
        <v>-1204</v>
      </c>
      <c r="E1844" s="1">
        <v>551484</v>
      </c>
      <c r="F1844" t="s">
        <v>1329</v>
      </c>
      <c r="G1844" t="s">
        <v>458</v>
      </c>
      <c r="H1844" t="s">
        <v>459</v>
      </c>
      <c r="I1844" t="s">
        <v>348</v>
      </c>
      <c r="J1844" t="s">
        <v>349</v>
      </c>
      <c r="K1844" t="s">
        <v>119</v>
      </c>
      <c r="L1844" t="s">
        <v>120</v>
      </c>
      <c r="Q1844" t="s">
        <v>119</v>
      </c>
      <c r="R1844" t="s">
        <v>120</v>
      </c>
    </row>
    <row r="1845" spans="1:18" x14ac:dyDescent="0.35">
      <c r="A1845" t="str">
        <f>VLOOKUP(E1845,kontoplaan!A221:F1689,6,FALSE)</f>
        <v>Põhitegevuse kulud</v>
      </c>
      <c r="B1845" t="str">
        <f>VLOOKUP(E1845,kontogrupp!A744:B2069,2,FALSE)</f>
        <v>55 - majandamiskulud</v>
      </c>
      <c r="C1845" t="s">
        <v>1616</v>
      </c>
      <c r="D1845">
        <v>1204</v>
      </c>
      <c r="E1845" s="1">
        <v>550010</v>
      </c>
      <c r="F1845" t="s">
        <v>517</v>
      </c>
      <c r="G1845" t="s">
        <v>458</v>
      </c>
      <c r="H1845" t="s">
        <v>459</v>
      </c>
      <c r="I1845" t="s">
        <v>348</v>
      </c>
      <c r="J1845" t="s">
        <v>349</v>
      </c>
      <c r="K1845" t="s">
        <v>119</v>
      </c>
      <c r="L1845" t="s">
        <v>120</v>
      </c>
      <c r="Q1845" t="s">
        <v>119</v>
      </c>
      <c r="R1845" t="s">
        <v>120</v>
      </c>
    </row>
    <row r="1846" spans="1:18" x14ac:dyDescent="0.35">
      <c r="A1846" t="str">
        <f>VLOOKUP(E1846,kontoplaan!A222:F1690,6,FALSE)</f>
        <v>Põhitegevuse kulud</v>
      </c>
      <c r="B1846" t="str">
        <f>VLOOKUP(E1846,kontogrupp!A745:B2070,2,FALSE)</f>
        <v>55 - majandamiskulud</v>
      </c>
      <c r="C1846" t="s">
        <v>1617</v>
      </c>
      <c r="D1846">
        <v>-1000</v>
      </c>
      <c r="E1846" s="1">
        <v>551484</v>
      </c>
      <c r="F1846" t="s">
        <v>1329</v>
      </c>
      <c r="G1846" t="s">
        <v>384</v>
      </c>
      <c r="H1846" t="s">
        <v>385</v>
      </c>
      <c r="I1846" t="s">
        <v>339</v>
      </c>
      <c r="J1846" t="s">
        <v>340</v>
      </c>
      <c r="K1846" t="s">
        <v>119</v>
      </c>
      <c r="L1846" t="s">
        <v>120</v>
      </c>
      <c r="Q1846" t="s">
        <v>119</v>
      </c>
      <c r="R1846" t="s">
        <v>120</v>
      </c>
    </row>
    <row r="1847" spans="1:18" x14ac:dyDescent="0.35">
      <c r="A1847" t="str">
        <f>VLOOKUP(E1847,kontoplaan!A223:F1691,6,FALSE)</f>
        <v>Põhitegevuse kulud</v>
      </c>
      <c r="B1847" t="str">
        <f>VLOOKUP(E1847,kontogrupp!A746:B2071,2,FALSE)</f>
        <v>55 - majandamiskulud</v>
      </c>
      <c r="C1847" t="s">
        <v>1618</v>
      </c>
      <c r="D1847">
        <v>1000</v>
      </c>
      <c r="E1847" s="1">
        <v>550010</v>
      </c>
      <c r="F1847" t="s">
        <v>517</v>
      </c>
      <c r="G1847" t="s">
        <v>384</v>
      </c>
      <c r="H1847" t="s">
        <v>385</v>
      </c>
      <c r="I1847" t="s">
        <v>339</v>
      </c>
      <c r="J1847" t="s">
        <v>340</v>
      </c>
      <c r="K1847" t="s">
        <v>119</v>
      </c>
      <c r="L1847" t="s">
        <v>120</v>
      </c>
      <c r="Q1847" t="s">
        <v>119</v>
      </c>
      <c r="R1847" t="s">
        <v>120</v>
      </c>
    </row>
    <row r="1848" spans="1:18" x14ac:dyDescent="0.35">
      <c r="A1848" t="str">
        <f>VLOOKUP(E1848,kontoplaan!A224:F1692,6,FALSE)</f>
        <v>Põhitegevuse kulud</v>
      </c>
      <c r="B1848" t="str">
        <f>VLOOKUP(E1848,kontogrupp!A747:B2072,2,FALSE)</f>
        <v>55 - majandamiskulud</v>
      </c>
      <c r="C1848" t="s">
        <v>1619</v>
      </c>
      <c r="D1848">
        <v>-773</v>
      </c>
      <c r="E1848" s="1">
        <v>551484</v>
      </c>
      <c r="F1848" t="s">
        <v>1329</v>
      </c>
      <c r="G1848" t="s">
        <v>221</v>
      </c>
      <c r="H1848" t="s">
        <v>222</v>
      </c>
      <c r="I1848" t="s">
        <v>223</v>
      </c>
      <c r="J1848" t="s">
        <v>224</v>
      </c>
      <c r="K1848" t="s">
        <v>119</v>
      </c>
      <c r="L1848" t="s">
        <v>120</v>
      </c>
      <c r="Q1848" t="s">
        <v>119</v>
      </c>
      <c r="R1848" t="s">
        <v>120</v>
      </c>
    </row>
    <row r="1849" spans="1:18" x14ac:dyDescent="0.35">
      <c r="A1849" t="str">
        <f>VLOOKUP(E1849,kontoplaan!A225:F1693,6,FALSE)</f>
        <v>Põhitegevuse kulud</v>
      </c>
      <c r="B1849" t="str">
        <f>VLOOKUP(E1849,kontogrupp!A748:B2073,2,FALSE)</f>
        <v>55 - majandamiskulud</v>
      </c>
      <c r="C1849" t="s">
        <v>1620</v>
      </c>
      <c r="D1849">
        <v>773</v>
      </c>
      <c r="E1849" s="1">
        <v>550010</v>
      </c>
      <c r="F1849" t="s">
        <v>517</v>
      </c>
      <c r="G1849" t="s">
        <v>221</v>
      </c>
      <c r="H1849" t="s">
        <v>222</v>
      </c>
      <c r="I1849" t="s">
        <v>223</v>
      </c>
      <c r="J1849" t="s">
        <v>224</v>
      </c>
      <c r="K1849" t="s">
        <v>119</v>
      </c>
      <c r="L1849" t="s">
        <v>120</v>
      </c>
      <c r="Q1849" t="s">
        <v>119</v>
      </c>
      <c r="R1849" t="s">
        <v>120</v>
      </c>
    </row>
    <row r="1850" spans="1:18" x14ac:dyDescent="0.35">
      <c r="A1850" t="str">
        <f>VLOOKUP(E1850,kontoplaan!A226:F1694,6,FALSE)</f>
        <v>Põhitegevuse kulud</v>
      </c>
      <c r="B1850" t="str">
        <f>VLOOKUP(E1850,kontogrupp!A749:B2074,2,FALSE)</f>
        <v>55 - majandamiskulud</v>
      </c>
      <c r="C1850" t="s">
        <v>1621</v>
      </c>
      <c r="D1850">
        <v>-914</v>
      </c>
      <c r="E1850" s="1">
        <v>551484</v>
      </c>
      <c r="F1850" t="s">
        <v>1329</v>
      </c>
      <c r="G1850" t="s">
        <v>288</v>
      </c>
      <c r="H1850" t="s">
        <v>289</v>
      </c>
      <c r="I1850" t="s">
        <v>117</v>
      </c>
      <c r="J1850" t="s">
        <v>118</v>
      </c>
      <c r="K1850" t="s">
        <v>119</v>
      </c>
      <c r="L1850" t="s">
        <v>120</v>
      </c>
      <c r="Q1850" t="s">
        <v>119</v>
      </c>
      <c r="R1850" t="s">
        <v>120</v>
      </c>
    </row>
    <row r="1851" spans="1:18" x14ac:dyDescent="0.35">
      <c r="A1851" t="str">
        <f>VLOOKUP(E1851,kontoplaan!A227:F1695,6,FALSE)</f>
        <v>Põhitegevuse kulud</v>
      </c>
      <c r="B1851" t="str">
        <f>VLOOKUP(E1851,kontogrupp!A750:B2075,2,FALSE)</f>
        <v>55 - majandamiskulud</v>
      </c>
      <c r="C1851" t="s">
        <v>1622</v>
      </c>
      <c r="D1851">
        <v>914</v>
      </c>
      <c r="E1851" s="1">
        <v>550010</v>
      </c>
      <c r="F1851" t="s">
        <v>517</v>
      </c>
      <c r="G1851" t="s">
        <v>288</v>
      </c>
      <c r="H1851" t="s">
        <v>289</v>
      </c>
      <c r="I1851" t="s">
        <v>117</v>
      </c>
      <c r="J1851" t="s">
        <v>118</v>
      </c>
      <c r="K1851" t="s">
        <v>119</v>
      </c>
      <c r="L1851" t="s">
        <v>120</v>
      </c>
      <c r="Q1851" t="s">
        <v>119</v>
      </c>
      <c r="R1851" t="s">
        <v>120</v>
      </c>
    </row>
    <row r="1852" spans="1:18" x14ac:dyDescent="0.35">
      <c r="A1852" t="str">
        <f>VLOOKUP(E1852,kontoplaan!A228:F1696,6,FALSE)</f>
        <v>Põhitegevuse kulud</v>
      </c>
      <c r="B1852" t="str">
        <f>VLOOKUP(E1852,kontogrupp!A751:B2076,2,FALSE)</f>
        <v>55 - majandamiskulud</v>
      </c>
      <c r="C1852" t="s">
        <v>1623</v>
      </c>
      <c r="D1852">
        <v>-773</v>
      </c>
      <c r="E1852" s="1">
        <v>551484</v>
      </c>
      <c r="F1852" t="s">
        <v>1329</v>
      </c>
      <c r="G1852" t="s">
        <v>134</v>
      </c>
      <c r="H1852" t="s">
        <v>135</v>
      </c>
      <c r="I1852" t="s">
        <v>117</v>
      </c>
      <c r="J1852" t="s">
        <v>118</v>
      </c>
      <c r="K1852" t="s">
        <v>119</v>
      </c>
      <c r="L1852" t="s">
        <v>120</v>
      </c>
      <c r="Q1852" t="s">
        <v>119</v>
      </c>
      <c r="R1852" t="s">
        <v>120</v>
      </c>
    </row>
    <row r="1853" spans="1:18" x14ac:dyDescent="0.35">
      <c r="A1853" t="str">
        <f>VLOOKUP(E1853,kontoplaan!A229:F1697,6,FALSE)</f>
        <v>Põhitegevuse kulud</v>
      </c>
      <c r="B1853" t="str">
        <f>VLOOKUP(E1853,kontogrupp!A752:B2077,2,FALSE)</f>
        <v>55 - majandamiskulud</v>
      </c>
      <c r="C1853" t="s">
        <v>1624</v>
      </c>
      <c r="D1853">
        <v>773</v>
      </c>
      <c r="E1853" s="1">
        <v>550010</v>
      </c>
      <c r="F1853" t="s">
        <v>517</v>
      </c>
      <c r="G1853" t="s">
        <v>134</v>
      </c>
      <c r="H1853" t="s">
        <v>135</v>
      </c>
      <c r="I1853" t="s">
        <v>117</v>
      </c>
      <c r="J1853" t="s">
        <v>118</v>
      </c>
      <c r="K1853" t="s">
        <v>119</v>
      </c>
      <c r="L1853" t="s">
        <v>120</v>
      </c>
      <c r="Q1853" t="s">
        <v>119</v>
      </c>
      <c r="R1853" t="s">
        <v>120</v>
      </c>
    </row>
    <row r="1854" spans="1:18" x14ac:dyDescent="0.35">
      <c r="A1854" t="str">
        <f>VLOOKUP(E1854,kontoplaan!A230:F1698,6,FALSE)</f>
        <v>Põhitegevuse kulud</v>
      </c>
      <c r="B1854" t="str">
        <f>VLOOKUP(E1854,kontogrupp!A753:B2078,2,FALSE)</f>
        <v>55 - majandamiskulud</v>
      </c>
      <c r="C1854" t="s">
        <v>1625</v>
      </c>
      <c r="D1854">
        <v>-146</v>
      </c>
      <c r="E1854" s="1">
        <v>551484</v>
      </c>
      <c r="F1854" t="s">
        <v>1329</v>
      </c>
      <c r="G1854" t="s">
        <v>563</v>
      </c>
      <c r="H1854" t="s">
        <v>564</v>
      </c>
      <c r="I1854" t="s">
        <v>568</v>
      </c>
      <c r="J1854" t="s">
        <v>569</v>
      </c>
      <c r="K1854" t="s">
        <v>119</v>
      </c>
      <c r="L1854" t="s">
        <v>120</v>
      </c>
      <c r="Q1854" t="s">
        <v>119</v>
      </c>
      <c r="R1854" t="s">
        <v>120</v>
      </c>
    </row>
    <row r="1855" spans="1:18" x14ac:dyDescent="0.35">
      <c r="A1855" t="str">
        <f>VLOOKUP(E1855,kontoplaan!A231:F1699,6,FALSE)</f>
        <v>Põhitegevuse kulud</v>
      </c>
      <c r="B1855" t="str">
        <f>VLOOKUP(E1855,kontogrupp!A754:B2079,2,FALSE)</f>
        <v>55 - majandamiskulud</v>
      </c>
      <c r="C1855" t="s">
        <v>1626</v>
      </c>
      <c r="D1855">
        <v>146</v>
      </c>
      <c r="E1855" s="1">
        <v>550010</v>
      </c>
      <c r="F1855" t="s">
        <v>517</v>
      </c>
      <c r="G1855" t="s">
        <v>563</v>
      </c>
      <c r="H1855" t="s">
        <v>564</v>
      </c>
      <c r="I1855" t="s">
        <v>568</v>
      </c>
      <c r="J1855" t="s">
        <v>569</v>
      </c>
      <c r="K1855" t="s">
        <v>119</v>
      </c>
      <c r="L1855" t="s">
        <v>120</v>
      </c>
      <c r="Q1855" t="s">
        <v>119</v>
      </c>
      <c r="R1855" t="s">
        <v>120</v>
      </c>
    </row>
    <row r="1856" spans="1:18" x14ac:dyDescent="0.35">
      <c r="A1856" t="str">
        <f>VLOOKUP(E1856,kontoplaan!A232:F1700,6,FALSE)</f>
        <v>Põhitegevuse kulud</v>
      </c>
      <c r="B1856" t="str">
        <f>VLOOKUP(E1856,kontogrupp!A755:B2080,2,FALSE)</f>
        <v>55 - majandamiskulud</v>
      </c>
      <c r="C1856" t="s">
        <v>1627</v>
      </c>
      <c r="D1856">
        <v>-228</v>
      </c>
      <c r="E1856" s="1">
        <v>551484</v>
      </c>
      <c r="F1856" t="s">
        <v>1329</v>
      </c>
      <c r="G1856" t="s">
        <v>548</v>
      </c>
      <c r="H1856" t="s">
        <v>549</v>
      </c>
      <c r="I1856" t="s">
        <v>1104</v>
      </c>
      <c r="J1856" t="s">
        <v>1105</v>
      </c>
      <c r="K1856" t="s">
        <v>119</v>
      </c>
      <c r="L1856" t="s">
        <v>120</v>
      </c>
      <c r="Q1856" t="s">
        <v>119</v>
      </c>
      <c r="R1856" t="s">
        <v>120</v>
      </c>
    </row>
    <row r="1857" spans="1:18" x14ac:dyDescent="0.35">
      <c r="A1857" t="str">
        <f>VLOOKUP(E1857,kontoplaan!A233:F1701,6,FALSE)</f>
        <v>Põhitegevuse kulud</v>
      </c>
      <c r="B1857" t="str">
        <f>VLOOKUP(E1857,kontogrupp!A756:B2081,2,FALSE)</f>
        <v>55 - majandamiskulud</v>
      </c>
      <c r="C1857" t="s">
        <v>1628</v>
      </c>
      <c r="D1857">
        <v>228</v>
      </c>
      <c r="E1857" s="1">
        <v>550010</v>
      </c>
      <c r="F1857" t="s">
        <v>517</v>
      </c>
      <c r="G1857" t="s">
        <v>548</v>
      </c>
      <c r="H1857" t="s">
        <v>549</v>
      </c>
      <c r="I1857" t="s">
        <v>1104</v>
      </c>
      <c r="J1857" t="s">
        <v>1105</v>
      </c>
      <c r="K1857" t="s">
        <v>119</v>
      </c>
      <c r="L1857" t="s">
        <v>120</v>
      </c>
      <c r="Q1857" t="s">
        <v>119</v>
      </c>
      <c r="R1857" t="s">
        <v>120</v>
      </c>
    </row>
    <row r="1858" spans="1:18" x14ac:dyDescent="0.35">
      <c r="A1858" t="str">
        <f>VLOOKUP(E1858,kontoplaan!A234:F1702,6,FALSE)</f>
        <v>Põhitegevuse kulud</v>
      </c>
      <c r="B1858" t="str">
        <f>VLOOKUP(E1858,kontogrupp!A757:B2082,2,FALSE)</f>
        <v>55 - majandamiskulud</v>
      </c>
      <c r="C1858" t="s">
        <v>1629</v>
      </c>
      <c r="D1858">
        <v>-589</v>
      </c>
      <c r="E1858" s="1">
        <v>551484</v>
      </c>
      <c r="F1858" t="s">
        <v>1329</v>
      </c>
      <c r="G1858" t="s">
        <v>548</v>
      </c>
      <c r="H1858" t="s">
        <v>549</v>
      </c>
      <c r="I1858" t="s">
        <v>550</v>
      </c>
      <c r="J1858" t="s">
        <v>551</v>
      </c>
      <c r="K1858" t="s">
        <v>119</v>
      </c>
      <c r="L1858" t="s">
        <v>120</v>
      </c>
      <c r="Q1858" t="s">
        <v>119</v>
      </c>
      <c r="R1858" t="s">
        <v>120</v>
      </c>
    </row>
    <row r="1859" spans="1:18" x14ac:dyDescent="0.35">
      <c r="A1859" t="str">
        <f>VLOOKUP(E1859,kontoplaan!A235:F1703,6,FALSE)</f>
        <v>Põhitegevuse kulud</v>
      </c>
      <c r="B1859" t="str">
        <f>VLOOKUP(E1859,kontogrupp!A758:B2083,2,FALSE)</f>
        <v>55 - majandamiskulud</v>
      </c>
      <c r="C1859" t="s">
        <v>1630</v>
      </c>
      <c r="D1859">
        <v>589</v>
      </c>
      <c r="E1859" s="1">
        <v>550010</v>
      </c>
      <c r="F1859" t="s">
        <v>517</v>
      </c>
      <c r="G1859" t="s">
        <v>548</v>
      </c>
      <c r="H1859" t="s">
        <v>549</v>
      </c>
      <c r="I1859" t="s">
        <v>550</v>
      </c>
      <c r="J1859" t="s">
        <v>551</v>
      </c>
      <c r="K1859" t="s">
        <v>119</v>
      </c>
      <c r="L1859" t="s">
        <v>120</v>
      </c>
      <c r="Q1859" t="s">
        <v>119</v>
      </c>
      <c r="R1859" t="s">
        <v>120</v>
      </c>
    </row>
    <row r="1860" spans="1:18" x14ac:dyDescent="0.35">
      <c r="A1860" t="str">
        <f>VLOOKUP(E1860,kontoplaan!A236:F1704,6,FALSE)</f>
        <v>Põhitegevuse kulud</v>
      </c>
      <c r="B1860" t="str">
        <f>VLOOKUP(E1860,kontogrupp!A759:B2084,2,FALSE)</f>
        <v>55 - majandamiskulud</v>
      </c>
      <c r="C1860" t="s">
        <v>1631</v>
      </c>
      <c r="D1860">
        <v>-654</v>
      </c>
      <c r="E1860" s="1">
        <v>551484</v>
      </c>
      <c r="F1860" t="s">
        <v>1329</v>
      </c>
      <c r="G1860" t="s">
        <v>538</v>
      </c>
      <c r="H1860" t="s">
        <v>539</v>
      </c>
      <c r="I1860" t="s">
        <v>540</v>
      </c>
      <c r="J1860" t="s">
        <v>541</v>
      </c>
      <c r="K1860" t="s">
        <v>119</v>
      </c>
      <c r="L1860" t="s">
        <v>120</v>
      </c>
      <c r="Q1860" t="s">
        <v>119</v>
      </c>
      <c r="R1860" t="s">
        <v>120</v>
      </c>
    </row>
    <row r="1861" spans="1:18" x14ac:dyDescent="0.35">
      <c r="A1861" t="str">
        <f>VLOOKUP(E1861,kontoplaan!A237:F1705,6,FALSE)</f>
        <v>Põhitegevuse kulud</v>
      </c>
      <c r="B1861" t="str">
        <f>VLOOKUP(E1861,kontogrupp!A760:B2085,2,FALSE)</f>
        <v>55 - majandamiskulud</v>
      </c>
      <c r="C1861" t="s">
        <v>1632</v>
      </c>
      <c r="D1861">
        <v>654</v>
      </c>
      <c r="E1861" s="1">
        <v>550010</v>
      </c>
      <c r="F1861" t="s">
        <v>517</v>
      </c>
      <c r="G1861" t="s">
        <v>538</v>
      </c>
      <c r="H1861" t="s">
        <v>539</v>
      </c>
      <c r="I1861" t="s">
        <v>540</v>
      </c>
      <c r="J1861" t="s">
        <v>541</v>
      </c>
      <c r="K1861" t="s">
        <v>119</v>
      </c>
      <c r="L1861" t="s">
        <v>120</v>
      </c>
      <c r="Q1861" t="s">
        <v>119</v>
      </c>
      <c r="R1861" t="s">
        <v>120</v>
      </c>
    </row>
    <row r="1862" spans="1:18" x14ac:dyDescent="0.35">
      <c r="A1862" t="str">
        <f>VLOOKUP(E1862,kontoplaan!A238:F1706,6,FALSE)</f>
        <v>Põhitegevuse kulud</v>
      </c>
      <c r="B1862" t="str">
        <f>VLOOKUP(E1862,kontogrupp!A761:B2086,2,FALSE)</f>
        <v>55 - majandamiskulud</v>
      </c>
      <c r="C1862" t="s">
        <v>1633</v>
      </c>
      <c r="D1862">
        <v>-75</v>
      </c>
      <c r="E1862" s="1">
        <v>551484</v>
      </c>
      <c r="F1862" t="s">
        <v>1329</v>
      </c>
      <c r="G1862" t="s">
        <v>258</v>
      </c>
      <c r="H1862" t="s">
        <v>259</v>
      </c>
      <c r="I1862" t="s">
        <v>117</v>
      </c>
      <c r="J1862" t="s">
        <v>118</v>
      </c>
      <c r="K1862" t="s">
        <v>119</v>
      </c>
      <c r="L1862" t="s">
        <v>120</v>
      </c>
      <c r="Q1862" t="s">
        <v>119</v>
      </c>
      <c r="R1862" t="s">
        <v>120</v>
      </c>
    </row>
    <row r="1863" spans="1:18" x14ac:dyDescent="0.35">
      <c r="A1863" t="str">
        <f>VLOOKUP(E1863,kontoplaan!A239:F1707,6,FALSE)</f>
        <v>Põhitegevuse kulud</v>
      </c>
      <c r="B1863" t="str">
        <f>VLOOKUP(E1863,kontogrupp!A762:B2087,2,FALSE)</f>
        <v>55 - majandamiskulud</v>
      </c>
      <c r="C1863" t="s">
        <v>1634</v>
      </c>
      <c r="D1863">
        <v>75</v>
      </c>
      <c r="E1863" s="1">
        <v>550010</v>
      </c>
      <c r="F1863" t="s">
        <v>517</v>
      </c>
      <c r="G1863" t="s">
        <v>258</v>
      </c>
      <c r="H1863" t="s">
        <v>259</v>
      </c>
      <c r="I1863" t="s">
        <v>117</v>
      </c>
      <c r="J1863" t="s">
        <v>118</v>
      </c>
      <c r="K1863" t="s">
        <v>119</v>
      </c>
      <c r="L1863" t="s">
        <v>120</v>
      </c>
      <c r="Q1863" t="s">
        <v>119</v>
      </c>
      <c r="R1863" t="s">
        <v>120</v>
      </c>
    </row>
    <row r="1864" spans="1:18" x14ac:dyDescent="0.35">
      <c r="A1864" t="str">
        <f>VLOOKUP(E1864,kontoplaan!A240:F1708,6,FALSE)</f>
        <v>Põhitegevuse kulud</v>
      </c>
      <c r="B1864" t="str">
        <f>VLOOKUP(E1864,kontogrupp!A763:B2088,2,FALSE)</f>
        <v>55 - majandamiskulud</v>
      </c>
      <c r="C1864" t="s">
        <v>1635</v>
      </c>
      <c r="D1864">
        <v>-383</v>
      </c>
      <c r="E1864" s="1">
        <v>551484</v>
      </c>
      <c r="F1864" t="s">
        <v>1329</v>
      </c>
      <c r="G1864" t="s">
        <v>380</v>
      </c>
      <c r="H1864" t="s">
        <v>381</v>
      </c>
      <c r="I1864" t="s">
        <v>250</v>
      </c>
      <c r="J1864" t="s">
        <v>251</v>
      </c>
      <c r="K1864" t="s">
        <v>119</v>
      </c>
      <c r="L1864" t="s">
        <v>120</v>
      </c>
      <c r="Q1864" t="s">
        <v>119</v>
      </c>
      <c r="R1864" t="s">
        <v>120</v>
      </c>
    </row>
    <row r="1865" spans="1:18" x14ac:dyDescent="0.35">
      <c r="A1865" t="str">
        <f>VLOOKUP(E1865,kontoplaan!A241:F1709,6,FALSE)</f>
        <v>Põhitegevuse kulud</v>
      </c>
      <c r="B1865" t="str">
        <f>VLOOKUP(E1865,kontogrupp!A764:B2089,2,FALSE)</f>
        <v>55 - majandamiskulud</v>
      </c>
      <c r="C1865" t="s">
        <v>1636</v>
      </c>
      <c r="D1865">
        <v>383</v>
      </c>
      <c r="E1865" s="1">
        <v>550010</v>
      </c>
      <c r="F1865" t="s">
        <v>517</v>
      </c>
      <c r="G1865" t="s">
        <v>380</v>
      </c>
      <c r="H1865" t="s">
        <v>381</v>
      </c>
      <c r="I1865" t="s">
        <v>250</v>
      </c>
      <c r="J1865" t="s">
        <v>251</v>
      </c>
      <c r="K1865" t="s">
        <v>119</v>
      </c>
      <c r="L1865" t="s">
        <v>120</v>
      </c>
      <c r="Q1865" t="s">
        <v>119</v>
      </c>
      <c r="R1865" t="s">
        <v>120</v>
      </c>
    </row>
    <row r="1866" spans="1:18" x14ac:dyDescent="0.35">
      <c r="A1866" t="str">
        <f>VLOOKUP(E1866,kontoplaan!A242:F1710,6,FALSE)</f>
        <v>Põhitegevuse kulud</v>
      </c>
      <c r="B1866" t="str">
        <f>VLOOKUP(E1866,kontogrupp!A765:B2090,2,FALSE)</f>
        <v>55 - majandamiskulud</v>
      </c>
      <c r="C1866" t="s">
        <v>1637</v>
      </c>
      <c r="D1866">
        <v>-70</v>
      </c>
      <c r="E1866" s="1">
        <v>551484</v>
      </c>
      <c r="F1866" t="s">
        <v>1329</v>
      </c>
      <c r="G1866" t="s">
        <v>609</v>
      </c>
      <c r="H1866" t="s">
        <v>610</v>
      </c>
      <c r="I1866" t="s">
        <v>250</v>
      </c>
      <c r="J1866" t="s">
        <v>251</v>
      </c>
      <c r="K1866" t="s">
        <v>119</v>
      </c>
      <c r="L1866" t="s">
        <v>120</v>
      </c>
      <c r="Q1866" t="s">
        <v>119</v>
      </c>
      <c r="R1866" t="s">
        <v>120</v>
      </c>
    </row>
    <row r="1867" spans="1:18" x14ac:dyDescent="0.35">
      <c r="A1867" t="str">
        <f>VLOOKUP(E1867,kontoplaan!A243:F1711,6,FALSE)</f>
        <v>Põhitegevuse kulud</v>
      </c>
      <c r="B1867" t="str">
        <f>VLOOKUP(E1867,kontogrupp!A766:B2091,2,FALSE)</f>
        <v>55 - majandamiskulud</v>
      </c>
      <c r="C1867" t="s">
        <v>1638</v>
      </c>
      <c r="D1867">
        <v>70</v>
      </c>
      <c r="E1867" s="1">
        <v>550010</v>
      </c>
      <c r="F1867" t="s">
        <v>517</v>
      </c>
      <c r="G1867" t="s">
        <v>609</v>
      </c>
      <c r="H1867" t="s">
        <v>610</v>
      </c>
      <c r="I1867" t="s">
        <v>250</v>
      </c>
      <c r="J1867" t="s">
        <v>251</v>
      </c>
      <c r="K1867" t="s">
        <v>119</v>
      </c>
      <c r="L1867" t="s">
        <v>120</v>
      </c>
      <c r="Q1867" t="s">
        <v>119</v>
      </c>
      <c r="R1867" t="s">
        <v>120</v>
      </c>
    </row>
    <row r="1868" spans="1:18" x14ac:dyDescent="0.35">
      <c r="A1868" t="str">
        <f>VLOOKUP(E1868,kontoplaan!A244:F1712,6,FALSE)</f>
        <v>Põhitegevuse kulud</v>
      </c>
      <c r="B1868" t="str">
        <f>VLOOKUP(E1868,kontogrupp!A767:B2092,2,FALSE)</f>
        <v>55 - majandamiskulud</v>
      </c>
      <c r="C1868" t="s">
        <v>1639</v>
      </c>
      <c r="D1868">
        <v>-481</v>
      </c>
      <c r="E1868" s="1">
        <v>551484</v>
      </c>
      <c r="F1868" t="s">
        <v>1329</v>
      </c>
      <c r="G1868" t="s">
        <v>482</v>
      </c>
      <c r="H1868" t="s">
        <v>483</v>
      </c>
      <c r="I1868" t="s">
        <v>250</v>
      </c>
      <c r="J1868" t="s">
        <v>251</v>
      </c>
      <c r="K1868" t="s">
        <v>119</v>
      </c>
      <c r="L1868" t="s">
        <v>120</v>
      </c>
      <c r="Q1868" t="s">
        <v>119</v>
      </c>
      <c r="R1868" t="s">
        <v>120</v>
      </c>
    </row>
    <row r="1869" spans="1:18" x14ac:dyDescent="0.35">
      <c r="A1869" t="str">
        <f>VLOOKUP(E1869,kontoplaan!A245:F1713,6,FALSE)</f>
        <v>Põhitegevuse kulud</v>
      </c>
      <c r="B1869" t="str">
        <f>VLOOKUP(E1869,kontogrupp!A768:B2093,2,FALSE)</f>
        <v>55 - majandamiskulud</v>
      </c>
      <c r="C1869" t="s">
        <v>1640</v>
      </c>
      <c r="D1869">
        <v>481</v>
      </c>
      <c r="E1869" s="1">
        <v>550010</v>
      </c>
      <c r="F1869" t="s">
        <v>517</v>
      </c>
      <c r="G1869" t="s">
        <v>482</v>
      </c>
      <c r="H1869" t="s">
        <v>483</v>
      </c>
      <c r="I1869" t="s">
        <v>250</v>
      </c>
      <c r="J1869" t="s">
        <v>251</v>
      </c>
      <c r="K1869" t="s">
        <v>119</v>
      </c>
      <c r="L1869" t="s">
        <v>120</v>
      </c>
      <c r="Q1869" t="s">
        <v>119</v>
      </c>
      <c r="R1869" t="s">
        <v>120</v>
      </c>
    </row>
    <row r="1870" spans="1:18" x14ac:dyDescent="0.35">
      <c r="A1870" t="str">
        <f>VLOOKUP(E1870,kontoplaan!A246:F1714,6,FALSE)</f>
        <v>Põhitegevuse kulud</v>
      </c>
      <c r="B1870" t="str">
        <f>VLOOKUP(E1870,kontogrupp!A769:B2094,2,FALSE)</f>
        <v>55 - majandamiskulud</v>
      </c>
      <c r="C1870" t="s">
        <v>1641</v>
      </c>
      <c r="D1870">
        <v>-800</v>
      </c>
      <c r="E1870" s="1">
        <v>551484</v>
      </c>
      <c r="F1870" t="s">
        <v>1329</v>
      </c>
      <c r="G1870" t="s">
        <v>337</v>
      </c>
      <c r="H1870" t="s">
        <v>338</v>
      </c>
      <c r="I1870" t="s">
        <v>339</v>
      </c>
      <c r="J1870" t="s">
        <v>340</v>
      </c>
      <c r="K1870" t="s">
        <v>119</v>
      </c>
      <c r="L1870" t="s">
        <v>120</v>
      </c>
      <c r="Q1870" t="s">
        <v>119</v>
      </c>
      <c r="R1870" t="s">
        <v>120</v>
      </c>
    </row>
    <row r="1871" spans="1:18" x14ac:dyDescent="0.35">
      <c r="A1871" t="str">
        <f>VLOOKUP(E1871,kontoplaan!A247:F1715,6,FALSE)</f>
        <v>Põhitegevuse kulud</v>
      </c>
      <c r="B1871" t="str">
        <f>VLOOKUP(E1871,kontogrupp!A770:B2095,2,FALSE)</f>
        <v>55 - majandamiskulud</v>
      </c>
      <c r="C1871" t="s">
        <v>1642</v>
      </c>
      <c r="D1871">
        <v>800</v>
      </c>
      <c r="E1871" s="1">
        <v>550010</v>
      </c>
      <c r="F1871" t="s">
        <v>517</v>
      </c>
      <c r="G1871" t="s">
        <v>337</v>
      </c>
      <c r="H1871" t="s">
        <v>338</v>
      </c>
      <c r="I1871" t="s">
        <v>339</v>
      </c>
      <c r="J1871" t="s">
        <v>340</v>
      </c>
      <c r="K1871" t="s">
        <v>119</v>
      </c>
      <c r="L1871" t="s">
        <v>120</v>
      </c>
      <c r="Q1871" t="s">
        <v>119</v>
      </c>
      <c r="R1871" t="s">
        <v>120</v>
      </c>
    </row>
    <row r="1872" spans="1:18" x14ac:dyDescent="0.35">
      <c r="A1872" t="str">
        <f>VLOOKUP(E1872,kontoplaan!A248:F1716,6,FALSE)</f>
        <v>Põhitegevuse kulud</v>
      </c>
      <c r="B1872" t="str">
        <f>VLOOKUP(E1872,kontogrupp!A771:B2096,2,FALSE)</f>
        <v>55 - majandamiskulud</v>
      </c>
      <c r="C1872" t="s">
        <v>1643</v>
      </c>
      <c r="D1872">
        <v>-290</v>
      </c>
      <c r="E1872" s="1">
        <v>551484</v>
      </c>
      <c r="F1872" t="s">
        <v>1329</v>
      </c>
      <c r="G1872" t="s">
        <v>154</v>
      </c>
      <c r="H1872" t="s">
        <v>155</v>
      </c>
      <c r="I1872" t="s">
        <v>117</v>
      </c>
      <c r="J1872" t="s">
        <v>118</v>
      </c>
      <c r="K1872" t="s">
        <v>119</v>
      </c>
      <c r="L1872" t="s">
        <v>120</v>
      </c>
      <c r="Q1872" t="s">
        <v>119</v>
      </c>
      <c r="R1872" t="s">
        <v>120</v>
      </c>
    </row>
    <row r="1873" spans="1:18" x14ac:dyDescent="0.35">
      <c r="A1873" t="str">
        <f>VLOOKUP(E1873,kontoplaan!A249:F1717,6,FALSE)</f>
        <v>Põhitegevuse kulud</v>
      </c>
      <c r="B1873" t="str">
        <f>VLOOKUP(E1873,kontogrupp!A772:B2097,2,FALSE)</f>
        <v>55 - majandamiskulud</v>
      </c>
      <c r="C1873" t="s">
        <v>1644</v>
      </c>
      <c r="D1873">
        <v>290</v>
      </c>
      <c r="E1873" s="1">
        <v>550010</v>
      </c>
      <c r="F1873" t="s">
        <v>517</v>
      </c>
      <c r="G1873" t="s">
        <v>154</v>
      </c>
      <c r="H1873" t="s">
        <v>155</v>
      </c>
      <c r="I1873" t="s">
        <v>117</v>
      </c>
      <c r="J1873" t="s">
        <v>118</v>
      </c>
      <c r="K1873" t="s">
        <v>119</v>
      </c>
      <c r="L1873" t="s">
        <v>120</v>
      </c>
      <c r="Q1873" t="s">
        <v>119</v>
      </c>
      <c r="R1873" t="s">
        <v>120</v>
      </c>
    </row>
    <row r="1874" spans="1:18" x14ac:dyDescent="0.35">
      <c r="A1874" t="str">
        <f>VLOOKUP(E1874,kontoplaan!A250:F1718,6,FALSE)</f>
        <v>Põhitegevuse kulud</v>
      </c>
      <c r="B1874" t="str">
        <f>VLOOKUP(E1874,kontogrupp!A773:B2098,2,FALSE)</f>
        <v>55 - majandamiskulud</v>
      </c>
      <c r="C1874" t="s">
        <v>1645</v>
      </c>
      <c r="D1874">
        <v>-1806</v>
      </c>
      <c r="E1874" s="1">
        <v>551484</v>
      </c>
      <c r="F1874" t="s">
        <v>1329</v>
      </c>
      <c r="G1874" t="s">
        <v>404</v>
      </c>
      <c r="H1874" t="s">
        <v>405</v>
      </c>
      <c r="I1874" t="s">
        <v>307</v>
      </c>
      <c r="J1874" t="s">
        <v>308</v>
      </c>
      <c r="K1874" t="s">
        <v>119</v>
      </c>
      <c r="L1874" t="s">
        <v>120</v>
      </c>
      <c r="Q1874" t="s">
        <v>119</v>
      </c>
      <c r="R1874" t="s">
        <v>120</v>
      </c>
    </row>
    <row r="1875" spans="1:18" x14ac:dyDescent="0.35">
      <c r="A1875" t="str">
        <f>VLOOKUP(E1875,kontoplaan!A251:F1719,6,FALSE)</f>
        <v>Põhitegevuse kulud</v>
      </c>
      <c r="B1875" t="str">
        <f>VLOOKUP(E1875,kontogrupp!A774:B2099,2,FALSE)</f>
        <v>55 - majandamiskulud</v>
      </c>
      <c r="C1875" t="s">
        <v>1646</v>
      </c>
      <c r="D1875">
        <v>1806</v>
      </c>
      <c r="E1875" s="1">
        <v>550010</v>
      </c>
      <c r="F1875" t="s">
        <v>517</v>
      </c>
      <c r="G1875" t="s">
        <v>404</v>
      </c>
      <c r="H1875" t="s">
        <v>405</v>
      </c>
      <c r="I1875" t="s">
        <v>307</v>
      </c>
      <c r="J1875" t="s">
        <v>308</v>
      </c>
      <c r="K1875" t="s">
        <v>119</v>
      </c>
      <c r="L1875" t="s">
        <v>120</v>
      </c>
      <c r="Q1875" t="s">
        <v>119</v>
      </c>
      <c r="R1875" t="s">
        <v>120</v>
      </c>
    </row>
    <row r="1876" spans="1:18" x14ac:dyDescent="0.35">
      <c r="A1876" t="str">
        <f>VLOOKUP(E1876,kontoplaan!A252:F1720,6,FALSE)</f>
        <v>Põhitegevuse kulud</v>
      </c>
      <c r="B1876" t="str">
        <f>VLOOKUP(E1876,kontogrupp!A775:B2100,2,FALSE)</f>
        <v>55 - majandamiskulud</v>
      </c>
      <c r="C1876" t="s">
        <v>1647</v>
      </c>
      <c r="D1876">
        <v>-868</v>
      </c>
      <c r="E1876" s="1">
        <v>551484</v>
      </c>
      <c r="F1876" t="s">
        <v>1329</v>
      </c>
      <c r="G1876" t="s">
        <v>422</v>
      </c>
      <c r="H1876" t="s">
        <v>423</v>
      </c>
      <c r="I1876" t="s">
        <v>307</v>
      </c>
      <c r="J1876" t="s">
        <v>308</v>
      </c>
      <c r="K1876" t="s">
        <v>119</v>
      </c>
      <c r="L1876" t="s">
        <v>120</v>
      </c>
      <c r="Q1876" t="s">
        <v>119</v>
      </c>
      <c r="R1876" t="s">
        <v>120</v>
      </c>
    </row>
    <row r="1877" spans="1:18" x14ac:dyDescent="0.35">
      <c r="A1877" t="str">
        <f>VLOOKUP(E1877,kontoplaan!A253:F1721,6,FALSE)</f>
        <v>Põhitegevuse kulud</v>
      </c>
      <c r="B1877" t="str">
        <f>VLOOKUP(E1877,kontogrupp!A776:B2101,2,FALSE)</f>
        <v>55 - majandamiskulud</v>
      </c>
      <c r="C1877" t="s">
        <v>1648</v>
      </c>
      <c r="D1877">
        <v>868</v>
      </c>
      <c r="E1877" s="1">
        <v>550010</v>
      </c>
      <c r="F1877" t="s">
        <v>517</v>
      </c>
      <c r="G1877" t="s">
        <v>422</v>
      </c>
      <c r="H1877" t="s">
        <v>423</v>
      </c>
      <c r="I1877" t="s">
        <v>307</v>
      </c>
      <c r="J1877" t="s">
        <v>308</v>
      </c>
      <c r="K1877" t="s">
        <v>119</v>
      </c>
      <c r="L1877" t="s">
        <v>120</v>
      </c>
      <c r="Q1877" t="s">
        <v>119</v>
      </c>
      <c r="R1877" t="s">
        <v>120</v>
      </c>
    </row>
    <row r="1878" spans="1:18" x14ac:dyDescent="0.35">
      <c r="A1878" t="str">
        <f>VLOOKUP(E1878,kontoplaan!A254:F1722,6,FALSE)</f>
        <v>Põhitegevuse kulud</v>
      </c>
      <c r="B1878" t="str">
        <f>VLOOKUP(E1878,kontogrupp!A777:B2102,2,FALSE)</f>
        <v>55 - majandamiskulud</v>
      </c>
      <c r="C1878" t="s">
        <v>1649</v>
      </c>
      <c r="D1878">
        <v>-897</v>
      </c>
      <c r="E1878" s="1">
        <v>551484</v>
      </c>
      <c r="F1878" t="s">
        <v>1329</v>
      </c>
      <c r="G1878" t="s">
        <v>305</v>
      </c>
      <c r="H1878" t="s">
        <v>306</v>
      </c>
      <c r="I1878" t="s">
        <v>307</v>
      </c>
      <c r="J1878" t="s">
        <v>308</v>
      </c>
      <c r="K1878" t="s">
        <v>119</v>
      </c>
      <c r="L1878" t="s">
        <v>120</v>
      </c>
      <c r="Q1878" t="s">
        <v>119</v>
      </c>
      <c r="R1878" t="s">
        <v>120</v>
      </c>
    </row>
    <row r="1879" spans="1:18" x14ac:dyDescent="0.35">
      <c r="A1879" t="str">
        <f>VLOOKUP(E1879,kontoplaan!A255:F1723,6,FALSE)</f>
        <v>Põhitegevuse kulud</v>
      </c>
      <c r="B1879" t="str">
        <f>VLOOKUP(E1879,kontogrupp!A778:B2103,2,FALSE)</f>
        <v>55 - majandamiskulud</v>
      </c>
      <c r="C1879" t="s">
        <v>1650</v>
      </c>
      <c r="D1879">
        <v>897</v>
      </c>
      <c r="E1879" s="1">
        <v>550010</v>
      </c>
      <c r="F1879" t="s">
        <v>517</v>
      </c>
      <c r="G1879" t="s">
        <v>305</v>
      </c>
      <c r="H1879" t="s">
        <v>306</v>
      </c>
      <c r="I1879" t="s">
        <v>307</v>
      </c>
      <c r="J1879" t="s">
        <v>308</v>
      </c>
      <c r="K1879" t="s">
        <v>119</v>
      </c>
      <c r="L1879" t="s">
        <v>120</v>
      </c>
      <c r="Q1879" t="s">
        <v>119</v>
      </c>
      <c r="R1879" t="s">
        <v>120</v>
      </c>
    </row>
    <row r="1880" spans="1:18" x14ac:dyDescent="0.35">
      <c r="A1880" t="str">
        <f>VLOOKUP(E1880,kontoplaan!A256:F1724,6,FALSE)</f>
        <v>Põhitegevuse kulud</v>
      </c>
      <c r="B1880" t="str">
        <f>VLOOKUP(E1880,kontogrupp!A779:B2104,2,FALSE)</f>
        <v>55 - majandamiskulud</v>
      </c>
      <c r="C1880" t="s">
        <v>1651</v>
      </c>
      <c r="D1880">
        <v>-1490</v>
      </c>
      <c r="E1880" s="1">
        <v>551484</v>
      </c>
      <c r="F1880" t="s">
        <v>1329</v>
      </c>
      <c r="G1880" t="s">
        <v>428</v>
      </c>
      <c r="H1880" t="s">
        <v>429</v>
      </c>
      <c r="I1880" t="s">
        <v>307</v>
      </c>
      <c r="J1880" t="s">
        <v>308</v>
      </c>
      <c r="K1880" t="s">
        <v>119</v>
      </c>
      <c r="L1880" t="s">
        <v>120</v>
      </c>
      <c r="Q1880" t="s">
        <v>119</v>
      </c>
      <c r="R1880" t="s">
        <v>120</v>
      </c>
    </row>
    <row r="1881" spans="1:18" x14ac:dyDescent="0.35">
      <c r="A1881" t="str">
        <f>VLOOKUP(E1881,kontoplaan!A257:F1725,6,FALSE)</f>
        <v>Põhitegevuse kulud</v>
      </c>
      <c r="B1881" t="str">
        <f>VLOOKUP(E1881,kontogrupp!A780:B2105,2,FALSE)</f>
        <v>55 - majandamiskulud</v>
      </c>
      <c r="C1881" t="s">
        <v>1652</v>
      </c>
      <c r="D1881">
        <v>1490</v>
      </c>
      <c r="E1881" s="1">
        <v>550010</v>
      </c>
      <c r="F1881" t="s">
        <v>517</v>
      </c>
      <c r="G1881" t="s">
        <v>428</v>
      </c>
      <c r="H1881" t="s">
        <v>429</v>
      </c>
      <c r="I1881" t="s">
        <v>307</v>
      </c>
      <c r="J1881" t="s">
        <v>308</v>
      </c>
      <c r="K1881" t="s">
        <v>119</v>
      </c>
      <c r="L1881" t="s">
        <v>120</v>
      </c>
      <c r="Q1881" t="s">
        <v>119</v>
      </c>
      <c r="R1881" t="s">
        <v>120</v>
      </c>
    </row>
    <row r="1882" spans="1:18" x14ac:dyDescent="0.35">
      <c r="A1882" t="str">
        <f>VLOOKUP(E1882,kontoplaan!A258:F1726,6,FALSE)</f>
        <v>Põhitegevuse kulud</v>
      </c>
      <c r="B1882" t="str">
        <f>VLOOKUP(E1882,kontogrupp!A781:B2106,2,FALSE)</f>
        <v>55 - majandamiskulud</v>
      </c>
      <c r="C1882" t="s">
        <v>1653</v>
      </c>
      <c r="D1882">
        <v>-268</v>
      </c>
      <c r="E1882" s="1">
        <v>552490</v>
      </c>
      <c r="F1882" t="s">
        <v>244</v>
      </c>
      <c r="G1882" t="s">
        <v>139</v>
      </c>
      <c r="H1882" t="s">
        <v>140</v>
      </c>
      <c r="I1882" t="s">
        <v>307</v>
      </c>
      <c r="J1882" t="s">
        <v>308</v>
      </c>
      <c r="O1882" t="s">
        <v>1006</v>
      </c>
      <c r="P1882" t="s">
        <v>1007</v>
      </c>
    </row>
    <row r="1883" spans="1:18" x14ac:dyDescent="0.35">
      <c r="A1883" t="str">
        <f>VLOOKUP(E1883,kontoplaan!A259:F1727,6,FALSE)</f>
        <v>Põhitegevuse kulud</v>
      </c>
      <c r="B1883" t="str">
        <f>VLOOKUP(E1883,kontogrupp!A782:B2107,2,FALSE)</f>
        <v>50 - tööjõukulud</v>
      </c>
      <c r="C1883" t="s">
        <v>28</v>
      </c>
      <c r="D1883">
        <v>66</v>
      </c>
      <c r="E1883" s="1">
        <v>506000</v>
      </c>
      <c r="F1883" t="s">
        <v>28</v>
      </c>
      <c r="G1883" t="s">
        <v>139</v>
      </c>
      <c r="H1883" t="s">
        <v>140</v>
      </c>
      <c r="I1883" t="s">
        <v>245</v>
      </c>
      <c r="J1883" t="s">
        <v>246</v>
      </c>
      <c r="O1883" t="s">
        <v>23</v>
      </c>
      <c r="P1883" t="s">
        <v>24</v>
      </c>
    </row>
    <row r="1884" spans="1:18" x14ac:dyDescent="0.35">
      <c r="A1884" t="str">
        <f>VLOOKUP(E1884,kontoplaan!A260:F1728,6,FALSE)</f>
        <v>Põhitegevuse kulud</v>
      </c>
      <c r="B1884" t="str">
        <f>VLOOKUP(E1884,kontogrupp!A783:B2108,2,FALSE)</f>
        <v>50 - tööjõukulud</v>
      </c>
      <c r="C1884" t="s">
        <v>18</v>
      </c>
      <c r="D1884">
        <v>2</v>
      </c>
      <c r="E1884" s="1">
        <v>506040</v>
      </c>
      <c r="F1884" t="s">
        <v>18</v>
      </c>
      <c r="G1884" t="s">
        <v>139</v>
      </c>
      <c r="H1884" t="s">
        <v>140</v>
      </c>
      <c r="I1884" t="s">
        <v>245</v>
      </c>
      <c r="J1884" t="s">
        <v>246</v>
      </c>
      <c r="O1884" t="s">
        <v>23</v>
      </c>
      <c r="P1884" t="s">
        <v>24</v>
      </c>
    </row>
    <row r="1885" spans="1:18" x14ac:dyDescent="0.35">
      <c r="A1885" t="str">
        <f>VLOOKUP(E1885,kontoplaan!A261:F1729,6,FALSE)</f>
        <v>Põhitegevuse kulud</v>
      </c>
      <c r="B1885" t="str">
        <f>VLOOKUP(E1885,kontogrupp!A784:B2109,2,FALSE)</f>
        <v>50 - tööjõukulud</v>
      </c>
      <c r="C1885" t="s">
        <v>1654</v>
      </c>
      <c r="D1885">
        <v>200</v>
      </c>
      <c r="E1885" s="1">
        <v>500140</v>
      </c>
      <c r="F1885" t="s">
        <v>108</v>
      </c>
      <c r="G1885" t="s">
        <v>139</v>
      </c>
      <c r="H1885" t="s">
        <v>140</v>
      </c>
      <c r="I1885" t="s">
        <v>245</v>
      </c>
      <c r="J1885" t="s">
        <v>246</v>
      </c>
      <c r="O1885" t="s">
        <v>23</v>
      </c>
      <c r="P1885" t="s">
        <v>24</v>
      </c>
    </row>
    <row r="1886" spans="1:18" x14ac:dyDescent="0.35">
      <c r="A1886" t="str">
        <f>VLOOKUP(E1886,kontoplaan!A262:F1730,6,FALSE)</f>
        <v>Põhitegevuse kulud</v>
      </c>
      <c r="B1886" t="str">
        <f>VLOOKUP(E1886,kontogrupp!A785:B2110,2,FALSE)</f>
        <v>55 - majandamiskulud</v>
      </c>
      <c r="C1886" t="s">
        <v>1655</v>
      </c>
      <c r="D1886">
        <v>140402</v>
      </c>
      <c r="E1886" s="1">
        <v>551500</v>
      </c>
      <c r="F1886" t="s">
        <v>169</v>
      </c>
      <c r="G1886" t="s">
        <v>139</v>
      </c>
      <c r="H1886" t="s">
        <v>140</v>
      </c>
      <c r="I1886" t="s">
        <v>245</v>
      </c>
      <c r="J1886" t="s">
        <v>246</v>
      </c>
      <c r="M1886" t="s">
        <v>1097</v>
      </c>
      <c r="N1886" t="s">
        <v>1098</v>
      </c>
    </row>
    <row r="1887" spans="1:18" hidden="1" x14ac:dyDescent="0.35">
      <c r="A1887" t="str">
        <f>VLOOKUP(E1887,kontoplaan!A263:F1731,6,FALSE)</f>
        <v>Põhitegevuse tulud</v>
      </c>
      <c r="B1887" t="str">
        <f>VLOOKUP(E1887,kontogrupp!A786:B2111,2,FALSE)</f>
        <v>35 - saadud toetused</v>
      </c>
      <c r="C1887" t="s">
        <v>1656</v>
      </c>
      <c r="D1887">
        <v>145442</v>
      </c>
      <c r="E1887" s="1">
        <v>350000</v>
      </c>
      <c r="F1887" t="s">
        <v>162</v>
      </c>
      <c r="G1887" t="s">
        <v>139</v>
      </c>
      <c r="H1887" t="s">
        <v>140</v>
      </c>
      <c r="I1887" t="s">
        <v>245</v>
      </c>
      <c r="J1887" t="s">
        <v>246</v>
      </c>
      <c r="M1887" t="s">
        <v>1097</v>
      </c>
      <c r="N1887" t="s">
        <v>1098</v>
      </c>
    </row>
    <row r="1888" spans="1:18" hidden="1" x14ac:dyDescent="0.35">
      <c r="A1888" t="str">
        <f>VLOOKUP(E1888,kontoplaan!A264:F1732,6,FALSE)</f>
        <v>Põhitegevuse tulud</v>
      </c>
      <c r="B1888" t="str">
        <f>VLOOKUP(E1888,kontogrupp!A787:B2112,2,FALSE)</f>
        <v>32 - tulud kaupade ja teenuste müügist</v>
      </c>
      <c r="C1888" t="s">
        <v>753</v>
      </c>
      <c r="D1888">
        <v>150000</v>
      </c>
      <c r="E1888" s="1">
        <v>322020</v>
      </c>
      <c r="F1888" t="s">
        <v>753</v>
      </c>
      <c r="G1888" t="s">
        <v>139</v>
      </c>
      <c r="H1888" t="s">
        <v>140</v>
      </c>
      <c r="I1888" t="s">
        <v>307</v>
      </c>
      <c r="J1888" t="s">
        <v>308</v>
      </c>
      <c r="O1888" t="s">
        <v>749</v>
      </c>
      <c r="P1888" t="s">
        <v>750</v>
      </c>
    </row>
    <row r="1889" spans="1:12" x14ac:dyDescent="0.35">
      <c r="A1889" t="str">
        <f>VLOOKUP(E1889,kontoplaan!A265:F1733,6,FALSE)</f>
        <v>Põhitegevuse kulud</v>
      </c>
      <c r="B1889" t="str">
        <f>VLOOKUP(E1889,kontogrupp!A788:B2113,2,FALSE)</f>
        <v>55 - majandamiskulud</v>
      </c>
      <c r="C1889" t="s">
        <v>194</v>
      </c>
      <c r="D1889">
        <v>500</v>
      </c>
      <c r="E1889" s="1">
        <v>550001</v>
      </c>
      <c r="F1889" t="s">
        <v>194</v>
      </c>
      <c r="G1889" t="s">
        <v>384</v>
      </c>
      <c r="H1889" t="s">
        <v>385</v>
      </c>
      <c r="I1889" t="s">
        <v>339</v>
      </c>
      <c r="J1889" t="s">
        <v>340</v>
      </c>
    </row>
    <row r="1890" spans="1:12" x14ac:dyDescent="0.35">
      <c r="A1890" t="str">
        <f>VLOOKUP(E1890,kontoplaan!A266:F1734,6,FALSE)</f>
        <v>Põhitegevuse kulud</v>
      </c>
      <c r="B1890" t="str">
        <f>VLOOKUP(E1890,kontogrupp!A789:B2114,2,FALSE)</f>
        <v>55 - majandamiskulud</v>
      </c>
      <c r="C1890" t="s">
        <v>230</v>
      </c>
      <c r="D1890">
        <v>-500</v>
      </c>
      <c r="E1890" s="1">
        <v>551590</v>
      </c>
      <c r="F1890" t="s">
        <v>230</v>
      </c>
      <c r="G1890" t="s">
        <v>384</v>
      </c>
      <c r="H1890" t="s">
        <v>385</v>
      </c>
      <c r="I1890" t="s">
        <v>339</v>
      </c>
      <c r="J1890" t="s">
        <v>340</v>
      </c>
    </row>
    <row r="1891" spans="1:12" x14ac:dyDescent="0.35">
      <c r="A1891" t="str">
        <f>VLOOKUP(E1891,kontoplaan!A267:F1735,6,FALSE)</f>
        <v>Põhitegevuse kulud</v>
      </c>
      <c r="B1891" t="str">
        <f>VLOOKUP(E1891,kontogrupp!A790:B2115,2,FALSE)</f>
        <v>55 - majandamiskulud</v>
      </c>
      <c r="C1891" t="s">
        <v>467</v>
      </c>
      <c r="D1891">
        <v>-5000</v>
      </c>
      <c r="E1891" s="1">
        <v>5511043</v>
      </c>
      <c r="F1891" t="s">
        <v>467</v>
      </c>
      <c r="G1891" t="s">
        <v>384</v>
      </c>
      <c r="H1891" t="s">
        <v>385</v>
      </c>
      <c r="I1891" t="s">
        <v>339</v>
      </c>
      <c r="J1891" t="s">
        <v>340</v>
      </c>
      <c r="K1891" t="s">
        <v>390</v>
      </c>
      <c r="L1891" t="s">
        <v>391</v>
      </c>
    </row>
    <row r="1892" spans="1:12" x14ac:dyDescent="0.35">
      <c r="A1892" t="str">
        <f>VLOOKUP(E1892,kontoplaan!A268:F1736,6,FALSE)</f>
        <v>Põhitegevuse kulud</v>
      </c>
      <c r="B1892" t="str">
        <f>VLOOKUP(E1892,kontogrupp!A791:B2116,2,FALSE)</f>
        <v>55 - majandamiskulud</v>
      </c>
      <c r="C1892" t="s">
        <v>467</v>
      </c>
      <c r="D1892">
        <v>-700</v>
      </c>
      <c r="E1892" s="1">
        <v>5511043</v>
      </c>
      <c r="F1892" t="s">
        <v>467</v>
      </c>
      <c r="G1892" t="s">
        <v>384</v>
      </c>
      <c r="H1892" t="s">
        <v>385</v>
      </c>
      <c r="I1892" t="s">
        <v>339</v>
      </c>
      <c r="J1892" t="s">
        <v>340</v>
      </c>
      <c r="K1892" t="s">
        <v>396</v>
      </c>
      <c r="L1892" t="s">
        <v>397</v>
      </c>
    </row>
    <row r="1893" spans="1:12" x14ac:dyDescent="0.35">
      <c r="A1893" t="str">
        <f>VLOOKUP(E1893,kontoplaan!A269:F1737,6,FALSE)</f>
        <v>Põhitegevuse kulud</v>
      </c>
      <c r="B1893" t="str">
        <f>VLOOKUP(E1893,kontogrupp!A792:B2117,2,FALSE)</f>
        <v>55 - majandamiskulud</v>
      </c>
      <c r="C1893" t="s">
        <v>467</v>
      </c>
      <c r="D1893">
        <v>-1100</v>
      </c>
      <c r="E1893" s="1">
        <v>5511043</v>
      </c>
      <c r="F1893" t="s">
        <v>467</v>
      </c>
      <c r="G1893" t="s">
        <v>384</v>
      </c>
      <c r="H1893" t="s">
        <v>385</v>
      </c>
      <c r="I1893" t="s">
        <v>339</v>
      </c>
      <c r="J1893" t="s">
        <v>340</v>
      </c>
      <c r="K1893" t="s">
        <v>416</v>
      </c>
      <c r="L1893" t="s">
        <v>417</v>
      </c>
    </row>
    <row r="1894" spans="1:12" x14ac:dyDescent="0.35">
      <c r="A1894" t="str">
        <f>VLOOKUP(E1894,kontoplaan!A270:F1738,6,FALSE)</f>
        <v>Põhitegevuse kulud</v>
      </c>
      <c r="B1894" t="str">
        <f>VLOOKUP(E1894,kontogrupp!A793:B2118,2,FALSE)</f>
        <v>55 - majandamiskulud</v>
      </c>
      <c r="C1894" t="s">
        <v>172</v>
      </c>
      <c r="D1894">
        <v>-3500</v>
      </c>
      <c r="E1894" s="1">
        <v>551104</v>
      </c>
      <c r="F1894" t="s">
        <v>172</v>
      </c>
      <c r="G1894" t="s">
        <v>384</v>
      </c>
      <c r="H1894" t="s">
        <v>385</v>
      </c>
      <c r="I1894" t="s">
        <v>339</v>
      </c>
      <c r="J1894" t="s">
        <v>340</v>
      </c>
      <c r="K1894" t="s">
        <v>416</v>
      </c>
      <c r="L1894" t="s">
        <v>417</v>
      </c>
    </row>
    <row r="1895" spans="1:12" x14ac:dyDescent="0.35">
      <c r="A1895" t="str">
        <f>VLOOKUP(E1895,kontoplaan!A271:F1739,6,FALSE)</f>
        <v>Põhitegevuse kulud</v>
      </c>
      <c r="B1895" t="str">
        <f>VLOOKUP(E1895,kontogrupp!A794:B2119,2,FALSE)</f>
        <v>55 - majandamiskulud</v>
      </c>
      <c r="C1895" t="s">
        <v>172</v>
      </c>
      <c r="D1895">
        <v>-300</v>
      </c>
      <c r="E1895" s="1">
        <v>551104</v>
      </c>
      <c r="F1895" t="s">
        <v>172</v>
      </c>
      <c r="G1895" t="s">
        <v>384</v>
      </c>
      <c r="H1895" t="s">
        <v>385</v>
      </c>
      <c r="I1895" t="s">
        <v>339</v>
      </c>
      <c r="J1895" t="s">
        <v>340</v>
      </c>
      <c r="K1895" t="s">
        <v>455</v>
      </c>
      <c r="L1895" t="s">
        <v>456</v>
      </c>
    </row>
    <row r="1896" spans="1:12" x14ac:dyDescent="0.35">
      <c r="A1896" t="str">
        <f>VLOOKUP(E1896,kontoplaan!A272:F1740,6,FALSE)</f>
        <v>Põhitegevuse kulud</v>
      </c>
      <c r="B1896" t="str">
        <f>VLOOKUP(E1896,kontogrupp!A795:B2120,2,FALSE)</f>
        <v>55 - majandamiskulud</v>
      </c>
      <c r="C1896" t="s">
        <v>467</v>
      </c>
      <c r="D1896">
        <v>-500</v>
      </c>
      <c r="E1896" s="1">
        <v>5511043</v>
      </c>
      <c r="F1896" t="s">
        <v>467</v>
      </c>
      <c r="G1896" t="s">
        <v>384</v>
      </c>
      <c r="H1896" t="s">
        <v>385</v>
      </c>
      <c r="I1896" t="s">
        <v>339</v>
      </c>
      <c r="J1896" t="s">
        <v>340</v>
      </c>
      <c r="K1896" t="s">
        <v>462</v>
      </c>
      <c r="L1896" t="s">
        <v>463</v>
      </c>
    </row>
    <row r="1897" spans="1:12" x14ac:dyDescent="0.35">
      <c r="A1897" t="str">
        <f>VLOOKUP(E1897,kontoplaan!A273:F1741,6,FALSE)</f>
        <v>Põhitegevuse kulud</v>
      </c>
      <c r="B1897" t="str">
        <f>VLOOKUP(E1897,kontogrupp!A796:B2121,2,FALSE)</f>
        <v>55 - majandamiskulud</v>
      </c>
      <c r="C1897" t="s">
        <v>172</v>
      </c>
      <c r="D1897">
        <v>-500</v>
      </c>
      <c r="E1897" s="1">
        <v>551104</v>
      </c>
      <c r="F1897" t="s">
        <v>172</v>
      </c>
      <c r="G1897" t="s">
        <v>384</v>
      </c>
      <c r="H1897" t="s">
        <v>385</v>
      </c>
      <c r="I1897" t="s">
        <v>339</v>
      </c>
      <c r="J1897" t="s">
        <v>340</v>
      </c>
      <c r="K1897" t="s">
        <v>462</v>
      </c>
      <c r="L1897" t="s">
        <v>463</v>
      </c>
    </row>
    <row r="1898" spans="1:12" x14ac:dyDescent="0.35">
      <c r="A1898" t="str">
        <f>VLOOKUP(E1898,kontoplaan!A274:F1742,6,FALSE)</f>
        <v>Põhitegevuse kulud</v>
      </c>
      <c r="B1898" t="str">
        <f>VLOOKUP(E1898,kontogrupp!A797:B2122,2,FALSE)</f>
        <v>55 - majandamiskulud</v>
      </c>
      <c r="C1898" t="s">
        <v>467</v>
      </c>
      <c r="D1898">
        <v>-2000</v>
      </c>
      <c r="E1898" s="1">
        <v>5511043</v>
      </c>
      <c r="F1898" t="s">
        <v>467</v>
      </c>
      <c r="G1898" t="s">
        <v>384</v>
      </c>
      <c r="H1898" t="s">
        <v>385</v>
      </c>
      <c r="I1898" t="s">
        <v>339</v>
      </c>
      <c r="J1898" t="s">
        <v>340</v>
      </c>
      <c r="K1898" t="s">
        <v>465</v>
      </c>
      <c r="L1898" t="s">
        <v>466</v>
      </c>
    </row>
    <row r="1899" spans="1:12" x14ac:dyDescent="0.35">
      <c r="A1899" t="str">
        <f>VLOOKUP(E1899,kontoplaan!A275:F1743,6,FALSE)</f>
        <v>Põhitegevuse kulud</v>
      </c>
      <c r="B1899" t="str">
        <f>VLOOKUP(E1899,kontogrupp!A798:B2123,2,FALSE)</f>
        <v>55 - majandamiskulud</v>
      </c>
      <c r="C1899" t="s">
        <v>172</v>
      </c>
      <c r="D1899">
        <v>-1200</v>
      </c>
      <c r="E1899" s="1">
        <v>551104</v>
      </c>
      <c r="F1899" t="s">
        <v>172</v>
      </c>
      <c r="G1899" t="s">
        <v>384</v>
      </c>
      <c r="H1899" t="s">
        <v>385</v>
      </c>
      <c r="I1899" t="s">
        <v>339</v>
      </c>
      <c r="J1899" t="s">
        <v>340</v>
      </c>
      <c r="K1899" t="s">
        <v>465</v>
      </c>
      <c r="L1899" t="s">
        <v>466</v>
      </c>
    </row>
    <row r="1900" spans="1:12" x14ac:dyDescent="0.35">
      <c r="A1900" t="str">
        <f>VLOOKUP(E1900,kontoplaan!A276:F1744,6,FALSE)</f>
        <v>Põhitegevuse kulud</v>
      </c>
      <c r="B1900" t="str">
        <f>VLOOKUP(E1900,kontogrupp!A799:B2124,2,FALSE)</f>
        <v>55 - majandamiskulud</v>
      </c>
      <c r="C1900" t="s">
        <v>467</v>
      </c>
      <c r="D1900">
        <v>-4000</v>
      </c>
      <c r="E1900" s="1">
        <v>5511043</v>
      </c>
      <c r="F1900" t="s">
        <v>467</v>
      </c>
      <c r="G1900" t="s">
        <v>384</v>
      </c>
      <c r="H1900" t="s">
        <v>385</v>
      </c>
      <c r="I1900" t="s">
        <v>339</v>
      </c>
      <c r="J1900" t="s">
        <v>340</v>
      </c>
      <c r="K1900" t="s">
        <v>418</v>
      </c>
      <c r="L1900" t="s">
        <v>419</v>
      </c>
    </row>
    <row r="1901" spans="1:12" x14ac:dyDescent="0.35">
      <c r="A1901" t="str">
        <f>VLOOKUP(E1901,kontoplaan!A277:F1745,6,FALSE)</f>
        <v>Põhitegevuse kulud</v>
      </c>
      <c r="B1901" t="str">
        <f>VLOOKUP(E1901,kontogrupp!A800:B2125,2,FALSE)</f>
        <v>55 - majandamiskulud</v>
      </c>
      <c r="C1901" t="s">
        <v>172</v>
      </c>
      <c r="D1901">
        <v>1600</v>
      </c>
      <c r="E1901" s="1">
        <v>551104</v>
      </c>
      <c r="F1901" t="s">
        <v>172</v>
      </c>
      <c r="G1901" t="s">
        <v>384</v>
      </c>
      <c r="H1901" t="s">
        <v>385</v>
      </c>
      <c r="I1901" t="s">
        <v>339</v>
      </c>
      <c r="J1901" t="s">
        <v>340</v>
      </c>
      <c r="K1901" t="s">
        <v>418</v>
      </c>
      <c r="L1901" t="s">
        <v>419</v>
      </c>
    </row>
    <row r="1902" spans="1:12" x14ac:dyDescent="0.35">
      <c r="A1902" t="str">
        <f>VLOOKUP(E1902,kontoplaan!A278:F1746,6,FALSE)</f>
        <v>Põhitegevuse kulud</v>
      </c>
      <c r="B1902" t="str">
        <f>VLOOKUP(E1902,kontogrupp!A801:B2126,2,FALSE)</f>
        <v>55 - majandamiskulud</v>
      </c>
      <c r="C1902" t="s">
        <v>467</v>
      </c>
      <c r="D1902">
        <v>1400</v>
      </c>
      <c r="E1902" s="1">
        <v>5511043</v>
      </c>
      <c r="F1902" t="s">
        <v>467</v>
      </c>
      <c r="G1902" t="s">
        <v>384</v>
      </c>
      <c r="H1902" t="s">
        <v>385</v>
      </c>
      <c r="I1902" t="s">
        <v>339</v>
      </c>
      <c r="J1902" t="s">
        <v>340</v>
      </c>
      <c r="K1902" t="s">
        <v>420</v>
      </c>
      <c r="L1902" t="s">
        <v>421</v>
      </c>
    </row>
    <row r="1903" spans="1:12" x14ac:dyDescent="0.35">
      <c r="A1903" t="str">
        <f>VLOOKUP(E1903,kontoplaan!A279:F1747,6,FALSE)</f>
        <v>Põhitegevuse kulud</v>
      </c>
      <c r="B1903" t="str">
        <f>VLOOKUP(E1903,kontogrupp!A802:B2127,2,FALSE)</f>
        <v>55 - majandamiskulud</v>
      </c>
      <c r="C1903" t="s">
        <v>687</v>
      </c>
      <c r="D1903">
        <v>470</v>
      </c>
      <c r="E1903" s="1">
        <v>551105</v>
      </c>
      <c r="F1903" t="s">
        <v>687</v>
      </c>
      <c r="G1903" t="s">
        <v>548</v>
      </c>
      <c r="H1903" t="s">
        <v>549</v>
      </c>
      <c r="I1903" t="s">
        <v>550</v>
      </c>
      <c r="J1903" t="s">
        <v>551</v>
      </c>
      <c r="K1903" t="s">
        <v>552</v>
      </c>
      <c r="L1903" t="s">
        <v>553</v>
      </c>
    </row>
    <row r="1904" spans="1:12" x14ac:dyDescent="0.35">
      <c r="A1904" t="str">
        <f>VLOOKUP(E1904,kontoplaan!A280:F1748,6,FALSE)</f>
        <v>Põhitegevuse kulud</v>
      </c>
      <c r="B1904" t="str">
        <f>VLOOKUP(E1904,kontogrupp!A803:B2128,2,FALSE)</f>
        <v>55 - majandamiskulud</v>
      </c>
      <c r="C1904" t="s">
        <v>467</v>
      </c>
      <c r="D1904">
        <v>-500</v>
      </c>
      <c r="E1904" s="1">
        <v>5511043</v>
      </c>
      <c r="F1904" t="s">
        <v>467</v>
      </c>
      <c r="G1904" t="s">
        <v>548</v>
      </c>
      <c r="H1904" t="s">
        <v>549</v>
      </c>
      <c r="I1904" t="s">
        <v>550</v>
      </c>
      <c r="J1904" t="s">
        <v>551</v>
      </c>
      <c r="K1904" t="s">
        <v>588</v>
      </c>
      <c r="L1904" t="s">
        <v>589</v>
      </c>
    </row>
    <row r="1905" spans="1:12" x14ac:dyDescent="0.35">
      <c r="A1905" t="str">
        <f>VLOOKUP(E1905,kontoplaan!A281:F1749,6,FALSE)</f>
        <v>Põhitegevuse kulud</v>
      </c>
      <c r="B1905" t="str">
        <f>VLOOKUP(E1905,kontogrupp!A804:B2129,2,FALSE)</f>
        <v>55 - majandamiskulud</v>
      </c>
      <c r="C1905" t="s">
        <v>687</v>
      </c>
      <c r="D1905">
        <v>-40</v>
      </c>
      <c r="E1905" s="1">
        <v>551105</v>
      </c>
      <c r="F1905" t="s">
        <v>687</v>
      </c>
      <c r="G1905" t="s">
        <v>288</v>
      </c>
      <c r="H1905" t="s">
        <v>289</v>
      </c>
      <c r="I1905" t="s">
        <v>117</v>
      </c>
      <c r="J1905" t="s">
        <v>118</v>
      </c>
      <c r="K1905" t="s">
        <v>511</v>
      </c>
      <c r="L1905" t="s">
        <v>512</v>
      </c>
    </row>
    <row r="1906" spans="1:12" x14ac:dyDescent="0.35">
      <c r="A1906" t="str">
        <f>VLOOKUP(E1906,kontoplaan!A282:F1750,6,FALSE)</f>
        <v>Põhitegevuse kulud</v>
      </c>
      <c r="B1906" t="str">
        <f>VLOOKUP(E1906,kontogrupp!A805:B2130,2,FALSE)</f>
        <v>55 - majandamiskulud</v>
      </c>
      <c r="C1906" t="s">
        <v>172</v>
      </c>
      <c r="D1906">
        <v>-1000</v>
      </c>
      <c r="E1906" s="1">
        <v>551104</v>
      </c>
      <c r="F1906" t="s">
        <v>172</v>
      </c>
      <c r="G1906" t="s">
        <v>422</v>
      </c>
      <c r="H1906" t="s">
        <v>423</v>
      </c>
      <c r="I1906" t="s">
        <v>307</v>
      </c>
      <c r="J1906" t="s">
        <v>308</v>
      </c>
      <c r="K1906" t="s">
        <v>424</v>
      </c>
      <c r="L1906" t="s">
        <v>425</v>
      </c>
    </row>
    <row r="1907" spans="1:12" x14ac:dyDescent="0.35">
      <c r="A1907" t="str">
        <f>VLOOKUP(E1907,kontoplaan!A283:F1751,6,FALSE)</f>
        <v>Põhitegevuse kulud</v>
      </c>
      <c r="B1907" t="str">
        <f>VLOOKUP(E1907,kontogrupp!A806:B2131,2,FALSE)</f>
        <v>55 - majandamiskulud</v>
      </c>
      <c r="C1907" t="s">
        <v>467</v>
      </c>
      <c r="D1907">
        <v>-1500</v>
      </c>
      <c r="E1907" s="1">
        <v>5511043</v>
      </c>
      <c r="F1907" t="s">
        <v>467</v>
      </c>
      <c r="G1907" t="s">
        <v>428</v>
      </c>
      <c r="H1907" t="s">
        <v>429</v>
      </c>
      <c r="I1907" t="s">
        <v>307</v>
      </c>
      <c r="J1907" t="s">
        <v>308</v>
      </c>
      <c r="K1907" t="s">
        <v>430</v>
      </c>
      <c r="L1907" t="s">
        <v>431</v>
      </c>
    </row>
    <row r="1908" spans="1:12" x14ac:dyDescent="0.35">
      <c r="A1908" t="str">
        <f>VLOOKUP(E1908,kontoplaan!A284:F1752,6,FALSE)</f>
        <v>Põhitegevuse kulud</v>
      </c>
      <c r="B1908" t="str">
        <f>VLOOKUP(E1908,kontogrupp!A807:B2132,2,FALSE)</f>
        <v>55 - majandamiskulud</v>
      </c>
      <c r="C1908" t="s">
        <v>467</v>
      </c>
      <c r="D1908">
        <v>-500</v>
      </c>
      <c r="E1908" s="1">
        <v>5511043</v>
      </c>
      <c r="F1908" t="s">
        <v>467</v>
      </c>
      <c r="G1908" t="s">
        <v>428</v>
      </c>
      <c r="H1908" t="s">
        <v>429</v>
      </c>
      <c r="I1908" t="s">
        <v>307</v>
      </c>
      <c r="J1908" t="s">
        <v>308</v>
      </c>
      <c r="K1908" t="s">
        <v>586</v>
      </c>
      <c r="L1908" t="s">
        <v>587</v>
      </c>
    </row>
    <row r="1909" spans="1:12" x14ac:dyDescent="0.35">
      <c r="A1909" t="str">
        <f>VLOOKUP(E1909,kontoplaan!A285:F1753,6,FALSE)</f>
        <v>Põhitegevuse kulud</v>
      </c>
      <c r="B1909" t="str">
        <f>VLOOKUP(E1909,kontogrupp!A808:B2133,2,FALSE)</f>
        <v>55 - majandamiskulud</v>
      </c>
      <c r="C1909" t="s">
        <v>467</v>
      </c>
      <c r="D1909">
        <v>-2000</v>
      </c>
      <c r="E1909" s="1">
        <v>5511043</v>
      </c>
      <c r="F1909" t="s">
        <v>467</v>
      </c>
      <c r="G1909" t="s">
        <v>305</v>
      </c>
      <c r="H1909" t="s">
        <v>306</v>
      </c>
      <c r="I1909" t="s">
        <v>307</v>
      </c>
      <c r="J1909" t="s">
        <v>308</v>
      </c>
      <c r="K1909" t="s">
        <v>558</v>
      </c>
      <c r="L1909" t="s">
        <v>559</v>
      </c>
    </row>
    <row r="1910" spans="1:12" x14ac:dyDescent="0.35">
      <c r="A1910" t="str">
        <f>VLOOKUP(E1910,kontoplaan!A286:F1754,6,FALSE)</f>
        <v>Põhitegevuse kulud</v>
      </c>
      <c r="B1910" t="str">
        <f>VLOOKUP(E1910,kontogrupp!A809:B2134,2,FALSE)</f>
        <v>55 - majandamiskulud</v>
      </c>
      <c r="C1910" t="s">
        <v>687</v>
      </c>
      <c r="D1910">
        <v>-30</v>
      </c>
      <c r="E1910" s="1">
        <v>551105</v>
      </c>
      <c r="F1910" t="s">
        <v>687</v>
      </c>
      <c r="G1910" t="s">
        <v>482</v>
      </c>
      <c r="H1910" t="s">
        <v>483</v>
      </c>
      <c r="I1910" t="s">
        <v>250</v>
      </c>
      <c r="J1910" t="s">
        <v>251</v>
      </c>
      <c r="K1910" t="s">
        <v>484</v>
      </c>
      <c r="L1910" t="s">
        <v>485</v>
      </c>
    </row>
    <row r="1911" spans="1:12" x14ac:dyDescent="0.35">
      <c r="A1911" t="str">
        <f>VLOOKUP(E1911,kontoplaan!A287:F1755,6,FALSE)</f>
        <v>Põhitegevuse kulud</v>
      </c>
      <c r="B1911" t="str">
        <f>VLOOKUP(E1911,kontogrupp!A810:B2135,2,FALSE)</f>
        <v>55 - majandamiskulud</v>
      </c>
      <c r="C1911" t="s">
        <v>467</v>
      </c>
      <c r="D1911">
        <v>-1000</v>
      </c>
      <c r="E1911" s="1">
        <v>5511043</v>
      </c>
      <c r="F1911" t="s">
        <v>467</v>
      </c>
      <c r="G1911" t="s">
        <v>404</v>
      </c>
      <c r="H1911" t="s">
        <v>405</v>
      </c>
      <c r="I1911" t="s">
        <v>307</v>
      </c>
      <c r="J1911" t="s">
        <v>308</v>
      </c>
      <c r="K1911" t="s">
        <v>471</v>
      </c>
      <c r="L1911" t="s">
        <v>472</v>
      </c>
    </row>
    <row r="1912" spans="1:12" x14ac:dyDescent="0.35">
      <c r="A1912" t="str">
        <f>VLOOKUP(E1912,kontoplaan!A288:F1756,6,FALSE)</f>
        <v>Põhitegevuse kulud</v>
      </c>
      <c r="B1912" t="str">
        <f>VLOOKUP(E1912,kontogrupp!A811:B2136,2,FALSE)</f>
        <v>55 - majandamiskulud</v>
      </c>
      <c r="C1912" t="s">
        <v>687</v>
      </c>
      <c r="D1912">
        <v>-150</v>
      </c>
      <c r="E1912" s="1">
        <v>551105</v>
      </c>
      <c r="F1912" t="s">
        <v>687</v>
      </c>
      <c r="G1912" t="s">
        <v>158</v>
      </c>
      <c r="H1912" t="s">
        <v>159</v>
      </c>
      <c r="I1912" t="s">
        <v>117</v>
      </c>
      <c r="J1912" t="s">
        <v>118</v>
      </c>
      <c r="K1912" t="s">
        <v>392</v>
      </c>
      <c r="L1912" t="s">
        <v>393</v>
      </c>
    </row>
    <row r="1913" spans="1:12" x14ac:dyDescent="0.35">
      <c r="A1913" t="str">
        <f>VLOOKUP(E1913,kontoplaan!A289:F1757,6,FALSE)</f>
        <v>Põhitegevuse kulud</v>
      </c>
      <c r="B1913" t="str">
        <f>VLOOKUP(E1913,kontogrupp!A812:B2137,2,FALSE)</f>
        <v>55 - majandamiskulud</v>
      </c>
      <c r="C1913" t="s">
        <v>687</v>
      </c>
      <c r="D1913">
        <v>-30</v>
      </c>
      <c r="E1913" s="1">
        <v>551105</v>
      </c>
      <c r="F1913" t="s">
        <v>687</v>
      </c>
      <c r="G1913" t="s">
        <v>158</v>
      </c>
      <c r="H1913" t="s">
        <v>159</v>
      </c>
      <c r="I1913" t="s">
        <v>117</v>
      </c>
      <c r="J1913" t="s">
        <v>118</v>
      </c>
      <c r="K1913" t="s">
        <v>398</v>
      </c>
      <c r="L1913" t="s">
        <v>399</v>
      </c>
    </row>
    <row r="1914" spans="1:12" x14ac:dyDescent="0.35">
      <c r="A1914" t="str">
        <f>VLOOKUP(E1914,kontoplaan!A290:F1758,6,FALSE)</f>
        <v>Põhitegevuse kulud</v>
      </c>
      <c r="B1914" t="str">
        <f>VLOOKUP(E1914,kontogrupp!A813:B2138,2,FALSE)</f>
        <v>55 - majandamiskulud</v>
      </c>
      <c r="C1914" t="s">
        <v>172</v>
      </c>
      <c r="D1914">
        <v>-1500</v>
      </c>
      <c r="E1914" s="1">
        <v>551104</v>
      </c>
      <c r="F1914" t="s">
        <v>172</v>
      </c>
      <c r="G1914" t="s">
        <v>158</v>
      </c>
      <c r="H1914" t="s">
        <v>159</v>
      </c>
      <c r="I1914" t="s">
        <v>117</v>
      </c>
      <c r="J1914" t="s">
        <v>118</v>
      </c>
      <c r="K1914" t="s">
        <v>592</v>
      </c>
      <c r="L1914" t="s">
        <v>593</v>
      </c>
    </row>
    <row r="1915" spans="1:12" x14ac:dyDescent="0.35">
      <c r="A1915" t="str">
        <f>VLOOKUP(E1915,kontoplaan!A291:F1759,6,FALSE)</f>
        <v>Põhitegevuse kulud</v>
      </c>
      <c r="B1915" t="str">
        <f>VLOOKUP(E1915,kontogrupp!A814:B2139,2,FALSE)</f>
        <v>55 - majandamiskulud</v>
      </c>
      <c r="C1915" t="s">
        <v>172</v>
      </c>
      <c r="D1915">
        <v>-1500</v>
      </c>
      <c r="E1915" s="1">
        <v>551104</v>
      </c>
      <c r="F1915" t="s">
        <v>172</v>
      </c>
      <c r="G1915" t="s">
        <v>158</v>
      </c>
      <c r="H1915" t="s">
        <v>159</v>
      </c>
      <c r="I1915" t="s">
        <v>117</v>
      </c>
      <c r="J1915" t="s">
        <v>118</v>
      </c>
      <c r="K1915" t="s">
        <v>596</v>
      </c>
      <c r="L1915" t="s">
        <v>597</v>
      </c>
    </row>
    <row r="1916" spans="1:12" x14ac:dyDescent="0.35">
      <c r="A1916" t="str">
        <f>VLOOKUP(E1916,kontoplaan!A292:F1760,6,FALSE)</f>
        <v>Põhitegevuse kulud</v>
      </c>
      <c r="B1916" t="str">
        <f>VLOOKUP(E1916,kontogrupp!A815:B2140,2,FALSE)</f>
        <v>55 - majandamiskulud</v>
      </c>
      <c r="C1916" t="s">
        <v>172</v>
      </c>
      <c r="D1916">
        <v>-2000</v>
      </c>
      <c r="E1916" s="1">
        <v>551104</v>
      </c>
      <c r="F1916" t="s">
        <v>172</v>
      </c>
      <c r="G1916" t="s">
        <v>154</v>
      </c>
      <c r="H1916" t="s">
        <v>155</v>
      </c>
      <c r="I1916" t="s">
        <v>117</v>
      </c>
      <c r="J1916" t="s">
        <v>118</v>
      </c>
      <c r="K1916" t="s">
        <v>560</v>
      </c>
      <c r="L1916" t="s">
        <v>561</v>
      </c>
    </row>
    <row r="1917" spans="1:12" x14ac:dyDescent="0.35">
      <c r="A1917" t="str">
        <f>VLOOKUP(E1917,kontoplaan!A293:F1761,6,FALSE)</f>
        <v>Põhitegevuse kulud</v>
      </c>
      <c r="B1917" t="str">
        <f>VLOOKUP(E1917,kontogrupp!A816:B2141,2,FALSE)</f>
        <v>55 - majandamiskulud</v>
      </c>
      <c r="C1917" t="s">
        <v>687</v>
      </c>
      <c r="D1917">
        <v>-30</v>
      </c>
      <c r="E1917" s="1">
        <v>551105</v>
      </c>
      <c r="F1917" t="s">
        <v>687</v>
      </c>
      <c r="G1917" t="s">
        <v>134</v>
      </c>
      <c r="H1917" t="s">
        <v>135</v>
      </c>
      <c r="I1917" t="s">
        <v>117</v>
      </c>
      <c r="J1917" t="s">
        <v>118</v>
      </c>
      <c r="K1917" t="s">
        <v>426</v>
      </c>
      <c r="L1917" t="s">
        <v>427</v>
      </c>
    </row>
    <row r="1918" spans="1:12" x14ac:dyDescent="0.35">
      <c r="A1918" t="str">
        <f>VLOOKUP(E1918,kontoplaan!A294:F1762,6,FALSE)</f>
        <v>Põhitegevuse kulud</v>
      </c>
      <c r="B1918" t="str">
        <f>VLOOKUP(E1918,kontogrupp!A817:B2142,2,FALSE)</f>
        <v>55 - majandamiskulud</v>
      </c>
      <c r="C1918" t="s">
        <v>467</v>
      </c>
      <c r="D1918">
        <v>-900</v>
      </c>
      <c r="E1918" s="1">
        <v>5511043</v>
      </c>
      <c r="F1918" t="s">
        <v>467</v>
      </c>
      <c r="G1918" t="s">
        <v>380</v>
      </c>
      <c r="H1918" t="s">
        <v>381</v>
      </c>
      <c r="I1918" t="s">
        <v>250</v>
      </c>
      <c r="J1918" t="s">
        <v>251</v>
      </c>
      <c r="K1918" t="s">
        <v>594</v>
      </c>
      <c r="L1918" t="s">
        <v>595</v>
      </c>
    </row>
    <row r="1919" spans="1:12" x14ac:dyDescent="0.35">
      <c r="A1919" t="str">
        <f>VLOOKUP(E1919,kontoplaan!A295:F1763,6,FALSE)</f>
        <v>Põhitegevuse kulud</v>
      </c>
      <c r="B1919" t="str">
        <f>VLOOKUP(E1919,kontogrupp!A818:B2143,2,FALSE)</f>
        <v>55 - majandamiskulud</v>
      </c>
      <c r="C1919" t="s">
        <v>687</v>
      </c>
      <c r="D1919">
        <v>-40</v>
      </c>
      <c r="E1919" s="1">
        <v>551105</v>
      </c>
      <c r="F1919" t="s">
        <v>687</v>
      </c>
      <c r="G1919" t="s">
        <v>531</v>
      </c>
      <c r="H1919" t="s">
        <v>532</v>
      </c>
      <c r="I1919" t="s">
        <v>533</v>
      </c>
      <c r="J1919" t="s">
        <v>534</v>
      </c>
      <c r="K1919" t="s">
        <v>535</v>
      </c>
      <c r="L1919" t="s">
        <v>536</v>
      </c>
    </row>
    <row r="1920" spans="1:12" x14ac:dyDescent="0.35">
      <c r="A1920" t="str">
        <f>VLOOKUP(E1920,kontoplaan!A296:F1764,6,FALSE)</f>
        <v>Põhitegevuse kulud</v>
      </c>
      <c r="B1920" t="str">
        <f>VLOOKUP(E1920,kontogrupp!A819:B2144,2,FALSE)</f>
        <v>55 - majandamiskulud</v>
      </c>
      <c r="C1920" t="s">
        <v>467</v>
      </c>
      <c r="D1920">
        <v>6500</v>
      </c>
      <c r="E1920" s="1">
        <v>5511043</v>
      </c>
      <c r="F1920" t="s">
        <v>467</v>
      </c>
      <c r="G1920" t="s">
        <v>531</v>
      </c>
      <c r="H1920" t="s">
        <v>532</v>
      </c>
      <c r="I1920" t="s">
        <v>533</v>
      </c>
      <c r="J1920" t="s">
        <v>534</v>
      </c>
      <c r="K1920" t="s">
        <v>535</v>
      </c>
      <c r="L1920" t="s">
        <v>536</v>
      </c>
    </row>
    <row r="1921" spans="1:14" x14ac:dyDescent="0.35">
      <c r="A1921" t="str">
        <f>VLOOKUP(E1921,kontoplaan!A297:F1765,6,FALSE)</f>
        <v>Põhitegevuse kulud</v>
      </c>
      <c r="B1921" t="str">
        <f>VLOOKUP(E1921,kontogrupp!A820:B2145,2,FALSE)</f>
        <v>55 - majandamiskulud</v>
      </c>
      <c r="C1921" t="s">
        <v>172</v>
      </c>
      <c r="D1921">
        <v>-500</v>
      </c>
      <c r="E1921" s="1">
        <v>551104</v>
      </c>
      <c r="F1921" t="s">
        <v>172</v>
      </c>
      <c r="G1921" t="s">
        <v>554</v>
      </c>
      <c r="H1921" t="s">
        <v>555</v>
      </c>
      <c r="I1921" t="s">
        <v>492</v>
      </c>
      <c r="J1921" t="s">
        <v>493</v>
      </c>
      <c r="K1921" t="s">
        <v>556</v>
      </c>
      <c r="L1921" t="s">
        <v>557</v>
      </c>
    </row>
    <row r="1922" spans="1:14" x14ac:dyDescent="0.35">
      <c r="A1922" t="str">
        <f>VLOOKUP(E1922,kontoplaan!A298:F1766,6,FALSE)</f>
        <v>Põhitegevuse kulud</v>
      </c>
      <c r="B1922" t="str">
        <f>VLOOKUP(E1922,kontogrupp!A821:B2146,2,FALSE)</f>
        <v>55 - majandamiskulud</v>
      </c>
      <c r="C1922" t="s">
        <v>172</v>
      </c>
      <c r="D1922">
        <v>-1000</v>
      </c>
      <c r="E1922" s="1">
        <v>551104</v>
      </c>
      <c r="F1922" t="s">
        <v>172</v>
      </c>
      <c r="G1922" t="s">
        <v>613</v>
      </c>
      <c r="H1922" t="s">
        <v>614</v>
      </c>
      <c r="I1922" t="s">
        <v>615</v>
      </c>
      <c r="J1922" t="s">
        <v>616</v>
      </c>
      <c r="K1922" t="s">
        <v>617</v>
      </c>
      <c r="L1922" t="s">
        <v>618</v>
      </c>
    </row>
    <row r="1923" spans="1:14" x14ac:dyDescent="0.35">
      <c r="A1923" t="str">
        <f>VLOOKUP(E1923,kontoplaan!A299:F1767,6,FALSE)</f>
        <v>Põhitegevuse kulud</v>
      </c>
      <c r="B1923" t="str">
        <f>VLOOKUP(E1923,kontogrupp!A822:B2147,2,FALSE)</f>
        <v>55 - majandamiskulud</v>
      </c>
      <c r="C1923" t="s">
        <v>172</v>
      </c>
      <c r="D1923">
        <v>-1000</v>
      </c>
      <c r="E1923" s="1">
        <v>551104</v>
      </c>
      <c r="F1923" t="s">
        <v>172</v>
      </c>
      <c r="G1923" t="s">
        <v>410</v>
      </c>
      <c r="H1923" t="s">
        <v>411</v>
      </c>
      <c r="I1923" t="s">
        <v>412</v>
      </c>
      <c r="J1923" t="s">
        <v>413</v>
      </c>
      <c r="K1923" t="s">
        <v>414</v>
      </c>
      <c r="L1923" t="s">
        <v>415</v>
      </c>
    </row>
    <row r="1924" spans="1:14" x14ac:dyDescent="0.35">
      <c r="A1924" t="str">
        <f>VLOOKUP(E1924,kontoplaan!A300:F1768,6,FALSE)</f>
        <v>Põhitegevuse kulud</v>
      </c>
      <c r="B1924" t="str">
        <f>VLOOKUP(E1924,kontogrupp!A823:B2148,2,FALSE)</f>
        <v>55 - majandamiskulud</v>
      </c>
      <c r="C1924" t="s">
        <v>687</v>
      </c>
      <c r="D1924">
        <v>-700</v>
      </c>
      <c r="E1924" s="1">
        <v>551105</v>
      </c>
      <c r="F1924" t="s">
        <v>687</v>
      </c>
      <c r="G1924" t="s">
        <v>47</v>
      </c>
      <c r="H1924" t="s">
        <v>48</v>
      </c>
      <c r="I1924" t="s">
        <v>21</v>
      </c>
      <c r="J1924" t="s">
        <v>22</v>
      </c>
      <c r="K1924" t="s">
        <v>544</v>
      </c>
      <c r="L1924" t="s">
        <v>545</v>
      </c>
    </row>
    <row r="1925" spans="1:14" x14ac:dyDescent="0.35">
      <c r="A1925" t="str">
        <f>VLOOKUP(E1925,kontoplaan!A301:F1769,6,FALSE)</f>
        <v>Põhitegevuse kulud</v>
      </c>
      <c r="B1925" t="str">
        <f>VLOOKUP(E1925,kontogrupp!A824:B2149,2,FALSE)</f>
        <v>55 - majandamiskulud</v>
      </c>
      <c r="C1925" t="s">
        <v>687</v>
      </c>
      <c r="D1925">
        <v>30</v>
      </c>
      <c r="E1925" s="1">
        <v>551105</v>
      </c>
      <c r="F1925" t="s">
        <v>687</v>
      </c>
      <c r="G1925" t="s">
        <v>47</v>
      </c>
      <c r="H1925" t="s">
        <v>48</v>
      </c>
      <c r="I1925" t="s">
        <v>21</v>
      </c>
      <c r="J1925" t="s">
        <v>22</v>
      </c>
      <c r="K1925" t="s">
        <v>53</v>
      </c>
      <c r="L1925" t="s">
        <v>54</v>
      </c>
    </row>
    <row r="1926" spans="1:14" x14ac:dyDescent="0.35">
      <c r="A1926" t="str">
        <f>VLOOKUP(E1926,kontoplaan!A302:F1770,6,FALSE)</f>
        <v>Põhitegevuse kulud</v>
      </c>
      <c r="B1926" t="str">
        <f>VLOOKUP(E1926,kontogrupp!A825:B2150,2,FALSE)</f>
        <v>50 - tööjõukulud</v>
      </c>
      <c r="C1926" t="s">
        <v>97</v>
      </c>
      <c r="D1926">
        <v>-11974</v>
      </c>
      <c r="E1926" s="1">
        <v>500500</v>
      </c>
      <c r="F1926" t="s">
        <v>97</v>
      </c>
      <c r="G1926" t="s">
        <v>482</v>
      </c>
      <c r="H1926" t="s">
        <v>483</v>
      </c>
      <c r="I1926" t="s">
        <v>250</v>
      </c>
      <c r="J1926" t="s">
        <v>251</v>
      </c>
    </row>
    <row r="1927" spans="1:14" x14ac:dyDescent="0.35">
      <c r="A1927" t="str">
        <f>VLOOKUP(E1927,kontoplaan!A303:F1771,6,FALSE)</f>
        <v>Põhitegevuse kulud</v>
      </c>
      <c r="B1927" t="str">
        <f>VLOOKUP(E1927,kontogrupp!A826:B2151,2,FALSE)</f>
        <v>50 - tööjõukulud</v>
      </c>
      <c r="C1927" t="s">
        <v>157</v>
      </c>
      <c r="D1927">
        <v>13839</v>
      </c>
      <c r="E1927" s="1">
        <v>500260</v>
      </c>
      <c r="F1927" t="s">
        <v>157</v>
      </c>
      <c r="G1927" t="s">
        <v>482</v>
      </c>
      <c r="H1927" t="s">
        <v>483</v>
      </c>
      <c r="I1927" t="s">
        <v>250</v>
      </c>
      <c r="J1927" t="s">
        <v>251</v>
      </c>
    </row>
    <row r="1928" spans="1:14" x14ac:dyDescent="0.35">
      <c r="A1928" t="str">
        <f>VLOOKUP(E1928,kontoplaan!A304:F1772,6,FALSE)</f>
        <v>Põhitegevuse kulud</v>
      </c>
      <c r="B1928" t="str">
        <f>VLOOKUP(E1928,kontogrupp!A827:B2152,2,FALSE)</f>
        <v>50 - tööjõukulud</v>
      </c>
      <c r="C1928" t="s">
        <v>879</v>
      </c>
      <c r="D1928">
        <v>-13839</v>
      </c>
      <c r="E1928" s="1">
        <v>500268</v>
      </c>
      <c r="F1928" t="s">
        <v>879</v>
      </c>
      <c r="G1928" t="s">
        <v>482</v>
      </c>
      <c r="H1928" t="s">
        <v>483</v>
      </c>
      <c r="I1928" t="s">
        <v>250</v>
      </c>
      <c r="J1928" t="s">
        <v>251</v>
      </c>
    </row>
    <row r="1929" spans="1:14" x14ac:dyDescent="0.35">
      <c r="A1929" t="str">
        <f>VLOOKUP(E1929,kontoplaan!A305:F1773,6,FALSE)</f>
        <v>Põhitegevuse kulud</v>
      </c>
      <c r="B1929" t="str">
        <f>VLOOKUP(E1929,kontogrupp!A828:B2153,2,FALSE)</f>
        <v>50 - tööjõukulud</v>
      </c>
      <c r="C1929" t="s">
        <v>157</v>
      </c>
      <c r="D1929">
        <v>11974</v>
      </c>
      <c r="E1929" s="1">
        <v>500260</v>
      </c>
      <c r="F1929" t="s">
        <v>157</v>
      </c>
      <c r="G1929" t="s">
        <v>482</v>
      </c>
      <c r="H1929" t="s">
        <v>483</v>
      </c>
      <c r="I1929" t="s">
        <v>250</v>
      </c>
      <c r="J1929" t="s">
        <v>251</v>
      </c>
    </row>
    <row r="1930" spans="1:14" x14ac:dyDescent="0.35">
      <c r="A1930" t="str">
        <f>VLOOKUP(E1930,kontoplaan!A306:F1774,6,FALSE)</f>
        <v>Põhitegevuse kulud</v>
      </c>
      <c r="B1930" t="str">
        <f>VLOOKUP(E1930,kontogrupp!A829:B2154,2,FALSE)</f>
        <v>50 - tööjõukulud</v>
      </c>
      <c r="C1930" t="s">
        <v>1401</v>
      </c>
      <c r="D1930">
        <v>62</v>
      </c>
      <c r="E1930" s="1">
        <v>500267</v>
      </c>
      <c r="F1930" t="s">
        <v>1401</v>
      </c>
      <c r="G1930" t="s">
        <v>482</v>
      </c>
      <c r="H1930" t="s">
        <v>483</v>
      </c>
      <c r="I1930" t="s">
        <v>250</v>
      </c>
      <c r="J1930" t="s">
        <v>251</v>
      </c>
    </row>
    <row r="1931" spans="1:14" x14ac:dyDescent="0.35">
      <c r="A1931" t="str">
        <f>VLOOKUP(E1931,kontoplaan!A307:F1775,6,FALSE)</f>
        <v>Põhitegevuse kulud</v>
      </c>
      <c r="B1931" t="str">
        <f>VLOOKUP(E1931,kontogrupp!A830:B2155,2,FALSE)</f>
        <v>50 - tööjõukulud</v>
      </c>
      <c r="C1931" t="s">
        <v>97</v>
      </c>
      <c r="D1931">
        <v>-62</v>
      </c>
      <c r="E1931" s="1">
        <v>500500</v>
      </c>
      <c r="F1931" t="s">
        <v>97</v>
      </c>
      <c r="G1931" t="s">
        <v>482</v>
      </c>
      <c r="H1931" t="s">
        <v>483</v>
      </c>
      <c r="I1931" t="s">
        <v>250</v>
      </c>
      <c r="J1931" t="s">
        <v>251</v>
      </c>
    </row>
    <row r="1932" spans="1:14" x14ac:dyDescent="0.35">
      <c r="A1932" t="str">
        <f>VLOOKUP(E1932,kontoplaan!A308:F1776,6,FALSE)</f>
        <v>Põhitegevuse kulud</v>
      </c>
      <c r="B1932" t="str">
        <f>VLOOKUP(E1932,kontogrupp!A831:B2156,2,FALSE)</f>
        <v>55 - majandamiskulud</v>
      </c>
      <c r="C1932" t="s">
        <v>297</v>
      </c>
      <c r="D1932">
        <v>2650</v>
      </c>
      <c r="E1932" s="1">
        <v>552520</v>
      </c>
      <c r="F1932" t="s">
        <v>297</v>
      </c>
      <c r="G1932" t="s">
        <v>380</v>
      </c>
      <c r="H1932" t="s">
        <v>381</v>
      </c>
      <c r="I1932" t="s">
        <v>250</v>
      </c>
      <c r="J1932" t="s">
        <v>251</v>
      </c>
      <c r="M1932" t="s">
        <v>1657</v>
      </c>
      <c r="N1932" t="s">
        <v>1658</v>
      </c>
    </row>
    <row r="1933" spans="1:14" x14ac:dyDescent="0.35">
      <c r="A1933" t="str">
        <f>VLOOKUP(E1933,kontoplaan!A309:F1777,6,FALSE)</f>
        <v>Põhitegevuse kulud</v>
      </c>
      <c r="B1933" t="str">
        <f>VLOOKUP(E1933,kontogrupp!A832:B2157,2,FALSE)</f>
        <v>55 - majandamiskulud</v>
      </c>
      <c r="C1933" t="s">
        <v>169</v>
      </c>
      <c r="D1933">
        <v>3235</v>
      </c>
      <c r="E1933" s="1">
        <v>551500</v>
      </c>
      <c r="F1933" t="s">
        <v>169</v>
      </c>
      <c r="G1933" t="s">
        <v>380</v>
      </c>
      <c r="H1933" t="s">
        <v>381</v>
      </c>
      <c r="I1933" t="s">
        <v>250</v>
      </c>
      <c r="J1933" t="s">
        <v>251</v>
      </c>
      <c r="M1933" t="s">
        <v>1657</v>
      </c>
      <c r="N1933" t="s">
        <v>1658</v>
      </c>
    </row>
    <row r="1934" spans="1:14" x14ac:dyDescent="0.35">
      <c r="A1934" t="str">
        <f>VLOOKUP(E1934,kontoplaan!A310:F1778,6,FALSE)</f>
        <v>Põhitegevuse kulud</v>
      </c>
      <c r="B1934" t="str">
        <f>VLOOKUP(E1934,kontogrupp!A833:B2158,2,FALSE)</f>
        <v>55 - majandamiskulud</v>
      </c>
      <c r="C1934" t="s">
        <v>138</v>
      </c>
      <c r="D1934">
        <v>5094</v>
      </c>
      <c r="E1934" s="1">
        <v>550400</v>
      </c>
      <c r="F1934" t="s">
        <v>138</v>
      </c>
      <c r="G1934" t="s">
        <v>380</v>
      </c>
      <c r="H1934" t="s">
        <v>381</v>
      </c>
      <c r="I1934" t="s">
        <v>250</v>
      </c>
      <c r="J1934" t="s">
        <v>251</v>
      </c>
      <c r="M1934" t="s">
        <v>1657</v>
      </c>
      <c r="N1934" t="s">
        <v>1658</v>
      </c>
    </row>
    <row r="1935" spans="1:14" hidden="1" x14ac:dyDescent="0.35">
      <c r="A1935" t="str">
        <f>VLOOKUP(E1935,kontoplaan!A311:F1779,6,FALSE)</f>
        <v>Põhitegevuse tulud</v>
      </c>
      <c r="B1935" t="str">
        <f>VLOOKUP(E1935,kontogrupp!A834:B2159,2,FALSE)</f>
        <v>35 - saadud toetused</v>
      </c>
      <c r="C1935" t="s">
        <v>162</v>
      </c>
      <c r="D1935">
        <v>10979</v>
      </c>
      <c r="E1935" s="1">
        <v>350000</v>
      </c>
      <c r="F1935" t="s">
        <v>162</v>
      </c>
      <c r="G1935" t="s">
        <v>380</v>
      </c>
      <c r="H1935" t="s">
        <v>381</v>
      </c>
      <c r="I1935" t="s">
        <v>250</v>
      </c>
      <c r="J1935" t="s">
        <v>251</v>
      </c>
      <c r="M1935" t="s">
        <v>1657</v>
      </c>
      <c r="N1935" t="s">
        <v>1658</v>
      </c>
    </row>
    <row r="1936" spans="1:14" x14ac:dyDescent="0.35">
      <c r="A1936" t="str">
        <f>VLOOKUP(E1936,kontoplaan!A312:F1780,6,FALSE)</f>
        <v>Põhitegevuse kulud</v>
      </c>
      <c r="B1936" t="str">
        <f>VLOOKUP(E1936,kontogrupp!A835:B2160,2,FALSE)</f>
        <v>50 - tööjõukulud</v>
      </c>
      <c r="C1936" t="s">
        <v>206</v>
      </c>
      <c r="D1936">
        <v>14220</v>
      </c>
      <c r="E1936" s="1">
        <v>500240</v>
      </c>
      <c r="F1936" t="s">
        <v>206</v>
      </c>
      <c r="G1936" t="s">
        <v>482</v>
      </c>
      <c r="H1936" t="s">
        <v>483</v>
      </c>
      <c r="I1936" t="s">
        <v>250</v>
      </c>
      <c r="J1936" t="s">
        <v>251</v>
      </c>
    </row>
    <row r="1937" spans="1:16" x14ac:dyDescent="0.35">
      <c r="A1937" t="str">
        <f>VLOOKUP(E1937,kontoplaan!A313:F1781,6,FALSE)</f>
        <v>Põhitegevuse kulud</v>
      </c>
      <c r="B1937" t="str">
        <f>VLOOKUP(E1937,kontogrupp!A836:B2161,2,FALSE)</f>
        <v>50 - tööjõukulud</v>
      </c>
      <c r="C1937" t="s">
        <v>220</v>
      </c>
      <c r="D1937">
        <v>-14220</v>
      </c>
      <c r="E1937" s="1">
        <v>500210</v>
      </c>
      <c r="F1937" t="s">
        <v>220</v>
      </c>
      <c r="G1937" t="s">
        <v>482</v>
      </c>
      <c r="H1937" t="s">
        <v>483</v>
      </c>
      <c r="I1937" t="s">
        <v>250</v>
      </c>
      <c r="J1937" t="s">
        <v>251</v>
      </c>
    </row>
    <row r="1938" spans="1:16" x14ac:dyDescent="0.35">
      <c r="A1938" t="str">
        <f>VLOOKUP(E1938,kontoplaan!A314:F1782,6,FALSE)</f>
        <v>Põhitegevuse kulud</v>
      </c>
      <c r="B1938" t="str">
        <f>VLOOKUP(E1938,kontogrupp!A837:B2162,2,FALSE)</f>
        <v>55 - majandamiskulud</v>
      </c>
      <c r="C1938" t="s">
        <v>297</v>
      </c>
      <c r="D1938">
        <v>-345</v>
      </c>
      <c r="E1938" s="1">
        <v>552520</v>
      </c>
      <c r="F1938" t="s">
        <v>297</v>
      </c>
      <c r="G1938" t="s">
        <v>482</v>
      </c>
      <c r="H1938" t="s">
        <v>483</v>
      </c>
      <c r="I1938" t="s">
        <v>250</v>
      </c>
      <c r="J1938" t="s">
        <v>251</v>
      </c>
    </row>
    <row r="1939" spans="1:16" hidden="1" x14ac:dyDescent="0.35">
      <c r="A1939" t="str">
        <f>VLOOKUP(E1939,kontoplaan!A315:F1783,6,FALSE)</f>
        <v>Põhitegevuse tulud</v>
      </c>
      <c r="B1939" t="str">
        <f>VLOOKUP(E1939,kontogrupp!A838:B2163,2,FALSE)</f>
        <v>32 - tulud kaupade ja teenuste müügist</v>
      </c>
      <c r="C1939" t="s">
        <v>1659</v>
      </c>
      <c r="D1939">
        <v>-59084</v>
      </c>
      <c r="E1939" s="1">
        <v>322150</v>
      </c>
      <c r="F1939" t="s">
        <v>1659</v>
      </c>
      <c r="G1939" t="s">
        <v>482</v>
      </c>
      <c r="H1939" t="s">
        <v>483</v>
      </c>
      <c r="I1939" t="s">
        <v>250</v>
      </c>
      <c r="J1939" t="s">
        <v>251</v>
      </c>
    </row>
    <row r="1940" spans="1:16" hidden="1" x14ac:dyDescent="0.35">
      <c r="A1940" t="str">
        <f>VLOOKUP(E1940,kontoplaan!A316:F1784,6,FALSE)</f>
        <v>Põhitegevuse tulud</v>
      </c>
      <c r="B1940" t="str">
        <f>VLOOKUP(E1940,kontogrupp!A839:B2164,2,FALSE)</f>
        <v>32 - tulud kaupade ja teenuste müügist</v>
      </c>
      <c r="C1940" t="s">
        <v>748</v>
      </c>
      <c r="D1940">
        <v>59084</v>
      </c>
      <c r="E1940" s="1">
        <v>322000</v>
      </c>
      <c r="F1940" t="s">
        <v>748</v>
      </c>
      <c r="G1940" t="s">
        <v>482</v>
      </c>
      <c r="H1940" t="s">
        <v>483</v>
      </c>
      <c r="I1940" t="s">
        <v>250</v>
      </c>
      <c r="J1940" t="s">
        <v>251</v>
      </c>
    </row>
    <row r="1941" spans="1:16" x14ac:dyDescent="0.35">
      <c r="A1941" t="str">
        <f>VLOOKUP(E1941,kontoplaan!A317:F1785,6,FALSE)</f>
        <v>Põhitegevuse kulud</v>
      </c>
      <c r="B1941" t="str">
        <f>VLOOKUP(E1941,kontogrupp!A840:B2165,2,FALSE)</f>
        <v>41 - toetused füüsilistele isikutele</v>
      </c>
      <c r="C1941" t="s">
        <v>1661</v>
      </c>
      <c r="D1941">
        <v>2560</v>
      </c>
      <c r="E1941" s="1">
        <v>413300</v>
      </c>
      <c r="F1941" t="s">
        <v>1220</v>
      </c>
      <c r="G1941" t="s">
        <v>1016</v>
      </c>
      <c r="H1941" t="s">
        <v>1017</v>
      </c>
      <c r="I1941" t="s">
        <v>37</v>
      </c>
      <c r="J1941" t="s">
        <v>38</v>
      </c>
      <c r="O1941" t="s">
        <v>1222</v>
      </c>
      <c r="P1941" t="s">
        <v>1223</v>
      </c>
    </row>
    <row r="1942" spans="1:16" x14ac:dyDescent="0.35">
      <c r="A1942" t="str">
        <f>VLOOKUP(E1942,kontoplaan!A318:F1786,6,FALSE)</f>
        <v>Põhitegevuse kulud</v>
      </c>
      <c r="B1942" t="str">
        <f>VLOOKUP(E1942,kontogrupp!A841:B2166,2,FALSE)</f>
        <v>41 - toetused füüsilistele isikutele</v>
      </c>
      <c r="C1942" t="s">
        <v>1662</v>
      </c>
      <c r="D1942">
        <v>-1200</v>
      </c>
      <c r="E1942" s="1">
        <v>413400</v>
      </c>
      <c r="F1942" t="s">
        <v>1664</v>
      </c>
      <c r="G1942" t="s">
        <v>1016</v>
      </c>
      <c r="H1942" t="s">
        <v>1017</v>
      </c>
      <c r="I1942" t="s">
        <v>565</v>
      </c>
      <c r="J1942" t="s">
        <v>566</v>
      </c>
      <c r="O1942" t="s">
        <v>1665</v>
      </c>
      <c r="P1942" t="s">
        <v>1666</v>
      </c>
    </row>
    <row r="1943" spans="1:16" x14ac:dyDescent="0.35">
      <c r="A1943" t="str">
        <f>VLOOKUP(E1943,kontoplaan!A319:F1787,6,FALSE)</f>
        <v>Põhitegevuse kulud</v>
      </c>
      <c r="B1943" t="str">
        <f>VLOOKUP(E1943,kontogrupp!A842:B2167,2,FALSE)</f>
        <v>41 - toetused füüsilistele isikutele</v>
      </c>
      <c r="C1943" t="s">
        <v>1667</v>
      </c>
      <c r="D1943">
        <v>-1500</v>
      </c>
      <c r="E1943" s="1">
        <v>413120</v>
      </c>
      <c r="F1943" t="s">
        <v>1090</v>
      </c>
      <c r="G1943" t="s">
        <v>1016</v>
      </c>
      <c r="H1943" t="s">
        <v>1017</v>
      </c>
      <c r="I1943" t="s">
        <v>1104</v>
      </c>
      <c r="J1943" t="s">
        <v>1105</v>
      </c>
      <c r="O1943" t="s">
        <v>1106</v>
      </c>
      <c r="P1943" t="s">
        <v>1107</v>
      </c>
    </row>
    <row r="1944" spans="1:16" x14ac:dyDescent="0.35">
      <c r="A1944" t="str">
        <f>VLOOKUP(E1944,kontoplaan!A320:F1788,6,FALSE)</f>
        <v>Põhitegevuse kulud</v>
      </c>
      <c r="B1944" t="str">
        <f>VLOOKUP(E1944,kontogrupp!A843:B2168,2,FALSE)</f>
        <v>41 - toetused füüsilistele isikutele</v>
      </c>
      <c r="C1944" t="s">
        <v>1668</v>
      </c>
      <c r="D1944">
        <v>-1000</v>
      </c>
      <c r="E1944" s="1">
        <v>413120</v>
      </c>
      <c r="F1944" t="s">
        <v>1090</v>
      </c>
      <c r="G1944" t="s">
        <v>1016</v>
      </c>
      <c r="H1944" t="s">
        <v>1017</v>
      </c>
      <c r="I1944" t="s">
        <v>1669</v>
      </c>
      <c r="J1944" t="s">
        <v>1670</v>
      </c>
      <c r="O1944" t="s">
        <v>1671</v>
      </c>
      <c r="P1944" t="s">
        <v>1672</v>
      </c>
    </row>
    <row r="1945" spans="1:16" x14ac:dyDescent="0.35">
      <c r="A1945" t="str">
        <f>VLOOKUP(E1945,kontoplaan!A321:F1789,6,FALSE)</f>
        <v>Põhitegevuse kulud</v>
      </c>
      <c r="B1945" t="str">
        <f>VLOOKUP(E1945,kontogrupp!A844:B2169,2,FALSE)</f>
        <v>55 - majandamiskulud</v>
      </c>
      <c r="C1945" t="s">
        <v>1668</v>
      </c>
      <c r="D1945">
        <v>-500</v>
      </c>
      <c r="E1945" s="1">
        <v>552600</v>
      </c>
      <c r="F1945" t="s">
        <v>1421</v>
      </c>
      <c r="G1945" t="s">
        <v>1016</v>
      </c>
      <c r="H1945" t="s">
        <v>1017</v>
      </c>
      <c r="I1945" t="s">
        <v>37</v>
      </c>
      <c r="J1945" t="s">
        <v>38</v>
      </c>
      <c r="O1945" t="s">
        <v>1671</v>
      </c>
      <c r="P1945" t="s">
        <v>1672</v>
      </c>
    </row>
    <row r="1946" spans="1:16" hidden="1" x14ac:dyDescent="0.35">
      <c r="A1946" t="str">
        <f>VLOOKUP(E1946,kontoplaan!A322:F1790,6,FALSE)</f>
        <v>Põhitegevuse tulud</v>
      </c>
      <c r="B1946" t="str">
        <f>VLOOKUP(E1946,kontogrupp!A845:B2170,2,FALSE)</f>
        <v>32 - tulud kaupade ja teenuste müügist</v>
      </c>
      <c r="C1946" t="s">
        <v>1673</v>
      </c>
      <c r="D1946">
        <v>5500</v>
      </c>
      <c r="E1946" s="1">
        <v>322190</v>
      </c>
      <c r="F1946" t="s">
        <v>780</v>
      </c>
      <c r="G1946" t="s">
        <v>613</v>
      </c>
      <c r="H1946" t="s">
        <v>614</v>
      </c>
      <c r="I1946" t="s">
        <v>615</v>
      </c>
      <c r="J1946" t="s">
        <v>616</v>
      </c>
    </row>
    <row r="1947" spans="1:16" hidden="1" x14ac:dyDescent="0.35">
      <c r="A1947" t="str">
        <f>VLOOKUP(E1947,kontoplaan!A323:F1791,6,FALSE)</f>
        <v>Põhitegevuse tulud</v>
      </c>
      <c r="B1947" t="str">
        <f>VLOOKUP(E1947,kontogrupp!A846:B2171,2,FALSE)</f>
        <v>32 - tulud kaupade ja teenuste müügist</v>
      </c>
      <c r="C1947" t="s">
        <v>1674</v>
      </c>
      <c r="D1947">
        <v>-5500</v>
      </c>
      <c r="E1947" s="1">
        <v>322110</v>
      </c>
      <c r="F1947" t="s">
        <v>775</v>
      </c>
      <c r="G1947" t="s">
        <v>613</v>
      </c>
      <c r="H1947" t="s">
        <v>614</v>
      </c>
      <c r="I1947" t="s">
        <v>615</v>
      </c>
      <c r="J1947" t="s">
        <v>616</v>
      </c>
    </row>
    <row r="1948" spans="1:16" x14ac:dyDescent="0.35">
      <c r="A1948" t="str">
        <f>VLOOKUP(E1948,kontoplaan!A324:F1792,6,FALSE)</f>
        <v>Põhitegevuse kulud</v>
      </c>
      <c r="B1948" t="str">
        <f>VLOOKUP(E1948,kontogrupp!A847:B2172,2,FALSE)</f>
        <v>50 - tööjõukulud</v>
      </c>
      <c r="C1948" t="s">
        <v>1675</v>
      </c>
      <c r="D1948">
        <v>29</v>
      </c>
      <c r="E1948" s="1">
        <v>506040</v>
      </c>
      <c r="F1948" t="s">
        <v>18</v>
      </c>
      <c r="G1948" t="s">
        <v>563</v>
      </c>
      <c r="H1948" t="s">
        <v>564</v>
      </c>
      <c r="I1948" t="s">
        <v>568</v>
      </c>
      <c r="J1948" t="s">
        <v>569</v>
      </c>
    </row>
    <row r="1949" spans="1:16" x14ac:dyDescent="0.35">
      <c r="A1949" t="str">
        <f>VLOOKUP(E1949,kontoplaan!A325:F1793,6,FALSE)</f>
        <v>Põhitegevuse kulud</v>
      </c>
      <c r="B1949" t="str">
        <f>VLOOKUP(E1949,kontogrupp!A848:B2173,2,FALSE)</f>
        <v>50 - tööjõukulud</v>
      </c>
      <c r="C1949" t="s">
        <v>1676</v>
      </c>
      <c r="D1949">
        <v>1201</v>
      </c>
      <c r="E1949" s="1">
        <v>506000</v>
      </c>
      <c r="F1949" t="s">
        <v>28</v>
      </c>
      <c r="G1949" t="s">
        <v>563</v>
      </c>
      <c r="H1949" t="s">
        <v>564</v>
      </c>
      <c r="I1949" t="s">
        <v>568</v>
      </c>
      <c r="J1949" t="s">
        <v>569</v>
      </c>
    </row>
    <row r="1950" spans="1:16" x14ac:dyDescent="0.35">
      <c r="A1950" t="str">
        <f>VLOOKUP(E1950,kontoplaan!A326:F1794,6,FALSE)</f>
        <v>Põhitegevuse kulud</v>
      </c>
      <c r="B1950" t="str">
        <f>VLOOKUP(E1950,kontogrupp!A849:B2174,2,FALSE)</f>
        <v>50 - tööjõukulud</v>
      </c>
      <c r="C1950" t="s">
        <v>1677</v>
      </c>
      <c r="D1950">
        <v>3640</v>
      </c>
      <c r="E1950" s="1">
        <v>500240</v>
      </c>
      <c r="F1950" t="s">
        <v>206</v>
      </c>
      <c r="G1950" t="s">
        <v>563</v>
      </c>
      <c r="H1950" t="s">
        <v>564</v>
      </c>
      <c r="I1950" t="s">
        <v>568</v>
      </c>
      <c r="J1950" t="s">
        <v>569</v>
      </c>
    </row>
    <row r="1951" spans="1:16" x14ac:dyDescent="0.35">
      <c r="A1951" t="str">
        <f>VLOOKUP(E1951,kontoplaan!A327:F1795,6,FALSE)</f>
        <v>Põhitegevuse kulud</v>
      </c>
      <c r="B1951" t="str">
        <f>VLOOKUP(E1951,kontogrupp!A850:B2175,2,FALSE)</f>
        <v>50 - tööjõukulud</v>
      </c>
      <c r="C1951" t="s">
        <v>1678</v>
      </c>
      <c r="D1951">
        <v>38.86</v>
      </c>
      <c r="E1951" s="1">
        <v>506040</v>
      </c>
      <c r="F1951" t="s">
        <v>18</v>
      </c>
      <c r="G1951" t="s">
        <v>563</v>
      </c>
      <c r="H1951" t="s">
        <v>564</v>
      </c>
      <c r="I1951" t="s">
        <v>565</v>
      </c>
      <c r="J1951" t="s">
        <v>566</v>
      </c>
    </row>
    <row r="1952" spans="1:16" x14ac:dyDescent="0.35">
      <c r="A1952" t="str">
        <f>VLOOKUP(E1952,kontoplaan!A328:F1796,6,FALSE)</f>
        <v>Põhitegevuse kulud</v>
      </c>
      <c r="B1952" t="str">
        <f>VLOOKUP(E1952,kontogrupp!A851:B2176,2,FALSE)</f>
        <v>50 - tööjõukulud</v>
      </c>
      <c r="C1952" t="s">
        <v>1679</v>
      </c>
      <c r="D1952">
        <v>1603.14</v>
      </c>
      <c r="E1952" s="1">
        <v>506000</v>
      </c>
      <c r="F1952" t="s">
        <v>28</v>
      </c>
      <c r="G1952" t="s">
        <v>563</v>
      </c>
      <c r="H1952" t="s">
        <v>564</v>
      </c>
      <c r="I1952" t="s">
        <v>565</v>
      </c>
      <c r="J1952" t="s">
        <v>566</v>
      </c>
    </row>
    <row r="1953" spans="1:16" x14ac:dyDescent="0.35">
      <c r="A1953" t="str">
        <f>VLOOKUP(E1953,kontoplaan!A329:F1797,6,FALSE)</f>
        <v>Põhitegevuse kulud</v>
      </c>
      <c r="B1953" t="str">
        <f>VLOOKUP(E1953,kontogrupp!A852:B2177,2,FALSE)</f>
        <v>50 - tööjõukulud</v>
      </c>
      <c r="C1953" t="s">
        <v>1680</v>
      </c>
      <c r="D1953">
        <v>4858</v>
      </c>
      <c r="E1953" s="1">
        <v>500240</v>
      </c>
      <c r="F1953" t="s">
        <v>206</v>
      </c>
      <c r="G1953" t="s">
        <v>563</v>
      </c>
      <c r="H1953" t="s">
        <v>564</v>
      </c>
      <c r="I1953" t="s">
        <v>565</v>
      </c>
      <c r="J1953" t="s">
        <v>566</v>
      </c>
    </row>
    <row r="1954" spans="1:16" x14ac:dyDescent="0.35">
      <c r="A1954" t="str">
        <f>VLOOKUP(E1954,kontoplaan!A330:F1798,6,FALSE)</f>
        <v>Põhitegevuse kulud</v>
      </c>
      <c r="B1954" t="str">
        <f>VLOOKUP(E1954,kontogrupp!A853:B2178,2,FALSE)</f>
        <v>55 - majandamiskulud</v>
      </c>
      <c r="C1954" t="s">
        <v>1681</v>
      </c>
      <c r="D1954">
        <v>2196</v>
      </c>
      <c r="E1954" s="1">
        <v>551500</v>
      </c>
      <c r="F1954" t="s">
        <v>169</v>
      </c>
      <c r="G1954" t="s">
        <v>563</v>
      </c>
      <c r="H1954" t="s">
        <v>564</v>
      </c>
      <c r="I1954" t="s">
        <v>1104</v>
      </c>
      <c r="J1954" t="s">
        <v>1105</v>
      </c>
    </row>
    <row r="1955" spans="1:16" x14ac:dyDescent="0.35">
      <c r="A1955" t="str">
        <f>VLOOKUP(E1955,kontoplaan!A331:F1799,6,FALSE)</f>
        <v>Põhitegevuse kulud</v>
      </c>
      <c r="B1955" t="str">
        <f>VLOOKUP(E1955,kontogrupp!A854:B2179,2,FALSE)</f>
        <v>55 - majandamiskulud</v>
      </c>
      <c r="C1955" t="s">
        <v>1682</v>
      </c>
      <c r="D1955">
        <v>300</v>
      </c>
      <c r="E1955" s="1">
        <v>552440</v>
      </c>
      <c r="F1955" t="s">
        <v>209</v>
      </c>
      <c r="G1955" t="s">
        <v>563</v>
      </c>
      <c r="H1955" t="s">
        <v>564</v>
      </c>
      <c r="I1955" t="s">
        <v>1104</v>
      </c>
      <c r="J1955" t="s">
        <v>1105</v>
      </c>
    </row>
    <row r="1956" spans="1:16" x14ac:dyDescent="0.35">
      <c r="A1956" t="str">
        <f>VLOOKUP(E1956,kontoplaan!A332:F1800,6,FALSE)</f>
        <v>Põhitegevuse kulud</v>
      </c>
      <c r="B1956" t="str">
        <f>VLOOKUP(E1956,kontogrupp!A855:B2180,2,FALSE)</f>
        <v>55 - majandamiskulud</v>
      </c>
      <c r="C1956" t="s">
        <v>1683</v>
      </c>
      <c r="D1956">
        <v>300</v>
      </c>
      <c r="E1956" s="1">
        <v>550000</v>
      </c>
      <c r="F1956" t="s">
        <v>190</v>
      </c>
      <c r="G1956" t="s">
        <v>563</v>
      </c>
      <c r="H1956" t="s">
        <v>564</v>
      </c>
      <c r="I1956" t="s">
        <v>1104</v>
      </c>
      <c r="J1956" t="s">
        <v>1105</v>
      </c>
    </row>
    <row r="1957" spans="1:16" x14ac:dyDescent="0.35">
      <c r="A1957" t="str">
        <f>VLOOKUP(E1957,kontoplaan!A333:F1801,6,FALSE)</f>
        <v>Põhitegevuse kulud</v>
      </c>
      <c r="B1957" t="str">
        <f>VLOOKUP(E1957,kontogrupp!A856:B2181,2,FALSE)</f>
        <v>55 - majandamiskulud</v>
      </c>
      <c r="C1957" t="s">
        <v>1684</v>
      </c>
      <c r="D1957">
        <v>1500</v>
      </c>
      <c r="E1957" s="1">
        <v>552100</v>
      </c>
      <c r="F1957" t="s">
        <v>1250</v>
      </c>
      <c r="G1957" t="s">
        <v>563</v>
      </c>
      <c r="H1957" t="s">
        <v>564</v>
      </c>
      <c r="I1957" t="s">
        <v>1104</v>
      </c>
      <c r="J1957" t="s">
        <v>1105</v>
      </c>
    </row>
    <row r="1958" spans="1:16" x14ac:dyDescent="0.35">
      <c r="A1958" t="str">
        <f>VLOOKUP(E1958,kontoplaan!A334:F1802,6,FALSE)</f>
        <v>Põhitegevuse kulud</v>
      </c>
      <c r="B1958" t="str">
        <f>VLOOKUP(E1958,kontogrupp!A857:B2182,2,FALSE)</f>
        <v>50 - tööjõukulud</v>
      </c>
      <c r="C1958" t="s">
        <v>1685</v>
      </c>
      <c r="D1958">
        <v>64</v>
      </c>
      <c r="E1958" s="1">
        <v>506040</v>
      </c>
      <c r="F1958" t="s">
        <v>18</v>
      </c>
      <c r="G1958" t="s">
        <v>563</v>
      </c>
      <c r="H1958" t="s">
        <v>564</v>
      </c>
      <c r="I1958" t="s">
        <v>1104</v>
      </c>
      <c r="J1958" t="s">
        <v>1105</v>
      </c>
    </row>
    <row r="1959" spans="1:16" x14ac:dyDescent="0.35">
      <c r="A1959" t="str">
        <f>VLOOKUP(E1959,kontoplaan!A335:F1803,6,FALSE)</f>
        <v>Põhitegevuse kulud</v>
      </c>
      <c r="B1959" t="str">
        <f>VLOOKUP(E1959,kontogrupp!A858:B2183,2,FALSE)</f>
        <v>50 - tööjõukulud</v>
      </c>
      <c r="C1959" t="s">
        <v>1686</v>
      </c>
      <c r="D1959">
        <v>2640</v>
      </c>
      <c r="E1959" s="1">
        <v>506000</v>
      </c>
      <c r="F1959" t="s">
        <v>28</v>
      </c>
      <c r="G1959" t="s">
        <v>563</v>
      </c>
      <c r="H1959" t="s">
        <v>564</v>
      </c>
      <c r="I1959" t="s">
        <v>1104</v>
      </c>
      <c r="J1959" t="s">
        <v>1105</v>
      </c>
    </row>
    <row r="1960" spans="1:16" x14ac:dyDescent="0.35">
      <c r="A1960" t="str">
        <f>VLOOKUP(E1960,kontoplaan!A336:F1804,6,FALSE)</f>
        <v>Põhitegevuse kulud</v>
      </c>
      <c r="B1960" t="str">
        <f>VLOOKUP(E1960,kontogrupp!A859:B2184,2,FALSE)</f>
        <v>50 - tööjõukulud</v>
      </c>
      <c r="C1960" t="s">
        <v>1687</v>
      </c>
      <c r="D1960">
        <v>8000</v>
      </c>
      <c r="E1960" s="1">
        <v>500240</v>
      </c>
      <c r="F1960" t="s">
        <v>206</v>
      </c>
      <c r="G1960" t="s">
        <v>563</v>
      </c>
      <c r="H1960" t="s">
        <v>564</v>
      </c>
      <c r="I1960" t="s">
        <v>1104</v>
      </c>
      <c r="J1960" t="s">
        <v>1105</v>
      </c>
    </row>
    <row r="1961" spans="1:16" x14ac:dyDescent="0.35">
      <c r="A1961" t="str">
        <f>VLOOKUP(E1961,kontoplaan!A337:F1805,6,FALSE)</f>
        <v>Põhitegevuse kulud</v>
      </c>
      <c r="B1961" t="str">
        <f>VLOOKUP(E1961,kontogrupp!A860:B2185,2,FALSE)</f>
        <v>55 - majandamiskulud</v>
      </c>
      <c r="C1961" t="s">
        <v>1688</v>
      </c>
      <c r="D1961">
        <v>-401</v>
      </c>
      <c r="E1961" s="1">
        <v>552490</v>
      </c>
      <c r="F1961" t="s">
        <v>244</v>
      </c>
      <c r="G1961" t="s">
        <v>139</v>
      </c>
      <c r="H1961" t="s">
        <v>140</v>
      </c>
      <c r="I1961" t="s">
        <v>245</v>
      </c>
      <c r="J1961" t="s">
        <v>246</v>
      </c>
      <c r="O1961" t="s">
        <v>247</v>
      </c>
      <c r="P1961" t="s">
        <v>248</v>
      </c>
    </row>
    <row r="1962" spans="1:16" x14ac:dyDescent="0.35">
      <c r="A1962" t="str">
        <f>VLOOKUP(E1962,kontoplaan!A338:F1806,6,FALSE)</f>
        <v>Põhitegevuse kulud</v>
      </c>
      <c r="B1962" t="str">
        <f>VLOOKUP(E1962,kontogrupp!A861:B2186,2,FALSE)</f>
        <v>41 - toetused füüsilistele isikutele</v>
      </c>
      <c r="C1962" t="s">
        <v>1689</v>
      </c>
      <c r="D1962">
        <v>-320</v>
      </c>
      <c r="E1962" s="1">
        <v>413900</v>
      </c>
      <c r="F1962" t="s">
        <v>81</v>
      </c>
      <c r="G1962" t="s">
        <v>139</v>
      </c>
      <c r="H1962" t="s">
        <v>140</v>
      </c>
      <c r="I1962" t="s">
        <v>839</v>
      </c>
      <c r="J1962" t="s">
        <v>840</v>
      </c>
      <c r="O1962" t="s">
        <v>1690</v>
      </c>
      <c r="P1962" t="s">
        <v>1691</v>
      </c>
    </row>
    <row r="1963" spans="1:16" x14ac:dyDescent="0.35">
      <c r="A1963" t="str">
        <f>VLOOKUP(E1963,kontoplaan!A339:F1807,6,FALSE)</f>
        <v>Põhitegevuse kulud</v>
      </c>
      <c r="B1963" t="str">
        <f>VLOOKUP(E1963,kontogrupp!A862:B2187,2,FALSE)</f>
        <v>41 - toetused füüsilistele isikutele</v>
      </c>
      <c r="C1963" t="s">
        <v>1692</v>
      </c>
      <c r="D1963">
        <v>320</v>
      </c>
      <c r="E1963" s="1">
        <v>413900</v>
      </c>
      <c r="F1963" t="s">
        <v>81</v>
      </c>
      <c r="G1963" t="s">
        <v>139</v>
      </c>
      <c r="H1963" t="s">
        <v>140</v>
      </c>
      <c r="I1963" t="s">
        <v>839</v>
      </c>
      <c r="J1963" t="s">
        <v>840</v>
      </c>
      <c r="O1963" t="s">
        <v>1693</v>
      </c>
      <c r="P1963" t="s">
        <v>1694</v>
      </c>
    </row>
    <row r="1964" spans="1:16" x14ac:dyDescent="0.35">
      <c r="A1964" t="str">
        <f>VLOOKUP(E1964,kontoplaan!A340:F1808,6,FALSE)</f>
        <v>Põhitegevuse kulud</v>
      </c>
      <c r="B1964" t="str">
        <f>VLOOKUP(E1964,kontogrupp!A863:B2188,2,FALSE)</f>
        <v>41 - toetused füüsilistele isikutele</v>
      </c>
      <c r="C1964" t="s">
        <v>1695</v>
      </c>
      <c r="D1964">
        <v>-48</v>
      </c>
      <c r="E1964" s="1">
        <v>413900</v>
      </c>
      <c r="F1964" t="s">
        <v>81</v>
      </c>
      <c r="G1964" t="s">
        <v>139</v>
      </c>
      <c r="H1964" t="s">
        <v>140</v>
      </c>
      <c r="I1964" t="s">
        <v>839</v>
      </c>
      <c r="J1964" t="s">
        <v>840</v>
      </c>
      <c r="O1964" t="s">
        <v>1696</v>
      </c>
      <c r="P1964" t="s">
        <v>1697</v>
      </c>
    </row>
    <row r="1965" spans="1:16" x14ac:dyDescent="0.35">
      <c r="A1965" t="str">
        <f>VLOOKUP(E1965,kontoplaan!A341:F1809,6,FALSE)</f>
        <v>Põhitegevuse kulud</v>
      </c>
      <c r="B1965" t="str">
        <f>VLOOKUP(E1965,kontogrupp!A864:B2189,2,FALSE)</f>
        <v>41 - toetused füüsilistele isikutele</v>
      </c>
      <c r="C1965" t="s">
        <v>1698</v>
      </c>
      <c r="D1965">
        <v>48</v>
      </c>
      <c r="E1965" s="1">
        <v>413900</v>
      </c>
      <c r="F1965" t="s">
        <v>81</v>
      </c>
      <c r="G1965" t="s">
        <v>139</v>
      </c>
      <c r="H1965" t="s">
        <v>140</v>
      </c>
      <c r="I1965" t="s">
        <v>839</v>
      </c>
      <c r="J1965" t="s">
        <v>840</v>
      </c>
      <c r="O1965" t="s">
        <v>1699</v>
      </c>
      <c r="P1965" t="s">
        <v>1700</v>
      </c>
    </row>
    <row r="1966" spans="1:16" x14ac:dyDescent="0.35">
      <c r="A1966" t="str">
        <f>VLOOKUP(E1966,kontoplaan!A342:F1810,6,FALSE)</f>
        <v>Põhitegevuse kulud</v>
      </c>
      <c r="B1966" t="str">
        <f>VLOOKUP(E1966,kontogrupp!A865:B2190,2,FALSE)</f>
        <v>41 - toetused füüsilistele isikutele</v>
      </c>
      <c r="C1966" t="s">
        <v>1701</v>
      </c>
      <c r="D1966">
        <v>80</v>
      </c>
      <c r="E1966" s="1">
        <v>413900</v>
      </c>
      <c r="F1966" t="s">
        <v>81</v>
      </c>
      <c r="G1966" t="s">
        <v>139</v>
      </c>
      <c r="H1966" t="s">
        <v>140</v>
      </c>
      <c r="I1966" t="s">
        <v>839</v>
      </c>
      <c r="J1966" t="s">
        <v>840</v>
      </c>
      <c r="O1966" t="s">
        <v>1702</v>
      </c>
      <c r="P1966" t="s">
        <v>1703</v>
      </c>
    </row>
    <row r="1967" spans="1:16" x14ac:dyDescent="0.35">
      <c r="A1967" t="str">
        <f>VLOOKUP(E1967,kontoplaan!A343:F1811,6,FALSE)</f>
        <v>Põhitegevuse kulud</v>
      </c>
      <c r="B1967" t="str">
        <f>VLOOKUP(E1967,kontogrupp!A866:B2191,2,FALSE)</f>
        <v>41 - toetused füüsilistele isikutele</v>
      </c>
      <c r="C1967" t="s">
        <v>1704</v>
      </c>
      <c r="D1967">
        <v>-80</v>
      </c>
      <c r="E1967" s="1">
        <v>413900</v>
      </c>
      <c r="F1967" t="s">
        <v>81</v>
      </c>
      <c r="G1967" t="s">
        <v>139</v>
      </c>
      <c r="H1967" t="s">
        <v>140</v>
      </c>
      <c r="I1967" t="s">
        <v>839</v>
      </c>
      <c r="J1967" t="s">
        <v>840</v>
      </c>
      <c r="O1967" t="s">
        <v>1696</v>
      </c>
      <c r="P1967" t="s">
        <v>1697</v>
      </c>
    </row>
    <row r="1968" spans="1:16" x14ac:dyDescent="0.35">
      <c r="A1968" t="str">
        <f>VLOOKUP(E1968,kontoplaan!A344:F1812,6,FALSE)</f>
        <v>Põhitegevuse kulud</v>
      </c>
      <c r="B1968" t="str">
        <f>VLOOKUP(E1968,kontogrupp!A867:B2192,2,FALSE)</f>
        <v>50 - tööjõukulud</v>
      </c>
      <c r="C1968" t="s">
        <v>1705</v>
      </c>
      <c r="D1968">
        <v>25</v>
      </c>
      <c r="E1968" s="1">
        <v>500500</v>
      </c>
      <c r="F1968" t="s">
        <v>97</v>
      </c>
      <c r="G1968" t="s">
        <v>139</v>
      </c>
      <c r="H1968" t="s">
        <v>140</v>
      </c>
      <c r="I1968" t="s">
        <v>245</v>
      </c>
      <c r="J1968" t="s">
        <v>246</v>
      </c>
      <c r="O1968" t="s">
        <v>1706</v>
      </c>
      <c r="P1968" t="s">
        <v>1707</v>
      </c>
    </row>
    <row r="1969" spans="1:16" x14ac:dyDescent="0.35">
      <c r="A1969" t="str">
        <f>VLOOKUP(E1969,kontoplaan!A345:F1813,6,FALSE)</f>
        <v>Põhitegevuse kulud</v>
      </c>
      <c r="B1969" t="str">
        <f>VLOOKUP(E1969,kontogrupp!A868:B2193,2,FALSE)</f>
        <v>55 - majandamiskulud</v>
      </c>
      <c r="C1969" t="s">
        <v>1708</v>
      </c>
      <c r="D1969">
        <v>-25</v>
      </c>
      <c r="E1969" s="1">
        <v>552490</v>
      </c>
      <c r="F1969" t="s">
        <v>244</v>
      </c>
      <c r="G1969" t="s">
        <v>139</v>
      </c>
      <c r="H1969" t="s">
        <v>140</v>
      </c>
      <c r="I1969" t="s">
        <v>245</v>
      </c>
      <c r="J1969" t="s">
        <v>246</v>
      </c>
      <c r="O1969" t="s">
        <v>1706</v>
      </c>
      <c r="P1969" t="s">
        <v>1707</v>
      </c>
    </row>
    <row r="1970" spans="1:16" x14ac:dyDescent="0.35">
      <c r="A1970" t="str">
        <f>VLOOKUP(E1970,kontoplaan!A346:F1814,6,FALSE)</f>
        <v>Põhitegevuse kulud</v>
      </c>
      <c r="B1970" t="str">
        <f>VLOOKUP(E1970,kontogrupp!A869:B2194,2,FALSE)</f>
        <v>55 - majandamiskulud</v>
      </c>
      <c r="C1970" t="s">
        <v>1709</v>
      </c>
      <c r="D1970">
        <v>-100</v>
      </c>
      <c r="E1970" s="1">
        <v>552520</v>
      </c>
      <c r="F1970" t="s">
        <v>297</v>
      </c>
      <c r="G1970" t="s">
        <v>410</v>
      </c>
      <c r="H1970" t="s">
        <v>411</v>
      </c>
      <c r="I1970" t="s">
        <v>771</v>
      </c>
      <c r="J1970" t="s">
        <v>772</v>
      </c>
    </row>
    <row r="1971" spans="1:16" x14ac:dyDescent="0.35">
      <c r="A1971" t="str">
        <f>VLOOKUP(E1971,kontoplaan!A347:F1815,6,FALSE)</f>
        <v>Põhitegevuse kulud</v>
      </c>
      <c r="B1971" t="str">
        <f>VLOOKUP(E1971,kontogrupp!A870:B2195,2,FALSE)</f>
        <v>41 - toetused füüsilistele isikutele</v>
      </c>
      <c r="C1971" t="s">
        <v>1710</v>
      </c>
      <c r="D1971">
        <v>87000</v>
      </c>
      <c r="E1971" s="1">
        <v>413120</v>
      </c>
      <c r="F1971" t="s">
        <v>1090</v>
      </c>
      <c r="G1971" t="s">
        <v>1016</v>
      </c>
      <c r="H1971" t="s">
        <v>1017</v>
      </c>
      <c r="I1971" t="s">
        <v>1711</v>
      </c>
      <c r="J1971" t="s">
        <v>1712</v>
      </c>
      <c r="O1971" t="s">
        <v>1713</v>
      </c>
      <c r="P1971" t="s">
        <v>1714</v>
      </c>
    </row>
    <row r="1972" spans="1:16" x14ac:dyDescent="0.35">
      <c r="A1972" t="str">
        <f>VLOOKUP(E1972,kontoplaan!A348:F1816,6,FALSE)</f>
        <v>Põhitegevuse kulud</v>
      </c>
      <c r="B1972" t="str">
        <f>VLOOKUP(E1972,kontogrupp!A871:B2196,2,FALSE)</f>
        <v>41 - toetused füüsilistele isikutele</v>
      </c>
      <c r="C1972" t="s">
        <v>1715</v>
      </c>
      <c r="D1972">
        <v>-87000</v>
      </c>
      <c r="E1972" s="1">
        <v>413300</v>
      </c>
      <c r="F1972" t="s">
        <v>1220</v>
      </c>
      <c r="G1972" t="s">
        <v>1016</v>
      </c>
      <c r="H1972" t="s">
        <v>1017</v>
      </c>
      <c r="I1972" t="s">
        <v>1711</v>
      </c>
      <c r="J1972" t="s">
        <v>1712</v>
      </c>
      <c r="O1972" t="s">
        <v>1713</v>
      </c>
      <c r="P1972" t="s">
        <v>1714</v>
      </c>
    </row>
    <row r="1973" spans="1:16" x14ac:dyDescent="0.35">
      <c r="A1973" t="str">
        <f>VLOOKUP(E1973,kontoplaan!A349:F1817,6,FALSE)</f>
        <v>Põhitegevuse kulud</v>
      </c>
      <c r="B1973" t="str">
        <f>VLOOKUP(E1973,kontogrupp!A872:B2197,2,FALSE)</f>
        <v>45 - toetused juriidilistele isikutele</v>
      </c>
      <c r="C1973" t="s">
        <v>1716</v>
      </c>
      <c r="D1973">
        <v>38000</v>
      </c>
      <c r="E1973" s="1">
        <v>452100</v>
      </c>
      <c r="F1973" t="s">
        <v>637</v>
      </c>
      <c r="G1973" t="s">
        <v>1016</v>
      </c>
      <c r="H1973" t="s">
        <v>1017</v>
      </c>
      <c r="I1973" t="s">
        <v>37</v>
      </c>
      <c r="J1973" t="s">
        <v>38</v>
      </c>
      <c r="O1973" t="s">
        <v>1717</v>
      </c>
      <c r="P1973" t="s">
        <v>1718</v>
      </c>
    </row>
    <row r="1974" spans="1:16" x14ac:dyDescent="0.35">
      <c r="A1974" t="str">
        <f>VLOOKUP(E1974,kontoplaan!A350:F1818,6,FALSE)</f>
        <v>Põhitegevuse kulud</v>
      </c>
      <c r="B1974" t="str">
        <f>VLOOKUP(E1974,kontogrupp!A873:B2198,2,FALSE)</f>
        <v>45 - toetused juriidilistele isikutele</v>
      </c>
      <c r="C1974" t="s">
        <v>1719</v>
      </c>
      <c r="D1974">
        <v>-38000</v>
      </c>
      <c r="E1974" s="1">
        <v>450000</v>
      </c>
      <c r="F1974" t="s">
        <v>162</v>
      </c>
      <c r="G1974" t="s">
        <v>1016</v>
      </c>
      <c r="H1974" t="s">
        <v>1017</v>
      </c>
      <c r="I1974" t="s">
        <v>37</v>
      </c>
      <c r="J1974" t="s">
        <v>38</v>
      </c>
      <c r="O1974" t="s">
        <v>1717</v>
      </c>
      <c r="P1974" t="s">
        <v>1718</v>
      </c>
    </row>
    <row r="1975" spans="1:16" x14ac:dyDescent="0.35">
      <c r="A1975" t="str">
        <f>VLOOKUP(E1975,kontoplaan!A351:F1819,6,FALSE)</f>
        <v>Põhitegevuse kulud</v>
      </c>
      <c r="B1975" t="str">
        <f>VLOOKUP(E1975,kontogrupp!A874:B2199,2,FALSE)</f>
        <v>45 - toetused juriidilistele isikutele</v>
      </c>
      <c r="C1975" t="s">
        <v>1716</v>
      </c>
      <c r="D1975">
        <v>8100</v>
      </c>
      <c r="E1975" s="1">
        <v>452100</v>
      </c>
      <c r="F1975" t="s">
        <v>637</v>
      </c>
      <c r="G1975" t="s">
        <v>1016</v>
      </c>
      <c r="H1975" t="s">
        <v>1017</v>
      </c>
      <c r="I1975" t="s">
        <v>37</v>
      </c>
      <c r="J1975" t="s">
        <v>38</v>
      </c>
      <c r="O1975" t="s">
        <v>1720</v>
      </c>
      <c r="P1975" t="s">
        <v>1721</v>
      </c>
    </row>
    <row r="1976" spans="1:16" x14ac:dyDescent="0.35">
      <c r="A1976" t="str">
        <f>VLOOKUP(E1976,kontoplaan!A352:F1820,6,FALSE)</f>
        <v>Põhitegevuse kulud</v>
      </c>
      <c r="B1976" t="str">
        <f>VLOOKUP(E1976,kontogrupp!A875:B2200,2,FALSE)</f>
        <v>45 - toetused juriidilistele isikutele</v>
      </c>
      <c r="C1976" t="s">
        <v>1719</v>
      </c>
      <c r="D1976">
        <v>-8100</v>
      </c>
      <c r="E1976" s="1">
        <v>450000</v>
      </c>
      <c r="F1976" t="s">
        <v>162</v>
      </c>
      <c r="G1976" t="s">
        <v>1016</v>
      </c>
      <c r="H1976" t="s">
        <v>1017</v>
      </c>
      <c r="I1976" t="s">
        <v>37</v>
      </c>
      <c r="J1976" t="s">
        <v>38</v>
      </c>
      <c r="O1976" t="s">
        <v>1720</v>
      </c>
      <c r="P1976" t="s">
        <v>1721</v>
      </c>
    </row>
    <row r="1977" spans="1:16" x14ac:dyDescent="0.35">
      <c r="A1977" t="str">
        <f>VLOOKUP(E1977,kontoplaan!A353:F1821,6,FALSE)</f>
        <v>Põhitegevuse kulud</v>
      </c>
      <c r="B1977" t="str">
        <f>VLOOKUP(E1977,kontogrupp!A876:B2201,2,FALSE)</f>
        <v>55 - majandamiskulud</v>
      </c>
      <c r="C1977" t="s">
        <v>1722</v>
      </c>
      <c r="D1977">
        <v>-19495</v>
      </c>
      <c r="E1977" s="1">
        <v>551290</v>
      </c>
      <c r="F1977" t="s">
        <v>347</v>
      </c>
      <c r="G1977" t="s">
        <v>47</v>
      </c>
      <c r="H1977" t="s">
        <v>48</v>
      </c>
      <c r="I1977" t="s">
        <v>292</v>
      </c>
      <c r="J1977" t="s">
        <v>293</v>
      </c>
      <c r="K1977" t="s">
        <v>669</v>
      </c>
      <c r="L1977" t="s">
        <v>670</v>
      </c>
      <c r="O1977" t="s">
        <v>671</v>
      </c>
      <c r="P1977" t="s">
        <v>672</v>
      </c>
    </row>
    <row r="1978" spans="1:16" hidden="1" x14ac:dyDescent="0.35">
      <c r="A1978" t="str">
        <f>VLOOKUP(E1978,kontoplaan!A354:F1822,6,FALSE)</f>
        <v>Investeerimistegevuse kulud</v>
      </c>
      <c r="B1978" t="str">
        <f>VLOOKUP(E1978,kontogrupp!A877:B2202,2,FALSE)</f>
        <v>15 - põhivara soetus</v>
      </c>
      <c r="C1978" t="s">
        <v>1723</v>
      </c>
      <c r="D1978">
        <v>-80000</v>
      </c>
      <c r="E1978" s="1">
        <v>155109</v>
      </c>
      <c r="F1978" t="s">
        <v>177</v>
      </c>
      <c r="G1978" t="s">
        <v>47</v>
      </c>
      <c r="H1978" t="s">
        <v>48</v>
      </c>
      <c r="I1978" t="s">
        <v>32</v>
      </c>
      <c r="J1978" t="s">
        <v>33</v>
      </c>
      <c r="M1978" t="s">
        <v>1478</v>
      </c>
      <c r="N1978" t="s">
        <v>1479</v>
      </c>
      <c r="O1978" t="s">
        <v>1481</v>
      </c>
      <c r="P1978" t="s">
        <v>1482</v>
      </c>
    </row>
    <row r="1979" spans="1:16" hidden="1" x14ac:dyDescent="0.35">
      <c r="A1979" t="str">
        <f>VLOOKUP(E1979,kontoplaan!A355:F1823,6,FALSE)</f>
        <v>Põhitegevuse tulud</v>
      </c>
      <c r="B1979" t="str">
        <f>VLOOKUP(E1979,kontogrupp!A878:B2203,2,FALSE)</f>
        <v>35 - saadud toetused</v>
      </c>
      <c r="C1979" t="s">
        <v>1724</v>
      </c>
      <c r="D1979">
        <v>4223</v>
      </c>
      <c r="E1979" s="1">
        <v>350000</v>
      </c>
      <c r="F1979" t="s">
        <v>162</v>
      </c>
      <c r="G1979" t="s">
        <v>1016</v>
      </c>
      <c r="H1979" t="s">
        <v>1017</v>
      </c>
      <c r="I1979" t="s">
        <v>1051</v>
      </c>
      <c r="J1979" t="s">
        <v>1052</v>
      </c>
      <c r="O1979" t="s">
        <v>1413</v>
      </c>
      <c r="P1979" t="s">
        <v>1414</v>
      </c>
    </row>
    <row r="1980" spans="1:16" hidden="1" x14ac:dyDescent="0.35">
      <c r="A1980" t="str">
        <f>VLOOKUP(E1980,kontoplaan!A356:F1824,6,FALSE)</f>
        <v>Investeerimistegevuse kulud</v>
      </c>
      <c r="B1980" t="str">
        <f>VLOOKUP(E1980,kontogrupp!A879:B2204,2,FALSE)</f>
        <v>15 - põhivara soetus</v>
      </c>
      <c r="C1980" t="s">
        <v>1725</v>
      </c>
      <c r="D1980">
        <v>-60000</v>
      </c>
      <c r="E1980" s="1">
        <v>155109</v>
      </c>
      <c r="F1980" t="s">
        <v>177</v>
      </c>
      <c r="G1980" t="s">
        <v>47</v>
      </c>
      <c r="H1980" t="s">
        <v>48</v>
      </c>
      <c r="I1980" t="s">
        <v>32</v>
      </c>
      <c r="J1980" t="s">
        <v>33</v>
      </c>
      <c r="O1980" t="s">
        <v>725</v>
      </c>
      <c r="P1980" t="s">
        <v>726</v>
      </c>
    </row>
    <row r="1981" spans="1:16" hidden="1" x14ac:dyDescent="0.35">
      <c r="A1981" t="str">
        <f>VLOOKUP(E1981,kontoplaan!A357:F1825,6,FALSE)</f>
        <v>Investeerimistegevuse kulud</v>
      </c>
      <c r="B1981" t="str">
        <f>VLOOKUP(E1981,kontogrupp!A880:B2205,2,FALSE)</f>
        <v>15 - põhivara soetus</v>
      </c>
      <c r="C1981" t="s">
        <v>1726</v>
      </c>
      <c r="D1981">
        <v>80000</v>
      </c>
      <c r="E1981" s="1">
        <v>155106</v>
      </c>
      <c r="F1981" t="s">
        <v>716</v>
      </c>
      <c r="G1981" t="s">
        <v>47</v>
      </c>
      <c r="H1981" t="s">
        <v>48</v>
      </c>
      <c r="I1981" t="s">
        <v>32</v>
      </c>
      <c r="J1981" t="s">
        <v>33</v>
      </c>
      <c r="O1981" t="s">
        <v>717</v>
      </c>
      <c r="P1981" t="s">
        <v>718</v>
      </c>
    </row>
    <row r="1982" spans="1:16" hidden="1" x14ac:dyDescent="0.35">
      <c r="A1982" t="str">
        <f>VLOOKUP(E1982,kontoplaan!A358:F1826,6,FALSE)</f>
        <v>Investeerimistegevuse kulud</v>
      </c>
      <c r="B1982" t="str">
        <f>VLOOKUP(E1982,kontogrupp!A881:B2206,2,FALSE)</f>
        <v>15 - põhivara soetus</v>
      </c>
      <c r="C1982" t="s">
        <v>1727</v>
      </c>
      <c r="D1982">
        <v>60000</v>
      </c>
      <c r="E1982" s="1">
        <v>155106</v>
      </c>
      <c r="F1982" t="s">
        <v>716</v>
      </c>
      <c r="G1982" t="s">
        <v>47</v>
      </c>
      <c r="H1982" t="s">
        <v>48</v>
      </c>
      <c r="I1982" t="s">
        <v>32</v>
      </c>
      <c r="J1982" t="s">
        <v>33</v>
      </c>
      <c r="O1982" t="s">
        <v>717</v>
      </c>
      <c r="P1982" t="s">
        <v>718</v>
      </c>
    </row>
    <row r="1983" spans="1:16" hidden="1" x14ac:dyDescent="0.35">
      <c r="A1983" t="str">
        <f>VLOOKUP(E1983,kontoplaan!A359:F1827,6,FALSE)</f>
        <v>Investeerimistegevuse kulud</v>
      </c>
      <c r="B1983" t="str">
        <f>VLOOKUP(E1983,kontogrupp!A882:B2207,2,FALSE)</f>
        <v>15 - põhivara soetus</v>
      </c>
      <c r="C1983" t="s">
        <v>1728</v>
      </c>
      <c r="D1983">
        <v>40000</v>
      </c>
      <c r="E1983" s="1">
        <v>155106</v>
      </c>
      <c r="F1983" t="s">
        <v>716</v>
      </c>
      <c r="G1983" t="s">
        <v>47</v>
      </c>
      <c r="H1983" t="s">
        <v>48</v>
      </c>
      <c r="I1983" t="s">
        <v>32</v>
      </c>
      <c r="J1983" t="s">
        <v>33</v>
      </c>
      <c r="O1983" t="s">
        <v>717</v>
      </c>
      <c r="P1983" t="s">
        <v>718</v>
      </c>
    </row>
    <row r="1984" spans="1:16" hidden="1" x14ac:dyDescent="0.35">
      <c r="A1984" t="str">
        <f>VLOOKUP(E1984,kontoplaan!A360:F1828,6,FALSE)</f>
        <v>Investeerimistegevuse kulud</v>
      </c>
      <c r="B1984" t="str">
        <f>VLOOKUP(E1984,kontogrupp!A883:B2208,2,FALSE)</f>
        <v>15 - põhivara soetus</v>
      </c>
      <c r="C1984" t="s">
        <v>1729</v>
      </c>
      <c r="D1984">
        <v>-40000</v>
      </c>
      <c r="E1984" s="1">
        <v>155109</v>
      </c>
      <c r="F1984" t="s">
        <v>177</v>
      </c>
      <c r="G1984" t="s">
        <v>47</v>
      </c>
      <c r="H1984" t="s">
        <v>48</v>
      </c>
      <c r="I1984" t="s">
        <v>32</v>
      </c>
      <c r="J1984" t="s">
        <v>33</v>
      </c>
      <c r="O1984" t="s">
        <v>1236</v>
      </c>
      <c r="P1984" t="s">
        <v>1237</v>
      </c>
    </row>
    <row r="1985" spans="1:16" x14ac:dyDescent="0.35">
      <c r="A1985" t="str">
        <f>VLOOKUP(E1985,kontoplaan!A361:F1829,6,FALSE)</f>
        <v>Põhitegevuse kulud</v>
      </c>
      <c r="B1985" t="str">
        <f>VLOOKUP(E1985,kontogrupp!A884:B2209,2,FALSE)</f>
        <v>55 - majandamiskulud</v>
      </c>
      <c r="C1985" t="s">
        <v>297</v>
      </c>
      <c r="D1985">
        <v>-276</v>
      </c>
      <c r="E1985" s="1">
        <v>552520</v>
      </c>
      <c r="F1985" t="s">
        <v>297</v>
      </c>
      <c r="G1985" t="s">
        <v>221</v>
      </c>
      <c r="H1985" t="s">
        <v>222</v>
      </c>
      <c r="I1985" t="s">
        <v>223</v>
      </c>
      <c r="J1985" t="s">
        <v>224</v>
      </c>
    </row>
    <row r="1986" spans="1:16" x14ac:dyDescent="0.35">
      <c r="A1986" t="str">
        <f>VLOOKUP(E1986,kontoplaan!A362:F1830,6,FALSE)</f>
        <v>Põhitegevuse kulud</v>
      </c>
      <c r="B1986" t="str">
        <f>VLOOKUP(E1986,kontogrupp!A885:B2210,2,FALSE)</f>
        <v>55 - majandamiskulud</v>
      </c>
      <c r="C1986" t="s">
        <v>149</v>
      </c>
      <c r="D1986">
        <v>276</v>
      </c>
      <c r="E1986" s="1">
        <v>552590</v>
      </c>
      <c r="F1986" t="s">
        <v>149</v>
      </c>
      <c r="G1986" t="s">
        <v>221</v>
      </c>
      <c r="H1986" t="s">
        <v>222</v>
      </c>
      <c r="I1986" t="s">
        <v>223</v>
      </c>
      <c r="J1986" t="s">
        <v>224</v>
      </c>
    </row>
    <row r="1987" spans="1:16" x14ac:dyDescent="0.35">
      <c r="A1987" t="str">
        <f>VLOOKUP(E1987,kontoplaan!A363:F1831,6,FALSE)</f>
        <v>Põhitegevuse kulud</v>
      </c>
      <c r="B1987" t="str">
        <f>VLOOKUP(E1987,kontogrupp!A886:B2211,2,FALSE)</f>
        <v>55 - majandamiskulud</v>
      </c>
      <c r="C1987" t="s">
        <v>1730</v>
      </c>
      <c r="D1987">
        <v>10000</v>
      </c>
      <c r="E1987" s="1">
        <v>552450</v>
      </c>
      <c r="F1987" t="s">
        <v>138</v>
      </c>
      <c r="G1987" t="s">
        <v>563</v>
      </c>
      <c r="H1987" t="s">
        <v>564</v>
      </c>
      <c r="I1987" t="s">
        <v>565</v>
      </c>
      <c r="J1987" t="s">
        <v>566</v>
      </c>
    </row>
    <row r="1988" spans="1:16" hidden="1" x14ac:dyDescent="0.35">
      <c r="A1988" t="str">
        <f>VLOOKUP(E1988,kontoplaan!A364:F1832,6,FALSE)</f>
        <v>Põhitegevuse tulud</v>
      </c>
      <c r="B1988" t="str">
        <f>VLOOKUP(E1988,kontogrupp!A887:B2212,2,FALSE)</f>
        <v>35 - saadud toetused</v>
      </c>
      <c r="C1988" t="s">
        <v>1731</v>
      </c>
      <c r="D1988">
        <v>10000</v>
      </c>
      <c r="E1988" s="1">
        <v>350000</v>
      </c>
      <c r="F1988" t="s">
        <v>162</v>
      </c>
      <c r="G1988" t="s">
        <v>563</v>
      </c>
      <c r="H1988" t="s">
        <v>564</v>
      </c>
      <c r="I1988" t="s">
        <v>565</v>
      </c>
      <c r="J1988" t="s">
        <v>566</v>
      </c>
    </row>
    <row r="1989" spans="1:16" x14ac:dyDescent="0.35">
      <c r="A1989" t="str">
        <f>VLOOKUP(E1989,kontoplaan!A365:F1833,6,FALSE)</f>
        <v>Põhitegevuse kulud</v>
      </c>
      <c r="B1989" t="str">
        <f>VLOOKUP(E1989,kontogrupp!A888:B2213,2,FALSE)</f>
        <v>55 - majandamiskulud</v>
      </c>
      <c r="C1989" t="s">
        <v>1732</v>
      </c>
      <c r="D1989">
        <v>4830</v>
      </c>
      <c r="E1989" s="1">
        <v>552600</v>
      </c>
      <c r="F1989" t="s">
        <v>1421</v>
      </c>
      <c r="G1989" t="s">
        <v>563</v>
      </c>
      <c r="H1989" t="s">
        <v>564</v>
      </c>
      <c r="I1989" t="s">
        <v>565</v>
      </c>
      <c r="J1989" t="s">
        <v>566</v>
      </c>
      <c r="M1989" t="s">
        <v>1733</v>
      </c>
      <c r="N1989" t="s">
        <v>1734</v>
      </c>
    </row>
    <row r="1990" spans="1:16" x14ac:dyDescent="0.35">
      <c r="A1990" t="str">
        <f>VLOOKUP(E1990,kontoplaan!A366:F1834,6,FALSE)</f>
        <v>Põhitegevuse kulud</v>
      </c>
      <c r="B1990" t="str">
        <f>VLOOKUP(E1990,kontogrupp!A889:B2214,2,FALSE)</f>
        <v>50 - tööjõukulud</v>
      </c>
      <c r="C1990" t="s">
        <v>1735</v>
      </c>
      <c r="D1990">
        <v>120</v>
      </c>
      <c r="E1990" s="1">
        <v>506040</v>
      </c>
      <c r="F1990" t="s">
        <v>18</v>
      </c>
      <c r="G1990" t="s">
        <v>563</v>
      </c>
      <c r="H1990" t="s">
        <v>564</v>
      </c>
      <c r="I1990" t="s">
        <v>565</v>
      </c>
      <c r="J1990" t="s">
        <v>566</v>
      </c>
      <c r="M1990" t="s">
        <v>1733</v>
      </c>
      <c r="N1990" t="s">
        <v>1734</v>
      </c>
    </row>
    <row r="1991" spans="1:16" x14ac:dyDescent="0.35">
      <c r="A1991" t="str">
        <f>VLOOKUP(E1991,kontoplaan!A367:F1835,6,FALSE)</f>
        <v>Põhitegevuse kulud</v>
      </c>
      <c r="B1991" t="str">
        <f>VLOOKUP(E1991,kontogrupp!A890:B2215,2,FALSE)</f>
        <v>50 - tööjõukulud</v>
      </c>
      <c r="C1991" t="s">
        <v>1736</v>
      </c>
      <c r="D1991">
        <v>4950</v>
      </c>
      <c r="E1991" s="1">
        <v>506000</v>
      </c>
      <c r="F1991" t="s">
        <v>28</v>
      </c>
      <c r="G1991" t="s">
        <v>563</v>
      </c>
      <c r="H1991" t="s">
        <v>564</v>
      </c>
      <c r="I1991" t="s">
        <v>565</v>
      </c>
      <c r="J1991" t="s">
        <v>566</v>
      </c>
      <c r="M1991" t="s">
        <v>1733</v>
      </c>
      <c r="N1991" t="s">
        <v>1734</v>
      </c>
    </row>
    <row r="1992" spans="1:16" x14ac:dyDescent="0.35">
      <c r="A1992" t="str">
        <f>VLOOKUP(E1992,kontoplaan!A368:F1836,6,FALSE)</f>
        <v>Põhitegevuse kulud</v>
      </c>
      <c r="B1992" t="str">
        <f>VLOOKUP(E1992,kontogrupp!A891:B2216,2,FALSE)</f>
        <v>50 - tööjõukulud</v>
      </c>
      <c r="C1992" t="s">
        <v>1737</v>
      </c>
      <c r="D1992">
        <v>15000</v>
      </c>
      <c r="E1992" s="1">
        <v>500240</v>
      </c>
      <c r="F1992" t="s">
        <v>206</v>
      </c>
      <c r="G1992" t="s">
        <v>563</v>
      </c>
      <c r="H1992" t="s">
        <v>564</v>
      </c>
      <c r="I1992" t="s">
        <v>565</v>
      </c>
      <c r="J1992" t="s">
        <v>566</v>
      </c>
      <c r="M1992" t="s">
        <v>1733</v>
      </c>
      <c r="N1992" t="s">
        <v>1734</v>
      </c>
    </row>
    <row r="1993" spans="1:16" x14ac:dyDescent="0.35">
      <c r="A1993" t="str">
        <f>VLOOKUP(E1993,kontoplaan!A369:F1837,6,FALSE)</f>
        <v>Põhitegevuse kulud</v>
      </c>
      <c r="B1993" t="str">
        <f>VLOOKUP(E1993,kontogrupp!A892:B2217,2,FALSE)</f>
        <v>55 - majandamiskulud</v>
      </c>
      <c r="C1993" t="s">
        <v>643</v>
      </c>
      <c r="D1993">
        <v>60</v>
      </c>
      <c r="E1993" s="1">
        <v>550012</v>
      </c>
      <c r="F1993" t="s">
        <v>643</v>
      </c>
      <c r="G1993" t="s">
        <v>221</v>
      </c>
      <c r="H1993" t="s">
        <v>222</v>
      </c>
      <c r="I1993" t="s">
        <v>223</v>
      </c>
      <c r="J1993" t="s">
        <v>224</v>
      </c>
    </row>
    <row r="1994" spans="1:16" x14ac:dyDescent="0.35">
      <c r="A1994" t="str">
        <f>VLOOKUP(E1994,kontoplaan!A370:F1838,6,FALSE)</f>
        <v>Põhitegevuse kulud</v>
      </c>
      <c r="B1994" t="str">
        <f>VLOOKUP(E1994,kontogrupp!A893:B2218,2,FALSE)</f>
        <v>55 - majandamiskulud</v>
      </c>
      <c r="C1994" t="s">
        <v>86</v>
      </c>
      <c r="D1994">
        <v>-60</v>
      </c>
      <c r="E1994" s="1">
        <v>550099</v>
      </c>
      <c r="F1994" t="s">
        <v>86</v>
      </c>
      <c r="G1994" t="s">
        <v>221</v>
      </c>
      <c r="H1994" t="s">
        <v>222</v>
      </c>
      <c r="I1994" t="s">
        <v>223</v>
      </c>
      <c r="J1994" t="s">
        <v>224</v>
      </c>
    </row>
    <row r="1995" spans="1:16" x14ac:dyDescent="0.35">
      <c r="A1995" t="str">
        <f>VLOOKUP(E1995,kontoplaan!A371:F1839,6,FALSE)</f>
        <v>Põhitegevuse kulud</v>
      </c>
      <c r="B1995" t="str">
        <f>VLOOKUP(E1995,kontogrupp!A894:B2219,2,FALSE)</f>
        <v>50 - tööjõukulud</v>
      </c>
      <c r="C1995" t="s">
        <v>1738</v>
      </c>
      <c r="D1995">
        <v>7</v>
      </c>
      <c r="E1995" s="1">
        <v>506040</v>
      </c>
      <c r="F1995" t="s">
        <v>18</v>
      </c>
      <c r="G1995" t="s">
        <v>221</v>
      </c>
      <c r="H1995" t="s">
        <v>222</v>
      </c>
      <c r="I1995" t="s">
        <v>223</v>
      </c>
      <c r="J1995" t="s">
        <v>224</v>
      </c>
    </row>
    <row r="1996" spans="1:16" x14ac:dyDescent="0.35">
      <c r="A1996" t="str">
        <f>VLOOKUP(E1996,kontoplaan!A372:F1840,6,FALSE)</f>
        <v>Põhitegevuse kulud</v>
      </c>
      <c r="B1996" t="str">
        <f>VLOOKUP(E1996,kontogrupp!A895:B2220,2,FALSE)</f>
        <v>50 - tööjõukulud</v>
      </c>
      <c r="C1996" t="s">
        <v>1739</v>
      </c>
      <c r="D1996">
        <v>303</v>
      </c>
      <c r="E1996" s="1">
        <v>506000</v>
      </c>
      <c r="F1996" t="s">
        <v>28</v>
      </c>
      <c r="G1996" t="s">
        <v>221</v>
      </c>
      <c r="H1996" t="s">
        <v>222</v>
      </c>
      <c r="I1996" t="s">
        <v>223</v>
      </c>
      <c r="J1996" t="s">
        <v>224</v>
      </c>
    </row>
    <row r="1997" spans="1:16" x14ac:dyDescent="0.35">
      <c r="A1997" t="str">
        <f>VLOOKUP(E1997,kontoplaan!A373:F1841,6,FALSE)</f>
        <v>Põhitegevuse kulud</v>
      </c>
      <c r="B1997" t="str">
        <f>VLOOKUP(E1997,kontogrupp!A896:B2221,2,FALSE)</f>
        <v>50 - tööjõukulud</v>
      </c>
      <c r="C1997" t="s">
        <v>1740</v>
      </c>
      <c r="D1997">
        <v>919</v>
      </c>
      <c r="E1997" s="1">
        <v>500500</v>
      </c>
      <c r="F1997" t="s">
        <v>97</v>
      </c>
      <c r="G1997" t="s">
        <v>221</v>
      </c>
      <c r="H1997" t="s">
        <v>222</v>
      </c>
      <c r="I1997" t="s">
        <v>223</v>
      </c>
      <c r="J1997" t="s">
        <v>224</v>
      </c>
    </row>
    <row r="1998" spans="1:16" hidden="1" x14ac:dyDescent="0.35">
      <c r="A1998" t="str">
        <f>VLOOKUP(E1998,kontoplaan!A374:F1842,6,FALSE)</f>
        <v>Põhitegevuse tulud</v>
      </c>
      <c r="B1998" t="str">
        <f>VLOOKUP(E1998,kontogrupp!A897:B2222,2,FALSE)</f>
        <v>32 - tulud kaupade ja teenuste müügist</v>
      </c>
      <c r="C1998" t="s">
        <v>1741</v>
      </c>
      <c r="D1998">
        <v>1229</v>
      </c>
      <c r="E1998" s="1">
        <v>322100</v>
      </c>
      <c r="F1998" t="s">
        <v>912</v>
      </c>
      <c r="G1998" t="s">
        <v>221</v>
      </c>
      <c r="H1998" t="s">
        <v>222</v>
      </c>
      <c r="I1998" t="s">
        <v>223</v>
      </c>
      <c r="J1998" t="s">
        <v>224</v>
      </c>
    </row>
    <row r="1999" spans="1:16" hidden="1" x14ac:dyDescent="0.35">
      <c r="A1999" t="str">
        <f>VLOOKUP(E1999,kontoplaan!A375:F1843,6,FALSE)</f>
        <v>Põhitegevuse tulud</v>
      </c>
      <c r="B1999" t="str">
        <f>VLOOKUP(E1999,kontogrupp!A898:B2223,2,FALSE)</f>
        <v>35 - saadud toetused</v>
      </c>
      <c r="C1999" t="s">
        <v>1742</v>
      </c>
      <c r="D1999">
        <v>24900</v>
      </c>
      <c r="E1999" s="1">
        <v>35000011</v>
      </c>
      <c r="F1999" t="s">
        <v>1744</v>
      </c>
      <c r="G1999" t="s">
        <v>563</v>
      </c>
      <c r="H1999" t="s">
        <v>564</v>
      </c>
      <c r="I1999" t="s">
        <v>565</v>
      </c>
      <c r="J1999" t="s">
        <v>566</v>
      </c>
      <c r="M1999" t="s">
        <v>1733</v>
      </c>
      <c r="N1999" t="s">
        <v>1734</v>
      </c>
    </row>
    <row r="2000" spans="1:16" hidden="1" x14ac:dyDescent="0.35">
      <c r="A2000" t="str">
        <f>VLOOKUP(E2000,kontoplaan!A376:F1844,6,FALSE)</f>
        <v>Põhitegevuse tulud</v>
      </c>
      <c r="B2000" t="str">
        <f>VLOOKUP(E2000,kontogrupp!A899:B2224,2,FALSE)</f>
        <v>35 - saadud toetused</v>
      </c>
      <c r="C2000" t="s">
        <v>1745</v>
      </c>
      <c r="D2000">
        <v>27175</v>
      </c>
      <c r="E2000" s="1">
        <v>350003</v>
      </c>
      <c r="F2000" t="s">
        <v>437</v>
      </c>
      <c r="G2000" t="s">
        <v>1016</v>
      </c>
      <c r="H2000" t="s">
        <v>1017</v>
      </c>
      <c r="I2000" t="s">
        <v>565</v>
      </c>
      <c r="J2000" t="s">
        <v>566</v>
      </c>
      <c r="M2000" t="s">
        <v>1746</v>
      </c>
      <c r="N2000" t="s">
        <v>1747</v>
      </c>
      <c r="O2000" t="s">
        <v>1748</v>
      </c>
      <c r="P2000" t="s">
        <v>1749</v>
      </c>
    </row>
    <row r="2001" spans="1:16" hidden="1" x14ac:dyDescent="0.35">
      <c r="A2001" t="str">
        <f>VLOOKUP(E2001,kontoplaan!A377:F1845,6,FALSE)</f>
        <v>Põhitegevuse tulud</v>
      </c>
      <c r="B2001" t="str">
        <f>VLOOKUP(E2001,kontogrupp!A900:B2225,2,FALSE)</f>
        <v>35 - saadud toetused</v>
      </c>
      <c r="C2001" t="s">
        <v>1750</v>
      </c>
      <c r="D2001">
        <v>-27175</v>
      </c>
      <c r="E2001" s="1">
        <v>350001</v>
      </c>
      <c r="F2001" t="s">
        <v>1752</v>
      </c>
      <c r="G2001" t="s">
        <v>1016</v>
      </c>
      <c r="H2001" t="s">
        <v>1017</v>
      </c>
      <c r="I2001" t="s">
        <v>565</v>
      </c>
      <c r="J2001" t="s">
        <v>566</v>
      </c>
      <c r="M2001" t="s">
        <v>1746</v>
      </c>
      <c r="N2001" t="s">
        <v>1747</v>
      </c>
      <c r="O2001" t="s">
        <v>1748</v>
      </c>
      <c r="P2001" t="s">
        <v>1749</v>
      </c>
    </row>
    <row r="2002" spans="1:16" x14ac:dyDescent="0.35">
      <c r="A2002" t="str">
        <f>VLOOKUP(E2002,kontoplaan!A378:F1846,6,FALSE)</f>
        <v>Põhitegevuse kulud</v>
      </c>
      <c r="B2002" t="str">
        <f>VLOOKUP(E2002,kontogrupp!A901:B2226,2,FALSE)</f>
        <v>55 - majandamiskulud</v>
      </c>
      <c r="C2002" t="s">
        <v>1753</v>
      </c>
      <c r="D2002">
        <v>-7</v>
      </c>
      <c r="E2002" s="1">
        <v>552490</v>
      </c>
      <c r="F2002" t="s">
        <v>244</v>
      </c>
      <c r="G2002" t="s">
        <v>139</v>
      </c>
      <c r="H2002" t="s">
        <v>140</v>
      </c>
      <c r="I2002" t="s">
        <v>245</v>
      </c>
      <c r="J2002" t="s">
        <v>246</v>
      </c>
      <c r="O2002" t="s">
        <v>1706</v>
      </c>
      <c r="P2002" t="s">
        <v>1707</v>
      </c>
    </row>
    <row r="2003" spans="1:16" x14ac:dyDescent="0.35">
      <c r="A2003" t="str">
        <f>VLOOKUP(E2003,kontoplaan!A379:F1847,6,FALSE)</f>
        <v>Põhitegevuse kulud</v>
      </c>
      <c r="B2003" t="str">
        <f>VLOOKUP(E2003,kontogrupp!A902:B2227,2,FALSE)</f>
        <v>50 - tööjõukulud</v>
      </c>
      <c r="C2003" t="s">
        <v>1754</v>
      </c>
      <c r="D2003">
        <v>7</v>
      </c>
      <c r="E2003" s="1">
        <v>506040</v>
      </c>
      <c r="F2003" t="s">
        <v>18</v>
      </c>
      <c r="G2003" t="s">
        <v>139</v>
      </c>
      <c r="H2003" t="s">
        <v>140</v>
      </c>
      <c r="I2003" t="s">
        <v>245</v>
      </c>
      <c r="J2003" t="s">
        <v>246</v>
      </c>
      <c r="O2003" t="s">
        <v>1706</v>
      </c>
      <c r="P2003" t="s">
        <v>1707</v>
      </c>
    </row>
    <row r="2004" spans="1:16" hidden="1" x14ac:dyDescent="0.35">
      <c r="A2004" t="str">
        <f>VLOOKUP(E2004,kontoplaan!A380:F1848,6,FALSE)</f>
        <v>Investeerimistegevuse kulud</v>
      </c>
      <c r="B2004" t="str">
        <f>VLOOKUP(E2004,kontogrupp!A903:B2228,2,FALSE)</f>
        <v>15 - põhivara soetus</v>
      </c>
      <c r="C2004" t="s">
        <v>1755</v>
      </c>
      <c r="D2004">
        <v>44466</v>
      </c>
      <c r="E2004" s="1">
        <v>155109</v>
      </c>
      <c r="F2004" t="s">
        <v>177</v>
      </c>
      <c r="G2004" t="s">
        <v>47</v>
      </c>
      <c r="H2004" t="s">
        <v>48</v>
      </c>
      <c r="I2004" t="s">
        <v>32</v>
      </c>
      <c r="J2004" t="s">
        <v>33</v>
      </c>
      <c r="M2004" t="s">
        <v>1756</v>
      </c>
      <c r="N2004" t="s">
        <v>1757</v>
      </c>
    </row>
    <row r="2005" spans="1:16" hidden="1" x14ac:dyDescent="0.35">
      <c r="A2005" t="str">
        <f>VLOOKUP(E2005,kontoplaan!A381:F1849,6,FALSE)</f>
        <v>Investeerimistegevuse kulud</v>
      </c>
      <c r="B2005" t="str">
        <f>VLOOKUP(E2005,kontogrupp!A904:B2229,2,FALSE)</f>
        <v>15 - põhivara soetus</v>
      </c>
      <c r="C2005" t="s">
        <v>1758</v>
      </c>
      <c r="D2005">
        <v>-44466</v>
      </c>
      <c r="E2005" s="1">
        <v>155109</v>
      </c>
      <c r="F2005" t="s">
        <v>177</v>
      </c>
      <c r="G2005" t="s">
        <v>47</v>
      </c>
      <c r="H2005" t="s">
        <v>48</v>
      </c>
      <c r="I2005" t="s">
        <v>178</v>
      </c>
      <c r="J2005" t="s">
        <v>179</v>
      </c>
      <c r="O2005" t="s">
        <v>1167</v>
      </c>
      <c r="P2005" t="s">
        <v>1168</v>
      </c>
    </row>
    <row r="2006" spans="1:16" x14ac:dyDescent="0.35">
      <c r="A2006" t="str">
        <f>VLOOKUP(E2006,kontoplaan!A382:F1850,6,FALSE)</f>
        <v>Põhitegevuse kulud</v>
      </c>
      <c r="B2006" t="str">
        <f>VLOOKUP(E2006,kontogrupp!A905:B2230,2,FALSE)</f>
        <v>55 - majandamiskulud</v>
      </c>
      <c r="C2006" t="s">
        <v>1759</v>
      </c>
      <c r="D2006">
        <v>-240</v>
      </c>
      <c r="E2006" s="1">
        <v>552490</v>
      </c>
      <c r="F2006" t="s">
        <v>244</v>
      </c>
      <c r="G2006" t="s">
        <v>139</v>
      </c>
      <c r="H2006" t="s">
        <v>140</v>
      </c>
      <c r="I2006" t="s">
        <v>245</v>
      </c>
      <c r="J2006" t="s">
        <v>246</v>
      </c>
      <c r="O2006" t="s">
        <v>1706</v>
      </c>
      <c r="P2006" t="s">
        <v>1707</v>
      </c>
    </row>
    <row r="2007" spans="1:16" x14ac:dyDescent="0.35">
      <c r="A2007" t="str">
        <f>VLOOKUP(E2007,kontoplaan!A383:F1851,6,FALSE)</f>
        <v>Põhitegevuse kulud</v>
      </c>
      <c r="B2007" t="str">
        <f>VLOOKUP(E2007,kontogrupp!A906:B2231,2,FALSE)</f>
        <v>50 - tööjõukulud</v>
      </c>
      <c r="C2007" t="s">
        <v>1759</v>
      </c>
      <c r="D2007">
        <v>240</v>
      </c>
      <c r="E2007" s="1">
        <v>506000</v>
      </c>
      <c r="F2007" t="s">
        <v>28</v>
      </c>
      <c r="G2007" t="s">
        <v>139</v>
      </c>
      <c r="H2007" t="s">
        <v>140</v>
      </c>
      <c r="I2007" t="s">
        <v>245</v>
      </c>
      <c r="J2007" t="s">
        <v>246</v>
      </c>
      <c r="O2007" t="s">
        <v>1706</v>
      </c>
      <c r="P2007" t="s">
        <v>1707</v>
      </c>
    </row>
    <row r="2008" spans="1:16" hidden="1" x14ac:dyDescent="0.35">
      <c r="A2008" t="str">
        <f>VLOOKUP(E2008,kontoplaan!A384:F1852,6,FALSE)</f>
        <v>Põhitegevuse tulud</v>
      </c>
      <c r="B2008" t="str">
        <f>VLOOKUP(E2008,kontogrupp!A907:B2232,2,FALSE)</f>
        <v>32 - tulud kaupade ja teenuste müügist</v>
      </c>
      <c r="C2008" t="s">
        <v>1760</v>
      </c>
      <c r="D2008">
        <v>-150000</v>
      </c>
      <c r="E2008" s="1">
        <v>322020</v>
      </c>
      <c r="F2008" t="s">
        <v>753</v>
      </c>
      <c r="G2008" t="s">
        <v>139</v>
      </c>
      <c r="H2008" t="s">
        <v>140</v>
      </c>
      <c r="I2008" t="s">
        <v>307</v>
      </c>
      <c r="J2008" t="s">
        <v>308</v>
      </c>
      <c r="O2008" t="s">
        <v>827</v>
      </c>
      <c r="P2008" t="s">
        <v>828</v>
      </c>
    </row>
    <row r="2009" spans="1:16" x14ac:dyDescent="0.35">
      <c r="A2009" t="str">
        <f>VLOOKUP(E2009,kontoplaan!A385:F1853,6,FALSE)</f>
        <v>Põhitegevuse kulud</v>
      </c>
      <c r="B2009" t="str">
        <f>VLOOKUP(E2009,kontogrupp!A908:B2233,2,FALSE)</f>
        <v>55 - majandamiskulud</v>
      </c>
      <c r="C2009" t="s">
        <v>138</v>
      </c>
      <c r="D2009">
        <v>7000</v>
      </c>
      <c r="E2009" s="1">
        <v>552450</v>
      </c>
      <c r="F2009" t="s">
        <v>138</v>
      </c>
      <c r="G2009" t="s">
        <v>139</v>
      </c>
      <c r="H2009" t="s">
        <v>140</v>
      </c>
      <c r="I2009" t="s">
        <v>250</v>
      </c>
      <c r="J2009" t="s">
        <v>251</v>
      </c>
      <c r="O2009" t="s">
        <v>252</v>
      </c>
      <c r="P2009" t="s">
        <v>253</v>
      </c>
    </row>
    <row r="2010" spans="1:16" x14ac:dyDescent="0.35">
      <c r="A2010" t="str">
        <f>VLOOKUP(E2010,kontoplaan!A386:F1854,6,FALSE)</f>
        <v>Põhitegevuse kulud</v>
      </c>
      <c r="B2010" t="str">
        <f>VLOOKUP(E2010,kontogrupp!A909:B2234,2,FALSE)</f>
        <v>55 - majandamiskulud</v>
      </c>
      <c r="C2010" t="s">
        <v>1761</v>
      </c>
      <c r="D2010">
        <v>-7000</v>
      </c>
      <c r="E2010" s="1">
        <v>552590</v>
      </c>
      <c r="F2010" t="s">
        <v>149</v>
      </c>
      <c r="G2010" t="s">
        <v>139</v>
      </c>
      <c r="H2010" t="s">
        <v>140</v>
      </c>
      <c r="I2010" t="s">
        <v>250</v>
      </c>
      <c r="J2010" t="s">
        <v>251</v>
      </c>
      <c r="O2010" t="s">
        <v>252</v>
      </c>
      <c r="P2010" t="s">
        <v>253</v>
      </c>
    </row>
    <row r="2011" spans="1:16" x14ac:dyDescent="0.35">
      <c r="A2011" t="str">
        <f>VLOOKUP(E2011,kontoplaan!A387:F1855,6,FALSE)</f>
        <v>Põhitegevuse kulud</v>
      </c>
      <c r="B2011" t="str">
        <f>VLOOKUP(E2011,kontogrupp!A910:B2235,2,FALSE)</f>
        <v>55 - majandamiskulud</v>
      </c>
      <c r="C2011" t="s">
        <v>1762</v>
      </c>
      <c r="D2011">
        <v>-3112</v>
      </c>
      <c r="E2011" s="1">
        <v>552520</v>
      </c>
      <c r="F2011" t="s">
        <v>297</v>
      </c>
      <c r="G2011" t="s">
        <v>139</v>
      </c>
      <c r="H2011" t="s">
        <v>140</v>
      </c>
      <c r="I2011" t="s">
        <v>771</v>
      </c>
      <c r="J2011" t="s">
        <v>772</v>
      </c>
      <c r="O2011" t="s">
        <v>836</v>
      </c>
      <c r="P2011" t="s">
        <v>837</v>
      </c>
    </row>
    <row r="2012" spans="1:16" x14ac:dyDescent="0.35">
      <c r="A2012" t="str">
        <f>VLOOKUP(E2012,kontoplaan!A388:F1856,6,FALSE)</f>
        <v>Põhitegevuse kulud</v>
      </c>
      <c r="B2012" t="str">
        <f>VLOOKUP(E2012,kontogrupp!A911:B2236,2,FALSE)</f>
        <v>55 - majandamiskulud</v>
      </c>
      <c r="C2012" t="s">
        <v>1763</v>
      </c>
      <c r="D2012">
        <v>-5128</v>
      </c>
      <c r="E2012" s="1">
        <v>552520</v>
      </c>
      <c r="F2012" t="s">
        <v>297</v>
      </c>
      <c r="G2012" t="s">
        <v>139</v>
      </c>
      <c r="H2012" t="s">
        <v>140</v>
      </c>
      <c r="I2012" t="s">
        <v>771</v>
      </c>
      <c r="J2012" t="s">
        <v>772</v>
      </c>
      <c r="O2012" t="s">
        <v>836</v>
      </c>
      <c r="P2012" t="s">
        <v>837</v>
      </c>
    </row>
    <row r="2013" spans="1:16" x14ac:dyDescent="0.35">
      <c r="A2013" t="str">
        <f>VLOOKUP(E2013,kontoplaan!A389:F1857,6,FALSE)</f>
        <v>Põhitegevuse kulud</v>
      </c>
      <c r="B2013" t="str">
        <f>VLOOKUP(E2013,kontogrupp!A912:B2237,2,FALSE)</f>
        <v>41 - toetused füüsilistele isikutele</v>
      </c>
      <c r="C2013" t="s">
        <v>1764</v>
      </c>
      <c r="D2013">
        <v>5128</v>
      </c>
      <c r="E2013" s="1">
        <v>413900</v>
      </c>
      <c r="F2013" t="s">
        <v>81</v>
      </c>
      <c r="G2013" t="s">
        <v>139</v>
      </c>
      <c r="H2013" t="s">
        <v>140</v>
      </c>
      <c r="I2013" t="s">
        <v>339</v>
      </c>
      <c r="J2013" t="s">
        <v>340</v>
      </c>
      <c r="O2013" t="s">
        <v>1696</v>
      </c>
      <c r="P2013" t="s">
        <v>1697</v>
      </c>
    </row>
    <row r="2014" spans="1:16" x14ac:dyDescent="0.35">
      <c r="A2014" t="str">
        <f>VLOOKUP(E2014,kontoplaan!A390:F1858,6,FALSE)</f>
        <v>Põhitegevuse kulud</v>
      </c>
      <c r="B2014" t="str">
        <f>VLOOKUP(E2014,kontogrupp!A913:B2238,2,FALSE)</f>
        <v>50 - tööjõukulud</v>
      </c>
      <c r="C2014" t="s">
        <v>1765</v>
      </c>
      <c r="D2014">
        <v>-6</v>
      </c>
      <c r="E2014" s="1">
        <v>506040</v>
      </c>
      <c r="F2014" t="s">
        <v>18</v>
      </c>
      <c r="G2014" t="s">
        <v>139</v>
      </c>
      <c r="H2014" t="s">
        <v>140</v>
      </c>
      <c r="I2014" t="s">
        <v>117</v>
      </c>
      <c r="J2014" t="s">
        <v>118</v>
      </c>
      <c r="M2014" t="s">
        <v>286</v>
      </c>
      <c r="N2014" t="s">
        <v>287</v>
      </c>
      <c r="O2014" t="s">
        <v>143</v>
      </c>
      <c r="P2014" t="s">
        <v>144</v>
      </c>
    </row>
    <row r="2015" spans="1:16" x14ac:dyDescent="0.35">
      <c r="A2015" t="str">
        <f>VLOOKUP(E2015,kontoplaan!A391:F1859,6,FALSE)</f>
        <v>Põhitegevuse kulud</v>
      </c>
      <c r="B2015" t="str">
        <f>VLOOKUP(E2015,kontogrupp!A914:B2239,2,FALSE)</f>
        <v>50 - tööjõukulud</v>
      </c>
      <c r="C2015" t="s">
        <v>1766</v>
      </c>
      <c r="D2015">
        <v>-132</v>
      </c>
      <c r="E2015" s="1">
        <v>506000</v>
      </c>
      <c r="F2015" t="s">
        <v>28</v>
      </c>
      <c r="G2015" t="s">
        <v>139</v>
      </c>
      <c r="H2015" t="s">
        <v>140</v>
      </c>
      <c r="I2015" t="s">
        <v>117</v>
      </c>
      <c r="J2015" t="s">
        <v>118</v>
      </c>
      <c r="M2015" t="s">
        <v>286</v>
      </c>
      <c r="N2015" t="s">
        <v>287</v>
      </c>
      <c r="O2015" t="s">
        <v>143</v>
      </c>
      <c r="P2015" t="s">
        <v>144</v>
      </c>
    </row>
    <row r="2016" spans="1:16" x14ac:dyDescent="0.35">
      <c r="A2016" t="str">
        <f>VLOOKUP(E2016,kontoplaan!A392:F1860,6,FALSE)</f>
        <v>Põhitegevuse kulud</v>
      </c>
      <c r="B2016" t="str">
        <f>VLOOKUP(E2016,kontogrupp!A915:B2240,2,FALSE)</f>
        <v>50 - tööjõukulud</v>
      </c>
      <c r="C2016" t="s">
        <v>1767</v>
      </c>
      <c r="D2016">
        <v>-400</v>
      </c>
      <c r="E2016" s="1">
        <v>500260</v>
      </c>
      <c r="F2016" t="s">
        <v>157</v>
      </c>
      <c r="G2016" t="s">
        <v>139</v>
      </c>
      <c r="H2016" t="s">
        <v>140</v>
      </c>
      <c r="I2016" t="s">
        <v>117</v>
      </c>
      <c r="J2016" t="s">
        <v>118</v>
      </c>
      <c r="M2016" t="s">
        <v>286</v>
      </c>
      <c r="N2016" t="s">
        <v>287</v>
      </c>
      <c r="O2016" t="s">
        <v>143</v>
      </c>
      <c r="P2016" t="s">
        <v>144</v>
      </c>
    </row>
    <row r="2017" spans="1:16" x14ac:dyDescent="0.35">
      <c r="A2017" t="str">
        <f>VLOOKUP(E2017,kontoplaan!A393:F1861,6,FALSE)</f>
        <v>Põhitegevuse kulud</v>
      </c>
      <c r="B2017" t="str">
        <f>VLOOKUP(E2017,kontogrupp!A916:B2241,2,FALSE)</f>
        <v>55 - majandamiskulud</v>
      </c>
      <c r="C2017" t="s">
        <v>1768</v>
      </c>
      <c r="D2017">
        <v>-2852</v>
      </c>
      <c r="E2017" s="1">
        <v>552520</v>
      </c>
      <c r="F2017" t="s">
        <v>297</v>
      </c>
      <c r="G2017" t="s">
        <v>139</v>
      </c>
      <c r="H2017" t="s">
        <v>140</v>
      </c>
      <c r="I2017" t="s">
        <v>771</v>
      </c>
      <c r="J2017" t="s">
        <v>772</v>
      </c>
      <c r="O2017" t="s">
        <v>836</v>
      </c>
      <c r="P2017" t="s">
        <v>837</v>
      </c>
    </row>
    <row r="2018" spans="1:16" x14ac:dyDescent="0.35">
      <c r="A2018" t="str">
        <f>VLOOKUP(E2018,kontoplaan!A394:F1862,6,FALSE)</f>
        <v>Põhitegevuse kulud</v>
      </c>
      <c r="B2018" t="str">
        <f>VLOOKUP(E2018,kontogrupp!A917:B2242,2,FALSE)</f>
        <v>55 - majandamiskulud</v>
      </c>
      <c r="C2018" t="s">
        <v>1769</v>
      </c>
      <c r="D2018">
        <v>-4870</v>
      </c>
      <c r="E2018" s="1">
        <v>552490</v>
      </c>
      <c r="F2018" t="s">
        <v>244</v>
      </c>
      <c r="G2018" t="s">
        <v>139</v>
      </c>
      <c r="H2018" t="s">
        <v>140</v>
      </c>
      <c r="I2018" t="s">
        <v>307</v>
      </c>
      <c r="J2018" t="s">
        <v>308</v>
      </c>
      <c r="O2018" t="s">
        <v>1006</v>
      </c>
      <c r="P2018" t="s">
        <v>1007</v>
      </c>
    </row>
    <row r="2019" spans="1:16" x14ac:dyDescent="0.35">
      <c r="A2019" t="str">
        <f>VLOOKUP(E2019,kontoplaan!A395:F1863,6,FALSE)</f>
        <v>Põhitegevuse kulud</v>
      </c>
      <c r="B2019" t="str">
        <f>VLOOKUP(E2019,kontogrupp!A918:B2243,2,FALSE)</f>
        <v>50 - tööjõukulud</v>
      </c>
      <c r="C2019" t="s">
        <v>18</v>
      </c>
      <c r="D2019">
        <v>-125</v>
      </c>
      <c r="E2019" s="1">
        <v>506040</v>
      </c>
      <c r="F2019" t="s">
        <v>18</v>
      </c>
      <c r="G2019" t="s">
        <v>139</v>
      </c>
      <c r="H2019" t="s">
        <v>140</v>
      </c>
      <c r="I2019" t="s">
        <v>117</v>
      </c>
      <c r="J2019" t="s">
        <v>118</v>
      </c>
      <c r="M2019" t="s">
        <v>286</v>
      </c>
      <c r="N2019" t="s">
        <v>287</v>
      </c>
      <c r="O2019" t="s">
        <v>143</v>
      </c>
      <c r="P2019" t="s">
        <v>144</v>
      </c>
    </row>
    <row r="2020" spans="1:16" x14ac:dyDescent="0.35">
      <c r="A2020" t="str">
        <f>VLOOKUP(E2020,kontoplaan!A396:F1864,6,FALSE)</f>
        <v>Põhitegevuse kulud</v>
      </c>
      <c r="B2020" t="str">
        <f>VLOOKUP(E2020,kontogrupp!A919:B2244,2,FALSE)</f>
        <v>50 - tööjõukulud</v>
      </c>
      <c r="C2020" t="s">
        <v>1770</v>
      </c>
      <c r="D2020">
        <v>-2586</v>
      </c>
      <c r="E2020" s="1">
        <v>506000</v>
      </c>
      <c r="F2020" t="s">
        <v>28</v>
      </c>
      <c r="G2020" t="s">
        <v>139</v>
      </c>
      <c r="H2020" t="s">
        <v>140</v>
      </c>
      <c r="I2020" t="s">
        <v>117</v>
      </c>
      <c r="J2020" t="s">
        <v>118</v>
      </c>
      <c r="M2020" t="s">
        <v>286</v>
      </c>
      <c r="N2020" t="s">
        <v>287</v>
      </c>
      <c r="O2020" t="s">
        <v>143</v>
      </c>
      <c r="P2020" t="s">
        <v>144</v>
      </c>
    </row>
    <row r="2021" spans="1:16" x14ac:dyDescent="0.35">
      <c r="A2021" t="str">
        <f>VLOOKUP(E2021,kontoplaan!A397:F1865,6,FALSE)</f>
        <v>Põhitegevuse kulud</v>
      </c>
      <c r="B2021" t="str">
        <f>VLOOKUP(E2021,kontogrupp!A920:B2245,2,FALSE)</f>
        <v>50 - tööjõukulud</v>
      </c>
      <c r="C2021" t="s">
        <v>1771</v>
      </c>
      <c r="D2021">
        <v>-7836</v>
      </c>
      <c r="E2021" s="1">
        <v>500260</v>
      </c>
      <c r="F2021" t="s">
        <v>157</v>
      </c>
      <c r="G2021" t="s">
        <v>139</v>
      </c>
      <c r="H2021" t="s">
        <v>140</v>
      </c>
      <c r="I2021" t="s">
        <v>117</v>
      </c>
      <c r="J2021" t="s">
        <v>118</v>
      </c>
      <c r="M2021" t="s">
        <v>286</v>
      </c>
      <c r="N2021" t="s">
        <v>287</v>
      </c>
      <c r="O2021" t="s">
        <v>143</v>
      </c>
      <c r="P2021" t="s">
        <v>144</v>
      </c>
    </row>
    <row r="2022" spans="1:16" hidden="1" x14ac:dyDescent="0.35">
      <c r="A2022" t="str">
        <f>VLOOKUP(E2022,kontoplaan!A398:F1866,6,FALSE)</f>
        <v>Põhitegevuse tulud</v>
      </c>
      <c r="B2022" t="str">
        <f>VLOOKUP(E2022,kontogrupp!A921:B2246,2,FALSE)</f>
        <v>35 - saadud toetused</v>
      </c>
      <c r="C2022" t="s">
        <v>1772</v>
      </c>
      <c r="D2022">
        <v>113347</v>
      </c>
      <c r="E2022" s="1">
        <v>35000011</v>
      </c>
      <c r="F2022" t="s">
        <v>1744</v>
      </c>
      <c r="G2022" t="s">
        <v>1016</v>
      </c>
      <c r="H2022" t="s">
        <v>1017</v>
      </c>
      <c r="I2022" t="s">
        <v>1109</v>
      </c>
      <c r="J2022" t="s">
        <v>1110</v>
      </c>
      <c r="M2022" t="s">
        <v>1111</v>
      </c>
      <c r="N2022" t="s">
        <v>1112</v>
      </c>
      <c r="O2022" t="s">
        <v>1113</v>
      </c>
      <c r="P2022" t="s">
        <v>1114</v>
      </c>
    </row>
    <row r="2023" spans="1:16" hidden="1" x14ac:dyDescent="0.35">
      <c r="A2023" t="str">
        <f>VLOOKUP(E2023,kontoplaan!A399:F1867,6,FALSE)</f>
        <v>Põhitegevuse tulud</v>
      </c>
      <c r="B2023" t="str">
        <f>VLOOKUP(E2023,kontogrupp!A922:B2247,2,FALSE)</f>
        <v>35 - saadud toetused</v>
      </c>
      <c r="C2023" t="s">
        <v>1773</v>
      </c>
      <c r="D2023">
        <v>-185947</v>
      </c>
      <c r="E2023" s="1">
        <v>35000011</v>
      </c>
      <c r="F2023" t="s">
        <v>1744</v>
      </c>
      <c r="G2023" t="s">
        <v>1016</v>
      </c>
      <c r="H2023" t="s">
        <v>1017</v>
      </c>
      <c r="I2023" t="s">
        <v>1109</v>
      </c>
      <c r="J2023" t="s">
        <v>1110</v>
      </c>
      <c r="M2023" t="s">
        <v>1111</v>
      </c>
      <c r="N2023" t="s">
        <v>1112</v>
      </c>
    </row>
    <row r="2024" spans="1:16" x14ac:dyDescent="0.35">
      <c r="A2024" t="str">
        <f>VLOOKUP(E2024,kontoplaan!A400:F1868,6,FALSE)</f>
        <v>Põhitegevuse kulud</v>
      </c>
      <c r="B2024" t="str">
        <f>VLOOKUP(E2024,kontogrupp!A923:B2248,2,FALSE)</f>
        <v>55 - majandamiskulud</v>
      </c>
      <c r="C2024" t="s">
        <v>1774</v>
      </c>
      <c r="D2024">
        <v>-4000</v>
      </c>
      <c r="E2024" s="1">
        <v>552490</v>
      </c>
      <c r="F2024" t="s">
        <v>244</v>
      </c>
      <c r="G2024" t="s">
        <v>139</v>
      </c>
      <c r="H2024" t="s">
        <v>140</v>
      </c>
      <c r="I2024" t="s">
        <v>245</v>
      </c>
      <c r="J2024" t="s">
        <v>246</v>
      </c>
      <c r="O2024" t="s">
        <v>247</v>
      </c>
      <c r="P2024" t="s">
        <v>248</v>
      </c>
    </row>
    <row r="2025" spans="1:16" x14ac:dyDescent="0.35">
      <c r="A2025" t="str">
        <f>VLOOKUP(E2025,kontoplaan!A401:F1869,6,FALSE)</f>
        <v>Põhitegevuse kulud</v>
      </c>
      <c r="B2025" t="str">
        <f>VLOOKUP(E2025,kontogrupp!A924:B2249,2,FALSE)</f>
        <v>55 - majandamiskulud</v>
      </c>
      <c r="C2025" t="s">
        <v>1775</v>
      </c>
      <c r="D2025">
        <v>-2400</v>
      </c>
      <c r="E2025" s="1">
        <v>552490</v>
      </c>
      <c r="F2025" t="s">
        <v>244</v>
      </c>
      <c r="G2025" t="s">
        <v>139</v>
      </c>
      <c r="H2025" t="s">
        <v>140</v>
      </c>
      <c r="I2025" t="s">
        <v>245</v>
      </c>
      <c r="J2025" t="s">
        <v>246</v>
      </c>
      <c r="O2025" t="s">
        <v>247</v>
      </c>
      <c r="P2025" t="s">
        <v>248</v>
      </c>
    </row>
    <row r="2026" spans="1:16" hidden="1" x14ac:dyDescent="0.35">
      <c r="A2026" t="str">
        <f>VLOOKUP(E2026,kontoplaan!A402:F1870,6,FALSE)</f>
        <v>Põhitegevuse tulud</v>
      </c>
      <c r="B2026" t="str">
        <f>VLOOKUP(E2026,kontogrupp!A925:B2250,2,FALSE)</f>
        <v>35 - saadud toetused</v>
      </c>
      <c r="C2026" t="s">
        <v>1776</v>
      </c>
      <c r="D2026">
        <v>-10000</v>
      </c>
      <c r="E2026" s="1">
        <v>35000010</v>
      </c>
      <c r="F2026" t="s">
        <v>1539</v>
      </c>
      <c r="G2026" t="s">
        <v>1016</v>
      </c>
      <c r="H2026" t="s">
        <v>1017</v>
      </c>
      <c r="I2026" t="s">
        <v>1051</v>
      </c>
      <c r="J2026" t="s">
        <v>1052</v>
      </c>
      <c r="M2026" t="s">
        <v>1777</v>
      </c>
      <c r="N2026" t="s">
        <v>1778</v>
      </c>
      <c r="O2026" t="s">
        <v>1779</v>
      </c>
      <c r="P2026" t="s">
        <v>1780</v>
      </c>
    </row>
    <row r="2027" spans="1:16" x14ac:dyDescent="0.35">
      <c r="A2027" t="str">
        <f>VLOOKUP(E2027,kontoplaan!A403:F1871,6,FALSE)</f>
        <v>Põhitegevuse kulud</v>
      </c>
      <c r="B2027" t="str">
        <f>VLOOKUP(E2027,kontogrupp!A926:B2251,2,FALSE)</f>
        <v>41 - toetused füüsilistele isikutele</v>
      </c>
      <c r="C2027" t="s">
        <v>1781</v>
      </c>
      <c r="D2027">
        <v>-75000</v>
      </c>
      <c r="E2027" s="1">
        <v>413899</v>
      </c>
      <c r="F2027" t="s">
        <v>1057</v>
      </c>
      <c r="G2027" t="s">
        <v>1016</v>
      </c>
      <c r="H2027" t="s">
        <v>1017</v>
      </c>
      <c r="I2027" t="s">
        <v>1109</v>
      </c>
      <c r="J2027" t="s">
        <v>1110</v>
      </c>
      <c r="M2027" t="s">
        <v>1111</v>
      </c>
      <c r="N2027" t="s">
        <v>1112</v>
      </c>
      <c r="O2027" t="s">
        <v>1113</v>
      </c>
      <c r="P2027" t="s">
        <v>1114</v>
      </c>
    </row>
    <row r="2028" spans="1:16" x14ac:dyDescent="0.35">
      <c r="A2028" t="str">
        <f>VLOOKUP(E2028,kontoplaan!A404:F1872,6,FALSE)</f>
        <v>Põhitegevuse kulud</v>
      </c>
      <c r="B2028" t="str">
        <f>VLOOKUP(E2028,kontogrupp!A927:B2252,2,FALSE)</f>
        <v>55 - majandamiskulud</v>
      </c>
      <c r="C2028" t="s">
        <v>367</v>
      </c>
      <c r="D2028">
        <v>400</v>
      </c>
      <c r="E2028" s="1">
        <v>5511046</v>
      </c>
      <c r="F2028" t="s">
        <v>367</v>
      </c>
      <c r="G2028" t="s">
        <v>47</v>
      </c>
      <c r="H2028" t="s">
        <v>48</v>
      </c>
      <c r="I2028" t="s">
        <v>369</v>
      </c>
      <c r="J2028" t="s">
        <v>370</v>
      </c>
      <c r="K2028" t="s">
        <v>590</v>
      </c>
      <c r="L2028" t="s">
        <v>591</v>
      </c>
      <c r="O2028" t="s">
        <v>373</v>
      </c>
      <c r="P2028" t="s">
        <v>374</v>
      </c>
    </row>
    <row r="2029" spans="1:16" x14ac:dyDescent="0.35">
      <c r="A2029" t="str">
        <f>VLOOKUP(E2029,kontoplaan!A405:F1873,6,FALSE)</f>
        <v>Põhitegevuse kulud</v>
      </c>
      <c r="B2029" t="str">
        <f>VLOOKUP(E2029,kontogrupp!A928:B2253,2,FALSE)</f>
        <v>55 - majandamiskulud</v>
      </c>
      <c r="C2029" t="s">
        <v>1782</v>
      </c>
      <c r="D2029">
        <v>-400</v>
      </c>
      <c r="E2029" s="1">
        <v>5511046</v>
      </c>
      <c r="F2029" t="s">
        <v>367</v>
      </c>
      <c r="G2029" t="s">
        <v>47</v>
      </c>
      <c r="H2029" t="s">
        <v>48</v>
      </c>
      <c r="I2029" t="s">
        <v>369</v>
      </c>
      <c r="J2029" t="s">
        <v>370</v>
      </c>
      <c r="K2029" t="s">
        <v>590</v>
      </c>
      <c r="L2029" t="s">
        <v>591</v>
      </c>
    </row>
    <row r="2030" spans="1:16" x14ac:dyDescent="0.35">
      <c r="A2030" t="str">
        <f>VLOOKUP(E2030,kontoplaan!A406:F1874,6,FALSE)</f>
        <v>Põhitegevuse kulud</v>
      </c>
      <c r="B2030" t="str">
        <f>VLOOKUP(E2030,kontogrupp!A929:B2254,2,FALSE)</f>
        <v>55 - majandamiskulud</v>
      </c>
      <c r="C2030" t="s">
        <v>467</v>
      </c>
      <c r="D2030">
        <v>5356</v>
      </c>
      <c r="E2030" s="1">
        <v>5511043</v>
      </c>
      <c r="F2030" t="s">
        <v>467</v>
      </c>
      <c r="G2030" t="s">
        <v>47</v>
      </c>
      <c r="H2030" t="s">
        <v>48</v>
      </c>
      <c r="I2030" t="s">
        <v>369</v>
      </c>
      <c r="J2030" t="s">
        <v>370</v>
      </c>
      <c r="K2030" t="s">
        <v>590</v>
      </c>
      <c r="L2030" t="s">
        <v>591</v>
      </c>
      <c r="O2030" t="s">
        <v>373</v>
      </c>
      <c r="P2030" t="s">
        <v>374</v>
      </c>
    </row>
    <row r="2031" spans="1:16" x14ac:dyDescent="0.35">
      <c r="A2031" t="str">
        <f>VLOOKUP(E2031,kontoplaan!A407:F1875,6,FALSE)</f>
        <v>Põhitegevuse kulud</v>
      </c>
      <c r="B2031" t="str">
        <f>VLOOKUP(E2031,kontogrupp!A930:B2255,2,FALSE)</f>
        <v>55 - majandamiskulud</v>
      </c>
      <c r="C2031" t="s">
        <v>1783</v>
      </c>
      <c r="D2031">
        <v>-5356</v>
      </c>
      <c r="E2031" s="1">
        <v>5511043</v>
      </c>
      <c r="F2031" t="s">
        <v>467</v>
      </c>
      <c r="G2031" t="s">
        <v>47</v>
      </c>
      <c r="H2031" t="s">
        <v>48</v>
      </c>
      <c r="I2031" t="s">
        <v>369</v>
      </c>
      <c r="J2031" t="s">
        <v>370</v>
      </c>
      <c r="K2031" t="s">
        <v>590</v>
      </c>
      <c r="L2031" t="s">
        <v>591</v>
      </c>
    </row>
    <row r="2032" spans="1:16" x14ac:dyDescent="0.35">
      <c r="A2032" t="str">
        <f>VLOOKUP(E2032,kontoplaan!A408:F1876,6,FALSE)</f>
        <v>Põhitegevuse kulud</v>
      </c>
      <c r="B2032" t="str">
        <f>VLOOKUP(E2032,kontogrupp!A931:B2256,2,FALSE)</f>
        <v>55 - majandamiskulud</v>
      </c>
      <c r="C2032" t="s">
        <v>297</v>
      </c>
      <c r="D2032">
        <v>-1400</v>
      </c>
      <c r="E2032" s="1">
        <v>552520</v>
      </c>
      <c r="F2032" t="s">
        <v>297</v>
      </c>
      <c r="G2032" t="s">
        <v>531</v>
      </c>
      <c r="H2032" t="s">
        <v>532</v>
      </c>
      <c r="I2032" t="s">
        <v>533</v>
      </c>
      <c r="J2032" t="s">
        <v>534</v>
      </c>
    </row>
    <row r="2033" spans="1:16" x14ac:dyDescent="0.35">
      <c r="A2033" t="str">
        <f>VLOOKUP(E2033,kontoplaan!A409:F1877,6,FALSE)</f>
        <v>Põhitegevuse kulud</v>
      </c>
      <c r="B2033" t="str">
        <f>VLOOKUP(E2033,kontogrupp!A932:B2257,2,FALSE)</f>
        <v>55 - majandamiskulud</v>
      </c>
      <c r="C2033" t="s">
        <v>481</v>
      </c>
      <c r="D2033">
        <v>1400</v>
      </c>
      <c r="E2033" s="1">
        <v>551307</v>
      </c>
      <c r="F2033" t="s">
        <v>481</v>
      </c>
      <c r="G2033" t="s">
        <v>531</v>
      </c>
      <c r="H2033" t="s">
        <v>532</v>
      </c>
      <c r="I2033" t="s">
        <v>533</v>
      </c>
      <c r="J2033" t="s">
        <v>534</v>
      </c>
    </row>
    <row r="2034" spans="1:16" x14ac:dyDescent="0.35">
      <c r="A2034" t="str">
        <f>VLOOKUP(E2034,kontoplaan!A410:F1878,6,FALSE)</f>
        <v>Põhitegevuse kulud</v>
      </c>
      <c r="B2034" t="str">
        <f>VLOOKUP(E2034,kontogrupp!A933:B2258,2,FALSE)</f>
        <v>55 - majandamiskulud</v>
      </c>
      <c r="C2034" t="s">
        <v>297</v>
      </c>
      <c r="D2034">
        <v>-1750</v>
      </c>
      <c r="E2034" s="1">
        <v>552520</v>
      </c>
      <c r="F2034" t="s">
        <v>297</v>
      </c>
      <c r="G2034" t="s">
        <v>531</v>
      </c>
      <c r="H2034" t="s">
        <v>532</v>
      </c>
      <c r="I2034" t="s">
        <v>533</v>
      </c>
      <c r="J2034" t="s">
        <v>534</v>
      </c>
    </row>
    <row r="2035" spans="1:16" x14ac:dyDescent="0.35">
      <c r="A2035" t="str">
        <f>VLOOKUP(E2035,kontoplaan!A411:F1879,6,FALSE)</f>
        <v>Põhitegevuse kulud</v>
      </c>
      <c r="B2035" t="str">
        <f>VLOOKUP(E2035,kontogrupp!A934:B2259,2,FALSE)</f>
        <v>55 - majandamiskulud</v>
      </c>
      <c r="C2035" t="s">
        <v>64</v>
      </c>
      <c r="D2035">
        <v>-1000</v>
      </c>
      <c r="E2035" s="1">
        <v>550060</v>
      </c>
      <c r="F2035" t="s">
        <v>64</v>
      </c>
      <c r="G2035" t="s">
        <v>531</v>
      </c>
      <c r="H2035" t="s">
        <v>532</v>
      </c>
      <c r="I2035" t="s">
        <v>533</v>
      </c>
      <c r="J2035" t="s">
        <v>534</v>
      </c>
    </row>
    <row r="2036" spans="1:16" x14ac:dyDescent="0.35">
      <c r="A2036" t="str">
        <f>VLOOKUP(E2036,kontoplaan!A412:F1880,6,FALSE)</f>
        <v>Põhitegevuse kulud</v>
      </c>
      <c r="B2036" t="str">
        <f>VLOOKUP(E2036,kontogrupp!A935:B2260,2,FALSE)</f>
        <v>55 - majandamiskulud</v>
      </c>
      <c r="C2036" t="s">
        <v>504</v>
      </c>
      <c r="D2036">
        <v>2750</v>
      </c>
      <c r="E2036" s="1">
        <v>551309</v>
      </c>
      <c r="F2036" t="s">
        <v>504</v>
      </c>
      <c r="G2036" t="s">
        <v>531</v>
      </c>
      <c r="H2036" t="s">
        <v>532</v>
      </c>
      <c r="I2036" t="s">
        <v>533</v>
      </c>
      <c r="J2036" t="s">
        <v>534</v>
      </c>
    </row>
    <row r="2037" spans="1:16" x14ac:dyDescent="0.35">
      <c r="A2037" t="str">
        <f>VLOOKUP(E2037,kontoplaan!A413:F1881,6,FALSE)</f>
        <v>Põhitegevuse kulud</v>
      </c>
      <c r="B2037" t="str">
        <f>VLOOKUP(E2037,kontogrupp!A936:B2261,2,FALSE)</f>
        <v>55 - majandamiskulud</v>
      </c>
      <c r="C2037" t="s">
        <v>1784</v>
      </c>
      <c r="D2037">
        <v>-3112</v>
      </c>
      <c r="E2037" s="1">
        <v>551290</v>
      </c>
      <c r="F2037" t="s">
        <v>347</v>
      </c>
      <c r="G2037" t="s">
        <v>47</v>
      </c>
      <c r="H2037" t="s">
        <v>48</v>
      </c>
      <c r="I2037" t="s">
        <v>292</v>
      </c>
      <c r="J2037" t="s">
        <v>293</v>
      </c>
      <c r="K2037" t="s">
        <v>669</v>
      </c>
      <c r="L2037" t="s">
        <v>670</v>
      </c>
      <c r="O2037" t="s">
        <v>671</v>
      </c>
      <c r="P2037" t="s">
        <v>672</v>
      </c>
    </row>
    <row r="2038" spans="1:16" x14ac:dyDescent="0.35">
      <c r="A2038" t="str">
        <f>VLOOKUP(E2038,kontoplaan!A414:F1882,6,FALSE)</f>
        <v>Põhitegevuse kulud</v>
      </c>
      <c r="B2038" t="str">
        <f>VLOOKUP(E2038,kontogrupp!A937:B2262,2,FALSE)</f>
        <v>55 - majandamiskulud</v>
      </c>
      <c r="C2038" t="s">
        <v>1785</v>
      </c>
      <c r="D2038">
        <v>-19200</v>
      </c>
      <c r="E2038" s="1">
        <v>551290</v>
      </c>
      <c r="F2038" t="s">
        <v>347</v>
      </c>
      <c r="G2038" t="s">
        <v>47</v>
      </c>
      <c r="H2038" t="s">
        <v>48</v>
      </c>
      <c r="I2038" t="s">
        <v>292</v>
      </c>
      <c r="J2038" t="s">
        <v>293</v>
      </c>
      <c r="K2038" t="s">
        <v>669</v>
      </c>
      <c r="L2038" t="s">
        <v>670</v>
      </c>
      <c r="O2038" t="s">
        <v>671</v>
      </c>
      <c r="P2038" t="s">
        <v>672</v>
      </c>
    </row>
    <row r="2039" spans="1:16" x14ac:dyDescent="0.35">
      <c r="A2039" t="str">
        <f>VLOOKUP(E2039,kontoplaan!A415:F1883,6,FALSE)</f>
        <v>Põhitegevuse kulud</v>
      </c>
      <c r="B2039" t="str">
        <f>VLOOKUP(E2039,kontogrupp!A938:B2263,2,FALSE)</f>
        <v>55 - majandamiskulud</v>
      </c>
      <c r="C2039" t="s">
        <v>1786</v>
      </c>
      <c r="D2039">
        <v>3000</v>
      </c>
      <c r="E2039" s="1">
        <v>5511046</v>
      </c>
      <c r="F2039" t="s">
        <v>367</v>
      </c>
      <c r="G2039" t="s">
        <v>47</v>
      </c>
      <c r="H2039" t="s">
        <v>48</v>
      </c>
      <c r="I2039" t="s">
        <v>369</v>
      </c>
      <c r="J2039" t="s">
        <v>370</v>
      </c>
      <c r="K2039" t="s">
        <v>371</v>
      </c>
      <c r="L2039" t="s">
        <v>372</v>
      </c>
      <c r="O2039" t="s">
        <v>373</v>
      </c>
      <c r="P2039" t="s">
        <v>374</v>
      </c>
    </row>
    <row r="2040" spans="1:16" x14ac:dyDescent="0.35">
      <c r="A2040" t="str">
        <f>VLOOKUP(E2040,kontoplaan!A416:F1884,6,FALSE)</f>
        <v>Põhitegevuse kulud</v>
      </c>
      <c r="B2040" t="str">
        <f>VLOOKUP(E2040,kontogrupp!A939:B2264,2,FALSE)</f>
        <v>55 - majandamiskulud</v>
      </c>
      <c r="C2040" t="s">
        <v>1787</v>
      </c>
      <c r="D2040">
        <v>6449</v>
      </c>
      <c r="E2040" s="1">
        <v>552440</v>
      </c>
      <c r="F2040" t="s">
        <v>209</v>
      </c>
      <c r="G2040" t="s">
        <v>134</v>
      </c>
      <c r="H2040" t="s">
        <v>135</v>
      </c>
      <c r="I2040" t="s">
        <v>117</v>
      </c>
      <c r="J2040" t="s">
        <v>118</v>
      </c>
    </row>
    <row r="2041" spans="1:16" x14ac:dyDescent="0.35">
      <c r="A2041" t="str">
        <f>VLOOKUP(E2041,kontoplaan!A417:F1885,6,FALSE)</f>
        <v>Põhitegevuse kulud</v>
      </c>
      <c r="B2041" t="str">
        <f>VLOOKUP(E2041,kontogrupp!A940:B2265,2,FALSE)</f>
        <v>55 - majandamiskulud</v>
      </c>
      <c r="C2041" t="s">
        <v>1788</v>
      </c>
      <c r="D2041">
        <v>3000</v>
      </c>
      <c r="E2041" s="1">
        <v>551500</v>
      </c>
      <c r="F2041" t="s">
        <v>169</v>
      </c>
      <c r="G2041" t="s">
        <v>134</v>
      </c>
      <c r="H2041" t="s">
        <v>135</v>
      </c>
      <c r="I2041" t="s">
        <v>117</v>
      </c>
      <c r="J2041" t="s">
        <v>118</v>
      </c>
    </row>
    <row r="2042" spans="1:16" hidden="1" x14ac:dyDescent="0.35">
      <c r="A2042" t="str">
        <f>VLOOKUP(E2042,kontoplaan!A418:F1886,6,FALSE)</f>
        <v>Põhitegevuse tulud</v>
      </c>
      <c r="B2042" t="str">
        <f>VLOOKUP(E2042,kontogrupp!A941:B2266,2,FALSE)</f>
        <v>35 - saadud toetused</v>
      </c>
      <c r="C2042" t="s">
        <v>1789</v>
      </c>
      <c r="D2042">
        <v>9449</v>
      </c>
      <c r="E2042" s="1">
        <v>350000</v>
      </c>
      <c r="F2042" t="s">
        <v>162</v>
      </c>
      <c r="G2042" t="s">
        <v>134</v>
      </c>
      <c r="H2042" t="s">
        <v>135</v>
      </c>
      <c r="I2042" t="s">
        <v>117</v>
      </c>
      <c r="J2042" t="s">
        <v>118</v>
      </c>
    </row>
    <row r="2043" spans="1:16" hidden="1" x14ac:dyDescent="0.35">
      <c r="A2043" t="str">
        <f>VLOOKUP(E2043,kontoplaan!A419:F1887,6,FALSE)</f>
        <v>Investeerimistegevuse kulud</v>
      </c>
      <c r="B2043" t="str">
        <f>VLOOKUP(E2043,kontogrupp!A942:B2267,2,FALSE)</f>
        <v>15 - põhivara soetus</v>
      </c>
      <c r="C2043" t="s">
        <v>1790</v>
      </c>
      <c r="D2043">
        <v>34000</v>
      </c>
      <c r="E2043" s="1">
        <v>155109</v>
      </c>
      <c r="F2043" t="s">
        <v>177</v>
      </c>
      <c r="G2043" t="s">
        <v>47</v>
      </c>
      <c r="H2043" t="s">
        <v>48</v>
      </c>
      <c r="I2043" t="s">
        <v>32</v>
      </c>
      <c r="J2043" t="s">
        <v>33</v>
      </c>
      <c r="O2043" t="s">
        <v>725</v>
      </c>
      <c r="P2043" t="s">
        <v>726</v>
      </c>
    </row>
    <row r="2044" spans="1:16" hidden="1" x14ac:dyDescent="0.35">
      <c r="A2044" t="str">
        <f>VLOOKUP(E2044,kontoplaan!A420:F1888,6,FALSE)</f>
        <v>Investeerimistegevuse kulud</v>
      </c>
      <c r="B2044" t="str">
        <f>VLOOKUP(E2044,kontogrupp!A943:B2268,2,FALSE)</f>
        <v>15 - põhivara soetus</v>
      </c>
      <c r="C2044" t="s">
        <v>1791</v>
      </c>
      <c r="D2044">
        <v>-34000</v>
      </c>
      <c r="E2044" s="1">
        <v>155109</v>
      </c>
      <c r="F2044" t="s">
        <v>177</v>
      </c>
      <c r="G2044" t="s">
        <v>47</v>
      </c>
      <c r="H2044" t="s">
        <v>48</v>
      </c>
      <c r="I2044" t="s">
        <v>178</v>
      </c>
      <c r="J2044" t="s">
        <v>179</v>
      </c>
      <c r="O2044" t="s">
        <v>1167</v>
      </c>
      <c r="P2044" t="s">
        <v>1168</v>
      </c>
    </row>
    <row r="2045" spans="1:16" hidden="1" x14ac:dyDescent="0.35">
      <c r="A2045" t="str">
        <f>VLOOKUP(E2045,kontoplaan!A421:F1889,6,FALSE)</f>
        <v>Investeerimistegevuse kulud</v>
      </c>
      <c r="B2045" t="str">
        <f>VLOOKUP(E2045,kontogrupp!A944:B2269,2,FALSE)</f>
        <v>15 - põhivara soetus</v>
      </c>
      <c r="C2045" t="s">
        <v>1792</v>
      </c>
      <c r="D2045">
        <v>-17000</v>
      </c>
      <c r="E2045" s="1">
        <v>155109</v>
      </c>
      <c r="F2045" t="s">
        <v>177</v>
      </c>
      <c r="G2045" t="s">
        <v>47</v>
      </c>
      <c r="H2045" t="s">
        <v>48</v>
      </c>
      <c r="I2045" t="s">
        <v>178</v>
      </c>
      <c r="J2045" t="s">
        <v>179</v>
      </c>
      <c r="O2045" t="s">
        <v>1167</v>
      </c>
      <c r="P2045" t="s">
        <v>1168</v>
      </c>
    </row>
    <row r="2046" spans="1:16" hidden="1" x14ac:dyDescent="0.35">
      <c r="A2046" t="str">
        <f>VLOOKUP(E2046,kontoplaan!A422:F1890,6,FALSE)</f>
        <v>Investeerimistegevuse kulud</v>
      </c>
      <c r="B2046" t="str">
        <f>VLOOKUP(E2046,kontogrupp!A945:B2270,2,FALSE)</f>
        <v>15 - põhivara soetus</v>
      </c>
      <c r="C2046" t="s">
        <v>1793</v>
      </c>
      <c r="D2046">
        <v>17000</v>
      </c>
      <c r="E2046" s="1">
        <v>155100</v>
      </c>
      <c r="F2046" t="s">
        <v>663</v>
      </c>
      <c r="G2046" t="s">
        <v>47</v>
      </c>
      <c r="H2046" t="s">
        <v>48</v>
      </c>
      <c r="I2046" t="s">
        <v>21</v>
      </c>
      <c r="J2046" t="s">
        <v>22</v>
      </c>
      <c r="K2046" t="s">
        <v>544</v>
      </c>
      <c r="L2046" t="s">
        <v>545</v>
      </c>
      <c r="O2046" t="s">
        <v>1167</v>
      </c>
      <c r="P2046" t="s">
        <v>1168</v>
      </c>
    </row>
    <row r="2047" spans="1:16" x14ac:dyDescent="0.35">
      <c r="A2047" t="str">
        <f>VLOOKUP(E2047,kontoplaan!A423:F1891,6,FALSE)</f>
        <v>Põhitegevuse kulud</v>
      </c>
      <c r="B2047" t="str">
        <f>VLOOKUP(E2047,kontogrupp!A946:B2271,2,FALSE)</f>
        <v>55 - majandamiskulud</v>
      </c>
      <c r="C2047" t="s">
        <v>1794</v>
      </c>
      <c r="D2047">
        <v>1533</v>
      </c>
      <c r="E2047" s="1">
        <v>552590</v>
      </c>
      <c r="F2047" t="s">
        <v>149</v>
      </c>
      <c r="G2047" t="s">
        <v>134</v>
      </c>
      <c r="H2047" t="s">
        <v>135</v>
      </c>
      <c r="I2047" t="s">
        <v>117</v>
      </c>
      <c r="J2047" t="s">
        <v>118</v>
      </c>
    </row>
    <row r="2048" spans="1:16" hidden="1" x14ac:dyDescent="0.35">
      <c r="A2048" t="str">
        <f>VLOOKUP(E2048,kontoplaan!A424:F1892,6,FALSE)</f>
        <v>Põhitegevuse tulud</v>
      </c>
      <c r="B2048" t="str">
        <f>VLOOKUP(E2048,kontogrupp!A947:B2272,2,FALSE)</f>
        <v>35 - saadud toetused</v>
      </c>
      <c r="C2048" t="s">
        <v>1794</v>
      </c>
      <c r="D2048">
        <v>1533</v>
      </c>
      <c r="E2048" s="1">
        <v>350000</v>
      </c>
      <c r="F2048" t="s">
        <v>162</v>
      </c>
      <c r="G2048" t="s">
        <v>134</v>
      </c>
      <c r="H2048" t="s">
        <v>135</v>
      </c>
      <c r="I2048" t="s">
        <v>117</v>
      </c>
      <c r="J2048" t="s">
        <v>118</v>
      </c>
    </row>
    <row r="2049" spans="1:16" x14ac:dyDescent="0.35">
      <c r="A2049" t="str">
        <f>VLOOKUP(E2049,kontoplaan!A425:F1893,6,FALSE)</f>
        <v>Põhitegevuse kulud</v>
      </c>
      <c r="B2049" t="str">
        <f>VLOOKUP(E2049,kontogrupp!A948:B2273,2,FALSE)</f>
        <v>55 - majandamiskulud</v>
      </c>
      <c r="C2049" t="s">
        <v>1795</v>
      </c>
      <c r="D2049">
        <v>250</v>
      </c>
      <c r="E2049" s="1">
        <v>552590</v>
      </c>
      <c r="F2049" t="s">
        <v>149</v>
      </c>
      <c r="G2049" t="s">
        <v>134</v>
      </c>
      <c r="H2049" t="s">
        <v>135</v>
      </c>
      <c r="I2049" t="s">
        <v>117</v>
      </c>
      <c r="J2049" t="s">
        <v>118</v>
      </c>
    </row>
    <row r="2050" spans="1:16" hidden="1" x14ac:dyDescent="0.35">
      <c r="A2050" t="str">
        <f>VLOOKUP(E2050,kontoplaan!A426:F1894,6,FALSE)</f>
        <v>Põhitegevuse tulud</v>
      </c>
      <c r="B2050" t="str">
        <f>VLOOKUP(E2050,kontogrupp!A949:B2274,2,FALSE)</f>
        <v>35 - saadud toetused</v>
      </c>
      <c r="C2050" t="s">
        <v>1795</v>
      </c>
      <c r="D2050">
        <v>250</v>
      </c>
      <c r="E2050" s="1">
        <v>350002</v>
      </c>
      <c r="F2050" t="s">
        <v>691</v>
      </c>
      <c r="G2050" t="s">
        <v>134</v>
      </c>
      <c r="H2050" t="s">
        <v>135</v>
      </c>
      <c r="I2050" t="s">
        <v>117</v>
      </c>
      <c r="J2050" t="s">
        <v>118</v>
      </c>
    </row>
    <row r="2051" spans="1:16" x14ac:dyDescent="0.35">
      <c r="A2051" t="str">
        <f>VLOOKUP(E2051,kontoplaan!A427:F1895,6,FALSE)</f>
        <v>Põhitegevuse kulud</v>
      </c>
      <c r="B2051" t="str">
        <f>VLOOKUP(E2051,kontogrupp!A950:B2275,2,FALSE)</f>
        <v>50 - tööjõukulud</v>
      </c>
      <c r="C2051" t="s">
        <v>1796</v>
      </c>
      <c r="D2051">
        <v>16</v>
      </c>
      <c r="E2051" s="1">
        <v>506040</v>
      </c>
      <c r="F2051" t="s">
        <v>18</v>
      </c>
      <c r="G2051" t="s">
        <v>134</v>
      </c>
      <c r="H2051" t="s">
        <v>135</v>
      </c>
      <c r="I2051" t="s">
        <v>117</v>
      </c>
      <c r="J2051" t="s">
        <v>118</v>
      </c>
    </row>
    <row r="2052" spans="1:16" x14ac:dyDescent="0.35">
      <c r="A2052" t="str">
        <f>VLOOKUP(E2052,kontoplaan!A428:F1896,6,FALSE)</f>
        <v>Põhitegevuse kulud</v>
      </c>
      <c r="B2052" t="str">
        <f>VLOOKUP(E2052,kontogrupp!A951:B2276,2,FALSE)</f>
        <v>50 - tööjõukulud</v>
      </c>
      <c r="C2052" t="s">
        <v>1797</v>
      </c>
      <c r="D2052">
        <v>676</v>
      </c>
      <c r="E2052" s="1">
        <v>506000</v>
      </c>
      <c r="F2052" t="s">
        <v>28</v>
      </c>
      <c r="G2052" t="s">
        <v>134</v>
      </c>
      <c r="H2052" t="s">
        <v>135</v>
      </c>
      <c r="I2052" t="s">
        <v>117</v>
      </c>
      <c r="J2052" t="s">
        <v>118</v>
      </c>
    </row>
    <row r="2053" spans="1:16" x14ac:dyDescent="0.35">
      <c r="A2053" t="str">
        <f>VLOOKUP(E2053,kontoplaan!A429:F1897,6,FALSE)</f>
        <v>Põhitegevuse kulud</v>
      </c>
      <c r="B2053" t="str">
        <f>VLOOKUP(E2053,kontogrupp!A952:B2277,2,FALSE)</f>
        <v>50 - tööjõukulud</v>
      </c>
      <c r="C2053" t="s">
        <v>1798</v>
      </c>
      <c r="D2053">
        <v>2048</v>
      </c>
      <c r="E2053" s="1">
        <v>500240</v>
      </c>
      <c r="F2053" t="s">
        <v>206</v>
      </c>
      <c r="G2053" t="s">
        <v>134</v>
      </c>
      <c r="H2053" t="s">
        <v>135</v>
      </c>
      <c r="I2053" t="s">
        <v>117</v>
      </c>
      <c r="J2053" t="s">
        <v>118</v>
      </c>
    </row>
    <row r="2054" spans="1:16" hidden="1" x14ac:dyDescent="0.35">
      <c r="A2054" t="str">
        <f>VLOOKUP(E2054,kontoplaan!A430:F1898,6,FALSE)</f>
        <v>Põhitegevuse tulud</v>
      </c>
      <c r="B2054" t="str">
        <f>VLOOKUP(E2054,kontogrupp!A953:B2278,2,FALSE)</f>
        <v>35 - saadud toetused</v>
      </c>
      <c r="C2054" t="s">
        <v>1799</v>
      </c>
      <c r="D2054">
        <v>2740</v>
      </c>
      <c r="E2054" s="1">
        <v>350002</v>
      </c>
      <c r="F2054" t="s">
        <v>691</v>
      </c>
      <c r="G2054" t="s">
        <v>134</v>
      </c>
      <c r="H2054" t="s">
        <v>135</v>
      </c>
      <c r="I2054" t="s">
        <v>117</v>
      </c>
      <c r="J2054" t="s">
        <v>118</v>
      </c>
    </row>
    <row r="2055" spans="1:16" x14ac:dyDescent="0.35">
      <c r="A2055" t="str">
        <f>VLOOKUP(E2055,kontoplaan!A431:F1899,6,FALSE)</f>
        <v>Põhitegevuse kulud</v>
      </c>
      <c r="B2055" t="str">
        <f>VLOOKUP(E2055,kontogrupp!A954:B2279,2,FALSE)</f>
        <v>55 - majandamiskulud</v>
      </c>
      <c r="C2055" t="s">
        <v>1800</v>
      </c>
      <c r="D2055">
        <v>120</v>
      </c>
      <c r="E2055" s="1">
        <v>552590</v>
      </c>
      <c r="F2055" t="s">
        <v>149</v>
      </c>
      <c r="G2055" t="s">
        <v>134</v>
      </c>
      <c r="H2055" t="s">
        <v>135</v>
      </c>
      <c r="I2055" t="s">
        <v>117</v>
      </c>
      <c r="J2055" t="s">
        <v>118</v>
      </c>
    </row>
    <row r="2056" spans="1:16" hidden="1" x14ac:dyDescent="0.35">
      <c r="A2056" t="str">
        <f>VLOOKUP(E2056,kontoplaan!A432:F1900,6,FALSE)</f>
        <v>Põhitegevuse tulud</v>
      </c>
      <c r="B2056" t="str">
        <f>VLOOKUP(E2056,kontogrupp!A955:B2280,2,FALSE)</f>
        <v>35 - saadud toetused</v>
      </c>
      <c r="C2056" t="s">
        <v>1801</v>
      </c>
      <c r="D2056">
        <v>120</v>
      </c>
      <c r="E2056" s="1">
        <v>350000</v>
      </c>
      <c r="F2056" t="s">
        <v>162</v>
      </c>
      <c r="G2056" t="s">
        <v>134</v>
      </c>
      <c r="H2056" t="s">
        <v>135</v>
      </c>
      <c r="I2056" t="s">
        <v>117</v>
      </c>
      <c r="J2056" t="s">
        <v>118</v>
      </c>
    </row>
    <row r="2057" spans="1:16" x14ac:dyDescent="0.35">
      <c r="A2057" t="str">
        <f>VLOOKUP(E2057,kontoplaan!A433:F1901,6,FALSE)</f>
        <v>Põhitegevuse kulud</v>
      </c>
      <c r="B2057" t="str">
        <f>VLOOKUP(E2057,kontogrupp!A956:B2281,2,FALSE)</f>
        <v>41 - toetused füüsilistele isikutele</v>
      </c>
      <c r="C2057" t="s">
        <v>1802</v>
      </c>
      <c r="D2057">
        <v>-10000</v>
      </c>
      <c r="E2057" s="1">
        <v>413120</v>
      </c>
      <c r="F2057" t="s">
        <v>1090</v>
      </c>
      <c r="G2057" t="s">
        <v>1016</v>
      </c>
      <c r="H2057" t="s">
        <v>1017</v>
      </c>
      <c r="I2057" t="s">
        <v>1411</v>
      </c>
      <c r="J2057" t="s">
        <v>1412</v>
      </c>
      <c r="O2057" t="s">
        <v>1413</v>
      </c>
      <c r="P2057" t="s">
        <v>1414</v>
      </c>
    </row>
    <row r="2058" spans="1:16" x14ac:dyDescent="0.35">
      <c r="A2058" t="str">
        <f>VLOOKUP(E2058,kontoplaan!A434:F1902,6,FALSE)</f>
        <v>Põhitegevuse kulud</v>
      </c>
      <c r="B2058" t="str">
        <f>VLOOKUP(E2058,kontogrupp!A957:B2282,2,FALSE)</f>
        <v>41 - toetused füüsilistele isikutele</v>
      </c>
      <c r="C2058" t="s">
        <v>1803</v>
      </c>
      <c r="D2058">
        <v>-8000</v>
      </c>
      <c r="E2058" s="1">
        <v>413890</v>
      </c>
      <c r="F2058" t="s">
        <v>1432</v>
      </c>
      <c r="G2058" t="s">
        <v>1016</v>
      </c>
      <c r="H2058" t="s">
        <v>1017</v>
      </c>
      <c r="I2058" t="s">
        <v>565</v>
      </c>
      <c r="J2058" t="s">
        <v>566</v>
      </c>
      <c r="O2058" t="s">
        <v>1433</v>
      </c>
      <c r="P2058" t="s">
        <v>1434</v>
      </c>
    </row>
    <row r="2059" spans="1:16" x14ac:dyDescent="0.35">
      <c r="A2059" t="str">
        <f>VLOOKUP(E2059,kontoplaan!A435:F1903,6,FALSE)</f>
        <v>Põhitegevuse kulud</v>
      </c>
      <c r="B2059" t="str">
        <f>VLOOKUP(E2059,kontogrupp!A958:B2283,2,FALSE)</f>
        <v>55 - majandamiskulud</v>
      </c>
      <c r="C2059" t="s">
        <v>244</v>
      </c>
      <c r="D2059">
        <v>45</v>
      </c>
      <c r="E2059" s="1">
        <v>552490</v>
      </c>
      <c r="F2059" t="s">
        <v>244</v>
      </c>
      <c r="G2059" t="s">
        <v>482</v>
      </c>
      <c r="H2059" t="s">
        <v>483</v>
      </c>
      <c r="I2059" t="s">
        <v>250</v>
      </c>
      <c r="J2059" t="s">
        <v>251</v>
      </c>
    </row>
    <row r="2060" spans="1:16" x14ac:dyDescent="0.35">
      <c r="A2060" t="str">
        <f>VLOOKUP(E2060,kontoplaan!A436:F1904,6,FALSE)</f>
        <v>Põhitegevuse kulud</v>
      </c>
      <c r="B2060" t="str">
        <f>VLOOKUP(E2060,kontogrupp!A959:B2284,2,FALSE)</f>
        <v>55 - majandamiskulud</v>
      </c>
      <c r="C2060" t="s">
        <v>667</v>
      </c>
      <c r="D2060">
        <v>300</v>
      </c>
      <c r="E2060" s="1">
        <v>550304</v>
      </c>
      <c r="F2060" t="s">
        <v>667</v>
      </c>
      <c r="G2060" t="s">
        <v>482</v>
      </c>
      <c r="H2060" t="s">
        <v>483</v>
      </c>
      <c r="I2060" t="s">
        <v>250</v>
      </c>
      <c r="J2060" t="s">
        <v>251</v>
      </c>
    </row>
    <row r="2061" spans="1:16" x14ac:dyDescent="0.35">
      <c r="A2061" t="str">
        <f>VLOOKUP(E2061,kontoplaan!A437:F1905,6,FALSE)</f>
        <v>Põhitegevuse kulud</v>
      </c>
      <c r="B2061" t="str">
        <f>VLOOKUP(E2061,kontogrupp!A960:B2285,2,FALSE)</f>
        <v>55 - majandamiskulud</v>
      </c>
      <c r="C2061" t="s">
        <v>86</v>
      </c>
      <c r="D2061">
        <v>64</v>
      </c>
      <c r="E2061" s="1">
        <v>550099</v>
      </c>
      <c r="F2061" t="s">
        <v>86</v>
      </c>
      <c r="G2061" t="s">
        <v>482</v>
      </c>
      <c r="H2061" t="s">
        <v>483</v>
      </c>
      <c r="I2061" t="s">
        <v>250</v>
      </c>
      <c r="J2061" t="s">
        <v>251</v>
      </c>
    </row>
    <row r="2062" spans="1:16" x14ac:dyDescent="0.35">
      <c r="A2062" t="str">
        <f>VLOOKUP(E2062,kontoplaan!A438:F1906,6,FALSE)</f>
        <v>Põhitegevuse kulud</v>
      </c>
      <c r="B2062" t="str">
        <f>VLOOKUP(E2062,kontogrupp!A961:B2286,2,FALSE)</f>
        <v>55 - majandamiskulud</v>
      </c>
      <c r="C2062" t="s">
        <v>64</v>
      </c>
      <c r="D2062">
        <v>-64</v>
      </c>
      <c r="E2062" s="1">
        <v>550060</v>
      </c>
      <c r="F2062" t="s">
        <v>64</v>
      </c>
      <c r="G2062" t="s">
        <v>482</v>
      </c>
      <c r="H2062" t="s">
        <v>483</v>
      </c>
      <c r="I2062" t="s">
        <v>250</v>
      </c>
      <c r="J2062" t="s">
        <v>251</v>
      </c>
    </row>
    <row r="2063" spans="1:16" x14ac:dyDescent="0.35">
      <c r="A2063" t="str">
        <f>VLOOKUP(E2063,kontoplaan!A439:F1907,6,FALSE)</f>
        <v>Põhitegevuse kulud</v>
      </c>
      <c r="B2063" t="str">
        <f>VLOOKUP(E2063,kontogrupp!A962:B2287,2,FALSE)</f>
        <v>55 - majandamiskulud</v>
      </c>
      <c r="C2063" t="s">
        <v>76</v>
      </c>
      <c r="D2063">
        <v>300</v>
      </c>
      <c r="E2063" s="1">
        <v>550040</v>
      </c>
      <c r="F2063" t="s">
        <v>76</v>
      </c>
      <c r="G2063" t="s">
        <v>305</v>
      </c>
      <c r="H2063" t="s">
        <v>306</v>
      </c>
      <c r="I2063" t="s">
        <v>307</v>
      </c>
      <c r="J2063" t="s">
        <v>308</v>
      </c>
    </row>
    <row r="2064" spans="1:16" x14ac:dyDescent="0.35">
      <c r="A2064" t="str">
        <f>VLOOKUP(E2064,kontoplaan!A440:F1908,6,FALSE)</f>
        <v>Põhitegevuse kulud</v>
      </c>
      <c r="B2064" t="str">
        <f>VLOOKUP(E2064,kontogrupp!A963:B2288,2,FALSE)</f>
        <v>55 - majandamiskulud</v>
      </c>
      <c r="C2064" t="s">
        <v>169</v>
      </c>
      <c r="D2064">
        <v>-300</v>
      </c>
      <c r="E2064" s="1">
        <v>551500</v>
      </c>
      <c r="F2064" t="s">
        <v>169</v>
      </c>
      <c r="G2064" t="s">
        <v>305</v>
      </c>
      <c r="H2064" t="s">
        <v>306</v>
      </c>
      <c r="I2064" t="s">
        <v>307</v>
      </c>
      <c r="J2064" t="s">
        <v>308</v>
      </c>
    </row>
    <row r="2065" spans="1:16" x14ac:dyDescent="0.35">
      <c r="A2065" t="str">
        <f>VLOOKUP(E2065,kontoplaan!A441:F1909,6,FALSE)</f>
        <v>Põhitegevuse kulud</v>
      </c>
      <c r="B2065" t="str">
        <f>VLOOKUP(E2065,kontogrupp!A964:B2289,2,FALSE)</f>
        <v>55 - majandamiskulud</v>
      </c>
      <c r="C2065" t="s">
        <v>1804</v>
      </c>
      <c r="D2065">
        <v>991</v>
      </c>
      <c r="E2065" s="1">
        <v>551500</v>
      </c>
      <c r="F2065" t="s">
        <v>169</v>
      </c>
      <c r="G2065" t="s">
        <v>305</v>
      </c>
      <c r="H2065" t="s">
        <v>306</v>
      </c>
      <c r="I2065" t="s">
        <v>307</v>
      </c>
      <c r="J2065" t="s">
        <v>308</v>
      </c>
    </row>
    <row r="2066" spans="1:16" x14ac:dyDescent="0.35">
      <c r="A2066" t="str">
        <f>VLOOKUP(E2066,kontoplaan!A442:F1910,6,FALSE)</f>
        <v>Põhitegevuse kulud</v>
      </c>
      <c r="B2066" t="str">
        <f>VLOOKUP(E2066,kontogrupp!A965:B2290,2,FALSE)</f>
        <v>55 - majandamiskulud</v>
      </c>
      <c r="C2066" t="s">
        <v>1804</v>
      </c>
      <c r="D2066">
        <v>150</v>
      </c>
      <c r="E2066" s="1">
        <v>552520</v>
      </c>
      <c r="F2066" t="s">
        <v>297</v>
      </c>
      <c r="G2066" t="s">
        <v>305</v>
      </c>
      <c r="H2066" t="s">
        <v>306</v>
      </c>
      <c r="I2066" t="s">
        <v>307</v>
      </c>
      <c r="J2066" t="s">
        <v>308</v>
      </c>
    </row>
    <row r="2067" spans="1:16" hidden="1" x14ac:dyDescent="0.35">
      <c r="A2067" t="str">
        <f>VLOOKUP(E2067,kontoplaan!A443:F1911,6,FALSE)</f>
        <v>Põhitegevuse tulud</v>
      </c>
      <c r="B2067" t="str">
        <f>VLOOKUP(E2067,kontogrupp!A966:B2291,2,FALSE)</f>
        <v>35 - saadud toetused</v>
      </c>
      <c r="C2067" t="s">
        <v>1805</v>
      </c>
      <c r="D2067">
        <v>1141</v>
      </c>
      <c r="E2067" s="1">
        <v>350000</v>
      </c>
      <c r="F2067" t="s">
        <v>162</v>
      </c>
      <c r="G2067" t="s">
        <v>305</v>
      </c>
      <c r="H2067" t="s">
        <v>306</v>
      </c>
      <c r="I2067" t="s">
        <v>307</v>
      </c>
      <c r="J2067" t="s">
        <v>308</v>
      </c>
    </row>
    <row r="2068" spans="1:16" x14ac:dyDescent="0.35">
      <c r="A2068" t="str">
        <f>VLOOKUP(E2068,kontoplaan!A444:F1912,6,FALSE)</f>
        <v>Põhitegevuse kulud</v>
      </c>
      <c r="B2068" t="str">
        <f>VLOOKUP(E2068,kontogrupp!A967:B2292,2,FALSE)</f>
        <v>41 - toetused füüsilistele isikutele</v>
      </c>
      <c r="C2068" t="s">
        <v>1806</v>
      </c>
      <c r="D2068">
        <v>-9000</v>
      </c>
      <c r="E2068" s="1">
        <v>413120</v>
      </c>
      <c r="F2068" t="s">
        <v>1090</v>
      </c>
      <c r="G2068" t="s">
        <v>1016</v>
      </c>
      <c r="H2068" t="s">
        <v>1017</v>
      </c>
      <c r="I2068" t="s">
        <v>1411</v>
      </c>
      <c r="J2068" t="s">
        <v>1412</v>
      </c>
      <c r="O2068" t="s">
        <v>1053</v>
      </c>
      <c r="P2068" t="s">
        <v>1054</v>
      </c>
    </row>
    <row r="2069" spans="1:16" x14ac:dyDescent="0.35">
      <c r="A2069" t="str">
        <f>VLOOKUP(E2069,kontoplaan!A445:F1913,6,FALSE)</f>
        <v>Põhitegevuse kulud</v>
      </c>
      <c r="B2069" t="str">
        <f>VLOOKUP(E2069,kontogrupp!A968:B2293,2,FALSE)</f>
        <v>55 - majandamiskulud</v>
      </c>
      <c r="C2069" t="s">
        <v>1807</v>
      </c>
      <c r="D2069">
        <v>-9853</v>
      </c>
      <c r="E2069" s="1">
        <v>552690</v>
      </c>
      <c r="F2069" t="s">
        <v>604</v>
      </c>
      <c r="G2069" t="s">
        <v>1016</v>
      </c>
      <c r="H2069" t="s">
        <v>1017</v>
      </c>
      <c r="I2069" t="s">
        <v>1018</v>
      </c>
      <c r="J2069" t="s">
        <v>1019</v>
      </c>
      <c r="O2069" t="s">
        <v>1808</v>
      </c>
      <c r="P2069" t="s">
        <v>1809</v>
      </c>
    </row>
    <row r="2070" spans="1:16" x14ac:dyDescent="0.35">
      <c r="A2070" t="str">
        <f>VLOOKUP(E2070,kontoplaan!A446:F1914,6,FALSE)</f>
        <v>Põhitegevuse kulud</v>
      </c>
      <c r="B2070" t="str">
        <f>VLOOKUP(E2070,kontogrupp!A969:B2294,2,FALSE)</f>
        <v>41 - toetused füüsilistele isikutele</v>
      </c>
      <c r="C2070" t="s">
        <v>1810</v>
      </c>
      <c r="D2070">
        <v>35500</v>
      </c>
      <c r="E2070" s="1">
        <v>413899</v>
      </c>
      <c r="F2070" t="s">
        <v>1057</v>
      </c>
      <c r="G2070" t="s">
        <v>1016</v>
      </c>
      <c r="H2070" t="s">
        <v>1017</v>
      </c>
      <c r="I2070" t="s">
        <v>1109</v>
      </c>
      <c r="J2070" t="s">
        <v>1110</v>
      </c>
      <c r="O2070" t="s">
        <v>1451</v>
      </c>
      <c r="P2070" t="s">
        <v>1452</v>
      </c>
    </row>
    <row r="2071" spans="1:16" x14ac:dyDescent="0.35">
      <c r="A2071" t="str">
        <f>VLOOKUP(E2071,kontoplaan!A447:F1915,6,FALSE)</f>
        <v>Põhitegevuse kulud</v>
      </c>
      <c r="B2071" t="str">
        <f>VLOOKUP(E2071,kontogrupp!A970:B2295,2,FALSE)</f>
        <v>41 - toetused füüsilistele isikutele</v>
      </c>
      <c r="C2071" t="s">
        <v>1810</v>
      </c>
      <c r="D2071">
        <v>-35500</v>
      </c>
      <c r="E2071" s="1">
        <v>413120</v>
      </c>
      <c r="F2071" t="s">
        <v>1090</v>
      </c>
      <c r="G2071" t="s">
        <v>1016</v>
      </c>
      <c r="H2071" t="s">
        <v>1017</v>
      </c>
      <c r="I2071" t="s">
        <v>1109</v>
      </c>
      <c r="J2071" t="s">
        <v>1110</v>
      </c>
      <c r="O2071" t="s">
        <v>1451</v>
      </c>
      <c r="P2071" t="s">
        <v>1452</v>
      </c>
    </row>
    <row r="2072" spans="1:16" x14ac:dyDescent="0.35">
      <c r="A2072" t="str">
        <f>VLOOKUP(E2072,kontoplaan!A448:F1916,6,FALSE)</f>
        <v>Põhitegevuse kulud</v>
      </c>
      <c r="B2072" t="str">
        <f>VLOOKUP(E2072,kontogrupp!A971:B2296,2,FALSE)</f>
        <v>41 - toetused füüsilistele isikutele</v>
      </c>
      <c r="C2072" t="s">
        <v>1811</v>
      </c>
      <c r="D2072">
        <v>-6500</v>
      </c>
      <c r="E2072" s="1">
        <v>413120</v>
      </c>
      <c r="F2072" t="s">
        <v>1090</v>
      </c>
      <c r="G2072" t="s">
        <v>1016</v>
      </c>
      <c r="H2072" t="s">
        <v>1017</v>
      </c>
      <c r="I2072" t="s">
        <v>1109</v>
      </c>
      <c r="J2072" t="s">
        <v>1110</v>
      </c>
      <c r="O2072" t="s">
        <v>1451</v>
      </c>
      <c r="P2072" t="s">
        <v>1452</v>
      </c>
    </row>
    <row r="2073" spans="1:16" x14ac:dyDescent="0.35">
      <c r="A2073" t="str">
        <f>VLOOKUP(E2073,kontoplaan!A449:F1917,6,FALSE)</f>
        <v>Põhitegevuse kulud</v>
      </c>
      <c r="B2073" t="str">
        <f>VLOOKUP(E2073,kontogrupp!A972:B2297,2,FALSE)</f>
        <v>55 - majandamiskulud</v>
      </c>
      <c r="C2073" t="s">
        <v>481</v>
      </c>
      <c r="D2073">
        <v>1600</v>
      </c>
      <c r="E2073" s="1">
        <v>551307</v>
      </c>
      <c r="F2073" t="s">
        <v>481</v>
      </c>
      <c r="G2073" t="s">
        <v>458</v>
      </c>
      <c r="H2073" t="s">
        <v>459</v>
      </c>
      <c r="I2073" t="s">
        <v>348</v>
      </c>
      <c r="J2073" t="s">
        <v>349</v>
      </c>
    </row>
    <row r="2074" spans="1:16" x14ac:dyDescent="0.35">
      <c r="A2074" t="str">
        <f>VLOOKUP(E2074,kontoplaan!A450:F1918,6,FALSE)</f>
        <v>Põhitegevuse kulud</v>
      </c>
      <c r="B2074" t="str">
        <f>VLOOKUP(E2074,kontogrupp!A973:B2298,2,FALSE)</f>
        <v>55 - majandamiskulud</v>
      </c>
      <c r="C2074" t="s">
        <v>172</v>
      </c>
      <c r="D2074">
        <v>-1600</v>
      </c>
      <c r="E2074" s="1">
        <v>551240</v>
      </c>
      <c r="F2074" t="s">
        <v>172</v>
      </c>
      <c r="G2074" t="s">
        <v>458</v>
      </c>
      <c r="H2074" t="s">
        <v>459</v>
      </c>
      <c r="I2074" t="s">
        <v>348</v>
      </c>
      <c r="J2074" t="s">
        <v>349</v>
      </c>
    </row>
    <row r="2075" spans="1:16" x14ac:dyDescent="0.35">
      <c r="A2075" t="str">
        <f>VLOOKUP(E2075,kontoplaan!A451:F1919,6,FALSE)</f>
        <v>Põhitegevuse kulud</v>
      </c>
      <c r="B2075" t="str">
        <f>VLOOKUP(E2075,kontogrupp!A974:B2299,2,FALSE)</f>
        <v>55 - majandamiskulud</v>
      </c>
      <c r="C2075" t="s">
        <v>169</v>
      </c>
      <c r="D2075">
        <v>1000</v>
      </c>
      <c r="E2075" s="1">
        <v>551500</v>
      </c>
      <c r="F2075" t="s">
        <v>169</v>
      </c>
      <c r="G2075" t="s">
        <v>458</v>
      </c>
      <c r="H2075" t="s">
        <v>459</v>
      </c>
      <c r="I2075" t="s">
        <v>348</v>
      </c>
      <c r="J2075" t="s">
        <v>349</v>
      </c>
    </row>
    <row r="2076" spans="1:16" x14ac:dyDescent="0.35">
      <c r="A2076" t="str">
        <f>VLOOKUP(E2076,kontoplaan!A452:F1920,6,FALSE)</f>
        <v>Põhitegevuse kulud</v>
      </c>
      <c r="B2076" t="str">
        <f>VLOOKUP(E2076,kontogrupp!A975:B2300,2,FALSE)</f>
        <v>55 - majandamiskulud</v>
      </c>
      <c r="C2076" t="s">
        <v>230</v>
      </c>
      <c r="D2076">
        <v>-1000</v>
      </c>
      <c r="E2076" s="1">
        <v>551590</v>
      </c>
      <c r="F2076" t="s">
        <v>230</v>
      </c>
      <c r="G2076" t="s">
        <v>458</v>
      </c>
      <c r="H2076" t="s">
        <v>459</v>
      </c>
      <c r="I2076" t="s">
        <v>348</v>
      </c>
      <c r="J2076" t="s">
        <v>349</v>
      </c>
    </row>
    <row r="2077" spans="1:16" x14ac:dyDescent="0.35">
      <c r="A2077" t="str">
        <f>VLOOKUP(E2077,kontoplaan!A453:F1921,6,FALSE)</f>
        <v>Põhitegevuse kulud</v>
      </c>
      <c r="B2077" t="str">
        <f>VLOOKUP(E2077,kontogrupp!A976:B2301,2,FALSE)</f>
        <v>55 - majandamiskulud</v>
      </c>
      <c r="C2077" t="s">
        <v>1812</v>
      </c>
      <c r="D2077">
        <v>-50</v>
      </c>
      <c r="E2077" s="1">
        <v>552490</v>
      </c>
      <c r="F2077" t="s">
        <v>244</v>
      </c>
      <c r="G2077" t="s">
        <v>134</v>
      </c>
      <c r="H2077" t="s">
        <v>135</v>
      </c>
      <c r="I2077" t="s">
        <v>117</v>
      </c>
      <c r="J2077" t="s">
        <v>118</v>
      </c>
    </row>
    <row r="2078" spans="1:16" x14ac:dyDescent="0.35">
      <c r="A2078" t="str">
        <f>VLOOKUP(E2078,kontoplaan!A454:F1922,6,FALSE)</f>
        <v>Põhitegevuse kulud</v>
      </c>
      <c r="B2078" t="str">
        <f>VLOOKUP(E2078,kontogrupp!A977:B2302,2,FALSE)</f>
        <v>55 - majandamiskulud</v>
      </c>
      <c r="C2078" t="s">
        <v>230</v>
      </c>
      <c r="D2078">
        <v>1000</v>
      </c>
      <c r="E2078" s="1">
        <v>551590</v>
      </c>
      <c r="F2078" t="s">
        <v>230</v>
      </c>
      <c r="G2078" t="s">
        <v>458</v>
      </c>
      <c r="H2078" t="s">
        <v>459</v>
      </c>
      <c r="I2078" t="s">
        <v>348</v>
      </c>
      <c r="J2078" t="s">
        <v>349</v>
      </c>
    </row>
    <row r="2079" spans="1:16" x14ac:dyDescent="0.35">
      <c r="A2079" t="str">
        <f>VLOOKUP(E2079,kontoplaan!A455:F1923,6,FALSE)</f>
        <v>Põhitegevuse kulud</v>
      </c>
      <c r="B2079" t="str">
        <f>VLOOKUP(E2079,kontogrupp!A978:B2303,2,FALSE)</f>
        <v>55 - majandamiskulud</v>
      </c>
      <c r="C2079" t="s">
        <v>182</v>
      </c>
      <c r="D2079">
        <v>-1000</v>
      </c>
      <c r="E2079" s="1">
        <v>551560</v>
      </c>
      <c r="F2079" t="s">
        <v>182</v>
      </c>
      <c r="G2079" t="s">
        <v>458</v>
      </c>
      <c r="H2079" t="s">
        <v>459</v>
      </c>
      <c r="I2079" t="s">
        <v>348</v>
      </c>
      <c r="J2079" t="s">
        <v>349</v>
      </c>
    </row>
    <row r="2080" spans="1:16" x14ac:dyDescent="0.35">
      <c r="A2080" t="str">
        <f>VLOOKUP(E2080,kontoplaan!A456:F1924,6,FALSE)</f>
        <v>Põhitegevuse kulud</v>
      </c>
      <c r="B2080" t="str">
        <f>VLOOKUP(E2080,kontogrupp!A979:B2304,2,FALSE)</f>
        <v>55 - majandamiskulud</v>
      </c>
      <c r="C2080" t="s">
        <v>478</v>
      </c>
      <c r="D2080">
        <v>14000</v>
      </c>
      <c r="E2080" s="1">
        <v>551306</v>
      </c>
      <c r="F2080" t="s">
        <v>478</v>
      </c>
      <c r="G2080" t="s">
        <v>458</v>
      </c>
      <c r="H2080" t="s">
        <v>459</v>
      </c>
      <c r="I2080" t="s">
        <v>348</v>
      </c>
      <c r="J2080" t="s">
        <v>349</v>
      </c>
    </row>
    <row r="2081" spans="1:10" x14ac:dyDescent="0.35">
      <c r="A2081" t="str">
        <f>VLOOKUP(E2081,kontoplaan!A457:F1925,6,FALSE)</f>
        <v>Põhitegevuse kulud</v>
      </c>
      <c r="B2081" t="str">
        <f>VLOOKUP(E2081,kontogrupp!A980:B2305,2,FALSE)</f>
        <v>55 - majandamiskulud</v>
      </c>
      <c r="C2081" t="s">
        <v>172</v>
      </c>
      <c r="D2081">
        <v>-14000</v>
      </c>
      <c r="E2081" s="1">
        <v>551240</v>
      </c>
      <c r="F2081" t="s">
        <v>172</v>
      </c>
      <c r="G2081" t="s">
        <v>458</v>
      </c>
      <c r="H2081" t="s">
        <v>459</v>
      </c>
      <c r="I2081" t="s">
        <v>348</v>
      </c>
      <c r="J2081" t="s">
        <v>349</v>
      </c>
    </row>
    <row r="2082" spans="1:10" x14ac:dyDescent="0.35">
      <c r="A2082" t="str">
        <f>VLOOKUP(E2082,kontoplaan!A458:F1926,6,FALSE)</f>
        <v>Põhitegevuse kulud</v>
      </c>
      <c r="B2082" t="str">
        <f>VLOOKUP(E2082,kontogrupp!A981:B2306,2,FALSE)</f>
        <v>55 - majandamiskulud</v>
      </c>
      <c r="C2082" t="s">
        <v>138</v>
      </c>
      <c r="D2082">
        <v>450</v>
      </c>
      <c r="E2082" s="1">
        <v>550400</v>
      </c>
      <c r="F2082" t="s">
        <v>138</v>
      </c>
      <c r="G2082" t="s">
        <v>458</v>
      </c>
      <c r="H2082" t="s">
        <v>459</v>
      </c>
      <c r="I2082" t="s">
        <v>348</v>
      </c>
      <c r="J2082" t="s">
        <v>349</v>
      </c>
    </row>
    <row r="2083" spans="1:10" x14ac:dyDescent="0.35">
      <c r="A2083" t="str">
        <f>VLOOKUP(E2083,kontoplaan!A459:F1927,6,FALSE)</f>
        <v>Põhitegevuse kulud</v>
      </c>
      <c r="B2083" t="str">
        <f>VLOOKUP(E2083,kontogrupp!A982:B2307,2,FALSE)</f>
        <v>55 - majandamiskulud</v>
      </c>
      <c r="C2083" t="s">
        <v>297</v>
      </c>
      <c r="D2083">
        <v>-4750</v>
      </c>
      <c r="E2083" s="1">
        <v>552520</v>
      </c>
      <c r="F2083" t="s">
        <v>297</v>
      </c>
      <c r="G2083" t="s">
        <v>531</v>
      </c>
      <c r="H2083" t="s">
        <v>532</v>
      </c>
      <c r="I2083" t="s">
        <v>533</v>
      </c>
      <c r="J2083" t="s">
        <v>534</v>
      </c>
    </row>
    <row r="2084" spans="1:10" x14ac:dyDescent="0.35">
      <c r="A2084" t="str">
        <f>VLOOKUP(E2084,kontoplaan!A460:F1928,6,FALSE)</f>
        <v>Põhitegevuse kulud</v>
      </c>
      <c r="B2084" t="str">
        <f>VLOOKUP(E2084,kontogrupp!A983:B2308,2,FALSE)</f>
        <v>55 - majandamiskulud</v>
      </c>
      <c r="C2084" t="s">
        <v>138</v>
      </c>
      <c r="D2084">
        <v>-3000</v>
      </c>
      <c r="E2084" s="1">
        <v>550400</v>
      </c>
      <c r="F2084" t="s">
        <v>138</v>
      </c>
      <c r="G2084" t="s">
        <v>531</v>
      </c>
      <c r="H2084" t="s">
        <v>532</v>
      </c>
      <c r="I2084" t="s">
        <v>533</v>
      </c>
      <c r="J2084" t="s">
        <v>534</v>
      </c>
    </row>
    <row r="2085" spans="1:10" x14ac:dyDescent="0.35">
      <c r="A2085" t="str">
        <f>VLOOKUP(E2085,kontoplaan!A461:F1929,6,FALSE)</f>
        <v>Põhitegevuse kulud</v>
      </c>
      <c r="B2085" t="str">
        <f>VLOOKUP(E2085,kontogrupp!A984:B2309,2,FALSE)</f>
        <v>55 - majandamiskulud</v>
      </c>
      <c r="C2085" t="s">
        <v>900</v>
      </c>
      <c r="D2085">
        <v>500</v>
      </c>
      <c r="E2085" s="1">
        <v>550041</v>
      </c>
      <c r="F2085" t="s">
        <v>900</v>
      </c>
      <c r="G2085" t="s">
        <v>531</v>
      </c>
      <c r="H2085" t="s">
        <v>532</v>
      </c>
      <c r="I2085" t="s">
        <v>533</v>
      </c>
      <c r="J2085" t="s">
        <v>534</v>
      </c>
    </row>
    <row r="2086" spans="1:10" x14ac:dyDescent="0.35">
      <c r="A2086" t="str">
        <f>VLOOKUP(E2086,kontoplaan!A462:F1930,6,FALSE)</f>
        <v>Põhitegevuse kulud</v>
      </c>
      <c r="B2086" t="str">
        <f>VLOOKUP(E2086,kontogrupp!A985:B2310,2,FALSE)</f>
        <v>50 - tööjõukulud</v>
      </c>
      <c r="C2086" t="s">
        <v>18</v>
      </c>
      <c r="D2086">
        <v>100</v>
      </c>
      <c r="E2086" s="1">
        <v>506040</v>
      </c>
      <c r="F2086" t="s">
        <v>18</v>
      </c>
      <c r="G2086" t="s">
        <v>531</v>
      </c>
      <c r="H2086" t="s">
        <v>532</v>
      </c>
      <c r="I2086" t="s">
        <v>533</v>
      </c>
      <c r="J2086" t="s">
        <v>534</v>
      </c>
    </row>
    <row r="2087" spans="1:10" x14ac:dyDescent="0.35">
      <c r="A2087" t="str">
        <f>VLOOKUP(E2087,kontoplaan!A463:F1931,6,FALSE)</f>
        <v>Põhitegevuse kulud</v>
      </c>
      <c r="B2087" t="str">
        <f>VLOOKUP(E2087,kontogrupp!A986:B2311,2,FALSE)</f>
        <v>50 - tööjõukulud</v>
      </c>
      <c r="C2087" t="s">
        <v>28</v>
      </c>
      <c r="D2087">
        <v>1800</v>
      </c>
      <c r="E2087" s="1">
        <v>506000</v>
      </c>
      <c r="F2087" t="s">
        <v>28</v>
      </c>
      <c r="G2087" t="s">
        <v>531</v>
      </c>
      <c r="H2087" t="s">
        <v>532</v>
      </c>
      <c r="I2087" t="s">
        <v>533</v>
      </c>
      <c r="J2087" t="s">
        <v>534</v>
      </c>
    </row>
    <row r="2088" spans="1:10" x14ac:dyDescent="0.35">
      <c r="A2088" t="str">
        <f>VLOOKUP(E2088,kontoplaan!A464:F1932,6,FALSE)</f>
        <v>Põhitegevuse kulud</v>
      </c>
      <c r="B2088" t="str">
        <f>VLOOKUP(E2088,kontogrupp!A987:B2312,2,FALSE)</f>
        <v>50 - tööjõukulud</v>
      </c>
      <c r="C2088" t="s">
        <v>631</v>
      </c>
      <c r="D2088">
        <v>2350</v>
      </c>
      <c r="E2088" s="1">
        <v>500287</v>
      </c>
      <c r="F2088" t="s">
        <v>631</v>
      </c>
      <c r="G2088" t="s">
        <v>531</v>
      </c>
      <c r="H2088" t="s">
        <v>532</v>
      </c>
      <c r="I2088" t="s">
        <v>533</v>
      </c>
      <c r="J2088" t="s">
        <v>534</v>
      </c>
    </row>
    <row r="2089" spans="1:10" x14ac:dyDescent="0.35">
      <c r="A2089" t="str">
        <f>VLOOKUP(E2089,kontoplaan!A465:F1933,6,FALSE)</f>
        <v>Põhitegevuse kulud</v>
      </c>
      <c r="B2089" t="str">
        <f>VLOOKUP(E2089,kontogrupp!A988:B2313,2,FALSE)</f>
        <v>50 - tööjõukulud</v>
      </c>
      <c r="C2089" t="s">
        <v>227</v>
      </c>
      <c r="D2089">
        <v>3000</v>
      </c>
      <c r="E2089" s="1">
        <v>500280</v>
      </c>
      <c r="F2089" t="s">
        <v>227</v>
      </c>
      <c r="G2089" t="s">
        <v>531</v>
      </c>
      <c r="H2089" t="s">
        <v>532</v>
      </c>
      <c r="I2089" t="s">
        <v>533</v>
      </c>
      <c r="J2089" t="s">
        <v>534</v>
      </c>
    </row>
    <row r="2090" spans="1:10" x14ac:dyDescent="0.35">
      <c r="A2090" t="str">
        <f>VLOOKUP(E2090,kontoplaan!A466:F1934,6,FALSE)</f>
        <v>Põhitegevuse kulud</v>
      </c>
      <c r="B2090" t="str">
        <f>VLOOKUP(E2090,kontogrupp!A989:B2314,2,FALSE)</f>
        <v>55 - majandamiskulud</v>
      </c>
      <c r="C2090" t="s">
        <v>1813</v>
      </c>
      <c r="D2090">
        <v>3500</v>
      </c>
      <c r="E2090" s="1">
        <v>551300</v>
      </c>
      <c r="F2090" t="s">
        <v>440</v>
      </c>
      <c r="G2090" t="s">
        <v>458</v>
      </c>
      <c r="H2090" t="s">
        <v>459</v>
      </c>
      <c r="I2090" t="s">
        <v>348</v>
      </c>
      <c r="J2090" t="s">
        <v>349</v>
      </c>
    </row>
    <row r="2091" spans="1:10" x14ac:dyDescent="0.35">
      <c r="A2091" t="str">
        <f>VLOOKUP(E2091,kontoplaan!A467:F1935,6,FALSE)</f>
        <v>Põhitegevuse kulud</v>
      </c>
      <c r="B2091" t="str">
        <f>VLOOKUP(E2091,kontogrupp!A990:B2315,2,FALSE)</f>
        <v>55 - majandamiskulud</v>
      </c>
      <c r="C2091" t="s">
        <v>172</v>
      </c>
      <c r="D2091">
        <v>-3500</v>
      </c>
      <c r="E2091" s="1">
        <v>551240</v>
      </c>
      <c r="F2091" t="s">
        <v>172</v>
      </c>
      <c r="G2091" t="s">
        <v>384</v>
      </c>
      <c r="H2091" t="s">
        <v>385</v>
      </c>
      <c r="I2091" t="s">
        <v>339</v>
      </c>
      <c r="J2091" t="s">
        <v>340</v>
      </c>
    </row>
    <row r="2092" spans="1:10" x14ac:dyDescent="0.35">
      <c r="A2092" t="str">
        <f>VLOOKUP(E2092,kontoplaan!A468:F1936,6,FALSE)</f>
        <v>Põhitegevuse kulud</v>
      </c>
      <c r="B2092" t="str">
        <f>VLOOKUP(E2092,kontogrupp!A991:B2316,2,FALSE)</f>
        <v>50 - tööjõukulud</v>
      </c>
      <c r="C2092" t="s">
        <v>97</v>
      </c>
      <c r="D2092">
        <v>-7145</v>
      </c>
      <c r="E2092" s="1">
        <v>500500</v>
      </c>
      <c r="F2092" t="s">
        <v>97</v>
      </c>
      <c r="G2092" t="s">
        <v>221</v>
      </c>
      <c r="H2092" t="s">
        <v>222</v>
      </c>
      <c r="I2092" t="s">
        <v>223</v>
      </c>
      <c r="J2092" t="s">
        <v>224</v>
      </c>
    </row>
    <row r="2093" spans="1:10" x14ac:dyDescent="0.35">
      <c r="A2093" t="str">
        <f>VLOOKUP(E2093,kontoplaan!A469:F1937,6,FALSE)</f>
        <v>Põhitegevuse kulud</v>
      </c>
      <c r="B2093" t="str">
        <f>VLOOKUP(E2093,kontogrupp!A992:B2317,2,FALSE)</f>
        <v>50 - tööjõukulud</v>
      </c>
      <c r="C2093" t="s">
        <v>206</v>
      </c>
      <c r="D2093">
        <v>-3240</v>
      </c>
      <c r="E2093" s="1">
        <v>500240</v>
      </c>
      <c r="F2093" t="s">
        <v>206</v>
      </c>
      <c r="G2093" t="s">
        <v>221</v>
      </c>
      <c r="H2093" t="s">
        <v>222</v>
      </c>
      <c r="I2093" t="s">
        <v>223</v>
      </c>
      <c r="J2093" t="s">
        <v>224</v>
      </c>
    </row>
    <row r="2094" spans="1:10" x14ac:dyDescent="0.35">
      <c r="A2094" t="str">
        <f>VLOOKUP(E2094,kontoplaan!A470:F1938,6,FALSE)</f>
        <v>Põhitegevuse kulud</v>
      </c>
      <c r="B2094" t="str">
        <f>VLOOKUP(E2094,kontogrupp!A993:B2318,2,FALSE)</f>
        <v>50 - tööjõukulud</v>
      </c>
      <c r="C2094" t="s">
        <v>220</v>
      </c>
      <c r="D2094">
        <v>1361</v>
      </c>
      <c r="E2094" s="1">
        <v>500210</v>
      </c>
      <c r="F2094" t="s">
        <v>220</v>
      </c>
      <c r="G2094" t="s">
        <v>221</v>
      </c>
      <c r="H2094" t="s">
        <v>222</v>
      </c>
      <c r="I2094" t="s">
        <v>223</v>
      </c>
      <c r="J2094" t="s">
        <v>224</v>
      </c>
    </row>
    <row r="2095" spans="1:10" x14ac:dyDescent="0.35">
      <c r="A2095" t="str">
        <f>VLOOKUP(E2095,kontoplaan!A471:F1939,6,FALSE)</f>
        <v>Põhitegevuse kulud</v>
      </c>
      <c r="B2095" t="str">
        <f>VLOOKUP(E2095,kontogrupp!A994:B2319,2,FALSE)</f>
        <v>50 - tööjõukulud</v>
      </c>
      <c r="C2095" t="s">
        <v>783</v>
      </c>
      <c r="D2095">
        <v>8772</v>
      </c>
      <c r="E2095" s="1">
        <v>500430</v>
      </c>
      <c r="F2095" t="s">
        <v>783</v>
      </c>
      <c r="G2095" t="s">
        <v>221</v>
      </c>
      <c r="H2095" t="s">
        <v>222</v>
      </c>
      <c r="I2095" t="s">
        <v>223</v>
      </c>
      <c r="J2095" t="s">
        <v>224</v>
      </c>
    </row>
    <row r="2096" spans="1:10" x14ac:dyDescent="0.35">
      <c r="A2096" t="str">
        <f>VLOOKUP(E2096,kontoplaan!A472:F1940,6,FALSE)</f>
        <v>Põhitegevuse kulud</v>
      </c>
      <c r="B2096" t="str">
        <f>VLOOKUP(E2096,kontogrupp!A995:B2320,2,FALSE)</f>
        <v>50 - tööjõukulud</v>
      </c>
      <c r="C2096" t="s">
        <v>102</v>
      </c>
      <c r="D2096">
        <v>252</v>
      </c>
      <c r="E2096" s="1">
        <v>500250</v>
      </c>
      <c r="F2096" t="s">
        <v>102</v>
      </c>
      <c r="G2096" t="s">
        <v>221</v>
      </c>
      <c r="H2096" t="s">
        <v>222</v>
      </c>
      <c r="I2096" t="s">
        <v>223</v>
      </c>
      <c r="J2096" t="s">
        <v>224</v>
      </c>
    </row>
    <row r="2097" spans="1:16" x14ac:dyDescent="0.35">
      <c r="A2097" t="str">
        <f>VLOOKUP(E2097,kontoplaan!A473:F1941,6,FALSE)</f>
        <v>Põhitegevuse kulud</v>
      </c>
      <c r="B2097" t="str">
        <f>VLOOKUP(E2097,kontogrupp!A996:B2321,2,FALSE)</f>
        <v>55 - majandamiskulud</v>
      </c>
      <c r="C2097" t="s">
        <v>888</v>
      </c>
      <c r="D2097">
        <v>7000</v>
      </c>
      <c r="E2097" s="1">
        <v>551600</v>
      </c>
      <c r="F2097" t="s">
        <v>888</v>
      </c>
      <c r="G2097" t="s">
        <v>458</v>
      </c>
      <c r="H2097" t="s">
        <v>459</v>
      </c>
      <c r="I2097" t="s">
        <v>348</v>
      </c>
      <c r="J2097" t="s">
        <v>349</v>
      </c>
    </row>
    <row r="2098" spans="1:16" x14ac:dyDescent="0.35">
      <c r="A2098" t="str">
        <f>VLOOKUP(E2098,kontoplaan!A474:F1942,6,FALSE)</f>
        <v>Põhitegevuse kulud</v>
      </c>
      <c r="B2098" t="str">
        <f>VLOOKUP(E2098,kontogrupp!A997:B2322,2,FALSE)</f>
        <v>55 - majandamiskulud</v>
      </c>
      <c r="C2098" t="s">
        <v>182</v>
      </c>
      <c r="D2098">
        <v>-7000</v>
      </c>
      <c r="E2098" s="1">
        <v>551660</v>
      </c>
      <c r="F2098" t="s">
        <v>182</v>
      </c>
      <c r="G2098" t="s">
        <v>458</v>
      </c>
      <c r="H2098" t="s">
        <v>459</v>
      </c>
      <c r="I2098" t="s">
        <v>348</v>
      </c>
      <c r="J2098" t="s">
        <v>349</v>
      </c>
    </row>
    <row r="2099" spans="1:16" x14ac:dyDescent="0.35">
      <c r="A2099" t="str">
        <f>VLOOKUP(E2099,kontoplaan!A475:F1943,6,FALSE)</f>
        <v>Põhitegevuse kulud</v>
      </c>
      <c r="B2099" t="str">
        <f>VLOOKUP(E2099,kontogrupp!A998:B2323,2,FALSE)</f>
        <v>55 - majandamiskulud</v>
      </c>
      <c r="C2099" t="s">
        <v>478</v>
      </c>
      <c r="D2099">
        <v>5000</v>
      </c>
      <c r="E2099" s="1">
        <v>551306</v>
      </c>
      <c r="F2099" t="s">
        <v>478</v>
      </c>
      <c r="G2099" t="s">
        <v>458</v>
      </c>
      <c r="H2099" t="s">
        <v>459</v>
      </c>
      <c r="I2099" t="s">
        <v>348</v>
      </c>
      <c r="J2099" t="s">
        <v>349</v>
      </c>
    </row>
    <row r="2100" spans="1:16" x14ac:dyDescent="0.35">
      <c r="A2100" t="str">
        <f>VLOOKUP(E2100,kontoplaan!A476:F1944,6,FALSE)</f>
        <v>Põhitegevuse kulud</v>
      </c>
      <c r="B2100" t="str">
        <f>VLOOKUP(E2100,kontogrupp!A999:B2324,2,FALSE)</f>
        <v>50 - tööjõukulud</v>
      </c>
      <c r="C2100" t="s">
        <v>18</v>
      </c>
      <c r="D2100">
        <v>-161</v>
      </c>
      <c r="E2100" s="1">
        <v>506040</v>
      </c>
      <c r="F2100" t="s">
        <v>18</v>
      </c>
      <c r="G2100" t="s">
        <v>19</v>
      </c>
      <c r="H2100" t="s">
        <v>20</v>
      </c>
      <c r="I2100" t="s">
        <v>21</v>
      </c>
      <c r="J2100" t="s">
        <v>22</v>
      </c>
      <c r="O2100" t="s">
        <v>23</v>
      </c>
      <c r="P2100" t="s">
        <v>24</v>
      </c>
    </row>
    <row r="2101" spans="1:16" x14ac:dyDescent="0.35">
      <c r="A2101" t="str">
        <f>VLOOKUP(E2101,kontoplaan!A477:F1945,6,FALSE)</f>
        <v>Põhitegevuse kulud</v>
      </c>
      <c r="B2101" t="str">
        <f>VLOOKUP(E2101,kontogrupp!A1000:B2325,2,FALSE)</f>
        <v>50 - tööjõukulud</v>
      </c>
      <c r="C2101" t="s">
        <v>28</v>
      </c>
      <c r="D2101">
        <v>-6670</v>
      </c>
      <c r="E2101" s="1">
        <v>506000</v>
      </c>
      <c r="F2101" t="s">
        <v>28</v>
      </c>
      <c r="G2101" t="s">
        <v>19</v>
      </c>
      <c r="H2101" t="s">
        <v>20</v>
      </c>
      <c r="I2101" t="s">
        <v>21</v>
      </c>
      <c r="J2101" t="s">
        <v>22</v>
      </c>
      <c r="O2101" t="s">
        <v>23</v>
      </c>
      <c r="P2101" t="s">
        <v>24</v>
      </c>
    </row>
    <row r="2102" spans="1:16" x14ac:dyDescent="0.35">
      <c r="A2102" t="str">
        <f>VLOOKUP(E2102,kontoplaan!A478:F1946,6,FALSE)</f>
        <v>Põhitegevuse kulud</v>
      </c>
      <c r="B2102" t="str">
        <f>VLOOKUP(E2102,kontogrupp!A1001:B2326,2,FALSE)</f>
        <v>50 - tööjõukulud</v>
      </c>
      <c r="C2102" t="s">
        <v>108</v>
      </c>
      <c r="D2102">
        <v>-20212</v>
      </c>
      <c r="E2102" s="1">
        <v>500140</v>
      </c>
      <c r="F2102" t="s">
        <v>108</v>
      </c>
      <c r="G2102" t="s">
        <v>19</v>
      </c>
      <c r="H2102" t="s">
        <v>20</v>
      </c>
      <c r="I2102" t="s">
        <v>21</v>
      </c>
      <c r="J2102" t="s">
        <v>22</v>
      </c>
      <c r="O2102" t="s">
        <v>23</v>
      </c>
      <c r="P2102" t="s">
        <v>24</v>
      </c>
    </row>
    <row r="2103" spans="1:16" x14ac:dyDescent="0.35">
      <c r="A2103" t="str">
        <f>VLOOKUP(E2103,kontoplaan!A479:F1947,6,FALSE)</f>
        <v>Põhitegevuse kulud</v>
      </c>
      <c r="B2103" t="str">
        <f>VLOOKUP(E2103,kontogrupp!A1002:B2327,2,FALSE)</f>
        <v>50 - tööjõukulud</v>
      </c>
      <c r="C2103" t="s">
        <v>18</v>
      </c>
      <c r="D2103">
        <v>161</v>
      </c>
      <c r="E2103" s="1">
        <v>506040</v>
      </c>
      <c r="F2103" t="s">
        <v>18</v>
      </c>
      <c r="G2103" t="s">
        <v>19</v>
      </c>
      <c r="H2103" t="s">
        <v>20</v>
      </c>
      <c r="I2103" t="s">
        <v>21</v>
      </c>
      <c r="J2103" t="s">
        <v>22</v>
      </c>
      <c r="M2103" t="s">
        <v>42</v>
      </c>
      <c r="N2103" t="s">
        <v>43</v>
      </c>
      <c r="O2103" t="s">
        <v>23</v>
      </c>
      <c r="P2103" t="s">
        <v>24</v>
      </c>
    </row>
    <row r="2104" spans="1:16" x14ac:dyDescent="0.35">
      <c r="A2104" t="str">
        <f>VLOOKUP(E2104,kontoplaan!A480:F1948,6,FALSE)</f>
        <v>Põhitegevuse kulud</v>
      </c>
      <c r="B2104" t="str">
        <f>VLOOKUP(E2104,kontogrupp!A1003:B2328,2,FALSE)</f>
        <v>50 - tööjõukulud</v>
      </c>
      <c r="C2104" t="s">
        <v>28</v>
      </c>
      <c r="D2104">
        <v>6670</v>
      </c>
      <c r="E2104" s="1">
        <v>506000</v>
      </c>
      <c r="F2104" t="s">
        <v>28</v>
      </c>
      <c r="G2104" t="s">
        <v>19</v>
      </c>
      <c r="H2104" t="s">
        <v>20</v>
      </c>
      <c r="I2104" t="s">
        <v>21</v>
      </c>
      <c r="J2104" t="s">
        <v>22</v>
      </c>
      <c r="M2104" t="s">
        <v>42</v>
      </c>
      <c r="N2104" t="s">
        <v>43</v>
      </c>
      <c r="O2104" t="s">
        <v>23</v>
      </c>
      <c r="P2104" t="s">
        <v>24</v>
      </c>
    </row>
    <row r="2105" spans="1:16" x14ac:dyDescent="0.35">
      <c r="A2105" t="str">
        <f>VLOOKUP(E2105,kontoplaan!A481:F1949,6,FALSE)</f>
        <v>Põhitegevuse kulud</v>
      </c>
      <c r="B2105" t="str">
        <f>VLOOKUP(E2105,kontogrupp!A1004:B2329,2,FALSE)</f>
        <v>50 - tööjõukulud</v>
      </c>
      <c r="C2105" t="s">
        <v>108</v>
      </c>
      <c r="D2105">
        <v>20212</v>
      </c>
      <c r="E2105" s="1">
        <v>500140</v>
      </c>
      <c r="F2105" t="s">
        <v>108</v>
      </c>
      <c r="G2105" t="s">
        <v>19</v>
      </c>
      <c r="H2105" t="s">
        <v>20</v>
      </c>
      <c r="I2105" t="s">
        <v>21</v>
      </c>
      <c r="J2105" t="s">
        <v>22</v>
      </c>
      <c r="M2105" t="s">
        <v>42</v>
      </c>
      <c r="N2105" t="s">
        <v>43</v>
      </c>
      <c r="O2105" t="s">
        <v>23</v>
      </c>
      <c r="P2105" t="s">
        <v>24</v>
      </c>
    </row>
    <row r="2106" spans="1:16" hidden="1" x14ac:dyDescent="0.35">
      <c r="A2106" t="str">
        <f>VLOOKUP(E2106,kontoplaan!A482:F1950,6,FALSE)</f>
        <v>Põhitegevuse tulud</v>
      </c>
      <c r="B2106" t="str">
        <f>VLOOKUP(E2106,kontogrupp!A1005:B2330,2,FALSE)</f>
        <v>35 - saadud toetused</v>
      </c>
      <c r="C2106" t="s">
        <v>806</v>
      </c>
      <c r="D2106">
        <v>27043</v>
      </c>
      <c r="E2106" s="1">
        <v>352000</v>
      </c>
      <c r="F2106" t="s">
        <v>806</v>
      </c>
      <c r="G2106" t="s">
        <v>19</v>
      </c>
      <c r="H2106" t="s">
        <v>20</v>
      </c>
      <c r="I2106" t="s">
        <v>1065</v>
      </c>
      <c r="J2106" t="s">
        <v>1066</v>
      </c>
      <c r="M2106" t="s">
        <v>42</v>
      </c>
      <c r="N2106" t="s">
        <v>43</v>
      </c>
    </row>
    <row r="2107" spans="1:16" x14ac:dyDescent="0.35">
      <c r="A2107" t="str">
        <f>VLOOKUP(E2107,kontoplaan!A483:F1951,6,FALSE)</f>
        <v>Põhitegevuse kulud</v>
      </c>
      <c r="B2107" t="str">
        <f>VLOOKUP(E2107,kontogrupp!A1006:B2331,2,FALSE)</f>
        <v>41 - toetused füüsilistele isikutele</v>
      </c>
      <c r="C2107" t="s">
        <v>1814</v>
      </c>
      <c r="D2107">
        <v>4229</v>
      </c>
      <c r="E2107" s="1">
        <v>413100</v>
      </c>
      <c r="F2107" t="s">
        <v>1229</v>
      </c>
      <c r="G2107" t="s">
        <v>1016</v>
      </c>
      <c r="H2107" t="s">
        <v>1017</v>
      </c>
      <c r="I2107" t="s">
        <v>1230</v>
      </c>
      <c r="J2107" t="s">
        <v>1231</v>
      </c>
      <c r="M2107" t="s">
        <v>1232</v>
      </c>
      <c r="N2107" t="s">
        <v>1233</v>
      </c>
      <c r="O2107" t="s">
        <v>1234</v>
      </c>
      <c r="P2107" t="s">
        <v>1229</v>
      </c>
    </row>
    <row r="2108" spans="1:16" hidden="1" x14ac:dyDescent="0.35">
      <c r="A2108" t="str">
        <f>VLOOKUP(E2108,kontoplaan!A484:F1952,6,FALSE)</f>
        <v>Põhitegevuse tulud</v>
      </c>
      <c r="B2108" t="str">
        <f>VLOOKUP(E2108,kontogrupp!A1007:B2332,2,FALSE)</f>
        <v>35 - saadud toetused</v>
      </c>
      <c r="C2108" t="s">
        <v>1814</v>
      </c>
      <c r="D2108">
        <v>4229</v>
      </c>
      <c r="E2108" s="1">
        <v>352000</v>
      </c>
      <c r="F2108" t="s">
        <v>806</v>
      </c>
      <c r="G2108" t="s">
        <v>1016</v>
      </c>
      <c r="H2108" t="s">
        <v>1017</v>
      </c>
      <c r="I2108" t="s">
        <v>1230</v>
      </c>
      <c r="J2108" t="s">
        <v>1231</v>
      </c>
      <c r="M2108" t="s">
        <v>1232</v>
      </c>
      <c r="N2108" t="s">
        <v>1233</v>
      </c>
    </row>
    <row r="2109" spans="1:16" x14ac:dyDescent="0.35">
      <c r="A2109" t="str">
        <f>VLOOKUP(E2109,kontoplaan!A485:F1953,6,FALSE)</f>
        <v>Põhitegevuse kulud</v>
      </c>
      <c r="B2109" t="str">
        <f>VLOOKUP(E2109,kontogrupp!A1008:B2333,2,FALSE)</f>
        <v>55 - majandamiskulud</v>
      </c>
      <c r="C2109" t="s">
        <v>172</v>
      </c>
      <c r="D2109">
        <v>1872</v>
      </c>
      <c r="E2109" s="1">
        <v>551240</v>
      </c>
      <c r="F2109" t="s">
        <v>172</v>
      </c>
      <c r="G2109" t="s">
        <v>458</v>
      </c>
      <c r="H2109" t="s">
        <v>459</v>
      </c>
      <c r="I2109" t="s">
        <v>348</v>
      </c>
      <c r="J2109" t="s">
        <v>349</v>
      </c>
      <c r="M2109" t="s">
        <v>1815</v>
      </c>
      <c r="N2109" t="s">
        <v>1816</v>
      </c>
      <c r="O2109" t="s">
        <v>1817</v>
      </c>
      <c r="P2109" t="s">
        <v>1818</v>
      </c>
    </row>
    <row r="2110" spans="1:16" hidden="1" x14ac:dyDescent="0.35">
      <c r="A2110" t="str">
        <f>VLOOKUP(E2110,kontoplaan!A486:F1954,6,FALSE)</f>
        <v>Põhitegevuse tulud</v>
      </c>
      <c r="B2110" t="str">
        <f>VLOOKUP(E2110,kontogrupp!A1009:B2334,2,FALSE)</f>
        <v>35 - saadud toetused</v>
      </c>
      <c r="C2110" t="s">
        <v>1814</v>
      </c>
      <c r="D2110">
        <v>1872</v>
      </c>
      <c r="E2110" s="1">
        <v>352000</v>
      </c>
      <c r="F2110" t="s">
        <v>806</v>
      </c>
      <c r="G2110" t="s">
        <v>47</v>
      </c>
      <c r="H2110" t="s">
        <v>48</v>
      </c>
      <c r="I2110" t="s">
        <v>32</v>
      </c>
      <c r="J2110" t="s">
        <v>33</v>
      </c>
      <c r="M2110" t="s">
        <v>1815</v>
      </c>
      <c r="N2110" t="s">
        <v>1816</v>
      </c>
    </row>
    <row r="2111" spans="1:16" x14ac:dyDescent="0.35">
      <c r="A2111" t="str">
        <f>VLOOKUP(E2111,kontoplaan!A487:F1955,6,FALSE)</f>
        <v>Põhitegevuse kulud</v>
      </c>
      <c r="B2111" t="str">
        <f>VLOOKUP(E2111,kontogrupp!A1010:B2335,2,FALSE)</f>
        <v>55 - majandamiskulud</v>
      </c>
      <c r="C2111" t="s">
        <v>1819</v>
      </c>
      <c r="D2111">
        <v>-2924</v>
      </c>
      <c r="E2111" s="1">
        <v>552590</v>
      </c>
      <c r="F2111" t="s">
        <v>149</v>
      </c>
      <c r="G2111" t="s">
        <v>139</v>
      </c>
      <c r="H2111" t="s">
        <v>140</v>
      </c>
      <c r="I2111" t="s">
        <v>250</v>
      </c>
      <c r="J2111" t="s">
        <v>251</v>
      </c>
      <c r="M2111" t="s">
        <v>797</v>
      </c>
      <c r="N2111" t="s">
        <v>798</v>
      </c>
      <c r="O2111" t="s">
        <v>799</v>
      </c>
      <c r="P2111" t="s">
        <v>800</v>
      </c>
    </row>
    <row r="2112" spans="1:16" hidden="1" x14ac:dyDescent="0.35">
      <c r="A2112" t="str">
        <f>VLOOKUP(E2112,kontoplaan!A488:F1956,6,FALSE)</f>
        <v>Põhitegevuse tulud</v>
      </c>
      <c r="B2112" t="str">
        <f>VLOOKUP(E2112,kontogrupp!A1011:B2336,2,FALSE)</f>
        <v>35 - saadud toetused</v>
      </c>
      <c r="C2112" t="s">
        <v>1819</v>
      </c>
      <c r="D2112">
        <v>-2924</v>
      </c>
      <c r="E2112" s="1">
        <v>352000</v>
      </c>
      <c r="F2112" t="s">
        <v>806</v>
      </c>
      <c r="G2112" t="s">
        <v>139</v>
      </c>
      <c r="H2112" t="s">
        <v>140</v>
      </c>
      <c r="I2112" t="s">
        <v>250</v>
      </c>
      <c r="J2112" t="s">
        <v>251</v>
      </c>
      <c r="M2112" t="s">
        <v>797</v>
      </c>
      <c r="N2112" t="s">
        <v>798</v>
      </c>
    </row>
    <row r="2113" spans="1:16" hidden="1" x14ac:dyDescent="0.35">
      <c r="A2113" t="str">
        <f>VLOOKUP(E2113,kontoplaan!A489:F1957,6,FALSE)</f>
        <v>Põhitegevuse tulud</v>
      </c>
      <c r="B2113" t="str">
        <f>VLOOKUP(E2113,kontogrupp!A1012:B2337,2,FALSE)</f>
        <v>35 - saadud toetused</v>
      </c>
      <c r="C2113" t="s">
        <v>1820</v>
      </c>
      <c r="D2113">
        <v>-3634</v>
      </c>
      <c r="E2113" s="1">
        <v>352001</v>
      </c>
      <c r="F2113" t="s">
        <v>1822</v>
      </c>
      <c r="G2113" t="s">
        <v>126</v>
      </c>
      <c r="H2113" t="s">
        <v>127</v>
      </c>
      <c r="I2113" t="s">
        <v>1065</v>
      </c>
      <c r="J2113" t="s">
        <v>1066</v>
      </c>
    </row>
    <row r="2114" spans="1:16" x14ac:dyDescent="0.35">
      <c r="A2114" t="str">
        <f>VLOOKUP(E2114,kontoplaan!A490:F1958,6,FALSE)</f>
        <v>Põhitegevuse kulud</v>
      </c>
      <c r="B2114" t="str">
        <f>VLOOKUP(E2114,kontogrupp!A1013:B2338,2,FALSE)</f>
        <v>50 - tööjõukulud</v>
      </c>
      <c r="C2114" t="s">
        <v>157</v>
      </c>
      <c r="D2114">
        <v>19117</v>
      </c>
      <c r="E2114" s="1">
        <v>500260</v>
      </c>
      <c r="F2114" t="s">
        <v>157</v>
      </c>
      <c r="G2114" t="s">
        <v>380</v>
      </c>
      <c r="H2114" t="s">
        <v>381</v>
      </c>
      <c r="I2114" t="s">
        <v>250</v>
      </c>
      <c r="J2114" t="s">
        <v>251</v>
      </c>
    </row>
    <row r="2115" spans="1:16" x14ac:dyDescent="0.35">
      <c r="A2115" t="str">
        <f>VLOOKUP(E2115,kontoplaan!A491:F1959,6,FALSE)</f>
        <v>Põhitegevuse kulud</v>
      </c>
      <c r="B2115" t="str">
        <f>VLOOKUP(E2115,kontogrupp!A1014:B2339,2,FALSE)</f>
        <v>50 - tööjõukulud</v>
      </c>
      <c r="C2115" t="s">
        <v>206</v>
      </c>
      <c r="D2115">
        <v>18000</v>
      </c>
      <c r="E2115" s="1">
        <v>500240</v>
      </c>
      <c r="F2115" t="s">
        <v>206</v>
      </c>
      <c r="G2115" t="s">
        <v>380</v>
      </c>
      <c r="H2115" t="s">
        <v>381</v>
      </c>
      <c r="I2115" t="s">
        <v>250</v>
      </c>
      <c r="J2115" t="s">
        <v>251</v>
      </c>
    </row>
    <row r="2116" spans="1:16" x14ac:dyDescent="0.35">
      <c r="A2116" t="str">
        <f>VLOOKUP(E2116,kontoplaan!A492:F1960,6,FALSE)</f>
        <v>Põhitegevuse kulud</v>
      </c>
      <c r="B2116" t="str">
        <f>VLOOKUP(E2116,kontogrupp!A1015:B2340,2,FALSE)</f>
        <v>41 - toetused füüsilistele isikutele</v>
      </c>
      <c r="C2116" t="s">
        <v>1823</v>
      </c>
      <c r="D2116">
        <v>-21500</v>
      </c>
      <c r="E2116" s="1">
        <v>413899</v>
      </c>
      <c r="F2116" t="s">
        <v>1057</v>
      </c>
      <c r="G2116" t="s">
        <v>1016</v>
      </c>
      <c r="H2116" t="s">
        <v>1017</v>
      </c>
      <c r="I2116" t="s">
        <v>1051</v>
      </c>
      <c r="J2116" t="s">
        <v>1052</v>
      </c>
      <c r="M2116" t="s">
        <v>1777</v>
      </c>
      <c r="N2116" t="s">
        <v>1778</v>
      </c>
      <c r="O2116" t="s">
        <v>1779</v>
      </c>
      <c r="P2116" t="s">
        <v>1780</v>
      </c>
    </row>
    <row r="2117" spans="1:16" x14ac:dyDescent="0.35">
      <c r="A2117" t="str">
        <f>VLOOKUP(E2117,kontoplaan!A493:F1961,6,FALSE)</f>
        <v>Põhitegevuse kulud</v>
      </c>
      <c r="B2117" t="str">
        <f>VLOOKUP(E2117,kontogrupp!A1016:B2341,2,FALSE)</f>
        <v>50 - tööjõukulud</v>
      </c>
      <c r="C2117" t="s">
        <v>157</v>
      </c>
      <c r="D2117">
        <v>43836</v>
      </c>
      <c r="E2117" s="1">
        <v>500260</v>
      </c>
      <c r="F2117" t="s">
        <v>157</v>
      </c>
      <c r="G2117" t="s">
        <v>609</v>
      </c>
      <c r="H2117" t="s">
        <v>610</v>
      </c>
      <c r="I2117" t="s">
        <v>250</v>
      </c>
      <c r="J2117" t="s">
        <v>251</v>
      </c>
    </row>
    <row r="2118" spans="1:16" x14ac:dyDescent="0.35">
      <c r="A2118" t="str">
        <f>VLOOKUP(E2118,kontoplaan!A494:F1962,6,FALSE)</f>
        <v>Põhitegevuse kulud</v>
      </c>
      <c r="B2118" t="str">
        <f>VLOOKUP(E2118,kontogrupp!A1017:B2342,2,FALSE)</f>
        <v>50 - tööjõukulud</v>
      </c>
      <c r="C2118" t="s">
        <v>97</v>
      </c>
      <c r="D2118">
        <v>-43836</v>
      </c>
      <c r="E2118" s="1">
        <v>500500</v>
      </c>
      <c r="F2118" t="s">
        <v>97</v>
      </c>
      <c r="G2118" t="s">
        <v>609</v>
      </c>
      <c r="H2118" t="s">
        <v>610</v>
      </c>
      <c r="I2118" t="s">
        <v>250</v>
      </c>
      <c r="J2118" t="s">
        <v>251</v>
      </c>
    </row>
    <row r="2119" spans="1:16" x14ac:dyDescent="0.35">
      <c r="A2119" t="str">
        <f>VLOOKUP(E2119,kontoplaan!A495:F1963,6,FALSE)</f>
        <v>Põhitegevuse kulud</v>
      </c>
      <c r="B2119" t="str">
        <f>VLOOKUP(E2119,kontogrupp!A1018:B2343,2,FALSE)</f>
        <v>50 - tööjõukulud</v>
      </c>
      <c r="C2119" t="s">
        <v>220</v>
      </c>
      <c r="D2119">
        <v>1926</v>
      </c>
      <c r="E2119" s="1">
        <v>500210</v>
      </c>
      <c r="F2119" t="s">
        <v>220</v>
      </c>
      <c r="G2119" t="s">
        <v>609</v>
      </c>
      <c r="H2119" t="s">
        <v>610</v>
      </c>
      <c r="I2119" t="s">
        <v>250</v>
      </c>
      <c r="J2119" t="s">
        <v>251</v>
      </c>
    </row>
    <row r="2120" spans="1:16" x14ac:dyDescent="0.35">
      <c r="A2120" t="str">
        <f>VLOOKUP(E2120,kontoplaan!A496:F1964,6,FALSE)</f>
        <v>Põhitegevuse kulud</v>
      </c>
      <c r="B2120" t="str">
        <f>VLOOKUP(E2120,kontogrupp!A1019:B2344,2,FALSE)</f>
        <v>50 - tööjõukulud</v>
      </c>
      <c r="C2120" t="s">
        <v>97</v>
      </c>
      <c r="D2120">
        <v>-1926</v>
      </c>
      <c r="E2120" s="1">
        <v>500500</v>
      </c>
      <c r="F2120" t="s">
        <v>97</v>
      </c>
      <c r="G2120" t="s">
        <v>609</v>
      </c>
      <c r="H2120" t="s">
        <v>610</v>
      </c>
      <c r="I2120" t="s">
        <v>250</v>
      </c>
      <c r="J2120" t="s">
        <v>251</v>
      </c>
    </row>
    <row r="2121" spans="1:16" x14ac:dyDescent="0.35">
      <c r="A2121" t="str">
        <f>VLOOKUP(E2121,kontoplaan!A497:F1965,6,FALSE)</f>
        <v>Põhitegevuse kulud</v>
      </c>
      <c r="B2121" t="str">
        <f>VLOOKUP(E2121,kontogrupp!A1020:B2345,2,FALSE)</f>
        <v>50 - tööjõukulud</v>
      </c>
      <c r="C2121" t="s">
        <v>102</v>
      </c>
      <c r="D2121">
        <v>4232</v>
      </c>
      <c r="E2121" s="1">
        <v>500250</v>
      </c>
      <c r="F2121" t="s">
        <v>102</v>
      </c>
      <c r="G2121" t="s">
        <v>609</v>
      </c>
      <c r="H2121" t="s">
        <v>610</v>
      </c>
      <c r="I2121" t="s">
        <v>250</v>
      </c>
      <c r="J2121" t="s">
        <v>251</v>
      </c>
    </row>
    <row r="2122" spans="1:16" x14ac:dyDescent="0.35">
      <c r="A2122" t="str">
        <f>VLOOKUP(E2122,kontoplaan!A498:F1966,6,FALSE)</f>
        <v>Põhitegevuse kulud</v>
      </c>
      <c r="B2122" t="str">
        <f>VLOOKUP(E2122,kontogrupp!A1021:B2346,2,FALSE)</f>
        <v>50 - tööjõukulud</v>
      </c>
      <c r="C2122" t="s">
        <v>97</v>
      </c>
      <c r="D2122">
        <v>-4232</v>
      </c>
      <c r="E2122" s="1">
        <v>500500</v>
      </c>
      <c r="F2122" t="s">
        <v>97</v>
      </c>
      <c r="G2122" t="s">
        <v>609</v>
      </c>
      <c r="H2122" t="s">
        <v>610</v>
      </c>
      <c r="I2122" t="s">
        <v>250</v>
      </c>
      <c r="J2122" t="s">
        <v>251</v>
      </c>
    </row>
    <row r="2123" spans="1:16" x14ac:dyDescent="0.35">
      <c r="A2123" t="str">
        <f>VLOOKUP(E2123,kontoplaan!A499:F1967,6,FALSE)</f>
        <v>Põhitegevuse kulud</v>
      </c>
      <c r="B2123" t="str">
        <f>VLOOKUP(E2123,kontogrupp!A1022:B2347,2,FALSE)</f>
        <v>55 - majandamiskulud</v>
      </c>
      <c r="C2123" t="s">
        <v>76</v>
      </c>
      <c r="D2123">
        <v>500</v>
      </c>
      <c r="E2123" s="1">
        <v>550040</v>
      </c>
      <c r="F2123" t="s">
        <v>76</v>
      </c>
      <c r="G2123" t="s">
        <v>258</v>
      </c>
      <c r="H2123" t="s">
        <v>259</v>
      </c>
      <c r="I2123" t="s">
        <v>117</v>
      </c>
      <c r="J2123" t="s">
        <v>118</v>
      </c>
    </row>
    <row r="2124" spans="1:16" x14ac:dyDescent="0.35">
      <c r="A2124" t="str">
        <f>VLOOKUP(E2124,kontoplaan!A500:F1968,6,FALSE)</f>
        <v>Põhitegevuse kulud</v>
      </c>
      <c r="B2124" t="str">
        <f>VLOOKUP(E2124,kontogrupp!A1023:B2348,2,FALSE)</f>
        <v>55 - majandamiskulud</v>
      </c>
      <c r="C2124" t="s">
        <v>64</v>
      </c>
      <c r="D2124">
        <v>-500</v>
      </c>
      <c r="E2124" s="1">
        <v>550060</v>
      </c>
      <c r="F2124" t="s">
        <v>64</v>
      </c>
      <c r="G2124" t="s">
        <v>258</v>
      </c>
      <c r="H2124" t="s">
        <v>259</v>
      </c>
      <c r="I2124" t="s">
        <v>117</v>
      </c>
      <c r="J2124" t="s">
        <v>118</v>
      </c>
    </row>
    <row r="2125" spans="1:16" x14ac:dyDescent="0.35">
      <c r="A2125" t="str">
        <f>VLOOKUP(E2125,kontoplaan!A501:F1969,6,FALSE)</f>
        <v>Põhitegevuse kulud</v>
      </c>
      <c r="B2125" t="str">
        <f>VLOOKUP(E2125,kontogrupp!A1024:B2349,2,FALSE)</f>
        <v>55 - majandamiskulud</v>
      </c>
      <c r="C2125" t="s">
        <v>149</v>
      </c>
      <c r="D2125">
        <v>154</v>
      </c>
      <c r="E2125" s="1">
        <v>552590</v>
      </c>
      <c r="F2125" t="s">
        <v>149</v>
      </c>
      <c r="G2125" t="s">
        <v>258</v>
      </c>
      <c r="H2125" t="s">
        <v>259</v>
      </c>
      <c r="I2125" t="s">
        <v>117</v>
      </c>
      <c r="J2125" t="s">
        <v>118</v>
      </c>
    </row>
    <row r="2126" spans="1:16" x14ac:dyDescent="0.35">
      <c r="A2126" t="str">
        <f>VLOOKUP(E2126,kontoplaan!A502:F1970,6,FALSE)</f>
        <v>Põhitegevuse kulud</v>
      </c>
      <c r="B2126" t="str">
        <f>VLOOKUP(E2126,kontogrupp!A1025:B2350,2,FALSE)</f>
        <v>55 - majandamiskulud</v>
      </c>
      <c r="C2126" t="s">
        <v>182</v>
      </c>
      <c r="D2126">
        <v>-154</v>
      </c>
      <c r="E2126" s="1">
        <v>551660</v>
      </c>
      <c r="F2126" t="s">
        <v>182</v>
      </c>
      <c r="G2126" t="s">
        <v>258</v>
      </c>
      <c r="H2126" t="s">
        <v>259</v>
      </c>
      <c r="I2126" t="s">
        <v>117</v>
      </c>
      <c r="J2126" t="s">
        <v>118</v>
      </c>
    </row>
    <row r="2127" spans="1:16" x14ac:dyDescent="0.35">
      <c r="A2127" t="str">
        <f>VLOOKUP(E2127,kontoplaan!A503:F1971,6,FALSE)</f>
        <v>Põhitegevuse kulud</v>
      </c>
      <c r="B2127" t="str">
        <f>VLOOKUP(E2127,kontogrupp!A1026:B2351,2,FALSE)</f>
        <v>50 - tööjõukulud</v>
      </c>
      <c r="C2127" t="s">
        <v>18</v>
      </c>
      <c r="D2127">
        <v>10</v>
      </c>
      <c r="E2127" s="1">
        <v>506040</v>
      </c>
      <c r="F2127" t="s">
        <v>18</v>
      </c>
      <c r="G2127" t="s">
        <v>422</v>
      </c>
      <c r="H2127" t="s">
        <v>423</v>
      </c>
      <c r="I2127" t="s">
        <v>307</v>
      </c>
      <c r="J2127" t="s">
        <v>308</v>
      </c>
    </row>
    <row r="2128" spans="1:16" x14ac:dyDescent="0.35">
      <c r="A2128" t="str">
        <f>VLOOKUP(E2128,kontoplaan!A504:F1972,6,FALSE)</f>
        <v>Põhitegevuse kulud</v>
      </c>
      <c r="B2128" t="str">
        <f>VLOOKUP(E2128,kontogrupp!A1027:B2352,2,FALSE)</f>
        <v>50 - tööjõukulud</v>
      </c>
      <c r="C2128" t="s">
        <v>28</v>
      </c>
      <c r="D2128">
        <v>218</v>
      </c>
      <c r="E2128" s="1">
        <v>506000</v>
      </c>
      <c r="F2128" t="s">
        <v>28</v>
      </c>
      <c r="G2128" t="s">
        <v>422</v>
      </c>
      <c r="H2128" t="s">
        <v>423</v>
      </c>
      <c r="I2128" t="s">
        <v>307</v>
      </c>
      <c r="J2128" t="s">
        <v>308</v>
      </c>
    </row>
    <row r="2129" spans="1:10" x14ac:dyDescent="0.35">
      <c r="A2129" t="str">
        <f>VLOOKUP(E2129,kontoplaan!A505:F1973,6,FALSE)</f>
        <v>Põhitegevuse kulud</v>
      </c>
      <c r="B2129" t="str">
        <f>VLOOKUP(E2129,kontogrupp!A1028:B2353,2,FALSE)</f>
        <v>50 - tööjõukulud</v>
      </c>
      <c r="C2129" t="s">
        <v>157</v>
      </c>
      <c r="D2129">
        <v>430</v>
      </c>
      <c r="E2129" s="1">
        <v>500260</v>
      </c>
      <c r="F2129" t="s">
        <v>157</v>
      </c>
      <c r="G2129" t="s">
        <v>422</v>
      </c>
      <c r="H2129" t="s">
        <v>423</v>
      </c>
      <c r="I2129" t="s">
        <v>307</v>
      </c>
      <c r="J2129" t="s">
        <v>308</v>
      </c>
    </row>
    <row r="2130" spans="1:10" hidden="1" x14ac:dyDescent="0.35">
      <c r="A2130" t="str">
        <f>VLOOKUP(E2130,kontoplaan!A506:F1974,6,FALSE)</f>
        <v>Põhitegevuse tulud</v>
      </c>
      <c r="B2130" t="str">
        <f>VLOOKUP(E2130,kontogrupp!A1029:B2354,2,FALSE)</f>
        <v>32 - tulud kaupade ja teenuste müügist</v>
      </c>
      <c r="C2130" t="s">
        <v>1824</v>
      </c>
      <c r="D2130">
        <v>658</v>
      </c>
      <c r="E2130" s="1">
        <v>322090</v>
      </c>
      <c r="F2130" t="s">
        <v>197</v>
      </c>
      <c r="G2130" t="s">
        <v>422</v>
      </c>
      <c r="H2130" t="s">
        <v>423</v>
      </c>
      <c r="I2130" t="s">
        <v>307</v>
      </c>
      <c r="J2130" t="s">
        <v>308</v>
      </c>
    </row>
    <row r="2131" spans="1:10" x14ac:dyDescent="0.35">
      <c r="A2131" t="str">
        <f>VLOOKUP(E2131,kontoplaan!A507:F1975,6,FALSE)</f>
        <v>Põhitegevuse kulud</v>
      </c>
      <c r="B2131" t="str">
        <f>VLOOKUP(E2131,kontogrupp!A1030:B2355,2,FALSE)</f>
        <v>55 - majandamiskulud</v>
      </c>
      <c r="C2131" t="s">
        <v>1825</v>
      </c>
      <c r="D2131">
        <v>96119</v>
      </c>
      <c r="E2131" s="1">
        <v>552110</v>
      </c>
      <c r="F2131" t="s">
        <v>304</v>
      </c>
      <c r="G2131" t="s">
        <v>422</v>
      </c>
      <c r="H2131" t="s">
        <v>423</v>
      </c>
      <c r="I2131" t="s">
        <v>307</v>
      </c>
      <c r="J2131" t="s">
        <v>308</v>
      </c>
    </row>
    <row r="2132" spans="1:10" x14ac:dyDescent="0.35">
      <c r="A2132" t="str">
        <f>VLOOKUP(E2132,kontoplaan!A508:F1976,6,FALSE)</f>
        <v>Põhitegevuse kulud</v>
      </c>
      <c r="B2132" t="str">
        <f>VLOOKUP(E2132,kontogrupp!A1031:B2356,2,FALSE)</f>
        <v>55 - majandamiskulud</v>
      </c>
      <c r="C2132" t="s">
        <v>1826</v>
      </c>
      <c r="D2132">
        <v>-96119</v>
      </c>
      <c r="E2132" s="1">
        <v>552100</v>
      </c>
      <c r="F2132" t="s">
        <v>1250</v>
      </c>
      <c r="G2132" t="s">
        <v>422</v>
      </c>
      <c r="H2132" t="s">
        <v>423</v>
      </c>
      <c r="I2132" t="s">
        <v>307</v>
      </c>
      <c r="J2132" t="s">
        <v>308</v>
      </c>
    </row>
    <row r="2133" spans="1:10" x14ac:dyDescent="0.35">
      <c r="A2133" t="str">
        <f>VLOOKUP(E2133,kontoplaan!A509:F1977,6,FALSE)</f>
        <v>Põhitegevuse kulud</v>
      </c>
      <c r="B2133" t="str">
        <f>VLOOKUP(E2133,kontogrupp!A1032:B2357,2,FALSE)</f>
        <v>50 - tööjõukulud</v>
      </c>
      <c r="C2133" t="s">
        <v>1827</v>
      </c>
      <c r="D2133">
        <v>-193800</v>
      </c>
      <c r="E2133" s="1">
        <v>500270</v>
      </c>
      <c r="F2133" t="s">
        <v>238</v>
      </c>
      <c r="G2133" t="s">
        <v>422</v>
      </c>
      <c r="H2133" t="s">
        <v>423</v>
      </c>
      <c r="I2133" t="s">
        <v>307</v>
      </c>
      <c r="J2133" t="s">
        <v>308</v>
      </c>
    </row>
    <row r="2134" spans="1:10" x14ac:dyDescent="0.35">
      <c r="A2134" t="str">
        <f>VLOOKUP(E2134,kontoplaan!A510:F1978,6,FALSE)</f>
        <v>Põhitegevuse kulud</v>
      </c>
      <c r="B2134" t="str">
        <f>VLOOKUP(E2134,kontogrupp!A1033:B2358,2,FALSE)</f>
        <v>50 - tööjõukulud</v>
      </c>
      <c r="C2134" t="s">
        <v>1828</v>
      </c>
      <c r="D2134">
        <v>193800</v>
      </c>
      <c r="E2134" s="1">
        <v>500250</v>
      </c>
      <c r="F2134" t="s">
        <v>102</v>
      </c>
      <c r="G2134" t="s">
        <v>422</v>
      </c>
      <c r="H2134" t="s">
        <v>423</v>
      </c>
      <c r="I2134" t="s">
        <v>307</v>
      </c>
      <c r="J2134" t="s">
        <v>308</v>
      </c>
    </row>
    <row r="2135" spans="1:10" x14ac:dyDescent="0.35">
      <c r="A2135" t="str">
        <f>VLOOKUP(E2135,kontoplaan!A511:F1979,6,FALSE)</f>
        <v>Põhitegevuse kulud</v>
      </c>
      <c r="B2135" t="str">
        <f>VLOOKUP(E2135,kontogrupp!A1034:B2359,2,FALSE)</f>
        <v>55 - majandamiskulud</v>
      </c>
      <c r="C2135" t="s">
        <v>230</v>
      </c>
      <c r="D2135">
        <v>100</v>
      </c>
      <c r="E2135" s="1">
        <v>551590</v>
      </c>
      <c r="F2135" t="s">
        <v>230</v>
      </c>
      <c r="G2135" t="s">
        <v>609</v>
      </c>
      <c r="H2135" t="s">
        <v>610</v>
      </c>
      <c r="I2135" t="s">
        <v>250</v>
      </c>
      <c r="J2135" t="s">
        <v>251</v>
      </c>
    </row>
    <row r="2136" spans="1:10" x14ac:dyDescent="0.35">
      <c r="A2136" t="str">
        <f>VLOOKUP(E2136,kontoplaan!A512:F1980,6,FALSE)</f>
        <v>Põhitegevuse kulud</v>
      </c>
      <c r="B2136" t="str">
        <f>VLOOKUP(E2136,kontogrupp!A1035:B2360,2,FALSE)</f>
        <v>55 - majandamiskulud</v>
      </c>
      <c r="C2136" t="s">
        <v>274</v>
      </c>
      <c r="D2136">
        <v>25</v>
      </c>
      <c r="E2136" s="1">
        <v>550420</v>
      </c>
      <c r="F2136" t="s">
        <v>274</v>
      </c>
      <c r="G2136" t="s">
        <v>609</v>
      </c>
      <c r="H2136" t="s">
        <v>610</v>
      </c>
      <c r="I2136" t="s">
        <v>250</v>
      </c>
      <c r="J2136" t="s">
        <v>251</v>
      </c>
    </row>
    <row r="2137" spans="1:10" x14ac:dyDescent="0.35">
      <c r="A2137" t="str">
        <f>VLOOKUP(E2137,kontoplaan!A513:F1981,6,FALSE)</f>
        <v>Põhitegevuse kulud</v>
      </c>
      <c r="B2137" t="str">
        <f>VLOOKUP(E2137,kontogrupp!A1036:B2361,2,FALSE)</f>
        <v>55 - majandamiskulud</v>
      </c>
      <c r="C2137" t="s">
        <v>276</v>
      </c>
      <c r="D2137">
        <v>25</v>
      </c>
      <c r="E2137" s="1">
        <v>550410</v>
      </c>
      <c r="F2137" t="s">
        <v>276</v>
      </c>
      <c r="G2137" t="s">
        <v>609</v>
      </c>
      <c r="H2137" t="s">
        <v>610</v>
      </c>
      <c r="I2137" t="s">
        <v>250</v>
      </c>
      <c r="J2137" t="s">
        <v>251</v>
      </c>
    </row>
    <row r="2138" spans="1:10" x14ac:dyDescent="0.35">
      <c r="A2138" t="str">
        <f>VLOOKUP(E2138,kontoplaan!A514:F1982,6,FALSE)</f>
        <v>Põhitegevuse kulud</v>
      </c>
      <c r="B2138" t="str">
        <f>VLOOKUP(E2138,kontogrupp!A1037:B2362,2,FALSE)</f>
        <v>55 - majandamiskulud</v>
      </c>
      <c r="C2138" t="s">
        <v>64</v>
      </c>
      <c r="D2138">
        <v>25</v>
      </c>
      <c r="E2138" s="1">
        <v>550060</v>
      </c>
      <c r="F2138" t="s">
        <v>64</v>
      </c>
      <c r="G2138" t="s">
        <v>609</v>
      </c>
      <c r="H2138" t="s">
        <v>610</v>
      </c>
      <c r="I2138" t="s">
        <v>250</v>
      </c>
      <c r="J2138" t="s">
        <v>251</v>
      </c>
    </row>
    <row r="2139" spans="1:10" x14ac:dyDescent="0.35">
      <c r="A2139" t="str">
        <f>VLOOKUP(E2139,kontoplaan!A515:F1983,6,FALSE)</f>
        <v>Põhitegevuse kulud</v>
      </c>
      <c r="B2139" t="str">
        <f>VLOOKUP(E2139,kontogrupp!A1038:B2363,2,FALSE)</f>
        <v>50 - tööjõukulud</v>
      </c>
      <c r="C2139" t="s">
        <v>68</v>
      </c>
      <c r="D2139">
        <v>100</v>
      </c>
      <c r="E2139" s="1">
        <v>506030</v>
      </c>
      <c r="F2139" t="s">
        <v>68</v>
      </c>
      <c r="G2139" t="s">
        <v>609</v>
      </c>
      <c r="H2139" t="s">
        <v>610</v>
      </c>
      <c r="I2139" t="s">
        <v>250</v>
      </c>
      <c r="J2139" t="s">
        <v>251</v>
      </c>
    </row>
    <row r="2140" spans="1:10" x14ac:dyDescent="0.35">
      <c r="A2140" t="str">
        <f>VLOOKUP(E2140,kontoplaan!A516:F1984,6,FALSE)</f>
        <v>Põhitegevuse kulud</v>
      </c>
      <c r="B2140" t="str">
        <f>VLOOKUP(E2140,kontogrupp!A1039:B2364,2,FALSE)</f>
        <v>50 - tööjõukulud</v>
      </c>
      <c r="C2140" t="s">
        <v>1399</v>
      </c>
      <c r="D2140">
        <v>728</v>
      </c>
      <c r="E2140" s="1">
        <v>505092</v>
      </c>
      <c r="F2140" t="s">
        <v>1399</v>
      </c>
      <c r="G2140" t="s">
        <v>609</v>
      </c>
      <c r="H2140" t="s">
        <v>610</v>
      </c>
      <c r="I2140" t="s">
        <v>250</v>
      </c>
      <c r="J2140" t="s">
        <v>251</v>
      </c>
    </row>
    <row r="2141" spans="1:10" x14ac:dyDescent="0.35">
      <c r="A2141" t="str">
        <f>VLOOKUP(E2141,kontoplaan!A517:F1985,6,FALSE)</f>
        <v>Põhitegevuse kulud</v>
      </c>
      <c r="B2141" t="str">
        <f>VLOOKUP(E2141,kontogrupp!A1040:B2365,2,FALSE)</f>
        <v>55 - majandamiskulud</v>
      </c>
      <c r="C2141" t="s">
        <v>184</v>
      </c>
      <c r="D2141">
        <v>-475</v>
      </c>
      <c r="E2141" s="1">
        <v>551308</v>
      </c>
      <c r="F2141" t="s">
        <v>184</v>
      </c>
      <c r="G2141" t="s">
        <v>609</v>
      </c>
      <c r="H2141" t="s">
        <v>610</v>
      </c>
      <c r="I2141" t="s">
        <v>250</v>
      </c>
      <c r="J2141" t="s">
        <v>251</v>
      </c>
    </row>
    <row r="2142" spans="1:10" x14ac:dyDescent="0.35">
      <c r="A2142" t="str">
        <f>VLOOKUP(E2142,kontoplaan!A518:F1986,6,FALSE)</f>
        <v>Põhitegevuse kulud</v>
      </c>
      <c r="B2142" t="str">
        <f>VLOOKUP(E2142,kontogrupp!A1041:B2366,2,FALSE)</f>
        <v>50 - tööjõukulud</v>
      </c>
      <c r="C2142" t="s">
        <v>1399</v>
      </c>
      <c r="D2142">
        <v>250</v>
      </c>
      <c r="E2142" s="1">
        <v>505092</v>
      </c>
      <c r="F2142" t="s">
        <v>1399</v>
      </c>
      <c r="G2142" t="s">
        <v>609</v>
      </c>
      <c r="H2142" t="s">
        <v>610</v>
      </c>
      <c r="I2142" t="s">
        <v>250</v>
      </c>
      <c r="J2142" t="s">
        <v>251</v>
      </c>
    </row>
    <row r="2143" spans="1:10" hidden="1" x14ac:dyDescent="0.35">
      <c r="A2143" t="str">
        <f>VLOOKUP(E2143,kontoplaan!A519:F1987,6,FALSE)</f>
        <v>Põhitegevuse tulud</v>
      </c>
      <c r="B2143" t="str">
        <f>VLOOKUP(E2143,kontogrupp!A1042:B2367,2,FALSE)</f>
        <v>35 - saadud toetused</v>
      </c>
      <c r="C2143" t="s">
        <v>759</v>
      </c>
      <c r="D2143">
        <v>250</v>
      </c>
      <c r="E2143" s="1">
        <v>352900</v>
      </c>
      <c r="F2143" t="s">
        <v>759</v>
      </c>
      <c r="G2143" t="s">
        <v>609</v>
      </c>
      <c r="H2143" t="s">
        <v>610</v>
      </c>
      <c r="I2143" t="s">
        <v>250</v>
      </c>
      <c r="J2143" t="s">
        <v>251</v>
      </c>
    </row>
    <row r="2144" spans="1:10" x14ac:dyDescent="0.35">
      <c r="A2144" t="str">
        <f>VLOOKUP(E2144,kontoplaan!A520:F1988,6,FALSE)</f>
        <v>Põhitegevuse kulud</v>
      </c>
      <c r="B2144" t="str">
        <f>VLOOKUP(E2144,kontogrupp!A1043:B2368,2,FALSE)</f>
        <v>55 - majandamiskulud</v>
      </c>
      <c r="C2144" t="s">
        <v>297</v>
      </c>
      <c r="D2144">
        <v>2400</v>
      </c>
      <c r="E2144" s="1">
        <v>552520</v>
      </c>
      <c r="F2144" t="s">
        <v>297</v>
      </c>
      <c r="G2144" t="s">
        <v>609</v>
      </c>
      <c r="H2144" t="s">
        <v>610</v>
      </c>
      <c r="I2144" t="s">
        <v>250</v>
      </c>
      <c r="J2144" t="s">
        <v>251</v>
      </c>
    </row>
    <row r="2145" spans="1:14" hidden="1" x14ac:dyDescent="0.35">
      <c r="A2145" t="str">
        <f>VLOOKUP(E2145,kontoplaan!A521:F1989,6,FALSE)</f>
        <v>Põhitegevuse tulud</v>
      </c>
      <c r="B2145" t="str">
        <f>VLOOKUP(E2145,kontogrupp!A1044:B2369,2,FALSE)</f>
        <v>35 - saadud toetused</v>
      </c>
      <c r="C2145" t="s">
        <v>691</v>
      </c>
      <c r="D2145">
        <v>2400</v>
      </c>
      <c r="E2145" s="1">
        <v>350002</v>
      </c>
      <c r="F2145" t="s">
        <v>691</v>
      </c>
      <c r="G2145" t="s">
        <v>609</v>
      </c>
      <c r="H2145" t="s">
        <v>610</v>
      </c>
      <c r="I2145" t="s">
        <v>250</v>
      </c>
      <c r="J2145" t="s">
        <v>251</v>
      </c>
    </row>
    <row r="2146" spans="1:14" x14ac:dyDescent="0.35">
      <c r="A2146" t="str">
        <f>VLOOKUP(E2146,kontoplaan!A522:F1990,6,FALSE)</f>
        <v>Põhitegevuse kulud</v>
      </c>
      <c r="B2146" t="str">
        <f>VLOOKUP(E2146,kontogrupp!A1045:B2370,2,FALSE)</f>
        <v>50 - tööjõukulud</v>
      </c>
      <c r="C2146" t="s">
        <v>18</v>
      </c>
      <c r="D2146">
        <v>17</v>
      </c>
      <c r="E2146" s="1">
        <v>506040</v>
      </c>
      <c r="F2146" t="s">
        <v>18</v>
      </c>
      <c r="G2146" t="s">
        <v>609</v>
      </c>
      <c r="H2146" t="s">
        <v>610</v>
      </c>
      <c r="I2146" t="s">
        <v>250</v>
      </c>
      <c r="J2146" t="s">
        <v>251</v>
      </c>
    </row>
    <row r="2147" spans="1:14" x14ac:dyDescent="0.35">
      <c r="A2147" t="str">
        <f>VLOOKUP(E2147,kontoplaan!A523:F1991,6,FALSE)</f>
        <v>Põhitegevuse kulud</v>
      </c>
      <c r="B2147" t="str">
        <f>VLOOKUP(E2147,kontogrupp!A1046:B2371,2,FALSE)</f>
        <v>50 - tööjõukulud</v>
      </c>
      <c r="C2147" t="s">
        <v>28</v>
      </c>
      <c r="D2147">
        <v>665</v>
      </c>
      <c r="E2147" s="1">
        <v>506000</v>
      </c>
      <c r="F2147" t="s">
        <v>28</v>
      </c>
      <c r="G2147" t="s">
        <v>609</v>
      </c>
      <c r="H2147" t="s">
        <v>610</v>
      </c>
      <c r="I2147" t="s">
        <v>250</v>
      </c>
      <c r="J2147" t="s">
        <v>251</v>
      </c>
    </row>
    <row r="2148" spans="1:14" x14ac:dyDescent="0.35">
      <c r="A2148" t="str">
        <f>VLOOKUP(E2148,kontoplaan!A524:F1992,6,FALSE)</f>
        <v>Põhitegevuse kulud</v>
      </c>
      <c r="B2148" t="str">
        <f>VLOOKUP(E2148,kontogrupp!A1047:B2372,2,FALSE)</f>
        <v>50 - tööjõukulud</v>
      </c>
      <c r="C2148" t="s">
        <v>157</v>
      </c>
      <c r="D2148">
        <v>2017</v>
      </c>
      <c r="E2148" s="1">
        <v>500260</v>
      </c>
      <c r="F2148" t="s">
        <v>157</v>
      </c>
      <c r="G2148" t="s">
        <v>609</v>
      </c>
      <c r="H2148" t="s">
        <v>610</v>
      </c>
      <c r="I2148" t="s">
        <v>250</v>
      </c>
      <c r="J2148" t="s">
        <v>251</v>
      </c>
    </row>
    <row r="2149" spans="1:14" hidden="1" x14ac:dyDescent="0.35">
      <c r="A2149" t="str">
        <f>VLOOKUP(E2149,kontoplaan!A525:F1993,6,FALSE)</f>
        <v>Põhitegevuse tulud</v>
      </c>
      <c r="B2149" t="str">
        <f>VLOOKUP(E2149,kontogrupp!A1048:B2373,2,FALSE)</f>
        <v>35 - saadud toetused</v>
      </c>
      <c r="C2149" t="s">
        <v>162</v>
      </c>
      <c r="D2149">
        <v>2699</v>
      </c>
      <c r="E2149" s="1">
        <v>350000</v>
      </c>
      <c r="F2149" t="s">
        <v>162</v>
      </c>
      <c r="G2149" t="s">
        <v>609</v>
      </c>
      <c r="H2149" t="s">
        <v>610</v>
      </c>
      <c r="I2149" t="s">
        <v>250</v>
      </c>
      <c r="J2149" t="s">
        <v>251</v>
      </c>
    </row>
    <row r="2150" spans="1:14" x14ac:dyDescent="0.35">
      <c r="A2150" t="str">
        <f>VLOOKUP(E2150,kontoplaan!A526:F1994,6,FALSE)</f>
        <v>Põhitegevuse kulud</v>
      </c>
      <c r="B2150" t="str">
        <f>VLOOKUP(E2150,kontogrupp!A1049:B2374,2,FALSE)</f>
        <v>55 - majandamiskulud</v>
      </c>
      <c r="C2150" t="s">
        <v>297</v>
      </c>
      <c r="D2150">
        <v>850</v>
      </c>
      <c r="E2150" s="1">
        <v>552520</v>
      </c>
      <c r="F2150" t="s">
        <v>297</v>
      </c>
      <c r="G2150" t="s">
        <v>609</v>
      </c>
      <c r="H2150" t="s">
        <v>610</v>
      </c>
      <c r="I2150" t="s">
        <v>250</v>
      </c>
      <c r="J2150" t="s">
        <v>251</v>
      </c>
    </row>
    <row r="2151" spans="1:14" hidden="1" x14ac:dyDescent="0.35">
      <c r="A2151" t="str">
        <f>VLOOKUP(E2151,kontoplaan!A527:F1995,6,FALSE)</f>
        <v>Põhitegevuse tulud</v>
      </c>
      <c r="B2151" t="str">
        <f>VLOOKUP(E2151,kontogrupp!A1050:B2375,2,FALSE)</f>
        <v>32 - tulud kaupade ja teenuste müügist</v>
      </c>
      <c r="C2151" t="s">
        <v>756</v>
      </c>
      <c r="D2151">
        <v>850</v>
      </c>
      <c r="E2151" s="1">
        <v>323890</v>
      </c>
      <c r="F2151" t="s">
        <v>756</v>
      </c>
      <c r="G2151" t="s">
        <v>609</v>
      </c>
      <c r="H2151" t="s">
        <v>610</v>
      </c>
      <c r="I2151" t="s">
        <v>250</v>
      </c>
      <c r="J2151" t="s">
        <v>251</v>
      </c>
    </row>
    <row r="2152" spans="1:14" x14ac:dyDescent="0.35">
      <c r="A2152" t="str">
        <f>VLOOKUP(E2152,kontoplaan!A528:F1996,6,FALSE)</f>
        <v>Põhitegevuse kulud</v>
      </c>
      <c r="B2152" t="str">
        <f>VLOOKUP(E2152,kontogrupp!A1051:B2376,2,FALSE)</f>
        <v>55 - majandamiskulud</v>
      </c>
      <c r="C2152" t="s">
        <v>297</v>
      </c>
      <c r="D2152">
        <v>4913</v>
      </c>
      <c r="E2152" s="1">
        <v>552520</v>
      </c>
      <c r="F2152" t="s">
        <v>297</v>
      </c>
      <c r="G2152" t="s">
        <v>609</v>
      </c>
      <c r="H2152" t="s">
        <v>610</v>
      </c>
      <c r="I2152" t="s">
        <v>250</v>
      </c>
      <c r="J2152" t="s">
        <v>251</v>
      </c>
    </row>
    <row r="2153" spans="1:14" hidden="1" x14ac:dyDescent="0.35">
      <c r="A2153" t="str">
        <f>VLOOKUP(E2153,kontoplaan!A529:F1997,6,FALSE)</f>
        <v>Põhitegevuse tulud</v>
      </c>
      <c r="B2153" t="str">
        <f>VLOOKUP(E2153,kontogrupp!A1052:B2377,2,FALSE)</f>
        <v>32 - tulud kaupade ja teenuste müügist</v>
      </c>
      <c r="C2153" t="s">
        <v>197</v>
      </c>
      <c r="D2153">
        <v>5441</v>
      </c>
      <c r="E2153" s="1">
        <v>322090</v>
      </c>
      <c r="F2153" t="s">
        <v>197</v>
      </c>
      <c r="G2153" t="s">
        <v>609</v>
      </c>
      <c r="H2153" t="s">
        <v>610</v>
      </c>
      <c r="I2153" t="s">
        <v>250</v>
      </c>
      <c r="J2153" t="s">
        <v>251</v>
      </c>
    </row>
    <row r="2154" spans="1:14" x14ac:dyDescent="0.35">
      <c r="A2154" t="str">
        <f>VLOOKUP(E2154,kontoplaan!A530:F1998,6,FALSE)</f>
        <v>Põhitegevuse kulud</v>
      </c>
      <c r="B2154" t="str">
        <f>VLOOKUP(E2154,kontogrupp!A1053:B2378,2,FALSE)</f>
        <v>55 - majandamiskulud</v>
      </c>
      <c r="C2154" t="s">
        <v>274</v>
      </c>
      <c r="D2154">
        <v>5787</v>
      </c>
      <c r="E2154" s="1">
        <v>550302</v>
      </c>
      <c r="F2154" t="s">
        <v>274</v>
      </c>
      <c r="G2154" t="s">
        <v>154</v>
      </c>
      <c r="H2154" t="s">
        <v>155</v>
      </c>
      <c r="I2154" t="s">
        <v>117</v>
      </c>
      <c r="J2154" t="s">
        <v>118</v>
      </c>
      <c r="M2154" t="s">
        <v>572</v>
      </c>
      <c r="N2154" t="s">
        <v>573</v>
      </c>
    </row>
    <row r="2155" spans="1:14" x14ac:dyDescent="0.35">
      <c r="A2155" t="str">
        <f>VLOOKUP(E2155,kontoplaan!A531:F1999,6,FALSE)</f>
        <v>Põhitegevuse kulud</v>
      </c>
      <c r="B2155" t="str">
        <f>VLOOKUP(E2155,kontogrupp!A1054:B2379,2,FALSE)</f>
        <v>55 - majandamiskulud</v>
      </c>
      <c r="C2155" t="s">
        <v>667</v>
      </c>
      <c r="D2155">
        <v>1050</v>
      </c>
      <c r="E2155" s="1">
        <v>550304</v>
      </c>
      <c r="F2155" t="s">
        <v>667</v>
      </c>
      <c r="G2155" t="s">
        <v>154</v>
      </c>
      <c r="H2155" t="s">
        <v>155</v>
      </c>
      <c r="I2155" t="s">
        <v>117</v>
      </c>
      <c r="J2155" t="s">
        <v>118</v>
      </c>
      <c r="M2155" t="s">
        <v>572</v>
      </c>
      <c r="N2155" t="s">
        <v>573</v>
      </c>
    </row>
    <row r="2156" spans="1:14" x14ac:dyDescent="0.35">
      <c r="A2156" t="str">
        <f>VLOOKUP(E2156,kontoplaan!A532:F2000,6,FALSE)</f>
        <v>Põhitegevuse kulud</v>
      </c>
      <c r="B2156" t="str">
        <f>VLOOKUP(E2156,kontogrupp!A1055:B2380,2,FALSE)</f>
        <v>55 - majandamiskulud</v>
      </c>
      <c r="C2156" t="s">
        <v>872</v>
      </c>
      <c r="D2156">
        <v>330</v>
      </c>
      <c r="E2156" s="1">
        <v>550303</v>
      </c>
      <c r="F2156" t="s">
        <v>872</v>
      </c>
      <c r="G2156" t="s">
        <v>154</v>
      </c>
      <c r="H2156" t="s">
        <v>155</v>
      </c>
      <c r="I2156" t="s">
        <v>117</v>
      </c>
      <c r="J2156" t="s">
        <v>118</v>
      </c>
      <c r="M2156" t="s">
        <v>572</v>
      </c>
      <c r="N2156" t="s">
        <v>573</v>
      </c>
    </row>
    <row r="2157" spans="1:14" x14ac:dyDescent="0.35">
      <c r="A2157" t="str">
        <f>VLOOKUP(E2157,kontoplaan!A533:F2001,6,FALSE)</f>
        <v>Põhitegevuse kulud</v>
      </c>
      <c r="B2157" t="str">
        <f>VLOOKUP(E2157,kontogrupp!A1056:B2381,2,FALSE)</f>
        <v>55 - majandamiskulud</v>
      </c>
      <c r="C2157" t="s">
        <v>276</v>
      </c>
      <c r="D2157">
        <v>3370</v>
      </c>
      <c r="E2157" s="1">
        <v>550301</v>
      </c>
      <c r="F2157" t="s">
        <v>276</v>
      </c>
      <c r="G2157" t="s">
        <v>154</v>
      </c>
      <c r="H2157" t="s">
        <v>155</v>
      </c>
      <c r="I2157" t="s">
        <v>117</v>
      </c>
      <c r="J2157" t="s">
        <v>118</v>
      </c>
      <c r="M2157" t="s">
        <v>572</v>
      </c>
      <c r="N2157" t="s">
        <v>573</v>
      </c>
    </row>
    <row r="2158" spans="1:14" x14ac:dyDescent="0.35">
      <c r="A2158" t="str">
        <f>VLOOKUP(E2158,kontoplaan!A534:F2002,6,FALSE)</f>
        <v>Põhitegevuse kulud</v>
      </c>
      <c r="B2158" t="str">
        <f>VLOOKUP(E2158,kontogrupp!A1057:B2382,2,FALSE)</f>
        <v>55 - majandamiskulud</v>
      </c>
      <c r="C2158" t="s">
        <v>76</v>
      </c>
      <c r="D2158">
        <v>1463</v>
      </c>
      <c r="E2158" s="1">
        <v>550040</v>
      </c>
      <c r="F2158" t="s">
        <v>76</v>
      </c>
      <c r="G2158" t="s">
        <v>154</v>
      </c>
      <c r="H2158" t="s">
        <v>155</v>
      </c>
      <c r="I2158" t="s">
        <v>117</v>
      </c>
      <c r="J2158" t="s">
        <v>118</v>
      </c>
      <c r="M2158" t="s">
        <v>572</v>
      </c>
      <c r="N2158" t="s">
        <v>573</v>
      </c>
    </row>
    <row r="2159" spans="1:14" x14ac:dyDescent="0.35">
      <c r="A2159" t="str">
        <f>VLOOKUP(E2159,kontoplaan!A535:F2003,6,FALSE)</f>
        <v>Põhitegevuse kulud</v>
      </c>
      <c r="B2159" t="str">
        <f>VLOOKUP(E2159,kontogrupp!A1058:B2383,2,FALSE)</f>
        <v>55 - majandamiskulud</v>
      </c>
      <c r="C2159" t="s">
        <v>1829</v>
      </c>
      <c r="D2159">
        <v>80</v>
      </c>
      <c r="E2159" s="1">
        <v>552590</v>
      </c>
      <c r="F2159" t="s">
        <v>149</v>
      </c>
      <c r="G2159" t="s">
        <v>609</v>
      </c>
      <c r="H2159" t="s">
        <v>610</v>
      </c>
      <c r="I2159" t="s">
        <v>250</v>
      </c>
      <c r="J2159" t="s">
        <v>251</v>
      </c>
    </row>
    <row r="2160" spans="1:14" x14ac:dyDescent="0.35">
      <c r="A2160" t="str">
        <f>VLOOKUP(E2160,kontoplaan!A536:F2004,6,FALSE)</f>
        <v>Põhitegevuse kulud</v>
      </c>
      <c r="B2160" t="str">
        <f>VLOOKUP(E2160,kontogrupp!A1059:B2384,2,FALSE)</f>
        <v>55 - majandamiskulud</v>
      </c>
      <c r="C2160" t="s">
        <v>488</v>
      </c>
      <c r="D2160">
        <v>3700</v>
      </c>
      <c r="E2160" s="1">
        <v>551230</v>
      </c>
      <c r="F2160" t="s">
        <v>488</v>
      </c>
      <c r="G2160" t="s">
        <v>458</v>
      </c>
      <c r="H2160" t="s">
        <v>459</v>
      </c>
      <c r="I2160" t="s">
        <v>1171</v>
      </c>
      <c r="J2160" t="s">
        <v>1172</v>
      </c>
    </row>
    <row r="2161" spans="1:12" x14ac:dyDescent="0.35">
      <c r="A2161" t="str">
        <f>VLOOKUP(E2161,kontoplaan!A537:F2005,6,FALSE)</f>
        <v>Põhitegevuse kulud</v>
      </c>
      <c r="B2161" t="str">
        <f>VLOOKUP(E2161,kontogrupp!A1060:B2385,2,FALSE)</f>
        <v>55 - majandamiskulud</v>
      </c>
      <c r="C2161" t="s">
        <v>64</v>
      </c>
      <c r="D2161">
        <v>-259</v>
      </c>
      <c r="E2161" s="1">
        <v>550060</v>
      </c>
      <c r="F2161" t="s">
        <v>64</v>
      </c>
      <c r="G2161" t="s">
        <v>154</v>
      </c>
      <c r="H2161" t="s">
        <v>155</v>
      </c>
      <c r="I2161" t="s">
        <v>117</v>
      </c>
      <c r="J2161" t="s">
        <v>118</v>
      </c>
    </row>
    <row r="2162" spans="1:12" x14ac:dyDescent="0.35">
      <c r="A2162" t="str">
        <f>VLOOKUP(E2162,kontoplaan!A538:F2006,6,FALSE)</f>
        <v>Põhitegevuse kulud</v>
      </c>
      <c r="B2162" t="str">
        <f>VLOOKUP(E2162,kontogrupp!A1061:B2386,2,FALSE)</f>
        <v>55 - majandamiskulud</v>
      </c>
      <c r="C2162" t="s">
        <v>169</v>
      </c>
      <c r="D2162">
        <v>-3700</v>
      </c>
      <c r="E2162" s="1">
        <v>551500</v>
      </c>
      <c r="F2162" t="s">
        <v>169</v>
      </c>
      <c r="G2162" t="s">
        <v>458</v>
      </c>
      <c r="H2162" t="s">
        <v>459</v>
      </c>
      <c r="I2162" t="s">
        <v>348</v>
      </c>
      <c r="J2162" t="s">
        <v>349</v>
      </c>
    </row>
    <row r="2163" spans="1:12" x14ac:dyDescent="0.35">
      <c r="A2163" t="str">
        <f>VLOOKUP(E2163,kontoplaan!A539:F2007,6,FALSE)</f>
        <v>Põhitegevuse kulud</v>
      </c>
      <c r="B2163" t="str">
        <f>VLOOKUP(E2163,kontogrupp!A1062:B2387,2,FALSE)</f>
        <v>55 - majandamiskulud</v>
      </c>
      <c r="C2163" t="s">
        <v>1266</v>
      </c>
      <c r="D2163">
        <v>750</v>
      </c>
      <c r="E2163" s="1">
        <v>551401</v>
      </c>
      <c r="F2163" t="s">
        <v>1266</v>
      </c>
      <c r="G2163" t="s">
        <v>458</v>
      </c>
      <c r="H2163" t="s">
        <v>459</v>
      </c>
      <c r="I2163" t="s">
        <v>348</v>
      </c>
      <c r="J2163" t="s">
        <v>349</v>
      </c>
      <c r="K2163" t="s">
        <v>119</v>
      </c>
      <c r="L2163" t="s">
        <v>120</v>
      </c>
    </row>
    <row r="2164" spans="1:12" x14ac:dyDescent="0.35">
      <c r="A2164" t="str">
        <f>VLOOKUP(E2164,kontoplaan!A540:F2008,6,FALSE)</f>
        <v>Põhitegevuse kulud</v>
      </c>
      <c r="B2164" t="str">
        <f>VLOOKUP(E2164,kontogrupp!A1063:B2388,2,FALSE)</f>
        <v>55 - majandamiskulud</v>
      </c>
      <c r="C2164" t="s">
        <v>186</v>
      </c>
      <c r="D2164">
        <v>259</v>
      </c>
      <c r="E2164" s="1">
        <v>552580</v>
      </c>
      <c r="F2164" t="s">
        <v>186</v>
      </c>
      <c r="G2164" t="s">
        <v>154</v>
      </c>
      <c r="H2164" t="s">
        <v>155</v>
      </c>
      <c r="I2164" t="s">
        <v>117</v>
      </c>
      <c r="J2164" t="s">
        <v>118</v>
      </c>
    </row>
    <row r="2165" spans="1:12" x14ac:dyDescent="0.35">
      <c r="A2165" t="str">
        <f>VLOOKUP(E2165,kontoplaan!A541:F2009,6,FALSE)</f>
        <v>Põhitegevuse kulud</v>
      </c>
      <c r="B2165" t="str">
        <f>VLOOKUP(E2165,kontogrupp!A1064:B2389,2,FALSE)</f>
        <v>55 - majandamiskulud</v>
      </c>
      <c r="C2165" t="s">
        <v>274</v>
      </c>
      <c r="D2165">
        <v>-161</v>
      </c>
      <c r="E2165" s="1">
        <v>550302</v>
      </c>
      <c r="F2165" t="s">
        <v>274</v>
      </c>
      <c r="G2165" t="s">
        <v>154</v>
      </c>
      <c r="H2165" t="s">
        <v>155</v>
      </c>
      <c r="I2165" t="s">
        <v>117</v>
      </c>
      <c r="J2165" t="s">
        <v>118</v>
      </c>
    </row>
    <row r="2166" spans="1:12" x14ac:dyDescent="0.35">
      <c r="A2166" t="str">
        <f>VLOOKUP(E2166,kontoplaan!A542:F2010,6,FALSE)</f>
        <v>Põhitegevuse kulud</v>
      </c>
      <c r="B2166" t="str">
        <f>VLOOKUP(E2166,kontogrupp!A1065:B2390,2,FALSE)</f>
        <v>55 - majandamiskulud</v>
      </c>
      <c r="C2166" t="s">
        <v>184</v>
      </c>
      <c r="D2166">
        <v>161</v>
      </c>
      <c r="E2166" s="1">
        <v>551308</v>
      </c>
      <c r="F2166" t="s">
        <v>184</v>
      </c>
      <c r="G2166" t="s">
        <v>154</v>
      </c>
      <c r="H2166" t="s">
        <v>155</v>
      </c>
      <c r="I2166" t="s">
        <v>117</v>
      </c>
      <c r="J2166" t="s">
        <v>118</v>
      </c>
    </row>
    <row r="2167" spans="1:12" x14ac:dyDescent="0.35">
      <c r="A2167" t="str">
        <f>VLOOKUP(E2167,kontoplaan!A543:F2011,6,FALSE)</f>
        <v>Põhitegevuse kulud</v>
      </c>
      <c r="B2167" t="str">
        <f>VLOOKUP(E2167,kontogrupp!A1066:B2391,2,FALSE)</f>
        <v>55 - majandamiskulud</v>
      </c>
      <c r="C2167" t="s">
        <v>209</v>
      </c>
      <c r="D2167">
        <v>-200</v>
      </c>
      <c r="E2167" s="1">
        <v>552440</v>
      </c>
      <c r="F2167" t="s">
        <v>209</v>
      </c>
      <c r="G2167" t="s">
        <v>154</v>
      </c>
      <c r="H2167" t="s">
        <v>155</v>
      </c>
      <c r="I2167" t="s">
        <v>117</v>
      </c>
      <c r="J2167" t="s">
        <v>118</v>
      </c>
    </row>
    <row r="2168" spans="1:12" x14ac:dyDescent="0.35">
      <c r="A2168" t="str">
        <f>VLOOKUP(E2168,kontoplaan!A544:F2012,6,FALSE)</f>
        <v>Põhitegevuse kulud</v>
      </c>
      <c r="B2168" t="str">
        <f>VLOOKUP(E2168,kontogrupp!A1067:B2392,2,FALSE)</f>
        <v>50 - tööjõukulud</v>
      </c>
      <c r="C2168" t="s">
        <v>1086</v>
      </c>
      <c r="D2168">
        <v>200</v>
      </c>
      <c r="E2168" s="1">
        <v>505091</v>
      </c>
      <c r="F2168" t="s">
        <v>1086</v>
      </c>
      <c r="G2168" t="s">
        <v>154</v>
      </c>
      <c r="H2168" t="s">
        <v>155</v>
      </c>
      <c r="I2168" t="s">
        <v>117</v>
      </c>
      <c r="J2168" t="s">
        <v>118</v>
      </c>
    </row>
    <row r="2169" spans="1:12" x14ac:dyDescent="0.35">
      <c r="A2169" t="str">
        <f>VLOOKUP(E2169,kontoplaan!A545:F2013,6,FALSE)</f>
        <v>Põhitegevuse kulud</v>
      </c>
      <c r="B2169" t="str">
        <f>VLOOKUP(E2169,kontogrupp!A1068:B2393,2,FALSE)</f>
        <v>55 - majandamiskulud</v>
      </c>
      <c r="C2169" t="s">
        <v>517</v>
      </c>
      <c r="D2169">
        <v>-665</v>
      </c>
      <c r="E2169" s="1">
        <v>550010</v>
      </c>
      <c r="F2169" t="s">
        <v>517</v>
      </c>
      <c r="G2169" t="s">
        <v>458</v>
      </c>
      <c r="H2169" t="s">
        <v>459</v>
      </c>
      <c r="I2169" t="s">
        <v>348</v>
      </c>
      <c r="J2169" t="s">
        <v>349</v>
      </c>
    </row>
    <row r="2170" spans="1:12" x14ac:dyDescent="0.35">
      <c r="A2170" t="str">
        <f>VLOOKUP(E2170,kontoplaan!A546:F2014,6,FALSE)</f>
        <v>Põhitegevuse kulud</v>
      </c>
      <c r="B2170" t="str">
        <f>VLOOKUP(E2170,kontogrupp!A1069:B2394,2,FALSE)</f>
        <v>50 - tööjõukulud</v>
      </c>
      <c r="C2170" t="s">
        <v>133</v>
      </c>
      <c r="D2170">
        <v>400</v>
      </c>
      <c r="E2170" s="1">
        <v>505090</v>
      </c>
      <c r="F2170" t="s">
        <v>133</v>
      </c>
      <c r="G2170" t="s">
        <v>458</v>
      </c>
      <c r="H2170" t="s">
        <v>459</v>
      </c>
      <c r="I2170" t="s">
        <v>348</v>
      </c>
      <c r="J2170" t="s">
        <v>349</v>
      </c>
    </row>
    <row r="2171" spans="1:12" x14ac:dyDescent="0.35">
      <c r="A2171" t="str">
        <f>VLOOKUP(E2171,kontoplaan!A547:F2015,6,FALSE)</f>
        <v>Põhitegevuse kulud</v>
      </c>
      <c r="B2171" t="str">
        <f>VLOOKUP(E2171,kontogrupp!A1070:B2395,2,FALSE)</f>
        <v>60 - muud tegevuskulud</v>
      </c>
      <c r="C2171" t="s">
        <v>681</v>
      </c>
      <c r="D2171">
        <v>200</v>
      </c>
      <c r="E2171" s="1">
        <v>601070</v>
      </c>
      <c r="F2171" t="s">
        <v>681</v>
      </c>
      <c r="G2171" t="s">
        <v>458</v>
      </c>
      <c r="H2171" t="s">
        <v>459</v>
      </c>
      <c r="I2171" t="s">
        <v>348</v>
      </c>
      <c r="J2171" t="s">
        <v>349</v>
      </c>
    </row>
    <row r="2172" spans="1:12" x14ac:dyDescent="0.35">
      <c r="A2172" t="str">
        <f>VLOOKUP(E2172,kontoplaan!A548:F2016,6,FALSE)</f>
        <v>Põhitegevuse kulud</v>
      </c>
      <c r="B2172" t="str">
        <f>VLOOKUP(E2172,kontogrupp!A1071:B2396,2,FALSE)</f>
        <v>55 - majandamiskulud</v>
      </c>
      <c r="C2172" t="s">
        <v>481</v>
      </c>
      <c r="D2172">
        <v>-2375</v>
      </c>
      <c r="E2172" s="1">
        <v>551327</v>
      </c>
      <c r="F2172" t="s">
        <v>481</v>
      </c>
      <c r="G2172" t="s">
        <v>458</v>
      </c>
      <c r="H2172" t="s">
        <v>459</v>
      </c>
      <c r="I2172" t="s">
        <v>348</v>
      </c>
      <c r="J2172" t="s">
        <v>349</v>
      </c>
    </row>
    <row r="2173" spans="1:12" x14ac:dyDescent="0.35">
      <c r="A2173" t="str">
        <f>VLOOKUP(E2173,kontoplaan!A549:F2017,6,FALSE)</f>
        <v>Põhitegevuse kulud</v>
      </c>
      <c r="B2173" t="str">
        <f>VLOOKUP(E2173,kontogrupp!A1072:B2397,2,FALSE)</f>
        <v>55 - majandamiskulud</v>
      </c>
      <c r="C2173" t="s">
        <v>481</v>
      </c>
      <c r="D2173">
        <v>2375</v>
      </c>
      <c r="E2173" s="1">
        <v>551307</v>
      </c>
      <c r="F2173" t="s">
        <v>481</v>
      </c>
      <c r="G2173" t="s">
        <v>458</v>
      </c>
      <c r="H2173" t="s">
        <v>459</v>
      </c>
      <c r="I2173" t="s">
        <v>348</v>
      </c>
      <c r="J2173" t="s">
        <v>349</v>
      </c>
    </row>
    <row r="2174" spans="1:12" x14ac:dyDescent="0.35">
      <c r="A2174" t="str">
        <f>VLOOKUP(E2174,kontoplaan!A550:F2018,6,FALSE)</f>
        <v>Põhitegevuse kulud</v>
      </c>
      <c r="B2174" t="str">
        <f>VLOOKUP(E2174,kontogrupp!A1073:B2398,2,FALSE)</f>
        <v>55 - majandamiskulud</v>
      </c>
      <c r="C2174" t="s">
        <v>488</v>
      </c>
      <c r="D2174">
        <v>19000</v>
      </c>
      <c r="E2174" s="1">
        <v>551303</v>
      </c>
      <c r="F2174" t="s">
        <v>488</v>
      </c>
      <c r="G2174" t="s">
        <v>458</v>
      </c>
      <c r="H2174" t="s">
        <v>459</v>
      </c>
      <c r="I2174" t="s">
        <v>348</v>
      </c>
      <c r="J2174" t="s">
        <v>349</v>
      </c>
    </row>
    <row r="2175" spans="1:12" x14ac:dyDescent="0.35">
      <c r="A2175" t="str">
        <f>VLOOKUP(E2175,kontoplaan!A551:F2019,6,FALSE)</f>
        <v>Põhitegevuse kulud</v>
      </c>
      <c r="B2175" t="str">
        <f>VLOOKUP(E2175,kontogrupp!A1074:B2399,2,FALSE)</f>
        <v>55 - majandamiskulud</v>
      </c>
      <c r="C2175" t="s">
        <v>488</v>
      </c>
      <c r="D2175">
        <v>-19000</v>
      </c>
      <c r="E2175" s="1">
        <v>551313</v>
      </c>
      <c r="F2175" t="s">
        <v>488</v>
      </c>
      <c r="G2175" t="s">
        <v>458</v>
      </c>
      <c r="H2175" t="s">
        <v>459</v>
      </c>
      <c r="I2175" t="s">
        <v>348</v>
      </c>
      <c r="J2175" t="s">
        <v>349</v>
      </c>
    </row>
    <row r="2176" spans="1:12" x14ac:dyDescent="0.35">
      <c r="A2176" t="str">
        <f>VLOOKUP(E2176,kontoplaan!A552:F2020,6,FALSE)</f>
        <v>Põhitegevuse kulud</v>
      </c>
      <c r="B2176" t="str">
        <f>VLOOKUP(E2176,kontogrupp!A1075:B2400,2,FALSE)</f>
        <v>55 - majandamiskulud</v>
      </c>
      <c r="C2176" t="s">
        <v>440</v>
      </c>
      <c r="D2176">
        <v>43028</v>
      </c>
      <c r="E2176" s="1">
        <v>551300</v>
      </c>
      <c r="F2176" t="s">
        <v>440</v>
      </c>
      <c r="G2176" t="s">
        <v>458</v>
      </c>
      <c r="H2176" t="s">
        <v>459</v>
      </c>
      <c r="I2176" t="s">
        <v>348</v>
      </c>
      <c r="J2176" t="s">
        <v>349</v>
      </c>
    </row>
    <row r="2177" spans="1:14" x14ac:dyDescent="0.35">
      <c r="A2177" t="str">
        <f>VLOOKUP(E2177,kontoplaan!A553:F2021,6,FALSE)</f>
        <v>Põhitegevuse kulud</v>
      </c>
      <c r="B2177" t="str">
        <f>VLOOKUP(E2177,kontogrupp!A1076:B2401,2,FALSE)</f>
        <v>55 - majandamiskulud</v>
      </c>
      <c r="C2177" t="s">
        <v>440</v>
      </c>
      <c r="D2177">
        <v>-51150</v>
      </c>
      <c r="E2177" s="1">
        <v>551310</v>
      </c>
      <c r="F2177" t="s">
        <v>440</v>
      </c>
      <c r="G2177" t="s">
        <v>458</v>
      </c>
      <c r="H2177" t="s">
        <v>459</v>
      </c>
      <c r="I2177" t="s">
        <v>348</v>
      </c>
      <c r="J2177" t="s">
        <v>349</v>
      </c>
    </row>
    <row r="2178" spans="1:14" x14ac:dyDescent="0.35">
      <c r="A2178" t="str">
        <f>VLOOKUP(E2178,kontoplaan!A554:F2022,6,FALSE)</f>
        <v>Põhitegevuse kulud</v>
      </c>
      <c r="B2178" t="str">
        <f>VLOOKUP(E2178,kontogrupp!A1077:B2402,2,FALSE)</f>
        <v>55 - majandamiskulud</v>
      </c>
      <c r="C2178" t="s">
        <v>891</v>
      </c>
      <c r="D2178">
        <v>2804</v>
      </c>
      <c r="E2178" s="1">
        <v>553200</v>
      </c>
      <c r="F2178" t="s">
        <v>891</v>
      </c>
      <c r="G2178" t="s">
        <v>458</v>
      </c>
      <c r="H2178" t="s">
        <v>459</v>
      </c>
      <c r="I2178" t="s">
        <v>348</v>
      </c>
      <c r="J2178" t="s">
        <v>349</v>
      </c>
    </row>
    <row r="2179" spans="1:14" x14ac:dyDescent="0.35">
      <c r="A2179" t="str">
        <f>VLOOKUP(E2179,kontoplaan!A555:F2023,6,FALSE)</f>
        <v>Põhitegevuse kulud</v>
      </c>
      <c r="B2179" t="str">
        <f>VLOOKUP(E2179,kontogrupp!A1078:B2403,2,FALSE)</f>
        <v>55 - majandamiskulud</v>
      </c>
      <c r="C2179" t="s">
        <v>1832</v>
      </c>
      <c r="D2179">
        <v>-2489</v>
      </c>
      <c r="E2179" s="1">
        <v>551280</v>
      </c>
      <c r="F2179" t="s">
        <v>1832</v>
      </c>
      <c r="G2179" t="s">
        <v>458</v>
      </c>
      <c r="H2179" t="s">
        <v>459</v>
      </c>
      <c r="I2179" t="s">
        <v>348</v>
      </c>
      <c r="J2179" t="s">
        <v>349</v>
      </c>
    </row>
    <row r="2180" spans="1:14" x14ac:dyDescent="0.35">
      <c r="A2180" t="str">
        <f>VLOOKUP(E2180,kontoplaan!A556:F2024,6,FALSE)</f>
        <v>Põhitegevuse kulud</v>
      </c>
      <c r="B2180" t="str">
        <f>VLOOKUP(E2180,kontogrupp!A1079:B2404,2,FALSE)</f>
        <v>55 - majandamiskulud</v>
      </c>
      <c r="C2180" t="s">
        <v>891</v>
      </c>
      <c r="D2180">
        <v>300</v>
      </c>
      <c r="E2180" s="1">
        <v>553200</v>
      </c>
      <c r="F2180" t="s">
        <v>891</v>
      </c>
      <c r="G2180" t="s">
        <v>458</v>
      </c>
      <c r="H2180" t="s">
        <v>459</v>
      </c>
      <c r="I2180" t="s">
        <v>348</v>
      </c>
      <c r="J2180" t="s">
        <v>349</v>
      </c>
    </row>
    <row r="2181" spans="1:14" x14ac:dyDescent="0.35">
      <c r="A2181" t="str">
        <f>VLOOKUP(E2181,kontoplaan!A557:F2025,6,FALSE)</f>
        <v>Põhitegevuse kulud</v>
      </c>
      <c r="B2181" t="str">
        <f>VLOOKUP(E2181,kontogrupp!A1080:B2405,2,FALSE)</f>
        <v>55 - majandamiskulud</v>
      </c>
      <c r="C2181" t="s">
        <v>261</v>
      </c>
      <c r="D2181">
        <v>-300</v>
      </c>
      <c r="E2181" s="1">
        <v>550011</v>
      </c>
      <c r="F2181" t="s">
        <v>261</v>
      </c>
      <c r="G2181" t="s">
        <v>458</v>
      </c>
      <c r="H2181" t="s">
        <v>459</v>
      </c>
      <c r="I2181" t="s">
        <v>348</v>
      </c>
      <c r="J2181" t="s">
        <v>349</v>
      </c>
    </row>
    <row r="2182" spans="1:14" x14ac:dyDescent="0.35">
      <c r="A2182" t="str">
        <f>VLOOKUP(E2182,kontoplaan!A558:F2026,6,FALSE)</f>
        <v>Põhitegevuse kulud</v>
      </c>
      <c r="B2182" t="str">
        <f>VLOOKUP(E2182,kontogrupp!A1081:B2406,2,FALSE)</f>
        <v>55 - majandamiskulud</v>
      </c>
      <c r="C2182" t="s">
        <v>891</v>
      </c>
      <c r="D2182">
        <v>1215</v>
      </c>
      <c r="E2182" s="1">
        <v>553200</v>
      </c>
      <c r="F2182" t="s">
        <v>891</v>
      </c>
      <c r="G2182" t="s">
        <v>458</v>
      </c>
      <c r="H2182" t="s">
        <v>459</v>
      </c>
      <c r="I2182" t="s">
        <v>348</v>
      </c>
      <c r="J2182" t="s">
        <v>349</v>
      </c>
    </row>
    <row r="2183" spans="1:14" x14ac:dyDescent="0.35">
      <c r="A2183" t="str">
        <f>VLOOKUP(E2183,kontoplaan!A559:F2027,6,FALSE)</f>
        <v>Põhitegevuse kulud</v>
      </c>
      <c r="B2183" t="str">
        <f>VLOOKUP(E2183,kontogrupp!A1082:B2407,2,FALSE)</f>
        <v>55 - majandamiskulud</v>
      </c>
      <c r="C2183" t="s">
        <v>184</v>
      </c>
      <c r="D2183">
        <v>-1215</v>
      </c>
      <c r="E2183" s="1">
        <v>551308</v>
      </c>
      <c r="F2183" t="s">
        <v>184</v>
      </c>
      <c r="G2183" t="s">
        <v>458</v>
      </c>
      <c r="H2183" t="s">
        <v>459</v>
      </c>
      <c r="I2183" t="s">
        <v>348</v>
      </c>
      <c r="J2183" t="s">
        <v>349</v>
      </c>
    </row>
    <row r="2184" spans="1:14" x14ac:dyDescent="0.35">
      <c r="A2184" t="str">
        <f>VLOOKUP(E2184,kontoplaan!A560:F2028,6,FALSE)</f>
        <v>Põhitegevuse kulud</v>
      </c>
      <c r="B2184" t="str">
        <f>VLOOKUP(E2184,kontogrupp!A1083:B2408,2,FALSE)</f>
        <v>55 - majandamiskulud</v>
      </c>
      <c r="C2184" t="s">
        <v>1834</v>
      </c>
      <c r="D2184">
        <v>800</v>
      </c>
      <c r="E2184" s="1">
        <v>550304</v>
      </c>
      <c r="F2184" t="s">
        <v>667</v>
      </c>
      <c r="G2184" t="s">
        <v>134</v>
      </c>
      <c r="H2184" t="s">
        <v>135</v>
      </c>
      <c r="I2184" t="s">
        <v>117</v>
      </c>
      <c r="J2184" t="s">
        <v>118</v>
      </c>
    </row>
    <row r="2185" spans="1:14" x14ac:dyDescent="0.35">
      <c r="A2185" t="str">
        <f>VLOOKUP(E2185,kontoplaan!A561:F2029,6,FALSE)</f>
        <v>Põhitegevuse kulud</v>
      </c>
      <c r="B2185" t="str">
        <f>VLOOKUP(E2185,kontogrupp!A1084:B2409,2,FALSE)</f>
        <v>55 - majandamiskulud</v>
      </c>
      <c r="C2185" t="s">
        <v>1834</v>
      </c>
      <c r="D2185">
        <v>-800</v>
      </c>
      <c r="E2185" s="1">
        <v>552490</v>
      </c>
      <c r="F2185" t="s">
        <v>244</v>
      </c>
      <c r="G2185" t="s">
        <v>134</v>
      </c>
      <c r="H2185" t="s">
        <v>135</v>
      </c>
      <c r="I2185" t="s">
        <v>117</v>
      </c>
      <c r="J2185" t="s">
        <v>118</v>
      </c>
    </row>
    <row r="2186" spans="1:14" x14ac:dyDescent="0.35">
      <c r="A2186" t="str">
        <f>VLOOKUP(E2186,kontoplaan!A562:F2030,6,FALSE)</f>
        <v>Põhitegevuse kulud</v>
      </c>
      <c r="B2186" t="str">
        <f>VLOOKUP(E2186,kontogrupp!A1085:B2410,2,FALSE)</f>
        <v>55 - majandamiskulud</v>
      </c>
      <c r="C2186" t="s">
        <v>1835</v>
      </c>
      <c r="D2186">
        <v>1000</v>
      </c>
      <c r="E2186" s="1">
        <v>550420</v>
      </c>
      <c r="F2186" t="s">
        <v>274</v>
      </c>
      <c r="G2186" t="s">
        <v>134</v>
      </c>
      <c r="H2186" t="s">
        <v>135</v>
      </c>
      <c r="I2186" t="s">
        <v>117</v>
      </c>
      <c r="J2186" t="s">
        <v>118</v>
      </c>
    </row>
    <row r="2187" spans="1:14" x14ac:dyDescent="0.35">
      <c r="A2187" t="str">
        <f>VLOOKUP(E2187,kontoplaan!A563:F2031,6,FALSE)</f>
        <v>Põhitegevuse kulud</v>
      </c>
      <c r="B2187" t="str">
        <f>VLOOKUP(E2187,kontogrupp!A1086:B2411,2,FALSE)</f>
        <v>55 - majandamiskulud</v>
      </c>
      <c r="C2187" t="s">
        <v>1835</v>
      </c>
      <c r="D2187">
        <v>-1000</v>
      </c>
      <c r="E2187" s="1">
        <v>550400</v>
      </c>
      <c r="F2187" t="s">
        <v>138</v>
      </c>
      <c r="G2187" t="s">
        <v>134</v>
      </c>
      <c r="H2187" t="s">
        <v>135</v>
      </c>
      <c r="I2187" t="s">
        <v>117</v>
      </c>
      <c r="J2187" t="s">
        <v>118</v>
      </c>
    </row>
    <row r="2188" spans="1:14" hidden="1" x14ac:dyDescent="0.35">
      <c r="A2188" t="str">
        <f>VLOOKUP(E2188,kontoplaan!A564:F2032,6,FALSE)</f>
        <v>Põhitegevuse tulud</v>
      </c>
      <c r="B2188" t="str">
        <f>VLOOKUP(E2188,kontogrupp!A1087:B2412,2,FALSE)</f>
        <v>35 - saadud toetused</v>
      </c>
      <c r="C2188" t="s">
        <v>162</v>
      </c>
      <c r="D2188">
        <v>12000</v>
      </c>
      <c r="E2188" s="1">
        <v>350000</v>
      </c>
      <c r="F2188" t="s">
        <v>162</v>
      </c>
      <c r="G2188" t="s">
        <v>154</v>
      </c>
      <c r="H2188" t="s">
        <v>155</v>
      </c>
      <c r="I2188" t="s">
        <v>117</v>
      </c>
      <c r="J2188" t="s">
        <v>118</v>
      </c>
      <c r="M2188" t="s">
        <v>572</v>
      </c>
      <c r="N2188" t="s">
        <v>573</v>
      </c>
    </row>
    <row r="2189" spans="1:14" x14ac:dyDescent="0.35">
      <c r="A2189" t="str">
        <f>VLOOKUP(E2189,kontoplaan!A565:F2033,6,FALSE)</f>
        <v>Põhitegevuse kulud</v>
      </c>
      <c r="B2189" t="str">
        <f>VLOOKUP(E2189,kontogrupp!A1088:B2413,2,FALSE)</f>
        <v>55 - majandamiskulud</v>
      </c>
      <c r="C2189" t="s">
        <v>149</v>
      </c>
      <c r="D2189">
        <v>-109</v>
      </c>
      <c r="E2189" s="1">
        <v>552590</v>
      </c>
      <c r="F2189" t="s">
        <v>149</v>
      </c>
      <c r="G2189" t="s">
        <v>288</v>
      </c>
      <c r="H2189" t="s">
        <v>289</v>
      </c>
      <c r="I2189" t="s">
        <v>117</v>
      </c>
      <c r="J2189" t="s">
        <v>118</v>
      </c>
    </row>
    <row r="2190" spans="1:14" x14ac:dyDescent="0.35">
      <c r="A2190" t="str">
        <f>VLOOKUP(E2190,kontoplaan!A566:F2034,6,FALSE)</f>
        <v>Põhitegevuse kulud</v>
      </c>
      <c r="B2190" t="str">
        <f>VLOOKUP(E2190,kontogrupp!A1089:B2414,2,FALSE)</f>
        <v>50 - tööjõukulud</v>
      </c>
      <c r="C2190" t="s">
        <v>1086</v>
      </c>
      <c r="D2190">
        <v>64</v>
      </c>
      <c r="E2190" s="1">
        <v>505091</v>
      </c>
      <c r="F2190" t="s">
        <v>1086</v>
      </c>
      <c r="G2190" t="s">
        <v>288</v>
      </c>
      <c r="H2190" t="s">
        <v>289</v>
      </c>
      <c r="I2190" t="s">
        <v>117</v>
      </c>
      <c r="J2190" t="s">
        <v>118</v>
      </c>
    </row>
    <row r="2191" spans="1:14" x14ac:dyDescent="0.35">
      <c r="A2191" t="str">
        <f>VLOOKUP(E2191,kontoplaan!A567:F2035,6,FALSE)</f>
        <v>Põhitegevuse kulud</v>
      </c>
      <c r="B2191" t="str">
        <f>VLOOKUP(E2191,kontogrupp!A1090:B2415,2,FALSE)</f>
        <v>50 - tööjõukulud</v>
      </c>
      <c r="C2191" t="s">
        <v>72</v>
      </c>
      <c r="D2191">
        <v>27</v>
      </c>
      <c r="E2191" s="1">
        <v>506010</v>
      </c>
      <c r="F2191" t="s">
        <v>72</v>
      </c>
      <c r="G2191" t="s">
        <v>288</v>
      </c>
      <c r="H2191" t="s">
        <v>289</v>
      </c>
      <c r="I2191" t="s">
        <v>117</v>
      </c>
      <c r="J2191" t="s">
        <v>118</v>
      </c>
    </row>
    <row r="2192" spans="1:14" x14ac:dyDescent="0.35">
      <c r="A2192" t="str">
        <f>VLOOKUP(E2192,kontoplaan!A568:F2036,6,FALSE)</f>
        <v>Põhitegevuse kulud</v>
      </c>
      <c r="B2192" t="str">
        <f>VLOOKUP(E2192,kontogrupp!A1091:B2416,2,FALSE)</f>
        <v>50 - tööjõukulud</v>
      </c>
      <c r="C2192" t="s">
        <v>68</v>
      </c>
      <c r="D2192">
        <v>18</v>
      </c>
      <c r="E2192" s="1">
        <v>506030</v>
      </c>
      <c r="F2192" t="s">
        <v>68</v>
      </c>
      <c r="G2192" t="s">
        <v>288</v>
      </c>
      <c r="H2192" t="s">
        <v>289</v>
      </c>
      <c r="I2192" t="s">
        <v>117</v>
      </c>
      <c r="J2192" t="s">
        <v>118</v>
      </c>
    </row>
    <row r="2193" spans="1:14" x14ac:dyDescent="0.35">
      <c r="A2193" t="str">
        <f>VLOOKUP(E2193,kontoplaan!A569:F2037,6,FALSE)</f>
        <v>Põhitegevuse kulud</v>
      </c>
      <c r="B2193" t="str">
        <f>VLOOKUP(E2193,kontogrupp!A1092:B2417,2,FALSE)</f>
        <v>50 - tööjõukulud</v>
      </c>
      <c r="C2193" t="s">
        <v>97</v>
      </c>
      <c r="D2193">
        <v>-1600</v>
      </c>
      <c r="E2193" s="1">
        <v>500500</v>
      </c>
      <c r="F2193" t="s">
        <v>97</v>
      </c>
      <c r="G2193" t="s">
        <v>288</v>
      </c>
      <c r="H2193" t="s">
        <v>289</v>
      </c>
      <c r="I2193" t="s">
        <v>117</v>
      </c>
      <c r="J2193" t="s">
        <v>118</v>
      </c>
    </row>
    <row r="2194" spans="1:14" x14ac:dyDescent="0.35">
      <c r="A2194" t="str">
        <f>VLOOKUP(E2194,kontoplaan!A570:F2038,6,FALSE)</f>
        <v>Põhitegevuse kulud</v>
      </c>
      <c r="B2194" t="str">
        <f>VLOOKUP(E2194,kontogrupp!A1093:B2418,2,FALSE)</f>
        <v>50 - tööjõukulud</v>
      </c>
      <c r="C2194" t="s">
        <v>102</v>
      </c>
      <c r="D2194">
        <v>398</v>
      </c>
      <c r="E2194" s="1">
        <v>500250</v>
      </c>
      <c r="F2194" t="s">
        <v>102</v>
      </c>
      <c r="G2194" t="s">
        <v>288</v>
      </c>
      <c r="H2194" t="s">
        <v>289</v>
      </c>
      <c r="I2194" t="s">
        <v>117</v>
      </c>
      <c r="J2194" t="s">
        <v>118</v>
      </c>
    </row>
    <row r="2195" spans="1:14" x14ac:dyDescent="0.35">
      <c r="A2195" t="str">
        <f>VLOOKUP(E2195,kontoplaan!A571:F2039,6,FALSE)</f>
        <v>Põhitegevuse kulud</v>
      </c>
      <c r="B2195" t="str">
        <f>VLOOKUP(E2195,kontogrupp!A1094:B2419,2,FALSE)</f>
        <v>50 - tööjõukulud</v>
      </c>
      <c r="C2195" t="s">
        <v>206</v>
      </c>
      <c r="D2195">
        <v>254</v>
      </c>
      <c r="E2195" s="1">
        <v>500240</v>
      </c>
      <c r="F2195" t="s">
        <v>206</v>
      </c>
      <c r="G2195" t="s">
        <v>288</v>
      </c>
      <c r="H2195" t="s">
        <v>289</v>
      </c>
      <c r="I2195" t="s">
        <v>117</v>
      </c>
      <c r="J2195" t="s">
        <v>118</v>
      </c>
    </row>
    <row r="2196" spans="1:14" x14ac:dyDescent="0.35">
      <c r="A2196" t="str">
        <f>VLOOKUP(E2196,kontoplaan!A572:F2040,6,FALSE)</f>
        <v>Põhitegevuse kulud</v>
      </c>
      <c r="B2196" t="str">
        <f>VLOOKUP(E2196,kontogrupp!A1095:B2420,2,FALSE)</f>
        <v>50 - tööjõukulud</v>
      </c>
      <c r="C2196" t="s">
        <v>220</v>
      </c>
      <c r="D2196">
        <v>948</v>
      </c>
      <c r="E2196" s="1">
        <v>500210</v>
      </c>
      <c r="F2196" t="s">
        <v>220</v>
      </c>
      <c r="G2196" t="s">
        <v>288</v>
      </c>
      <c r="H2196" t="s">
        <v>289</v>
      </c>
      <c r="I2196" t="s">
        <v>117</v>
      </c>
      <c r="J2196" t="s">
        <v>118</v>
      </c>
    </row>
    <row r="2197" spans="1:14" x14ac:dyDescent="0.35">
      <c r="A2197" t="str">
        <f>VLOOKUP(E2197,kontoplaan!A573:F2041,6,FALSE)</f>
        <v>Põhitegevuse kulud</v>
      </c>
      <c r="B2197" t="str">
        <f>VLOOKUP(E2197,kontogrupp!A1096:B2421,2,FALSE)</f>
        <v>55 - majandamiskulud</v>
      </c>
      <c r="C2197" t="s">
        <v>1836</v>
      </c>
      <c r="D2197">
        <v>-80</v>
      </c>
      <c r="E2197" s="1">
        <v>550040</v>
      </c>
      <c r="F2197" t="s">
        <v>76</v>
      </c>
      <c r="G2197" t="s">
        <v>428</v>
      </c>
      <c r="H2197" t="s">
        <v>429</v>
      </c>
      <c r="I2197" t="s">
        <v>307</v>
      </c>
      <c r="J2197" t="s">
        <v>308</v>
      </c>
    </row>
    <row r="2198" spans="1:14" x14ac:dyDescent="0.35">
      <c r="A2198" t="str">
        <f>VLOOKUP(E2198,kontoplaan!A574:F2042,6,FALSE)</f>
        <v>Põhitegevuse kulud</v>
      </c>
      <c r="B2198" t="str">
        <f>VLOOKUP(E2198,kontogrupp!A1097:B2422,2,FALSE)</f>
        <v>55 - majandamiskulud</v>
      </c>
      <c r="C2198" t="s">
        <v>297</v>
      </c>
      <c r="D2198">
        <v>710</v>
      </c>
      <c r="E2198" s="1">
        <v>552520</v>
      </c>
      <c r="F2198" t="s">
        <v>297</v>
      </c>
      <c r="G2198" t="s">
        <v>380</v>
      </c>
      <c r="H2198" t="s">
        <v>381</v>
      </c>
      <c r="I2198" t="s">
        <v>250</v>
      </c>
      <c r="J2198" t="s">
        <v>251</v>
      </c>
      <c r="M2198" t="s">
        <v>1837</v>
      </c>
      <c r="N2198" t="s">
        <v>1838</v>
      </c>
    </row>
    <row r="2199" spans="1:14" hidden="1" x14ac:dyDescent="0.35">
      <c r="A2199" t="str">
        <f>VLOOKUP(E2199,kontoplaan!A575:F2043,6,FALSE)</f>
        <v>Põhitegevuse tulud</v>
      </c>
      <c r="B2199" t="str">
        <f>VLOOKUP(E2199,kontogrupp!A1098:B2423,2,FALSE)</f>
        <v>35 - saadud toetused</v>
      </c>
      <c r="C2199" t="s">
        <v>691</v>
      </c>
      <c r="D2199">
        <v>710</v>
      </c>
      <c r="E2199" s="1">
        <v>350002</v>
      </c>
      <c r="F2199" t="s">
        <v>691</v>
      </c>
      <c r="G2199" t="s">
        <v>380</v>
      </c>
      <c r="H2199" t="s">
        <v>381</v>
      </c>
      <c r="I2199" t="s">
        <v>250</v>
      </c>
      <c r="J2199" t="s">
        <v>251</v>
      </c>
      <c r="M2199" t="s">
        <v>1837</v>
      </c>
      <c r="N2199" t="s">
        <v>1838</v>
      </c>
    </row>
    <row r="2200" spans="1:14" x14ac:dyDescent="0.35">
      <c r="A2200" t="str">
        <f>VLOOKUP(E2200,kontoplaan!A576:F2044,6,FALSE)</f>
        <v>Põhitegevuse kulud</v>
      </c>
      <c r="B2200" t="str">
        <f>VLOOKUP(E2200,kontogrupp!A1099:B2424,2,FALSE)</f>
        <v>55 - majandamiskulud</v>
      </c>
      <c r="C2200" t="s">
        <v>182</v>
      </c>
      <c r="D2200">
        <v>19</v>
      </c>
      <c r="E2200" s="1">
        <v>551560</v>
      </c>
      <c r="F2200" t="s">
        <v>182</v>
      </c>
      <c r="G2200" t="s">
        <v>482</v>
      </c>
      <c r="H2200" t="s">
        <v>483</v>
      </c>
      <c r="I2200" t="s">
        <v>250</v>
      </c>
      <c r="J2200" t="s">
        <v>251</v>
      </c>
    </row>
    <row r="2201" spans="1:14" x14ac:dyDescent="0.35">
      <c r="A2201" t="str">
        <f>VLOOKUP(E2201,kontoplaan!A577:F2045,6,FALSE)</f>
        <v>Põhitegevuse kulud</v>
      </c>
      <c r="B2201" t="str">
        <f>VLOOKUP(E2201,kontogrupp!A1100:B2425,2,FALSE)</f>
        <v>55 - majandamiskulud</v>
      </c>
      <c r="C2201" t="s">
        <v>488</v>
      </c>
      <c r="D2201">
        <v>-19</v>
      </c>
      <c r="E2201" s="1">
        <v>551103</v>
      </c>
      <c r="F2201" t="s">
        <v>488</v>
      </c>
      <c r="G2201" t="s">
        <v>482</v>
      </c>
      <c r="H2201" t="s">
        <v>483</v>
      </c>
      <c r="I2201" t="s">
        <v>250</v>
      </c>
      <c r="J2201" t="s">
        <v>251</v>
      </c>
    </row>
    <row r="2202" spans="1:14" x14ac:dyDescent="0.35">
      <c r="A2202" t="str">
        <f>VLOOKUP(E2202,kontoplaan!A578:F2046,6,FALSE)</f>
        <v>Põhitegevuse kulud</v>
      </c>
      <c r="B2202" t="str">
        <f>VLOOKUP(E2202,kontogrupp!A1101:B2426,2,FALSE)</f>
        <v>50 - tööjõukulud</v>
      </c>
      <c r="C2202" t="s">
        <v>102</v>
      </c>
      <c r="D2202">
        <v>264180</v>
      </c>
      <c r="E2202" s="1">
        <v>500250</v>
      </c>
      <c r="F2202" t="s">
        <v>102</v>
      </c>
      <c r="G2202" t="s">
        <v>404</v>
      </c>
      <c r="H2202" t="s">
        <v>405</v>
      </c>
      <c r="I2202" t="s">
        <v>307</v>
      </c>
      <c r="J2202" t="s">
        <v>308</v>
      </c>
    </row>
    <row r="2203" spans="1:14" x14ac:dyDescent="0.35">
      <c r="A2203" t="str">
        <f>VLOOKUP(E2203,kontoplaan!A579:F2047,6,FALSE)</f>
        <v>Põhitegevuse kulud</v>
      </c>
      <c r="B2203" t="str">
        <f>VLOOKUP(E2203,kontogrupp!A1102:B2427,2,FALSE)</f>
        <v>50 - tööjõukulud</v>
      </c>
      <c r="C2203" t="s">
        <v>238</v>
      </c>
      <c r="D2203">
        <v>-264180</v>
      </c>
      <c r="E2203" s="1">
        <v>500270</v>
      </c>
      <c r="F2203" t="s">
        <v>238</v>
      </c>
      <c r="G2203" t="s">
        <v>404</v>
      </c>
      <c r="H2203" t="s">
        <v>405</v>
      </c>
      <c r="I2203" t="s">
        <v>307</v>
      </c>
      <c r="J2203" t="s">
        <v>308</v>
      </c>
    </row>
    <row r="2204" spans="1:14" x14ac:dyDescent="0.35">
      <c r="A2204" t="str">
        <f>VLOOKUP(E2204,kontoplaan!A580:F2048,6,FALSE)</f>
        <v>Põhitegevuse kulud</v>
      </c>
      <c r="B2204" t="str">
        <f>VLOOKUP(E2204,kontogrupp!A1103:B2428,2,FALSE)</f>
        <v>55 - majandamiskulud</v>
      </c>
      <c r="C2204" t="s">
        <v>274</v>
      </c>
      <c r="D2204">
        <v>200</v>
      </c>
      <c r="E2204" s="1">
        <v>550420</v>
      </c>
      <c r="F2204" t="s">
        <v>274</v>
      </c>
      <c r="G2204" t="s">
        <v>380</v>
      </c>
      <c r="H2204" t="s">
        <v>381</v>
      </c>
      <c r="I2204" t="s">
        <v>250</v>
      </c>
      <c r="J2204" t="s">
        <v>251</v>
      </c>
    </row>
    <row r="2205" spans="1:14" x14ac:dyDescent="0.35">
      <c r="A2205" t="str">
        <f>VLOOKUP(E2205,kontoplaan!A581:F2049,6,FALSE)</f>
        <v>Põhitegevuse kulud</v>
      </c>
      <c r="B2205" t="str">
        <f>VLOOKUP(E2205,kontogrupp!A1104:B2429,2,FALSE)</f>
        <v>55 - majandamiskulud</v>
      </c>
      <c r="C2205" t="s">
        <v>138</v>
      </c>
      <c r="D2205">
        <v>1900</v>
      </c>
      <c r="E2205" s="1">
        <v>550400</v>
      </c>
      <c r="F2205" t="s">
        <v>138</v>
      </c>
      <c r="G2205" t="s">
        <v>380</v>
      </c>
      <c r="H2205" t="s">
        <v>381</v>
      </c>
      <c r="I2205" t="s">
        <v>250</v>
      </c>
      <c r="J2205" t="s">
        <v>251</v>
      </c>
    </row>
    <row r="2206" spans="1:14" x14ac:dyDescent="0.35">
      <c r="A2206" t="str">
        <f>VLOOKUP(E2206,kontoplaan!A582:F2050,6,FALSE)</f>
        <v>Põhitegevuse kulud</v>
      </c>
      <c r="B2206" t="str">
        <f>VLOOKUP(E2206,kontogrupp!A1105:B2430,2,FALSE)</f>
        <v>55 - majandamiskulud</v>
      </c>
      <c r="C2206" t="s">
        <v>57</v>
      </c>
      <c r="D2206">
        <v>-2100</v>
      </c>
      <c r="E2206" s="1">
        <v>550490</v>
      </c>
      <c r="F2206" t="s">
        <v>57</v>
      </c>
      <c r="G2206" t="s">
        <v>380</v>
      </c>
      <c r="H2206" t="s">
        <v>381</v>
      </c>
      <c r="I2206" t="s">
        <v>250</v>
      </c>
      <c r="J2206" t="s">
        <v>251</v>
      </c>
    </row>
    <row r="2207" spans="1:14" x14ac:dyDescent="0.35">
      <c r="A2207" t="str">
        <f>VLOOKUP(E2207,kontoplaan!A583:F2051,6,FALSE)</f>
        <v>Põhitegevuse kulud</v>
      </c>
      <c r="B2207" t="str">
        <f>VLOOKUP(E2207,kontogrupp!A1106:B2431,2,FALSE)</f>
        <v>55 - majandamiskulud</v>
      </c>
      <c r="C2207" t="s">
        <v>1266</v>
      </c>
      <c r="D2207">
        <v>699</v>
      </c>
      <c r="E2207" s="1">
        <v>551401</v>
      </c>
      <c r="F2207" t="s">
        <v>1266</v>
      </c>
      <c r="G2207" t="s">
        <v>380</v>
      </c>
      <c r="H2207" t="s">
        <v>381</v>
      </c>
      <c r="I2207" t="s">
        <v>250</v>
      </c>
      <c r="J2207" t="s">
        <v>251</v>
      </c>
    </row>
    <row r="2208" spans="1:14" x14ac:dyDescent="0.35">
      <c r="A2208" t="str">
        <f>VLOOKUP(E2208,kontoplaan!A584:F2052,6,FALSE)</f>
        <v>Põhitegevuse kulud</v>
      </c>
      <c r="B2208" t="str">
        <f>VLOOKUP(E2208,kontogrupp!A1107:B2432,2,FALSE)</f>
        <v>55 - majandamiskulud</v>
      </c>
      <c r="C2208" t="s">
        <v>297</v>
      </c>
      <c r="D2208">
        <v>-699</v>
      </c>
      <c r="E2208" s="1">
        <v>552520</v>
      </c>
      <c r="F2208" t="s">
        <v>297</v>
      </c>
      <c r="G2208" t="s">
        <v>380</v>
      </c>
      <c r="H2208" t="s">
        <v>381</v>
      </c>
      <c r="I2208" t="s">
        <v>250</v>
      </c>
      <c r="J2208" t="s">
        <v>251</v>
      </c>
    </row>
    <row r="2209" spans="1:16" x14ac:dyDescent="0.35">
      <c r="A2209" t="str">
        <f>VLOOKUP(E2209,kontoplaan!A585:F2053,6,FALSE)</f>
        <v>Põhitegevuse kulud</v>
      </c>
      <c r="B2209" t="str">
        <f>VLOOKUP(E2209,kontogrupp!A1108:B2433,2,FALSE)</f>
        <v>50 - tööjõukulud</v>
      </c>
      <c r="C2209" t="s">
        <v>97</v>
      </c>
      <c r="D2209">
        <v>-26349</v>
      </c>
      <c r="E2209" s="1">
        <v>500500</v>
      </c>
      <c r="F2209" t="s">
        <v>97</v>
      </c>
      <c r="G2209" t="s">
        <v>380</v>
      </c>
      <c r="H2209" t="s">
        <v>381</v>
      </c>
      <c r="I2209" t="s">
        <v>250</v>
      </c>
      <c r="J2209" t="s">
        <v>251</v>
      </c>
    </row>
    <row r="2210" spans="1:16" x14ac:dyDescent="0.35">
      <c r="A2210" t="str">
        <f>VLOOKUP(E2210,kontoplaan!A586:F2054,6,FALSE)</f>
        <v>Põhitegevuse kulud</v>
      </c>
      <c r="B2210" t="str">
        <f>VLOOKUP(E2210,kontogrupp!A1109:B2434,2,FALSE)</f>
        <v>50 - tööjõukulud</v>
      </c>
      <c r="C2210" t="s">
        <v>220</v>
      </c>
      <c r="D2210">
        <v>-10768</v>
      </c>
      <c r="E2210" s="1">
        <v>500210</v>
      </c>
      <c r="F2210" t="s">
        <v>220</v>
      </c>
      <c r="G2210" t="s">
        <v>380</v>
      </c>
      <c r="H2210" t="s">
        <v>381</v>
      </c>
      <c r="I2210" t="s">
        <v>250</v>
      </c>
      <c r="J2210" t="s">
        <v>251</v>
      </c>
    </row>
    <row r="2211" spans="1:16" x14ac:dyDescent="0.35">
      <c r="A2211" t="str">
        <f>VLOOKUP(E2211,kontoplaan!A587:F2055,6,FALSE)</f>
        <v>Põhitegevuse kulud</v>
      </c>
      <c r="B2211" t="str">
        <f>VLOOKUP(E2211,kontogrupp!A1110:B2435,2,FALSE)</f>
        <v>55 - majandamiskulud</v>
      </c>
      <c r="C2211" t="s">
        <v>169</v>
      </c>
      <c r="D2211">
        <v>-900</v>
      </c>
      <c r="E2211" s="1">
        <v>551500</v>
      </c>
      <c r="F2211" t="s">
        <v>169</v>
      </c>
      <c r="G2211" t="s">
        <v>428</v>
      </c>
      <c r="H2211" t="s">
        <v>429</v>
      </c>
      <c r="I2211" t="s">
        <v>307</v>
      </c>
      <c r="J2211" t="s">
        <v>308</v>
      </c>
    </row>
    <row r="2212" spans="1:16" x14ac:dyDescent="0.35">
      <c r="A2212" t="str">
        <f>VLOOKUP(E2212,kontoplaan!A588:F2056,6,FALSE)</f>
        <v>Põhitegevuse kulud</v>
      </c>
      <c r="B2212" t="str">
        <f>VLOOKUP(E2212,kontogrupp!A1111:B2436,2,FALSE)</f>
        <v>55 - majandamiskulud</v>
      </c>
      <c r="C2212" t="s">
        <v>76</v>
      </c>
      <c r="D2212">
        <v>-500</v>
      </c>
      <c r="E2212" s="1">
        <v>550040</v>
      </c>
      <c r="F2212" t="s">
        <v>76</v>
      </c>
      <c r="G2212" t="s">
        <v>428</v>
      </c>
      <c r="H2212" t="s">
        <v>429</v>
      </c>
      <c r="I2212" t="s">
        <v>307</v>
      </c>
      <c r="J2212" t="s">
        <v>308</v>
      </c>
    </row>
    <row r="2213" spans="1:16" x14ac:dyDescent="0.35">
      <c r="A2213" t="str">
        <f>VLOOKUP(E2213,kontoplaan!A589:F2057,6,FALSE)</f>
        <v>Põhitegevuse kulud</v>
      </c>
      <c r="B2213" t="str">
        <f>VLOOKUP(E2213,kontogrupp!A1112:B2437,2,FALSE)</f>
        <v>50 - tööjõukulud</v>
      </c>
      <c r="C2213" t="s">
        <v>1086</v>
      </c>
      <c r="D2213">
        <v>1400</v>
      </c>
      <c r="E2213" s="1">
        <v>505091</v>
      </c>
      <c r="F2213" t="s">
        <v>1086</v>
      </c>
      <c r="G2213" t="s">
        <v>428</v>
      </c>
      <c r="H2213" t="s">
        <v>429</v>
      </c>
      <c r="I2213" t="s">
        <v>307</v>
      </c>
      <c r="J2213" t="s">
        <v>308</v>
      </c>
    </row>
    <row r="2214" spans="1:16" x14ac:dyDescent="0.35">
      <c r="A2214" t="str">
        <f>VLOOKUP(E2214,kontoplaan!A590:F2058,6,FALSE)</f>
        <v>Põhitegevuse kulud</v>
      </c>
      <c r="B2214" t="str">
        <f>VLOOKUP(E2214,kontogrupp!A1113:B2438,2,FALSE)</f>
        <v>50 - tööjõukulud</v>
      </c>
      <c r="C2214" t="s">
        <v>238</v>
      </c>
      <c r="D2214">
        <v>-441047</v>
      </c>
      <c r="E2214" s="1">
        <v>500270</v>
      </c>
      <c r="F2214" t="s">
        <v>238</v>
      </c>
      <c r="G2214" t="s">
        <v>428</v>
      </c>
      <c r="H2214" t="s">
        <v>429</v>
      </c>
      <c r="I2214" t="s">
        <v>307</v>
      </c>
      <c r="J2214" t="s">
        <v>308</v>
      </c>
    </row>
    <row r="2215" spans="1:16" x14ac:dyDescent="0.35">
      <c r="A2215" t="str">
        <f>VLOOKUP(E2215,kontoplaan!A591:F2059,6,FALSE)</f>
        <v>Põhitegevuse kulud</v>
      </c>
      <c r="B2215" t="str">
        <f>VLOOKUP(E2215,kontogrupp!A1114:B2439,2,FALSE)</f>
        <v>50 - tööjõukulud</v>
      </c>
      <c r="C2215" t="s">
        <v>157</v>
      </c>
      <c r="D2215">
        <v>-1033</v>
      </c>
      <c r="E2215" s="1">
        <v>500260</v>
      </c>
      <c r="F2215" t="s">
        <v>157</v>
      </c>
      <c r="G2215" t="s">
        <v>428</v>
      </c>
      <c r="H2215" t="s">
        <v>429</v>
      </c>
      <c r="I2215" t="s">
        <v>307</v>
      </c>
      <c r="J2215" t="s">
        <v>308</v>
      </c>
    </row>
    <row r="2216" spans="1:16" x14ac:dyDescent="0.35">
      <c r="A2216" t="str">
        <f>VLOOKUP(E2216,kontoplaan!A592:F2060,6,FALSE)</f>
        <v>Põhitegevuse kulud</v>
      </c>
      <c r="B2216" t="str">
        <f>VLOOKUP(E2216,kontogrupp!A1115:B2440,2,FALSE)</f>
        <v>50 - tööjõukulud</v>
      </c>
      <c r="C2216" t="s">
        <v>102</v>
      </c>
      <c r="D2216">
        <v>442080</v>
      </c>
      <c r="E2216" s="1">
        <v>500250</v>
      </c>
      <c r="F2216" t="s">
        <v>102</v>
      </c>
      <c r="G2216" t="s">
        <v>428</v>
      </c>
      <c r="H2216" t="s">
        <v>429</v>
      </c>
      <c r="I2216" t="s">
        <v>307</v>
      </c>
      <c r="J2216" t="s">
        <v>308</v>
      </c>
    </row>
    <row r="2217" spans="1:16" x14ac:dyDescent="0.35">
      <c r="A2217" t="str">
        <f>VLOOKUP(E2217,kontoplaan!A593:F2061,6,FALSE)</f>
        <v>Põhitegevuse kulud</v>
      </c>
      <c r="B2217" t="str">
        <f>VLOOKUP(E2217,kontogrupp!A1116:B2441,2,FALSE)</f>
        <v>55 - majandamiskulud</v>
      </c>
      <c r="C2217" t="s">
        <v>304</v>
      </c>
      <c r="D2217">
        <v>102082</v>
      </c>
      <c r="E2217" s="1">
        <v>552110</v>
      </c>
      <c r="F2217" t="s">
        <v>304</v>
      </c>
      <c r="G2217" t="s">
        <v>305</v>
      </c>
      <c r="H2217" t="s">
        <v>306</v>
      </c>
      <c r="I2217" t="s">
        <v>307</v>
      </c>
      <c r="J2217" t="s">
        <v>308</v>
      </c>
    </row>
    <row r="2218" spans="1:16" x14ac:dyDescent="0.35">
      <c r="A2218" t="str">
        <f>VLOOKUP(E2218,kontoplaan!A594:F2062,6,FALSE)</f>
        <v>Põhitegevuse kulud</v>
      </c>
      <c r="B2218" t="str">
        <f>VLOOKUP(E2218,kontogrupp!A1117:B2442,2,FALSE)</f>
        <v>55 - majandamiskulud</v>
      </c>
      <c r="C2218" t="s">
        <v>1250</v>
      </c>
      <c r="D2218">
        <v>-102082</v>
      </c>
      <c r="E2218" s="1">
        <v>552100</v>
      </c>
      <c r="F2218" t="s">
        <v>1250</v>
      </c>
      <c r="G2218" t="s">
        <v>305</v>
      </c>
      <c r="H2218" t="s">
        <v>306</v>
      </c>
      <c r="I2218" t="s">
        <v>307</v>
      </c>
      <c r="J2218" t="s">
        <v>308</v>
      </c>
    </row>
    <row r="2219" spans="1:16" x14ac:dyDescent="0.35">
      <c r="A2219" t="str">
        <f>VLOOKUP(E2219,kontoplaan!A595:F2063,6,FALSE)</f>
        <v>Põhitegevuse kulud</v>
      </c>
      <c r="B2219" t="str">
        <f>VLOOKUP(E2219,kontogrupp!A1118:B2443,2,FALSE)</f>
        <v>50 - tööjõukulud</v>
      </c>
      <c r="C2219" t="s">
        <v>102</v>
      </c>
      <c r="D2219">
        <v>126192</v>
      </c>
      <c r="E2219" s="1">
        <v>500250</v>
      </c>
      <c r="F2219" t="s">
        <v>102</v>
      </c>
      <c r="G2219" t="s">
        <v>305</v>
      </c>
      <c r="H2219" t="s">
        <v>306</v>
      </c>
      <c r="I2219" t="s">
        <v>307</v>
      </c>
      <c r="J2219" t="s">
        <v>308</v>
      </c>
    </row>
    <row r="2220" spans="1:16" x14ac:dyDescent="0.35">
      <c r="A2220" t="str">
        <f>VLOOKUP(E2220,kontoplaan!A596:F2064,6,FALSE)</f>
        <v>Põhitegevuse kulud</v>
      </c>
      <c r="B2220" t="str">
        <f>VLOOKUP(E2220,kontogrupp!A1119:B2444,2,FALSE)</f>
        <v>50 - tööjõukulud</v>
      </c>
      <c r="C2220" t="s">
        <v>238</v>
      </c>
      <c r="D2220">
        <v>-126192</v>
      </c>
      <c r="E2220" s="1">
        <v>500270</v>
      </c>
      <c r="F2220" t="s">
        <v>238</v>
      </c>
      <c r="G2220" t="s">
        <v>305</v>
      </c>
      <c r="H2220" t="s">
        <v>306</v>
      </c>
      <c r="I2220" t="s">
        <v>307</v>
      </c>
      <c r="J2220" t="s">
        <v>308</v>
      </c>
    </row>
    <row r="2221" spans="1:16" x14ac:dyDescent="0.35">
      <c r="A2221" t="str">
        <f>VLOOKUP(E2221,kontoplaan!A597:F2065,6,FALSE)</f>
        <v>Põhitegevuse kulud</v>
      </c>
      <c r="B2221" t="str">
        <f>VLOOKUP(E2221,kontogrupp!A1120:B2445,2,FALSE)</f>
        <v>55 - majandamiskulud</v>
      </c>
      <c r="C2221" t="s">
        <v>498</v>
      </c>
      <c r="D2221">
        <v>-23424</v>
      </c>
      <c r="E2221" s="1">
        <v>551109</v>
      </c>
      <c r="F2221" t="s">
        <v>498</v>
      </c>
      <c r="G2221" t="s">
        <v>332</v>
      </c>
      <c r="H2221" t="s">
        <v>333</v>
      </c>
      <c r="I2221" t="s">
        <v>178</v>
      </c>
      <c r="J2221" t="s">
        <v>179</v>
      </c>
      <c r="O2221" t="s">
        <v>696</v>
      </c>
      <c r="P2221" t="s">
        <v>697</v>
      </c>
    </row>
    <row r="2222" spans="1:16" x14ac:dyDescent="0.35">
      <c r="A2222" t="str">
        <f>VLOOKUP(E2222,kontoplaan!A598:F2066,6,FALSE)</f>
        <v>Põhitegevuse kulud</v>
      </c>
      <c r="B2222" t="str">
        <f>VLOOKUP(E2222,kontogrupp!A1121:B2446,2,FALSE)</f>
        <v>55 - majandamiskulud</v>
      </c>
      <c r="C2222" t="s">
        <v>86</v>
      </c>
      <c r="D2222">
        <v>23424</v>
      </c>
      <c r="E2222" s="1">
        <v>550099</v>
      </c>
      <c r="F2222" t="s">
        <v>86</v>
      </c>
      <c r="G2222" t="s">
        <v>332</v>
      </c>
      <c r="H2222" t="s">
        <v>333</v>
      </c>
      <c r="I2222" t="s">
        <v>178</v>
      </c>
      <c r="J2222" t="s">
        <v>179</v>
      </c>
      <c r="O2222" t="s">
        <v>696</v>
      </c>
      <c r="P2222" t="s">
        <v>697</v>
      </c>
    </row>
    <row r="2223" spans="1:16" x14ac:dyDescent="0.35">
      <c r="A2223" t="str">
        <f>VLOOKUP(E2223,kontoplaan!A599:F2067,6,FALSE)</f>
        <v>Põhitegevuse kulud</v>
      </c>
      <c r="B2223" t="str">
        <f>VLOOKUP(E2223,kontogrupp!A1122:B2447,2,FALSE)</f>
        <v>55 - majandamiskulud</v>
      </c>
      <c r="C2223" t="s">
        <v>1839</v>
      </c>
      <c r="D2223">
        <v>80</v>
      </c>
      <c r="E2223" s="1">
        <v>552590</v>
      </c>
      <c r="F2223" t="s">
        <v>149</v>
      </c>
      <c r="G2223" t="s">
        <v>609</v>
      </c>
      <c r="H2223" t="s">
        <v>610</v>
      </c>
      <c r="I2223" t="s">
        <v>250</v>
      </c>
      <c r="J2223" t="s">
        <v>251</v>
      </c>
    </row>
    <row r="2224" spans="1:16" x14ac:dyDescent="0.35">
      <c r="A2224" t="str">
        <f>VLOOKUP(E2224,kontoplaan!A600:F2068,6,FALSE)</f>
        <v>Põhitegevuse kulud</v>
      </c>
      <c r="B2224" t="str">
        <f>VLOOKUP(E2224,kontogrupp!A1123:B2448,2,FALSE)</f>
        <v>55 - majandamiskulud</v>
      </c>
      <c r="C2224" t="s">
        <v>943</v>
      </c>
      <c r="D2224">
        <v>-38000</v>
      </c>
      <c r="E2224" s="1">
        <v>554020</v>
      </c>
      <c r="F2224" t="s">
        <v>943</v>
      </c>
      <c r="G2224" t="s">
        <v>47</v>
      </c>
      <c r="H2224" t="s">
        <v>48</v>
      </c>
      <c r="I2224" t="s">
        <v>1840</v>
      </c>
      <c r="J2224" t="s">
        <v>1841</v>
      </c>
      <c r="O2224" t="s">
        <v>1842</v>
      </c>
      <c r="P2224" t="s">
        <v>1843</v>
      </c>
    </row>
    <row r="2225" spans="1:16" x14ac:dyDescent="0.35">
      <c r="A2225" t="str">
        <f>VLOOKUP(E2225,kontoplaan!A601:F2069,6,FALSE)</f>
        <v>Põhitegevuse kulud</v>
      </c>
      <c r="B2225" t="str">
        <f>VLOOKUP(E2225,kontogrupp!A1124:B2449,2,FALSE)</f>
        <v>45 - toetused juriidilistele isikutele</v>
      </c>
      <c r="C2225" t="s">
        <v>162</v>
      </c>
      <c r="D2225">
        <v>38000</v>
      </c>
      <c r="E2225" s="1">
        <v>450000</v>
      </c>
      <c r="F2225" t="s">
        <v>162</v>
      </c>
      <c r="G2225" t="s">
        <v>47</v>
      </c>
      <c r="H2225" t="s">
        <v>48</v>
      </c>
      <c r="I2225" t="s">
        <v>1840</v>
      </c>
      <c r="J2225" t="s">
        <v>1841</v>
      </c>
      <c r="O2225" t="s">
        <v>1842</v>
      </c>
      <c r="P2225" t="s">
        <v>1843</v>
      </c>
    </row>
    <row r="2226" spans="1:16" x14ac:dyDescent="0.35">
      <c r="A2226" t="str">
        <f>VLOOKUP(E2226,kontoplaan!A602:F2070,6,FALSE)</f>
        <v>Põhitegevuse kulud</v>
      </c>
      <c r="B2226" t="str">
        <f>VLOOKUP(E2226,kontogrupp!A1125:B2450,2,FALSE)</f>
        <v>55 - majandamiskulud</v>
      </c>
      <c r="C2226" t="s">
        <v>1844</v>
      </c>
      <c r="D2226">
        <v>-100</v>
      </c>
      <c r="E2226" s="1">
        <v>552520</v>
      </c>
      <c r="F2226" t="s">
        <v>297</v>
      </c>
      <c r="G2226" t="s">
        <v>410</v>
      </c>
      <c r="H2226" t="s">
        <v>411</v>
      </c>
      <c r="I2226" t="s">
        <v>771</v>
      </c>
      <c r="J2226" t="s">
        <v>772</v>
      </c>
    </row>
    <row r="2227" spans="1:16" x14ac:dyDescent="0.35">
      <c r="A2227" t="str">
        <f>VLOOKUP(E2227,kontoplaan!A603:F2071,6,FALSE)</f>
        <v>Põhitegevuse kulud</v>
      </c>
      <c r="B2227" t="str">
        <f>VLOOKUP(E2227,kontogrupp!A1126:B2451,2,FALSE)</f>
        <v>55 - majandamiskulud</v>
      </c>
      <c r="C2227" t="s">
        <v>1845</v>
      </c>
      <c r="D2227">
        <v>-100</v>
      </c>
      <c r="E2227" s="1">
        <v>552520</v>
      </c>
      <c r="F2227" t="s">
        <v>297</v>
      </c>
      <c r="G2227" t="s">
        <v>410</v>
      </c>
      <c r="H2227" t="s">
        <v>411</v>
      </c>
      <c r="I2227" t="s">
        <v>771</v>
      </c>
      <c r="J2227" t="s">
        <v>772</v>
      </c>
    </row>
    <row r="2228" spans="1:16" x14ac:dyDescent="0.35">
      <c r="A2228" t="str">
        <f>VLOOKUP(E2228,kontoplaan!A604:F2072,6,FALSE)</f>
        <v>Põhitegevuse kulud</v>
      </c>
      <c r="B2228" t="str">
        <f>VLOOKUP(E2228,kontogrupp!A1127:B2452,2,FALSE)</f>
        <v>55 - majandamiskulud</v>
      </c>
      <c r="C2228" t="s">
        <v>1846</v>
      </c>
      <c r="D2228">
        <v>-80</v>
      </c>
      <c r="E2228" s="1">
        <v>552520</v>
      </c>
      <c r="F2228" t="s">
        <v>297</v>
      </c>
      <c r="G2228" t="s">
        <v>380</v>
      </c>
      <c r="H2228" t="s">
        <v>381</v>
      </c>
      <c r="I2228" t="s">
        <v>250</v>
      </c>
      <c r="J2228" t="s">
        <v>251</v>
      </c>
    </row>
    <row r="2229" spans="1:16" x14ac:dyDescent="0.35">
      <c r="A2229" t="str">
        <f>VLOOKUP(E2229,kontoplaan!A605:F2073,6,FALSE)</f>
        <v>Põhitegevuse kulud</v>
      </c>
      <c r="B2229" t="str">
        <f>VLOOKUP(E2229,kontogrupp!A1128:B2453,2,FALSE)</f>
        <v>55 - majandamiskulud</v>
      </c>
      <c r="C2229" t="s">
        <v>1847</v>
      </c>
      <c r="D2229">
        <v>9445</v>
      </c>
      <c r="E2229" s="1">
        <v>551240</v>
      </c>
      <c r="F2229" t="s">
        <v>172</v>
      </c>
      <c r="G2229" t="s">
        <v>332</v>
      </c>
      <c r="H2229" t="s">
        <v>333</v>
      </c>
      <c r="I2229" t="s">
        <v>178</v>
      </c>
      <c r="J2229" t="s">
        <v>179</v>
      </c>
      <c r="O2229" t="s">
        <v>360</v>
      </c>
      <c r="P2229" t="s">
        <v>361</v>
      </c>
    </row>
    <row r="2230" spans="1:16" x14ac:dyDescent="0.35">
      <c r="A2230" t="str">
        <f>VLOOKUP(E2230,kontoplaan!A606:F2074,6,FALSE)</f>
        <v>Põhitegevuse kulud</v>
      </c>
      <c r="B2230" t="str">
        <f>VLOOKUP(E2230,kontogrupp!A1129:B2454,2,FALSE)</f>
        <v>55 - majandamiskulud</v>
      </c>
      <c r="C2230" t="s">
        <v>1848</v>
      </c>
      <c r="D2230">
        <v>25135</v>
      </c>
      <c r="E2230" s="1">
        <v>551240</v>
      </c>
      <c r="F2230" t="s">
        <v>172</v>
      </c>
      <c r="G2230" t="s">
        <v>332</v>
      </c>
      <c r="H2230" t="s">
        <v>333</v>
      </c>
      <c r="I2230" t="s">
        <v>178</v>
      </c>
      <c r="J2230" t="s">
        <v>179</v>
      </c>
      <c r="O2230" t="s">
        <v>360</v>
      </c>
      <c r="P2230" t="s">
        <v>361</v>
      </c>
    </row>
    <row r="2231" spans="1:16" x14ac:dyDescent="0.35">
      <c r="A2231" t="str">
        <f>VLOOKUP(E2231,kontoplaan!A607:F2075,6,FALSE)</f>
        <v>Põhitegevuse kulud</v>
      </c>
      <c r="B2231" t="str">
        <f>VLOOKUP(E2231,kontogrupp!A1130:B2455,2,FALSE)</f>
        <v>55 - majandamiskulud</v>
      </c>
      <c r="C2231" t="s">
        <v>400</v>
      </c>
      <c r="D2231">
        <v>45000</v>
      </c>
      <c r="E2231" s="1">
        <v>551106</v>
      </c>
      <c r="F2231" t="s">
        <v>400</v>
      </c>
      <c r="G2231" t="s">
        <v>422</v>
      </c>
      <c r="H2231" t="s">
        <v>423</v>
      </c>
      <c r="I2231" t="s">
        <v>307</v>
      </c>
      <c r="J2231" t="s">
        <v>308</v>
      </c>
      <c r="K2231" t="s">
        <v>424</v>
      </c>
      <c r="L2231" t="s">
        <v>425</v>
      </c>
    </row>
    <row r="2232" spans="1:16" x14ac:dyDescent="0.35">
      <c r="A2232" t="str">
        <f>VLOOKUP(E2232,kontoplaan!A608:F2076,6,FALSE)</f>
        <v>Põhitegevuse kulud</v>
      </c>
      <c r="B2232" t="str">
        <f>VLOOKUP(E2232,kontogrupp!A1131:B2456,2,FALSE)</f>
        <v>55 - majandamiskulud</v>
      </c>
      <c r="C2232" t="s">
        <v>1849</v>
      </c>
      <c r="D2232">
        <v>-45000</v>
      </c>
      <c r="E2232" s="1">
        <v>551106</v>
      </c>
      <c r="F2232" t="s">
        <v>400</v>
      </c>
      <c r="G2232" t="s">
        <v>422</v>
      </c>
      <c r="H2232" t="s">
        <v>423</v>
      </c>
      <c r="I2232" t="s">
        <v>307</v>
      </c>
      <c r="J2232" t="s">
        <v>308</v>
      </c>
    </row>
    <row r="2233" spans="1:16" hidden="1" x14ac:dyDescent="0.35">
      <c r="A2233" t="str">
        <f>VLOOKUP(E2233,kontoplaan!A609:F2077,6,FALSE)</f>
        <v>Põhitegevuse tulud</v>
      </c>
      <c r="B2233" t="str">
        <f>VLOOKUP(E2233,kontogrupp!A1132:B2457,2,FALSE)</f>
        <v>35 - saadud toetused</v>
      </c>
      <c r="C2233" t="s">
        <v>1263</v>
      </c>
      <c r="D2233">
        <v>-50000</v>
      </c>
      <c r="E2233" s="1">
        <v>35000005</v>
      </c>
      <c r="F2233" t="s">
        <v>1263</v>
      </c>
      <c r="G2233" t="s">
        <v>47</v>
      </c>
      <c r="H2233" t="s">
        <v>48</v>
      </c>
      <c r="I2233" t="s">
        <v>1513</v>
      </c>
      <c r="J2233" t="s">
        <v>1514</v>
      </c>
      <c r="M2233" t="s">
        <v>1850</v>
      </c>
      <c r="N2233" t="s">
        <v>1851</v>
      </c>
    </row>
    <row r="2234" spans="1:16" hidden="1" x14ac:dyDescent="0.35">
      <c r="A2234" t="str">
        <f>VLOOKUP(E2234,kontoplaan!A610:F2078,6,FALSE)</f>
        <v>Investeerimistegevuse tulud</v>
      </c>
      <c r="B2234" t="str">
        <f>VLOOKUP(E2234,kontogrupp!A1133:B2458,2,FALSE)</f>
        <v>35 - saadud toetused</v>
      </c>
      <c r="C2234" t="s">
        <v>1263</v>
      </c>
      <c r="D2234">
        <v>50000</v>
      </c>
      <c r="E2234" s="1">
        <v>35020005</v>
      </c>
      <c r="F2234" t="s">
        <v>1263</v>
      </c>
      <c r="G2234" t="s">
        <v>47</v>
      </c>
      <c r="H2234" t="s">
        <v>48</v>
      </c>
      <c r="I2234" t="s">
        <v>1513</v>
      </c>
      <c r="J2234" t="s">
        <v>1514</v>
      </c>
      <c r="M2234" t="s">
        <v>1850</v>
      </c>
      <c r="N2234" t="s">
        <v>1851</v>
      </c>
    </row>
    <row r="2235" spans="1:16" x14ac:dyDescent="0.35">
      <c r="A2235" t="str">
        <f>VLOOKUP(E2235,kontoplaan!A611:F2079,6,FALSE)</f>
        <v>Põhitegevuse kulud</v>
      </c>
      <c r="B2235" t="str">
        <f>VLOOKUP(E2235,kontogrupp!A1134:B2459,2,FALSE)</f>
        <v>50 - tööjõukulud</v>
      </c>
      <c r="C2235" t="s">
        <v>1853</v>
      </c>
      <c r="D2235">
        <v>39</v>
      </c>
      <c r="E2235" s="1">
        <v>506040</v>
      </c>
      <c r="F2235" t="s">
        <v>18</v>
      </c>
      <c r="G2235" t="s">
        <v>332</v>
      </c>
      <c r="H2235" t="s">
        <v>333</v>
      </c>
      <c r="I2235" t="s">
        <v>49</v>
      </c>
      <c r="J2235" t="s">
        <v>50</v>
      </c>
      <c r="O2235" t="s">
        <v>23</v>
      </c>
      <c r="P2235" t="s">
        <v>24</v>
      </c>
    </row>
    <row r="2236" spans="1:16" x14ac:dyDescent="0.35">
      <c r="A2236" t="str">
        <f>VLOOKUP(E2236,kontoplaan!A612:F2080,6,FALSE)</f>
        <v>Põhitegevuse kulud</v>
      </c>
      <c r="B2236" t="str">
        <f>VLOOKUP(E2236,kontogrupp!A1135:B2460,2,FALSE)</f>
        <v>50 - tööjõukulud</v>
      </c>
      <c r="C2236" t="s">
        <v>1853</v>
      </c>
      <c r="D2236">
        <v>1590</v>
      </c>
      <c r="E2236" s="1">
        <v>506000</v>
      </c>
      <c r="F2236" t="s">
        <v>28</v>
      </c>
      <c r="G2236" t="s">
        <v>332</v>
      </c>
      <c r="H2236" t="s">
        <v>333</v>
      </c>
      <c r="I2236" t="s">
        <v>49</v>
      </c>
      <c r="J2236" t="s">
        <v>50</v>
      </c>
      <c r="O2236" t="s">
        <v>23</v>
      </c>
      <c r="P2236" t="s">
        <v>24</v>
      </c>
    </row>
    <row r="2237" spans="1:16" x14ac:dyDescent="0.35">
      <c r="A2237" t="str">
        <f>VLOOKUP(E2237,kontoplaan!A613:F2081,6,FALSE)</f>
        <v>Põhitegevuse kulud</v>
      </c>
      <c r="B2237" t="str">
        <f>VLOOKUP(E2237,kontogrupp!A1136:B2461,2,FALSE)</f>
        <v>50 - tööjõukulud</v>
      </c>
      <c r="C2237" t="s">
        <v>1853</v>
      </c>
      <c r="D2237">
        <v>3188</v>
      </c>
      <c r="E2237" s="1">
        <v>500250</v>
      </c>
      <c r="F2237" t="s">
        <v>102</v>
      </c>
      <c r="G2237" t="s">
        <v>332</v>
      </c>
      <c r="H2237" t="s">
        <v>333</v>
      </c>
      <c r="I2237" t="s">
        <v>49</v>
      </c>
      <c r="J2237" t="s">
        <v>50</v>
      </c>
      <c r="O2237" t="s">
        <v>23</v>
      </c>
      <c r="P2237" t="s">
        <v>24</v>
      </c>
    </row>
    <row r="2238" spans="1:16" x14ac:dyDescent="0.35">
      <c r="A2238" t="str">
        <f>VLOOKUP(E2238,kontoplaan!A614:F2082,6,FALSE)</f>
        <v>Põhitegevuse kulud</v>
      </c>
      <c r="B2238" t="str">
        <f>VLOOKUP(E2238,kontogrupp!A1137:B2462,2,FALSE)</f>
        <v>50 - tööjõukulud</v>
      </c>
      <c r="C2238" t="s">
        <v>1853</v>
      </c>
      <c r="D2238">
        <v>6</v>
      </c>
      <c r="E2238" s="1">
        <v>506040</v>
      </c>
      <c r="F2238" t="s">
        <v>18</v>
      </c>
      <c r="G2238" t="s">
        <v>47</v>
      </c>
      <c r="H2238" t="s">
        <v>48</v>
      </c>
      <c r="I2238" t="s">
        <v>292</v>
      </c>
      <c r="J2238" t="s">
        <v>293</v>
      </c>
      <c r="O2238" t="s">
        <v>23</v>
      </c>
      <c r="P2238" t="s">
        <v>24</v>
      </c>
    </row>
    <row r="2239" spans="1:16" x14ac:dyDescent="0.35">
      <c r="A2239" t="str">
        <f>VLOOKUP(E2239,kontoplaan!A615:F2083,6,FALSE)</f>
        <v>Põhitegevuse kulud</v>
      </c>
      <c r="B2239" t="str">
        <f>VLOOKUP(E2239,kontogrupp!A1138:B2463,2,FALSE)</f>
        <v>50 - tööjõukulud</v>
      </c>
      <c r="C2239" t="s">
        <v>1853</v>
      </c>
      <c r="D2239">
        <v>265</v>
      </c>
      <c r="E2239" s="1">
        <v>506000</v>
      </c>
      <c r="F2239" t="s">
        <v>28</v>
      </c>
      <c r="G2239" t="s">
        <v>47</v>
      </c>
      <c r="H2239" t="s">
        <v>48</v>
      </c>
      <c r="I2239" t="s">
        <v>292</v>
      </c>
      <c r="J2239" t="s">
        <v>293</v>
      </c>
      <c r="O2239" t="s">
        <v>23</v>
      </c>
      <c r="P2239" t="s">
        <v>24</v>
      </c>
    </row>
    <row r="2240" spans="1:16" x14ac:dyDescent="0.35">
      <c r="A2240" t="str">
        <f>VLOOKUP(E2240,kontoplaan!A616:F2084,6,FALSE)</f>
        <v>Põhitegevuse kulud</v>
      </c>
      <c r="B2240" t="str">
        <f>VLOOKUP(E2240,kontogrupp!A1139:B2464,2,FALSE)</f>
        <v>50 - tööjõukulud</v>
      </c>
      <c r="C2240" t="s">
        <v>1853</v>
      </c>
      <c r="D2240">
        <v>531</v>
      </c>
      <c r="E2240" s="1">
        <v>500250</v>
      </c>
      <c r="F2240" t="s">
        <v>102</v>
      </c>
      <c r="G2240" t="s">
        <v>47</v>
      </c>
      <c r="H2240" t="s">
        <v>48</v>
      </c>
      <c r="I2240" t="s">
        <v>292</v>
      </c>
      <c r="J2240" t="s">
        <v>293</v>
      </c>
      <c r="O2240" t="s">
        <v>23</v>
      </c>
      <c r="P2240" t="s">
        <v>24</v>
      </c>
    </row>
    <row r="2241" spans="1:16" x14ac:dyDescent="0.35">
      <c r="A2241" t="str">
        <f>VLOOKUP(E2241,kontoplaan!A617:F2085,6,FALSE)</f>
        <v>Põhitegevuse kulud</v>
      </c>
      <c r="B2241" t="str">
        <f>VLOOKUP(E2241,kontogrupp!A1140:B2465,2,FALSE)</f>
        <v>50 - tööjõukulud</v>
      </c>
      <c r="C2241" t="s">
        <v>1853</v>
      </c>
      <c r="D2241">
        <v>32</v>
      </c>
      <c r="E2241" s="1">
        <v>506040</v>
      </c>
      <c r="F2241" t="s">
        <v>18</v>
      </c>
      <c r="G2241" t="s">
        <v>19</v>
      </c>
      <c r="H2241" t="s">
        <v>20</v>
      </c>
      <c r="I2241" t="s">
        <v>21</v>
      </c>
      <c r="J2241" t="s">
        <v>22</v>
      </c>
      <c r="O2241" t="s">
        <v>23</v>
      </c>
      <c r="P2241" t="s">
        <v>24</v>
      </c>
    </row>
    <row r="2242" spans="1:16" x14ac:dyDescent="0.35">
      <c r="A2242" t="str">
        <f>VLOOKUP(E2242,kontoplaan!A618:F2086,6,FALSE)</f>
        <v>Põhitegevuse kulud</v>
      </c>
      <c r="B2242" t="str">
        <f>VLOOKUP(E2242,kontogrupp!A1141:B2466,2,FALSE)</f>
        <v>50 - tööjõukulud</v>
      </c>
      <c r="C2242" t="s">
        <v>28</v>
      </c>
      <c r="D2242">
        <v>1324</v>
      </c>
      <c r="E2242" s="1">
        <v>506000</v>
      </c>
      <c r="F2242" t="s">
        <v>28</v>
      </c>
      <c r="G2242" t="s">
        <v>19</v>
      </c>
      <c r="H2242" t="s">
        <v>20</v>
      </c>
      <c r="I2242" t="s">
        <v>21</v>
      </c>
      <c r="J2242" t="s">
        <v>22</v>
      </c>
      <c r="O2242" t="s">
        <v>23</v>
      </c>
      <c r="P2242" t="s">
        <v>24</v>
      </c>
    </row>
    <row r="2243" spans="1:16" x14ac:dyDescent="0.35">
      <c r="A2243" t="str">
        <f>VLOOKUP(E2243,kontoplaan!A619:F2087,6,FALSE)</f>
        <v>Põhitegevuse kulud</v>
      </c>
      <c r="B2243" t="str">
        <f>VLOOKUP(E2243,kontogrupp!A1142:B2467,2,FALSE)</f>
        <v>50 - tööjõukulud</v>
      </c>
      <c r="C2243" t="s">
        <v>1853</v>
      </c>
      <c r="D2243">
        <v>2657</v>
      </c>
      <c r="E2243" s="1">
        <v>500210</v>
      </c>
      <c r="F2243" t="s">
        <v>220</v>
      </c>
      <c r="G2243" t="s">
        <v>19</v>
      </c>
      <c r="H2243" t="s">
        <v>20</v>
      </c>
      <c r="I2243" t="s">
        <v>21</v>
      </c>
      <c r="J2243" t="s">
        <v>22</v>
      </c>
      <c r="O2243" t="s">
        <v>23</v>
      </c>
      <c r="P2243" t="s">
        <v>24</v>
      </c>
    </row>
    <row r="2244" spans="1:16" x14ac:dyDescent="0.35">
      <c r="A2244" t="str">
        <f>VLOOKUP(E2244,kontoplaan!A620:F2088,6,FALSE)</f>
        <v>Põhitegevuse kulud</v>
      </c>
      <c r="B2244" t="str">
        <f>VLOOKUP(E2244,kontogrupp!A1143:B2468,2,FALSE)</f>
        <v>50 - tööjõukulud</v>
      </c>
      <c r="C2244" t="s">
        <v>1853</v>
      </c>
      <c r="D2244">
        <v>2</v>
      </c>
      <c r="E2244" s="1">
        <v>506040</v>
      </c>
      <c r="F2244" t="s">
        <v>18</v>
      </c>
      <c r="G2244" t="s">
        <v>139</v>
      </c>
      <c r="H2244" t="s">
        <v>140</v>
      </c>
      <c r="I2244" t="s">
        <v>245</v>
      </c>
      <c r="J2244" t="s">
        <v>246</v>
      </c>
    </row>
    <row r="2245" spans="1:16" x14ac:dyDescent="0.35">
      <c r="A2245" t="str">
        <f>VLOOKUP(E2245,kontoplaan!A621:F2089,6,FALSE)</f>
        <v>Põhitegevuse kulud</v>
      </c>
      <c r="B2245" t="str">
        <f>VLOOKUP(E2245,kontogrupp!A1144:B2469,2,FALSE)</f>
        <v>50 - tööjõukulud</v>
      </c>
      <c r="C2245" t="s">
        <v>1853</v>
      </c>
      <c r="D2245">
        <v>75</v>
      </c>
      <c r="E2245" s="1">
        <v>506010</v>
      </c>
      <c r="F2245" t="s">
        <v>72</v>
      </c>
      <c r="G2245" t="s">
        <v>139</v>
      </c>
      <c r="H2245" t="s">
        <v>140</v>
      </c>
      <c r="I2245" t="s">
        <v>245</v>
      </c>
      <c r="J2245" t="s">
        <v>246</v>
      </c>
      <c r="O2245" t="s">
        <v>23</v>
      </c>
      <c r="P2245" t="s">
        <v>24</v>
      </c>
    </row>
    <row r="2246" spans="1:16" x14ac:dyDescent="0.35">
      <c r="A2246" t="str">
        <f>VLOOKUP(E2246,kontoplaan!A622:F2090,6,FALSE)</f>
        <v>Põhitegevuse kulud</v>
      </c>
      <c r="B2246" t="str">
        <f>VLOOKUP(E2246,kontogrupp!A1145:B2470,2,FALSE)</f>
        <v>50 - tööjõukulud</v>
      </c>
      <c r="C2246" t="s">
        <v>1853</v>
      </c>
      <c r="D2246">
        <v>149</v>
      </c>
      <c r="E2246" s="1">
        <v>500210</v>
      </c>
      <c r="F2246" t="s">
        <v>220</v>
      </c>
      <c r="G2246" t="s">
        <v>139</v>
      </c>
      <c r="H2246" t="s">
        <v>140</v>
      </c>
      <c r="I2246" t="s">
        <v>245</v>
      </c>
      <c r="J2246" t="s">
        <v>246</v>
      </c>
      <c r="O2246" t="s">
        <v>23</v>
      </c>
      <c r="P2246" t="s">
        <v>24</v>
      </c>
    </row>
    <row r="2247" spans="1:16" x14ac:dyDescent="0.35">
      <c r="A2247" t="str">
        <f>VLOOKUP(E2247,kontoplaan!A623:F2091,6,FALSE)</f>
        <v>Põhitegevuse kulud</v>
      </c>
      <c r="B2247" t="str">
        <f>VLOOKUP(E2247,kontogrupp!A1146:B2471,2,FALSE)</f>
        <v>50 - tööjõukulud</v>
      </c>
      <c r="C2247" t="s">
        <v>1853</v>
      </c>
      <c r="D2247">
        <v>23</v>
      </c>
      <c r="E2247" s="1">
        <v>506040</v>
      </c>
      <c r="F2247" t="s">
        <v>18</v>
      </c>
      <c r="G2247" t="s">
        <v>410</v>
      </c>
      <c r="H2247" t="s">
        <v>411</v>
      </c>
      <c r="I2247" t="s">
        <v>412</v>
      </c>
      <c r="J2247" t="s">
        <v>413</v>
      </c>
    </row>
    <row r="2248" spans="1:16" x14ac:dyDescent="0.35">
      <c r="A2248" t="str">
        <f>VLOOKUP(E2248,kontoplaan!A624:F2092,6,FALSE)</f>
        <v>Põhitegevuse kulud</v>
      </c>
      <c r="B2248" t="str">
        <f>VLOOKUP(E2248,kontogrupp!A1147:B2472,2,FALSE)</f>
        <v>50 - tööjõukulud</v>
      </c>
      <c r="C2248" t="s">
        <v>1853</v>
      </c>
      <c r="D2248">
        <v>954</v>
      </c>
      <c r="E2248" s="1">
        <v>506010</v>
      </c>
      <c r="F2248" t="s">
        <v>72</v>
      </c>
      <c r="G2248" t="s">
        <v>410</v>
      </c>
      <c r="H2248" t="s">
        <v>411</v>
      </c>
      <c r="I2248" t="s">
        <v>412</v>
      </c>
      <c r="J2248" t="s">
        <v>413</v>
      </c>
    </row>
    <row r="2249" spans="1:16" x14ac:dyDescent="0.35">
      <c r="A2249" t="str">
        <f>VLOOKUP(E2249,kontoplaan!A625:F2093,6,FALSE)</f>
        <v>Põhitegevuse kulud</v>
      </c>
      <c r="B2249" t="str">
        <f>VLOOKUP(E2249,kontogrupp!A1148:B2473,2,FALSE)</f>
        <v>50 - tööjõukulud</v>
      </c>
      <c r="C2249" t="s">
        <v>1853</v>
      </c>
      <c r="D2249">
        <v>1913</v>
      </c>
      <c r="E2249" s="1">
        <v>500210</v>
      </c>
      <c r="F2249" t="s">
        <v>220</v>
      </c>
      <c r="G2249" t="s">
        <v>410</v>
      </c>
      <c r="H2249" t="s">
        <v>411</v>
      </c>
      <c r="I2249" t="s">
        <v>412</v>
      </c>
      <c r="J2249" t="s">
        <v>413</v>
      </c>
    </row>
    <row r="2250" spans="1:16" x14ac:dyDescent="0.35">
      <c r="A2250" t="str">
        <f>VLOOKUP(E2250,kontoplaan!A626:F2094,6,FALSE)</f>
        <v>Põhitegevuse kulud</v>
      </c>
      <c r="B2250" t="str">
        <f>VLOOKUP(E2250,kontogrupp!A1149:B2474,2,FALSE)</f>
        <v>50 - tööjõukulud</v>
      </c>
      <c r="C2250" t="s">
        <v>1853</v>
      </c>
      <c r="D2250">
        <v>2</v>
      </c>
      <c r="E2250" s="1">
        <v>506040</v>
      </c>
      <c r="F2250" t="s">
        <v>18</v>
      </c>
      <c r="G2250" t="s">
        <v>221</v>
      </c>
      <c r="H2250" t="s">
        <v>222</v>
      </c>
      <c r="I2250" t="s">
        <v>223</v>
      </c>
      <c r="J2250" t="s">
        <v>224</v>
      </c>
    </row>
    <row r="2251" spans="1:16" x14ac:dyDescent="0.35">
      <c r="A2251" t="str">
        <f>VLOOKUP(E2251,kontoplaan!A627:F2095,6,FALSE)</f>
        <v>Põhitegevuse kulud</v>
      </c>
      <c r="B2251" t="str">
        <f>VLOOKUP(E2251,kontogrupp!A1150:B2475,2,FALSE)</f>
        <v>50 - tööjõukulud</v>
      </c>
      <c r="C2251" t="s">
        <v>1853</v>
      </c>
      <c r="D2251">
        <v>99</v>
      </c>
      <c r="E2251" s="1">
        <v>506010</v>
      </c>
      <c r="F2251" t="s">
        <v>72</v>
      </c>
      <c r="G2251" t="s">
        <v>221</v>
      </c>
      <c r="H2251" t="s">
        <v>222</v>
      </c>
      <c r="I2251" t="s">
        <v>223</v>
      </c>
      <c r="J2251" t="s">
        <v>224</v>
      </c>
    </row>
    <row r="2252" spans="1:16" x14ac:dyDescent="0.35">
      <c r="A2252" t="str">
        <f>VLOOKUP(E2252,kontoplaan!A628:F2096,6,FALSE)</f>
        <v>Põhitegevuse kulud</v>
      </c>
      <c r="B2252" t="str">
        <f>VLOOKUP(E2252,kontogrupp!A1151:B2476,2,FALSE)</f>
        <v>50 - tööjõukulud</v>
      </c>
      <c r="C2252" t="s">
        <v>1853</v>
      </c>
      <c r="D2252">
        <v>199</v>
      </c>
      <c r="E2252" s="1">
        <v>500210</v>
      </c>
      <c r="F2252" t="s">
        <v>220</v>
      </c>
      <c r="G2252" t="s">
        <v>221</v>
      </c>
      <c r="H2252" t="s">
        <v>222</v>
      </c>
      <c r="I2252" t="s">
        <v>223</v>
      </c>
      <c r="J2252" t="s">
        <v>224</v>
      </c>
    </row>
    <row r="2253" spans="1:16" x14ac:dyDescent="0.35">
      <c r="A2253" t="str">
        <f>VLOOKUP(E2253,kontoplaan!A629:F2097,6,FALSE)</f>
        <v>Põhitegevuse kulud</v>
      </c>
      <c r="B2253" t="str">
        <f>VLOOKUP(E2253,kontogrupp!A1152:B2477,2,FALSE)</f>
        <v>50 - tööjõukulud</v>
      </c>
      <c r="C2253" t="s">
        <v>1853</v>
      </c>
      <c r="D2253">
        <v>23</v>
      </c>
      <c r="E2253" s="1">
        <v>506040</v>
      </c>
      <c r="F2253" t="s">
        <v>18</v>
      </c>
      <c r="G2253" t="s">
        <v>134</v>
      </c>
      <c r="H2253" t="s">
        <v>135</v>
      </c>
      <c r="I2253" t="s">
        <v>117</v>
      </c>
      <c r="J2253" t="s">
        <v>118</v>
      </c>
    </row>
    <row r="2254" spans="1:16" x14ac:dyDescent="0.35">
      <c r="A2254" t="str">
        <f>VLOOKUP(E2254,kontoplaan!A630:F2098,6,FALSE)</f>
        <v>Põhitegevuse kulud</v>
      </c>
      <c r="B2254" t="str">
        <f>VLOOKUP(E2254,kontogrupp!A1153:B2478,2,FALSE)</f>
        <v>50 - tööjõukulud</v>
      </c>
      <c r="C2254" t="s">
        <v>1853</v>
      </c>
      <c r="D2254">
        <v>948</v>
      </c>
      <c r="E2254" s="1">
        <v>506010</v>
      </c>
      <c r="F2254" t="s">
        <v>72</v>
      </c>
      <c r="G2254" t="s">
        <v>134</v>
      </c>
      <c r="H2254" t="s">
        <v>135</v>
      </c>
      <c r="I2254" t="s">
        <v>117</v>
      </c>
      <c r="J2254" t="s">
        <v>118</v>
      </c>
    </row>
    <row r="2255" spans="1:16" x14ac:dyDescent="0.35">
      <c r="A2255" t="str">
        <f>VLOOKUP(E2255,kontoplaan!A631:F2099,6,FALSE)</f>
        <v>Põhitegevuse kulud</v>
      </c>
      <c r="B2255" t="str">
        <f>VLOOKUP(E2255,kontogrupp!A1154:B2479,2,FALSE)</f>
        <v>50 - tööjõukulud</v>
      </c>
      <c r="C2255" t="s">
        <v>1853</v>
      </c>
      <c r="D2255">
        <v>1902</v>
      </c>
      <c r="E2255" s="1">
        <v>500210</v>
      </c>
      <c r="F2255" t="s">
        <v>220</v>
      </c>
      <c r="G2255" t="s">
        <v>134</v>
      </c>
      <c r="H2255" t="s">
        <v>135</v>
      </c>
      <c r="I2255" t="s">
        <v>117</v>
      </c>
      <c r="J2255" t="s">
        <v>118</v>
      </c>
    </row>
    <row r="2256" spans="1:16" x14ac:dyDescent="0.35">
      <c r="A2256" t="str">
        <f>VLOOKUP(E2256,kontoplaan!A632:F2100,6,FALSE)</f>
        <v>Põhitegevuse kulud</v>
      </c>
      <c r="B2256" t="str">
        <f>VLOOKUP(E2256,kontogrupp!A1155:B2480,2,FALSE)</f>
        <v>50 - tööjõukulud</v>
      </c>
      <c r="C2256" t="s">
        <v>18</v>
      </c>
      <c r="D2256">
        <v>8</v>
      </c>
      <c r="E2256" s="1">
        <v>506040</v>
      </c>
      <c r="F2256" t="s">
        <v>18</v>
      </c>
      <c r="G2256" t="s">
        <v>563</v>
      </c>
      <c r="H2256" t="s">
        <v>564</v>
      </c>
      <c r="I2256" t="s">
        <v>568</v>
      </c>
      <c r="J2256" t="s">
        <v>569</v>
      </c>
    </row>
    <row r="2257" spans="1:16" x14ac:dyDescent="0.35">
      <c r="A2257" t="str">
        <f>VLOOKUP(E2257,kontoplaan!A633:F2101,6,FALSE)</f>
        <v>Põhitegevuse kulud</v>
      </c>
      <c r="B2257" t="str">
        <f>VLOOKUP(E2257,kontogrupp!A1156:B2481,2,FALSE)</f>
        <v>50 - tööjõukulud</v>
      </c>
      <c r="C2257" t="s">
        <v>72</v>
      </c>
      <c r="D2257">
        <v>329</v>
      </c>
      <c r="E2257" s="1">
        <v>506010</v>
      </c>
      <c r="F2257" t="s">
        <v>72</v>
      </c>
      <c r="G2257" t="s">
        <v>563</v>
      </c>
      <c r="H2257" t="s">
        <v>564</v>
      </c>
      <c r="I2257" t="s">
        <v>568</v>
      </c>
      <c r="J2257" t="s">
        <v>569</v>
      </c>
    </row>
    <row r="2258" spans="1:16" x14ac:dyDescent="0.35">
      <c r="A2258" t="str">
        <f>VLOOKUP(E2258,kontoplaan!A634:F2102,6,FALSE)</f>
        <v>Põhitegevuse kulud</v>
      </c>
      <c r="B2258" t="str">
        <f>VLOOKUP(E2258,kontogrupp!A1157:B2482,2,FALSE)</f>
        <v>50 - tööjõukulud</v>
      </c>
      <c r="C2258" t="s">
        <v>102</v>
      </c>
      <c r="D2258">
        <v>660</v>
      </c>
      <c r="E2258" s="1">
        <v>500250</v>
      </c>
      <c r="F2258" t="s">
        <v>102</v>
      </c>
      <c r="G2258" t="s">
        <v>563</v>
      </c>
      <c r="H2258" t="s">
        <v>564</v>
      </c>
      <c r="I2258" t="s">
        <v>568</v>
      </c>
      <c r="J2258" t="s">
        <v>569</v>
      </c>
    </row>
    <row r="2259" spans="1:16" x14ac:dyDescent="0.35">
      <c r="A2259" t="str">
        <f>VLOOKUP(E2259,kontoplaan!A635:F2103,6,FALSE)</f>
        <v>Põhitegevuse kulud</v>
      </c>
      <c r="B2259" t="str">
        <f>VLOOKUP(E2259,kontogrupp!A1158:B2483,2,FALSE)</f>
        <v>50 - tööjõukulud</v>
      </c>
      <c r="C2259" t="s">
        <v>18</v>
      </c>
      <c r="D2259">
        <v>50</v>
      </c>
      <c r="E2259" s="1">
        <v>506040</v>
      </c>
      <c r="F2259" t="s">
        <v>18</v>
      </c>
      <c r="G2259" t="s">
        <v>548</v>
      </c>
      <c r="H2259" t="s">
        <v>549</v>
      </c>
      <c r="I2259" t="s">
        <v>645</v>
      </c>
      <c r="J2259" t="s">
        <v>646</v>
      </c>
    </row>
    <row r="2260" spans="1:16" x14ac:dyDescent="0.35">
      <c r="A2260" t="str">
        <f>VLOOKUP(E2260,kontoplaan!A636:F2104,6,FALSE)</f>
        <v>Põhitegevuse kulud</v>
      </c>
      <c r="B2260" t="str">
        <f>VLOOKUP(E2260,kontogrupp!A1159:B2484,2,FALSE)</f>
        <v>50 - tööjõukulud</v>
      </c>
      <c r="C2260" t="s">
        <v>72</v>
      </c>
      <c r="D2260">
        <v>2053</v>
      </c>
      <c r="E2260" s="1">
        <v>506010</v>
      </c>
      <c r="F2260" t="s">
        <v>72</v>
      </c>
      <c r="G2260" t="s">
        <v>548</v>
      </c>
      <c r="H2260" t="s">
        <v>549</v>
      </c>
      <c r="I2260" t="s">
        <v>645</v>
      </c>
      <c r="J2260" t="s">
        <v>646</v>
      </c>
    </row>
    <row r="2261" spans="1:16" x14ac:dyDescent="0.35">
      <c r="A2261" t="str">
        <f>VLOOKUP(E2261,kontoplaan!A637:F2105,6,FALSE)</f>
        <v>Põhitegevuse kulud</v>
      </c>
      <c r="B2261" t="str">
        <f>VLOOKUP(E2261,kontogrupp!A2:B1340,2,FALSE)</f>
        <v>50 - tööjõukulud</v>
      </c>
      <c r="C2261" t="s">
        <v>227</v>
      </c>
      <c r="D2261">
        <v>4118</v>
      </c>
      <c r="E2261" s="1">
        <v>500280</v>
      </c>
      <c r="F2261" t="s">
        <v>227</v>
      </c>
      <c r="G2261" t="s">
        <v>548</v>
      </c>
      <c r="H2261" t="s">
        <v>549</v>
      </c>
      <c r="I2261" t="s">
        <v>645</v>
      </c>
      <c r="J2261" t="s">
        <v>646</v>
      </c>
    </row>
    <row r="2262" spans="1:16" x14ac:dyDescent="0.35">
      <c r="A2262" t="str">
        <f>VLOOKUP(E2262,kontoplaan!A638:F2106,6,FALSE)</f>
        <v>Põhitegevuse kulud</v>
      </c>
      <c r="B2262" t="str">
        <f>VLOOKUP(E2262,kontogrupp!A3:B1341,2,FALSE)</f>
        <v>50 - tööjõukulud</v>
      </c>
      <c r="C2262" t="s">
        <v>1853</v>
      </c>
      <c r="D2262">
        <v>16</v>
      </c>
      <c r="E2262" s="1">
        <v>506040</v>
      </c>
      <c r="F2262" t="s">
        <v>18</v>
      </c>
      <c r="G2262" t="s">
        <v>609</v>
      </c>
      <c r="H2262" t="s">
        <v>610</v>
      </c>
      <c r="I2262" t="s">
        <v>250</v>
      </c>
      <c r="J2262" t="s">
        <v>251</v>
      </c>
    </row>
    <row r="2263" spans="1:16" x14ac:dyDescent="0.35">
      <c r="A2263" t="str">
        <f>VLOOKUP(E2263,kontoplaan!A639:F2107,6,FALSE)</f>
        <v>Põhitegevuse kulud</v>
      </c>
      <c r="B2263" t="str">
        <f>VLOOKUP(E2263,kontogrupp!A4:B1342,2,FALSE)</f>
        <v>50 - tööjõukulud</v>
      </c>
      <c r="C2263" t="s">
        <v>1853</v>
      </c>
      <c r="D2263">
        <v>673</v>
      </c>
      <c r="E2263" s="1">
        <v>506010</v>
      </c>
      <c r="F2263" t="s">
        <v>72</v>
      </c>
      <c r="G2263" t="s">
        <v>609</v>
      </c>
      <c r="H2263" t="s">
        <v>610</v>
      </c>
      <c r="I2263" t="s">
        <v>250</v>
      </c>
      <c r="J2263" t="s">
        <v>251</v>
      </c>
    </row>
    <row r="2264" spans="1:16" x14ac:dyDescent="0.35">
      <c r="A2264" t="str">
        <f>VLOOKUP(E2264,kontoplaan!A640:F2108,6,FALSE)</f>
        <v>Põhitegevuse kulud</v>
      </c>
      <c r="B2264" t="str">
        <f>VLOOKUP(E2264,kontogrupp!A5:B1343,2,FALSE)</f>
        <v>50 - tööjõukulud</v>
      </c>
      <c r="C2264" t="s">
        <v>1853</v>
      </c>
      <c r="D2264">
        <v>1350</v>
      </c>
      <c r="E2264" s="1">
        <v>500210</v>
      </c>
      <c r="F2264" t="s">
        <v>220</v>
      </c>
      <c r="G2264" t="s">
        <v>609</v>
      </c>
      <c r="H2264" t="s">
        <v>610</v>
      </c>
      <c r="I2264" t="s">
        <v>250</v>
      </c>
      <c r="J2264" t="s">
        <v>251</v>
      </c>
    </row>
    <row r="2265" spans="1:16" x14ac:dyDescent="0.35">
      <c r="A2265" t="str">
        <f>VLOOKUP(E2265,kontoplaan!A641:F2109,6,FALSE)</f>
        <v>Põhitegevuse kulud</v>
      </c>
      <c r="B2265" t="str">
        <f>VLOOKUP(E2265,kontogrupp!A6:B1344,2,FALSE)</f>
        <v>50 - tööjõukulud</v>
      </c>
      <c r="C2265" t="s">
        <v>1853</v>
      </c>
      <c r="D2265">
        <v>59</v>
      </c>
      <c r="E2265" s="1">
        <v>506040</v>
      </c>
      <c r="F2265" t="s">
        <v>18</v>
      </c>
      <c r="G2265" t="s">
        <v>154</v>
      </c>
      <c r="H2265" t="s">
        <v>155</v>
      </c>
      <c r="I2265" t="s">
        <v>117</v>
      </c>
      <c r="J2265" t="s">
        <v>118</v>
      </c>
    </row>
    <row r="2266" spans="1:16" x14ac:dyDescent="0.35">
      <c r="A2266" t="str">
        <f>VLOOKUP(E2266,kontoplaan!A642:F2110,6,FALSE)</f>
        <v>Põhitegevuse kulud</v>
      </c>
      <c r="B2266" t="str">
        <f>VLOOKUP(E2266,kontogrupp!A7:B1345,2,FALSE)</f>
        <v>50 - tööjõukulud</v>
      </c>
      <c r="C2266" t="s">
        <v>1853</v>
      </c>
      <c r="D2266">
        <v>2432</v>
      </c>
      <c r="E2266" s="1">
        <v>506000</v>
      </c>
      <c r="F2266" t="s">
        <v>28</v>
      </c>
      <c r="G2266" t="s">
        <v>154</v>
      </c>
      <c r="H2266" t="s">
        <v>155</v>
      </c>
      <c r="I2266" t="s">
        <v>117</v>
      </c>
      <c r="J2266" t="s">
        <v>118</v>
      </c>
    </row>
    <row r="2267" spans="1:16" x14ac:dyDescent="0.35">
      <c r="A2267" t="str">
        <f>VLOOKUP(E2267,kontoplaan!A643:F2111,6,FALSE)</f>
        <v>Põhitegevuse kulud</v>
      </c>
      <c r="B2267" t="str">
        <f>VLOOKUP(E2267,kontogrupp!A8:B1346,2,FALSE)</f>
        <v>50 - tööjõukulud</v>
      </c>
      <c r="C2267" t="s">
        <v>1853</v>
      </c>
      <c r="D2267">
        <v>4879</v>
      </c>
      <c r="E2267" s="1">
        <v>500210</v>
      </c>
      <c r="F2267" t="s">
        <v>220</v>
      </c>
      <c r="G2267" t="s">
        <v>154</v>
      </c>
      <c r="H2267" t="s">
        <v>155</v>
      </c>
      <c r="I2267" t="s">
        <v>117</v>
      </c>
      <c r="J2267" t="s">
        <v>118</v>
      </c>
    </row>
    <row r="2268" spans="1:16" x14ac:dyDescent="0.35">
      <c r="A2268" t="str">
        <f>VLOOKUP(E2268,kontoplaan!A644:F2112,6,FALSE)</f>
        <v>Põhitegevuse kulud</v>
      </c>
      <c r="B2268" t="str">
        <f>VLOOKUP(E2268,kontogrupp!A9:B1347,2,FALSE)</f>
        <v>41 - toetused füüsilistele isikutele</v>
      </c>
      <c r="C2268" t="s">
        <v>1090</v>
      </c>
      <c r="D2268">
        <v>-51000</v>
      </c>
      <c r="E2268" s="1">
        <v>413120</v>
      </c>
      <c r="F2268" t="s">
        <v>1090</v>
      </c>
      <c r="G2268" t="s">
        <v>1016</v>
      </c>
      <c r="H2268" t="s">
        <v>1017</v>
      </c>
      <c r="I2268" t="s">
        <v>533</v>
      </c>
      <c r="J2268" t="s">
        <v>534</v>
      </c>
      <c r="M2268" t="s">
        <v>1854</v>
      </c>
      <c r="N2268" t="s">
        <v>1855</v>
      </c>
      <c r="O2268" t="s">
        <v>1856</v>
      </c>
      <c r="P2268" t="s">
        <v>1857</v>
      </c>
    </row>
    <row r="2269" spans="1:16" x14ac:dyDescent="0.35">
      <c r="A2269" t="str">
        <f>VLOOKUP(E2269,kontoplaan!A2:F1470,6,FALSE)</f>
        <v>Põhitegevuse kulud</v>
      </c>
      <c r="B2269" t="str">
        <f>VLOOKUP(E2269,kontogrupp!A10:B1348,2,FALSE)</f>
        <v>55 - majandamiskulud</v>
      </c>
      <c r="C2269" t="s">
        <v>1858</v>
      </c>
      <c r="D2269">
        <v>369</v>
      </c>
      <c r="E2269" s="1">
        <v>5525</v>
      </c>
      <c r="F2269" t="s">
        <v>1858</v>
      </c>
      <c r="G2269" t="s">
        <v>1270</v>
      </c>
      <c r="H2269" t="s">
        <v>1271</v>
      </c>
      <c r="I2269" t="s">
        <v>412</v>
      </c>
      <c r="J2269" t="s">
        <v>413</v>
      </c>
    </row>
    <row r="2270" spans="1:16" hidden="1" x14ac:dyDescent="0.35">
      <c r="A2270" t="str">
        <f>VLOOKUP(E2270,kontoplaan!A3:F1471,6,FALSE)</f>
        <v>Põhitegevuse tulud</v>
      </c>
      <c r="B2270" t="str">
        <f>VLOOKUP(E2270,kontogrupp!A11:B1349,2,FALSE)</f>
        <v>32 - tulud kaupade ja teenuste müügist</v>
      </c>
      <c r="C2270" t="s">
        <v>1860</v>
      </c>
      <c r="D2270">
        <v>-37772</v>
      </c>
      <c r="E2270" s="1">
        <v>322490</v>
      </c>
      <c r="F2270" t="s">
        <v>1860</v>
      </c>
      <c r="G2270" t="s">
        <v>531</v>
      </c>
      <c r="H2270" t="s">
        <v>532</v>
      </c>
      <c r="I2270" t="s">
        <v>533</v>
      </c>
      <c r="J2270" t="s">
        <v>534</v>
      </c>
      <c r="M2270" t="s">
        <v>1862</v>
      </c>
      <c r="N2270" t="s">
        <v>1863</v>
      </c>
    </row>
    <row r="2271" spans="1:16" x14ac:dyDescent="0.35">
      <c r="A2271" t="str">
        <f>VLOOKUP(E2271,kontoplaan!A4:F1472,6,FALSE)</f>
        <v>Põhitegevuse kulud</v>
      </c>
      <c r="B2271" t="str">
        <f>VLOOKUP(E2271,kontogrupp!A12:B1350,2,FALSE)</f>
        <v>55 - majandamiskulud</v>
      </c>
      <c r="C2271" t="s">
        <v>400</v>
      </c>
      <c r="D2271">
        <v>-37772</v>
      </c>
      <c r="E2271" s="1">
        <v>551106</v>
      </c>
      <c r="F2271" t="s">
        <v>400</v>
      </c>
      <c r="G2271" t="s">
        <v>531</v>
      </c>
      <c r="H2271" t="s">
        <v>532</v>
      </c>
      <c r="I2271" t="s">
        <v>533</v>
      </c>
      <c r="J2271" t="s">
        <v>534</v>
      </c>
      <c r="K2271" t="s">
        <v>535</v>
      </c>
      <c r="L2271" t="s">
        <v>536</v>
      </c>
      <c r="M2271" t="s">
        <v>1862</v>
      </c>
      <c r="N2271" t="s">
        <v>1863</v>
      </c>
    </row>
    <row r="2272" spans="1:16" x14ac:dyDescent="0.35">
      <c r="A2272" t="str">
        <f>VLOOKUP(E2272,kontoplaan!A5:F1473,6,FALSE)</f>
        <v>Põhitegevuse kulud</v>
      </c>
      <c r="B2272" t="str">
        <f>VLOOKUP(E2272,kontogrupp!A13:B1351,2,FALSE)</f>
        <v>55 - majandamiskulud</v>
      </c>
      <c r="C2272" t="s">
        <v>400</v>
      </c>
      <c r="D2272">
        <v>80680</v>
      </c>
      <c r="E2272" s="1">
        <v>551106</v>
      </c>
      <c r="F2272" t="s">
        <v>400</v>
      </c>
      <c r="G2272" t="s">
        <v>531</v>
      </c>
      <c r="H2272" t="s">
        <v>532</v>
      </c>
      <c r="I2272" t="s">
        <v>533</v>
      </c>
      <c r="J2272" t="s">
        <v>534</v>
      </c>
      <c r="K2272" t="s">
        <v>535</v>
      </c>
      <c r="L2272" t="s">
        <v>536</v>
      </c>
      <c r="M2272" t="s">
        <v>1862</v>
      </c>
      <c r="N2272" t="s">
        <v>1863</v>
      </c>
    </row>
    <row r="2273" spans="1:14" hidden="1" x14ac:dyDescent="0.35">
      <c r="A2273" t="str">
        <f>VLOOKUP(E2273,kontoplaan!A6:F1474,6,FALSE)</f>
        <v>Finantseerimistegevus</v>
      </c>
      <c r="B2273" t="str">
        <f>VLOOKUP(E2273,kontogrupp!A14:B1352,2,FALSE)</f>
        <v>25-kohustised</v>
      </c>
      <c r="C2273" t="s">
        <v>962</v>
      </c>
      <c r="D2273">
        <v>-268076</v>
      </c>
      <c r="E2273" s="1">
        <v>2585</v>
      </c>
      <c r="F2273" t="s">
        <v>962</v>
      </c>
      <c r="G2273" t="s">
        <v>1116</v>
      </c>
      <c r="H2273" t="s">
        <v>1117</v>
      </c>
      <c r="I2273" t="s">
        <v>21</v>
      </c>
      <c r="J2273" t="s">
        <v>22</v>
      </c>
    </row>
    <row r="2274" spans="1:14" hidden="1" x14ac:dyDescent="0.35">
      <c r="A2274" t="str">
        <f>VLOOKUP(E2274,kontoplaan!A7:F1475,6,FALSE)</f>
        <v>Põhitegevuse tulud</v>
      </c>
      <c r="B2274" t="str">
        <f>VLOOKUP(E2274,kontogrupp!A15:B1353,2,FALSE)</f>
        <v>32 - tulud kaupade ja teenuste müügist</v>
      </c>
      <c r="C2274" t="s">
        <v>1864</v>
      </c>
      <c r="D2274">
        <v>-39941</v>
      </c>
      <c r="E2274" s="1">
        <v>322430</v>
      </c>
      <c r="F2274" t="s">
        <v>1864</v>
      </c>
      <c r="G2274" t="s">
        <v>531</v>
      </c>
      <c r="H2274" t="s">
        <v>532</v>
      </c>
      <c r="I2274" t="s">
        <v>533</v>
      </c>
      <c r="J2274" t="s">
        <v>534</v>
      </c>
    </row>
    <row r="2275" spans="1:14" x14ac:dyDescent="0.35">
      <c r="A2275" t="str">
        <f>VLOOKUP(E2275,kontoplaan!A8:F1476,6,FALSE)</f>
        <v>Põhitegevuse kulud</v>
      </c>
      <c r="B2275" t="str">
        <f>VLOOKUP(E2275,kontogrupp!A16:B1354,2,FALSE)</f>
        <v>50 - tööjõukulud</v>
      </c>
      <c r="C2275" t="s">
        <v>1866</v>
      </c>
      <c r="D2275">
        <v>-370</v>
      </c>
      <c r="E2275" s="1">
        <v>506040</v>
      </c>
      <c r="F2275" t="s">
        <v>18</v>
      </c>
      <c r="G2275" t="s">
        <v>531</v>
      </c>
      <c r="H2275" t="s">
        <v>532</v>
      </c>
      <c r="I2275" t="s">
        <v>533</v>
      </c>
      <c r="J2275" t="s">
        <v>534</v>
      </c>
    </row>
    <row r="2276" spans="1:14" x14ac:dyDescent="0.35">
      <c r="A2276" t="str">
        <f>VLOOKUP(E2276,kontoplaan!A9:F1477,6,FALSE)</f>
        <v>Põhitegevuse kulud</v>
      </c>
      <c r="B2276" t="str">
        <f>VLOOKUP(E2276,kontogrupp!A17:B1355,2,FALSE)</f>
        <v>50 - tööjõukulud</v>
      </c>
      <c r="C2276" t="s">
        <v>1866</v>
      </c>
      <c r="D2276">
        <v>-15316</v>
      </c>
      <c r="E2276" s="1">
        <v>506000</v>
      </c>
      <c r="F2276" t="s">
        <v>28</v>
      </c>
      <c r="G2276" t="s">
        <v>531</v>
      </c>
      <c r="H2276" t="s">
        <v>532</v>
      </c>
      <c r="I2276" t="s">
        <v>533</v>
      </c>
      <c r="J2276" t="s">
        <v>534</v>
      </c>
    </row>
    <row r="2277" spans="1:14" x14ac:dyDescent="0.35">
      <c r="A2277" t="str">
        <f>VLOOKUP(E2277,kontoplaan!A10:F1478,6,FALSE)</f>
        <v>Põhitegevuse kulud</v>
      </c>
      <c r="B2277" t="str">
        <f>VLOOKUP(E2277,kontogrupp!A18:B1356,2,FALSE)</f>
        <v>50 - tööjõukulud</v>
      </c>
      <c r="C2277" t="s">
        <v>1866</v>
      </c>
      <c r="D2277">
        <v>-49868</v>
      </c>
      <c r="E2277" s="1">
        <v>500250</v>
      </c>
      <c r="F2277" t="s">
        <v>102</v>
      </c>
      <c r="G2277" t="s">
        <v>531</v>
      </c>
      <c r="H2277" t="s">
        <v>532</v>
      </c>
      <c r="I2277" t="s">
        <v>533</v>
      </c>
      <c r="J2277" t="s">
        <v>534</v>
      </c>
    </row>
    <row r="2278" spans="1:14" hidden="1" x14ac:dyDescent="0.35">
      <c r="A2278" t="str">
        <f>VLOOKUP(E2278,kontoplaan!A11:F1479,6,FALSE)</f>
        <v>Finantseerimistegevus</v>
      </c>
      <c r="B2278" t="str">
        <f>VLOOKUP(E2278,kontogrupp!A19:B1357,2,FALSE)</f>
        <v>20 - kapitalirendi kohustised</v>
      </c>
      <c r="C2278" t="s">
        <v>1867</v>
      </c>
      <c r="D2278">
        <v>-8154</v>
      </c>
      <c r="E2278" s="1">
        <v>208200</v>
      </c>
      <c r="F2278" t="s">
        <v>1491</v>
      </c>
      <c r="G2278" t="s">
        <v>458</v>
      </c>
      <c r="H2278" t="s">
        <v>459</v>
      </c>
      <c r="I2278" t="s">
        <v>955</v>
      </c>
      <c r="J2278" t="s">
        <v>956</v>
      </c>
    </row>
    <row r="2279" spans="1:14" hidden="1" x14ac:dyDescent="0.35">
      <c r="A2279" t="str">
        <f>VLOOKUP(E2279,kontoplaan!A12:F1480,6,FALSE)</f>
        <v>Põhitegevuse tulud</v>
      </c>
      <c r="B2279" t="str">
        <f>VLOOKUP(E2279,kontogrupp!A20:B1358,2,FALSE)</f>
        <v>35 - saadud toetused</v>
      </c>
      <c r="C2279" t="s">
        <v>1744</v>
      </c>
      <c r="D2279">
        <v>48639</v>
      </c>
      <c r="E2279" s="1">
        <v>35000011</v>
      </c>
      <c r="F2279" t="s">
        <v>1744</v>
      </c>
      <c r="G2279" t="s">
        <v>548</v>
      </c>
      <c r="H2279" t="s">
        <v>549</v>
      </c>
      <c r="I2279" t="s">
        <v>633</v>
      </c>
      <c r="J2279" t="s">
        <v>634</v>
      </c>
      <c r="M2279" t="s">
        <v>1862</v>
      </c>
      <c r="N2279" t="s">
        <v>1863</v>
      </c>
    </row>
    <row r="2280" spans="1:14" x14ac:dyDescent="0.35">
      <c r="A2280" t="str">
        <f>VLOOKUP(E2280,kontoplaan!A13:F1481,6,FALSE)</f>
        <v>Põhitegevuse kulud</v>
      </c>
      <c r="B2280" t="str">
        <f>VLOOKUP(E2280,kontogrupp!A21:B1359,2,FALSE)</f>
        <v>60 - muud tegevuskulud</v>
      </c>
      <c r="C2280" t="s">
        <v>1868</v>
      </c>
      <c r="D2280">
        <v>8426</v>
      </c>
      <c r="E2280" s="1">
        <v>608090</v>
      </c>
      <c r="F2280" t="s">
        <v>1868</v>
      </c>
      <c r="G2280" t="s">
        <v>126</v>
      </c>
      <c r="H2280" t="s">
        <v>127</v>
      </c>
      <c r="I2280" t="s">
        <v>1870</v>
      </c>
      <c r="J2280" t="s">
        <v>1871</v>
      </c>
    </row>
    <row r="2281" spans="1:14" hidden="1" x14ac:dyDescent="0.35">
      <c r="A2281" t="str">
        <f>VLOOKUP(E2281,kontoplaan!A14:F1482,6,FALSE)</f>
        <v>Põhitegevuse tulud</v>
      </c>
      <c r="B2281" t="str">
        <f>VLOOKUP(E2281,kontogrupp!A22:B1360,2,FALSE)</f>
        <v>32 - tulud kaupade ja teenuste müügist</v>
      </c>
      <c r="C2281" t="s">
        <v>1872</v>
      </c>
      <c r="D2281">
        <v>1200</v>
      </c>
      <c r="E2281" s="1">
        <v>323830</v>
      </c>
      <c r="F2281" t="s">
        <v>1874</v>
      </c>
      <c r="G2281" t="s">
        <v>19</v>
      </c>
      <c r="H2281" t="s">
        <v>20</v>
      </c>
      <c r="I2281" t="s">
        <v>21</v>
      </c>
      <c r="J2281" t="s">
        <v>22</v>
      </c>
    </row>
    <row r="2282" spans="1:14" hidden="1" x14ac:dyDescent="0.35">
      <c r="A2282" t="str">
        <f>VLOOKUP(E2282,kontoplaan!A15:F1483,6,FALSE)</f>
        <v>Likviidsete vahendite muutus</v>
      </c>
      <c r="B2282" t="str">
        <f>VLOOKUP(E2282,kontogrupp!A23:B1361,2,FALSE)</f>
        <v>10 - likviidsed varad</v>
      </c>
      <c r="C2282" t="s">
        <v>1150</v>
      </c>
      <c r="D2282">
        <v>72631</v>
      </c>
      <c r="E2282" s="1">
        <v>100100</v>
      </c>
      <c r="F2282" t="s">
        <v>1150</v>
      </c>
      <c r="G2282" t="s">
        <v>1116</v>
      </c>
      <c r="H2282" t="s">
        <v>1117</v>
      </c>
      <c r="I2282" t="s">
        <v>21</v>
      </c>
      <c r="J2282" t="s">
        <v>22</v>
      </c>
    </row>
    <row r="2283" spans="1:14" x14ac:dyDescent="0.35">
      <c r="A2283" t="str">
        <f>VLOOKUP(E2283,kontoplaan!A16:F1484,6,FALSE)</f>
        <v>Põhitegevuse kulud</v>
      </c>
      <c r="B2283" t="str">
        <f>VLOOKUP(E2283,kontogrupp!A24:B1362,2,FALSE)</f>
        <v>50 - tööjõukulud</v>
      </c>
      <c r="C2283" t="s">
        <v>1875</v>
      </c>
      <c r="D2283">
        <v>16000</v>
      </c>
      <c r="E2283" s="1">
        <v>500243</v>
      </c>
      <c r="F2283" t="s">
        <v>812</v>
      </c>
      <c r="G2283" t="s">
        <v>126</v>
      </c>
      <c r="H2283" t="s">
        <v>127</v>
      </c>
      <c r="I2283" t="s">
        <v>21</v>
      </c>
      <c r="J2283" t="s">
        <v>22</v>
      </c>
    </row>
    <row r="2284" spans="1:14" x14ac:dyDescent="0.35">
      <c r="A2284" t="str">
        <f>VLOOKUP(E2284,kontoplaan!A17:F1485,6,FALSE)</f>
        <v>Põhitegevuse kulud</v>
      </c>
      <c r="B2284" t="str">
        <f>VLOOKUP(E2284,kontogrupp!A25:B1363,2,FALSE)</f>
        <v>50 - tööjõukulud</v>
      </c>
      <c r="C2284" t="s">
        <v>1876</v>
      </c>
      <c r="D2284">
        <v>27</v>
      </c>
      <c r="E2284" s="1">
        <v>506040</v>
      </c>
      <c r="F2284" t="s">
        <v>18</v>
      </c>
      <c r="G2284" t="s">
        <v>410</v>
      </c>
      <c r="H2284" t="s">
        <v>411</v>
      </c>
      <c r="I2284" t="s">
        <v>412</v>
      </c>
      <c r="J2284" t="s">
        <v>413</v>
      </c>
    </row>
    <row r="2285" spans="1:14" x14ac:dyDescent="0.35">
      <c r="A2285" t="str">
        <f>VLOOKUP(E2285,kontoplaan!A18:F1486,6,FALSE)</f>
        <v>Põhitegevuse kulud</v>
      </c>
      <c r="B2285" t="str">
        <f>VLOOKUP(E2285,kontogrupp!A26:B1364,2,FALSE)</f>
        <v>50 - tööjõukulud</v>
      </c>
      <c r="C2285" t="s">
        <v>1876</v>
      </c>
      <c r="D2285">
        <v>1130</v>
      </c>
      <c r="E2285" s="1">
        <v>506000</v>
      </c>
      <c r="F2285" t="s">
        <v>28</v>
      </c>
      <c r="G2285" t="s">
        <v>410</v>
      </c>
      <c r="H2285" t="s">
        <v>411</v>
      </c>
      <c r="I2285" t="s">
        <v>412</v>
      </c>
      <c r="J2285" t="s">
        <v>413</v>
      </c>
    </row>
    <row r="2286" spans="1:14" x14ac:dyDescent="0.35">
      <c r="A2286" t="str">
        <f>VLOOKUP(E2286,kontoplaan!A19:F1487,6,FALSE)</f>
        <v>Põhitegevuse kulud</v>
      </c>
      <c r="B2286" t="str">
        <f>VLOOKUP(E2286,kontogrupp!A27:B1365,2,FALSE)</f>
        <v>50 - tööjõukulud</v>
      </c>
      <c r="C2286" t="s">
        <v>1876</v>
      </c>
      <c r="D2286">
        <v>2267</v>
      </c>
      <c r="E2286" s="1">
        <v>500250</v>
      </c>
      <c r="F2286" t="s">
        <v>102</v>
      </c>
      <c r="G2286" t="s">
        <v>410</v>
      </c>
      <c r="H2286" t="s">
        <v>411</v>
      </c>
      <c r="I2286" t="s">
        <v>412</v>
      </c>
      <c r="J2286" t="s">
        <v>413</v>
      </c>
    </row>
    <row r="2287" spans="1:14" x14ac:dyDescent="0.35">
      <c r="A2287" t="str">
        <f>VLOOKUP(E2287,kontoplaan!A20:F1488,6,FALSE)</f>
        <v>Põhitegevuse kulud</v>
      </c>
      <c r="B2287" t="str">
        <f>VLOOKUP(E2287,kontogrupp!A28:B1366,2,FALSE)</f>
        <v>50 - tööjõukulud</v>
      </c>
      <c r="C2287" t="s">
        <v>18</v>
      </c>
      <c r="D2287">
        <v>-117</v>
      </c>
      <c r="E2287" s="1">
        <v>506040</v>
      </c>
      <c r="F2287" t="s">
        <v>18</v>
      </c>
      <c r="G2287" t="s">
        <v>538</v>
      </c>
      <c r="H2287" t="s">
        <v>539</v>
      </c>
      <c r="I2287" t="s">
        <v>540</v>
      </c>
      <c r="J2287" t="s">
        <v>541</v>
      </c>
    </row>
    <row r="2288" spans="1:14" x14ac:dyDescent="0.35">
      <c r="A2288" t="str">
        <f>VLOOKUP(E2288,kontoplaan!A21:F1489,6,FALSE)</f>
        <v>Põhitegevuse kulud</v>
      </c>
      <c r="B2288" t="str">
        <f>VLOOKUP(E2288,kontogrupp!A29:B1367,2,FALSE)</f>
        <v>50 - tööjõukulud</v>
      </c>
      <c r="C2288" t="s">
        <v>28</v>
      </c>
      <c r="D2288">
        <v>-4843</v>
      </c>
      <c r="E2288" s="1">
        <v>506000</v>
      </c>
      <c r="F2288" t="s">
        <v>28</v>
      </c>
      <c r="G2288" t="s">
        <v>538</v>
      </c>
      <c r="H2288" t="s">
        <v>539</v>
      </c>
      <c r="I2288" t="s">
        <v>540</v>
      </c>
      <c r="J2288" t="s">
        <v>541</v>
      </c>
    </row>
    <row r="2289" spans="1:16" x14ac:dyDescent="0.35">
      <c r="A2289" t="str">
        <f>VLOOKUP(E2289,kontoplaan!A22:F1490,6,FALSE)</f>
        <v>Põhitegevuse kulud</v>
      </c>
      <c r="B2289" t="str">
        <f>VLOOKUP(E2289,kontogrupp!A30:B1368,2,FALSE)</f>
        <v>50 - tööjõukulud</v>
      </c>
      <c r="C2289" t="s">
        <v>227</v>
      </c>
      <c r="D2289">
        <v>-3190</v>
      </c>
      <c r="E2289" s="1">
        <v>500280</v>
      </c>
      <c r="F2289" t="s">
        <v>227</v>
      </c>
      <c r="G2289" t="s">
        <v>538</v>
      </c>
      <c r="H2289" t="s">
        <v>539</v>
      </c>
      <c r="I2289" t="s">
        <v>540</v>
      </c>
      <c r="J2289" t="s">
        <v>541</v>
      </c>
    </row>
    <row r="2290" spans="1:16" x14ac:dyDescent="0.35">
      <c r="A2290" t="str">
        <f>VLOOKUP(E2290,kontoplaan!A23:F1491,6,FALSE)</f>
        <v>Põhitegevuse kulud</v>
      </c>
      <c r="B2290" t="str">
        <f>VLOOKUP(E2290,kontogrupp!A31:B1369,2,FALSE)</f>
        <v>50 - tööjõukulud</v>
      </c>
      <c r="C2290" t="s">
        <v>220</v>
      </c>
      <c r="D2290">
        <v>-11484</v>
      </c>
      <c r="E2290" s="1">
        <v>500210</v>
      </c>
      <c r="F2290" t="s">
        <v>220</v>
      </c>
      <c r="G2290" t="s">
        <v>538</v>
      </c>
      <c r="H2290" t="s">
        <v>539</v>
      </c>
      <c r="I2290" t="s">
        <v>540</v>
      </c>
      <c r="J2290" t="s">
        <v>541</v>
      </c>
    </row>
    <row r="2291" spans="1:16" x14ac:dyDescent="0.35">
      <c r="A2291" t="str">
        <f>VLOOKUP(E2291,kontoplaan!A24:F1492,6,FALSE)</f>
        <v>Põhitegevuse kulud</v>
      </c>
      <c r="B2291" t="str">
        <f>VLOOKUP(E2291,kontogrupp!A32:B1370,2,FALSE)</f>
        <v>55 - majandamiskulud</v>
      </c>
      <c r="C2291" t="s">
        <v>297</v>
      </c>
      <c r="D2291">
        <v>-3000</v>
      </c>
      <c r="E2291" s="1">
        <v>552520</v>
      </c>
      <c r="F2291" t="s">
        <v>297</v>
      </c>
      <c r="G2291" t="s">
        <v>139</v>
      </c>
      <c r="H2291" t="s">
        <v>140</v>
      </c>
      <c r="I2291" t="s">
        <v>771</v>
      </c>
      <c r="J2291" t="s">
        <v>772</v>
      </c>
      <c r="O2291" t="s">
        <v>1877</v>
      </c>
      <c r="P2291" t="s">
        <v>1878</v>
      </c>
    </row>
    <row r="2292" spans="1:16" x14ac:dyDescent="0.35">
      <c r="A2292" t="str">
        <f>VLOOKUP(E2292,kontoplaan!A25:F1493,6,FALSE)</f>
        <v>Põhitegevuse kulud</v>
      </c>
      <c r="B2292" t="str">
        <f>VLOOKUP(E2292,kontogrupp!A33:B1371,2,FALSE)</f>
        <v>55 - majandamiskulud</v>
      </c>
      <c r="C2292" t="s">
        <v>1879</v>
      </c>
      <c r="D2292">
        <v>3000</v>
      </c>
      <c r="E2292" s="1">
        <v>552520</v>
      </c>
      <c r="F2292" t="s">
        <v>297</v>
      </c>
      <c r="G2292" t="s">
        <v>609</v>
      </c>
      <c r="H2292" t="s">
        <v>610</v>
      </c>
      <c r="I2292" t="s">
        <v>250</v>
      </c>
      <c r="J2292" t="s">
        <v>251</v>
      </c>
    </row>
    <row r="2293" spans="1:16" x14ac:dyDescent="0.35">
      <c r="A2293" t="str">
        <f>VLOOKUP(E2293,kontoplaan!A26:F1494,6,FALSE)</f>
        <v>Põhitegevuse kulud</v>
      </c>
      <c r="B2293" t="str">
        <f>VLOOKUP(E2293,kontogrupp!A34:B1372,2,FALSE)</f>
        <v>50 - tööjõukulud</v>
      </c>
      <c r="C2293" t="s">
        <v>1880</v>
      </c>
      <c r="D2293">
        <v>102</v>
      </c>
      <c r="E2293" s="1">
        <v>506040</v>
      </c>
      <c r="F2293" t="s">
        <v>18</v>
      </c>
      <c r="G2293" t="s">
        <v>563</v>
      </c>
      <c r="H2293" t="s">
        <v>564</v>
      </c>
      <c r="I2293" t="s">
        <v>1881</v>
      </c>
      <c r="J2293" t="s">
        <v>1882</v>
      </c>
    </row>
    <row r="2294" spans="1:16" x14ac:dyDescent="0.35">
      <c r="A2294" t="str">
        <f>VLOOKUP(E2294,kontoplaan!A27:F1495,6,FALSE)</f>
        <v>Põhitegevuse kulud</v>
      </c>
      <c r="B2294" t="str">
        <f>VLOOKUP(E2294,kontogrupp!A35:B1373,2,FALSE)</f>
        <v>50 - tööjõukulud</v>
      </c>
      <c r="C2294" t="s">
        <v>1880</v>
      </c>
      <c r="D2294">
        <v>4197</v>
      </c>
      <c r="E2294" s="1">
        <v>506000</v>
      </c>
      <c r="F2294" t="s">
        <v>28</v>
      </c>
      <c r="G2294" t="s">
        <v>563</v>
      </c>
      <c r="H2294" t="s">
        <v>564</v>
      </c>
      <c r="I2294" t="s">
        <v>1881</v>
      </c>
      <c r="J2294" t="s">
        <v>1882</v>
      </c>
    </row>
    <row r="2295" spans="1:16" x14ac:dyDescent="0.35">
      <c r="A2295" t="str">
        <f>VLOOKUP(E2295,kontoplaan!A28:F1496,6,FALSE)</f>
        <v>Põhitegevuse kulud</v>
      </c>
      <c r="B2295" t="str">
        <f>VLOOKUP(E2295,kontogrupp!A36:B1374,2,FALSE)</f>
        <v>50 - tööjõukulud</v>
      </c>
      <c r="C2295" t="s">
        <v>1883</v>
      </c>
      <c r="D2295">
        <v>-102</v>
      </c>
      <c r="E2295" s="1">
        <v>506040</v>
      </c>
      <c r="F2295" t="s">
        <v>18</v>
      </c>
      <c r="G2295" t="s">
        <v>563</v>
      </c>
      <c r="H2295" t="s">
        <v>564</v>
      </c>
      <c r="I2295" t="s">
        <v>565</v>
      </c>
      <c r="J2295" t="s">
        <v>566</v>
      </c>
    </row>
    <row r="2296" spans="1:16" x14ac:dyDescent="0.35">
      <c r="A2296" t="str">
        <f>VLOOKUP(E2296,kontoplaan!A29:F1497,6,FALSE)</f>
        <v>Põhitegevuse kulud</v>
      </c>
      <c r="B2296" t="str">
        <f>VLOOKUP(E2296,kontogrupp!A37:B1375,2,FALSE)</f>
        <v>50 - tööjõukulud</v>
      </c>
      <c r="C2296" t="s">
        <v>1883</v>
      </c>
      <c r="D2296">
        <v>-4197</v>
      </c>
      <c r="E2296" s="1">
        <v>506000</v>
      </c>
      <c r="F2296" t="s">
        <v>28</v>
      </c>
      <c r="G2296" t="s">
        <v>563</v>
      </c>
      <c r="H2296" t="s">
        <v>564</v>
      </c>
      <c r="I2296" t="s">
        <v>565</v>
      </c>
      <c r="J2296" t="s">
        <v>566</v>
      </c>
    </row>
    <row r="2297" spans="1:16" x14ac:dyDescent="0.35">
      <c r="A2297" t="str">
        <f>VLOOKUP(E2297,kontoplaan!A30:F1498,6,FALSE)</f>
        <v>Põhitegevuse kulud</v>
      </c>
      <c r="B2297" t="str">
        <f>VLOOKUP(E2297,kontogrupp!A38:B1376,2,FALSE)</f>
        <v>50 - tööjõukulud</v>
      </c>
      <c r="C2297" t="s">
        <v>1884</v>
      </c>
      <c r="D2297">
        <v>-12719</v>
      </c>
      <c r="E2297" s="1">
        <v>500240</v>
      </c>
      <c r="F2297" t="s">
        <v>206</v>
      </c>
      <c r="G2297" t="s">
        <v>563</v>
      </c>
      <c r="H2297" t="s">
        <v>564</v>
      </c>
      <c r="I2297" t="s">
        <v>565</v>
      </c>
      <c r="J2297" t="s">
        <v>566</v>
      </c>
    </row>
    <row r="2298" spans="1:16" hidden="1" x14ac:dyDescent="0.35">
      <c r="A2298" t="str">
        <f>VLOOKUP(E2298,kontoplaan!A31:F1499,6,FALSE)</f>
        <v>Põhitegevuse tulud</v>
      </c>
      <c r="B2298" t="str">
        <f>VLOOKUP(E2298,kontogrupp!A39:B1377,2,FALSE)</f>
        <v>32 - tulud kaupade ja teenuste müügist</v>
      </c>
      <c r="C2298" t="s">
        <v>1874</v>
      </c>
      <c r="D2298">
        <v>7200</v>
      </c>
      <c r="E2298" s="1">
        <v>323830</v>
      </c>
      <c r="F2298" t="s">
        <v>1874</v>
      </c>
      <c r="G2298" t="s">
        <v>19</v>
      </c>
      <c r="H2298" t="s">
        <v>20</v>
      </c>
      <c r="I2298" t="s">
        <v>21</v>
      </c>
      <c r="J2298" t="s">
        <v>22</v>
      </c>
    </row>
    <row r="2299" spans="1:16" x14ac:dyDescent="0.35">
      <c r="A2299" t="str">
        <f>VLOOKUP(E2299,kontoplaan!A32:F1500,6,FALSE)</f>
        <v>Põhitegevuse kulud</v>
      </c>
      <c r="B2299" t="str">
        <f>VLOOKUP(E2299,kontogrupp!A40:B1378,2,FALSE)</f>
        <v>50 - tööjõukulud</v>
      </c>
      <c r="C2299" t="s">
        <v>1880</v>
      </c>
      <c r="D2299">
        <v>12719</v>
      </c>
      <c r="E2299" s="1">
        <v>500240</v>
      </c>
      <c r="F2299" t="s">
        <v>206</v>
      </c>
      <c r="G2299" t="s">
        <v>563</v>
      </c>
      <c r="H2299" t="s">
        <v>564</v>
      </c>
      <c r="I2299" t="s">
        <v>1881</v>
      </c>
      <c r="J2299" t="s">
        <v>1882</v>
      </c>
    </row>
    <row r="2300" spans="1:16" hidden="1" x14ac:dyDescent="0.35">
      <c r="A2300" t="str">
        <f>VLOOKUP(E2300,kontoplaan!A33:F1501,6,FALSE)</f>
        <v>Põhitegevuse tulud</v>
      </c>
      <c r="B2300" t="str">
        <f>VLOOKUP(E2300,kontogrupp!A41:B1379,2,FALSE)</f>
        <v>32 - tulud kaupade ja teenuste müügist</v>
      </c>
      <c r="C2300" t="s">
        <v>1885</v>
      </c>
      <c r="D2300">
        <v>1000</v>
      </c>
      <c r="E2300" s="1">
        <v>322470</v>
      </c>
      <c r="F2300" t="s">
        <v>1885</v>
      </c>
      <c r="G2300" t="s">
        <v>548</v>
      </c>
      <c r="H2300" t="s">
        <v>549</v>
      </c>
      <c r="I2300" t="s">
        <v>645</v>
      </c>
      <c r="J2300" t="s">
        <v>646</v>
      </c>
    </row>
    <row r="2301" spans="1:16" x14ac:dyDescent="0.35">
      <c r="A2301" t="str">
        <f>VLOOKUP(E2301,kontoplaan!A34:F1502,6,FALSE)</f>
        <v>Põhitegevuse kulud</v>
      </c>
      <c r="B2301" t="str">
        <f>VLOOKUP(E2301,kontogrupp!A42:B1380,2,FALSE)</f>
        <v>55 - majandamiskulud</v>
      </c>
      <c r="C2301" t="s">
        <v>989</v>
      </c>
      <c r="D2301">
        <v>4836</v>
      </c>
      <c r="E2301" s="1">
        <v>551400</v>
      </c>
      <c r="F2301" t="s">
        <v>989</v>
      </c>
      <c r="G2301" t="s">
        <v>548</v>
      </c>
      <c r="H2301" t="s">
        <v>549</v>
      </c>
      <c r="I2301" t="s">
        <v>633</v>
      </c>
      <c r="J2301" t="s">
        <v>634</v>
      </c>
      <c r="M2301" t="s">
        <v>1862</v>
      </c>
      <c r="N2301" t="s">
        <v>1863</v>
      </c>
    </row>
    <row r="2302" spans="1:16" x14ac:dyDescent="0.35">
      <c r="A2302" t="str">
        <f>VLOOKUP(E2302,kontoplaan!A35:F1503,6,FALSE)</f>
        <v>Põhitegevuse kulud</v>
      </c>
      <c r="B2302" t="str">
        <f>VLOOKUP(E2302,kontogrupp!A43:B1381,2,FALSE)</f>
        <v>55 - majandamiskulud</v>
      </c>
      <c r="C2302" t="s">
        <v>169</v>
      </c>
      <c r="D2302">
        <v>13915</v>
      </c>
      <c r="E2302" s="1">
        <v>551500</v>
      </c>
      <c r="F2302" t="s">
        <v>169</v>
      </c>
      <c r="G2302" t="s">
        <v>548</v>
      </c>
      <c r="H2302" t="s">
        <v>549</v>
      </c>
      <c r="I2302" t="s">
        <v>633</v>
      </c>
      <c r="J2302" t="s">
        <v>634</v>
      </c>
      <c r="M2302" t="s">
        <v>1862</v>
      </c>
      <c r="N2302" t="s">
        <v>1863</v>
      </c>
    </row>
    <row r="2303" spans="1:16" x14ac:dyDescent="0.35">
      <c r="A2303" t="str">
        <f>VLOOKUP(E2303,kontoplaan!A36:F1504,6,FALSE)</f>
        <v>Põhitegevuse kulud</v>
      </c>
      <c r="B2303" t="str">
        <f>VLOOKUP(E2303,kontogrupp!A44:B1382,2,FALSE)</f>
        <v>50 - tööjõukulud</v>
      </c>
      <c r="C2303" t="s">
        <v>18</v>
      </c>
      <c r="D2303">
        <v>252</v>
      </c>
      <c r="E2303" s="1">
        <v>506040</v>
      </c>
      <c r="F2303" t="s">
        <v>18</v>
      </c>
      <c r="G2303" t="s">
        <v>548</v>
      </c>
      <c r="H2303" t="s">
        <v>549</v>
      </c>
      <c r="I2303" t="s">
        <v>633</v>
      </c>
      <c r="J2303" t="s">
        <v>634</v>
      </c>
      <c r="M2303" t="s">
        <v>1862</v>
      </c>
      <c r="N2303" t="s">
        <v>1863</v>
      </c>
    </row>
    <row r="2304" spans="1:16" x14ac:dyDescent="0.35">
      <c r="A2304" t="str">
        <f>VLOOKUP(E2304,kontoplaan!A37:F1505,6,FALSE)</f>
        <v>Põhitegevuse kulud</v>
      </c>
      <c r="B2304" t="str">
        <f>VLOOKUP(E2304,kontogrupp!A45:B1383,2,FALSE)</f>
        <v>50 - tööjõukulud</v>
      </c>
      <c r="C2304" t="s">
        <v>28</v>
      </c>
      <c r="D2304">
        <v>10370</v>
      </c>
      <c r="E2304" s="1">
        <v>506000</v>
      </c>
      <c r="F2304" t="s">
        <v>28</v>
      </c>
      <c r="G2304" t="s">
        <v>548</v>
      </c>
      <c r="H2304" t="s">
        <v>549</v>
      </c>
      <c r="I2304" t="s">
        <v>633</v>
      </c>
      <c r="J2304" t="s">
        <v>634</v>
      </c>
      <c r="M2304" t="s">
        <v>1862</v>
      </c>
      <c r="N2304" t="s">
        <v>1863</v>
      </c>
    </row>
    <row r="2305" spans="1:16" x14ac:dyDescent="0.35">
      <c r="A2305" t="str">
        <f>VLOOKUP(E2305,kontoplaan!A38:F1506,6,FALSE)</f>
        <v>Põhitegevuse kulud</v>
      </c>
      <c r="B2305" t="str">
        <f>VLOOKUP(E2305,kontogrupp!A46:B1384,2,FALSE)</f>
        <v>50 - tööjõukulud</v>
      </c>
      <c r="C2305" t="s">
        <v>227</v>
      </c>
      <c r="D2305">
        <v>31425</v>
      </c>
      <c r="E2305" s="1">
        <v>500280</v>
      </c>
      <c r="F2305" t="s">
        <v>227</v>
      </c>
      <c r="G2305" t="s">
        <v>548</v>
      </c>
      <c r="H2305" t="s">
        <v>549</v>
      </c>
      <c r="I2305" t="s">
        <v>633</v>
      </c>
      <c r="J2305" t="s">
        <v>634</v>
      </c>
      <c r="M2305" t="s">
        <v>1862</v>
      </c>
      <c r="N2305" t="s">
        <v>1863</v>
      </c>
    </row>
    <row r="2306" spans="1:16" x14ac:dyDescent="0.35">
      <c r="A2306" t="str">
        <f>VLOOKUP(E2306,kontoplaan!A39:F1507,6,FALSE)</f>
        <v>Põhitegevuse kulud</v>
      </c>
      <c r="B2306" t="str">
        <f>VLOOKUP(E2306,kontogrupp!A47:B1385,2,FALSE)</f>
        <v>50 - tööjõukulud</v>
      </c>
      <c r="C2306" t="s">
        <v>783</v>
      </c>
      <c r="D2306">
        <v>33960</v>
      </c>
      <c r="E2306" s="1">
        <v>500430</v>
      </c>
      <c r="F2306" t="s">
        <v>783</v>
      </c>
      <c r="G2306" t="s">
        <v>410</v>
      </c>
      <c r="H2306" t="s">
        <v>411</v>
      </c>
      <c r="I2306" t="s">
        <v>412</v>
      </c>
      <c r="J2306" t="s">
        <v>413</v>
      </c>
    </row>
    <row r="2307" spans="1:16" x14ac:dyDescent="0.35">
      <c r="A2307" t="str">
        <f>VLOOKUP(E2307,kontoplaan!A40:F1508,6,FALSE)</f>
        <v>Põhitegevuse kulud</v>
      </c>
      <c r="B2307" t="str">
        <f>VLOOKUP(E2307,kontogrupp!A48:B1386,2,FALSE)</f>
        <v>50 - tööjõukulud</v>
      </c>
      <c r="C2307" t="s">
        <v>1887</v>
      </c>
      <c r="D2307">
        <v>-33960</v>
      </c>
      <c r="E2307" s="1">
        <v>500240</v>
      </c>
      <c r="F2307" t="s">
        <v>206</v>
      </c>
      <c r="G2307" t="s">
        <v>410</v>
      </c>
      <c r="H2307" t="s">
        <v>411</v>
      </c>
      <c r="I2307" t="s">
        <v>412</v>
      </c>
      <c r="J2307" t="s">
        <v>413</v>
      </c>
    </row>
    <row r="2308" spans="1:16" x14ac:dyDescent="0.35">
      <c r="A2308" t="str">
        <f>VLOOKUP(E2308,kontoplaan!A41:F1509,6,FALSE)</f>
        <v>Põhitegevuse kulud</v>
      </c>
      <c r="B2308" t="str">
        <f>VLOOKUP(E2308,kontogrupp!A49:B1387,2,FALSE)</f>
        <v>50 - tööjõukulud</v>
      </c>
      <c r="C2308" t="s">
        <v>783</v>
      </c>
      <c r="D2308">
        <v>11043</v>
      </c>
      <c r="E2308" s="1">
        <v>500430</v>
      </c>
      <c r="F2308" t="s">
        <v>783</v>
      </c>
      <c r="G2308" t="s">
        <v>490</v>
      </c>
      <c r="H2308" t="s">
        <v>491</v>
      </c>
      <c r="I2308" t="s">
        <v>492</v>
      </c>
      <c r="J2308" t="s">
        <v>493</v>
      </c>
    </row>
    <row r="2309" spans="1:16" x14ac:dyDescent="0.35">
      <c r="A2309" t="str">
        <f>VLOOKUP(E2309,kontoplaan!A42:F1510,6,FALSE)</f>
        <v>Põhitegevuse kulud</v>
      </c>
      <c r="B2309" t="str">
        <f>VLOOKUP(E2309,kontogrupp!A50:B1388,2,FALSE)</f>
        <v>50 - tööjõukulud</v>
      </c>
      <c r="C2309" t="s">
        <v>1888</v>
      </c>
      <c r="D2309">
        <v>-11043</v>
      </c>
      <c r="E2309" s="1">
        <v>500240</v>
      </c>
      <c r="F2309" t="s">
        <v>206</v>
      </c>
      <c r="G2309" t="s">
        <v>490</v>
      </c>
      <c r="H2309" t="s">
        <v>491</v>
      </c>
      <c r="I2309" t="s">
        <v>492</v>
      </c>
      <c r="J2309" t="s">
        <v>493</v>
      </c>
    </row>
    <row r="2310" spans="1:16" hidden="1" x14ac:dyDescent="0.35">
      <c r="A2310" t="str">
        <f>VLOOKUP(E2310,kontoplaan!A43:F1511,6,FALSE)</f>
        <v>Põhitegevuse tulud</v>
      </c>
      <c r="B2310" t="str">
        <f>VLOOKUP(E2310,kontogrupp!A51:B1389,2,FALSE)</f>
        <v>35 - saadud toetused</v>
      </c>
      <c r="C2310" t="s">
        <v>1889</v>
      </c>
      <c r="D2310">
        <v>37439</v>
      </c>
      <c r="E2310" s="1">
        <v>352001</v>
      </c>
      <c r="F2310" t="s">
        <v>1822</v>
      </c>
      <c r="G2310" t="s">
        <v>126</v>
      </c>
      <c r="H2310" t="s">
        <v>127</v>
      </c>
      <c r="I2310" t="s">
        <v>1065</v>
      </c>
      <c r="J2310" t="s">
        <v>1066</v>
      </c>
    </row>
    <row r="2311" spans="1:16" x14ac:dyDescent="0.35">
      <c r="A2311" t="str">
        <f>VLOOKUP(E2311,kontoplaan!A44:F1512,6,FALSE)</f>
        <v>Põhitegevuse kulud</v>
      </c>
      <c r="B2311" t="str">
        <f>VLOOKUP(E2311,kontogrupp!A52:B1390,2,FALSE)</f>
        <v>41 - toetused füüsilistele isikutele</v>
      </c>
      <c r="C2311" t="s">
        <v>1890</v>
      </c>
      <c r="D2311">
        <v>6184</v>
      </c>
      <c r="E2311" s="1">
        <v>413100</v>
      </c>
      <c r="F2311" t="s">
        <v>1229</v>
      </c>
      <c r="G2311" t="s">
        <v>1016</v>
      </c>
      <c r="H2311" t="s">
        <v>1017</v>
      </c>
      <c r="I2311" t="s">
        <v>1230</v>
      </c>
      <c r="J2311" t="s">
        <v>1231</v>
      </c>
      <c r="O2311" t="s">
        <v>1234</v>
      </c>
      <c r="P2311" t="s">
        <v>1229</v>
      </c>
    </row>
    <row r="2312" spans="1:16" x14ac:dyDescent="0.35">
      <c r="A2312" t="str">
        <f>VLOOKUP(E2312,kontoplaan!A45:F1513,6,FALSE)</f>
        <v>Põhitegevuse kulud</v>
      </c>
      <c r="B2312" t="str">
        <f>VLOOKUP(E2312,kontogrupp!A53:B1391,2,FALSE)</f>
        <v>55 - majandamiskulud</v>
      </c>
      <c r="C2312" t="s">
        <v>297</v>
      </c>
      <c r="D2312">
        <v>369</v>
      </c>
      <c r="E2312" s="1">
        <v>552520</v>
      </c>
      <c r="F2312" t="s">
        <v>297</v>
      </c>
      <c r="G2312" t="s">
        <v>1270</v>
      </c>
      <c r="H2312" t="s">
        <v>1271</v>
      </c>
      <c r="I2312" t="s">
        <v>412</v>
      </c>
      <c r="J2312" t="s">
        <v>413</v>
      </c>
    </row>
    <row r="2313" spans="1:16" x14ac:dyDescent="0.35">
      <c r="A2313" t="str">
        <f>VLOOKUP(E2313,kontoplaan!A46:F1514,6,FALSE)</f>
        <v>Põhitegevuse kulud</v>
      </c>
      <c r="B2313" t="str">
        <f>VLOOKUP(E2313,kontogrupp!A54:B1392,2,FALSE)</f>
        <v>55 - majandamiskulud</v>
      </c>
      <c r="C2313" t="s">
        <v>1891</v>
      </c>
      <c r="D2313">
        <v>-369</v>
      </c>
      <c r="E2313" s="1">
        <v>5525</v>
      </c>
      <c r="F2313" t="s">
        <v>1858</v>
      </c>
      <c r="G2313" t="s">
        <v>1270</v>
      </c>
      <c r="H2313" t="s">
        <v>1271</v>
      </c>
      <c r="I2313" t="s">
        <v>412</v>
      </c>
      <c r="J2313" t="s">
        <v>413</v>
      </c>
    </row>
    <row r="2314" spans="1:16" hidden="1" x14ac:dyDescent="0.35">
      <c r="A2314" t="str">
        <f>VLOOKUP(E2314,kontoplaan!A47:F1515,6,FALSE)</f>
        <v>Põhitegevuse tulud</v>
      </c>
      <c r="B2314" t="str">
        <f>VLOOKUP(E2314,kontogrupp!A55:B1393,2,FALSE)</f>
        <v>35 - saadud toetused</v>
      </c>
      <c r="C2314" t="s">
        <v>364</v>
      </c>
      <c r="D2314">
        <v>102758</v>
      </c>
      <c r="E2314" s="1">
        <v>35000006</v>
      </c>
      <c r="F2314" t="s">
        <v>364</v>
      </c>
      <c r="G2314" t="s">
        <v>221</v>
      </c>
      <c r="H2314" t="s">
        <v>222</v>
      </c>
      <c r="I2314" t="s">
        <v>223</v>
      </c>
      <c r="J2314" t="s">
        <v>224</v>
      </c>
    </row>
    <row r="2315" spans="1:16" hidden="1" x14ac:dyDescent="0.35">
      <c r="A2315" t="str">
        <f>VLOOKUP(E2315,kontoplaan!A48:F1516,6,FALSE)</f>
        <v>Põhitegevuse tulud</v>
      </c>
      <c r="B2315" t="str">
        <f>VLOOKUP(E2315,kontogrupp!A56:B1394,2,FALSE)</f>
        <v>35 - saadud toetused</v>
      </c>
      <c r="C2315" t="s">
        <v>1892</v>
      </c>
      <c r="D2315">
        <v>-102758</v>
      </c>
      <c r="E2315" s="1">
        <v>350000</v>
      </c>
      <c r="F2315" t="s">
        <v>162</v>
      </c>
      <c r="G2315" t="s">
        <v>221</v>
      </c>
      <c r="H2315" t="s">
        <v>222</v>
      </c>
      <c r="I2315" t="s">
        <v>223</v>
      </c>
      <c r="J2315" t="s">
        <v>224</v>
      </c>
    </row>
    <row r="2316" spans="1:16" hidden="1" x14ac:dyDescent="0.35">
      <c r="A2316" t="str">
        <f>VLOOKUP(E2316,kontoplaan!A49:F1517,6,FALSE)</f>
        <v>Põhitegevuse tulud</v>
      </c>
      <c r="B2316" t="str">
        <f>VLOOKUP(E2316,kontogrupp!A57:B1395,2,FALSE)</f>
        <v>35 - saadud toetused</v>
      </c>
      <c r="C2316" t="s">
        <v>1893</v>
      </c>
      <c r="D2316">
        <v>12000</v>
      </c>
      <c r="E2316" s="1">
        <v>35000005</v>
      </c>
      <c r="F2316" t="s">
        <v>1263</v>
      </c>
      <c r="G2316" t="s">
        <v>47</v>
      </c>
      <c r="H2316" t="s">
        <v>48</v>
      </c>
      <c r="I2316" t="s">
        <v>1513</v>
      </c>
      <c r="J2316" t="s">
        <v>1514</v>
      </c>
      <c r="M2316" t="s">
        <v>1515</v>
      </c>
      <c r="N2316" t="s">
        <v>1516</v>
      </c>
      <c r="O2316" t="s">
        <v>1517</v>
      </c>
      <c r="P2316" t="s">
        <v>1518</v>
      </c>
    </row>
    <row r="2317" spans="1:16" hidden="1" x14ac:dyDescent="0.35">
      <c r="A2317" t="str">
        <f>VLOOKUP(E2317,kontoplaan!A50:F1518,6,FALSE)</f>
        <v>Põhitegevuse tulud</v>
      </c>
      <c r="B2317" t="str">
        <f>VLOOKUP(E2317,kontogrupp!A58:B1396,2,FALSE)</f>
        <v>35 - saadud toetused</v>
      </c>
      <c r="C2317" t="s">
        <v>1894</v>
      </c>
      <c r="D2317">
        <v>-12000</v>
      </c>
      <c r="E2317" s="1">
        <v>350000</v>
      </c>
      <c r="F2317" t="s">
        <v>162</v>
      </c>
      <c r="G2317" t="s">
        <v>47</v>
      </c>
      <c r="H2317" t="s">
        <v>48</v>
      </c>
      <c r="I2317" t="s">
        <v>1513</v>
      </c>
      <c r="J2317" t="s">
        <v>1514</v>
      </c>
      <c r="M2317" t="s">
        <v>1515</v>
      </c>
      <c r="N2317" t="s">
        <v>1516</v>
      </c>
      <c r="O2317" t="s">
        <v>1517</v>
      </c>
      <c r="P2317" t="s">
        <v>1518</v>
      </c>
    </row>
    <row r="2318" spans="1:16" x14ac:dyDescent="0.35">
      <c r="A2318" t="str">
        <f>VLOOKUP(E2318,kontoplaan!A51:F1519,6,FALSE)</f>
        <v>Põhitegevuse kulud</v>
      </c>
      <c r="B2318" t="str">
        <f>VLOOKUP(E2318,kontogrupp!A59:B1397,2,FALSE)</f>
        <v>55 - majandamiskulud</v>
      </c>
      <c r="C2318" t="s">
        <v>943</v>
      </c>
      <c r="D2318">
        <v>38000</v>
      </c>
      <c r="E2318" s="1">
        <v>554020</v>
      </c>
      <c r="F2318" t="s">
        <v>943</v>
      </c>
      <c r="G2318" t="s">
        <v>47</v>
      </c>
      <c r="H2318" t="s">
        <v>48</v>
      </c>
      <c r="I2318" t="s">
        <v>1840</v>
      </c>
      <c r="J2318" t="s">
        <v>1841</v>
      </c>
      <c r="O2318" t="s">
        <v>1842</v>
      </c>
      <c r="P2318" t="s">
        <v>1843</v>
      </c>
    </row>
    <row r="2319" spans="1:16" x14ac:dyDescent="0.35">
      <c r="A2319" t="str">
        <f>VLOOKUP(E2319,kontoplaan!A52:F1520,6,FALSE)</f>
        <v>Põhitegevuse kulud</v>
      </c>
      <c r="B2319" t="str">
        <f>VLOOKUP(E2319,kontogrupp!A60:B1398,2,FALSE)</f>
        <v>55 - majandamiskulud</v>
      </c>
      <c r="C2319" t="s">
        <v>1895</v>
      </c>
      <c r="D2319">
        <v>-38000</v>
      </c>
      <c r="E2319" s="1">
        <v>5540</v>
      </c>
      <c r="F2319" t="s">
        <v>1897</v>
      </c>
      <c r="G2319" t="s">
        <v>47</v>
      </c>
      <c r="H2319" t="s">
        <v>48</v>
      </c>
      <c r="I2319" t="s">
        <v>1840</v>
      </c>
      <c r="J2319" t="s">
        <v>1841</v>
      </c>
      <c r="O2319" t="s">
        <v>1842</v>
      </c>
      <c r="P2319" t="s">
        <v>1843</v>
      </c>
    </row>
    <row r="2320" spans="1:16" x14ac:dyDescent="0.35">
      <c r="A2320" t="str">
        <f>VLOOKUP(E2320,kontoplaan!A53:F1521,6,FALSE)</f>
        <v>Põhitegevuse kulud</v>
      </c>
      <c r="B2320" t="str">
        <f>VLOOKUP(E2320,kontogrupp!A61:B1399,2,FALSE)</f>
        <v>55 - majandamiskulud</v>
      </c>
      <c r="C2320" t="s">
        <v>172</v>
      </c>
      <c r="D2320">
        <v>20000</v>
      </c>
      <c r="E2320" s="1">
        <v>551240</v>
      </c>
      <c r="F2320" t="s">
        <v>172</v>
      </c>
      <c r="G2320" t="s">
        <v>47</v>
      </c>
      <c r="H2320" t="s">
        <v>48</v>
      </c>
      <c r="I2320" t="s">
        <v>1587</v>
      </c>
      <c r="J2320" t="s">
        <v>1588</v>
      </c>
      <c r="O2320" t="s">
        <v>1589</v>
      </c>
      <c r="P2320" t="s">
        <v>1590</v>
      </c>
    </row>
    <row r="2321" spans="1:16" x14ac:dyDescent="0.35">
      <c r="A2321" t="str">
        <f>VLOOKUP(E2321,kontoplaan!A54:F1522,6,FALSE)</f>
        <v>Põhitegevuse kulud</v>
      </c>
      <c r="B2321" t="str">
        <f>VLOOKUP(E2321,kontogrupp!A62:B1400,2,FALSE)</f>
        <v>55 - majandamiskulud</v>
      </c>
      <c r="C2321" t="s">
        <v>1898</v>
      </c>
      <c r="D2321">
        <v>-20000</v>
      </c>
      <c r="E2321" s="1">
        <v>5512</v>
      </c>
      <c r="F2321" t="s">
        <v>1900</v>
      </c>
      <c r="G2321" t="s">
        <v>47</v>
      </c>
      <c r="H2321" t="s">
        <v>48</v>
      </c>
      <c r="I2321" t="s">
        <v>1587</v>
      </c>
      <c r="J2321" t="s">
        <v>1588</v>
      </c>
      <c r="O2321" t="s">
        <v>1589</v>
      </c>
      <c r="P2321" t="s">
        <v>1590</v>
      </c>
    </row>
    <row r="2322" spans="1:16" x14ac:dyDescent="0.35">
      <c r="A2322" t="str">
        <f>VLOOKUP(E2322,kontoplaan!A55:F1523,6,FALSE)</f>
        <v>Põhitegevuse kulud</v>
      </c>
      <c r="B2322" t="str">
        <f>VLOOKUP(E2322,kontogrupp!A63:B1401,2,FALSE)</f>
        <v>55 - majandamiskulud</v>
      </c>
      <c r="C2322" t="s">
        <v>172</v>
      </c>
      <c r="D2322">
        <v>10000</v>
      </c>
      <c r="E2322" s="1">
        <v>551240</v>
      </c>
      <c r="F2322" t="s">
        <v>172</v>
      </c>
      <c r="G2322" t="s">
        <v>47</v>
      </c>
      <c r="H2322" t="s">
        <v>48</v>
      </c>
      <c r="I2322" t="s">
        <v>1587</v>
      </c>
      <c r="J2322" t="s">
        <v>1588</v>
      </c>
      <c r="O2322" t="s">
        <v>1901</v>
      </c>
      <c r="P2322" t="s">
        <v>1902</v>
      </c>
    </row>
    <row r="2323" spans="1:16" x14ac:dyDescent="0.35">
      <c r="A2323" t="str">
        <f>VLOOKUP(E2323,kontoplaan!A56:F1524,6,FALSE)</f>
        <v>Põhitegevuse kulud</v>
      </c>
      <c r="B2323" t="str">
        <f>VLOOKUP(E2323,kontogrupp!A64:B1402,2,FALSE)</f>
        <v>55 - majandamiskulud</v>
      </c>
      <c r="C2323" t="s">
        <v>1898</v>
      </c>
      <c r="D2323">
        <v>-10000</v>
      </c>
      <c r="E2323" s="1">
        <v>5512</v>
      </c>
      <c r="F2323" t="s">
        <v>1900</v>
      </c>
      <c r="G2323" t="s">
        <v>47</v>
      </c>
      <c r="H2323" t="s">
        <v>48</v>
      </c>
      <c r="I2323" t="s">
        <v>1587</v>
      </c>
      <c r="J2323" t="s">
        <v>1588</v>
      </c>
      <c r="O2323" t="s">
        <v>1901</v>
      </c>
      <c r="P2323" t="s">
        <v>1902</v>
      </c>
    </row>
    <row r="2324" spans="1:16" x14ac:dyDescent="0.35">
      <c r="A2324" t="str">
        <f>VLOOKUP(E2324,kontoplaan!A57:F1525,6,FALSE)</f>
        <v>Põhitegevuse kulud</v>
      </c>
      <c r="B2324" t="str">
        <f>VLOOKUP(E2324,kontogrupp!A65:B1403,2,FALSE)</f>
        <v>55 - majandamiskulud</v>
      </c>
      <c r="C2324" t="s">
        <v>347</v>
      </c>
      <c r="D2324">
        <v>147179</v>
      </c>
      <c r="E2324" s="1">
        <v>551290</v>
      </c>
      <c r="F2324" t="s">
        <v>347</v>
      </c>
      <c r="G2324" t="s">
        <v>47</v>
      </c>
      <c r="H2324" t="s">
        <v>48</v>
      </c>
      <c r="I2324" t="s">
        <v>292</v>
      </c>
      <c r="J2324" t="s">
        <v>293</v>
      </c>
      <c r="K2324" t="s">
        <v>669</v>
      </c>
      <c r="L2324" t="s">
        <v>670</v>
      </c>
      <c r="O2324" t="s">
        <v>671</v>
      </c>
      <c r="P2324" t="s">
        <v>672</v>
      </c>
    </row>
    <row r="2325" spans="1:16" x14ac:dyDescent="0.35">
      <c r="A2325" t="str">
        <f>VLOOKUP(E2325,kontoplaan!A58:F1526,6,FALSE)</f>
        <v>Põhitegevuse kulud</v>
      </c>
      <c r="B2325" t="str">
        <f>VLOOKUP(E2325,kontogrupp!A66:B1404,2,FALSE)</f>
        <v>55 - majandamiskulud</v>
      </c>
      <c r="C2325" t="s">
        <v>1903</v>
      </c>
      <c r="D2325">
        <v>-147179</v>
      </c>
      <c r="E2325" s="1">
        <v>5512</v>
      </c>
      <c r="F2325" t="s">
        <v>1900</v>
      </c>
      <c r="G2325" t="s">
        <v>47</v>
      </c>
      <c r="H2325" t="s">
        <v>48</v>
      </c>
      <c r="I2325" t="s">
        <v>292</v>
      </c>
      <c r="J2325" t="s">
        <v>293</v>
      </c>
      <c r="K2325" t="s">
        <v>669</v>
      </c>
      <c r="L2325" t="s">
        <v>670</v>
      </c>
      <c r="O2325" t="s">
        <v>671</v>
      </c>
      <c r="P2325" t="s">
        <v>672</v>
      </c>
    </row>
    <row r="2326" spans="1:16" x14ac:dyDescent="0.35">
      <c r="A2326" t="str">
        <f>VLOOKUP(E2326,kontoplaan!A59:F1527,6,FALSE)</f>
        <v>Põhitegevuse kulud</v>
      </c>
      <c r="B2326" t="str">
        <f>VLOOKUP(E2326,kontogrupp!A67:B1405,2,FALSE)</f>
        <v>50 - tööjõukulud</v>
      </c>
      <c r="C2326" t="s">
        <v>783</v>
      </c>
      <c r="D2326">
        <v>228468</v>
      </c>
      <c r="E2326" s="1">
        <v>500430</v>
      </c>
      <c r="F2326" t="s">
        <v>783</v>
      </c>
      <c r="G2326" t="s">
        <v>221</v>
      </c>
      <c r="H2326" t="s">
        <v>222</v>
      </c>
      <c r="I2326" t="s">
        <v>223</v>
      </c>
      <c r="J2326" t="s">
        <v>224</v>
      </c>
    </row>
    <row r="2327" spans="1:16" x14ac:dyDescent="0.35">
      <c r="A2327" t="str">
        <f>VLOOKUP(E2327,kontoplaan!A60:F1528,6,FALSE)</f>
        <v>Põhitegevuse kulud</v>
      </c>
      <c r="B2327" t="str">
        <f>VLOOKUP(E2327,kontogrupp!A68:B1406,2,FALSE)</f>
        <v>50 - tööjõukulud</v>
      </c>
      <c r="C2327" t="s">
        <v>1904</v>
      </c>
      <c r="D2327">
        <v>-228468</v>
      </c>
      <c r="E2327" s="1">
        <v>500240</v>
      </c>
      <c r="F2327" t="s">
        <v>206</v>
      </c>
      <c r="G2327" t="s">
        <v>221</v>
      </c>
      <c r="H2327" t="s">
        <v>222</v>
      </c>
      <c r="I2327" t="s">
        <v>223</v>
      </c>
      <c r="J2327" t="s">
        <v>224</v>
      </c>
    </row>
    <row r="2328" spans="1:16" x14ac:dyDescent="0.35">
      <c r="A2328" t="str">
        <f>VLOOKUP(E2328,kontoplaan!A61:F1529,6,FALSE)</f>
        <v>Põhitegevuse kulud</v>
      </c>
      <c r="B2328" t="str">
        <f>VLOOKUP(E2328,kontogrupp!A69:B1407,2,FALSE)</f>
        <v>55 - majandamiskulud</v>
      </c>
      <c r="C2328" t="s">
        <v>1905</v>
      </c>
      <c r="D2328">
        <v>10806</v>
      </c>
      <c r="E2328" s="1">
        <v>552440</v>
      </c>
      <c r="F2328" t="s">
        <v>209</v>
      </c>
      <c r="G2328" t="s">
        <v>158</v>
      </c>
      <c r="H2328" t="s">
        <v>159</v>
      </c>
      <c r="I2328" t="s">
        <v>117</v>
      </c>
      <c r="J2328" t="s">
        <v>118</v>
      </c>
      <c r="M2328" t="s">
        <v>1906</v>
      </c>
      <c r="N2328" t="s">
        <v>1907</v>
      </c>
    </row>
    <row r="2329" spans="1:16" x14ac:dyDescent="0.35">
      <c r="A2329" t="str">
        <f>VLOOKUP(E2329,kontoplaan!A62:F1530,6,FALSE)</f>
        <v>Põhitegevuse kulud</v>
      </c>
      <c r="B2329" t="str">
        <f>VLOOKUP(E2329,kontogrupp!A70:B1408,2,FALSE)</f>
        <v>55 - majandamiskulud</v>
      </c>
      <c r="C2329" t="s">
        <v>1908</v>
      </c>
      <c r="D2329">
        <v>10807</v>
      </c>
      <c r="E2329" s="1">
        <v>552440</v>
      </c>
      <c r="F2329" t="s">
        <v>209</v>
      </c>
      <c r="G2329" t="s">
        <v>158</v>
      </c>
      <c r="H2329" t="s">
        <v>159</v>
      </c>
      <c r="I2329" t="s">
        <v>117</v>
      </c>
      <c r="J2329" t="s">
        <v>118</v>
      </c>
      <c r="M2329" t="s">
        <v>1906</v>
      </c>
      <c r="N2329" t="s">
        <v>1907</v>
      </c>
    </row>
    <row r="2330" spans="1:16" hidden="1" x14ac:dyDescent="0.35">
      <c r="A2330" t="str">
        <f>VLOOKUP(E2330,kontoplaan!A63:F1531,6,FALSE)</f>
        <v>Põhitegevuse tulud</v>
      </c>
      <c r="B2330" t="str">
        <f>VLOOKUP(E2330,kontogrupp!A71:B1409,2,FALSE)</f>
        <v>35 - saadud toetused</v>
      </c>
      <c r="C2330" t="s">
        <v>528</v>
      </c>
      <c r="D2330">
        <v>21613</v>
      </c>
      <c r="E2330" s="1">
        <v>35000002</v>
      </c>
      <c r="F2330" t="s">
        <v>528</v>
      </c>
      <c r="G2330" t="s">
        <v>158</v>
      </c>
      <c r="H2330" t="s">
        <v>159</v>
      </c>
      <c r="I2330" t="s">
        <v>117</v>
      </c>
      <c r="J2330" t="s">
        <v>118</v>
      </c>
      <c r="M2330" t="s">
        <v>1906</v>
      </c>
      <c r="N2330" t="s">
        <v>1907</v>
      </c>
    </row>
    <row r="2331" spans="1:16" x14ac:dyDescent="0.35">
      <c r="A2331" t="str">
        <f>VLOOKUP(E2331,kontoplaan!A64:F1532,6,FALSE)</f>
        <v>Põhitegevuse kulud</v>
      </c>
      <c r="B2331" t="str">
        <f>VLOOKUP(E2331,kontogrupp!A72:B1410,2,FALSE)</f>
        <v>55 - majandamiskulud</v>
      </c>
      <c r="C2331" t="s">
        <v>1905</v>
      </c>
      <c r="D2331">
        <v>8032</v>
      </c>
      <c r="E2331" s="1">
        <v>552440</v>
      </c>
      <c r="F2331" t="s">
        <v>209</v>
      </c>
      <c r="G2331" t="s">
        <v>288</v>
      </c>
      <c r="H2331" t="s">
        <v>289</v>
      </c>
      <c r="I2331" t="s">
        <v>117</v>
      </c>
      <c r="J2331" t="s">
        <v>118</v>
      </c>
      <c r="M2331" t="s">
        <v>1906</v>
      </c>
      <c r="N2331" t="s">
        <v>1907</v>
      </c>
    </row>
    <row r="2332" spans="1:16" x14ac:dyDescent="0.35">
      <c r="A2332" t="str">
        <f>VLOOKUP(E2332,kontoplaan!A65:F1533,6,FALSE)</f>
        <v>Põhitegevuse kulud</v>
      </c>
      <c r="B2332" t="str">
        <f>VLOOKUP(E2332,kontogrupp!A73:B1411,2,FALSE)</f>
        <v>55 - majandamiskulud</v>
      </c>
      <c r="C2332" t="s">
        <v>1908</v>
      </c>
      <c r="D2332">
        <v>8033</v>
      </c>
      <c r="E2332" s="1">
        <v>552440</v>
      </c>
      <c r="F2332" t="s">
        <v>209</v>
      </c>
      <c r="G2332" t="s">
        <v>288</v>
      </c>
      <c r="H2332" t="s">
        <v>289</v>
      </c>
      <c r="I2332" t="s">
        <v>117</v>
      </c>
      <c r="J2332" t="s">
        <v>118</v>
      </c>
      <c r="M2332" t="s">
        <v>1906</v>
      </c>
      <c r="N2332" t="s">
        <v>1907</v>
      </c>
    </row>
    <row r="2333" spans="1:16" hidden="1" x14ac:dyDescent="0.35">
      <c r="A2333" t="str">
        <f>VLOOKUP(E2333,kontoplaan!A66:F1534,6,FALSE)</f>
        <v>Põhitegevuse tulud</v>
      </c>
      <c r="B2333" t="str">
        <f>VLOOKUP(E2333,kontogrupp!A74:B1412,2,FALSE)</f>
        <v>35 - saadud toetused</v>
      </c>
      <c r="C2333" t="s">
        <v>528</v>
      </c>
      <c r="D2333">
        <v>16065</v>
      </c>
      <c r="E2333" s="1">
        <v>35000002</v>
      </c>
      <c r="F2333" t="s">
        <v>528</v>
      </c>
      <c r="G2333" t="s">
        <v>288</v>
      </c>
      <c r="H2333" t="s">
        <v>289</v>
      </c>
      <c r="I2333" t="s">
        <v>117</v>
      </c>
      <c r="J2333" t="s">
        <v>118</v>
      </c>
      <c r="M2333" t="s">
        <v>1906</v>
      </c>
      <c r="N2333" t="s">
        <v>1907</v>
      </c>
    </row>
    <row r="2334" spans="1:16" x14ac:dyDescent="0.35">
      <c r="A2334" t="str">
        <f>VLOOKUP(E2334,kontoplaan!A67:F1535,6,FALSE)</f>
        <v>Põhitegevuse kulud</v>
      </c>
      <c r="B2334" t="str">
        <f>VLOOKUP(E2334,kontogrupp!A75:B1413,2,FALSE)</f>
        <v>55 - majandamiskulud</v>
      </c>
      <c r="C2334" t="s">
        <v>1909</v>
      </c>
      <c r="D2334">
        <v>10254</v>
      </c>
      <c r="E2334" s="1">
        <v>552440</v>
      </c>
      <c r="F2334" t="s">
        <v>209</v>
      </c>
      <c r="G2334" t="s">
        <v>134</v>
      </c>
      <c r="H2334" t="s">
        <v>135</v>
      </c>
      <c r="I2334" t="s">
        <v>117</v>
      </c>
      <c r="J2334" t="s">
        <v>118</v>
      </c>
      <c r="M2334" t="s">
        <v>1906</v>
      </c>
      <c r="N2334" t="s">
        <v>1907</v>
      </c>
    </row>
    <row r="2335" spans="1:16" x14ac:dyDescent="0.35">
      <c r="A2335" t="str">
        <f>VLOOKUP(E2335,kontoplaan!A68:F1536,6,FALSE)</f>
        <v>Põhitegevuse kulud</v>
      </c>
      <c r="B2335" t="str">
        <f>VLOOKUP(E2335,kontogrupp!A76:B1414,2,FALSE)</f>
        <v>55 - majandamiskulud</v>
      </c>
      <c r="C2335" t="s">
        <v>1908</v>
      </c>
      <c r="D2335">
        <v>10254</v>
      </c>
      <c r="E2335" s="1">
        <v>552440</v>
      </c>
      <c r="F2335" t="s">
        <v>209</v>
      </c>
      <c r="G2335" t="s">
        <v>134</v>
      </c>
      <c r="H2335" t="s">
        <v>135</v>
      </c>
      <c r="I2335" t="s">
        <v>117</v>
      </c>
      <c r="J2335" t="s">
        <v>118</v>
      </c>
      <c r="M2335" t="s">
        <v>1906</v>
      </c>
      <c r="N2335" t="s">
        <v>1907</v>
      </c>
    </row>
    <row r="2336" spans="1:16" hidden="1" x14ac:dyDescent="0.35">
      <c r="A2336" t="str">
        <f>VLOOKUP(E2336,kontoplaan!A69:F1537,6,FALSE)</f>
        <v>Põhitegevuse tulud</v>
      </c>
      <c r="B2336" t="str">
        <f>VLOOKUP(E2336,kontogrupp!A77:B1415,2,FALSE)</f>
        <v>35 - saadud toetused</v>
      </c>
      <c r="C2336" t="s">
        <v>528</v>
      </c>
      <c r="D2336">
        <v>20508</v>
      </c>
      <c r="E2336" s="1">
        <v>35000002</v>
      </c>
      <c r="F2336" t="s">
        <v>528</v>
      </c>
      <c r="G2336" t="s">
        <v>134</v>
      </c>
      <c r="H2336" t="s">
        <v>135</v>
      </c>
      <c r="I2336" t="s">
        <v>117</v>
      </c>
      <c r="J2336" t="s">
        <v>118</v>
      </c>
      <c r="M2336" t="s">
        <v>1906</v>
      </c>
      <c r="N2336" t="s">
        <v>1907</v>
      </c>
    </row>
    <row r="2337" spans="1:16" x14ac:dyDescent="0.35">
      <c r="A2337" t="str">
        <f>VLOOKUP(E2337,kontoplaan!A70:F1538,6,FALSE)</f>
        <v>Põhitegevuse kulud</v>
      </c>
      <c r="B2337" t="str">
        <f>VLOOKUP(E2337,kontogrupp!A78:B1416,2,FALSE)</f>
        <v>55 - majandamiskulud</v>
      </c>
      <c r="C2337" t="s">
        <v>1905</v>
      </c>
      <c r="D2337">
        <v>4485</v>
      </c>
      <c r="E2337" s="1">
        <v>552440</v>
      </c>
      <c r="F2337" t="s">
        <v>209</v>
      </c>
      <c r="G2337" t="s">
        <v>154</v>
      </c>
      <c r="H2337" t="s">
        <v>155</v>
      </c>
      <c r="I2337" t="s">
        <v>117</v>
      </c>
      <c r="J2337" t="s">
        <v>118</v>
      </c>
      <c r="M2337" t="s">
        <v>1906</v>
      </c>
      <c r="N2337" t="s">
        <v>1907</v>
      </c>
    </row>
    <row r="2338" spans="1:16" x14ac:dyDescent="0.35">
      <c r="A2338" t="str">
        <f>VLOOKUP(E2338,kontoplaan!A71:F1539,6,FALSE)</f>
        <v>Põhitegevuse kulud</v>
      </c>
      <c r="B2338" t="str">
        <f>VLOOKUP(E2338,kontogrupp!A79:B1417,2,FALSE)</f>
        <v>55 - majandamiskulud</v>
      </c>
      <c r="C2338" t="s">
        <v>1910</v>
      </c>
      <c r="D2338">
        <v>4485</v>
      </c>
      <c r="E2338" s="1">
        <v>552440</v>
      </c>
      <c r="F2338" t="s">
        <v>209</v>
      </c>
      <c r="G2338" t="s">
        <v>154</v>
      </c>
      <c r="H2338" t="s">
        <v>155</v>
      </c>
      <c r="I2338" t="s">
        <v>117</v>
      </c>
      <c r="J2338" t="s">
        <v>118</v>
      </c>
      <c r="M2338" t="s">
        <v>1906</v>
      </c>
      <c r="N2338" t="s">
        <v>1907</v>
      </c>
    </row>
    <row r="2339" spans="1:16" hidden="1" x14ac:dyDescent="0.35">
      <c r="A2339" t="str">
        <f>VLOOKUP(E2339,kontoplaan!A72:F1540,6,FALSE)</f>
        <v>Põhitegevuse tulud</v>
      </c>
      <c r="B2339" t="str">
        <f>VLOOKUP(E2339,kontogrupp!A80:B1418,2,FALSE)</f>
        <v>35 - saadud toetused</v>
      </c>
      <c r="C2339" t="s">
        <v>528</v>
      </c>
      <c r="D2339">
        <v>8970</v>
      </c>
      <c r="E2339" s="1">
        <v>35000002</v>
      </c>
      <c r="F2339" t="s">
        <v>528</v>
      </c>
      <c r="G2339" t="s">
        <v>154</v>
      </c>
      <c r="H2339" t="s">
        <v>155</v>
      </c>
      <c r="I2339" t="s">
        <v>117</v>
      </c>
      <c r="J2339" t="s">
        <v>118</v>
      </c>
      <c r="M2339" t="s">
        <v>1906</v>
      </c>
      <c r="N2339" t="s">
        <v>1907</v>
      </c>
    </row>
    <row r="2340" spans="1:16" x14ac:dyDescent="0.35">
      <c r="A2340" t="str">
        <f>VLOOKUP(E2340,kontoplaan!A73:F1541,6,FALSE)</f>
        <v>Põhitegevuse kulud</v>
      </c>
      <c r="B2340" t="str">
        <f>VLOOKUP(E2340,kontogrupp!A81:B1419,2,FALSE)</f>
        <v>55 - majandamiskulud</v>
      </c>
      <c r="C2340" t="s">
        <v>870</v>
      </c>
      <c r="D2340">
        <v>11025</v>
      </c>
      <c r="E2340" s="1">
        <v>554031</v>
      </c>
      <c r="F2340" t="s">
        <v>870</v>
      </c>
      <c r="G2340" t="s">
        <v>19</v>
      </c>
      <c r="H2340" t="s">
        <v>20</v>
      </c>
      <c r="I2340" t="s">
        <v>21</v>
      </c>
      <c r="J2340" t="s">
        <v>22</v>
      </c>
    </row>
    <row r="2341" spans="1:16" x14ac:dyDescent="0.35">
      <c r="A2341" t="str">
        <f>VLOOKUP(E2341,kontoplaan!A74:F1542,6,FALSE)</f>
        <v>Põhitegevuse kulud</v>
      </c>
      <c r="B2341" t="str">
        <f>VLOOKUP(E2341,kontogrupp!A82:B1420,2,FALSE)</f>
        <v>55 - majandamiskulud</v>
      </c>
      <c r="C2341" t="s">
        <v>989</v>
      </c>
      <c r="D2341">
        <v>-11025</v>
      </c>
      <c r="E2341" s="1">
        <v>551400</v>
      </c>
      <c r="F2341" t="s">
        <v>989</v>
      </c>
      <c r="G2341" t="s">
        <v>19</v>
      </c>
      <c r="H2341" t="s">
        <v>20</v>
      </c>
      <c r="I2341" t="s">
        <v>117</v>
      </c>
      <c r="J2341" t="s">
        <v>118</v>
      </c>
      <c r="K2341" t="s">
        <v>119</v>
      </c>
      <c r="L2341" t="s">
        <v>120</v>
      </c>
    </row>
    <row r="2342" spans="1:16" x14ac:dyDescent="0.35">
      <c r="A2342" t="str">
        <f>VLOOKUP(E2342,kontoplaan!A75:F1543,6,FALSE)</f>
        <v>Põhitegevuse kulud</v>
      </c>
      <c r="B2342" t="str">
        <f>VLOOKUP(E2342,kontogrupp!A83:B1421,2,FALSE)</f>
        <v>45 - toetused juriidilistele isikutele</v>
      </c>
      <c r="C2342" t="s">
        <v>1064</v>
      </c>
      <c r="D2342">
        <v>-211</v>
      </c>
      <c r="E2342" s="1">
        <v>452800</v>
      </c>
      <c r="F2342" t="s">
        <v>1064</v>
      </c>
      <c r="G2342" t="s">
        <v>126</v>
      </c>
      <c r="H2342" t="s">
        <v>127</v>
      </c>
      <c r="I2342" t="s">
        <v>1065</v>
      </c>
      <c r="J2342" t="s">
        <v>1066</v>
      </c>
      <c r="O2342" t="s">
        <v>1067</v>
      </c>
      <c r="P2342" t="s">
        <v>1068</v>
      </c>
    </row>
    <row r="2343" spans="1:16" x14ac:dyDescent="0.35">
      <c r="A2343" t="str">
        <f>VLOOKUP(E2343,kontoplaan!A76:F1544,6,FALSE)</f>
        <v>Põhitegevuse kulud</v>
      </c>
      <c r="B2343" t="str">
        <f>VLOOKUP(E2343,kontogrupp!A84:B1422,2,FALSE)</f>
        <v>45 - toetused juriidilistele isikutele</v>
      </c>
      <c r="C2343" t="s">
        <v>1064</v>
      </c>
      <c r="D2343">
        <v>14692</v>
      </c>
      <c r="E2343" s="1">
        <v>452800</v>
      </c>
      <c r="F2343" t="s">
        <v>1064</v>
      </c>
      <c r="G2343" t="s">
        <v>126</v>
      </c>
      <c r="H2343" t="s">
        <v>127</v>
      </c>
      <c r="I2343" t="s">
        <v>1065</v>
      </c>
      <c r="J2343" t="s">
        <v>1066</v>
      </c>
      <c r="O2343" t="s">
        <v>1911</v>
      </c>
      <c r="P2343" t="s">
        <v>1912</v>
      </c>
    </row>
    <row r="2344" spans="1:16" x14ac:dyDescent="0.35">
      <c r="A2344" t="str">
        <f>VLOOKUP(E2344,kontoplaan!A77:F1545,6,FALSE)</f>
        <v>Põhitegevuse kulud</v>
      </c>
      <c r="B2344" t="str">
        <f>VLOOKUP(E2344,kontogrupp!A85:B1423,2,FALSE)</f>
        <v>55 - majandamiskulud</v>
      </c>
      <c r="C2344" t="s">
        <v>989</v>
      </c>
      <c r="D2344">
        <v>160392</v>
      </c>
      <c r="E2344" s="1">
        <v>551400</v>
      </c>
      <c r="F2344" t="s">
        <v>989</v>
      </c>
      <c r="G2344" t="s">
        <v>19</v>
      </c>
      <c r="H2344" t="s">
        <v>20</v>
      </c>
      <c r="I2344" t="s">
        <v>117</v>
      </c>
      <c r="J2344" t="s">
        <v>118</v>
      </c>
      <c r="K2344" t="s">
        <v>119</v>
      </c>
      <c r="L2344" t="s">
        <v>120</v>
      </c>
      <c r="M2344" t="s">
        <v>1913</v>
      </c>
      <c r="N2344" t="s">
        <v>1914</v>
      </c>
    </row>
    <row r="2345" spans="1:16" hidden="1" x14ac:dyDescent="0.35">
      <c r="A2345" t="str">
        <f>VLOOKUP(E2345,kontoplaan!A78:F1546,6,FALSE)</f>
        <v>Põhitegevuse tulud</v>
      </c>
      <c r="B2345" t="str">
        <f>VLOOKUP(E2345,kontogrupp!A86:B1424,2,FALSE)</f>
        <v>35 - saadud toetused</v>
      </c>
      <c r="C2345" t="s">
        <v>528</v>
      </c>
      <c r="D2345">
        <v>160392</v>
      </c>
      <c r="E2345" s="1">
        <v>35000002</v>
      </c>
      <c r="F2345" t="s">
        <v>528</v>
      </c>
      <c r="G2345" t="s">
        <v>19</v>
      </c>
      <c r="H2345" t="s">
        <v>20</v>
      </c>
      <c r="I2345" t="s">
        <v>117</v>
      </c>
      <c r="J2345" t="s">
        <v>118</v>
      </c>
      <c r="K2345" t="s">
        <v>119</v>
      </c>
      <c r="L2345" t="s">
        <v>120</v>
      </c>
      <c r="M2345" t="s">
        <v>1913</v>
      </c>
      <c r="N2345" t="s">
        <v>1914</v>
      </c>
    </row>
    <row r="2346" spans="1:16" x14ac:dyDescent="0.35">
      <c r="A2346" t="str">
        <f>VLOOKUP(E2346,kontoplaan!A79:F1547,6,FALSE)</f>
        <v>Põhitegevuse kulud</v>
      </c>
      <c r="B2346" t="str">
        <f>VLOOKUP(E2346,kontogrupp!A87:B1425,2,FALSE)</f>
        <v>55 - majandamiskulud</v>
      </c>
      <c r="C2346" t="s">
        <v>1915</v>
      </c>
      <c r="D2346">
        <v>400</v>
      </c>
      <c r="E2346" s="1">
        <v>552590</v>
      </c>
      <c r="F2346" t="s">
        <v>149</v>
      </c>
      <c r="G2346" t="s">
        <v>380</v>
      </c>
      <c r="H2346" t="s">
        <v>381</v>
      </c>
      <c r="I2346" t="s">
        <v>250</v>
      </c>
      <c r="J2346" t="s">
        <v>251</v>
      </c>
    </row>
    <row r="2347" spans="1:16" hidden="1" x14ac:dyDescent="0.35">
      <c r="A2347" t="str">
        <f>VLOOKUP(E2347,kontoplaan!A80:F1548,6,FALSE)</f>
        <v>Põhitegevuse tulud</v>
      </c>
      <c r="B2347" t="str">
        <f>VLOOKUP(E2347,kontogrupp!A88:B1426,2,FALSE)</f>
        <v>35 - saadud toetused</v>
      </c>
      <c r="C2347" t="s">
        <v>1915</v>
      </c>
      <c r="D2347">
        <v>400</v>
      </c>
      <c r="E2347" s="1">
        <v>350002</v>
      </c>
      <c r="F2347" t="s">
        <v>691</v>
      </c>
      <c r="G2347" t="s">
        <v>380</v>
      </c>
      <c r="H2347" t="s">
        <v>381</v>
      </c>
      <c r="I2347" t="s">
        <v>250</v>
      </c>
      <c r="J2347" t="s">
        <v>251</v>
      </c>
    </row>
    <row r="2348" spans="1:16" hidden="1" x14ac:dyDescent="0.35">
      <c r="A2348" t="str">
        <f>VLOOKUP(E2348,kontoplaan!A81:F1549,6,FALSE)</f>
        <v>Investeerimistegevuse kulud</v>
      </c>
      <c r="B2348" t="str">
        <f>VLOOKUP(E2348,kontogrupp!A89:B1427,2,FALSE)</f>
        <v>15 - põhivara soetus</v>
      </c>
      <c r="C2348" t="s">
        <v>1916</v>
      </c>
      <c r="D2348">
        <v>29164</v>
      </c>
      <c r="E2348" s="1">
        <v>155109</v>
      </c>
      <c r="F2348" t="s">
        <v>177</v>
      </c>
      <c r="G2348" t="s">
        <v>47</v>
      </c>
      <c r="H2348" t="s">
        <v>48</v>
      </c>
      <c r="I2348" t="s">
        <v>32</v>
      </c>
      <c r="J2348" t="s">
        <v>33</v>
      </c>
      <c r="M2348" t="s">
        <v>1756</v>
      </c>
      <c r="N2348" t="s">
        <v>1757</v>
      </c>
    </row>
    <row r="2349" spans="1:16" hidden="1" x14ac:dyDescent="0.35">
      <c r="A2349" t="str">
        <f>VLOOKUP(E2349,kontoplaan!A82:F1550,6,FALSE)</f>
        <v>Investeerimistegevuse tulud</v>
      </c>
      <c r="B2349" t="str">
        <f>VLOOKUP(E2349,kontogrupp!A90:B1428,2,FALSE)</f>
        <v>35 - saadud toetused</v>
      </c>
      <c r="C2349" t="s">
        <v>1917</v>
      </c>
      <c r="D2349">
        <v>20412</v>
      </c>
      <c r="E2349" s="1">
        <v>350200</v>
      </c>
      <c r="F2349" t="s">
        <v>201</v>
      </c>
      <c r="G2349" t="s">
        <v>47</v>
      </c>
      <c r="H2349" t="s">
        <v>48</v>
      </c>
      <c r="I2349" t="s">
        <v>32</v>
      </c>
      <c r="J2349" t="s">
        <v>33</v>
      </c>
      <c r="M2349" t="s">
        <v>1756</v>
      </c>
      <c r="N2349" t="s">
        <v>1757</v>
      </c>
    </row>
    <row r="2350" spans="1:16" hidden="1" x14ac:dyDescent="0.35">
      <c r="A2350" t="str">
        <f>VLOOKUP(E2350,kontoplaan!A83:F1551,6,FALSE)</f>
        <v>Põhitegevuse tulud</v>
      </c>
      <c r="B2350" t="str">
        <f>VLOOKUP(E2350,kontogrupp!A91:B1429,2,FALSE)</f>
        <v>35 - saadud toetused</v>
      </c>
      <c r="C2350" t="s">
        <v>1918</v>
      </c>
      <c r="D2350">
        <v>1212</v>
      </c>
      <c r="E2350" s="1">
        <v>35000005</v>
      </c>
      <c r="F2350" t="s">
        <v>1263</v>
      </c>
      <c r="G2350" t="s">
        <v>47</v>
      </c>
      <c r="H2350" t="s">
        <v>48</v>
      </c>
      <c r="I2350" t="s">
        <v>1513</v>
      </c>
      <c r="J2350" t="s">
        <v>1514</v>
      </c>
      <c r="M2350" t="s">
        <v>1919</v>
      </c>
      <c r="N2350" t="s">
        <v>1920</v>
      </c>
      <c r="O2350" t="s">
        <v>1517</v>
      </c>
      <c r="P2350" t="s">
        <v>1518</v>
      </c>
    </row>
    <row r="2351" spans="1:16" x14ac:dyDescent="0.35">
      <c r="A2351" t="str">
        <f>VLOOKUP(E2351,kontoplaan!A84:F1552,6,FALSE)</f>
        <v>Põhitegevuse kulud</v>
      </c>
      <c r="B2351" t="str">
        <f>VLOOKUP(E2351,kontogrupp!A92:B1430,2,FALSE)</f>
        <v>55 - majandamiskulud</v>
      </c>
      <c r="C2351" t="s">
        <v>1921</v>
      </c>
      <c r="D2351">
        <v>1212</v>
      </c>
      <c r="E2351" s="1">
        <v>551290</v>
      </c>
      <c r="F2351" t="s">
        <v>347</v>
      </c>
      <c r="G2351" t="s">
        <v>47</v>
      </c>
      <c r="H2351" t="s">
        <v>48</v>
      </c>
      <c r="I2351" t="s">
        <v>1513</v>
      </c>
      <c r="J2351" t="s">
        <v>1514</v>
      </c>
      <c r="M2351" t="s">
        <v>1919</v>
      </c>
      <c r="N2351" t="s">
        <v>1920</v>
      </c>
      <c r="O2351" t="s">
        <v>1517</v>
      </c>
      <c r="P2351" t="s">
        <v>1518</v>
      </c>
    </row>
    <row r="2352" spans="1:16" x14ac:dyDescent="0.35">
      <c r="A2352" t="str">
        <f>VLOOKUP(E2352,kontoplaan!A85:F1553,6,FALSE)</f>
        <v>Põhitegevuse kulud</v>
      </c>
      <c r="B2352" t="str">
        <f>VLOOKUP(E2352,kontogrupp!A93:B1431,2,FALSE)</f>
        <v>55 - majandamiskulud</v>
      </c>
      <c r="C2352" t="s">
        <v>1922</v>
      </c>
      <c r="D2352">
        <v>1759</v>
      </c>
      <c r="E2352" s="1">
        <v>551290</v>
      </c>
      <c r="F2352" t="s">
        <v>347</v>
      </c>
      <c r="G2352" t="s">
        <v>47</v>
      </c>
      <c r="H2352" t="s">
        <v>48</v>
      </c>
      <c r="I2352" t="s">
        <v>1513</v>
      </c>
      <c r="J2352" t="s">
        <v>1514</v>
      </c>
      <c r="M2352" t="s">
        <v>1515</v>
      </c>
      <c r="N2352" t="s">
        <v>1516</v>
      </c>
      <c r="O2352" t="s">
        <v>1517</v>
      </c>
      <c r="P2352" t="s">
        <v>1518</v>
      </c>
    </row>
    <row r="2353" spans="1:16" hidden="1" x14ac:dyDescent="0.35">
      <c r="A2353" t="str">
        <f>VLOOKUP(E2353,kontoplaan!A86:F1554,6,FALSE)</f>
        <v>Põhitegevuse tulud</v>
      </c>
      <c r="B2353" t="str">
        <f>VLOOKUP(E2353,kontogrupp!A94:B1432,2,FALSE)</f>
        <v>35 - saadud toetused</v>
      </c>
      <c r="C2353" t="s">
        <v>1923</v>
      </c>
      <c r="D2353">
        <v>1759</v>
      </c>
      <c r="E2353" s="1">
        <v>35000005</v>
      </c>
      <c r="F2353" t="s">
        <v>1263</v>
      </c>
      <c r="G2353" t="s">
        <v>47</v>
      </c>
      <c r="H2353" t="s">
        <v>48</v>
      </c>
      <c r="I2353" t="s">
        <v>1513</v>
      </c>
      <c r="J2353" t="s">
        <v>1514</v>
      </c>
      <c r="M2353" t="s">
        <v>1515</v>
      </c>
      <c r="N2353" t="s">
        <v>1516</v>
      </c>
      <c r="O2353" t="s">
        <v>1517</v>
      </c>
      <c r="P2353" t="s">
        <v>1518</v>
      </c>
    </row>
    <row r="2354" spans="1:16" x14ac:dyDescent="0.35">
      <c r="A2354" t="str">
        <f>VLOOKUP(E2354,kontoplaan!A87:F1555,6,FALSE)</f>
        <v>Põhitegevuse kulud</v>
      </c>
      <c r="B2354" t="str">
        <f>VLOOKUP(E2354,kontogrupp!A95:B1433,2,FALSE)</f>
        <v>55 - majandamiskulud</v>
      </c>
      <c r="C2354" t="s">
        <v>1924</v>
      </c>
      <c r="D2354">
        <v>-9694</v>
      </c>
      <c r="E2354" s="1">
        <v>552440</v>
      </c>
      <c r="F2354" t="s">
        <v>209</v>
      </c>
      <c r="G2354" t="s">
        <v>139</v>
      </c>
      <c r="H2354" t="s">
        <v>140</v>
      </c>
      <c r="I2354" t="s">
        <v>245</v>
      </c>
      <c r="J2354" t="s">
        <v>246</v>
      </c>
      <c r="O2354" t="s">
        <v>1925</v>
      </c>
      <c r="P2354" t="s">
        <v>1926</v>
      </c>
    </row>
    <row r="2355" spans="1:16" hidden="1" x14ac:dyDescent="0.35">
      <c r="A2355" t="str">
        <f>VLOOKUP(E2355,kontoplaan!A88:F1556,6,FALSE)</f>
        <v>Põhitegevuse tulud</v>
      </c>
      <c r="B2355" t="str">
        <f>VLOOKUP(E2355,kontogrupp!A96:B1434,2,FALSE)</f>
        <v>35 - saadud toetused</v>
      </c>
      <c r="C2355" t="s">
        <v>1927</v>
      </c>
      <c r="D2355">
        <v>-9694</v>
      </c>
      <c r="E2355" s="1">
        <v>350000</v>
      </c>
      <c r="F2355" t="s">
        <v>162</v>
      </c>
      <c r="G2355" t="s">
        <v>139</v>
      </c>
      <c r="H2355" t="s">
        <v>140</v>
      </c>
      <c r="I2355" t="s">
        <v>245</v>
      </c>
      <c r="J2355" t="s">
        <v>246</v>
      </c>
      <c r="O2355" t="s">
        <v>1928</v>
      </c>
      <c r="P2355" t="s">
        <v>1929</v>
      </c>
    </row>
    <row r="2356" spans="1:16" x14ac:dyDescent="0.35">
      <c r="A2356" t="str">
        <f>VLOOKUP(E2356,kontoplaan!A89:F1557,6,FALSE)</f>
        <v>Põhitegevuse kulud</v>
      </c>
      <c r="B2356" t="str">
        <f>VLOOKUP(E2356,kontogrupp!A97:B1435,2,FALSE)</f>
        <v>45 - toetused juriidilistele isikutele</v>
      </c>
      <c r="C2356" t="s">
        <v>162</v>
      </c>
      <c r="D2356">
        <v>214</v>
      </c>
      <c r="E2356" s="1">
        <v>450000</v>
      </c>
      <c r="F2356" t="s">
        <v>162</v>
      </c>
      <c r="G2356" t="s">
        <v>139</v>
      </c>
      <c r="H2356" t="s">
        <v>140</v>
      </c>
      <c r="I2356" t="s">
        <v>307</v>
      </c>
      <c r="J2356" t="s">
        <v>308</v>
      </c>
      <c r="M2356" t="s">
        <v>1930</v>
      </c>
      <c r="N2356" t="s">
        <v>1931</v>
      </c>
    </row>
    <row r="2357" spans="1:16" hidden="1" x14ac:dyDescent="0.35">
      <c r="A2357" t="str">
        <f>VLOOKUP(E2357,kontoplaan!A90:F1558,6,FALSE)</f>
        <v>Põhitegevuse tulud</v>
      </c>
      <c r="B2357" t="str">
        <f>VLOOKUP(E2357,kontogrupp!A98:B1436,2,FALSE)</f>
        <v>35 - saadud toetused</v>
      </c>
      <c r="C2357" t="s">
        <v>1814</v>
      </c>
      <c r="D2357">
        <v>5148</v>
      </c>
      <c r="E2357" s="1">
        <v>352000</v>
      </c>
      <c r="F2357" t="s">
        <v>806</v>
      </c>
      <c r="G2357" t="s">
        <v>139</v>
      </c>
      <c r="H2357" t="s">
        <v>140</v>
      </c>
      <c r="I2357" t="s">
        <v>307</v>
      </c>
      <c r="J2357" t="s">
        <v>308</v>
      </c>
      <c r="M2357" t="s">
        <v>1930</v>
      </c>
      <c r="N2357" t="s">
        <v>1931</v>
      </c>
    </row>
    <row r="2358" spans="1:16" x14ac:dyDescent="0.35">
      <c r="A2358" t="str">
        <f>VLOOKUP(E2358,kontoplaan!A91:F1559,6,FALSE)</f>
        <v>Põhitegevuse kulud</v>
      </c>
      <c r="B2358" t="str">
        <f>VLOOKUP(E2358,kontogrupp!A99:B1437,2,FALSE)</f>
        <v>50 - tööjõukulud</v>
      </c>
      <c r="C2358" t="s">
        <v>1932</v>
      </c>
      <c r="D2358">
        <v>-29</v>
      </c>
      <c r="E2358" s="1">
        <v>506040</v>
      </c>
      <c r="F2358" t="s">
        <v>18</v>
      </c>
      <c r="G2358" t="s">
        <v>305</v>
      </c>
      <c r="H2358" t="s">
        <v>306</v>
      </c>
      <c r="I2358" t="s">
        <v>307</v>
      </c>
      <c r="J2358" t="s">
        <v>308</v>
      </c>
    </row>
    <row r="2359" spans="1:16" x14ac:dyDescent="0.35">
      <c r="A2359" t="str">
        <f>VLOOKUP(E2359,kontoplaan!A92:F1560,6,FALSE)</f>
        <v>Põhitegevuse kulud</v>
      </c>
      <c r="B2359" t="str">
        <f>VLOOKUP(E2359,kontogrupp!A100:B1438,2,FALSE)</f>
        <v>50 - tööjõukulud</v>
      </c>
      <c r="C2359" t="s">
        <v>1814</v>
      </c>
      <c r="D2359">
        <v>29</v>
      </c>
      <c r="E2359" s="1">
        <v>506040</v>
      </c>
      <c r="F2359" t="s">
        <v>18</v>
      </c>
      <c r="G2359" t="s">
        <v>305</v>
      </c>
      <c r="H2359" t="s">
        <v>306</v>
      </c>
      <c r="I2359" t="s">
        <v>307</v>
      </c>
      <c r="J2359" t="s">
        <v>308</v>
      </c>
      <c r="M2359" t="s">
        <v>1930</v>
      </c>
      <c r="N2359" t="s">
        <v>1931</v>
      </c>
    </row>
    <row r="2360" spans="1:16" x14ac:dyDescent="0.35">
      <c r="A2360" t="str">
        <f>VLOOKUP(E2360,kontoplaan!A93:F1561,6,FALSE)</f>
        <v>Põhitegevuse kulud</v>
      </c>
      <c r="B2360" t="str">
        <f>VLOOKUP(E2360,kontogrupp!A101:B1439,2,FALSE)</f>
        <v>50 - tööjõukulud</v>
      </c>
      <c r="C2360" t="s">
        <v>1814</v>
      </c>
      <c r="D2360">
        <v>1217</v>
      </c>
      <c r="E2360" s="1">
        <v>506000</v>
      </c>
      <c r="F2360" t="s">
        <v>28</v>
      </c>
      <c r="G2360" t="s">
        <v>305</v>
      </c>
      <c r="H2360" t="s">
        <v>306</v>
      </c>
      <c r="I2360" t="s">
        <v>307</v>
      </c>
      <c r="J2360" t="s">
        <v>308</v>
      </c>
      <c r="M2360" t="s">
        <v>1930</v>
      </c>
      <c r="N2360" t="s">
        <v>1931</v>
      </c>
    </row>
    <row r="2361" spans="1:16" x14ac:dyDescent="0.35">
      <c r="A2361" t="str">
        <f>VLOOKUP(E2361,kontoplaan!A94:F1562,6,FALSE)</f>
        <v>Põhitegevuse kulud</v>
      </c>
      <c r="B2361" t="str">
        <f>VLOOKUP(E2361,kontogrupp!A102:B1440,2,FALSE)</f>
        <v>50 - tööjõukulud</v>
      </c>
      <c r="C2361" t="s">
        <v>1932</v>
      </c>
      <c r="D2361">
        <v>-1217</v>
      </c>
      <c r="E2361" s="1">
        <v>506000</v>
      </c>
      <c r="F2361" t="s">
        <v>28</v>
      </c>
      <c r="G2361" t="s">
        <v>305</v>
      </c>
      <c r="H2361" t="s">
        <v>306</v>
      </c>
      <c r="I2361" t="s">
        <v>307</v>
      </c>
      <c r="J2361" t="s">
        <v>308</v>
      </c>
    </row>
    <row r="2362" spans="1:16" x14ac:dyDescent="0.35">
      <c r="A2362" t="str">
        <f>VLOOKUP(E2362,kontoplaan!A95:F1563,6,FALSE)</f>
        <v>Põhitegevuse kulud</v>
      </c>
      <c r="B2362" t="str">
        <f>VLOOKUP(E2362,kontogrupp!A103:B1441,2,FALSE)</f>
        <v>50 - tööjõukulud</v>
      </c>
      <c r="C2362" t="s">
        <v>1932</v>
      </c>
      <c r="D2362">
        <v>-3688</v>
      </c>
      <c r="E2362" s="1">
        <v>500260</v>
      </c>
      <c r="F2362" t="s">
        <v>157</v>
      </c>
      <c r="G2362" t="s">
        <v>305</v>
      </c>
      <c r="H2362" t="s">
        <v>306</v>
      </c>
      <c r="I2362" t="s">
        <v>307</v>
      </c>
      <c r="J2362" t="s">
        <v>308</v>
      </c>
    </row>
    <row r="2363" spans="1:16" x14ac:dyDescent="0.35">
      <c r="A2363" t="str">
        <f>VLOOKUP(E2363,kontoplaan!A96:F1564,6,FALSE)</f>
        <v>Põhitegevuse kulud</v>
      </c>
      <c r="B2363" t="str">
        <f>VLOOKUP(E2363,kontogrupp!A104:B1442,2,FALSE)</f>
        <v>50 - tööjõukulud</v>
      </c>
      <c r="C2363" t="s">
        <v>1933</v>
      </c>
      <c r="D2363">
        <v>3688</v>
      </c>
      <c r="E2363" s="1">
        <v>500260</v>
      </c>
      <c r="F2363" t="s">
        <v>157</v>
      </c>
      <c r="G2363" t="s">
        <v>305</v>
      </c>
      <c r="H2363" t="s">
        <v>306</v>
      </c>
      <c r="I2363" t="s">
        <v>307</v>
      </c>
      <c r="J2363" t="s">
        <v>308</v>
      </c>
      <c r="M2363" t="s">
        <v>1930</v>
      </c>
      <c r="N2363" t="s">
        <v>1931</v>
      </c>
    </row>
    <row r="2364" spans="1:16" x14ac:dyDescent="0.35">
      <c r="A2364" t="str">
        <f>VLOOKUP(E2364,kontoplaan!A97:F1565,6,FALSE)</f>
        <v>Põhitegevuse kulud</v>
      </c>
      <c r="B2364" t="str">
        <f>VLOOKUP(E2364,kontogrupp!A105:B1443,2,FALSE)</f>
        <v>55 - majandamiskulud</v>
      </c>
      <c r="C2364" t="s">
        <v>1934</v>
      </c>
      <c r="D2364">
        <v>43320</v>
      </c>
      <c r="E2364" s="1">
        <v>551109</v>
      </c>
      <c r="F2364" t="s">
        <v>498</v>
      </c>
      <c r="G2364" t="s">
        <v>47</v>
      </c>
      <c r="H2364" t="s">
        <v>48</v>
      </c>
      <c r="I2364" t="s">
        <v>49</v>
      </c>
      <c r="J2364" t="s">
        <v>50</v>
      </c>
      <c r="O2364" t="s">
        <v>1935</v>
      </c>
      <c r="P2364" t="s">
        <v>1936</v>
      </c>
    </row>
    <row r="2365" spans="1:16" hidden="1" x14ac:dyDescent="0.35">
      <c r="A2365" t="str">
        <f>VLOOKUP(E2365,kontoplaan!A98:F1566,6,FALSE)</f>
        <v>Investeerimistegevuse kulud</v>
      </c>
      <c r="B2365" t="str">
        <f>VLOOKUP(E2365,kontogrupp!A106:B1444,2,FALSE)</f>
        <v>15 - põhivara soetus</v>
      </c>
      <c r="C2365" t="s">
        <v>1937</v>
      </c>
      <c r="D2365">
        <v>6972</v>
      </c>
      <c r="E2365" s="1">
        <v>155100</v>
      </c>
      <c r="F2365" t="s">
        <v>663</v>
      </c>
      <c r="G2365" t="s">
        <v>47</v>
      </c>
      <c r="H2365" t="s">
        <v>48</v>
      </c>
      <c r="I2365" t="s">
        <v>49</v>
      </c>
      <c r="J2365" t="s">
        <v>50</v>
      </c>
      <c r="O2365" t="s">
        <v>1935</v>
      </c>
      <c r="P2365" t="s">
        <v>1936</v>
      </c>
    </row>
    <row r="2366" spans="1:16" hidden="1" x14ac:dyDescent="0.35">
      <c r="A2366" t="str">
        <f>VLOOKUP(E2366,kontoplaan!A99:F1567,6,FALSE)</f>
        <v>Investeerimistegevuse kulud</v>
      </c>
      <c r="B2366" t="str">
        <f>VLOOKUP(E2366,kontogrupp!A107:B1445,2,FALSE)</f>
        <v>15 - põhivara soetus</v>
      </c>
      <c r="C2366" t="s">
        <v>1938</v>
      </c>
      <c r="D2366">
        <v>64046</v>
      </c>
      <c r="E2366" s="1">
        <v>155100</v>
      </c>
      <c r="F2366" t="s">
        <v>663</v>
      </c>
      <c r="G2366" t="s">
        <v>47</v>
      </c>
      <c r="H2366" t="s">
        <v>48</v>
      </c>
      <c r="I2366" t="s">
        <v>49</v>
      </c>
      <c r="J2366" t="s">
        <v>50</v>
      </c>
      <c r="O2366" t="s">
        <v>1935</v>
      </c>
      <c r="P2366" t="s">
        <v>1936</v>
      </c>
    </row>
    <row r="2367" spans="1:16" hidden="1" x14ac:dyDescent="0.35">
      <c r="A2367" t="str">
        <f>VLOOKUP(E2367,kontoplaan!A100:F1568,6,FALSE)</f>
        <v>Investeerimistegevuse kulud</v>
      </c>
      <c r="B2367" t="str">
        <f>VLOOKUP(E2367,kontogrupp!A108:B1446,2,FALSE)</f>
        <v>15 - põhivara soetus</v>
      </c>
      <c r="C2367" t="s">
        <v>1939</v>
      </c>
      <c r="D2367">
        <v>353483</v>
      </c>
      <c r="E2367" s="1">
        <v>155100</v>
      </c>
      <c r="F2367" t="s">
        <v>663</v>
      </c>
      <c r="G2367" t="s">
        <v>47</v>
      </c>
      <c r="H2367" t="s">
        <v>48</v>
      </c>
      <c r="I2367" t="s">
        <v>49</v>
      </c>
      <c r="J2367" t="s">
        <v>50</v>
      </c>
      <c r="O2367" t="s">
        <v>1935</v>
      </c>
      <c r="P2367" t="s">
        <v>1936</v>
      </c>
    </row>
    <row r="2368" spans="1:16" hidden="1" x14ac:dyDescent="0.35">
      <c r="A2368" t="str">
        <f>VLOOKUP(E2368,kontoplaan!A101:F1569,6,FALSE)</f>
        <v>Põhitegevuse tulud</v>
      </c>
      <c r="B2368" t="str">
        <f>VLOOKUP(E2368,kontogrupp!A109:B1447,2,FALSE)</f>
        <v>32 - tulud kaupade ja teenuste müügist</v>
      </c>
      <c r="C2368" t="s">
        <v>1659</v>
      </c>
      <c r="D2368">
        <v>562</v>
      </c>
      <c r="E2368" s="1">
        <v>322150</v>
      </c>
      <c r="F2368" t="s">
        <v>1659</v>
      </c>
      <c r="G2368" t="s">
        <v>482</v>
      </c>
      <c r="H2368" t="s">
        <v>483</v>
      </c>
      <c r="I2368" t="s">
        <v>250</v>
      </c>
      <c r="J2368" t="s">
        <v>251</v>
      </c>
    </row>
    <row r="2369" spans="1:16" x14ac:dyDescent="0.35">
      <c r="A2369" t="str">
        <f>VLOOKUP(E2369,kontoplaan!A102:F1570,6,FALSE)</f>
        <v>Põhitegevuse kulud</v>
      </c>
      <c r="B2369" t="str">
        <f>VLOOKUP(E2369,kontogrupp!A110:B1448,2,FALSE)</f>
        <v>50 - tööjõukulud</v>
      </c>
      <c r="C2369" t="s">
        <v>1940</v>
      </c>
      <c r="D2369">
        <v>312</v>
      </c>
      <c r="E2369" s="1">
        <v>505070</v>
      </c>
      <c r="F2369" t="s">
        <v>1940</v>
      </c>
      <c r="G2369" t="s">
        <v>482</v>
      </c>
      <c r="H2369" t="s">
        <v>483</v>
      </c>
      <c r="I2369" t="s">
        <v>250</v>
      </c>
      <c r="J2369" t="s">
        <v>251</v>
      </c>
    </row>
    <row r="2370" spans="1:16" x14ac:dyDescent="0.35">
      <c r="A2370" t="str">
        <f>VLOOKUP(E2370,kontoplaan!A103:F1571,6,FALSE)</f>
        <v>Põhitegevuse kulud</v>
      </c>
      <c r="B2370" t="str">
        <f>VLOOKUP(E2370,kontogrupp!A111:B1449,2,FALSE)</f>
        <v>55 - majandamiskulud</v>
      </c>
      <c r="C2370" t="s">
        <v>1942</v>
      </c>
      <c r="D2370">
        <v>17678</v>
      </c>
      <c r="E2370" s="1">
        <v>550400</v>
      </c>
      <c r="F2370" t="s">
        <v>138</v>
      </c>
      <c r="G2370" t="s">
        <v>139</v>
      </c>
      <c r="H2370" t="s">
        <v>140</v>
      </c>
      <c r="I2370" t="s">
        <v>245</v>
      </c>
      <c r="J2370" t="s">
        <v>246</v>
      </c>
      <c r="M2370" t="s">
        <v>1943</v>
      </c>
      <c r="N2370" t="s">
        <v>1944</v>
      </c>
      <c r="O2370" t="s">
        <v>1925</v>
      </c>
      <c r="P2370" t="s">
        <v>1926</v>
      </c>
    </row>
    <row r="2371" spans="1:16" x14ac:dyDescent="0.35">
      <c r="A2371" t="str">
        <f>VLOOKUP(E2371,kontoplaan!A104:F1572,6,FALSE)</f>
        <v>Põhitegevuse kulud</v>
      </c>
      <c r="B2371" t="str">
        <f>VLOOKUP(E2371,kontogrupp!A112:B1450,2,FALSE)</f>
        <v>55 - majandamiskulud</v>
      </c>
      <c r="C2371" t="s">
        <v>209</v>
      </c>
      <c r="D2371">
        <v>1800</v>
      </c>
      <c r="E2371" s="1">
        <v>552440</v>
      </c>
      <c r="F2371" t="s">
        <v>209</v>
      </c>
      <c r="G2371" t="s">
        <v>139</v>
      </c>
      <c r="H2371" t="s">
        <v>140</v>
      </c>
      <c r="I2371" t="s">
        <v>245</v>
      </c>
      <c r="J2371" t="s">
        <v>246</v>
      </c>
      <c r="M2371" t="s">
        <v>1943</v>
      </c>
      <c r="N2371" t="s">
        <v>1944</v>
      </c>
      <c r="O2371" t="s">
        <v>1925</v>
      </c>
      <c r="P2371" t="s">
        <v>1926</v>
      </c>
    </row>
    <row r="2372" spans="1:16" x14ac:dyDescent="0.35">
      <c r="A2372" t="str">
        <f>VLOOKUP(E2372,kontoplaan!A105:F1573,6,FALSE)</f>
        <v>Põhitegevuse kulud</v>
      </c>
      <c r="B2372" t="str">
        <f>VLOOKUP(E2372,kontogrupp!A113:B1451,2,FALSE)</f>
        <v>55 - majandamiskulud</v>
      </c>
      <c r="C2372" t="s">
        <v>1945</v>
      </c>
      <c r="D2372">
        <v>842</v>
      </c>
      <c r="E2372" s="1">
        <v>550099</v>
      </c>
      <c r="F2372" t="s">
        <v>86</v>
      </c>
      <c r="G2372" t="s">
        <v>139</v>
      </c>
      <c r="H2372" t="s">
        <v>140</v>
      </c>
      <c r="I2372" t="s">
        <v>245</v>
      </c>
      <c r="J2372" t="s">
        <v>246</v>
      </c>
      <c r="M2372" t="s">
        <v>1943</v>
      </c>
      <c r="N2372" t="s">
        <v>1944</v>
      </c>
      <c r="O2372" t="s">
        <v>1925</v>
      </c>
      <c r="P2372" t="s">
        <v>1926</v>
      </c>
    </row>
    <row r="2373" spans="1:16" x14ac:dyDescent="0.35">
      <c r="A2373" t="str">
        <f>VLOOKUP(E2373,kontoplaan!A106:F1574,6,FALSE)</f>
        <v>Põhitegevuse kulud</v>
      </c>
      <c r="B2373" t="str">
        <f>VLOOKUP(E2373,kontogrupp!A114:B1452,2,FALSE)</f>
        <v>50 - tööjõukulud</v>
      </c>
      <c r="C2373" t="s">
        <v>1946</v>
      </c>
      <c r="D2373">
        <v>34</v>
      </c>
      <c r="E2373" s="1">
        <v>506040</v>
      </c>
      <c r="F2373" t="s">
        <v>18</v>
      </c>
      <c r="G2373" t="s">
        <v>139</v>
      </c>
      <c r="H2373" t="s">
        <v>140</v>
      </c>
      <c r="I2373" t="s">
        <v>245</v>
      </c>
      <c r="J2373" t="s">
        <v>246</v>
      </c>
      <c r="M2373" t="s">
        <v>1943</v>
      </c>
      <c r="N2373" t="s">
        <v>1944</v>
      </c>
      <c r="O2373" t="s">
        <v>1925</v>
      </c>
      <c r="P2373" t="s">
        <v>1926</v>
      </c>
    </row>
    <row r="2374" spans="1:16" x14ac:dyDescent="0.35">
      <c r="A2374" t="str">
        <f>VLOOKUP(E2374,kontoplaan!A107:F1575,6,FALSE)</f>
        <v>Põhitegevuse kulud</v>
      </c>
      <c r="B2374" t="str">
        <f>VLOOKUP(E2374,kontogrupp!A115:B1453,2,FALSE)</f>
        <v>50 - tööjõukulud</v>
      </c>
      <c r="C2374" t="s">
        <v>28</v>
      </c>
      <c r="D2374">
        <v>1386</v>
      </c>
      <c r="E2374" s="1">
        <v>506000</v>
      </c>
      <c r="F2374" t="s">
        <v>28</v>
      </c>
      <c r="G2374" t="s">
        <v>139</v>
      </c>
      <c r="H2374" t="s">
        <v>140</v>
      </c>
      <c r="I2374" t="s">
        <v>245</v>
      </c>
      <c r="J2374" t="s">
        <v>246</v>
      </c>
      <c r="M2374" t="s">
        <v>1943</v>
      </c>
      <c r="N2374" t="s">
        <v>1944</v>
      </c>
      <c r="O2374" t="s">
        <v>1925</v>
      </c>
      <c r="P2374" t="s">
        <v>1926</v>
      </c>
    </row>
    <row r="2375" spans="1:16" x14ac:dyDescent="0.35">
      <c r="A2375" t="str">
        <f>VLOOKUP(E2375,kontoplaan!A108:F1576,6,FALSE)</f>
        <v>Põhitegevuse kulud</v>
      </c>
      <c r="B2375" t="str">
        <f>VLOOKUP(E2375,kontogrupp!A116:B1454,2,FALSE)</f>
        <v>50 - tööjõukulud</v>
      </c>
      <c r="C2375" t="s">
        <v>97</v>
      </c>
      <c r="D2375">
        <v>4200</v>
      </c>
      <c r="E2375" s="1">
        <v>500500</v>
      </c>
      <c r="F2375" t="s">
        <v>97</v>
      </c>
      <c r="G2375" t="s">
        <v>139</v>
      </c>
      <c r="H2375" t="s">
        <v>140</v>
      </c>
      <c r="I2375" t="s">
        <v>245</v>
      </c>
      <c r="J2375" t="s">
        <v>246</v>
      </c>
      <c r="M2375" t="s">
        <v>1943</v>
      </c>
      <c r="N2375" t="s">
        <v>1944</v>
      </c>
      <c r="O2375" t="s">
        <v>1925</v>
      </c>
      <c r="P2375" t="s">
        <v>1926</v>
      </c>
    </row>
    <row r="2376" spans="1:16" hidden="1" x14ac:dyDescent="0.35">
      <c r="A2376" t="str">
        <f>VLOOKUP(E2376,kontoplaan!A109:F1577,6,FALSE)</f>
        <v>Põhitegevuse tulud</v>
      </c>
      <c r="B2376" t="str">
        <f>VLOOKUP(E2376,kontogrupp!A117:B1455,2,FALSE)</f>
        <v>35 - saadud toetused</v>
      </c>
      <c r="C2376" t="s">
        <v>1947</v>
      </c>
      <c r="D2376">
        <v>25940</v>
      </c>
      <c r="E2376" s="1">
        <v>35000010</v>
      </c>
      <c r="F2376" t="s">
        <v>1539</v>
      </c>
      <c r="G2376" t="s">
        <v>139</v>
      </c>
      <c r="H2376" t="s">
        <v>140</v>
      </c>
      <c r="I2376" t="s">
        <v>245</v>
      </c>
      <c r="J2376" t="s">
        <v>246</v>
      </c>
      <c r="M2376" t="s">
        <v>1943</v>
      </c>
      <c r="N2376" t="s">
        <v>1944</v>
      </c>
      <c r="O2376" t="s">
        <v>1925</v>
      </c>
      <c r="P2376" t="s">
        <v>1926</v>
      </c>
    </row>
    <row r="2377" spans="1:16" hidden="1" x14ac:dyDescent="0.35">
      <c r="A2377" t="str">
        <f>VLOOKUP(E2377,kontoplaan!A110:F1578,6,FALSE)</f>
        <v>Põhitegevuse tulud</v>
      </c>
      <c r="B2377" t="str">
        <f>VLOOKUP(E2377,kontogrupp!A118:B1456,2,FALSE)</f>
        <v>35 - saadud toetused</v>
      </c>
      <c r="C2377" t="s">
        <v>1948</v>
      </c>
      <c r="D2377">
        <v>20251</v>
      </c>
      <c r="E2377" s="1">
        <v>35000002</v>
      </c>
      <c r="F2377" t="s">
        <v>528</v>
      </c>
      <c r="G2377" t="s">
        <v>134</v>
      </c>
      <c r="H2377" t="s">
        <v>135</v>
      </c>
      <c r="I2377" t="s">
        <v>117</v>
      </c>
      <c r="J2377" t="s">
        <v>118</v>
      </c>
      <c r="M2377" t="s">
        <v>986</v>
      </c>
      <c r="N2377" t="s">
        <v>987</v>
      </c>
    </row>
    <row r="2378" spans="1:16" x14ac:dyDescent="0.35">
      <c r="A2378" t="str">
        <f>VLOOKUP(E2378,kontoplaan!A111:F1579,6,FALSE)</f>
        <v>Põhitegevuse kulud</v>
      </c>
      <c r="B2378" t="str">
        <f>VLOOKUP(E2378,kontogrupp!A119:B1457,2,FALSE)</f>
        <v>55 - majandamiskulud</v>
      </c>
      <c r="C2378" t="s">
        <v>498</v>
      </c>
      <c r="D2378">
        <v>23424</v>
      </c>
      <c r="E2378" s="1">
        <v>551109</v>
      </c>
      <c r="F2378" t="s">
        <v>498</v>
      </c>
      <c r="G2378" t="s">
        <v>332</v>
      </c>
      <c r="H2378" t="s">
        <v>333</v>
      </c>
      <c r="I2378" t="s">
        <v>178</v>
      </c>
      <c r="J2378" t="s">
        <v>179</v>
      </c>
      <c r="O2378" t="s">
        <v>696</v>
      </c>
      <c r="P2378" t="s">
        <v>697</v>
      </c>
    </row>
    <row r="2379" spans="1:16" x14ac:dyDescent="0.35">
      <c r="A2379" t="str">
        <f>VLOOKUP(E2379,kontoplaan!A112:F1580,6,FALSE)</f>
        <v>Põhitegevuse kulud</v>
      </c>
      <c r="B2379" t="str">
        <f>VLOOKUP(E2379,kontogrupp!A120:B1458,2,FALSE)</f>
        <v>55 - majandamiskulud</v>
      </c>
      <c r="C2379" t="s">
        <v>347</v>
      </c>
      <c r="D2379">
        <v>15000</v>
      </c>
      <c r="E2379" s="1">
        <v>551290</v>
      </c>
      <c r="F2379" t="s">
        <v>347</v>
      </c>
      <c r="G2379" t="s">
        <v>332</v>
      </c>
      <c r="H2379" t="s">
        <v>333</v>
      </c>
      <c r="I2379" t="s">
        <v>178</v>
      </c>
      <c r="J2379" t="s">
        <v>179</v>
      </c>
      <c r="O2379" t="s">
        <v>696</v>
      </c>
      <c r="P2379" t="s">
        <v>697</v>
      </c>
    </row>
    <row r="2380" spans="1:16" hidden="1" x14ac:dyDescent="0.35">
      <c r="A2380" t="str">
        <f>VLOOKUP(E2380,kontoplaan!A113:F1581,6,FALSE)</f>
        <v>Põhitegevuse tulud</v>
      </c>
      <c r="B2380" t="str">
        <f>VLOOKUP(E2380,kontogrupp!A121:B1459,2,FALSE)</f>
        <v>35 - saadud toetused</v>
      </c>
      <c r="C2380" t="s">
        <v>1949</v>
      </c>
      <c r="D2380">
        <v>30324</v>
      </c>
      <c r="E2380" s="1">
        <v>35000008</v>
      </c>
      <c r="F2380" t="s">
        <v>1949</v>
      </c>
      <c r="G2380" t="s">
        <v>47</v>
      </c>
      <c r="H2380" t="s">
        <v>48</v>
      </c>
      <c r="I2380" t="s">
        <v>49</v>
      </c>
      <c r="J2380" t="s">
        <v>50</v>
      </c>
      <c r="O2380" t="s">
        <v>1935</v>
      </c>
      <c r="P2380" t="s">
        <v>1936</v>
      </c>
    </row>
    <row r="2381" spans="1:16" hidden="1" x14ac:dyDescent="0.35">
      <c r="A2381" t="str">
        <f>VLOOKUP(E2381,kontoplaan!A114:F1582,6,FALSE)</f>
        <v>Investeerimistegevuse tulud</v>
      </c>
      <c r="B2381" t="str">
        <f>VLOOKUP(E2381,kontogrupp!A122:B1460,2,FALSE)</f>
        <v>35 - saadud toetused</v>
      </c>
      <c r="C2381" t="s">
        <v>1951</v>
      </c>
      <c r="D2381">
        <v>66003</v>
      </c>
      <c r="E2381" s="1">
        <v>350200</v>
      </c>
      <c r="F2381" t="s">
        <v>201</v>
      </c>
      <c r="G2381" t="s">
        <v>47</v>
      </c>
      <c r="H2381" t="s">
        <v>48</v>
      </c>
      <c r="I2381" t="s">
        <v>49</v>
      </c>
      <c r="J2381" t="s">
        <v>50</v>
      </c>
      <c r="O2381" t="s">
        <v>1935</v>
      </c>
      <c r="P2381" t="s">
        <v>1936</v>
      </c>
    </row>
    <row r="2382" spans="1:16" hidden="1" x14ac:dyDescent="0.35">
      <c r="A2382" t="str">
        <f>VLOOKUP(E2382,kontoplaan!A115:F1583,6,FALSE)</f>
        <v>Investeerimistegevuse tulud</v>
      </c>
      <c r="B2382" t="str">
        <f>VLOOKUP(E2382,kontogrupp!A123:B1461,2,FALSE)</f>
        <v>35 - saadud toetused</v>
      </c>
      <c r="C2382" t="s">
        <v>1952</v>
      </c>
      <c r="D2382">
        <v>105939</v>
      </c>
      <c r="E2382" s="1">
        <v>350200</v>
      </c>
      <c r="F2382" t="s">
        <v>201</v>
      </c>
      <c r="G2382" t="s">
        <v>47</v>
      </c>
      <c r="H2382" t="s">
        <v>48</v>
      </c>
      <c r="I2382" t="s">
        <v>49</v>
      </c>
      <c r="J2382" t="s">
        <v>50</v>
      </c>
      <c r="O2382" t="s">
        <v>1935</v>
      </c>
      <c r="P2382" t="s">
        <v>1936</v>
      </c>
    </row>
    <row r="2383" spans="1:16" hidden="1" x14ac:dyDescent="0.35">
      <c r="A2383" t="str">
        <f>VLOOKUP(E2383,kontoplaan!A116:F1584,6,FALSE)</f>
        <v>Investeerimistegevuse tulud</v>
      </c>
      <c r="B2383" t="str">
        <f>VLOOKUP(E2383,kontogrupp!A124:B1462,2,FALSE)</f>
        <v>35 - saadud toetused</v>
      </c>
      <c r="C2383" t="s">
        <v>1953</v>
      </c>
      <c r="D2383">
        <v>199011</v>
      </c>
      <c r="E2383" s="1">
        <v>350200</v>
      </c>
      <c r="F2383" t="s">
        <v>201</v>
      </c>
      <c r="G2383" t="s">
        <v>47</v>
      </c>
      <c r="H2383" t="s">
        <v>48</v>
      </c>
      <c r="I2383" t="s">
        <v>49</v>
      </c>
      <c r="J2383" t="s">
        <v>50</v>
      </c>
      <c r="O2383" t="s">
        <v>1935</v>
      </c>
      <c r="P2383" t="s">
        <v>1936</v>
      </c>
    </row>
    <row r="2384" spans="1:16" hidden="1" x14ac:dyDescent="0.35">
      <c r="A2384" t="str">
        <f>VLOOKUP(E2384,kontoplaan!A117:F1585,6,FALSE)</f>
        <v>Investeerimistegevuse tulud</v>
      </c>
      <c r="B2384" t="str">
        <f>VLOOKUP(E2384,kontogrupp!A125:B1463,2,FALSE)</f>
        <v>35 - saadud toetused</v>
      </c>
      <c r="C2384" t="s">
        <v>1954</v>
      </c>
      <c r="D2384">
        <v>84140</v>
      </c>
      <c r="E2384" s="1">
        <v>350200</v>
      </c>
      <c r="F2384" t="s">
        <v>201</v>
      </c>
      <c r="G2384" t="s">
        <v>47</v>
      </c>
      <c r="H2384" t="s">
        <v>48</v>
      </c>
      <c r="I2384" t="s">
        <v>49</v>
      </c>
      <c r="J2384" t="s">
        <v>50</v>
      </c>
      <c r="O2384" t="s">
        <v>1935</v>
      </c>
      <c r="P2384" t="s">
        <v>1936</v>
      </c>
    </row>
    <row r="2385" spans="1:16" hidden="1" x14ac:dyDescent="0.35">
      <c r="A2385" t="str">
        <f>VLOOKUP(E2385,kontoplaan!A118:F1586,6,FALSE)</f>
        <v>Investeerimistegevuse tulud</v>
      </c>
      <c r="B2385" t="str">
        <f>VLOOKUP(E2385,kontogrupp!A126:B1464,2,FALSE)</f>
        <v>35 - saadud toetused</v>
      </c>
      <c r="C2385" t="s">
        <v>1955</v>
      </c>
      <c r="D2385">
        <v>236390</v>
      </c>
      <c r="E2385" s="1">
        <v>350200</v>
      </c>
      <c r="F2385" t="s">
        <v>201</v>
      </c>
      <c r="G2385" t="s">
        <v>47</v>
      </c>
      <c r="H2385" t="s">
        <v>48</v>
      </c>
      <c r="I2385" t="s">
        <v>49</v>
      </c>
      <c r="J2385" t="s">
        <v>50</v>
      </c>
      <c r="O2385" t="s">
        <v>1935</v>
      </c>
      <c r="P2385" t="s">
        <v>1936</v>
      </c>
    </row>
    <row r="2386" spans="1:16" x14ac:dyDescent="0.35">
      <c r="A2386" t="str">
        <f>VLOOKUP(E2386,kontoplaan!A119:F1587,6,FALSE)</f>
        <v>Põhitegevuse kulud</v>
      </c>
      <c r="B2386" t="str">
        <f>VLOOKUP(E2386,kontogrupp!A127:B1465,2,FALSE)</f>
        <v>55 - majandamiskulud</v>
      </c>
      <c r="C2386" t="s">
        <v>1956</v>
      </c>
      <c r="D2386">
        <v>1300</v>
      </c>
      <c r="E2386" s="1">
        <v>552520</v>
      </c>
      <c r="F2386" t="s">
        <v>297</v>
      </c>
      <c r="G2386" t="s">
        <v>221</v>
      </c>
      <c r="H2386" t="s">
        <v>222</v>
      </c>
      <c r="I2386" t="s">
        <v>223</v>
      </c>
      <c r="J2386" t="s">
        <v>224</v>
      </c>
    </row>
    <row r="2387" spans="1:16" hidden="1" x14ac:dyDescent="0.35">
      <c r="A2387" t="str">
        <f>VLOOKUP(E2387,kontoplaan!A120:F1588,6,FALSE)</f>
        <v>Põhitegevuse tulud</v>
      </c>
      <c r="B2387" t="str">
        <f>VLOOKUP(E2387,kontogrupp!A128:B1466,2,FALSE)</f>
        <v>35 - saadud toetused</v>
      </c>
      <c r="C2387" t="s">
        <v>1957</v>
      </c>
      <c r="D2387">
        <v>1300</v>
      </c>
      <c r="E2387" s="1">
        <v>350002</v>
      </c>
      <c r="F2387" t="s">
        <v>691</v>
      </c>
      <c r="G2387" t="s">
        <v>221</v>
      </c>
      <c r="H2387" t="s">
        <v>222</v>
      </c>
      <c r="I2387" t="s">
        <v>223</v>
      </c>
      <c r="J2387" t="s">
        <v>224</v>
      </c>
    </row>
    <row r="2388" spans="1:16" x14ac:dyDescent="0.35">
      <c r="A2388" t="str">
        <f>VLOOKUP(E2388,kontoplaan!A121:F1589,6,FALSE)</f>
        <v>Põhitegevuse kulud</v>
      </c>
      <c r="B2388" t="str">
        <f>VLOOKUP(E2388,kontogrupp!A129:B1467,2,FALSE)</f>
        <v>41 - toetused füüsilistele isikutele</v>
      </c>
      <c r="C2388" t="s">
        <v>1958</v>
      </c>
      <c r="D2388">
        <v>202188</v>
      </c>
      <c r="E2388" s="1">
        <v>413100</v>
      </c>
      <c r="F2388" t="s">
        <v>1229</v>
      </c>
      <c r="G2388" t="s">
        <v>1016</v>
      </c>
      <c r="H2388" t="s">
        <v>1017</v>
      </c>
      <c r="I2388" t="s">
        <v>1230</v>
      </c>
      <c r="J2388" t="s">
        <v>1231</v>
      </c>
      <c r="M2388" t="s">
        <v>1232</v>
      </c>
      <c r="N2388" t="s">
        <v>1233</v>
      </c>
      <c r="O2388" t="s">
        <v>1234</v>
      </c>
      <c r="P2388" t="s">
        <v>1229</v>
      </c>
    </row>
    <row r="2389" spans="1:16" x14ac:dyDescent="0.35">
      <c r="A2389" t="str">
        <f>VLOOKUP(E2389,kontoplaan!A122:F1590,6,FALSE)</f>
        <v>Põhitegevuse kulud</v>
      </c>
      <c r="B2389" t="str">
        <f>VLOOKUP(E2389,kontogrupp!A130:B1468,2,FALSE)</f>
        <v>41 - toetused füüsilistele isikutele</v>
      </c>
      <c r="C2389" t="s">
        <v>1959</v>
      </c>
      <c r="D2389">
        <v>-202188</v>
      </c>
      <c r="E2389" s="1">
        <v>413100</v>
      </c>
      <c r="F2389" t="s">
        <v>1229</v>
      </c>
      <c r="G2389" t="s">
        <v>1016</v>
      </c>
      <c r="H2389" t="s">
        <v>1017</v>
      </c>
      <c r="I2389" t="s">
        <v>1230</v>
      </c>
      <c r="J2389" t="s">
        <v>1231</v>
      </c>
      <c r="O2389" t="s">
        <v>1234</v>
      </c>
      <c r="P2389" t="s">
        <v>1229</v>
      </c>
    </row>
    <row r="2390" spans="1:16" x14ac:dyDescent="0.35">
      <c r="A2390" t="str">
        <f>VLOOKUP(E2390,kontoplaan!A123:F1591,6,FALSE)</f>
        <v>Põhitegevuse kulud</v>
      </c>
      <c r="B2390" t="str">
        <f>VLOOKUP(E2390,kontogrupp!A131:B1469,2,FALSE)</f>
        <v>41 - toetused füüsilistele isikutele</v>
      </c>
      <c r="C2390" t="s">
        <v>1819</v>
      </c>
      <c r="D2390">
        <v>-6824</v>
      </c>
      <c r="E2390" s="1">
        <v>413100</v>
      </c>
      <c r="F2390" t="s">
        <v>1229</v>
      </c>
      <c r="G2390" t="s">
        <v>1016</v>
      </c>
      <c r="H2390" t="s">
        <v>1017</v>
      </c>
      <c r="I2390" t="s">
        <v>1230</v>
      </c>
      <c r="J2390" t="s">
        <v>1231</v>
      </c>
      <c r="M2390" t="s">
        <v>1232</v>
      </c>
      <c r="N2390" t="s">
        <v>1233</v>
      </c>
      <c r="O2390" t="s">
        <v>1234</v>
      </c>
      <c r="P2390" t="s">
        <v>1229</v>
      </c>
    </row>
    <row r="2391" spans="1:16" hidden="1" x14ac:dyDescent="0.35">
      <c r="A2391" t="str">
        <f>VLOOKUP(E2391,kontoplaan!A124:F1592,6,FALSE)</f>
        <v>Põhitegevuse tulud</v>
      </c>
      <c r="B2391" t="str">
        <f>VLOOKUP(E2391,kontogrupp!A132:B1470,2,FALSE)</f>
        <v>35 - saadud toetused</v>
      </c>
      <c r="C2391" t="s">
        <v>1819</v>
      </c>
      <c r="D2391">
        <v>-6824</v>
      </c>
      <c r="E2391" s="1">
        <v>352000</v>
      </c>
      <c r="F2391" t="s">
        <v>806</v>
      </c>
      <c r="G2391" t="s">
        <v>1016</v>
      </c>
      <c r="H2391" t="s">
        <v>1017</v>
      </c>
      <c r="I2391" t="s">
        <v>1230</v>
      </c>
      <c r="J2391" t="s">
        <v>1231</v>
      </c>
      <c r="M2391" t="s">
        <v>1232</v>
      </c>
      <c r="N2391" t="s">
        <v>1233</v>
      </c>
    </row>
    <row r="2392" spans="1:16" x14ac:dyDescent="0.35">
      <c r="A2392" t="str">
        <f>VLOOKUP(E2392,kontoplaan!A125:F1593,6,FALSE)</f>
        <v>Põhitegevuse kulud</v>
      </c>
      <c r="B2392" t="str">
        <f>VLOOKUP(E2392,kontogrupp!A133:B1471,2,FALSE)</f>
        <v>41 - toetused füüsilistele isikutele</v>
      </c>
      <c r="C2392" t="s">
        <v>1090</v>
      </c>
      <c r="D2392">
        <v>-1987</v>
      </c>
      <c r="E2392" s="1">
        <v>413120</v>
      </c>
      <c r="F2392" t="s">
        <v>1090</v>
      </c>
      <c r="G2392" t="s">
        <v>1016</v>
      </c>
      <c r="H2392" t="s">
        <v>1017</v>
      </c>
      <c r="I2392" t="s">
        <v>1427</v>
      </c>
      <c r="J2392" t="s">
        <v>1428</v>
      </c>
      <c r="M2392" t="s">
        <v>1960</v>
      </c>
      <c r="N2392" t="s">
        <v>1961</v>
      </c>
      <c r="O2392" t="s">
        <v>1429</v>
      </c>
      <c r="P2392" t="s">
        <v>1430</v>
      </c>
    </row>
    <row r="2393" spans="1:16" hidden="1" x14ac:dyDescent="0.35">
      <c r="A2393" t="str">
        <f>VLOOKUP(E2393,kontoplaan!A126:F1594,6,FALSE)</f>
        <v>Põhitegevuse tulud</v>
      </c>
      <c r="B2393" t="str">
        <f>VLOOKUP(E2393,kontogrupp!A134:B1472,2,FALSE)</f>
        <v>35 - saadud toetused</v>
      </c>
      <c r="C2393" t="s">
        <v>1819</v>
      </c>
      <c r="D2393">
        <v>-1987</v>
      </c>
      <c r="E2393" s="1">
        <v>352000</v>
      </c>
      <c r="F2393" t="s">
        <v>806</v>
      </c>
      <c r="G2393" t="s">
        <v>1016</v>
      </c>
      <c r="H2393" t="s">
        <v>1017</v>
      </c>
      <c r="I2393" t="s">
        <v>1427</v>
      </c>
      <c r="J2393" t="s">
        <v>1428</v>
      </c>
      <c r="M2393" t="s">
        <v>1960</v>
      </c>
      <c r="N2393" t="s">
        <v>1961</v>
      </c>
    </row>
    <row r="2394" spans="1:16" x14ac:dyDescent="0.35">
      <c r="A2394" t="str">
        <f>VLOOKUP(E2394,kontoplaan!A127:F1595,6,FALSE)</f>
        <v>Põhitegevuse kulud</v>
      </c>
      <c r="B2394" t="str">
        <f>VLOOKUP(E2394,kontogrupp!A135:B1473,2,FALSE)</f>
        <v>55 - majandamiskulud</v>
      </c>
      <c r="C2394" t="s">
        <v>1819</v>
      </c>
      <c r="D2394">
        <v>-8115</v>
      </c>
      <c r="E2394" s="1">
        <v>552590</v>
      </c>
      <c r="F2394" t="s">
        <v>149</v>
      </c>
      <c r="G2394" t="s">
        <v>139</v>
      </c>
      <c r="H2394" t="s">
        <v>140</v>
      </c>
      <c r="I2394" t="s">
        <v>250</v>
      </c>
      <c r="J2394" t="s">
        <v>251</v>
      </c>
      <c r="M2394" t="s">
        <v>797</v>
      </c>
      <c r="N2394" t="s">
        <v>798</v>
      </c>
      <c r="O2394" t="s">
        <v>799</v>
      </c>
      <c r="P2394" t="s">
        <v>800</v>
      </c>
    </row>
    <row r="2395" spans="1:16" hidden="1" x14ac:dyDescent="0.35">
      <c r="A2395" t="str">
        <f>VLOOKUP(E2395,kontoplaan!A128:F1596,6,FALSE)</f>
        <v>Põhitegevuse tulud</v>
      </c>
      <c r="B2395" t="str">
        <f>VLOOKUP(E2395,kontogrupp!A136:B1474,2,FALSE)</f>
        <v>35 - saadud toetused</v>
      </c>
      <c r="C2395" t="s">
        <v>1819</v>
      </c>
      <c r="D2395">
        <v>-8115</v>
      </c>
      <c r="E2395" s="1">
        <v>352000</v>
      </c>
      <c r="F2395" t="s">
        <v>806</v>
      </c>
      <c r="G2395" t="s">
        <v>139</v>
      </c>
      <c r="H2395" t="s">
        <v>140</v>
      </c>
      <c r="I2395" t="s">
        <v>250</v>
      </c>
      <c r="J2395" t="s">
        <v>251</v>
      </c>
      <c r="M2395" t="s">
        <v>797</v>
      </c>
      <c r="N2395" t="s">
        <v>798</v>
      </c>
    </row>
    <row r="2396" spans="1:16" x14ac:dyDescent="0.35">
      <c r="A2396" t="str">
        <f>VLOOKUP(E2396,kontoplaan!A129:F1597,6,FALSE)</f>
        <v>Põhitegevuse kulud</v>
      </c>
      <c r="B2396" t="str">
        <f>VLOOKUP(E2396,kontogrupp!A137:B1475,2,FALSE)</f>
        <v>55 - majandamiskulud</v>
      </c>
      <c r="C2396" t="s">
        <v>57</v>
      </c>
      <c r="D2396">
        <v>250</v>
      </c>
      <c r="E2396" s="1">
        <v>550490</v>
      </c>
      <c r="F2396" t="s">
        <v>57</v>
      </c>
      <c r="G2396" t="s">
        <v>482</v>
      </c>
      <c r="H2396" t="s">
        <v>483</v>
      </c>
      <c r="I2396" t="s">
        <v>250</v>
      </c>
      <c r="J2396" t="s">
        <v>251</v>
      </c>
    </row>
    <row r="2397" spans="1:16" x14ac:dyDescent="0.35">
      <c r="A2397" t="str">
        <f>VLOOKUP(E2397,kontoplaan!A130:F1598,6,FALSE)</f>
        <v>Põhitegevuse kulud</v>
      </c>
      <c r="B2397" t="str">
        <f>VLOOKUP(E2397,kontogrupp!A138:B1476,2,FALSE)</f>
        <v>55 - majandamiskulud</v>
      </c>
      <c r="C2397" t="s">
        <v>1421</v>
      </c>
      <c r="D2397">
        <v>10000</v>
      </c>
      <c r="E2397" s="1">
        <v>552600</v>
      </c>
      <c r="F2397" t="s">
        <v>1421</v>
      </c>
      <c r="G2397" t="s">
        <v>563</v>
      </c>
      <c r="H2397" t="s">
        <v>564</v>
      </c>
      <c r="I2397" t="s">
        <v>1881</v>
      </c>
      <c r="J2397" t="s">
        <v>1882</v>
      </c>
      <c r="M2397" t="s">
        <v>1962</v>
      </c>
      <c r="N2397" t="s">
        <v>1963</v>
      </c>
    </row>
    <row r="2398" spans="1:16" x14ac:dyDescent="0.35">
      <c r="A2398" t="str">
        <f>VLOOKUP(E2398,kontoplaan!A131:F1599,6,FALSE)</f>
        <v>Põhitegevuse kulud</v>
      </c>
      <c r="B2398" t="str">
        <f>VLOOKUP(E2398,kontogrupp!A139:B1477,2,FALSE)</f>
        <v>50 - tööjõukulud</v>
      </c>
      <c r="C2398" t="s">
        <v>18</v>
      </c>
      <c r="D2398">
        <v>104</v>
      </c>
      <c r="E2398" s="1">
        <v>506040</v>
      </c>
      <c r="F2398" t="s">
        <v>18</v>
      </c>
      <c r="G2398" t="s">
        <v>563</v>
      </c>
      <c r="H2398" t="s">
        <v>564</v>
      </c>
      <c r="I2398" t="s">
        <v>1881</v>
      </c>
      <c r="J2398" t="s">
        <v>1882</v>
      </c>
      <c r="M2398" t="s">
        <v>1962</v>
      </c>
      <c r="N2398" t="s">
        <v>1963</v>
      </c>
    </row>
    <row r="2399" spans="1:16" x14ac:dyDescent="0.35">
      <c r="A2399" t="str">
        <f>VLOOKUP(E2399,kontoplaan!A132:F1600,6,FALSE)</f>
        <v>Põhitegevuse kulud</v>
      </c>
      <c r="B2399" t="str">
        <f>VLOOKUP(E2399,kontogrupp!A140:B1478,2,FALSE)</f>
        <v>50 - tööjõukulud</v>
      </c>
      <c r="C2399" t="s">
        <v>28</v>
      </c>
      <c r="D2399">
        <v>4317</v>
      </c>
      <c r="E2399" s="1">
        <v>506000</v>
      </c>
      <c r="F2399" t="s">
        <v>28</v>
      </c>
      <c r="G2399" t="s">
        <v>563</v>
      </c>
      <c r="H2399" t="s">
        <v>564</v>
      </c>
      <c r="I2399" t="s">
        <v>1881</v>
      </c>
      <c r="J2399" t="s">
        <v>1882</v>
      </c>
      <c r="M2399" t="s">
        <v>1962</v>
      </c>
      <c r="N2399" t="s">
        <v>1963</v>
      </c>
    </row>
    <row r="2400" spans="1:16" x14ac:dyDescent="0.35">
      <c r="A2400" t="str">
        <f>VLOOKUP(E2400,kontoplaan!A133:F1601,6,FALSE)</f>
        <v>Põhitegevuse kulud</v>
      </c>
      <c r="B2400" t="str">
        <f>VLOOKUP(E2400,kontogrupp!A141:B1479,2,FALSE)</f>
        <v>50 - tööjõukulud</v>
      </c>
      <c r="C2400" t="s">
        <v>206</v>
      </c>
      <c r="D2400">
        <v>13081</v>
      </c>
      <c r="E2400" s="1">
        <v>500240</v>
      </c>
      <c r="F2400" t="s">
        <v>206</v>
      </c>
      <c r="G2400" t="s">
        <v>563</v>
      </c>
      <c r="H2400" t="s">
        <v>564</v>
      </c>
      <c r="I2400" t="s">
        <v>1881</v>
      </c>
      <c r="J2400" t="s">
        <v>1882</v>
      </c>
      <c r="M2400" t="s">
        <v>1962</v>
      </c>
      <c r="N2400" t="s">
        <v>1963</v>
      </c>
    </row>
    <row r="2401" spans="1:16" hidden="1" x14ac:dyDescent="0.35">
      <c r="A2401" t="str">
        <f>VLOOKUP(E2401,kontoplaan!A134:F1602,6,FALSE)</f>
        <v>Põhitegevuse tulud</v>
      </c>
      <c r="B2401" t="str">
        <f>VLOOKUP(E2401,kontogrupp!A142:B1480,2,FALSE)</f>
        <v>35 - saadud toetused</v>
      </c>
      <c r="C2401" t="s">
        <v>806</v>
      </c>
      <c r="D2401">
        <v>27502</v>
      </c>
      <c r="E2401" s="1">
        <v>352000</v>
      </c>
      <c r="F2401" t="s">
        <v>806</v>
      </c>
      <c r="G2401" t="s">
        <v>563</v>
      </c>
      <c r="H2401" t="s">
        <v>564</v>
      </c>
      <c r="I2401" t="s">
        <v>1881</v>
      </c>
      <c r="J2401" t="s">
        <v>1882</v>
      </c>
      <c r="M2401" t="s">
        <v>1962</v>
      </c>
      <c r="N2401" t="s">
        <v>1963</v>
      </c>
    </row>
    <row r="2402" spans="1:16" hidden="1" x14ac:dyDescent="0.35">
      <c r="A2402" t="str">
        <f>VLOOKUP(E2402,kontoplaan!A135:F1603,6,FALSE)</f>
        <v>Investeerimistegevuse kulud</v>
      </c>
      <c r="B2402" t="str">
        <f>VLOOKUP(E2402,kontogrupp!A143:B1481,2,FALSE)</f>
        <v>15 - põhivara soetus</v>
      </c>
      <c r="C2402" t="s">
        <v>1964</v>
      </c>
      <c r="D2402">
        <v>8154</v>
      </c>
      <c r="E2402" s="1">
        <v>155400</v>
      </c>
      <c r="F2402" t="s">
        <v>1964</v>
      </c>
      <c r="G2402" t="s">
        <v>458</v>
      </c>
      <c r="H2402" t="s">
        <v>459</v>
      </c>
      <c r="I2402" t="s">
        <v>348</v>
      </c>
      <c r="J2402" t="s">
        <v>349</v>
      </c>
    </row>
    <row r="2403" spans="1:16" hidden="1" x14ac:dyDescent="0.35">
      <c r="A2403" t="str">
        <f>VLOOKUP(E2403,kontoplaan!A136:F1604,6,FALSE)</f>
        <v>Finantseerimistegevus</v>
      </c>
      <c r="B2403" t="str">
        <f>VLOOKUP(E2403,kontogrupp!A144:B1482,2,FALSE)</f>
        <v>20 - kapitalirendi kohustised</v>
      </c>
      <c r="C2403" t="s">
        <v>1966</v>
      </c>
      <c r="D2403">
        <v>8154</v>
      </c>
      <c r="E2403" s="1">
        <v>208200</v>
      </c>
      <c r="F2403" t="s">
        <v>1491</v>
      </c>
      <c r="G2403" t="s">
        <v>458</v>
      </c>
      <c r="H2403" t="s">
        <v>459</v>
      </c>
      <c r="I2403" t="s">
        <v>955</v>
      </c>
      <c r="J2403" t="s">
        <v>956</v>
      </c>
    </row>
    <row r="2404" spans="1:16" x14ac:dyDescent="0.35">
      <c r="A2404" t="str">
        <f>VLOOKUP(E2404,kontoplaan!A137:F1605,6,FALSE)</f>
        <v>Põhitegevuse kulud</v>
      </c>
      <c r="B2404" t="str">
        <f>VLOOKUP(E2404,kontogrupp!A145:B1483,2,FALSE)</f>
        <v>55 - majandamiskulud</v>
      </c>
      <c r="C2404" t="s">
        <v>400</v>
      </c>
      <c r="D2404">
        <v>-8154</v>
      </c>
      <c r="E2404" s="1">
        <v>551260</v>
      </c>
      <c r="F2404" t="s">
        <v>400</v>
      </c>
      <c r="G2404" t="s">
        <v>458</v>
      </c>
      <c r="H2404" t="s">
        <v>459</v>
      </c>
      <c r="I2404" t="s">
        <v>886</v>
      </c>
      <c r="J2404" t="s">
        <v>887</v>
      </c>
    </row>
    <row r="2405" spans="1:16" hidden="1" x14ac:dyDescent="0.35">
      <c r="A2405" t="str">
        <f>VLOOKUP(E2405,kontoplaan!A138:F1606,6,FALSE)</f>
        <v>Põhitegevuse tulud</v>
      </c>
      <c r="B2405" t="str">
        <f>VLOOKUP(E2405,kontogrupp!A146:B1484,2,FALSE)</f>
        <v>32 - tulud kaupade ja teenuste müügist</v>
      </c>
      <c r="C2405" t="s">
        <v>46</v>
      </c>
      <c r="D2405">
        <v>32000</v>
      </c>
      <c r="E2405" s="1">
        <v>323700</v>
      </c>
      <c r="F2405" t="s">
        <v>46</v>
      </c>
      <c r="G2405" t="s">
        <v>47</v>
      </c>
      <c r="H2405" t="s">
        <v>48</v>
      </c>
      <c r="I2405" t="s">
        <v>49</v>
      </c>
      <c r="J2405" t="s">
        <v>50</v>
      </c>
    </row>
    <row r="2406" spans="1:16" hidden="1" x14ac:dyDescent="0.35">
      <c r="A2406" t="str">
        <f>VLOOKUP(E2406,kontoplaan!A139:F1607,6,FALSE)</f>
        <v>Investeerimistegevuse kulud</v>
      </c>
      <c r="B2406" t="str">
        <f>VLOOKUP(E2406,kontogrupp!A147:B1485,2,FALSE)</f>
        <v>15 - põhivara soetus</v>
      </c>
      <c r="C2406" t="s">
        <v>177</v>
      </c>
      <c r="D2406">
        <v>32000</v>
      </c>
      <c r="E2406" s="1">
        <v>155109</v>
      </c>
      <c r="F2406" t="s">
        <v>177</v>
      </c>
      <c r="G2406" t="s">
        <v>47</v>
      </c>
      <c r="H2406" t="s">
        <v>48</v>
      </c>
      <c r="I2406" t="s">
        <v>178</v>
      </c>
      <c r="J2406" t="s">
        <v>179</v>
      </c>
      <c r="O2406" t="s">
        <v>234</v>
      </c>
      <c r="P2406" t="s">
        <v>235</v>
      </c>
    </row>
    <row r="2407" spans="1:16" x14ac:dyDescent="0.35">
      <c r="A2407" t="str">
        <f>VLOOKUP(E2407,kontoplaan!A140:F1608,6,FALSE)</f>
        <v>Põhitegevuse kulud</v>
      </c>
      <c r="B2407" t="str">
        <f>VLOOKUP(E2407,kontogrupp!A148:B1486,2,FALSE)</f>
        <v>41 - toetused füüsilistele isikutele</v>
      </c>
      <c r="C2407" t="s">
        <v>1967</v>
      </c>
      <c r="D2407">
        <v>10000</v>
      </c>
      <c r="E2407" s="1">
        <v>413899</v>
      </c>
      <c r="F2407" t="s">
        <v>1057</v>
      </c>
      <c r="G2407" t="s">
        <v>1016</v>
      </c>
      <c r="H2407" t="s">
        <v>1017</v>
      </c>
      <c r="I2407" t="s">
        <v>1051</v>
      </c>
      <c r="J2407" t="s">
        <v>1052</v>
      </c>
      <c r="M2407" t="s">
        <v>1777</v>
      </c>
      <c r="N2407" t="s">
        <v>1778</v>
      </c>
      <c r="O2407" t="s">
        <v>1779</v>
      </c>
      <c r="P2407" t="s">
        <v>1780</v>
      </c>
    </row>
    <row r="2408" spans="1:16" x14ac:dyDescent="0.35">
      <c r="A2408" t="str">
        <f>VLOOKUP(E2408,kontoplaan!A141:F1609,6,FALSE)</f>
        <v>Põhitegevuse kulud</v>
      </c>
      <c r="B2408" t="str">
        <f>VLOOKUP(E2408,kontogrupp!A149:B1487,2,FALSE)</f>
        <v>41 - toetused füüsilistele isikutele</v>
      </c>
      <c r="C2408" t="s">
        <v>1968</v>
      </c>
      <c r="D2408">
        <v>1500</v>
      </c>
      <c r="E2408" s="1">
        <v>413899</v>
      </c>
      <c r="F2408" t="s">
        <v>1057</v>
      </c>
      <c r="G2408" t="s">
        <v>1016</v>
      </c>
      <c r="H2408" t="s">
        <v>1017</v>
      </c>
      <c r="I2408" t="s">
        <v>1051</v>
      </c>
      <c r="J2408" t="s">
        <v>1052</v>
      </c>
      <c r="M2408" t="s">
        <v>1777</v>
      </c>
      <c r="N2408" t="s">
        <v>1778</v>
      </c>
      <c r="O2408" t="s">
        <v>1779</v>
      </c>
      <c r="P2408" t="s">
        <v>1780</v>
      </c>
    </row>
    <row r="2409" spans="1:16" x14ac:dyDescent="0.35">
      <c r="A2409" t="str">
        <f>VLOOKUP(E2409,kontoplaan!A142:F1610,6,FALSE)</f>
        <v>Põhitegevuse kulud</v>
      </c>
      <c r="B2409" t="str">
        <f>VLOOKUP(E2409,kontogrupp!A150:B1488,2,FALSE)</f>
        <v>55 - majandamiskulud</v>
      </c>
      <c r="C2409" t="s">
        <v>1969</v>
      </c>
      <c r="D2409">
        <v>30000</v>
      </c>
      <c r="E2409" s="1">
        <v>552450</v>
      </c>
      <c r="F2409" t="s">
        <v>138</v>
      </c>
      <c r="G2409" t="s">
        <v>139</v>
      </c>
      <c r="H2409" t="s">
        <v>140</v>
      </c>
      <c r="I2409" t="s">
        <v>117</v>
      </c>
      <c r="J2409" t="s">
        <v>118</v>
      </c>
      <c r="O2409" t="s">
        <v>862</v>
      </c>
      <c r="P2409" t="s">
        <v>863</v>
      </c>
    </row>
    <row r="2410" spans="1:16" x14ac:dyDescent="0.35">
      <c r="A2410" t="str">
        <f>VLOOKUP(E2410,kontoplaan!A143:F1611,6,FALSE)</f>
        <v>Põhitegevuse kulud</v>
      </c>
      <c r="B2410" t="str">
        <f>VLOOKUP(E2410,kontogrupp!A151:B1489,2,FALSE)</f>
        <v>55 - majandamiskulud</v>
      </c>
      <c r="C2410" t="s">
        <v>1970</v>
      </c>
      <c r="D2410">
        <v>702</v>
      </c>
      <c r="E2410" s="1">
        <v>550099</v>
      </c>
      <c r="F2410" t="s">
        <v>86</v>
      </c>
      <c r="G2410" t="s">
        <v>139</v>
      </c>
      <c r="H2410" t="s">
        <v>140</v>
      </c>
      <c r="I2410" t="s">
        <v>245</v>
      </c>
      <c r="J2410" t="s">
        <v>246</v>
      </c>
      <c r="M2410" t="s">
        <v>1943</v>
      </c>
      <c r="N2410" t="s">
        <v>1944</v>
      </c>
      <c r="O2410" t="s">
        <v>1925</v>
      </c>
      <c r="P2410" t="s">
        <v>1926</v>
      </c>
    </row>
    <row r="2411" spans="1:16" x14ac:dyDescent="0.35">
      <c r="A2411" t="str">
        <f>VLOOKUP(E2411,kontoplaan!A144:F1612,6,FALSE)</f>
        <v>Põhitegevuse kulud</v>
      </c>
      <c r="B2411" t="str">
        <f>VLOOKUP(E2411,kontogrupp!A152:B1490,2,FALSE)</f>
        <v>55 - majandamiskulud</v>
      </c>
      <c r="C2411" t="s">
        <v>1971</v>
      </c>
      <c r="D2411">
        <v>1470</v>
      </c>
      <c r="E2411" s="1">
        <v>552590</v>
      </c>
      <c r="F2411" t="s">
        <v>149</v>
      </c>
      <c r="G2411" t="s">
        <v>139</v>
      </c>
      <c r="H2411" t="s">
        <v>140</v>
      </c>
      <c r="I2411" t="s">
        <v>250</v>
      </c>
      <c r="J2411" t="s">
        <v>251</v>
      </c>
      <c r="O2411" t="s">
        <v>799</v>
      </c>
      <c r="P2411" t="s">
        <v>800</v>
      </c>
    </row>
    <row r="2412" spans="1:16" x14ac:dyDescent="0.35">
      <c r="A2412" t="str">
        <f>VLOOKUP(E2412,kontoplaan!A145:F1613,6,FALSE)</f>
        <v>Põhitegevuse kulud</v>
      </c>
      <c r="B2412" t="str">
        <f>VLOOKUP(E2412,kontogrupp!A153:B1491,2,FALSE)</f>
        <v>41 - toetused füüsilistele isikutele</v>
      </c>
      <c r="C2412" t="s">
        <v>1972</v>
      </c>
      <c r="D2412">
        <v>185947</v>
      </c>
      <c r="E2412" s="1">
        <v>413899</v>
      </c>
      <c r="F2412" t="s">
        <v>1057</v>
      </c>
      <c r="G2412" t="s">
        <v>1016</v>
      </c>
      <c r="H2412" t="s">
        <v>1017</v>
      </c>
      <c r="I2412" t="s">
        <v>1109</v>
      </c>
      <c r="J2412" t="s">
        <v>1110</v>
      </c>
      <c r="M2412" t="s">
        <v>1111</v>
      </c>
      <c r="N2412" t="s">
        <v>1112</v>
      </c>
      <c r="O2412" t="s">
        <v>1113</v>
      </c>
      <c r="P2412" t="s">
        <v>1114</v>
      </c>
    </row>
    <row r="2413" spans="1:16" hidden="1" x14ac:dyDescent="0.35">
      <c r="A2413" t="str">
        <f>VLOOKUP(E2413,kontoplaan!A146:F1614,6,FALSE)</f>
        <v>Põhitegevuse tulud</v>
      </c>
      <c r="B2413" t="str">
        <f>VLOOKUP(E2413,kontogrupp!A154:B1492,2,FALSE)</f>
        <v>35 - saadud toetused</v>
      </c>
      <c r="C2413" t="s">
        <v>1973</v>
      </c>
      <c r="D2413">
        <v>185947</v>
      </c>
      <c r="E2413" s="1">
        <v>35000011</v>
      </c>
      <c r="F2413" t="s">
        <v>1744</v>
      </c>
      <c r="G2413" t="s">
        <v>1016</v>
      </c>
      <c r="H2413" t="s">
        <v>1017</v>
      </c>
      <c r="I2413" t="s">
        <v>1109</v>
      </c>
      <c r="J2413" t="s">
        <v>1110</v>
      </c>
      <c r="M2413" t="s">
        <v>1111</v>
      </c>
      <c r="N2413" t="s">
        <v>1112</v>
      </c>
    </row>
    <row r="2414" spans="1:16" x14ac:dyDescent="0.35">
      <c r="A2414" t="str">
        <f>VLOOKUP(E2414,kontoplaan!A147:F1615,6,FALSE)</f>
        <v>Põhitegevuse kulud</v>
      </c>
      <c r="B2414" t="str">
        <f>VLOOKUP(E2414,kontogrupp!A155:B1493,2,FALSE)</f>
        <v>41 - toetused füüsilistele isikutele</v>
      </c>
      <c r="C2414" t="s">
        <v>1974</v>
      </c>
      <c r="D2414">
        <v>-216000</v>
      </c>
      <c r="E2414" s="1">
        <v>413110</v>
      </c>
      <c r="F2414" t="s">
        <v>1976</v>
      </c>
      <c r="G2414" t="s">
        <v>1016</v>
      </c>
      <c r="H2414" t="s">
        <v>1017</v>
      </c>
      <c r="I2414" t="s">
        <v>533</v>
      </c>
      <c r="J2414" t="s">
        <v>534</v>
      </c>
      <c r="M2414" t="s">
        <v>1977</v>
      </c>
      <c r="N2414" t="s">
        <v>1978</v>
      </c>
      <c r="O2414" t="s">
        <v>1856</v>
      </c>
      <c r="P2414" t="s">
        <v>1857</v>
      </c>
    </row>
    <row r="2415" spans="1:16" x14ac:dyDescent="0.35">
      <c r="A2415" t="str">
        <f>VLOOKUP(E2415,kontoplaan!A148:F1616,6,FALSE)</f>
        <v>Põhitegevuse kulud</v>
      </c>
      <c r="B2415" t="str">
        <f>VLOOKUP(E2415,kontogrupp!A156:B1494,2,FALSE)</f>
        <v>55 - majandamiskulud</v>
      </c>
      <c r="C2415" t="s">
        <v>1979</v>
      </c>
      <c r="D2415">
        <v>1550</v>
      </c>
      <c r="E2415" s="1">
        <v>552590</v>
      </c>
      <c r="F2415" t="s">
        <v>149</v>
      </c>
      <c r="G2415" t="s">
        <v>154</v>
      </c>
      <c r="H2415" t="s">
        <v>155</v>
      </c>
      <c r="I2415" t="s">
        <v>117</v>
      </c>
      <c r="J2415" t="s">
        <v>118</v>
      </c>
    </row>
    <row r="2416" spans="1:16" x14ac:dyDescent="0.35">
      <c r="A2416" t="str">
        <f>VLOOKUP(E2416,kontoplaan!A149:F1617,6,FALSE)</f>
        <v>Põhitegevuse kulud</v>
      </c>
      <c r="B2416" t="str">
        <f>VLOOKUP(E2416,kontogrupp!A157:B1495,2,FALSE)</f>
        <v>55 - majandamiskulud</v>
      </c>
      <c r="C2416" t="s">
        <v>1980</v>
      </c>
      <c r="D2416">
        <v>765</v>
      </c>
      <c r="E2416" s="1">
        <v>552590</v>
      </c>
      <c r="F2416" t="s">
        <v>149</v>
      </c>
      <c r="G2416" t="s">
        <v>154</v>
      </c>
      <c r="H2416" t="s">
        <v>155</v>
      </c>
      <c r="I2416" t="s">
        <v>117</v>
      </c>
      <c r="J2416" t="s">
        <v>118</v>
      </c>
    </row>
    <row r="2417" spans="1:16" x14ac:dyDescent="0.35">
      <c r="A2417" t="str">
        <f>VLOOKUP(E2417,kontoplaan!A150:F1618,6,FALSE)</f>
        <v>Põhitegevuse kulud</v>
      </c>
      <c r="B2417" t="str">
        <f>VLOOKUP(E2417,kontogrupp!A158:B1496,2,FALSE)</f>
        <v>55 - majandamiskulud</v>
      </c>
      <c r="C2417" t="s">
        <v>1981</v>
      </c>
      <c r="D2417">
        <v>644</v>
      </c>
      <c r="E2417" s="1">
        <v>552580</v>
      </c>
      <c r="F2417" t="s">
        <v>186</v>
      </c>
      <c r="G2417" t="s">
        <v>221</v>
      </c>
      <c r="H2417" t="s">
        <v>222</v>
      </c>
      <c r="I2417" t="s">
        <v>223</v>
      </c>
      <c r="J2417" t="s">
        <v>224</v>
      </c>
    </row>
    <row r="2418" spans="1:16" x14ac:dyDescent="0.35">
      <c r="A2418" t="str">
        <f>VLOOKUP(E2418,kontoplaan!A151:F1619,6,FALSE)</f>
        <v>Põhitegevuse kulud</v>
      </c>
      <c r="B2418" t="str">
        <f>VLOOKUP(E2418,kontogrupp!A159:B1497,2,FALSE)</f>
        <v>55 - majandamiskulud</v>
      </c>
      <c r="C2418" t="s">
        <v>1982</v>
      </c>
      <c r="D2418">
        <v>1819</v>
      </c>
      <c r="E2418" s="1">
        <v>554020</v>
      </c>
      <c r="F2418" t="s">
        <v>943</v>
      </c>
      <c r="G2418" t="s">
        <v>221</v>
      </c>
      <c r="H2418" t="s">
        <v>222</v>
      </c>
      <c r="I2418" t="s">
        <v>223</v>
      </c>
      <c r="J2418" t="s">
        <v>224</v>
      </c>
    </row>
    <row r="2419" spans="1:16" x14ac:dyDescent="0.35">
      <c r="A2419" t="str">
        <f>VLOOKUP(E2419,kontoplaan!A152:F1620,6,FALSE)</f>
        <v>Põhitegevuse kulud</v>
      </c>
      <c r="B2419" t="str">
        <f>VLOOKUP(E2419,kontogrupp!A160:B1498,2,FALSE)</f>
        <v>55 - majandamiskulud</v>
      </c>
      <c r="C2419" t="s">
        <v>1983</v>
      </c>
      <c r="D2419">
        <v>229</v>
      </c>
      <c r="E2419" s="1">
        <v>552490</v>
      </c>
      <c r="F2419" t="s">
        <v>244</v>
      </c>
      <c r="G2419" t="s">
        <v>221</v>
      </c>
      <c r="H2419" t="s">
        <v>222</v>
      </c>
      <c r="I2419" t="s">
        <v>223</v>
      </c>
      <c r="J2419" t="s">
        <v>224</v>
      </c>
    </row>
    <row r="2420" spans="1:16" x14ac:dyDescent="0.35">
      <c r="A2420" t="str">
        <f>VLOOKUP(E2420,kontoplaan!A153:F1621,6,FALSE)</f>
        <v>Põhitegevuse kulud</v>
      </c>
      <c r="B2420" t="str">
        <f>VLOOKUP(E2420,kontogrupp!A161:B1499,2,FALSE)</f>
        <v>55 - majandamiskulud</v>
      </c>
      <c r="C2420" t="s">
        <v>1984</v>
      </c>
      <c r="D2420">
        <v>1360</v>
      </c>
      <c r="E2420" s="1">
        <v>552590</v>
      </c>
      <c r="F2420" t="s">
        <v>149</v>
      </c>
      <c r="G2420" t="s">
        <v>158</v>
      </c>
      <c r="H2420" t="s">
        <v>159</v>
      </c>
      <c r="I2420" t="s">
        <v>117</v>
      </c>
      <c r="J2420" t="s">
        <v>118</v>
      </c>
    </row>
    <row r="2421" spans="1:16" x14ac:dyDescent="0.35">
      <c r="A2421" t="str">
        <f>VLOOKUP(E2421,kontoplaan!A154:F1622,6,FALSE)</f>
        <v>Põhitegevuse kulud</v>
      </c>
      <c r="B2421" t="str">
        <f>VLOOKUP(E2421,kontogrupp!A162:B1500,2,FALSE)</f>
        <v>55 - majandamiskulud</v>
      </c>
      <c r="C2421" t="s">
        <v>1985</v>
      </c>
      <c r="D2421">
        <v>2747</v>
      </c>
      <c r="E2421" s="1">
        <v>552590</v>
      </c>
      <c r="F2421" t="s">
        <v>149</v>
      </c>
      <c r="G2421" t="s">
        <v>609</v>
      </c>
      <c r="H2421" t="s">
        <v>610</v>
      </c>
      <c r="I2421" t="s">
        <v>250</v>
      </c>
      <c r="J2421" t="s">
        <v>251</v>
      </c>
    </row>
    <row r="2422" spans="1:16" x14ac:dyDescent="0.35">
      <c r="A2422" t="str">
        <f>VLOOKUP(E2422,kontoplaan!A155:F1623,6,FALSE)</f>
        <v>Põhitegevuse kulud</v>
      </c>
      <c r="B2422" t="str">
        <f>VLOOKUP(E2422,kontogrupp!A163:B1501,2,FALSE)</f>
        <v>55 - majandamiskulud</v>
      </c>
      <c r="C2422" t="s">
        <v>1986</v>
      </c>
      <c r="D2422">
        <v>6380</v>
      </c>
      <c r="E2422" s="1">
        <v>550401</v>
      </c>
      <c r="F2422" t="s">
        <v>1988</v>
      </c>
      <c r="G2422" t="s">
        <v>1016</v>
      </c>
      <c r="H2422" t="s">
        <v>1017</v>
      </c>
      <c r="I2422" t="s">
        <v>1018</v>
      </c>
      <c r="J2422" t="s">
        <v>1019</v>
      </c>
      <c r="M2422" t="s">
        <v>1862</v>
      </c>
      <c r="N2422" t="s">
        <v>1863</v>
      </c>
      <c r="O2422" t="s">
        <v>1021</v>
      </c>
      <c r="P2422" t="s">
        <v>1022</v>
      </c>
    </row>
    <row r="2423" spans="1:16" x14ac:dyDescent="0.35">
      <c r="A2423" t="str">
        <f>VLOOKUP(E2423,kontoplaan!A156:F1624,6,FALSE)</f>
        <v>Põhitegevuse kulud</v>
      </c>
      <c r="B2423" t="str">
        <f>VLOOKUP(E2423,kontogrupp!A164:B1502,2,FALSE)</f>
        <v>55 - majandamiskulud</v>
      </c>
      <c r="C2423" t="s">
        <v>1989</v>
      </c>
      <c r="D2423">
        <v>1595</v>
      </c>
      <c r="E2423" s="1">
        <v>550401</v>
      </c>
      <c r="F2423" t="s">
        <v>1988</v>
      </c>
      <c r="G2423" t="s">
        <v>1016</v>
      </c>
      <c r="H2423" t="s">
        <v>1017</v>
      </c>
      <c r="I2423" t="s">
        <v>1018</v>
      </c>
      <c r="J2423" t="s">
        <v>1019</v>
      </c>
      <c r="M2423" t="s">
        <v>1862</v>
      </c>
      <c r="N2423" t="s">
        <v>1863</v>
      </c>
      <c r="O2423" t="s">
        <v>1021</v>
      </c>
      <c r="P2423" t="s">
        <v>1022</v>
      </c>
    </row>
    <row r="2424" spans="1:16" hidden="1" x14ac:dyDescent="0.35">
      <c r="A2424" t="str">
        <f>VLOOKUP(E2424,kontoplaan!A157:F1625,6,FALSE)</f>
        <v>Põhitegevuse tulud</v>
      </c>
      <c r="B2424" t="str">
        <f>VLOOKUP(E2424,kontogrupp!A165:B1503,2,FALSE)</f>
        <v>32 - tulud kaupade ja teenuste müügist</v>
      </c>
      <c r="C2424" t="s">
        <v>1990</v>
      </c>
      <c r="D2424">
        <v>6380</v>
      </c>
      <c r="E2424" s="1">
        <v>322490</v>
      </c>
      <c r="F2424" t="s">
        <v>1860</v>
      </c>
      <c r="G2424" t="s">
        <v>1016</v>
      </c>
      <c r="H2424" t="s">
        <v>1017</v>
      </c>
      <c r="I2424" t="s">
        <v>1018</v>
      </c>
      <c r="J2424" t="s">
        <v>1019</v>
      </c>
      <c r="M2424" t="s">
        <v>1862</v>
      </c>
      <c r="N2424" t="s">
        <v>1863</v>
      </c>
      <c r="O2424" t="s">
        <v>1021</v>
      </c>
      <c r="P2424" t="s">
        <v>1022</v>
      </c>
    </row>
    <row r="2425" spans="1:16" hidden="1" x14ac:dyDescent="0.35">
      <c r="A2425" t="str">
        <f>VLOOKUP(E2425,kontoplaan!A158:F1626,6,FALSE)</f>
        <v>Põhitegevuse tulud</v>
      </c>
      <c r="B2425" t="str">
        <f>VLOOKUP(E2425,kontogrupp!A166:B1504,2,FALSE)</f>
        <v>32 - tulud kaupade ja teenuste müügist</v>
      </c>
      <c r="C2425" t="s">
        <v>1860</v>
      </c>
      <c r="D2425">
        <v>102453</v>
      </c>
      <c r="E2425" s="1">
        <v>322490</v>
      </c>
      <c r="F2425" t="s">
        <v>1860</v>
      </c>
      <c r="G2425" t="s">
        <v>531</v>
      </c>
      <c r="H2425" t="s">
        <v>532</v>
      </c>
      <c r="I2425" t="s">
        <v>533</v>
      </c>
      <c r="J2425" t="s">
        <v>534</v>
      </c>
      <c r="M2425" t="s">
        <v>1862</v>
      </c>
      <c r="N2425" t="s">
        <v>1863</v>
      </c>
    </row>
    <row r="2426" spans="1:16" x14ac:dyDescent="0.35">
      <c r="A2426" t="str">
        <f>VLOOKUP(E2426,kontoplaan!A159:F1627,6,FALSE)</f>
        <v>Põhitegevuse kulud</v>
      </c>
      <c r="B2426" t="str">
        <f>VLOOKUP(E2426,kontogrupp!A167:B1505,2,FALSE)</f>
        <v>55 - majandamiskulud</v>
      </c>
      <c r="C2426" t="s">
        <v>230</v>
      </c>
      <c r="D2426">
        <v>7246</v>
      </c>
      <c r="E2426" s="1">
        <v>551590</v>
      </c>
      <c r="F2426" t="s">
        <v>230</v>
      </c>
      <c r="G2426" t="s">
        <v>531</v>
      </c>
      <c r="H2426" t="s">
        <v>532</v>
      </c>
      <c r="I2426" t="s">
        <v>533</v>
      </c>
      <c r="J2426" t="s">
        <v>534</v>
      </c>
      <c r="M2426" t="s">
        <v>1862</v>
      </c>
      <c r="N2426" t="s">
        <v>1863</v>
      </c>
    </row>
    <row r="2427" spans="1:16" x14ac:dyDescent="0.35">
      <c r="A2427" t="str">
        <f>VLOOKUP(E2427,kontoplaan!A160:F1628,6,FALSE)</f>
        <v>Põhitegevuse kulud</v>
      </c>
      <c r="B2427" t="str">
        <f>VLOOKUP(E2427,kontogrupp!A168:B1506,2,FALSE)</f>
        <v>50 - tööjõukulud</v>
      </c>
      <c r="C2427" t="s">
        <v>18</v>
      </c>
      <c r="D2427">
        <v>240</v>
      </c>
      <c r="E2427" s="1">
        <v>506040</v>
      </c>
      <c r="F2427" t="s">
        <v>18</v>
      </c>
      <c r="G2427" t="s">
        <v>531</v>
      </c>
      <c r="H2427" t="s">
        <v>532</v>
      </c>
      <c r="I2427" t="s">
        <v>533</v>
      </c>
      <c r="J2427" t="s">
        <v>534</v>
      </c>
      <c r="M2427" t="s">
        <v>1862</v>
      </c>
      <c r="N2427" t="s">
        <v>1863</v>
      </c>
    </row>
    <row r="2428" spans="1:16" x14ac:dyDescent="0.35">
      <c r="A2428" t="str">
        <f>VLOOKUP(E2428,kontoplaan!A161:F1629,6,FALSE)</f>
        <v>Põhitegevuse kulud</v>
      </c>
      <c r="B2428" t="str">
        <f>VLOOKUP(E2428,kontogrupp!A169:B1507,2,FALSE)</f>
        <v>50 - tööjõukulud</v>
      </c>
      <c r="C2428" t="s">
        <v>28</v>
      </c>
      <c r="D2428">
        <v>9900</v>
      </c>
      <c r="E2428" s="1">
        <v>506000</v>
      </c>
      <c r="F2428" t="s">
        <v>28</v>
      </c>
      <c r="G2428" t="s">
        <v>531</v>
      </c>
      <c r="H2428" t="s">
        <v>532</v>
      </c>
      <c r="I2428" t="s">
        <v>533</v>
      </c>
      <c r="J2428" t="s">
        <v>534</v>
      </c>
      <c r="M2428" t="s">
        <v>1862</v>
      </c>
      <c r="N2428" t="s">
        <v>1863</v>
      </c>
    </row>
    <row r="2429" spans="1:16" x14ac:dyDescent="0.35">
      <c r="A2429" t="str">
        <f>VLOOKUP(E2429,kontoplaan!A162:F1630,6,FALSE)</f>
        <v>Põhitegevuse kulud</v>
      </c>
      <c r="B2429" t="str">
        <f>VLOOKUP(E2429,kontogrupp!A170:B1508,2,FALSE)</f>
        <v>50 - tööjõukulud</v>
      </c>
      <c r="C2429" t="s">
        <v>227</v>
      </c>
      <c r="D2429">
        <v>30000</v>
      </c>
      <c r="E2429" s="1">
        <v>500280</v>
      </c>
      <c r="F2429" t="s">
        <v>227</v>
      </c>
      <c r="G2429" t="s">
        <v>531</v>
      </c>
      <c r="H2429" t="s">
        <v>532</v>
      </c>
      <c r="I2429" t="s">
        <v>533</v>
      </c>
      <c r="J2429" t="s">
        <v>534</v>
      </c>
      <c r="M2429" t="s">
        <v>1862</v>
      </c>
      <c r="N2429" t="s">
        <v>1863</v>
      </c>
    </row>
    <row r="2430" spans="1:16" hidden="1" x14ac:dyDescent="0.35">
      <c r="A2430" t="str">
        <f>VLOOKUP(E2430,kontoplaan!A163:F1631,6,FALSE)</f>
        <v>Põhitegevuse tulud</v>
      </c>
      <c r="B2430" t="str">
        <f>VLOOKUP(E2430,kontogrupp!A171:B1509,2,FALSE)</f>
        <v>32 - tulud kaupade ja teenuste müügist</v>
      </c>
      <c r="C2430" t="s">
        <v>1860</v>
      </c>
      <c r="D2430">
        <v>51552</v>
      </c>
      <c r="E2430" s="1">
        <v>322490</v>
      </c>
      <c r="F2430" t="s">
        <v>1860</v>
      </c>
      <c r="G2430" t="s">
        <v>531</v>
      </c>
      <c r="H2430" t="s">
        <v>532</v>
      </c>
      <c r="I2430" t="s">
        <v>533</v>
      </c>
      <c r="J2430" t="s">
        <v>534</v>
      </c>
    </row>
    <row r="2431" spans="1:16" x14ac:dyDescent="0.35">
      <c r="A2431" t="str">
        <f>VLOOKUP(E2431,kontoplaan!A164:F1632,6,FALSE)</f>
        <v>Põhitegevuse kulud</v>
      </c>
      <c r="B2431" t="str">
        <f>VLOOKUP(E2431,kontogrupp!A172:B1510,2,FALSE)</f>
        <v>55 - majandamiskulud</v>
      </c>
      <c r="C2431" t="s">
        <v>230</v>
      </c>
      <c r="D2431">
        <v>10000</v>
      </c>
      <c r="E2431" s="1">
        <v>551590</v>
      </c>
      <c r="F2431" t="s">
        <v>230</v>
      </c>
      <c r="G2431" t="s">
        <v>531</v>
      </c>
      <c r="H2431" t="s">
        <v>532</v>
      </c>
      <c r="I2431" t="s">
        <v>533</v>
      </c>
      <c r="J2431" t="s">
        <v>534</v>
      </c>
    </row>
    <row r="2432" spans="1:16" x14ac:dyDescent="0.35">
      <c r="A2432" t="str">
        <f>VLOOKUP(E2432,kontoplaan!A165:F1633,6,FALSE)</f>
        <v>Põhitegevuse kulud</v>
      </c>
      <c r="B2432" t="str">
        <f>VLOOKUP(E2432,kontogrupp!A173:B1511,2,FALSE)</f>
        <v>55 - majandamiskulud</v>
      </c>
      <c r="C2432" t="s">
        <v>1250</v>
      </c>
      <c r="D2432">
        <v>26460</v>
      </c>
      <c r="E2432" s="1">
        <v>552100</v>
      </c>
      <c r="F2432" t="s">
        <v>1250</v>
      </c>
      <c r="G2432" t="s">
        <v>531</v>
      </c>
      <c r="H2432" t="s">
        <v>532</v>
      </c>
      <c r="I2432" t="s">
        <v>533</v>
      </c>
      <c r="J2432" t="s">
        <v>534</v>
      </c>
    </row>
    <row r="2433" spans="1:16" x14ac:dyDescent="0.35">
      <c r="A2433" t="str">
        <f>VLOOKUP(E2433,kontoplaan!A166:F1634,6,FALSE)</f>
        <v>Põhitegevuse kulud</v>
      </c>
      <c r="B2433" t="str">
        <f>VLOOKUP(E2433,kontogrupp!A174:B1512,2,FALSE)</f>
        <v>50 - tööjõukulud</v>
      </c>
      <c r="C2433" t="s">
        <v>18</v>
      </c>
      <c r="D2433">
        <v>90</v>
      </c>
      <c r="E2433" s="1">
        <v>506040</v>
      </c>
      <c r="F2433" t="s">
        <v>18</v>
      </c>
      <c r="G2433" t="s">
        <v>531</v>
      </c>
      <c r="H2433" t="s">
        <v>532</v>
      </c>
      <c r="I2433" t="s">
        <v>533</v>
      </c>
      <c r="J2433" t="s">
        <v>534</v>
      </c>
    </row>
    <row r="2434" spans="1:16" x14ac:dyDescent="0.35">
      <c r="A2434" t="str">
        <f>VLOOKUP(E2434,kontoplaan!A167:F1635,6,FALSE)</f>
        <v>Põhitegevuse kulud</v>
      </c>
      <c r="B2434" t="str">
        <f>VLOOKUP(E2434,kontogrupp!A175:B1513,2,FALSE)</f>
        <v>50 - tööjõukulud</v>
      </c>
      <c r="C2434" t="s">
        <v>28</v>
      </c>
      <c r="D2434">
        <v>3722</v>
      </c>
      <c r="E2434" s="1">
        <v>506000</v>
      </c>
      <c r="F2434" t="s">
        <v>28</v>
      </c>
      <c r="G2434" t="s">
        <v>531</v>
      </c>
      <c r="H2434" t="s">
        <v>532</v>
      </c>
      <c r="I2434" t="s">
        <v>533</v>
      </c>
      <c r="J2434" t="s">
        <v>534</v>
      </c>
    </row>
    <row r="2435" spans="1:16" x14ac:dyDescent="0.35">
      <c r="A2435" t="str">
        <f>VLOOKUP(E2435,kontoplaan!A168:F1636,6,FALSE)</f>
        <v>Põhitegevuse kulud</v>
      </c>
      <c r="B2435" t="str">
        <f>VLOOKUP(E2435,kontogrupp!A176:B1514,2,FALSE)</f>
        <v>50 - tööjõukulud</v>
      </c>
      <c r="C2435" t="s">
        <v>227</v>
      </c>
      <c r="D2435">
        <v>11280</v>
      </c>
      <c r="E2435" s="1">
        <v>500280</v>
      </c>
      <c r="F2435" t="s">
        <v>227</v>
      </c>
      <c r="G2435" t="s">
        <v>531</v>
      </c>
      <c r="H2435" t="s">
        <v>532</v>
      </c>
      <c r="I2435" t="s">
        <v>533</v>
      </c>
      <c r="J2435" t="s">
        <v>534</v>
      </c>
    </row>
    <row r="2436" spans="1:16" x14ac:dyDescent="0.35">
      <c r="A2436" t="str">
        <f>VLOOKUP(E2436,kontoplaan!A169:F1637,6,FALSE)</f>
        <v>Põhitegevuse kulud</v>
      </c>
      <c r="B2436" t="str">
        <f>VLOOKUP(E2436,kontogrupp!A177:B1515,2,FALSE)</f>
        <v>55 - majandamiskulud</v>
      </c>
      <c r="C2436" t="s">
        <v>1900</v>
      </c>
      <c r="D2436">
        <v>-177024</v>
      </c>
      <c r="E2436" s="1">
        <v>5512</v>
      </c>
      <c r="F2436" t="s">
        <v>1900</v>
      </c>
      <c r="G2436" t="s">
        <v>47</v>
      </c>
      <c r="H2436" t="s">
        <v>48</v>
      </c>
      <c r="I2436" t="s">
        <v>292</v>
      </c>
      <c r="J2436" t="s">
        <v>293</v>
      </c>
      <c r="K2436" t="s">
        <v>669</v>
      </c>
      <c r="L2436" t="s">
        <v>670</v>
      </c>
      <c r="O2436" t="s">
        <v>671</v>
      </c>
      <c r="P2436" t="s">
        <v>672</v>
      </c>
    </row>
    <row r="2437" spans="1:16" x14ac:dyDescent="0.35">
      <c r="A2437" t="str">
        <f>VLOOKUP(E2437,kontoplaan!A170:F1638,6,FALSE)</f>
        <v>Põhitegevuse kulud</v>
      </c>
      <c r="B2437" t="str">
        <f>VLOOKUP(E2437,kontogrupp!A178:B1516,2,FALSE)</f>
        <v>55 - majandamiskulud</v>
      </c>
      <c r="C2437" t="s">
        <v>904</v>
      </c>
      <c r="D2437">
        <v>2000</v>
      </c>
      <c r="E2437" s="1">
        <v>551108</v>
      </c>
      <c r="F2437" t="s">
        <v>904</v>
      </c>
      <c r="G2437" t="s">
        <v>563</v>
      </c>
      <c r="H2437" t="s">
        <v>564</v>
      </c>
      <c r="I2437" t="s">
        <v>565</v>
      </c>
      <c r="J2437" t="s">
        <v>566</v>
      </c>
      <c r="K2437" t="s">
        <v>1991</v>
      </c>
      <c r="L2437" t="s">
        <v>1992</v>
      </c>
    </row>
    <row r="2438" spans="1:16" x14ac:dyDescent="0.35">
      <c r="A2438" t="str">
        <f>VLOOKUP(E2438,kontoplaan!A171:F1639,6,FALSE)</f>
        <v>Põhitegevuse kulud</v>
      </c>
      <c r="B2438" t="str">
        <f>VLOOKUP(E2438,kontogrupp!A179:B1517,2,FALSE)</f>
        <v>55 - majandamiskulud</v>
      </c>
      <c r="C2438" t="s">
        <v>172</v>
      </c>
      <c r="D2438">
        <v>-1000</v>
      </c>
      <c r="E2438" s="1">
        <v>551104</v>
      </c>
      <c r="F2438" t="s">
        <v>172</v>
      </c>
      <c r="G2438" t="s">
        <v>47</v>
      </c>
      <c r="H2438" t="s">
        <v>48</v>
      </c>
      <c r="I2438" t="s">
        <v>292</v>
      </c>
      <c r="J2438" t="s">
        <v>293</v>
      </c>
      <c r="K2438" t="s">
        <v>1607</v>
      </c>
      <c r="L2438" t="s">
        <v>1608</v>
      </c>
    </row>
    <row r="2439" spans="1:16" x14ac:dyDescent="0.35">
      <c r="A2439" t="str">
        <f>VLOOKUP(E2439,kontoplaan!A172:F1640,6,FALSE)</f>
        <v>Põhitegevuse kulud</v>
      </c>
      <c r="B2439" t="str">
        <f>VLOOKUP(E2439,kontogrupp!A180:B1518,2,FALSE)</f>
        <v>55 - majandamiskulud</v>
      </c>
      <c r="C2439" t="s">
        <v>172</v>
      </c>
      <c r="D2439">
        <v>-15000</v>
      </c>
      <c r="E2439" s="1">
        <v>551240</v>
      </c>
      <c r="F2439" t="s">
        <v>172</v>
      </c>
      <c r="G2439" t="s">
        <v>47</v>
      </c>
      <c r="H2439" t="s">
        <v>48</v>
      </c>
      <c r="I2439" t="s">
        <v>32</v>
      </c>
      <c r="J2439" t="s">
        <v>33</v>
      </c>
      <c r="O2439" t="s">
        <v>709</v>
      </c>
      <c r="P2439" t="s">
        <v>710</v>
      </c>
    </row>
    <row r="2440" spans="1:16" x14ac:dyDescent="0.35">
      <c r="A2440" t="str">
        <f>VLOOKUP(E2440,kontoplaan!A173:F1641,6,FALSE)</f>
        <v>Põhitegevuse kulud</v>
      </c>
      <c r="B2440" t="str">
        <f>VLOOKUP(E2440,kontogrupp!A181:B1519,2,FALSE)</f>
        <v>55 - majandamiskulud</v>
      </c>
      <c r="C2440" t="s">
        <v>172</v>
      </c>
      <c r="D2440">
        <v>-60000</v>
      </c>
      <c r="E2440" s="1">
        <v>551240</v>
      </c>
      <c r="F2440" t="s">
        <v>172</v>
      </c>
      <c r="G2440" t="s">
        <v>458</v>
      </c>
      <c r="H2440" t="s">
        <v>459</v>
      </c>
      <c r="I2440" t="s">
        <v>348</v>
      </c>
      <c r="J2440" t="s">
        <v>349</v>
      </c>
      <c r="O2440" t="s">
        <v>1817</v>
      </c>
      <c r="P2440" t="s">
        <v>1818</v>
      </c>
    </row>
    <row r="2441" spans="1:16" x14ac:dyDescent="0.35">
      <c r="A2441" t="str">
        <f>VLOOKUP(E2441,kontoplaan!A174:F1642,6,FALSE)</f>
        <v>Põhitegevuse kulud</v>
      </c>
      <c r="B2441" t="str">
        <f>VLOOKUP(E2441,kontogrupp!A182:B1520,2,FALSE)</f>
        <v>55 - majandamiskulud</v>
      </c>
      <c r="C2441" t="s">
        <v>400</v>
      </c>
      <c r="D2441">
        <v>10000</v>
      </c>
      <c r="E2441" s="1">
        <v>551106</v>
      </c>
      <c r="F2441" t="s">
        <v>400</v>
      </c>
      <c r="G2441" t="s">
        <v>384</v>
      </c>
      <c r="H2441" t="s">
        <v>385</v>
      </c>
      <c r="I2441" t="s">
        <v>339</v>
      </c>
      <c r="J2441" t="s">
        <v>340</v>
      </c>
      <c r="K2441" t="s">
        <v>390</v>
      </c>
      <c r="L2441" t="s">
        <v>391</v>
      </c>
    </row>
    <row r="2442" spans="1:16" x14ac:dyDescent="0.35">
      <c r="A2442" t="str">
        <f>VLOOKUP(E2442,kontoplaan!A175:F1643,6,FALSE)</f>
        <v>Põhitegevuse kulud</v>
      </c>
      <c r="B2442" t="str">
        <f>VLOOKUP(E2442,kontogrupp!A183:B1521,2,FALSE)</f>
        <v>55 - majandamiskulud</v>
      </c>
      <c r="C2442" t="s">
        <v>400</v>
      </c>
      <c r="D2442">
        <v>25000</v>
      </c>
      <c r="E2442" s="1">
        <v>551106</v>
      </c>
      <c r="F2442" t="s">
        <v>400</v>
      </c>
      <c r="G2442" t="s">
        <v>548</v>
      </c>
      <c r="H2442" t="s">
        <v>549</v>
      </c>
      <c r="I2442" t="s">
        <v>550</v>
      </c>
      <c r="J2442" t="s">
        <v>551</v>
      </c>
      <c r="K2442" t="s">
        <v>552</v>
      </c>
      <c r="L2442" t="s">
        <v>553</v>
      </c>
    </row>
    <row r="2443" spans="1:16" x14ac:dyDescent="0.35">
      <c r="A2443" t="str">
        <f>VLOOKUP(E2443,kontoplaan!A176:F1644,6,FALSE)</f>
        <v>Põhitegevuse kulud</v>
      </c>
      <c r="B2443" t="str">
        <f>VLOOKUP(E2443,kontogrupp!A184:B1522,2,FALSE)</f>
        <v>55 - majandamiskulud</v>
      </c>
      <c r="C2443" t="s">
        <v>400</v>
      </c>
      <c r="D2443">
        <v>30000</v>
      </c>
      <c r="E2443" s="1">
        <v>551106</v>
      </c>
      <c r="F2443" t="s">
        <v>400</v>
      </c>
      <c r="G2443" t="s">
        <v>221</v>
      </c>
      <c r="H2443" t="s">
        <v>222</v>
      </c>
      <c r="I2443" t="s">
        <v>223</v>
      </c>
      <c r="J2443" t="s">
        <v>224</v>
      </c>
      <c r="K2443" t="s">
        <v>408</v>
      </c>
      <c r="L2443" t="s">
        <v>409</v>
      </c>
    </row>
    <row r="2444" spans="1:16" x14ac:dyDescent="0.35">
      <c r="A2444" t="str">
        <f>VLOOKUP(E2444,kontoplaan!A177:F1645,6,FALSE)</f>
        <v>Põhitegevuse kulud</v>
      </c>
      <c r="B2444" t="str">
        <f>VLOOKUP(E2444,kontogrupp!A185:B1523,2,FALSE)</f>
        <v>55 - majandamiskulud</v>
      </c>
      <c r="C2444" t="s">
        <v>400</v>
      </c>
      <c r="D2444">
        <v>45000</v>
      </c>
      <c r="E2444" s="1">
        <v>551106</v>
      </c>
      <c r="F2444" t="s">
        <v>400</v>
      </c>
      <c r="G2444" t="s">
        <v>422</v>
      </c>
      <c r="H2444" t="s">
        <v>423</v>
      </c>
      <c r="I2444" t="s">
        <v>307</v>
      </c>
      <c r="J2444" t="s">
        <v>308</v>
      </c>
    </row>
    <row r="2445" spans="1:16" x14ac:dyDescent="0.35">
      <c r="A2445" t="str">
        <f>VLOOKUP(E2445,kontoplaan!A178:F1646,6,FALSE)</f>
        <v>Põhitegevuse kulud</v>
      </c>
      <c r="B2445" t="str">
        <f>VLOOKUP(E2445,kontogrupp!A186:B1524,2,FALSE)</f>
        <v>55 - majandamiskulud</v>
      </c>
      <c r="C2445" t="s">
        <v>400</v>
      </c>
      <c r="D2445">
        <v>20000</v>
      </c>
      <c r="E2445" s="1">
        <v>551106</v>
      </c>
      <c r="F2445" t="s">
        <v>400</v>
      </c>
      <c r="G2445" t="s">
        <v>404</v>
      </c>
      <c r="H2445" t="s">
        <v>405</v>
      </c>
      <c r="I2445" t="s">
        <v>307</v>
      </c>
      <c r="J2445" t="s">
        <v>308</v>
      </c>
      <c r="K2445" t="s">
        <v>406</v>
      </c>
      <c r="L2445" t="s">
        <v>407</v>
      </c>
    </row>
    <row r="2446" spans="1:16" x14ac:dyDescent="0.35">
      <c r="A2446" t="str">
        <f>VLOOKUP(E2446,kontoplaan!A179:F1647,6,FALSE)</f>
        <v>Põhitegevuse kulud</v>
      </c>
      <c r="B2446" t="str">
        <f>VLOOKUP(E2446,kontogrupp!A187:B1525,2,FALSE)</f>
        <v>55 - majandamiskulud</v>
      </c>
      <c r="C2446" t="s">
        <v>400</v>
      </c>
      <c r="D2446">
        <v>-20000</v>
      </c>
      <c r="E2446" s="1">
        <v>551260</v>
      </c>
      <c r="F2446" t="s">
        <v>400</v>
      </c>
      <c r="G2446" t="s">
        <v>458</v>
      </c>
      <c r="H2446" t="s">
        <v>459</v>
      </c>
      <c r="I2446" t="s">
        <v>886</v>
      </c>
      <c r="J2446" t="s">
        <v>887</v>
      </c>
    </row>
    <row r="2447" spans="1:16" x14ac:dyDescent="0.35">
      <c r="A2447" t="str">
        <f>VLOOKUP(E2447,kontoplaan!A180:F1648,6,FALSE)</f>
        <v>Põhitegevuse kulud</v>
      </c>
      <c r="B2447" t="str">
        <f>VLOOKUP(E2447,kontogrupp!A188:B1526,2,FALSE)</f>
        <v>55 - majandamiskulud</v>
      </c>
      <c r="C2447" t="s">
        <v>400</v>
      </c>
      <c r="D2447">
        <v>20000</v>
      </c>
      <c r="E2447" s="1">
        <v>551106</v>
      </c>
      <c r="F2447" t="s">
        <v>400</v>
      </c>
      <c r="G2447" t="s">
        <v>404</v>
      </c>
      <c r="H2447" t="s">
        <v>405</v>
      </c>
      <c r="I2447" t="s">
        <v>307</v>
      </c>
      <c r="J2447" t="s">
        <v>308</v>
      </c>
      <c r="K2447" t="s">
        <v>471</v>
      </c>
      <c r="L2447" t="s">
        <v>472</v>
      </c>
    </row>
    <row r="2448" spans="1:16" x14ac:dyDescent="0.35">
      <c r="A2448" t="str">
        <f>VLOOKUP(E2448,kontoplaan!A181:F1649,6,FALSE)</f>
        <v>Põhitegevuse kulud</v>
      </c>
      <c r="B2448" t="str">
        <f>VLOOKUP(E2448,kontogrupp!A189:B1527,2,FALSE)</f>
        <v>55 - majandamiskulud</v>
      </c>
      <c r="C2448" t="s">
        <v>400</v>
      </c>
      <c r="D2448">
        <v>20000</v>
      </c>
      <c r="E2448" s="1">
        <v>551106</v>
      </c>
      <c r="F2448" t="s">
        <v>400</v>
      </c>
      <c r="G2448" t="s">
        <v>158</v>
      </c>
      <c r="H2448" t="s">
        <v>159</v>
      </c>
      <c r="I2448" t="s">
        <v>117</v>
      </c>
      <c r="J2448" t="s">
        <v>118</v>
      </c>
      <c r="K2448" t="s">
        <v>398</v>
      </c>
      <c r="L2448" t="s">
        <v>399</v>
      </c>
    </row>
    <row r="2449" spans="1:16" x14ac:dyDescent="0.35">
      <c r="A2449" t="str">
        <f>VLOOKUP(E2449,kontoplaan!A182:F1650,6,FALSE)</f>
        <v>Põhitegevuse kulud</v>
      </c>
      <c r="B2449" t="str">
        <f>VLOOKUP(E2449,kontogrupp!A190:B1528,2,FALSE)</f>
        <v>55 - majandamiskulud</v>
      </c>
      <c r="C2449" t="s">
        <v>400</v>
      </c>
      <c r="D2449">
        <v>25000</v>
      </c>
      <c r="E2449" s="1">
        <v>551106</v>
      </c>
      <c r="F2449" t="s">
        <v>400</v>
      </c>
      <c r="G2449" t="s">
        <v>154</v>
      </c>
      <c r="H2449" t="s">
        <v>155</v>
      </c>
      <c r="I2449" t="s">
        <v>117</v>
      </c>
      <c r="J2449" t="s">
        <v>118</v>
      </c>
      <c r="K2449" t="s">
        <v>560</v>
      </c>
      <c r="L2449" t="s">
        <v>561</v>
      </c>
    </row>
    <row r="2450" spans="1:16" x14ac:dyDescent="0.35">
      <c r="A2450" t="str">
        <f>VLOOKUP(E2450,kontoplaan!A183:F1651,6,FALSE)</f>
        <v>Põhitegevuse kulud</v>
      </c>
      <c r="B2450" t="str">
        <f>VLOOKUP(E2450,kontogrupp!A191:B1529,2,FALSE)</f>
        <v>55 - majandamiskulud</v>
      </c>
      <c r="C2450" t="s">
        <v>400</v>
      </c>
      <c r="D2450">
        <v>25000</v>
      </c>
      <c r="E2450" s="1">
        <v>551106</v>
      </c>
      <c r="F2450" t="s">
        <v>400</v>
      </c>
      <c r="G2450" t="s">
        <v>134</v>
      </c>
      <c r="H2450" t="s">
        <v>135</v>
      </c>
      <c r="I2450" t="s">
        <v>117</v>
      </c>
      <c r="J2450" t="s">
        <v>118</v>
      </c>
      <c r="K2450" t="s">
        <v>426</v>
      </c>
      <c r="L2450" t="s">
        <v>427</v>
      </c>
    </row>
    <row r="2451" spans="1:16" x14ac:dyDescent="0.35">
      <c r="A2451" t="str">
        <f>VLOOKUP(E2451,kontoplaan!A184:F1652,6,FALSE)</f>
        <v>Põhitegevuse kulud</v>
      </c>
      <c r="B2451" t="str">
        <f>VLOOKUP(E2451,kontogrupp!A192:B1530,2,FALSE)</f>
        <v>55 - majandamiskulud</v>
      </c>
      <c r="C2451" t="s">
        <v>347</v>
      </c>
      <c r="D2451">
        <v>4839</v>
      </c>
      <c r="E2451" s="1">
        <v>551290</v>
      </c>
      <c r="F2451" t="s">
        <v>347</v>
      </c>
      <c r="G2451" t="s">
        <v>47</v>
      </c>
      <c r="H2451" t="s">
        <v>48</v>
      </c>
      <c r="I2451" t="s">
        <v>348</v>
      </c>
      <c r="J2451" t="s">
        <v>349</v>
      </c>
      <c r="O2451" t="s">
        <v>1993</v>
      </c>
      <c r="P2451" t="s">
        <v>1994</v>
      </c>
    </row>
    <row r="2452" spans="1:16" x14ac:dyDescent="0.35">
      <c r="A2452" t="str">
        <f>VLOOKUP(E2452,kontoplaan!A185:F1653,6,FALSE)</f>
        <v>Põhitegevuse kulud</v>
      </c>
      <c r="B2452" t="str">
        <f>VLOOKUP(E2452,kontogrupp!A193:B1531,2,FALSE)</f>
        <v>55 - majandamiskulud</v>
      </c>
      <c r="C2452" t="s">
        <v>347</v>
      </c>
      <c r="D2452">
        <v>-4839</v>
      </c>
      <c r="E2452" s="1">
        <v>551290</v>
      </c>
      <c r="F2452" t="s">
        <v>347</v>
      </c>
      <c r="G2452" t="s">
        <v>47</v>
      </c>
      <c r="H2452" t="s">
        <v>48</v>
      </c>
      <c r="I2452" t="s">
        <v>348</v>
      </c>
      <c r="J2452" t="s">
        <v>349</v>
      </c>
      <c r="O2452" t="s">
        <v>350</v>
      </c>
      <c r="P2452" t="s">
        <v>351</v>
      </c>
    </row>
    <row r="2453" spans="1:16" x14ac:dyDescent="0.35">
      <c r="A2453" t="str">
        <f>VLOOKUP(E2453,kontoplaan!A186:F1654,6,FALSE)</f>
        <v>Põhitegevuse kulud</v>
      </c>
      <c r="B2453" t="str">
        <f>VLOOKUP(E2453,kontogrupp!A194:B1532,2,FALSE)</f>
        <v>55 - majandamiskulud</v>
      </c>
      <c r="C2453" t="s">
        <v>1995</v>
      </c>
      <c r="D2453">
        <v>12600</v>
      </c>
      <c r="E2453" s="1">
        <v>551108</v>
      </c>
      <c r="F2453" t="s">
        <v>904</v>
      </c>
      <c r="G2453" t="s">
        <v>490</v>
      </c>
      <c r="H2453" t="s">
        <v>491</v>
      </c>
      <c r="I2453" t="s">
        <v>492</v>
      </c>
      <c r="J2453" t="s">
        <v>493</v>
      </c>
      <c r="K2453" t="s">
        <v>494</v>
      </c>
      <c r="L2453" t="s">
        <v>495</v>
      </c>
    </row>
    <row r="2454" spans="1:16" x14ac:dyDescent="0.35">
      <c r="A2454" t="str">
        <f>VLOOKUP(E2454,kontoplaan!A187:F1655,6,FALSE)</f>
        <v>Põhitegevuse kulud</v>
      </c>
      <c r="B2454" t="str">
        <f>VLOOKUP(E2454,kontogrupp!A195:B1533,2,FALSE)</f>
        <v>55 - majandamiskulud</v>
      </c>
      <c r="C2454" t="s">
        <v>1996</v>
      </c>
      <c r="D2454">
        <v>1099</v>
      </c>
      <c r="E2454" s="1">
        <v>552590</v>
      </c>
      <c r="F2454" t="s">
        <v>149</v>
      </c>
      <c r="G2454" t="s">
        <v>134</v>
      </c>
      <c r="H2454" t="s">
        <v>135</v>
      </c>
      <c r="I2454" t="s">
        <v>117</v>
      </c>
      <c r="J2454" t="s">
        <v>118</v>
      </c>
    </row>
    <row r="2455" spans="1:16" x14ac:dyDescent="0.35">
      <c r="A2455" t="str">
        <f>VLOOKUP(E2455,kontoplaan!A188:F1656,6,FALSE)</f>
        <v>Põhitegevuse kulud</v>
      </c>
      <c r="B2455" t="str">
        <f>VLOOKUP(E2455,kontogrupp!A196:B1534,2,FALSE)</f>
        <v>55 - majandamiskulud</v>
      </c>
      <c r="C2455" t="s">
        <v>297</v>
      </c>
      <c r="D2455">
        <v>2000</v>
      </c>
      <c r="E2455" s="1">
        <v>552520</v>
      </c>
      <c r="F2455" t="s">
        <v>297</v>
      </c>
      <c r="G2455" t="s">
        <v>531</v>
      </c>
      <c r="H2455" t="s">
        <v>532</v>
      </c>
      <c r="I2455" t="s">
        <v>533</v>
      </c>
      <c r="J2455" t="s">
        <v>534</v>
      </c>
    </row>
    <row r="2456" spans="1:16" x14ac:dyDescent="0.35">
      <c r="A2456" t="str">
        <f>VLOOKUP(E2456,kontoplaan!A189:F1657,6,FALSE)</f>
        <v>Põhitegevuse kulud</v>
      </c>
      <c r="B2456" t="str">
        <f>VLOOKUP(E2456,kontogrupp!A197:B1535,2,FALSE)</f>
        <v>55 - majandamiskulud</v>
      </c>
      <c r="C2456" t="s">
        <v>138</v>
      </c>
      <c r="D2456">
        <v>-2000</v>
      </c>
      <c r="E2456" s="1">
        <v>550400</v>
      </c>
      <c r="F2456" t="s">
        <v>138</v>
      </c>
      <c r="G2456" t="s">
        <v>531</v>
      </c>
      <c r="H2456" t="s">
        <v>532</v>
      </c>
      <c r="I2456" t="s">
        <v>533</v>
      </c>
      <c r="J2456" t="s">
        <v>534</v>
      </c>
    </row>
    <row r="2457" spans="1:16" x14ac:dyDescent="0.35">
      <c r="A2457" t="str">
        <f>VLOOKUP(E2457,kontoplaan!A190:F1658,6,FALSE)</f>
        <v>Põhitegevuse kulud</v>
      </c>
      <c r="B2457" t="str">
        <f>VLOOKUP(E2457,kontogrupp!A198:B1536,2,FALSE)</f>
        <v>50 - tööjõukulud</v>
      </c>
      <c r="C2457" t="s">
        <v>1997</v>
      </c>
      <c r="D2457">
        <v>75</v>
      </c>
      <c r="E2457" s="1">
        <v>506040</v>
      </c>
      <c r="F2457" t="s">
        <v>18</v>
      </c>
      <c r="G2457" t="s">
        <v>490</v>
      </c>
      <c r="H2457" t="s">
        <v>491</v>
      </c>
      <c r="I2457" t="s">
        <v>492</v>
      </c>
      <c r="J2457" t="s">
        <v>493</v>
      </c>
      <c r="M2457" t="s">
        <v>1180</v>
      </c>
      <c r="N2457" t="s">
        <v>1181</v>
      </c>
    </row>
    <row r="2458" spans="1:16" x14ac:dyDescent="0.35">
      <c r="A2458" t="str">
        <f>VLOOKUP(E2458,kontoplaan!A191:F1659,6,FALSE)</f>
        <v>Põhitegevuse kulud</v>
      </c>
      <c r="B2458" t="str">
        <f>VLOOKUP(E2458,kontogrupp!A199:B1537,2,FALSE)</f>
        <v>50 - tööjõukulud</v>
      </c>
      <c r="C2458" t="s">
        <v>1997</v>
      </c>
      <c r="D2458">
        <v>3106</v>
      </c>
      <c r="E2458" s="1">
        <v>506000</v>
      </c>
      <c r="F2458" t="s">
        <v>28</v>
      </c>
      <c r="G2458" t="s">
        <v>490</v>
      </c>
      <c r="H2458" t="s">
        <v>491</v>
      </c>
      <c r="I2458" t="s">
        <v>492</v>
      </c>
      <c r="J2458" t="s">
        <v>493</v>
      </c>
      <c r="M2458" t="s">
        <v>1180</v>
      </c>
      <c r="N2458" t="s">
        <v>1181</v>
      </c>
    </row>
    <row r="2459" spans="1:16" x14ac:dyDescent="0.35">
      <c r="A2459" t="str">
        <f>VLOOKUP(E2459,kontoplaan!A192:F1660,6,FALSE)</f>
        <v>Põhitegevuse kulud</v>
      </c>
      <c r="B2459" t="str">
        <f>VLOOKUP(E2459,kontogrupp!A200:B1538,2,FALSE)</f>
        <v>50 - tööjõukulud</v>
      </c>
      <c r="C2459" t="s">
        <v>1997</v>
      </c>
      <c r="D2459">
        <v>9414</v>
      </c>
      <c r="E2459" s="1">
        <v>500500</v>
      </c>
      <c r="F2459" t="s">
        <v>97</v>
      </c>
      <c r="G2459" t="s">
        <v>490</v>
      </c>
      <c r="H2459" t="s">
        <v>491</v>
      </c>
      <c r="I2459" t="s">
        <v>492</v>
      </c>
      <c r="J2459" t="s">
        <v>493</v>
      </c>
      <c r="M2459" t="s">
        <v>1180</v>
      </c>
      <c r="N2459" t="s">
        <v>1181</v>
      </c>
    </row>
    <row r="2460" spans="1:16" x14ac:dyDescent="0.35">
      <c r="A2460" t="str">
        <f>VLOOKUP(E2460,kontoplaan!A193:F1661,6,FALSE)</f>
        <v>Põhitegevuse kulud</v>
      </c>
      <c r="B2460" t="str">
        <f>VLOOKUP(E2460,kontogrupp!A201:B1539,2,FALSE)</f>
        <v>55 - majandamiskulud</v>
      </c>
      <c r="C2460" t="s">
        <v>1997</v>
      </c>
      <c r="D2460">
        <v>2405</v>
      </c>
      <c r="E2460" s="1">
        <v>552590</v>
      </c>
      <c r="F2460" t="s">
        <v>149</v>
      </c>
      <c r="G2460" t="s">
        <v>490</v>
      </c>
      <c r="H2460" t="s">
        <v>491</v>
      </c>
      <c r="I2460" t="s">
        <v>492</v>
      </c>
      <c r="J2460" t="s">
        <v>493</v>
      </c>
      <c r="M2460" t="s">
        <v>1180</v>
      </c>
      <c r="N2460" t="s">
        <v>1181</v>
      </c>
    </row>
    <row r="2461" spans="1:16" hidden="1" x14ac:dyDescent="0.35">
      <c r="A2461" t="str">
        <f>VLOOKUP(E2461,kontoplaan!A194:F1662,6,FALSE)</f>
        <v>Põhitegevuse tulud</v>
      </c>
      <c r="B2461" t="str">
        <f>VLOOKUP(E2461,kontogrupp!A202:B1540,2,FALSE)</f>
        <v>35 - saadud toetused</v>
      </c>
      <c r="C2461" t="s">
        <v>1997</v>
      </c>
      <c r="D2461">
        <v>15000</v>
      </c>
      <c r="E2461" s="1">
        <v>350002</v>
      </c>
      <c r="F2461" t="s">
        <v>691</v>
      </c>
      <c r="G2461" t="s">
        <v>490</v>
      </c>
      <c r="H2461" t="s">
        <v>491</v>
      </c>
      <c r="I2461" t="s">
        <v>492</v>
      </c>
      <c r="J2461" t="s">
        <v>493</v>
      </c>
      <c r="M2461" t="s">
        <v>1180</v>
      </c>
      <c r="N2461" t="s">
        <v>1181</v>
      </c>
    </row>
    <row r="2462" spans="1:16" hidden="1" x14ac:dyDescent="0.35">
      <c r="A2462" t="str">
        <f>VLOOKUP(E2462,kontoplaan!A195:F1663,6,FALSE)</f>
        <v>Põhitegevuse tulud</v>
      </c>
      <c r="B2462" t="str">
        <f>VLOOKUP(E2462,kontogrupp!A203:B1541,2,FALSE)</f>
        <v>32 - tulud kaupade ja teenuste müügist</v>
      </c>
      <c r="C2462" t="s">
        <v>1998</v>
      </c>
      <c r="D2462">
        <v>-57014</v>
      </c>
      <c r="E2462" s="1">
        <v>322020</v>
      </c>
      <c r="F2462" t="s">
        <v>753</v>
      </c>
      <c r="G2462" t="s">
        <v>404</v>
      </c>
      <c r="H2462" t="s">
        <v>405</v>
      </c>
      <c r="I2462" t="s">
        <v>307</v>
      </c>
      <c r="J2462" t="s">
        <v>308</v>
      </c>
    </row>
    <row r="2463" spans="1:16" hidden="1" x14ac:dyDescent="0.35">
      <c r="A2463" t="str">
        <f>VLOOKUP(E2463,kontoplaan!A196:F1664,6,FALSE)</f>
        <v>Põhitegevuse tulud</v>
      </c>
      <c r="B2463" t="str">
        <f>VLOOKUP(E2463,kontogrupp!A204:B1542,2,FALSE)</f>
        <v>32 - tulud kaupade ja teenuste müügist</v>
      </c>
      <c r="C2463" t="s">
        <v>1998</v>
      </c>
      <c r="D2463">
        <v>-45541</v>
      </c>
      <c r="E2463" s="1">
        <v>322020</v>
      </c>
      <c r="F2463" t="s">
        <v>753</v>
      </c>
      <c r="G2463" t="s">
        <v>422</v>
      </c>
      <c r="H2463" t="s">
        <v>423</v>
      </c>
      <c r="I2463" t="s">
        <v>307</v>
      </c>
      <c r="J2463" t="s">
        <v>308</v>
      </c>
    </row>
    <row r="2464" spans="1:16" hidden="1" x14ac:dyDescent="0.35">
      <c r="A2464" t="str">
        <f>VLOOKUP(E2464,kontoplaan!A197:F1665,6,FALSE)</f>
        <v>Põhitegevuse tulud</v>
      </c>
      <c r="B2464" t="str">
        <f>VLOOKUP(E2464,kontogrupp!A205:B1543,2,FALSE)</f>
        <v>32 - tulud kaupade ja teenuste müügist</v>
      </c>
      <c r="C2464" t="s">
        <v>1998</v>
      </c>
      <c r="D2464">
        <v>-474</v>
      </c>
      <c r="E2464" s="1">
        <v>322020</v>
      </c>
      <c r="F2464" t="s">
        <v>753</v>
      </c>
      <c r="G2464" t="s">
        <v>305</v>
      </c>
      <c r="H2464" t="s">
        <v>306</v>
      </c>
      <c r="I2464" t="s">
        <v>307</v>
      </c>
      <c r="J2464" t="s">
        <v>308</v>
      </c>
    </row>
    <row r="2465" spans="1:16" hidden="1" x14ac:dyDescent="0.35">
      <c r="A2465" t="str">
        <f>VLOOKUP(E2465,kontoplaan!A198:F1666,6,FALSE)</f>
        <v>Põhitegevuse tulud</v>
      </c>
      <c r="B2465" t="str">
        <f>VLOOKUP(E2465,kontogrupp!A206:B1544,2,FALSE)</f>
        <v>32 - tulud kaupade ja teenuste müügist</v>
      </c>
      <c r="C2465" t="s">
        <v>1998</v>
      </c>
      <c r="D2465">
        <v>5702</v>
      </c>
      <c r="E2465" s="1">
        <v>322020</v>
      </c>
      <c r="F2465" t="s">
        <v>753</v>
      </c>
      <c r="G2465" t="s">
        <v>428</v>
      </c>
      <c r="H2465" t="s">
        <v>429</v>
      </c>
      <c r="I2465" t="s">
        <v>307</v>
      </c>
      <c r="J2465" t="s">
        <v>308</v>
      </c>
    </row>
    <row r="2466" spans="1:16" x14ac:dyDescent="0.35">
      <c r="A2466" t="str">
        <f>VLOOKUP(E2466,kontoplaan!A199:F1667,6,FALSE)</f>
        <v>Põhitegevuse kulud</v>
      </c>
      <c r="B2466" t="str">
        <f>VLOOKUP(E2466,kontogrupp!A207:B1545,2,FALSE)</f>
        <v>50 - tööjõukulud</v>
      </c>
      <c r="C2466" t="s">
        <v>1999</v>
      </c>
      <c r="D2466">
        <v>798</v>
      </c>
      <c r="E2466" s="1">
        <v>506040</v>
      </c>
      <c r="F2466" t="s">
        <v>18</v>
      </c>
      <c r="G2466" t="s">
        <v>139</v>
      </c>
      <c r="H2466" t="s">
        <v>140</v>
      </c>
      <c r="I2466" t="s">
        <v>117</v>
      </c>
      <c r="J2466" t="s">
        <v>118</v>
      </c>
      <c r="M2466" t="s">
        <v>286</v>
      </c>
      <c r="N2466" t="s">
        <v>287</v>
      </c>
      <c r="O2466" t="s">
        <v>143</v>
      </c>
      <c r="P2466" t="s">
        <v>144</v>
      </c>
    </row>
    <row r="2467" spans="1:16" x14ac:dyDescent="0.35">
      <c r="A2467" t="str">
        <f>VLOOKUP(E2467,kontoplaan!A200:F1668,6,FALSE)</f>
        <v>Põhitegevuse kulud</v>
      </c>
      <c r="B2467" t="str">
        <f>VLOOKUP(E2467,kontogrupp!A208:B1546,2,FALSE)</f>
        <v>50 - tööjõukulud</v>
      </c>
      <c r="C2467" t="s">
        <v>1999</v>
      </c>
      <c r="D2467">
        <v>32905</v>
      </c>
      <c r="E2467" s="1">
        <v>506000</v>
      </c>
      <c r="F2467" t="s">
        <v>28</v>
      </c>
      <c r="G2467" t="s">
        <v>139</v>
      </c>
      <c r="H2467" t="s">
        <v>140</v>
      </c>
      <c r="I2467" t="s">
        <v>117</v>
      </c>
      <c r="J2467" t="s">
        <v>118</v>
      </c>
      <c r="M2467" t="s">
        <v>286</v>
      </c>
      <c r="N2467" t="s">
        <v>287</v>
      </c>
      <c r="O2467" t="s">
        <v>143</v>
      </c>
      <c r="P2467" t="s">
        <v>144</v>
      </c>
    </row>
    <row r="2468" spans="1:16" x14ac:dyDescent="0.35">
      <c r="A2468" t="str">
        <f>VLOOKUP(E2468,kontoplaan!A201:F1669,6,FALSE)</f>
        <v>Põhitegevuse kulud</v>
      </c>
      <c r="B2468" t="str">
        <f>VLOOKUP(E2468,kontogrupp!A209:B1547,2,FALSE)</f>
        <v>50 - tööjõukulud</v>
      </c>
      <c r="C2468" t="s">
        <v>1999</v>
      </c>
      <c r="D2468">
        <v>99711</v>
      </c>
      <c r="E2468" s="1">
        <v>500260</v>
      </c>
      <c r="F2468" t="s">
        <v>157</v>
      </c>
      <c r="G2468" t="s">
        <v>139</v>
      </c>
      <c r="H2468" t="s">
        <v>140</v>
      </c>
      <c r="I2468" t="s">
        <v>117</v>
      </c>
      <c r="J2468" t="s">
        <v>118</v>
      </c>
      <c r="M2468" t="s">
        <v>286</v>
      </c>
      <c r="N2468" t="s">
        <v>287</v>
      </c>
      <c r="O2468" t="s">
        <v>143</v>
      </c>
      <c r="P2468" t="s">
        <v>144</v>
      </c>
    </row>
    <row r="2469" spans="1:16" x14ac:dyDescent="0.35">
      <c r="A2469" t="str">
        <f>VLOOKUP(E2469,kontoplaan!A202:F1670,6,FALSE)</f>
        <v>Põhitegevuse kulud</v>
      </c>
      <c r="B2469" t="str">
        <f>VLOOKUP(E2469,kontogrupp!A210:B1548,2,FALSE)</f>
        <v>50 - tööjõukulud</v>
      </c>
      <c r="C2469" t="s">
        <v>1819</v>
      </c>
      <c r="D2469">
        <v>-382</v>
      </c>
      <c r="E2469" s="1">
        <v>506040</v>
      </c>
      <c r="F2469" t="s">
        <v>18</v>
      </c>
      <c r="G2469" t="s">
        <v>288</v>
      </c>
      <c r="H2469" t="s">
        <v>289</v>
      </c>
      <c r="I2469" t="s">
        <v>117</v>
      </c>
      <c r="J2469" t="s">
        <v>118</v>
      </c>
      <c r="M2469" t="s">
        <v>286</v>
      </c>
      <c r="N2469" t="s">
        <v>287</v>
      </c>
    </row>
    <row r="2470" spans="1:16" x14ac:dyDescent="0.35">
      <c r="A2470" t="str">
        <f>VLOOKUP(E2470,kontoplaan!A203:F1671,6,FALSE)</f>
        <v>Põhitegevuse kulud</v>
      </c>
      <c r="B2470" t="str">
        <f>VLOOKUP(E2470,kontogrupp!A211:B1549,2,FALSE)</f>
        <v>50 - tööjõukulud</v>
      </c>
      <c r="C2470" t="s">
        <v>1819</v>
      </c>
      <c r="D2470">
        <v>-15746</v>
      </c>
      <c r="E2470" s="1">
        <v>506000</v>
      </c>
      <c r="F2470" t="s">
        <v>28</v>
      </c>
      <c r="G2470" t="s">
        <v>288</v>
      </c>
      <c r="H2470" t="s">
        <v>289</v>
      </c>
      <c r="I2470" t="s">
        <v>117</v>
      </c>
      <c r="J2470" t="s">
        <v>118</v>
      </c>
      <c r="M2470" t="s">
        <v>286</v>
      </c>
      <c r="N2470" t="s">
        <v>287</v>
      </c>
    </row>
    <row r="2471" spans="1:16" x14ac:dyDescent="0.35">
      <c r="A2471" t="str">
        <f>VLOOKUP(E2471,kontoplaan!A204:F1672,6,FALSE)</f>
        <v>Põhitegevuse kulud</v>
      </c>
      <c r="B2471" t="str">
        <f>VLOOKUP(E2471,kontogrupp!A212:B1550,2,FALSE)</f>
        <v>50 - tööjõukulud</v>
      </c>
      <c r="C2471" t="s">
        <v>1819</v>
      </c>
      <c r="D2471">
        <v>-47716</v>
      </c>
      <c r="E2471" s="1">
        <v>500260</v>
      </c>
      <c r="F2471" t="s">
        <v>157</v>
      </c>
      <c r="G2471" t="s">
        <v>288</v>
      </c>
      <c r="H2471" t="s">
        <v>289</v>
      </c>
      <c r="I2471" t="s">
        <v>117</v>
      </c>
      <c r="J2471" t="s">
        <v>118</v>
      </c>
      <c r="M2471" t="s">
        <v>286</v>
      </c>
      <c r="N2471" t="s">
        <v>287</v>
      </c>
    </row>
    <row r="2472" spans="1:16" x14ac:dyDescent="0.35">
      <c r="A2472" t="str">
        <f>VLOOKUP(E2472,kontoplaan!A205:F1673,6,FALSE)</f>
        <v>Põhitegevuse kulud</v>
      </c>
      <c r="B2472" t="str">
        <f>VLOOKUP(E2472,kontogrupp!A213:B1551,2,FALSE)</f>
        <v>50 - tööjõukulud</v>
      </c>
      <c r="C2472" t="s">
        <v>2000</v>
      </c>
      <c r="D2472">
        <v>-955</v>
      </c>
      <c r="E2472" s="1">
        <v>506040</v>
      </c>
      <c r="F2472" t="s">
        <v>18</v>
      </c>
      <c r="G2472" t="s">
        <v>134</v>
      </c>
      <c r="H2472" t="s">
        <v>135</v>
      </c>
      <c r="I2472" t="s">
        <v>117</v>
      </c>
      <c r="J2472" t="s">
        <v>118</v>
      </c>
      <c r="M2472" t="s">
        <v>286</v>
      </c>
      <c r="N2472" t="s">
        <v>287</v>
      </c>
    </row>
    <row r="2473" spans="1:16" x14ac:dyDescent="0.35">
      <c r="A2473" t="str">
        <f>VLOOKUP(E2473,kontoplaan!A206:F1674,6,FALSE)</f>
        <v>Põhitegevuse kulud</v>
      </c>
      <c r="B2473" t="str">
        <f>VLOOKUP(E2473,kontogrupp!A214:B1552,2,FALSE)</f>
        <v>50 - tööjõukulud</v>
      </c>
      <c r="C2473" t="s">
        <v>1819</v>
      </c>
      <c r="D2473">
        <v>-39375</v>
      </c>
      <c r="E2473" s="1">
        <v>506000</v>
      </c>
      <c r="F2473" t="s">
        <v>28</v>
      </c>
      <c r="G2473" t="s">
        <v>134</v>
      </c>
      <c r="H2473" t="s">
        <v>135</v>
      </c>
      <c r="I2473" t="s">
        <v>117</v>
      </c>
      <c r="J2473" t="s">
        <v>118</v>
      </c>
      <c r="M2473" t="s">
        <v>286</v>
      </c>
      <c r="N2473" t="s">
        <v>287</v>
      </c>
    </row>
    <row r="2474" spans="1:16" x14ac:dyDescent="0.35">
      <c r="A2474" t="str">
        <f>VLOOKUP(E2474,kontoplaan!A207:F1675,6,FALSE)</f>
        <v>Põhitegevuse kulud</v>
      </c>
      <c r="B2474" t="str">
        <f>VLOOKUP(E2474,kontogrupp!A215:B1553,2,FALSE)</f>
        <v>50 - tööjõukulud</v>
      </c>
      <c r="C2474" t="s">
        <v>1819</v>
      </c>
      <c r="D2474">
        <v>-119319</v>
      </c>
      <c r="E2474" s="1">
        <v>500260</v>
      </c>
      <c r="F2474" t="s">
        <v>157</v>
      </c>
      <c r="G2474" t="s">
        <v>134</v>
      </c>
      <c r="H2474" t="s">
        <v>135</v>
      </c>
      <c r="I2474" t="s">
        <v>117</v>
      </c>
      <c r="J2474" t="s">
        <v>118</v>
      </c>
      <c r="M2474" t="s">
        <v>286</v>
      </c>
      <c r="N2474" t="s">
        <v>287</v>
      </c>
    </row>
    <row r="2475" spans="1:16" x14ac:dyDescent="0.35">
      <c r="A2475" t="str">
        <f>VLOOKUP(E2475,kontoplaan!A208:F1676,6,FALSE)</f>
        <v>Põhitegevuse kulud</v>
      </c>
      <c r="B2475" t="str">
        <f>VLOOKUP(E2475,kontogrupp!A216:B1554,2,FALSE)</f>
        <v>50 - tööjõukulud</v>
      </c>
      <c r="C2475" t="s">
        <v>1819</v>
      </c>
      <c r="D2475">
        <v>-616</v>
      </c>
      <c r="E2475" s="1">
        <v>506040</v>
      </c>
      <c r="F2475" t="s">
        <v>18</v>
      </c>
      <c r="G2475" t="s">
        <v>158</v>
      </c>
      <c r="H2475" t="s">
        <v>159</v>
      </c>
      <c r="I2475" t="s">
        <v>117</v>
      </c>
      <c r="J2475" t="s">
        <v>118</v>
      </c>
      <c r="M2475" t="s">
        <v>286</v>
      </c>
      <c r="N2475" t="s">
        <v>287</v>
      </c>
    </row>
    <row r="2476" spans="1:16" x14ac:dyDescent="0.35">
      <c r="A2476" t="str">
        <f>VLOOKUP(E2476,kontoplaan!A209:F1677,6,FALSE)</f>
        <v>Põhitegevuse kulud</v>
      </c>
      <c r="B2476" t="str">
        <f>VLOOKUP(E2476,kontogrupp!A217:B1555,2,FALSE)</f>
        <v>50 - tööjõukulud</v>
      </c>
      <c r="C2476" t="s">
        <v>1819</v>
      </c>
      <c r="D2476">
        <v>-25431</v>
      </c>
      <c r="E2476" s="1">
        <v>506000</v>
      </c>
      <c r="F2476" t="s">
        <v>28</v>
      </c>
      <c r="G2476" t="s">
        <v>158</v>
      </c>
      <c r="H2476" t="s">
        <v>159</v>
      </c>
      <c r="I2476" t="s">
        <v>117</v>
      </c>
      <c r="J2476" t="s">
        <v>118</v>
      </c>
      <c r="M2476" t="s">
        <v>286</v>
      </c>
      <c r="N2476" t="s">
        <v>287</v>
      </c>
    </row>
    <row r="2477" spans="1:16" x14ac:dyDescent="0.35">
      <c r="A2477" t="str">
        <f>VLOOKUP(E2477,kontoplaan!A210:F1678,6,FALSE)</f>
        <v>Põhitegevuse kulud</v>
      </c>
      <c r="B2477" t="str">
        <f>VLOOKUP(E2477,kontogrupp!A218:B1556,2,FALSE)</f>
        <v>50 - tööjõukulud</v>
      </c>
      <c r="C2477" t="s">
        <v>1819</v>
      </c>
      <c r="D2477">
        <v>-77064</v>
      </c>
      <c r="E2477" s="1">
        <v>500260</v>
      </c>
      <c r="F2477" t="s">
        <v>157</v>
      </c>
      <c r="G2477" t="s">
        <v>158</v>
      </c>
      <c r="H2477" t="s">
        <v>159</v>
      </c>
      <c r="I2477" t="s">
        <v>117</v>
      </c>
      <c r="J2477" t="s">
        <v>118</v>
      </c>
      <c r="M2477" t="s">
        <v>286</v>
      </c>
      <c r="N2477" t="s">
        <v>287</v>
      </c>
    </row>
    <row r="2478" spans="1:16" x14ac:dyDescent="0.35">
      <c r="A2478" t="str">
        <f>VLOOKUP(E2478,kontoplaan!A211:F1679,6,FALSE)</f>
        <v>Põhitegevuse kulud</v>
      </c>
      <c r="B2478" t="str">
        <f>VLOOKUP(E2478,kontogrupp!A219:B1557,2,FALSE)</f>
        <v>50 - tööjõukulud</v>
      </c>
      <c r="C2478" t="s">
        <v>1814</v>
      </c>
      <c r="D2478">
        <v>43</v>
      </c>
      <c r="E2478" s="1">
        <v>506040</v>
      </c>
      <c r="F2478" t="s">
        <v>18</v>
      </c>
      <c r="G2478" t="s">
        <v>154</v>
      </c>
      <c r="H2478" t="s">
        <v>155</v>
      </c>
      <c r="I2478" t="s">
        <v>117</v>
      </c>
      <c r="J2478" t="s">
        <v>118</v>
      </c>
      <c r="M2478" t="s">
        <v>286</v>
      </c>
      <c r="N2478" t="s">
        <v>287</v>
      </c>
    </row>
    <row r="2479" spans="1:16" x14ac:dyDescent="0.35">
      <c r="A2479" t="str">
        <f>VLOOKUP(E2479,kontoplaan!A212:F1680,6,FALSE)</f>
        <v>Põhitegevuse kulud</v>
      </c>
      <c r="B2479" t="str">
        <f>VLOOKUP(E2479,kontogrupp!A220:B1558,2,FALSE)</f>
        <v>50 - tööjõukulud</v>
      </c>
      <c r="C2479" t="s">
        <v>1814</v>
      </c>
      <c r="D2479">
        <v>1825</v>
      </c>
      <c r="E2479" s="1">
        <v>506000</v>
      </c>
      <c r="F2479" t="s">
        <v>28</v>
      </c>
      <c r="G2479" t="s">
        <v>154</v>
      </c>
      <c r="H2479" t="s">
        <v>155</v>
      </c>
      <c r="I2479" t="s">
        <v>117</v>
      </c>
      <c r="J2479" t="s">
        <v>118</v>
      </c>
      <c r="M2479" t="s">
        <v>286</v>
      </c>
      <c r="N2479" t="s">
        <v>287</v>
      </c>
    </row>
    <row r="2480" spans="1:16" x14ac:dyDescent="0.35">
      <c r="A2480" t="str">
        <f>VLOOKUP(E2480,kontoplaan!A213:F1681,6,FALSE)</f>
        <v>Põhitegevuse kulud</v>
      </c>
      <c r="B2480" t="str">
        <f>VLOOKUP(E2480,kontogrupp!A221:B1559,2,FALSE)</f>
        <v>50 - tööjõukulud</v>
      </c>
      <c r="C2480" t="s">
        <v>1814</v>
      </c>
      <c r="D2480">
        <v>5530</v>
      </c>
      <c r="E2480" s="1">
        <v>500260</v>
      </c>
      <c r="F2480" t="s">
        <v>157</v>
      </c>
      <c r="G2480" t="s">
        <v>154</v>
      </c>
      <c r="H2480" t="s">
        <v>155</v>
      </c>
      <c r="I2480" t="s">
        <v>117</v>
      </c>
      <c r="J2480" t="s">
        <v>118</v>
      </c>
      <c r="M2480" t="s">
        <v>286</v>
      </c>
      <c r="N2480" t="s">
        <v>287</v>
      </c>
    </row>
    <row r="2481" spans="1:16" x14ac:dyDescent="0.35">
      <c r="A2481" t="str">
        <f>VLOOKUP(E2481,kontoplaan!A214:F1682,6,FALSE)</f>
        <v>Põhitegevuse kulud</v>
      </c>
      <c r="B2481" t="str">
        <f>VLOOKUP(E2481,kontogrupp!A222:B1560,2,FALSE)</f>
        <v>55 - majandamiskulud</v>
      </c>
      <c r="C2481" t="s">
        <v>2001</v>
      </c>
      <c r="D2481">
        <v>1100</v>
      </c>
      <c r="E2481" s="1">
        <v>550400</v>
      </c>
      <c r="F2481" t="s">
        <v>138</v>
      </c>
      <c r="G2481" t="s">
        <v>154</v>
      </c>
      <c r="H2481" t="s">
        <v>155</v>
      </c>
      <c r="I2481" t="s">
        <v>117</v>
      </c>
      <c r="J2481" t="s">
        <v>118</v>
      </c>
      <c r="M2481" t="s">
        <v>1134</v>
      </c>
      <c r="N2481" t="s">
        <v>1135</v>
      </c>
    </row>
    <row r="2482" spans="1:16" x14ac:dyDescent="0.35">
      <c r="A2482" t="str">
        <f>VLOOKUP(E2482,kontoplaan!A215:F1683,6,FALSE)</f>
        <v>Põhitegevuse kulud</v>
      </c>
      <c r="B2482" t="str">
        <f>VLOOKUP(E2482,kontogrupp!A223:B1561,2,FALSE)</f>
        <v>55 - majandamiskulud</v>
      </c>
      <c r="C2482" t="s">
        <v>2002</v>
      </c>
      <c r="D2482">
        <v>-1100</v>
      </c>
      <c r="E2482" s="1">
        <v>552400</v>
      </c>
      <c r="F2482" t="s">
        <v>319</v>
      </c>
      <c r="G2482" t="s">
        <v>258</v>
      </c>
      <c r="H2482" t="s">
        <v>259</v>
      </c>
      <c r="I2482" t="s">
        <v>117</v>
      </c>
      <c r="J2482" t="s">
        <v>118</v>
      </c>
      <c r="M2482" t="s">
        <v>1134</v>
      </c>
      <c r="N2482" t="s">
        <v>1135</v>
      </c>
    </row>
    <row r="2483" spans="1:16" x14ac:dyDescent="0.35">
      <c r="A2483" t="str">
        <f>VLOOKUP(E2483,kontoplaan!A216:F1684,6,FALSE)</f>
        <v>Põhitegevuse kulud</v>
      </c>
      <c r="B2483" t="str">
        <f>VLOOKUP(E2483,kontogrupp!A224:B1562,2,FALSE)</f>
        <v>41 - toetused füüsilistele isikutele</v>
      </c>
      <c r="C2483" t="s">
        <v>830</v>
      </c>
      <c r="D2483">
        <v>2000</v>
      </c>
      <c r="E2483" s="1">
        <v>413410</v>
      </c>
      <c r="F2483" t="s">
        <v>830</v>
      </c>
      <c r="G2483" t="s">
        <v>139</v>
      </c>
      <c r="H2483" t="s">
        <v>140</v>
      </c>
      <c r="I2483" t="s">
        <v>831</v>
      </c>
      <c r="J2483" t="s">
        <v>832</v>
      </c>
      <c r="O2483" t="s">
        <v>833</v>
      </c>
      <c r="P2483" t="s">
        <v>834</v>
      </c>
    </row>
    <row r="2484" spans="1:16" x14ac:dyDescent="0.35">
      <c r="A2484" t="str">
        <f>VLOOKUP(E2484,kontoplaan!A217:F1685,6,FALSE)</f>
        <v>Põhitegevuse kulud</v>
      </c>
      <c r="B2484" t="str">
        <f>VLOOKUP(E2484,kontogrupp!A225:B1563,2,FALSE)</f>
        <v>41 - toetused füüsilistele isikutele</v>
      </c>
      <c r="C2484" t="s">
        <v>830</v>
      </c>
      <c r="D2484">
        <v>10000</v>
      </c>
      <c r="E2484" s="1">
        <v>413410</v>
      </c>
      <c r="F2484" t="s">
        <v>830</v>
      </c>
      <c r="G2484" t="s">
        <v>139</v>
      </c>
      <c r="H2484" t="s">
        <v>140</v>
      </c>
      <c r="I2484" t="s">
        <v>831</v>
      </c>
      <c r="J2484" t="s">
        <v>832</v>
      </c>
      <c r="O2484" t="s">
        <v>2003</v>
      </c>
      <c r="P2484" t="s">
        <v>2004</v>
      </c>
    </row>
    <row r="2485" spans="1:16" x14ac:dyDescent="0.35">
      <c r="A2485" t="str">
        <f>VLOOKUP(E2485,kontoplaan!A218:F1686,6,FALSE)</f>
        <v>Põhitegevuse kulud</v>
      </c>
      <c r="B2485" t="str">
        <f>VLOOKUP(E2485,kontogrupp!A226:B1564,2,FALSE)</f>
        <v>50 - tööjõukulud</v>
      </c>
      <c r="C2485" t="s">
        <v>2005</v>
      </c>
      <c r="D2485">
        <v>33</v>
      </c>
      <c r="E2485" s="1">
        <v>506040</v>
      </c>
      <c r="F2485" t="s">
        <v>18</v>
      </c>
      <c r="G2485" t="s">
        <v>134</v>
      </c>
      <c r="H2485" t="s">
        <v>135</v>
      </c>
      <c r="I2485" t="s">
        <v>117</v>
      </c>
      <c r="J2485" t="s">
        <v>118</v>
      </c>
    </row>
    <row r="2486" spans="1:16" x14ac:dyDescent="0.35">
      <c r="A2486" t="str">
        <f>VLOOKUP(E2486,kontoplaan!A219:F1687,6,FALSE)</f>
        <v>Põhitegevuse kulud</v>
      </c>
      <c r="B2486" t="str">
        <f>VLOOKUP(E2486,kontogrupp!A227:B1565,2,FALSE)</f>
        <v>50 - tööjõukulud</v>
      </c>
      <c r="C2486" t="s">
        <v>2005</v>
      </c>
      <c r="D2486">
        <v>1344</v>
      </c>
      <c r="E2486" s="1">
        <v>506000</v>
      </c>
      <c r="F2486" t="s">
        <v>28</v>
      </c>
      <c r="G2486" t="s">
        <v>134</v>
      </c>
      <c r="H2486" t="s">
        <v>135</v>
      </c>
      <c r="I2486" t="s">
        <v>117</v>
      </c>
      <c r="J2486" t="s">
        <v>118</v>
      </c>
    </row>
    <row r="2487" spans="1:16" x14ac:dyDescent="0.35">
      <c r="A2487" t="str">
        <f>VLOOKUP(E2487,kontoplaan!A220:F1688,6,FALSE)</f>
        <v>Põhitegevuse kulud</v>
      </c>
      <c r="B2487" t="str">
        <f>VLOOKUP(E2487,kontogrupp!A228:B1566,2,FALSE)</f>
        <v>50 - tööjõukulud</v>
      </c>
      <c r="C2487" t="s">
        <v>2005</v>
      </c>
      <c r="D2487">
        <v>4071</v>
      </c>
      <c r="E2487" s="1">
        <v>500270</v>
      </c>
      <c r="F2487" t="s">
        <v>238</v>
      </c>
      <c r="G2487" t="s">
        <v>134</v>
      </c>
      <c r="H2487" t="s">
        <v>135</v>
      </c>
      <c r="I2487" t="s">
        <v>117</v>
      </c>
      <c r="J2487" t="s">
        <v>118</v>
      </c>
    </row>
    <row r="2488" spans="1:16" x14ac:dyDescent="0.35">
      <c r="A2488" t="str">
        <f>VLOOKUP(E2488,kontoplaan!A221:F1689,6,FALSE)</f>
        <v>Põhitegevuse kulud</v>
      </c>
      <c r="B2488" t="str">
        <f>VLOOKUP(E2488,kontogrupp!A229:B1567,2,FALSE)</f>
        <v>50 - tööjõukulud</v>
      </c>
      <c r="C2488" t="s">
        <v>1819</v>
      </c>
      <c r="D2488">
        <v>-42</v>
      </c>
      <c r="E2488" s="1">
        <v>506040</v>
      </c>
      <c r="F2488" t="s">
        <v>18</v>
      </c>
      <c r="G2488" t="s">
        <v>258</v>
      </c>
      <c r="H2488" t="s">
        <v>259</v>
      </c>
      <c r="I2488" t="s">
        <v>117</v>
      </c>
      <c r="J2488" t="s">
        <v>118</v>
      </c>
      <c r="M2488" t="s">
        <v>286</v>
      </c>
      <c r="N2488" t="s">
        <v>287</v>
      </c>
    </row>
    <row r="2489" spans="1:16" x14ac:dyDescent="0.35">
      <c r="A2489" t="str">
        <f>VLOOKUP(E2489,kontoplaan!A222:F1690,6,FALSE)</f>
        <v>Põhitegevuse kulud</v>
      </c>
      <c r="B2489" t="str">
        <f>VLOOKUP(E2489,kontogrupp!A230:B1568,2,FALSE)</f>
        <v>50 - tööjõukulud</v>
      </c>
      <c r="C2489" t="s">
        <v>1819</v>
      </c>
      <c r="D2489">
        <v>-1777</v>
      </c>
      <c r="E2489" s="1">
        <v>506000</v>
      </c>
      <c r="F2489" t="s">
        <v>28</v>
      </c>
      <c r="G2489" t="s">
        <v>258</v>
      </c>
      <c r="H2489" t="s">
        <v>259</v>
      </c>
      <c r="I2489" t="s">
        <v>117</v>
      </c>
      <c r="J2489" t="s">
        <v>118</v>
      </c>
      <c r="M2489" t="s">
        <v>286</v>
      </c>
      <c r="N2489" t="s">
        <v>287</v>
      </c>
    </row>
    <row r="2490" spans="1:16" x14ac:dyDescent="0.35">
      <c r="A2490" t="str">
        <f>VLOOKUP(E2490,kontoplaan!A223:F1691,6,FALSE)</f>
        <v>Põhitegevuse kulud</v>
      </c>
      <c r="B2490" t="str">
        <f>VLOOKUP(E2490,kontogrupp!A231:B1569,2,FALSE)</f>
        <v>50 - tööjõukulud</v>
      </c>
      <c r="C2490" t="s">
        <v>1819</v>
      </c>
      <c r="D2490">
        <v>-5388</v>
      </c>
      <c r="E2490" s="1">
        <v>500260</v>
      </c>
      <c r="F2490" t="s">
        <v>157</v>
      </c>
      <c r="G2490" t="s">
        <v>258</v>
      </c>
      <c r="H2490" t="s">
        <v>259</v>
      </c>
      <c r="I2490" t="s">
        <v>117</v>
      </c>
      <c r="J2490" t="s">
        <v>118</v>
      </c>
      <c r="M2490" t="s">
        <v>286</v>
      </c>
      <c r="N2490" t="s">
        <v>287</v>
      </c>
    </row>
    <row r="2491" spans="1:16" x14ac:dyDescent="0.35">
      <c r="A2491" t="str">
        <f>VLOOKUP(E2491,kontoplaan!A224:F1692,6,FALSE)</f>
        <v>Põhitegevuse kulud</v>
      </c>
      <c r="B2491" t="str">
        <f>VLOOKUP(E2491,kontogrupp!A232:B1570,2,FALSE)</f>
        <v>50 - tööjõukulud</v>
      </c>
      <c r="C2491" t="s">
        <v>2005</v>
      </c>
      <c r="D2491">
        <v>10</v>
      </c>
      <c r="E2491" s="1">
        <v>506040</v>
      </c>
      <c r="F2491" t="s">
        <v>18</v>
      </c>
      <c r="G2491" t="s">
        <v>288</v>
      </c>
      <c r="H2491" t="s">
        <v>289</v>
      </c>
      <c r="I2491" t="s">
        <v>117</v>
      </c>
      <c r="J2491" t="s">
        <v>118</v>
      </c>
    </row>
    <row r="2492" spans="1:16" x14ac:dyDescent="0.35">
      <c r="A2492" t="str">
        <f>VLOOKUP(E2492,kontoplaan!A225:F1693,6,FALSE)</f>
        <v>Põhitegevuse kulud</v>
      </c>
      <c r="B2492" t="str">
        <f>VLOOKUP(E2492,kontogrupp!A233:B1571,2,FALSE)</f>
        <v>50 - tööjõukulud</v>
      </c>
      <c r="C2492" t="s">
        <v>2005</v>
      </c>
      <c r="D2492">
        <v>385</v>
      </c>
      <c r="E2492" s="1">
        <v>506000</v>
      </c>
      <c r="F2492" t="s">
        <v>28</v>
      </c>
      <c r="G2492" t="s">
        <v>288</v>
      </c>
      <c r="H2492" t="s">
        <v>289</v>
      </c>
      <c r="I2492" t="s">
        <v>117</v>
      </c>
      <c r="J2492" t="s">
        <v>118</v>
      </c>
    </row>
    <row r="2493" spans="1:16" x14ac:dyDescent="0.35">
      <c r="A2493" t="str">
        <f>VLOOKUP(E2493,kontoplaan!A226:F1694,6,FALSE)</f>
        <v>Põhitegevuse kulud</v>
      </c>
      <c r="B2493" t="str">
        <f>VLOOKUP(E2493,kontogrupp!A234:B1572,2,FALSE)</f>
        <v>50 - tööjõukulud</v>
      </c>
      <c r="C2493" t="s">
        <v>2005</v>
      </c>
      <c r="D2493">
        <v>1169</v>
      </c>
      <c r="E2493" s="1">
        <v>500210</v>
      </c>
      <c r="F2493" t="s">
        <v>220</v>
      </c>
      <c r="G2493" t="s">
        <v>288</v>
      </c>
      <c r="H2493" t="s">
        <v>289</v>
      </c>
      <c r="I2493" t="s">
        <v>117</v>
      </c>
      <c r="J2493" t="s">
        <v>118</v>
      </c>
    </row>
    <row r="2494" spans="1:16" x14ac:dyDescent="0.35">
      <c r="A2494" t="str">
        <f>VLOOKUP(E2494,kontoplaan!A227:F1695,6,FALSE)</f>
        <v>Põhitegevuse kulud</v>
      </c>
      <c r="B2494" t="str">
        <f>VLOOKUP(E2494,kontogrupp!A235:B1573,2,FALSE)</f>
        <v>50 - tööjõukulud</v>
      </c>
      <c r="C2494" t="s">
        <v>2005</v>
      </c>
      <c r="D2494">
        <v>10</v>
      </c>
      <c r="E2494" s="1">
        <v>506040</v>
      </c>
      <c r="F2494" t="s">
        <v>18</v>
      </c>
      <c r="G2494" t="s">
        <v>158</v>
      </c>
      <c r="H2494" t="s">
        <v>159</v>
      </c>
      <c r="I2494" t="s">
        <v>117</v>
      </c>
      <c r="J2494" t="s">
        <v>118</v>
      </c>
    </row>
    <row r="2495" spans="1:16" x14ac:dyDescent="0.35">
      <c r="A2495" t="str">
        <f>VLOOKUP(E2495,kontoplaan!A228:F1696,6,FALSE)</f>
        <v>Põhitegevuse kulud</v>
      </c>
      <c r="B2495" t="str">
        <f>VLOOKUP(E2495,kontogrupp!A236:B1574,2,FALSE)</f>
        <v>50 - tööjõukulud</v>
      </c>
      <c r="C2495" t="s">
        <v>2005</v>
      </c>
      <c r="D2495">
        <v>432</v>
      </c>
      <c r="E2495" s="1">
        <v>506000</v>
      </c>
      <c r="F2495" t="s">
        <v>28</v>
      </c>
      <c r="G2495" t="s">
        <v>158</v>
      </c>
      <c r="H2495" t="s">
        <v>159</v>
      </c>
      <c r="I2495" t="s">
        <v>117</v>
      </c>
      <c r="J2495" t="s">
        <v>118</v>
      </c>
    </row>
    <row r="2496" spans="1:16" x14ac:dyDescent="0.35">
      <c r="A2496" t="str">
        <f>VLOOKUP(E2496,kontoplaan!A229:F1697,6,FALSE)</f>
        <v>Põhitegevuse kulud</v>
      </c>
      <c r="B2496" t="str">
        <f>VLOOKUP(E2496,kontogrupp!A237:B1575,2,FALSE)</f>
        <v>50 - tööjõukulud</v>
      </c>
      <c r="C2496" t="s">
        <v>2005</v>
      </c>
      <c r="D2496">
        <v>1306</v>
      </c>
      <c r="E2496" s="1">
        <v>500210</v>
      </c>
      <c r="F2496" t="s">
        <v>220</v>
      </c>
      <c r="G2496" t="s">
        <v>158</v>
      </c>
      <c r="H2496" t="s">
        <v>159</v>
      </c>
      <c r="I2496" t="s">
        <v>117</v>
      </c>
      <c r="J2496" t="s">
        <v>118</v>
      </c>
    </row>
    <row r="2497" spans="1:14" x14ac:dyDescent="0.35">
      <c r="A2497" t="str">
        <f>VLOOKUP(E2497,kontoplaan!A230:F1698,6,FALSE)</f>
        <v>Põhitegevuse kulud</v>
      </c>
      <c r="B2497" t="str">
        <f>VLOOKUP(E2497,kontogrupp!A238:B1576,2,FALSE)</f>
        <v>50 - tööjõukulud</v>
      </c>
      <c r="C2497" t="s">
        <v>2005</v>
      </c>
      <c r="D2497">
        <v>15</v>
      </c>
      <c r="E2497" s="1">
        <v>506040</v>
      </c>
      <c r="F2497" t="s">
        <v>18</v>
      </c>
      <c r="G2497" t="s">
        <v>134</v>
      </c>
      <c r="H2497" t="s">
        <v>135</v>
      </c>
      <c r="I2497" t="s">
        <v>117</v>
      </c>
      <c r="J2497" t="s">
        <v>118</v>
      </c>
    </row>
    <row r="2498" spans="1:14" x14ac:dyDescent="0.35">
      <c r="A2498" t="str">
        <f>VLOOKUP(E2498,kontoplaan!A231:F1699,6,FALSE)</f>
        <v>Põhitegevuse kulud</v>
      </c>
      <c r="B2498" t="str">
        <f>VLOOKUP(E2498,kontogrupp!A239:B1577,2,FALSE)</f>
        <v>50 - tööjõukulud</v>
      </c>
      <c r="C2498" t="s">
        <v>2005</v>
      </c>
      <c r="D2498">
        <v>613</v>
      </c>
      <c r="E2498" s="1">
        <v>506000</v>
      </c>
      <c r="F2498" t="s">
        <v>28</v>
      </c>
      <c r="G2498" t="s">
        <v>134</v>
      </c>
      <c r="H2498" t="s">
        <v>135</v>
      </c>
      <c r="I2498" t="s">
        <v>117</v>
      </c>
      <c r="J2498" t="s">
        <v>118</v>
      </c>
    </row>
    <row r="2499" spans="1:14" x14ac:dyDescent="0.35">
      <c r="A2499" t="str">
        <f>VLOOKUP(E2499,kontoplaan!A232:F1700,6,FALSE)</f>
        <v>Põhitegevuse kulud</v>
      </c>
      <c r="B2499" t="str">
        <f>VLOOKUP(E2499,kontogrupp!A240:B1578,2,FALSE)</f>
        <v>50 - tööjõukulud</v>
      </c>
      <c r="C2499" t="s">
        <v>2005</v>
      </c>
      <c r="D2499">
        <v>1856</v>
      </c>
      <c r="E2499" s="1">
        <v>500210</v>
      </c>
      <c r="F2499" t="s">
        <v>220</v>
      </c>
      <c r="G2499" t="s">
        <v>134</v>
      </c>
      <c r="H2499" t="s">
        <v>135</v>
      </c>
      <c r="I2499" t="s">
        <v>117</v>
      </c>
      <c r="J2499" t="s">
        <v>118</v>
      </c>
    </row>
    <row r="2500" spans="1:14" x14ac:dyDescent="0.35">
      <c r="A2500" t="str">
        <f>VLOOKUP(E2500,kontoplaan!A233:F1701,6,FALSE)</f>
        <v>Põhitegevuse kulud</v>
      </c>
      <c r="B2500" t="str">
        <f>VLOOKUP(E2500,kontogrupp!A241:B1579,2,FALSE)</f>
        <v>50 - tööjõukulud</v>
      </c>
      <c r="C2500" t="s">
        <v>1932</v>
      </c>
      <c r="D2500">
        <v>-138</v>
      </c>
      <c r="E2500" s="1">
        <v>506040</v>
      </c>
      <c r="F2500" t="s">
        <v>18</v>
      </c>
      <c r="G2500" t="s">
        <v>563</v>
      </c>
      <c r="H2500" t="s">
        <v>564</v>
      </c>
      <c r="I2500" t="s">
        <v>568</v>
      </c>
      <c r="J2500" t="s">
        <v>569</v>
      </c>
    </row>
    <row r="2501" spans="1:14" x14ac:dyDescent="0.35">
      <c r="A2501" t="str">
        <f>VLOOKUP(E2501,kontoplaan!A234:F1702,6,FALSE)</f>
        <v>Põhitegevuse kulud</v>
      </c>
      <c r="B2501" t="str">
        <f>VLOOKUP(E2501,kontogrupp!A242:B1580,2,FALSE)</f>
        <v>50 - tööjõukulud</v>
      </c>
      <c r="C2501" t="s">
        <v>1932</v>
      </c>
      <c r="D2501">
        <v>-5670</v>
      </c>
      <c r="E2501" s="1">
        <v>506000</v>
      </c>
      <c r="F2501" t="s">
        <v>28</v>
      </c>
      <c r="G2501" t="s">
        <v>563</v>
      </c>
      <c r="H2501" t="s">
        <v>564</v>
      </c>
      <c r="I2501" t="s">
        <v>568</v>
      </c>
      <c r="J2501" t="s">
        <v>569</v>
      </c>
    </row>
    <row r="2502" spans="1:14" x14ac:dyDescent="0.35">
      <c r="A2502" t="str">
        <f>VLOOKUP(E2502,kontoplaan!A235:F1703,6,FALSE)</f>
        <v>Põhitegevuse kulud</v>
      </c>
      <c r="B2502" t="str">
        <f>VLOOKUP(E2502,kontogrupp!A243:B1581,2,FALSE)</f>
        <v>50 - tööjõukulud</v>
      </c>
      <c r="C2502" t="s">
        <v>1932</v>
      </c>
      <c r="D2502">
        <v>-17181</v>
      </c>
      <c r="E2502" s="1">
        <v>500290</v>
      </c>
      <c r="F2502" t="s">
        <v>578</v>
      </c>
      <c r="G2502" t="s">
        <v>563</v>
      </c>
      <c r="H2502" t="s">
        <v>564</v>
      </c>
      <c r="I2502" t="s">
        <v>568</v>
      </c>
      <c r="J2502" t="s">
        <v>569</v>
      </c>
    </row>
    <row r="2503" spans="1:14" x14ac:dyDescent="0.35">
      <c r="A2503" t="str">
        <f>VLOOKUP(E2503,kontoplaan!A236:F1704,6,FALSE)</f>
        <v>Põhitegevuse kulud</v>
      </c>
      <c r="B2503" t="str">
        <f>VLOOKUP(E2503,kontogrupp!A244:B1582,2,FALSE)</f>
        <v>50 - tööjõukulud</v>
      </c>
      <c r="C2503" t="s">
        <v>1814</v>
      </c>
      <c r="D2503">
        <v>17181</v>
      </c>
      <c r="E2503" s="1">
        <v>500290</v>
      </c>
      <c r="F2503" t="s">
        <v>578</v>
      </c>
      <c r="G2503" t="s">
        <v>563</v>
      </c>
      <c r="H2503" t="s">
        <v>564</v>
      </c>
      <c r="I2503" t="s">
        <v>568</v>
      </c>
      <c r="J2503" t="s">
        <v>569</v>
      </c>
      <c r="M2503" t="s">
        <v>141</v>
      </c>
      <c r="N2503" t="s">
        <v>142</v>
      </c>
    </row>
    <row r="2504" spans="1:14" x14ac:dyDescent="0.35">
      <c r="A2504" t="str">
        <f>VLOOKUP(E2504,kontoplaan!A237:F1705,6,FALSE)</f>
        <v>Põhitegevuse kulud</v>
      </c>
      <c r="B2504" t="str">
        <f>VLOOKUP(E2504,kontogrupp!A245:B1583,2,FALSE)</f>
        <v>55 - majandamiskulud</v>
      </c>
      <c r="C2504" t="s">
        <v>1819</v>
      </c>
      <c r="D2504">
        <v>-2975</v>
      </c>
      <c r="E2504" s="1">
        <v>552110</v>
      </c>
      <c r="F2504" t="s">
        <v>304</v>
      </c>
      <c r="G2504" t="s">
        <v>288</v>
      </c>
      <c r="H2504" t="s">
        <v>289</v>
      </c>
      <c r="I2504" t="s">
        <v>312</v>
      </c>
      <c r="J2504" t="s">
        <v>313</v>
      </c>
      <c r="M2504" t="s">
        <v>2006</v>
      </c>
      <c r="N2504" t="s">
        <v>2007</v>
      </c>
    </row>
    <row r="2505" spans="1:14" x14ac:dyDescent="0.35">
      <c r="A2505" t="str">
        <f>VLOOKUP(E2505,kontoplaan!A238:F1706,6,FALSE)</f>
        <v>Põhitegevuse kulud</v>
      </c>
      <c r="B2505" t="str">
        <f>VLOOKUP(E2505,kontogrupp!A246:B1584,2,FALSE)</f>
        <v>55 - majandamiskulud</v>
      </c>
      <c r="C2505" t="s">
        <v>1819</v>
      </c>
      <c r="D2505">
        <v>-4025</v>
      </c>
      <c r="E2505" s="1">
        <v>552110</v>
      </c>
      <c r="F2505" t="s">
        <v>304</v>
      </c>
      <c r="G2505" t="s">
        <v>158</v>
      </c>
      <c r="H2505" t="s">
        <v>159</v>
      </c>
      <c r="I2505" t="s">
        <v>312</v>
      </c>
      <c r="J2505" t="s">
        <v>313</v>
      </c>
      <c r="M2505" t="s">
        <v>2006</v>
      </c>
      <c r="N2505" t="s">
        <v>2007</v>
      </c>
    </row>
    <row r="2506" spans="1:14" x14ac:dyDescent="0.35">
      <c r="A2506" t="str">
        <f>VLOOKUP(E2506,kontoplaan!A239:F1707,6,FALSE)</f>
        <v>Põhitegevuse kulud</v>
      </c>
      <c r="B2506" t="str">
        <f>VLOOKUP(E2506,kontogrupp!A247:B1585,2,FALSE)</f>
        <v>55 - majandamiskulud</v>
      </c>
      <c r="C2506" t="s">
        <v>1819</v>
      </c>
      <c r="D2506">
        <v>-4200</v>
      </c>
      <c r="E2506" s="1">
        <v>552110</v>
      </c>
      <c r="F2506" t="s">
        <v>304</v>
      </c>
      <c r="G2506" t="s">
        <v>134</v>
      </c>
      <c r="H2506" t="s">
        <v>135</v>
      </c>
      <c r="I2506" t="s">
        <v>312</v>
      </c>
      <c r="J2506" t="s">
        <v>313</v>
      </c>
      <c r="M2506" t="s">
        <v>2006</v>
      </c>
      <c r="N2506" t="s">
        <v>2007</v>
      </c>
    </row>
    <row r="2507" spans="1:14" x14ac:dyDescent="0.35">
      <c r="A2507" t="str">
        <f>VLOOKUP(E2507,kontoplaan!A240:F1708,6,FALSE)</f>
        <v>Põhitegevuse kulud</v>
      </c>
      <c r="B2507" t="str">
        <f>VLOOKUP(E2507,kontogrupp!A248:B1586,2,FALSE)</f>
        <v>55 - majandamiskulud</v>
      </c>
      <c r="C2507" t="s">
        <v>1814</v>
      </c>
      <c r="D2507">
        <v>700</v>
      </c>
      <c r="E2507" s="1">
        <v>552110</v>
      </c>
      <c r="F2507" t="s">
        <v>304</v>
      </c>
      <c r="G2507" t="s">
        <v>154</v>
      </c>
      <c r="H2507" t="s">
        <v>155</v>
      </c>
      <c r="I2507" t="s">
        <v>312</v>
      </c>
      <c r="J2507" t="s">
        <v>313</v>
      </c>
      <c r="M2507" t="s">
        <v>2006</v>
      </c>
      <c r="N2507" t="s">
        <v>2007</v>
      </c>
    </row>
    <row r="2508" spans="1:14" x14ac:dyDescent="0.35">
      <c r="A2508" t="str">
        <f>VLOOKUP(E2508,kontoplaan!A241:F1709,6,FALSE)</f>
        <v>Põhitegevuse kulud</v>
      </c>
      <c r="B2508" t="str">
        <f>VLOOKUP(E2508,kontogrupp!A249:B1587,2,FALSE)</f>
        <v>50 - tööjõukulud</v>
      </c>
      <c r="C2508" t="s">
        <v>1819</v>
      </c>
      <c r="D2508">
        <v>-3276</v>
      </c>
      <c r="E2508" s="1">
        <v>506000</v>
      </c>
      <c r="F2508" t="s">
        <v>28</v>
      </c>
      <c r="G2508" t="s">
        <v>154</v>
      </c>
      <c r="H2508" t="s">
        <v>155</v>
      </c>
      <c r="I2508" t="s">
        <v>117</v>
      </c>
      <c r="J2508" t="s">
        <v>118</v>
      </c>
      <c r="M2508" t="s">
        <v>1474</v>
      </c>
      <c r="N2508" t="s">
        <v>1475</v>
      </c>
    </row>
    <row r="2509" spans="1:14" x14ac:dyDescent="0.35">
      <c r="A2509" t="str">
        <f>VLOOKUP(E2509,kontoplaan!A242:F1710,6,FALSE)</f>
        <v>Põhitegevuse kulud</v>
      </c>
      <c r="B2509" t="str">
        <f>VLOOKUP(E2509,kontogrupp!A250:B1588,2,FALSE)</f>
        <v>50 - tööjõukulud</v>
      </c>
      <c r="C2509" t="s">
        <v>1819</v>
      </c>
      <c r="D2509">
        <v>-613</v>
      </c>
      <c r="E2509" s="1">
        <v>506000</v>
      </c>
      <c r="F2509" t="s">
        <v>28</v>
      </c>
      <c r="G2509" t="s">
        <v>134</v>
      </c>
      <c r="H2509" t="s">
        <v>135</v>
      </c>
      <c r="I2509" t="s">
        <v>117</v>
      </c>
      <c r="J2509" t="s">
        <v>118</v>
      </c>
      <c r="M2509" t="s">
        <v>1474</v>
      </c>
      <c r="N2509" t="s">
        <v>1475</v>
      </c>
    </row>
    <row r="2510" spans="1:14" x14ac:dyDescent="0.35">
      <c r="A2510" t="str">
        <f>VLOOKUP(E2510,kontoplaan!A243:F1711,6,FALSE)</f>
        <v>Põhitegevuse kulud</v>
      </c>
      <c r="B2510" t="str">
        <f>VLOOKUP(E2510,kontogrupp!A251:B1589,2,FALSE)</f>
        <v>50 - tööjõukulud</v>
      </c>
      <c r="C2510" t="s">
        <v>1819</v>
      </c>
      <c r="D2510">
        <v>-33</v>
      </c>
      <c r="E2510" s="1">
        <v>506040</v>
      </c>
      <c r="F2510" t="s">
        <v>18</v>
      </c>
      <c r="G2510" t="s">
        <v>134</v>
      </c>
      <c r="H2510" t="s">
        <v>135</v>
      </c>
      <c r="I2510" t="s">
        <v>117</v>
      </c>
      <c r="J2510" t="s">
        <v>118</v>
      </c>
      <c r="M2510" t="s">
        <v>141</v>
      </c>
      <c r="N2510" t="s">
        <v>142</v>
      </c>
    </row>
    <row r="2511" spans="1:14" x14ac:dyDescent="0.35">
      <c r="A2511" t="str">
        <f>VLOOKUP(E2511,kontoplaan!A244:F1712,6,FALSE)</f>
        <v>Põhitegevuse kulud</v>
      </c>
      <c r="B2511" t="str">
        <f>VLOOKUP(E2511,kontogrupp!A252:B1590,2,FALSE)</f>
        <v>50 - tööjõukulud</v>
      </c>
      <c r="C2511" t="s">
        <v>1819</v>
      </c>
      <c r="D2511">
        <v>-1344</v>
      </c>
      <c r="E2511" s="1">
        <v>506000</v>
      </c>
      <c r="F2511" t="s">
        <v>28</v>
      </c>
      <c r="G2511" t="s">
        <v>134</v>
      </c>
      <c r="H2511" t="s">
        <v>135</v>
      </c>
      <c r="I2511" t="s">
        <v>117</v>
      </c>
      <c r="J2511" t="s">
        <v>118</v>
      </c>
      <c r="M2511" t="s">
        <v>141</v>
      </c>
      <c r="N2511" t="s">
        <v>142</v>
      </c>
    </row>
    <row r="2512" spans="1:14" x14ac:dyDescent="0.35">
      <c r="A2512" t="str">
        <f>VLOOKUP(E2512,kontoplaan!A245:F1713,6,FALSE)</f>
        <v>Põhitegevuse kulud</v>
      </c>
      <c r="B2512" t="str">
        <f>VLOOKUP(E2512,kontogrupp!A253:B1591,2,FALSE)</f>
        <v>50 - tööjõukulud</v>
      </c>
      <c r="C2512" t="s">
        <v>1814</v>
      </c>
      <c r="D2512">
        <v>61</v>
      </c>
      <c r="E2512" s="1">
        <v>506040</v>
      </c>
      <c r="F2512" t="s">
        <v>18</v>
      </c>
      <c r="G2512" t="s">
        <v>158</v>
      </c>
      <c r="H2512" t="s">
        <v>159</v>
      </c>
      <c r="I2512" t="s">
        <v>117</v>
      </c>
      <c r="J2512" t="s">
        <v>118</v>
      </c>
      <c r="M2512" t="s">
        <v>141</v>
      </c>
      <c r="N2512" t="s">
        <v>142</v>
      </c>
    </row>
    <row r="2513" spans="1:14" x14ac:dyDescent="0.35">
      <c r="A2513" t="str">
        <f>VLOOKUP(E2513,kontoplaan!A246:F1714,6,FALSE)</f>
        <v>Põhitegevuse kulud</v>
      </c>
      <c r="B2513" t="str">
        <f>VLOOKUP(E2513,kontogrupp!A254:B1592,2,FALSE)</f>
        <v>50 - tööjõukulud</v>
      </c>
      <c r="C2513" t="s">
        <v>1814</v>
      </c>
      <c r="D2513">
        <v>2480</v>
      </c>
      <c r="E2513" s="1">
        <v>506000</v>
      </c>
      <c r="F2513" t="s">
        <v>28</v>
      </c>
      <c r="G2513" t="s">
        <v>158</v>
      </c>
      <c r="H2513" t="s">
        <v>159</v>
      </c>
      <c r="I2513" t="s">
        <v>117</v>
      </c>
      <c r="J2513" t="s">
        <v>118</v>
      </c>
      <c r="M2513" t="s">
        <v>141</v>
      </c>
      <c r="N2513" t="s">
        <v>142</v>
      </c>
    </row>
    <row r="2514" spans="1:14" x14ac:dyDescent="0.35">
      <c r="A2514" t="str">
        <f>VLOOKUP(E2514,kontoplaan!A247:F1715,6,FALSE)</f>
        <v>Põhitegevuse kulud</v>
      </c>
      <c r="B2514" t="str">
        <f>VLOOKUP(E2514,kontogrupp!A255:B1593,2,FALSE)</f>
        <v>50 - tööjõukulud</v>
      </c>
      <c r="C2514" t="s">
        <v>1814</v>
      </c>
      <c r="D2514">
        <v>7515</v>
      </c>
      <c r="E2514" s="1">
        <v>500270</v>
      </c>
      <c r="F2514" t="s">
        <v>238</v>
      </c>
      <c r="G2514" t="s">
        <v>158</v>
      </c>
      <c r="H2514" t="s">
        <v>159</v>
      </c>
      <c r="I2514" t="s">
        <v>117</v>
      </c>
      <c r="J2514" t="s">
        <v>118</v>
      </c>
      <c r="M2514" t="s">
        <v>141</v>
      </c>
      <c r="N2514" t="s">
        <v>142</v>
      </c>
    </row>
    <row r="2515" spans="1:14" x14ac:dyDescent="0.35">
      <c r="A2515" t="str">
        <f>VLOOKUP(E2515,kontoplaan!A248:F1716,6,FALSE)</f>
        <v>Põhitegevuse kulud</v>
      </c>
      <c r="B2515" t="str">
        <f>VLOOKUP(E2515,kontogrupp!A256:B1594,2,FALSE)</f>
        <v>50 - tööjõukulud</v>
      </c>
      <c r="C2515" t="s">
        <v>1814</v>
      </c>
      <c r="D2515">
        <v>138</v>
      </c>
      <c r="E2515" s="1">
        <v>506040</v>
      </c>
      <c r="F2515" t="s">
        <v>18</v>
      </c>
      <c r="G2515" t="s">
        <v>563</v>
      </c>
      <c r="H2515" t="s">
        <v>564</v>
      </c>
      <c r="I2515" t="s">
        <v>568</v>
      </c>
      <c r="J2515" t="s">
        <v>569</v>
      </c>
      <c r="M2515" t="s">
        <v>141</v>
      </c>
      <c r="N2515" t="s">
        <v>142</v>
      </c>
    </row>
    <row r="2516" spans="1:14" x14ac:dyDescent="0.35">
      <c r="A2516" t="str">
        <f>VLOOKUP(E2516,kontoplaan!A249:F1717,6,FALSE)</f>
        <v>Põhitegevuse kulud</v>
      </c>
      <c r="B2516" t="str">
        <f>VLOOKUP(E2516,kontogrupp!A257:B1595,2,FALSE)</f>
        <v>50 - tööjõukulud</v>
      </c>
      <c r="C2516" t="s">
        <v>1814</v>
      </c>
      <c r="D2516">
        <v>5670</v>
      </c>
      <c r="E2516" s="1">
        <v>506000</v>
      </c>
      <c r="F2516" t="s">
        <v>28</v>
      </c>
      <c r="G2516" t="s">
        <v>563</v>
      </c>
      <c r="H2516" t="s">
        <v>564</v>
      </c>
      <c r="I2516" t="s">
        <v>568</v>
      </c>
      <c r="J2516" t="s">
        <v>569</v>
      </c>
      <c r="M2516" t="s">
        <v>141</v>
      </c>
      <c r="N2516" t="s">
        <v>142</v>
      </c>
    </row>
    <row r="2517" spans="1:14" x14ac:dyDescent="0.35">
      <c r="A2517" t="str">
        <f>VLOOKUP(E2517,kontoplaan!A250:F1718,6,FALSE)</f>
        <v>Põhitegevuse kulud</v>
      </c>
      <c r="B2517" t="str">
        <f>VLOOKUP(E2517,kontogrupp!A258:B1596,2,FALSE)</f>
        <v>50 - tööjõukulud</v>
      </c>
      <c r="C2517" t="s">
        <v>1814</v>
      </c>
      <c r="D2517">
        <v>89</v>
      </c>
      <c r="E2517" s="1">
        <v>506040</v>
      </c>
      <c r="F2517" t="s">
        <v>18</v>
      </c>
      <c r="G2517" t="s">
        <v>154</v>
      </c>
      <c r="H2517" t="s">
        <v>155</v>
      </c>
      <c r="I2517" t="s">
        <v>117</v>
      </c>
      <c r="J2517" t="s">
        <v>118</v>
      </c>
      <c r="M2517" t="s">
        <v>141</v>
      </c>
      <c r="N2517" t="s">
        <v>142</v>
      </c>
    </row>
    <row r="2518" spans="1:14" x14ac:dyDescent="0.35">
      <c r="A2518" t="str">
        <f>VLOOKUP(E2518,kontoplaan!A251:F1719,6,FALSE)</f>
        <v>Põhitegevuse kulud</v>
      </c>
      <c r="B2518" t="str">
        <f>VLOOKUP(E2518,kontogrupp!A259:B1597,2,FALSE)</f>
        <v>50 - tööjõukulud</v>
      </c>
      <c r="C2518" t="s">
        <v>1814</v>
      </c>
      <c r="D2518">
        <v>3729</v>
      </c>
      <c r="E2518" s="1">
        <v>506000</v>
      </c>
      <c r="F2518" t="s">
        <v>28</v>
      </c>
      <c r="G2518" t="s">
        <v>154</v>
      </c>
      <c r="H2518" t="s">
        <v>155</v>
      </c>
      <c r="I2518" t="s">
        <v>117</v>
      </c>
      <c r="J2518" t="s">
        <v>118</v>
      </c>
      <c r="M2518" t="s">
        <v>141</v>
      </c>
      <c r="N2518" t="s">
        <v>142</v>
      </c>
    </row>
    <row r="2519" spans="1:14" x14ac:dyDescent="0.35">
      <c r="A2519" t="str">
        <f>VLOOKUP(E2519,kontoplaan!A252:F1720,6,FALSE)</f>
        <v>Põhitegevuse kulud</v>
      </c>
      <c r="B2519" t="str">
        <f>VLOOKUP(E2519,kontogrupp!A260:B1598,2,FALSE)</f>
        <v>50 - tööjõukulud</v>
      </c>
      <c r="C2519" t="s">
        <v>1814</v>
      </c>
      <c r="D2519">
        <v>10994</v>
      </c>
      <c r="E2519" s="1">
        <v>500270</v>
      </c>
      <c r="F2519" t="s">
        <v>238</v>
      </c>
      <c r="G2519" t="s">
        <v>154</v>
      </c>
      <c r="H2519" t="s">
        <v>155</v>
      </c>
      <c r="I2519" t="s">
        <v>117</v>
      </c>
      <c r="J2519" t="s">
        <v>118</v>
      </c>
      <c r="M2519" t="s">
        <v>141</v>
      </c>
      <c r="N2519" t="s">
        <v>142</v>
      </c>
    </row>
    <row r="2520" spans="1:14" x14ac:dyDescent="0.35">
      <c r="A2520" t="str">
        <f>VLOOKUP(E2520,kontoplaan!A253:F1721,6,FALSE)</f>
        <v>Põhitegevuse kulud</v>
      </c>
      <c r="B2520" t="str">
        <f>VLOOKUP(E2520,kontogrupp!A261:B1599,2,FALSE)</f>
        <v>50 - tööjõukulud</v>
      </c>
      <c r="C2520" t="s">
        <v>1814</v>
      </c>
      <c r="D2520">
        <v>306</v>
      </c>
      <c r="E2520" s="1">
        <v>500240</v>
      </c>
      <c r="F2520" t="s">
        <v>206</v>
      </c>
      <c r="G2520" t="s">
        <v>154</v>
      </c>
      <c r="H2520" t="s">
        <v>155</v>
      </c>
      <c r="I2520" t="s">
        <v>117</v>
      </c>
      <c r="J2520" t="s">
        <v>118</v>
      </c>
      <c r="M2520" t="s">
        <v>141</v>
      </c>
      <c r="N2520" t="s">
        <v>142</v>
      </c>
    </row>
    <row r="2521" spans="1:14" x14ac:dyDescent="0.35">
      <c r="A2521" t="str">
        <f>VLOOKUP(E2521,kontoplaan!A254:F1722,6,FALSE)</f>
        <v>Põhitegevuse kulud</v>
      </c>
      <c r="B2521" t="str">
        <f>VLOOKUP(E2521,kontogrupp!A262:B1600,2,FALSE)</f>
        <v>50 - tööjõukulud</v>
      </c>
      <c r="C2521" t="s">
        <v>2008</v>
      </c>
      <c r="D2521">
        <v>94</v>
      </c>
      <c r="E2521" s="1">
        <v>506040</v>
      </c>
      <c r="F2521" t="s">
        <v>18</v>
      </c>
      <c r="G2521" t="s">
        <v>154</v>
      </c>
      <c r="H2521" t="s">
        <v>155</v>
      </c>
      <c r="I2521" t="s">
        <v>117</v>
      </c>
      <c r="J2521" t="s">
        <v>118</v>
      </c>
      <c r="M2521" t="s">
        <v>141</v>
      </c>
      <c r="N2521" t="s">
        <v>142</v>
      </c>
    </row>
    <row r="2522" spans="1:14" x14ac:dyDescent="0.35">
      <c r="A2522" t="str">
        <f>VLOOKUP(E2522,kontoplaan!A255:F1723,6,FALSE)</f>
        <v>Põhitegevuse kulud</v>
      </c>
      <c r="B2522" t="str">
        <f>VLOOKUP(E2522,kontogrupp!A263:B1601,2,FALSE)</f>
        <v>50 - tööjõukulud</v>
      </c>
      <c r="C2522" t="s">
        <v>2008</v>
      </c>
      <c r="D2522">
        <v>3869</v>
      </c>
      <c r="E2522" s="1">
        <v>506000</v>
      </c>
      <c r="F2522" t="s">
        <v>28</v>
      </c>
      <c r="G2522" t="s">
        <v>154</v>
      </c>
      <c r="H2522" t="s">
        <v>155</v>
      </c>
      <c r="I2522" t="s">
        <v>117</v>
      </c>
      <c r="J2522" t="s">
        <v>118</v>
      </c>
      <c r="M2522" t="s">
        <v>141</v>
      </c>
      <c r="N2522" t="s">
        <v>142</v>
      </c>
    </row>
    <row r="2523" spans="1:14" x14ac:dyDescent="0.35">
      <c r="A2523" t="str">
        <f>VLOOKUP(E2523,kontoplaan!A256:F1724,6,FALSE)</f>
        <v>Põhitegevuse kulud</v>
      </c>
      <c r="B2523" t="str">
        <f>VLOOKUP(E2523,kontogrupp!A264:B1602,2,FALSE)</f>
        <v>50 - tööjõukulud</v>
      </c>
      <c r="C2523" t="s">
        <v>2009</v>
      </c>
      <c r="D2523">
        <v>11724</v>
      </c>
      <c r="E2523" s="1">
        <v>500210</v>
      </c>
      <c r="F2523" t="s">
        <v>220</v>
      </c>
      <c r="G2523" t="s">
        <v>154</v>
      </c>
      <c r="H2523" t="s">
        <v>155</v>
      </c>
      <c r="I2523" t="s">
        <v>117</v>
      </c>
      <c r="J2523" t="s">
        <v>118</v>
      </c>
      <c r="M2523" t="s">
        <v>141</v>
      </c>
      <c r="N2523" t="s">
        <v>142</v>
      </c>
    </row>
    <row r="2524" spans="1:14" x14ac:dyDescent="0.35">
      <c r="A2524" t="str">
        <f>VLOOKUP(E2524,kontoplaan!A257:F1725,6,FALSE)</f>
        <v>Põhitegevuse kulud</v>
      </c>
      <c r="B2524" t="str">
        <f>VLOOKUP(E2524,kontogrupp!A265:B1603,2,FALSE)</f>
        <v>50 - tööjõukulud</v>
      </c>
      <c r="C2524" t="s">
        <v>1819</v>
      </c>
      <c r="D2524">
        <v>-80</v>
      </c>
      <c r="E2524" s="1">
        <v>506040</v>
      </c>
      <c r="F2524" t="s">
        <v>18</v>
      </c>
      <c r="G2524" t="s">
        <v>154</v>
      </c>
      <c r="H2524" t="s">
        <v>155</v>
      </c>
      <c r="I2524" t="s">
        <v>117</v>
      </c>
      <c r="J2524" t="s">
        <v>118</v>
      </c>
      <c r="M2524" t="s">
        <v>1474</v>
      </c>
      <c r="N2524" t="s">
        <v>1475</v>
      </c>
    </row>
    <row r="2525" spans="1:14" x14ac:dyDescent="0.35">
      <c r="A2525" t="str">
        <f>VLOOKUP(E2525,kontoplaan!A258:F1726,6,FALSE)</f>
        <v>Põhitegevuse kulud</v>
      </c>
      <c r="B2525" t="str">
        <f>VLOOKUP(E2525,kontogrupp!A266:B1604,2,FALSE)</f>
        <v>50 - tööjõukulud</v>
      </c>
      <c r="C2525" t="s">
        <v>1819</v>
      </c>
      <c r="D2525">
        <v>-9928</v>
      </c>
      <c r="E2525" s="1">
        <v>500210</v>
      </c>
      <c r="F2525" t="s">
        <v>220</v>
      </c>
      <c r="G2525" t="s">
        <v>154</v>
      </c>
      <c r="H2525" t="s">
        <v>155</v>
      </c>
      <c r="I2525" t="s">
        <v>117</v>
      </c>
      <c r="J2525" t="s">
        <v>118</v>
      </c>
      <c r="M2525" t="s">
        <v>1474</v>
      </c>
      <c r="N2525" t="s">
        <v>1475</v>
      </c>
    </row>
    <row r="2526" spans="1:14" x14ac:dyDescent="0.35">
      <c r="A2526" t="str">
        <f>VLOOKUP(E2526,kontoplaan!A259:F1727,6,FALSE)</f>
        <v>Põhitegevuse kulud</v>
      </c>
      <c r="B2526" t="str">
        <f>VLOOKUP(E2526,kontogrupp!A267:B1605,2,FALSE)</f>
        <v>55 - majandamiskulud</v>
      </c>
      <c r="C2526" t="s">
        <v>336</v>
      </c>
      <c r="D2526">
        <v>4896</v>
      </c>
      <c r="E2526" s="1">
        <v>552450</v>
      </c>
      <c r="F2526" t="s">
        <v>138</v>
      </c>
      <c r="G2526" t="s">
        <v>258</v>
      </c>
      <c r="H2526" t="s">
        <v>259</v>
      </c>
      <c r="I2526" t="s">
        <v>117</v>
      </c>
      <c r="J2526" t="s">
        <v>118</v>
      </c>
      <c r="M2526" t="s">
        <v>141</v>
      </c>
      <c r="N2526" t="s">
        <v>142</v>
      </c>
    </row>
    <row r="2527" spans="1:14" x14ac:dyDescent="0.35">
      <c r="A2527" t="str">
        <f>VLOOKUP(E2527,kontoplaan!A260:F1728,6,FALSE)</f>
        <v>Põhitegevuse kulud</v>
      </c>
      <c r="B2527" t="str">
        <f>VLOOKUP(E2527,kontogrupp!A268:B1606,2,FALSE)</f>
        <v>55 - majandamiskulud</v>
      </c>
      <c r="C2527" t="s">
        <v>336</v>
      </c>
      <c r="D2527">
        <v>-4896</v>
      </c>
      <c r="E2527" s="1">
        <v>552600</v>
      </c>
      <c r="F2527" t="s">
        <v>1421</v>
      </c>
      <c r="G2527" t="s">
        <v>258</v>
      </c>
      <c r="H2527" t="s">
        <v>259</v>
      </c>
      <c r="I2527" t="s">
        <v>117</v>
      </c>
      <c r="J2527" t="s">
        <v>118</v>
      </c>
      <c r="M2527" t="s">
        <v>141</v>
      </c>
      <c r="N2527" t="s">
        <v>142</v>
      </c>
    </row>
    <row r="2528" spans="1:14" x14ac:dyDescent="0.35">
      <c r="A2528" t="str">
        <f>VLOOKUP(E2528,kontoplaan!A261:F1729,6,FALSE)</f>
        <v>Põhitegevuse kulud</v>
      </c>
      <c r="B2528" t="str">
        <f>VLOOKUP(E2528,kontogrupp!A269:B1607,2,FALSE)</f>
        <v>50 - tööjõukulud</v>
      </c>
      <c r="C2528" t="s">
        <v>1819</v>
      </c>
      <c r="D2528">
        <v>-4071</v>
      </c>
      <c r="E2528" s="1">
        <v>500270</v>
      </c>
      <c r="F2528" t="s">
        <v>238</v>
      </c>
      <c r="G2528" t="s">
        <v>134</v>
      </c>
      <c r="H2528" t="s">
        <v>135</v>
      </c>
      <c r="I2528" t="s">
        <v>117</v>
      </c>
      <c r="J2528" t="s">
        <v>118</v>
      </c>
      <c r="M2528" t="s">
        <v>141</v>
      </c>
      <c r="N2528" t="s">
        <v>142</v>
      </c>
    </row>
    <row r="2529" spans="1:14" x14ac:dyDescent="0.35">
      <c r="A2529" t="str">
        <f>VLOOKUP(E2529,kontoplaan!A262:F1730,6,FALSE)</f>
        <v>Põhitegevuse kulud</v>
      </c>
      <c r="B2529" t="str">
        <f>VLOOKUP(E2529,kontogrupp!A270:B1608,2,FALSE)</f>
        <v>55 - majandamiskulud</v>
      </c>
      <c r="C2529" t="s">
        <v>1819</v>
      </c>
      <c r="D2529">
        <v>-262</v>
      </c>
      <c r="E2529" s="1">
        <v>552590</v>
      </c>
      <c r="F2529" t="s">
        <v>149</v>
      </c>
      <c r="G2529" t="s">
        <v>134</v>
      </c>
      <c r="H2529" t="s">
        <v>135</v>
      </c>
      <c r="I2529" t="s">
        <v>117</v>
      </c>
      <c r="J2529" t="s">
        <v>118</v>
      </c>
      <c r="M2529" t="s">
        <v>150</v>
      </c>
      <c r="N2529" t="s">
        <v>151</v>
      </c>
    </row>
    <row r="2530" spans="1:14" x14ac:dyDescent="0.35">
      <c r="A2530" t="str">
        <f>VLOOKUP(E2530,kontoplaan!A263:F1731,6,FALSE)</f>
        <v>Põhitegevuse kulud</v>
      </c>
      <c r="B2530" t="str">
        <f>VLOOKUP(E2530,kontogrupp!A271:B1609,2,FALSE)</f>
        <v>50 - tööjõukulud</v>
      </c>
      <c r="C2530" t="s">
        <v>1814</v>
      </c>
      <c r="D2530">
        <v>5</v>
      </c>
      <c r="E2530" s="1">
        <v>506040</v>
      </c>
      <c r="F2530" t="s">
        <v>18</v>
      </c>
      <c r="G2530" t="s">
        <v>288</v>
      </c>
      <c r="H2530" t="s">
        <v>289</v>
      </c>
      <c r="I2530" t="s">
        <v>117</v>
      </c>
      <c r="J2530" t="s">
        <v>118</v>
      </c>
      <c r="M2530" t="s">
        <v>141</v>
      </c>
      <c r="N2530" t="s">
        <v>142</v>
      </c>
    </row>
    <row r="2531" spans="1:14" x14ac:dyDescent="0.35">
      <c r="A2531" t="str">
        <f>VLOOKUP(E2531,kontoplaan!A264:F1732,6,FALSE)</f>
        <v>Põhitegevuse kulud</v>
      </c>
      <c r="B2531" t="str">
        <f>VLOOKUP(E2531,kontogrupp!A272:B1610,2,FALSE)</f>
        <v>50 - tööjõukulud</v>
      </c>
      <c r="C2531" t="s">
        <v>1814</v>
      </c>
      <c r="D2531">
        <v>191</v>
      </c>
      <c r="E2531" s="1">
        <v>506000</v>
      </c>
      <c r="F2531" t="s">
        <v>28</v>
      </c>
      <c r="G2531" t="s">
        <v>288</v>
      </c>
      <c r="H2531" t="s">
        <v>289</v>
      </c>
      <c r="I2531" t="s">
        <v>117</v>
      </c>
      <c r="J2531" t="s">
        <v>118</v>
      </c>
      <c r="M2531" t="s">
        <v>141</v>
      </c>
      <c r="N2531" t="s">
        <v>142</v>
      </c>
    </row>
    <row r="2532" spans="1:14" x14ac:dyDescent="0.35">
      <c r="A2532" t="str">
        <f>VLOOKUP(E2532,kontoplaan!A265:F1733,6,FALSE)</f>
        <v>Põhitegevuse kulud</v>
      </c>
      <c r="B2532" t="str">
        <f>VLOOKUP(E2532,kontogrupp!A273:B1611,2,FALSE)</f>
        <v>50 - tööjõukulud</v>
      </c>
      <c r="C2532" t="s">
        <v>1814</v>
      </c>
      <c r="D2532">
        <v>578</v>
      </c>
      <c r="E2532" s="1">
        <v>500270</v>
      </c>
      <c r="F2532" t="s">
        <v>238</v>
      </c>
      <c r="G2532" t="s">
        <v>288</v>
      </c>
      <c r="H2532" t="s">
        <v>289</v>
      </c>
      <c r="I2532" t="s">
        <v>117</v>
      </c>
      <c r="J2532" t="s">
        <v>118</v>
      </c>
      <c r="M2532" t="s">
        <v>141</v>
      </c>
      <c r="N2532" t="s">
        <v>142</v>
      </c>
    </row>
    <row r="2533" spans="1:14" x14ac:dyDescent="0.35">
      <c r="A2533" t="str">
        <f>VLOOKUP(E2533,kontoplaan!A266:F1734,6,FALSE)</f>
        <v>Põhitegevuse kulud</v>
      </c>
      <c r="B2533" t="str">
        <f>VLOOKUP(E2533,kontogrupp!A274:B1612,2,FALSE)</f>
        <v>55 - majandamiskulud</v>
      </c>
      <c r="C2533" t="s">
        <v>1819</v>
      </c>
      <c r="D2533">
        <v>-165</v>
      </c>
      <c r="E2533" s="1">
        <v>552590</v>
      </c>
      <c r="F2533" t="s">
        <v>149</v>
      </c>
      <c r="G2533" t="s">
        <v>288</v>
      </c>
      <c r="H2533" t="s">
        <v>289</v>
      </c>
      <c r="I2533" t="s">
        <v>117</v>
      </c>
      <c r="J2533" t="s">
        <v>118</v>
      </c>
      <c r="M2533" t="s">
        <v>150</v>
      </c>
      <c r="N2533" t="s">
        <v>151</v>
      </c>
    </row>
    <row r="2534" spans="1:14" x14ac:dyDescent="0.35">
      <c r="A2534" t="str">
        <f>VLOOKUP(E2534,kontoplaan!A267:F1735,6,FALSE)</f>
        <v>Põhitegevuse kulud</v>
      </c>
      <c r="B2534" t="str">
        <f>VLOOKUP(E2534,kontogrupp!A275:B1613,2,FALSE)</f>
        <v>55 - majandamiskulud</v>
      </c>
      <c r="C2534" t="s">
        <v>1819</v>
      </c>
      <c r="D2534">
        <v>-969</v>
      </c>
      <c r="E2534" s="1">
        <v>552400</v>
      </c>
      <c r="F2534" t="s">
        <v>319</v>
      </c>
      <c r="G2534" t="s">
        <v>288</v>
      </c>
      <c r="H2534" t="s">
        <v>289</v>
      </c>
      <c r="I2534" t="s">
        <v>117</v>
      </c>
      <c r="J2534" t="s">
        <v>118</v>
      </c>
      <c r="M2534" t="s">
        <v>1134</v>
      </c>
      <c r="N2534" t="s">
        <v>1135</v>
      </c>
    </row>
    <row r="2535" spans="1:14" x14ac:dyDescent="0.35">
      <c r="A2535" t="str">
        <f>VLOOKUP(E2535,kontoplaan!A268:F1736,6,FALSE)</f>
        <v>Põhitegevuse kulud</v>
      </c>
      <c r="B2535" t="str">
        <f>VLOOKUP(E2535,kontogrupp!A276:B1614,2,FALSE)</f>
        <v>55 - majandamiskulud</v>
      </c>
      <c r="C2535" t="s">
        <v>1819</v>
      </c>
      <c r="D2535">
        <v>-204</v>
      </c>
      <c r="E2535" s="1">
        <v>550400</v>
      </c>
      <c r="F2535" t="s">
        <v>138</v>
      </c>
      <c r="G2535" t="s">
        <v>288</v>
      </c>
      <c r="H2535" t="s">
        <v>289</v>
      </c>
      <c r="I2535" t="s">
        <v>117</v>
      </c>
      <c r="J2535" t="s">
        <v>118</v>
      </c>
      <c r="M2535" t="s">
        <v>267</v>
      </c>
      <c r="N2535" t="s">
        <v>268</v>
      </c>
    </row>
    <row r="2536" spans="1:14" x14ac:dyDescent="0.35">
      <c r="A2536" t="str">
        <f>VLOOKUP(E2536,kontoplaan!A269:F1737,6,FALSE)</f>
        <v>Põhitegevuse kulud</v>
      </c>
      <c r="B2536" t="str">
        <f>VLOOKUP(E2536,kontogrupp!A277:B1615,2,FALSE)</f>
        <v>50 - tööjõukulud</v>
      </c>
      <c r="C2536" t="s">
        <v>1819</v>
      </c>
      <c r="D2536">
        <v>-10</v>
      </c>
      <c r="E2536" s="1">
        <v>506040</v>
      </c>
      <c r="F2536" t="s">
        <v>18</v>
      </c>
      <c r="G2536" t="s">
        <v>288</v>
      </c>
      <c r="H2536" t="s">
        <v>289</v>
      </c>
      <c r="I2536" t="s">
        <v>117</v>
      </c>
      <c r="J2536" t="s">
        <v>118</v>
      </c>
      <c r="M2536" t="s">
        <v>1474</v>
      </c>
      <c r="N2536" t="s">
        <v>1475</v>
      </c>
    </row>
    <row r="2537" spans="1:14" x14ac:dyDescent="0.35">
      <c r="A2537" t="str">
        <f>VLOOKUP(E2537,kontoplaan!A270:F1738,6,FALSE)</f>
        <v>Põhitegevuse kulud</v>
      </c>
      <c r="B2537" t="str">
        <f>VLOOKUP(E2537,kontogrupp!A278:B1616,2,FALSE)</f>
        <v>50 - tööjõukulud</v>
      </c>
      <c r="C2537" t="s">
        <v>1819</v>
      </c>
      <c r="D2537">
        <v>-385</v>
      </c>
      <c r="E2537" s="1">
        <v>506000</v>
      </c>
      <c r="F2537" t="s">
        <v>28</v>
      </c>
      <c r="G2537" t="s">
        <v>288</v>
      </c>
      <c r="H2537" t="s">
        <v>289</v>
      </c>
      <c r="I2537" t="s">
        <v>117</v>
      </c>
      <c r="J2537" t="s">
        <v>118</v>
      </c>
      <c r="M2537" t="s">
        <v>1474</v>
      </c>
      <c r="N2537" t="s">
        <v>1475</v>
      </c>
    </row>
    <row r="2538" spans="1:14" x14ac:dyDescent="0.35">
      <c r="A2538" t="str">
        <f>VLOOKUP(E2538,kontoplaan!A271:F1739,6,FALSE)</f>
        <v>Põhitegevuse kulud</v>
      </c>
      <c r="B2538" t="str">
        <f>VLOOKUP(E2538,kontogrupp!A279:B1617,2,FALSE)</f>
        <v>50 - tööjõukulud</v>
      </c>
      <c r="C2538" t="s">
        <v>1819</v>
      </c>
      <c r="D2538">
        <v>-1169</v>
      </c>
      <c r="E2538" s="1">
        <v>500210</v>
      </c>
      <c r="F2538" t="s">
        <v>220</v>
      </c>
      <c r="G2538" t="s">
        <v>288</v>
      </c>
      <c r="H2538" t="s">
        <v>289</v>
      </c>
      <c r="I2538" t="s">
        <v>117</v>
      </c>
      <c r="J2538" t="s">
        <v>118</v>
      </c>
      <c r="M2538" t="s">
        <v>1474</v>
      </c>
      <c r="N2538" t="s">
        <v>1475</v>
      </c>
    </row>
    <row r="2539" spans="1:14" x14ac:dyDescent="0.35">
      <c r="A2539" t="str">
        <f>VLOOKUP(E2539,kontoplaan!A272:F1740,6,FALSE)</f>
        <v>Põhitegevuse kulud</v>
      </c>
      <c r="B2539" t="str">
        <f>VLOOKUP(E2539,kontogrupp!A280:B1618,2,FALSE)</f>
        <v>55 - majandamiskulud</v>
      </c>
      <c r="C2539" t="s">
        <v>1819</v>
      </c>
      <c r="D2539">
        <v>-184</v>
      </c>
      <c r="E2539" s="1">
        <v>552590</v>
      </c>
      <c r="F2539" t="s">
        <v>149</v>
      </c>
      <c r="G2539" t="s">
        <v>158</v>
      </c>
      <c r="H2539" t="s">
        <v>159</v>
      </c>
      <c r="I2539" t="s">
        <v>117</v>
      </c>
      <c r="J2539" t="s">
        <v>118</v>
      </c>
      <c r="M2539" t="s">
        <v>150</v>
      </c>
      <c r="N2539" t="s">
        <v>151</v>
      </c>
    </row>
    <row r="2540" spans="1:14" x14ac:dyDescent="0.35">
      <c r="A2540" t="str">
        <f>VLOOKUP(E2540,kontoplaan!A273:F1741,6,FALSE)</f>
        <v>Põhitegevuse kulud</v>
      </c>
      <c r="B2540" t="str">
        <f>VLOOKUP(E2540,kontogrupp!A281:B1619,2,FALSE)</f>
        <v>55 - majandamiskulud</v>
      </c>
      <c r="C2540" t="s">
        <v>1819</v>
      </c>
      <c r="D2540">
        <v>-1083</v>
      </c>
      <c r="E2540" s="1">
        <v>552400</v>
      </c>
      <c r="F2540" t="s">
        <v>319</v>
      </c>
      <c r="G2540" t="s">
        <v>158</v>
      </c>
      <c r="H2540" t="s">
        <v>159</v>
      </c>
      <c r="I2540" t="s">
        <v>117</v>
      </c>
      <c r="J2540" t="s">
        <v>118</v>
      </c>
      <c r="M2540" t="s">
        <v>1134</v>
      </c>
      <c r="N2540" t="s">
        <v>1135</v>
      </c>
    </row>
    <row r="2541" spans="1:14" x14ac:dyDescent="0.35">
      <c r="A2541" t="str">
        <f>VLOOKUP(E2541,kontoplaan!A274:F1742,6,FALSE)</f>
        <v>Põhitegevuse kulud</v>
      </c>
      <c r="B2541" t="str">
        <f>VLOOKUP(E2541,kontogrupp!A282:B1620,2,FALSE)</f>
        <v>55 - majandamiskulud</v>
      </c>
      <c r="C2541" t="s">
        <v>1819</v>
      </c>
      <c r="D2541">
        <v>-228</v>
      </c>
      <c r="E2541" s="1">
        <v>550400</v>
      </c>
      <c r="F2541" t="s">
        <v>138</v>
      </c>
      <c r="G2541" t="s">
        <v>158</v>
      </c>
      <c r="H2541" t="s">
        <v>159</v>
      </c>
      <c r="I2541" t="s">
        <v>117</v>
      </c>
      <c r="J2541" t="s">
        <v>118</v>
      </c>
      <c r="M2541" t="s">
        <v>267</v>
      </c>
      <c r="N2541" t="s">
        <v>268</v>
      </c>
    </row>
    <row r="2542" spans="1:14" x14ac:dyDescent="0.35">
      <c r="A2542" t="str">
        <f>VLOOKUP(E2542,kontoplaan!A275:F1743,6,FALSE)</f>
        <v>Põhitegevuse kulud</v>
      </c>
      <c r="B2542" t="str">
        <f>VLOOKUP(E2542,kontogrupp!A283:B1621,2,FALSE)</f>
        <v>50 - tööjõukulud</v>
      </c>
      <c r="C2542" t="s">
        <v>1819</v>
      </c>
      <c r="D2542">
        <v>-10</v>
      </c>
      <c r="E2542" s="1">
        <v>506040</v>
      </c>
      <c r="F2542" t="s">
        <v>18</v>
      </c>
      <c r="G2542" t="s">
        <v>158</v>
      </c>
      <c r="H2542" t="s">
        <v>159</v>
      </c>
      <c r="I2542" t="s">
        <v>117</v>
      </c>
      <c r="J2542" t="s">
        <v>118</v>
      </c>
      <c r="M2542" t="s">
        <v>1474</v>
      </c>
      <c r="N2542" t="s">
        <v>1475</v>
      </c>
    </row>
    <row r="2543" spans="1:14" x14ac:dyDescent="0.35">
      <c r="A2543" t="str">
        <f>VLOOKUP(E2543,kontoplaan!A276:F1744,6,FALSE)</f>
        <v>Põhitegevuse kulud</v>
      </c>
      <c r="B2543" t="str">
        <f>VLOOKUP(E2543,kontogrupp!A284:B1622,2,FALSE)</f>
        <v>50 - tööjõukulud</v>
      </c>
      <c r="C2543" t="s">
        <v>1819</v>
      </c>
      <c r="D2543">
        <v>-432</v>
      </c>
      <c r="E2543" s="1">
        <v>506000</v>
      </c>
      <c r="F2543" t="s">
        <v>28</v>
      </c>
      <c r="G2543" t="s">
        <v>158</v>
      </c>
      <c r="H2543" t="s">
        <v>159</v>
      </c>
      <c r="I2543" t="s">
        <v>117</v>
      </c>
      <c r="J2543" t="s">
        <v>118</v>
      </c>
      <c r="M2543" t="s">
        <v>1474</v>
      </c>
      <c r="N2543" t="s">
        <v>1475</v>
      </c>
    </row>
    <row r="2544" spans="1:14" x14ac:dyDescent="0.35">
      <c r="A2544" t="str">
        <f>VLOOKUP(E2544,kontoplaan!A277:F1745,6,FALSE)</f>
        <v>Põhitegevuse kulud</v>
      </c>
      <c r="B2544" t="str">
        <f>VLOOKUP(E2544,kontogrupp!A285:B1623,2,FALSE)</f>
        <v>50 - tööjõukulud</v>
      </c>
      <c r="C2544" t="s">
        <v>1819</v>
      </c>
      <c r="D2544">
        <v>-1306</v>
      </c>
      <c r="E2544" s="1">
        <v>500210</v>
      </c>
      <c r="F2544" t="s">
        <v>220</v>
      </c>
      <c r="G2544" t="s">
        <v>158</v>
      </c>
      <c r="H2544" t="s">
        <v>159</v>
      </c>
      <c r="I2544" t="s">
        <v>117</v>
      </c>
      <c r="J2544" t="s">
        <v>118</v>
      </c>
      <c r="M2544" t="s">
        <v>1474</v>
      </c>
      <c r="N2544" t="s">
        <v>1475</v>
      </c>
    </row>
    <row r="2545" spans="1:14" hidden="1" x14ac:dyDescent="0.35">
      <c r="A2545" t="str">
        <f>VLOOKUP(E2545,kontoplaan!A278:F1746,6,FALSE)</f>
        <v>Põhitegevuse tulud</v>
      </c>
      <c r="B2545" t="str">
        <f>VLOOKUP(E2545,kontogrupp!A286:B1624,2,FALSE)</f>
        <v>35 - saadud toetused</v>
      </c>
      <c r="C2545" t="s">
        <v>1819</v>
      </c>
      <c r="D2545">
        <v>-192999</v>
      </c>
      <c r="E2545" s="1">
        <v>352000</v>
      </c>
      <c r="F2545" t="s">
        <v>806</v>
      </c>
      <c r="G2545" t="s">
        <v>139</v>
      </c>
      <c r="H2545" t="s">
        <v>140</v>
      </c>
      <c r="I2545" t="s">
        <v>245</v>
      </c>
      <c r="J2545" t="s">
        <v>246</v>
      </c>
      <c r="M2545" t="s">
        <v>286</v>
      </c>
      <c r="N2545" t="s">
        <v>287</v>
      </c>
    </row>
    <row r="2546" spans="1:14" hidden="1" x14ac:dyDescent="0.35">
      <c r="A2546" t="str">
        <f>VLOOKUP(E2546,kontoplaan!A279:F1747,6,FALSE)</f>
        <v>Põhitegevuse tulud</v>
      </c>
      <c r="B2546" t="str">
        <f>VLOOKUP(E2546,kontogrupp!A287:B1625,2,FALSE)</f>
        <v>35 - saadud toetused</v>
      </c>
      <c r="C2546" t="s">
        <v>1819</v>
      </c>
      <c r="D2546">
        <v>-13560</v>
      </c>
      <c r="E2546" s="1">
        <v>352000</v>
      </c>
      <c r="F2546" t="s">
        <v>806</v>
      </c>
      <c r="G2546" t="s">
        <v>139</v>
      </c>
      <c r="H2546" t="s">
        <v>140</v>
      </c>
      <c r="I2546" t="s">
        <v>245</v>
      </c>
      <c r="J2546" t="s">
        <v>246</v>
      </c>
      <c r="M2546" t="s">
        <v>1474</v>
      </c>
      <c r="N2546" t="s">
        <v>1475</v>
      </c>
    </row>
    <row r="2547" spans="1:14" hidden="1" x14ac:dyDescent="0.35">
      <c r="A2547" t="str">
        <f>VLOOKUP(E2547,kontoplaan!A280:F1748,6,FALSE)</f>
        <v>Põhitegevuse tulud</v>
      </c>
      <c r="B2547" t="str">
        <f>VLOOKUP(E2547,kontogrupp!A288:B1626,2,FALSE)</f>
        <v>35 - saadud toetused</v>
      </c>
      <c r="C2547" t="s">
        <v>1814</v>
      </c>
      <c r="D2547">
        <v>66444</v>
      </c>
      <c r="E2547" s="1">
        <v>352000</v>
      </c>
      <c r="F2547" t="s">
        <v>806</v>
      </c>
      <c r="G2547" t="s">
        <v>139</v>
      </c>
      <c r="H2547" t="s">
        <v>140</v>
      </c>
      <c r="I2547" t="s">
        <v>245</v>
      </c>
      <c r="J2547" t="s">
        <v>246</v>
      </c>
      <c r="M2547" t="s">
        <v>141</v>
      </c>
      <c r="N2547" t="s">
        <v>142</v>
      </c>
    </row>
    <row r="2548" spans="1:14" hidden="1" x14ac:dyDescent="0.35">
      <c r="A2548" t="str">
        <f>VLOOKUP(E2548,kontoplaan!A281:F1749,6,FALSE)</f>
        <v>Põhitegevuse tulud</v>
      </c>
      <c r="B2548" t="str">
        <f>VLOOKUP(E2548,kontogrupp!A289:B1627,2,FALSE)</f>
        <v>35 - saadud toetused</v>
      </c>
      <c r="C2548" t="s">
        <v>1819</v>
      </c>
      <c r="D2548">
        <v>-1076</v>
      </c>
      <c r="E2548" s="1">
        <v>352000</v>
      </c>
      <c r="F2548" t="s">
        <v>806</v>
      </c>
      <c r="G2548" t="s">
        <v>139</v>
      </c>
      <c r="H2548" t="s">
        <v>140</v>
      </c>
      <c r="I2548" t="s">
        <v>245</v>
      </c>
      <c r="J2548" t="s">
        <v>246</v>
      </c>
      <c r="M2548" t="s">
        <v>267</v>
      </c>
      <c r="N2548" t="s">
        <v>268</v>
      </c>
    </row>
    <row r="2549" spans="1:14" hidden="1" x14ac:dyDescent="0.35">
      <c r="A2549" t="str">
        <f>VLOOKUP(E2549,kontoplaan!A282:F1750,6,FALSE)</f>
        <v>Põhitegevuse tulud</v>
      </c>
      <c r="B2549" t="str">
        <f>VLOOKUP(E2549,kontogrupp!A290:B1628,2,FALSE)</f>
        <v>35 - saadud toetused</v>
      </c>
      <c r="C2549" t="s">
        <v>1814</v>
      </c>
      <c r="D2549">
        <v>1031</v>
      </c>
      <c r="E2549" s="1">
        <v>352000</v>
      </c>
      <c r="F2549" t="s">
        <v>806</v>
      </c>
      <c r="G2549" t="s">
        <v>139</v>
      </c>
      <c r="H2549" t="s">
        <v>140</v>
      </c>
      <c r="I2549" t="s">
        <v>245</v>
      </c>
      <c r="J2549" t="s">
        <v>246</v>
      </c>
      <c r="M2549" t="s">
        <v>1134</v>
      </c>
      <c r="N2549" t="s">
        <v>1135</v>
      </c>
    </row>
    <row r="2550" spans="1:14" hidden="1" x14ac:dyDescent="0.35">
      <c r="A2550" t="str">
        <f>VLOOKUP(E2550,kontoplaan!A283:F1751,6,FALSE)</f>
        <v>Põhitegevuse tulud</v>
      </c>
      <c r="B2550" t="str">
        <f>VLOOKUP(E2550,kontogrupp!A291:B1629,2,FALSE)</f>
        <v>35 - saadud toetused</v>
      </c>
      <c r="C2550" t="s">
        <v>1819</v>
      </c>
      <c r="D2550">
        <v>-10500</v>
      </c>
      <c r="E2550" s="1">
        <v>352000</v>
      </c>
      <c r="F2550" t="s">
        <v>806</v>
      </c>
      <c r="G2550" t="s">
        <v>139</v>
      </c>
      <c r="H2550" t="s">
        <v>140</v>
      </c>
      <c r="I2550" t="s">
        <v>245</v>
      </c>
      <c r="J2550" t="s">
        <v>246</v>
      </c>
      <c r="M2550" t="s">
        <v>2006</v>
      </c>
      <c r="N2550" t="s">
        <v>2007</v>
      </c>
    </row>
    <row r="2551" spans="1:14" hidden="1" x14ac:dyDescent="0.35">
      <c r="A2551" t="str">
        <f>VLOOKUP(E2551,kontoplaan!A284:F1752,6,FALSE)</f>
        <v>Põhitegevuse tulud</v>
      </c>
      <c r="B2551" t="str">
        <f>VLOOKUP(E2551,kontogrupp!A292:B1630,2,FALSE)</f>
        <v>35 - saadud toetused</v>
      </c>
      <c r="C2551" t="s">
        <v>1819</v>
      </c>
      <c r="D2551">
        <v>-563</v>
      </c>
      <c r="E2551" s="1">
        <v>352000</v>
      </c>
      <c r="F2551" t="s">
        <v>806</v>
      </c>
      <c r="G2551" t="s">
        <v>139</v>
      </c>
      <c r="H2551" t="s">
        <v>140</v>
      </c>
      <c r="I2551" t="s">
        <v>245</v>
      </c>
      <c r="J2551" t="s">
        <v>246</v>
      </c>
      <c r="M2551" t="s">
        <v>150</v>
      </c>
      <c r="N2551" t="s">
        <v>151</v>
      </c>
    </row>
    <row r="2552" spans="1:14" x14ac:dyDescent="0.35">
      <c r="A2552" t="str">
        <f>VLOOKUP(E2552,kontoplaan!A285:F1753,6,FALSE)</f>
        <v>Põhitegevuse kulud</v>
      </c>
      <c r="B2552" t="str">
        <f>VLOOKUP(E2552,kontogrupp!A293:B1631,2,FALSE)</f>
        <v>55 - majandamiskulud</v>
      </c>
      <c r="C2552" t="s">
        <v>1819</v>
      </c>
      <c r="D2552">
        <v>-324</v>
      </c>
      <c r="E2552" s="1">
        <v>550400</v>
      </c>
      <c r="F2552" t="s">
        <v>138</v>
      </c>
      <c r="G2552" t="s">
        <v>134</v>
      </c>
      <c r="H2552" t="s">
        <v>135</v>
      </c>
      <c r="I2552" t="s">
        <v>117</v>
      </c>
      <c r="J2552" t="s">
        <v>118</v>
      </c>
      <c r="M2552" t="s">
        <v>267</v>
      </c>
      <c r="N2552" t="s">
        <v>268</v>
      </c>
    </row>
    <row r="2553" spans="1:14" x14ac:dyDescent="0.35">
      <c r="A2553" t="str">
        <f>VLOOKUP(E2553,kontoplaan!A286:F1754,6,FALSE)</f>
        <v>Põhitegevuse kulud</v>
      </c>
      <c r="B2553" t="str">
        <f>VLOOKUP(E2553,kontogrupp!A294:B1632,2,FALSE)</f>
        <v>55 - majandamiskulud</v>
      </c>
      <c r="C2553" t="s">
        <v>1819</v>
      </c>
      <c r="D2553">
        <v>-1539</v>
      </c>
      <c r="E2553" s="1">
        <v>552400</v>
      </c>
      <c r="F2553" t="s">
        <v>319</v>
      </c>
      <c r="G2553" t="s">
        <v>134</v>
      </c>
      <c r="H2553" t="s">
        <v>135</v>
      </c>
      <c r="I2553" t="s">
        <v>117</v>
      </c>
      <c r="J2553" t="s">
        <v>118</v>
      </c>
      <c r="M2553" t="s">
        <v>1134</v>
      </c>
      <c r="N2553" t="s">
        <v>1135</v>
      </c>
    </row>
    <row r="2554" spans="1:14" x14ac:dyDescent="0.35">
      <c r="A2554" t="str">
        <f>VLOOKUP(E2554,kontoplaan!A287:F1755,6,FALSE)</f>
        <v>Põhitegevuse kulud</v>
      </c>
      <c r="B2554" t="str">
        <f>VLOOKUP(E2554,kontogrupp!A295:B1633,2,FALSE)</f>
        <v>50 - tööjõukulud</v>
      </c>
      <c r="C2554" t="s">
        <v>1819</v>
      </c>
      <c r="D2554">
        <v>-15</v>
      </c>
      <c r="E2554" s="1">
        <v>506040</v>
      </c>
      <c r="F2554" t="s">
        <v>18</v>
      </c>
      <c r="G2554" t="s">
        <v>134</v>
      </c>
      <c r="H2554" t="s">
        <v>135</v>
      </c>
      <c r="I2554" t="s">
        <v>117</v>
      </c>
      <c r="J2554" t="s">
        <v>118</v>
      </c>
      <c r="M2554" t="s">
        <v>1474</v>
      </c>
      <c r="N2554" t="s">
        <v>1475</v>
      </c>
    </row>
    <row r="2555" spans="1:14" x14ac:dyDescent="0.35">
      <c r="A2555" t="str">
        <f>VLOOKUP(E2555,kontoplaan!A288:F1756,6,FALSE)</f>
        <v>Põhitegevuse kulud</v>
      </c>
      <c r="B2555" t="str">
        <f>VLOOKUP(E2555,kontogrupp!A296:B1634,2,FALSE)</f>
        <v>50 - tööjõukulud</v>
      </c>
      <c r="C2555" t="s">
        <v>1819</v>
      </c>
      <c r="D2555">
        <v>-1856</v>
      </c>
      <c r="E2555" s="1">
        <v>500210</v>
      </c>
      <c r="F2555" t="s">
        <v>220</v>
      </c>
      <c r="G2555" t="s">
        <v>134</v>
      </c>
      <c r="H2555" t="s">
        <v>135</v>
      </c>
      <c r="I2555" t="s">
        <v>117</v>
      </c>
      <c r="J2555" t="s">
        <v>118</v>
      </c>
      <c r="M2555" t="s">
        <v>1474</v>
      </c>
      <c r="N2555" t="s">
        <v>1475</v>
      </c>
    </row>
    <row r="2556" spans="1:14" x14ac:dyDescent="0.35">
      <c r="A2556" t="str">
        <f>VLOOKUP(E2556,kontoplaan!A289:F1757,6,FALSE)</f>
        <v>Põhitegevuse kulud</v>
      </c>
      <c r="B2556" t="str">
        <f>VLOOKUP(E2556,kontogrupp!A297:B1635,2,FALSE)</f>
        <v>50 - tööjõukulud</v>
      </c>
      <c r="C2556" t="s">
        <v>1814</v>
      </c>
      <c r="D2556">
        <v>33</v>
      </c>
      <c r="E2556" s="1">
        <v>506040</v>
      </c>
      <c r="F2556" t="s">
        <v>18</v>
      </c>
      <c r="G2556" t="s">
        <v>258</v>
      </c>
      <c r="H2556" t="s">
        <v>259</v>
      </c>
      <c r="I2556" t="s">
        <v>117</v>
      </c>
      <c r="J2556" t="s">
        <v>118</v>
      </c>
      <c r="M2556" t="s">
        <v>1474</v>
      </c>
      <c r="N2556" t="s">
        <v>1475</v>
      </c>
    </row>
    <row r="2557" spans="1:14" x14ac:dyDescent="0.35">
      <c r="A2557" t="str">
        <f>VLOOKUP(E2557,kontoplaan!A290:F1758,6,FALSE)</f>
        <v>Põhitegevuse kulud</v>
      </c>
      <c r="B2557" t="str">
        <f>VLOOKUP(E2557,kontogrupp!A298:B1636,2,FALSE)</f>
        <v>50 - tööjõukulud</v>
      </c>
      <c r="C2557" t="s">
        <v>1814</v>
      </c>
      <c r="D2557">
        <v>1361</v>
      </c>
      <c r="E2557" s="1">
        <v>506000</v>
      </c>
      <c r="F2557" t="s">
        <v>28</v>
      </c>
      <c r="G2557" t="s">
        <v>258</v>
      </c>
      <c r="H2557" t="s">
        <v>259</v>
      </c>
      <c r="I2557" t="s">
        <v>117</v>
      </c>
      <c r="J2557" t="s">
        <v>118</v>
      </c>
      <c r="M2557" t="s">
        <v>1474</v>
      </c>
      <c r="N2557" t="s">
        <v>1475</v>
      </c>
    </row>
    <row r="2558" spans="1:14" x14ac:dyDescent="0.35">
      <c r="A2558" t="str">
        <f>VLOOKUP(E2558,kontoplaan!A291:F1759,6,FALSE)</f>
        <v>Põhitegevuse kulud</v>
      </c>
      <c r="B2558" t="str">
        <f>VLOOKUP(E2558,kontogrupp!A299:B1637,2,FALSE)</f>
        <v>50 - tööjõukulud</v>
      </c>
      <c r="C2558" t="s">
        <v>1814</v>
      </c>
      <c r="D2558">
        <v>4126</v>
      </c>
      <c r="E2558" s="1">
        <v>500210</v>
      </c>
      <c r="F2558" t="s">
        <v>220</v>
      </c>
      <c r="G2558" t="s">
        <v>258</v>
      </c>
      <c r="H2558" t="s">
        <v>259</v>
      </c>
      <c r="I2558" t="s">
        <v>117</v>
      </c>
      <c r="J2558" t="s">
        <v>118</v>
      </c>
      <c r="M2558" t="s">
        <v>1474</v>
      </c>
      <c r="N2558" t="s">
        <v>1475</v>
      </c>
    </row>
    <row r="2559" spans="1:14" x14ac:dyDescent="0.35">
      <c r="A2559" t="str">
        <f>VLOOKUP(E2559,kontoplaan!A292:F1760,6,FALSE)</f>
        <v>Põhitegevuse kulud</v>
      </c>
      <c r="B2559" t="str">
        <f>VLOOKUP(E2559,kontogrupp!A300:B1638,2,FALSE)</f>
        <v>55 - majandamiskulud</v>
      </c>
      <c r="C2559" t="s">
        <v>1814</v>
      </c>
      <c r="D2559">
        <v>7268</v>
      </c>
      <c r="E2559" s="1">
        <v>552450</v>
      </c>
      <c r="F2559" t="s">
        <v>138</v>
      </c>
      <c r="G2559" t="s">
        <v>258</v>
      </c>
      <c r="H2559" t="s">
        <v>259</v>
      </c>
      <c r="I2559" t="s">
        <v>117</v>
      </c>
      <c r="J2559" t="s">
        <v>118</v>
      </c>
      <c r="M2559" t="s">
        <v>141</v>
      </c>
      <c r="N2559" t="s">
        <v>142</v>
      </c>
    </row>
    <row r="2560" spans="1:14" x14ac:dyDescent="0.35">
      <c r="A2560" t="str">
        <f>VLOOKUP(E2560,kontoplaan!A293:F1761,6,FALSE)</f>
        <v>Põhitegevuse kulud</v>
      </c>
      <c r="B2560" t="str">
        <f>VLOOKUP(E2560,kontogrupp!A301:B1639,2,FALSE)</f>
        <v>55 - majandamiskulud</v>
      </c>
      <c r="C2560" t="s">
        <v>1814</v>
      </c>
      <c r="D2560">
        <v>720</v>
      </c>
      <c r="E2560" s="1">
        <v>550400</v>
      </c>
      <c r="F2560" t="s">
        <v>138</v>
      </c>
      <c r="G2560" t="s">
        <v>258</v>
      </c>
      <c r="H2560" t="s">
        <v>259</v>
      </c>
      <c r="I2560" t="s">
        <v>117</v>
      </c>
      <c r="J2560" t="s">
        <v>118</v>
      </c>
      <c r="M2560" t="s">
        <v>267</v>
      </c>
      <c r="N2560" t="s">
        <v>268</v>
      </c>
    </row>
    <row r="2561" spans="1:14" x14ac:dyDescent="0.35">
      <c r="A2561" t="str">
        <f>VLOOKUP(E2561,kontoplaan!A294:F1762,6,FALSE)</f>
        <v>Põhitegevuse kulud</v>
      </c>
      <c r="B2561" t="str">
        <f>VLOOKUP(E2561,kontogrupp!A302:B1640,2,FALSE)</f>
        <v>55 - majandamiskulud</v>
      </c>
      <c r="C2561" t="s">
        <v>1814</v>
      </c>
      <c r="D2561">
        <v>4337</v>
      </c>
      <c r="E2561" s="1">
        <v>552400</v>
      </c>
      <c r="F2561" t="s">
        <v>319</v>
      </c>
      <c r="G2561" t="s">
        <v>258</v>
      </c>
      <c r="H2561" t="s">
        <v>259</v>
      </c>
      <c r="I2561" t="s">
        <v>117</v>
      </c>
      <c r="J2561" t="s">
        <v>118</v>
      </c>
      <c r="M2561" t="s">
        <v>1134</v>
      </c>
      <c r="N2561" t="s">
        <v>1135</v>
      </c>
    </row>
    <row r="2562" spans="1:14" x14ac:dyDescent="0.35">
      <c r="A2562" t="str">
        <f>VLOOKUP(E2562,kontoplaan!A295:F1763,6,FALSE)</f>
        <v>Põhitegevuse kulud</v>
      </c>
      <c r="B2562" t="str">
        <f>VLOOKUP(E2562,kontogrupp!A303:B1641,2,FALSE)</f>
        <v>55 - majandamiskulud</v>
      </c>
      <c r="C2562" t="s">
        <v>1819</v>
      </c>
      <c r="D2562">
        <v>-1040</v>
      </c>
      <c r="E2562" s="1">
        <v>550400</v>
      </c>
      <c r="F2562" t="s">
        <v>138</v>
      </c>
      <c r="G2562" t="s">
        <v>154</v>
      </c>
      <c r="H2562" t="s">
        <v>155</v>
      </c>
      <c r="I2562" t="s">
        <v>117</v>
      </c>
      <c r="J2562" t="s">
        <v>118</v>
      </c>
      <c r="M2562" t="s">
        <v>267</v>
      </c>
      <c r="N2562" t="s">
        <v>268</v>
      </c>
    </row>
    <row r="2563" spans="1:14" x14ac:dyDescent="0.35">
      <c r="A2563" t="str">
        <f>VLOOKUP(E2563,kontoplaan!A296:F1764,6,FALSE)</f>
        <v>Põhitegevuse kulud</v>
      </c>
      <c r="B2563" t="str">
        <f>VLOOKUP(E2563,kontogrupp!A304:B1642,2,FALSE)</f>
        <v>55 - majandamiskulud</v>
      </c>
      <c r="C2563" t="s">
        <v>1814</v>
      </c>
      <c r="D2563">
        <v>285</v>
      </c>
      <c r="E2563" s="1">
        <v>552400</v>
      </c>
      <c r="F2563" t="s">
        <v>319</v>
      </c>
      <c r="G2563" t="s">
        <v>154</v>
      </c>
      <c r="H2563" t="s">
        <v>155</v>
      </c>
      <c r="I2563" t="s">
        <v>117</v>
      </c>
      <c r="J2563" t="s">
        <v>118</v>
      </c>
      <c r="M2563" t="s">
        <v>1134</v>
      </c>
      <c r="N2563" t="s">
        <v>1135</v>
      </c>
    </row>
    <row r="2564" spans="1:14" x14ac:dyDescent="0.35">
      <c r="A2564" t="str">
        <f>VLOOKUP(E2564,kontoplaan!A297:F1765,6,FALSE)</f>
        <v>Põhitegevuse kulud</v>
      </c>
      <c r="B2564" t="str">
        <f>VLOOKUP(E2564,kontogrupp!A305:B1643,2,FALSE)</f>
        <v>55 - majandamiskulud</v>
      </c>
      <c r="C2564" t="s">
        <v>1814</v>
      </c>
      <c r="D2564">
        <v>48</v>
      </c>
      <c r="E2564" s="1">
        <v>552590</v>
      </c>
      <c r="F2564" t="s">
        <v>149</v>
      </c>
      <c r="G2564" t="s">
        <v>154</v>
      </c>
      <c r="H2564" t="s">
        <v>155</v>
      </c>
      <c r="I2564" t="s">
        <v>117</v>
      </c>
      <c r="J2564" t="s">
        <v>118</v>
      </c>
      <c r="M2564" t="s">
        <v>150</v>
      </c>
      <c r="N2564" t="s">
        <v>151</v>
      </c>
    </row>
    <row r="2565" spans="1:14" hidden="1" x14ac:dyDescent="0.35">
      <c r="A2565" t="str">
        <f>VLOOKUP(E2565,kontoplaan!A298:F1766,6,FALSE)</f>
        <v>Põhitegevuse tulud</v>
      </c>
      <c r="B2565" t="str">
        <f>VLOOKUP(E2565,kontogrupp!A306:B1644,2,FALSE)</f>
        <v>35 - saadud toetused</v>
      </c>
      <c r="C2565" t="s">
        <v>1814</v>
      </c>
      <c r="D2565">
        <v>111381</v>
      </c>
      <c r="E2565" s="1">
        <v>352000</v>
      </c>
      <c r="F2565" t="s">
        <v>806</v>
      </c>
      <c r="G2565" t="s">
        <v>139</v>
      </c>
      <c r="H2565" t="s">
        <v>140</v>
      </c>
      <c r="I2565" t="s">
        <v>245</v>
      </c>
      <c r="J2565" t="s">
        <v>246</v>
      </c>
      <c r="M2565" t="s">
        <v>282</v>
      </c>
      <c r="N2565" t="s">
        <v>283</v>
      </c>
    </row>
    <row r="2566" spans="1:14" x14ac:dyDescent="0.35">
      <c r="A2566" t="str">
        <f>VLOOKUP(E2566,kontoplaan!A299:F1767,6,FALSE)</f>
        <v>Põhitegevuse kulud</v>
      </c>
      <c r="B2566" t="str">
        <f>VLOOKUP(E2566,kontogrupp!A307:B1645,2,FALSE)</f>
        <v>50 - tööjõukulud</v>
      </c>
      <c r="C2566" t="s">
        <v>1814</v>
      </c>
      <c r="D2566">
        <v>666</v>
      </c>
      <c r="E2566" s="1">
        <v>506040</v>
      </c>
      <c r="F2566" t="s">
        <v>18</v>
      </c>
      <c r="G2566" t="s">
        <v>258</v>
      </c>
      <c r="H2566" t="s">
        <v>259</v>
      </c>
      <c r="I2566" t="s">
        <v>280</v>
      </c>
      <c r="J2566" t="s">
        <v>281</v>
      </c>
      <c r="M2566" t="s">
        <v>282</v>
      </c>
      <c r="N2566" t="s">
        <v>283</v>
      </c>
    </row>
    <row r="2567" spans="1:14" x14ac:dyDescent="0.35">
      <c r="A2567" t="str">
        <f>VLOOKUP(E2567,kontoplaan!A300:F1768,6,FALSE)</f>
        <v>Põhitegevuse kulud</v>
      </c>
      <c r="B2567" t="str">
        <f>VLOOKUP(E2567,kontogrupp!A308:B1646,2,FALSE)</f>
        <v>50 - tööjõukulud</v>
      </c>
      <c r="C2567" t="s">
        <v>1814</v>
      </c>
      <c r="D2567">
        <v>27471</v>
      </c>
      <c r="E2567" s="1">
        <v>506000</v>
      </c>
      <c r="F2567" t="s">
        <v>28</v>
      </c>
      <c r="G2567" t="s">
        <v>258</v>
      </c>
      <c r="H2567" t="s">
        <v>259</v>
      </c>
      <c r="I2567" t="s">
        <v>280</v>
      </c>
      <c r="J2567" t="s">
        <v>281</v>
      </c>
      <c r="M2567" t="s">
        <v>282</v>
      </c>
      <c r="N2567" t="s">
        <v>283</v>
      </c>
    </row>
    <row r="2568" spans="1:14" x14ac:dyDescent="0.35">
      <c r="A2568" t="str">
        <f>VLOOKUP(E2568,kontoplaan!A301:F1769,6,FALSE)</f>
        <v>Põhitegevuse kulud</v>
      </c>
      <c r="B2568" t="str">
        <f>VLOOKUP(E2568,kontogrupp!A309:B1647,2,FALSE)</f>
        <v>50 - tööjõukulud</v>
      </c>
      <c r="C2568" t="s">
        <v>1814</v>
      </c>
      <c r="D2568">
        <v>83244</v>
      </c>
      <c r="E2568" s="1">
        <v>500260</v>
      </c>
      <c r="F2568" t="s">
        <v>157</v>
      </c>
      <c r="G2568" t="s">
        <v>258</v>
      </c>
      <c r="H2568" t="s">
        <v>259</v>
      </c>
      <c r="I2568" t="s">
        <v>280</v>
      </c>
      <c r="J2568" t="s">
        <v>281</v>
      </c>
      <c r="M2568" t="s">
        <v>282</v>
      </c>
      <c r="N2568" t="s">
        <v>283</v>
      </c>
    </row>
    <row r="2569" spans="1:14" x14ac:dyDescent="0.35">
      <c r="A2569" t="str">
        <f>VLOOKUP(E2569,kontoplaan!A302:F1770,6,FALSE)</f>
        <v>Põhitegevuse kulud</v>
      </c>
      <c r="B2569" t="str">
        <f>VLOOKUP(E2569,kontogrupp!A310:B1648,2,FALSE)</f>
        <v>50 - tööjõukulud</v>
      </c>
      <c r="C2569" t="s">
        <v>2010</v>
      </c>
      <c r="D2569">
        <v>-10</v>
      </c>
      <c r="E2569" s="1">
        <v>506040</v>
      </c>
      <c r="F2569" t="s">
        <v>18</v>
      </c>
      <c r="G2569" t="s">
        <v>337</v>
      </c>
      <c r="H2569" t="s">
        <v>338</v>
      </c>
      <c r="I2569" t="s">
        <v>339</v>
      </c>
      <c r="J2569" t="s">
        <v>340</v>
      </c>
    </row>
    <row r="2570" spans="1:14" x14ac:dyDescent="0.35">
      <c r="A2570" t="str">
        <f>VLOOKUP(E2570,kontoplaan!A303:F1771,6,FALSE)</f>
        <v>Põhitegevuse kulud</v>
      </c>
      <c r="B2570" t="str">
        <f>VLOOKUP(E2570,kontogrupp!A311:B1649,2,FALSE)</f>
        <v>50 - tööjõukulud</v>
      </c>
      <c r="C2570" t="s">
        <v>2010</v>
      </c>
      <c r="D2570">
        <v>-407</v>
      </c>
      <c r="E2570" s="1">
        <v>506000</v>
      </c>
      <c r="F2570" t="s">
        <v>28</v>
      </c>
      <c r="G2570" t="s">
        <v>337</v>
      </c>
      <c r="H2570" t="s">
        <v>338</v>
      </c>
      <c r="I2570" t="s">
        <v>339</v>
      </c>
      <c r="J2570" t="s">
        <v>340</v>
      </c>
    </row>
    <row r="2571" spans="1:14" x14ac:dyDescent="0.35">
      <c r="A2571" t="str">
        <f>VLOOKUP(E2571,kontoplaan!A304:F1772,6,FALSE)</f>
        <v>Põhitegevuse kulud</v>
      </c>
      <c r="B2571" t="str">
        <f>VLOOKUP(E2571,kontogrupp!A312:B1650,2,FALSE)</f>
        <v>50 - tööjõukulud</v>
      </c>
      <c r="C2571" t="s">
        <v>2010</v>
      </c>
      <c r="D2571">
        <v>-1233</v>
      </c>
      <c r="E2571" s="1">
        <v>500240</v>
      </c>
      <c r="F2571" t="s">
        <v>206</v>
      </c>
      <c r="G2571" t="s">
        <v>337</v>
      </c>
      <c r="H2571" t="s">
        <v>338</v>
      </c>
      <c r="I2571" t="s">
        <v>339</v>
      </c>
      <c r="J2571" t="s">
        <v>340</v>
      </c>
    </row>
    <row r="2572" spans="1:14" hidden="1" x14ac:dyDescent="0.35">
      <c r="A2572" t="str">
        <f>VLOOKUP(E2572,kontoplaan!A305:F1773,6,FALSE)</f>
        <v>Põhitegevuse tulud</v>
      </c>
      <c r="B2572" t="str">
        <f>VLOOKUP(E2572,kontogrupp!A313:B1651,2,FALSE)</f>
        <v>35 - saadud toetused</v>
      </c>
      <c r="C2572" t="s">
        <v>2010</v>
      </c>
      <c r="D2572">
        <v>-1650</v>
      </c>
      <c r="E2572" s="1">
        <v>350003</v>
      </c>
      <c r="F2572" t="s">
        <v>437</v>
      </c>
      <c r="G2572" t="s">
        <v>337</v>
      </c>
      <c r="H2572" t="s">
        <v>338</v>
      </c>
      <c r="I2572" t="s">
        <v>339</v>
      </c>
      <c r="J2572" t="s">
        <v>340</v>
      </c>
    </row>
    <row r="2573" spans="1:14" x14ac:dyDescent="0.35">
      <c r="A2573" t="str">
        <f>VLOOKUP(E2573,kontoplaan!A306:F1774,6,FALSE)</f>
        <v>Põhitegevuse kulud</v>
      </c>
      <c r="B2573" t="str">
        <f>VLOOKUP(E2573,kontogrupp!A314:B1652,2,FALSE)</f>
        <v>55 - majandamiskulud</v>
      </c>
      <c r="C2573" t="s">
        <v>2011</v>
      </c>
      <c r="D2573">
        <v>5000</v>
      </c>
      <c r="E2573" s="1">
        <v>552450</v>
      </c>
      <c r="F2573" t="s">
        <v>138</v>
      </c>
      <c r="G2573" t="s">
        <v>563</v>
      </c>
      <c r="H2573" t="s">
        <v>564</v>
      </c>
      <c r="I2573" t="s">
        <v>565</v>
      </c>
      <c r="J2573" t="s">
        <v>566</v>
      </c>
    </row>
    <row r="2574" spans="1:14" hidden="1" x14ac:dyDescent="0.35">
      <c r="A2574" t="str">
        <f>VLOOKUP(E2574,kontoplaan!A307:F1775,6,FALSE)</f>
        <v>Põhitegevuse tulud</v>
      </c>
      <c r="B2574" t="str">
        <f>VLOOKUP(E2574,kontogrupp!A315:B1653,2,FALSE)</f>
        <v>35 - saadud toetused</v>
      </c>
      <c r="C2574" t="s">
        <v>162</v>
      </c>
      <c r="D2574">
        <v>5000</v>
      </c>
      <c r="E2574" s="1">
        <v>350000</v>
      </c>
      <c r="F2574" t="s">
        <v>162</v>
      </c>
      <c r="G2574" t="s">
        <v>563</v>
      </c>
      <c r="H2574" t="s">
        <v>564</v>
      </c>
      <c r="I2574" t="s">
        <v>565</v>
      </c>
      <c r="J2574" t="s">
        <v>566</v>
      </c>
    </row>
    <row r="2575" spans="1:14" x14ac:dyDescent="0.35">
      <c r="A2575" t="str">
        <f>VLOOKUP(E2575,kontoplaan!A308:F1776,6,FALSE)</f>
        <v>Põhitegevuse kulud</v>
      </c>
      <c r="B2575" t="str">
        <f>VLOOKUP(E2575,kontogrupp!A316:B1654,2,FALSE)</f>
        <v>55 - majandamiskulud</v>
      </c>
      <c r="C2575" t="s">
        <v>2012</v>
      </c>
      <c r="D2575">
        <v>4150</v>
      </c>
      <c r="E2575" s="1">
        <v>551500</v>
      </c>
      <c r="F2575" t="s">
        <v>169</v>
      </c>
      <c r="G2575" t="s">
        <v>221</v>
      </c>
      <c r="H2575" t="s">
        <v>222</v>
      </c>
      <c r="I2575" t="s">
        <v>223</v>
      </c>
      <c r="J2575" t="s">
        <v>224</v>
      </c>
      <c r="M2575" t="s">
        <v>2013</v>
      </c>
      <c r="N2575" t="s">
        <v>2014</v>
      </c>
    </row>
    <row r="2576" spans="1:14" x14ac:dyDescent="0.35">
      <c r="A2576" t="str">
        <f>VLOOKUP(E2576,kontoplaan!A309:F1777,6,FALSE)</f>
        <v>Põhitegevuse kulud</v>
      </c>
      <c r="B2576" t="str">
        <f>VLOOKUP(E2576,kontogrupp!A317:B1655,2,FALSE)</f>
        <v>55 - majandamiskulud</v>
      </c>
      <c r="C2576" t="s">
        <v>2012</v>
      </c>
      <c r="D2576">
        <v>4502</v>
      </c>
      <c r="E2576" s="1">
        <v>552520</v>
      </c>
      <c r="F2576" t="s">
        <v>297</v>
      </c>
      <c r="G2576" t="s">
        <v>221</v>
      </c>
      <c r="H2576" t="s">
        <v>222</v>
      </c>
      <c r="I2576" t="s">
        <v>223</v>
      </c>
      <c r="J2576" t="s">
        <v>224</v>
      </c>
      <c r="M2576" t="s">
        <v>2013</v>
      </c>
      <c r="N2576" t="s">
        <v>2014</v>
      </c>
    </row>
    <row r="2577" spans="1:16" x14ac:dyDescent="0.35">
      <c r="A2577" t="str">
        <f>VLOOKUP(E2577,kontoplaan!A310:F1778,6,FALSE)</f>
        <v>Põhitegevuse kulud</v>
      </c>
      <c r="B2577" t="str">
        <f>VLOOKUP(E2577,kontogrupp!A318:B1656,2,FALSE)</f>
        <v>55 - majandamiskulud</v>
      </c>
      <c r="C2577" t="s">
        <v>2012</v>
      </c>
      <c r="D2577">
        <v>2391</v>
      </c>
      <c r="E2577" s="1">
        <v>552300</v>
      </c>
      <c r="F2577" t="s">
        <v>1384</v>
      </c>
      <c r="G2577" t="s">
        <v>221</v>
      </c>
      <c r="H2577" t="s">
        <v>222</v>
      </c>
      <c r="I2577" t="s">
        <v>223</v>
      </c>
      <c r="J2577" t="s">
        <v>224</v>
      </c>
      <c r="M2577" t="s">
        <v>2013</v>
      </c>
      <c r="N2577" t="s">
        <v>2014</v>
      </c>
    </row>
    <row r="2578" spans="1:16" hidden="1" x14ac:dyDescent="0.35">
      <c r="A2578" t="str">
        <f>VLOOKUP(E2578,kontoplaan!A311:F1779,6,FALSE)</f>
        <v>Põhitegevuse tulud</v>
      </c>
      <c r="B2578" t="str">
        <f>VLOOKUP(E2578,kontogrupp!A319:B1657,2,FALSE)</f>
        <v>35 - saadud toetused</v>
      </c>
      <c r="C2578" t="s">
        <v>2012</v>
      </c>
      <c r="D2578">
        <v>11043</v>
      </c>
      <c r="E2578" s="1">
        <v>350020</v>
      </c>
      <c r="F2578" t="s">
        <v>817</v>
      </c>
      <c r="G2578" t="s">
        <v>221</v>
      </c>
      <c r="H2578" t="s">
        <v>222</v>
      </c>
      <c r="I2578" t="s">
        <v>223</v>
      </c>
      <c r="J2578" t="s">
        <v>224</v>
      </c>
      <c r="M2578" t="s">
        <v>2013</v>
      </c>
      <c r="N2578" t="s">
        <v>2014</v>
      </c>
    </row>
    <row r="2579" spans="1:16" x14ac:dyDescent="0.35">
      <c r="A2579" t="str">
        <f>VLOOKUP(E2579,kontoplaan!A312:F1780,6,FALSE)</f>
        <v>Põhitegevuse kulud</v>
      </c>
      <c r="B2579" t="str">
        <f>VLOOKUP(E2579,kontogrupp!A320:B1658,2,FALSE)</f>
        <v>50 - tööjõukulud</v>
      </c>
      <c r="C2579" t="s">
        <v>18</v>
      </c>
      <c r="D2579">
        <v>175</v>
      </c>
      <c r="E2579" s="1">
        <v>506040</v>
      </c>
      <c r="F2579" t="s">
        <v>18</v>
      </c>
      <c r="G2579" t="s">
        <v>410</v>
      </c>
      <c r="H2579" t="s">
        <v>411</v>
      </c>
      <c r="I2579" t="s">
        <v>412</v>
      </c>
      <c r="J2579" t="s">
        <v>413</v>
      </c>
    </row>
    <row r="2580" spans="1:16" x14ac:dyDescent="0.35">
      <c r="A2580" t="str">
        <f>VLOOKUP(E2580,kontoplaan!A313:F1781,6,FALSE)</f>
        <v>Põhitegevuse kulud</v>
      </c>
      <c r="B2580" t="str">
        <f>VLOOKUP(E2580,kontogrupp!A321:B1659,2,FALSE)</f>
        <v>50 - tööjõukulud</v>
      </c>
      <c r="C2580" t="s">
        <v>28</v>
      </c>
      <c r="D2580">
        <v>7224</v>
      </c>
      <c r="E2580" s="1">
        <v>506000</v>
      </c>
      <c r="F2580" t="s">
        <v>28</v>
      </c>
      <c r="G2580" t="s">
        <v>410</v>
      </c>
      <c r="H2580" t="s">
        <v>411</v>
      </c>
      <c r="I2580" t="s">
        <v>412</v>
      </c>
      <c r="J2580" t="s">
        <v>413</v>
      </c>
    </row>
    <row r="2581" spans="1:16" x14ac:dyDescent="0.35">
      <c r="A2581" t="str">
        <f>VLOOKUP(E2581,kontoplaan!A314:F1782,6,FALSE)</f>
        <v>Põhitegevuse kulud</v>
      </c>
      <c r="B2581" t="str">
        <f>VLOOKUP(E2581,kontogrupp!A322:B1660,2,FALSE)</f>
        <v>50 - tööjõukulud</v>
      </c>
      <c r="C2581" t="s">
        <v>97</v>
      </c>
      <c r="D2581">
        <v>21891</v>
      </c>
      <c r="E2581" s="1">
        <v>500500</v>
      </c>
      <c r="F2581" t="s">
        <v>97</v>
      </c>
      <c r="G2581" t="s">
        <v>410</v>
      </c>
      <c r="H2581" t="s">
        <v>411</v>
      </c>
      <c r="I2581" t="s">
        <v>412</v>
      </c>
      <c r="J2581" t="s">
        <v>413</v>
      </c>
    </row>
    <row r="2582" spans="1:16" x14ac:dyDescent="0.35">
      <c r="A2582" t="str">
        <f>VLOOKUP(E2582,kontoplaan!A315:F1783,6,FALSE)</f>
        <v>Põhitegevuse kulud</v>
      </c>
      <c r="B2582" t="str">
        <f>VLOOKUP(E2582,kontogrupp!A323:B1661,2,FALSE)</f>
        <v>50 - tööjõukulud</v>
      </c>
      <c r="C2582" t="s">
        <v>18</v>
      </c>
      <c r="D2582">
        <v>-175</v>
      </c>
      <c r="E2582" s="1">
        <v>506040</v>
      </c>
      <c r="F2582" t="s">
        <v>18</v>
      </c>
      <c r="G2582" t="s">
        <v>221</v>
      </c>
      <c r="H2582" t="s">
        <v>222</v>
      </c>
      <c r="I2582" t="s">
        <v>223</v>
      </c>
      <c r="J2582" t="s">
        <v>224</v>
      </c>
    </row>
    <row r="2583" spans="1:16" x14ac:dyDescent="0.35">
      <c r="A2583" t="str">
        <f>VLOOKUP(E2583,kontoplaan!A316:F1784,6,FALSE)</f>
        <v>Põhitegevuse kulud</v>
      </c>
      <c r="B2583" t="str">
        <f>VLOOKUP(E2583,kontogrupp!A324:B1662,2,FALSE)</f>
        <v>50 - tööjõukulud</v>
      </c>
      <c r="C2583" t="s">
        <v>28</v>
      </c>
      <c r="D2583">
        <v>-7224</v>
      </c>
      <c r="E2583" s="1">
        <v>506000</v>
      </c>
      <c r="F2583" t="s">
        <v>28</v>
      </c>
      <c r="G2583" t="s">
        <v>221</v>
      </c>
      <c r="H2583" t="s">
        <v>222</v>
      </c>
      <c r="I2583" t="s">
        <v>223</v>
      </c>
      <c r="J2583" t="s">
        <v>224</v>
      </c>
    </row>
    <row r="2584" spans="1:16" x14ac:dyDescent="0.35">
      <c r="A2584" t="str">
        <f>VLOOKUP(E2584,kontoplaan!A317:F1785,6,FALSE)</f>
        <v>Põhitegevuse kulud</v>
      </c>
      <c r="B2584" t="str">
        <f>VLOOKUP(E2584,kontogrupp!A325:B1663,2,FALSE)</f>
        <v>50 - tööjõukulud</v>
      </c>
      <c r="C2584" t="s">
        <v>97</v>
      </c>
      <c r="D2584">
        <v>-21891</v>
      </c>
      <c r="E2584" s="1">
        <v>500500</v>
      </c>
      <c r="F2584" t="s">
        <v>97</v>
      </c>
      <c r="G2584" t="s">
        <v>221</v>
      </c>
      <c r="H2584" t="s">
        <v>222</v>
      </c>
      <c r="I2584" t="s">
        <v>223</v>
      </c>
      <c r="J2584" t="s">
        <v>224</v>
      </c>
    </row>
    <row r="2585" spans="1:16" x14ac:dyDescent="0.35">
      <c r="A2585" t="str">
        <f>VLOOKUP(E2585,kontoplaan!A318:F1786,6,FALSE)</f>
        <v>Põhitegevuse kulud</v>
      </c>
      <c r="B2585" t="str">
        <f>VLOOKUP(E2585,kontogrupp!A326:B1664,2,FALSE)</f>
        <v>55 - majandamiskulud</v>
      </c>
      <c r="C2585" t="s">
        <v>149</v>
      </c>
      <c r="D2585">
        <v>16901</v>
      </c>
      <c r="E2585" s="1">
        <v>552590</v>
      </c>
      <c r="F2585" t="s">
        <v>149</v>
      </c>
      <c r="G2585" t="s">
        <v>139</v>
      </c>
      <c r="H2585" t="s">
        <v>140</v>
      </c>
      <c r="I2585" t="s">
        <v>839</v>
      </c>
      <c r="J2585" t="s">
        <v>840</v>
      </c>
      <c r="O2585" t="s">
        <v>1009</v>
      </c>
      <c r="P2585" t="s">
        <v>1010</v>
      </c>
    </row>
    <row r="2586" spans="1:16" hidden="1" x14ac:dyDescent="0.35">
      <c r="A2586" t="str">
        <f>VLOOKUP(E2586,kontoplaan!A319:F1787,6,FALSE)</f>
        <v>Investeerimistegevuse kulud</v>
      </c>
      <c r="B2586" t="str">
        <f>VLOOKUP(E2586,kontogrupp!A327:B1665,2,FALSE)</f>
        <v>15 - põhivara soetus</v>
      </c>
      <c r="C2586" t="s">
        <v>177</v>
      </c>
      <c r="D2586">
        <v>40000</v>
      </c>
      <c r="E2586" s="1">
        <v>155109</v>
      </c>
      <c r="F2586" t="s">
        <v>177</v>
      </c>
      <c r="G2586" t="s">
        <v>47</v>
      </c>
      <c r="H2586" t="s">
        <v>48</v>
      </c>
      <c r="I2586" t="s">
        <v>178</v>
      </c>
      <c r="J2586" t="s">
        <v>179</v>
      </c>
      <c r="M2586" t="s">
        <v>180</v>
      </c>
      <c r="N2586" t="s">
        <v>181</v>
      </c>
    </row>
    <row r="2587" spans="1:16" hidden="1" x14ac:dyDescent="0.35">
      <c r="A2587" t="str">
        <f>VLOOKUP(E2587,kontoplaan!A320:F1788,6,FALSE)</f>
        <v>Investeerimistegevuse kulud</v>
      </c>
      <c r="B2587" t="str">
        <f>VLOOKUP(E2587,kontogrupp!A328:B1666,2,FALSE)</f>
        <v>15 - põhivara soetus</v>
      </c>
      <c r="C2587" t="s">
        <v>177</v>
      </c>
      <c r="D2587">
        <v>100000</v>
      </c>
      <c r="E2587" s="1">
        <v>155109</v>
      </c>
      <c r="F2587" t="s">
        <v>177</v>
      </c>
      <c r="G2587" t="s">
        <v>47</v>
      </c>
      <c r="H2587" t="s">
        <v>48</v>
      </c>
      <c r="I2587" t="s">
        <v>178</v>
      </c>
      <c r="J2587" t="s">
        <v>179</v>
      </c>
      <c r="O2587" t="s">
        <v>1167</v>
      </c>
      <c r="P2587" t="s">
        <v>1168</v>
      </c>
    </row>
    <row r="2588" spans="1:16" hidden="1" x14ac:dyDescent="0.35">
      <c r="A2588" t="str">
        <f>VLOOKUP(E2588,kontoplaan!A321:F1789,6,FALSE)</f>
        <v>Põhitegevuse tulud</v>
      </c>
      <c r="B2588" t="str">
        <f>VLOOKUP(E2588,kontogrupp!A329:B1667,2,FALSE)</f>
        <v>35 - saadud toetused</v>
      </c>
      <c r="C2588" t="s">
        <v>1263</v>
      </c>
      <c r="D2588">
        <v>50000</v>
      </c>
      <c r="E2588" s="1">
        <v>35000005</v>
      </c>
      <c r="F2588" t="s">
        <v>1263</v>
      </c>
      <c r="G2588" t="s">
        <v>47</v>
      </c>
      <c r="H2588" t="s">
        <v>48</v>
      </c>
      <c r="I2588" t="s">
        <v>1513</v>
      </c>
      <c r="J2588" t="s">
        <v>1514</v>
      </c>
      <c r="M2588" t="s">
        <v>1850</v>
      </c>
      <c r="N2588" t="s">
        <v>1851</v>
      </c>
    </row>
    <row r="2589" spans="1:16" hidden="1" x14ac:dyDescent="0.35">
      <c r="A2589" t="str">
        <f>VLOOKUP(E2589,kontoplaan!A322:F1790,6,FALSE)</f>
        <v>Investeerimistegevuse kulud</v>
      </c>
      <c r="B2589" t="str">
        <f>VLOOKUP(E2589,kontogrupp!A330:B1668,2,FALSE)</f>
        <v>15 - põhivara soetus</v>
      </c>
      <c r="C2589" t="s">
        <v>177</v>
      </c>
      <c r="D2589">
        <v>60000</v>
      </c>
      <c r="E2589" s="1">
        <v>155109</v>
      </c>
      <c r="F2589" t="s">
        <v>177</v>
      </c>
      <c r="G2589" t="s">
        <v>47</v>
      </c>
      <c r="H2589" t="s">
        <v>48</v>
      </c>
      <c r="I2589" t="s">
        <v>1513</v>
      </c>
      <c r="J2589" t="s">
        <v>1514</v>
      </c>
      <c r="M2589" t="s">
        <v>1850</v>
      </c>
      <c r="N2589" t="s">
        <v>1851</v>
      </c>
    </row>
    <row r="2590" spans="1:16" hidden="1" x14ac:dyDescent="0.35">
      <c r="A2590" t="str">
        <f>VLOOKUP(E2590,kontoplaan!A323:F1791,6,FALSE)</f>
        <v>Investeerimistegevuse kulud</v>
      </c>
      <c r="B2590" t="str">
        <f>VLOOKUP(E2590,kontogrupp!A331:B1669,2,FALSE)</f>
        <v>15 - põhivara soetus</v>
      </c>
      <c r="C2590" t="s">
        <v>177</v>
      </c>
      <c r="D2590">
        <v>33000</v>
      </c>
      <c r="E2590" s="1">
        <v>155109</v>
      </c>
      <c r="F2590" t="s">
        <v>177</v>
      </c>
      <c r="G2590" t="s">
        <v>47</v>
      </c>
      <c r="H2590" t="s">
        <v>48</v>
      </c>
      <c r="I2590" t="s">
        <v>178</v>
      </c>
      <c r="J2590" t="s">
        <v>179</v>
      </c>
      <c r="M2590" t="s">
        <v>2015</v>
      </c>
      <c r="N2590" t="s">
        <v>2016</v>
      </c>
    </row>
    <row r="2591" spans="1:16" hidden="1" x14ac:dyDescent="0.35">
      <c r="A2591" t="str">
        <f>VLOOKUP(E2591,kontoplaan!A324:F1792,6,FALSE)</f>
        <v>Investeerimistegevuse tulud</v>
      </c>
      <c r="B2591" t="str">
        <f>VLOOKUP(E2591,kontogrupp!A332:B1670,2,FALSE)</f>
        <v>35 - saadud toetused</v>
      </c>
      <c r="C2591" t="s">
        <v>201</v>
      </c>
      <c r="D2591">
        <v>23000</v>
      </c>
      <c r="E2591" s="1">
        <v>350200</v>
      </c>
      <c r="F2591" t="s">
        <v>201</v>
      </c>
      <c r="G2591" t="s">
        <v>47</v>
      </c>
      <c r="H2591" t="s">
        <v>48</v>
      </c>
      <c r="I2591" t="s">
        <v>178</v>
      </c>
      <c r="J2591" t="s">
        <v>179</v>
      </c>
      <c r="M2591" t="s">
        <v>2015</v>
      </c>
      <c r="N2591" t="s">
        <v>2016</v>
      </c>
    </row>
    <row r="2592" spans="1:16" x14ac:dyDescent="0.35">
      <c r="A2592" t="str">
        <f>VLOOKUP(E2592,kontoplaan!A325:F1793,6,FALSE)</f>
        <v>Põhitegevuse kulud</v>
      </c>
      <c r="B2592" t="str">
        <f>VLOOKUP(E2592,kontogrupp!A333:B1671,2,FALSE)</f>
        <v>50 - tööjõukulud</v>
      </c>
      <c r="C2592" t="s">
        <v>2017</v>
      </c>
      <c r="D2592">
        <v>145</v>
      </c>
      <c r="E2592" s="1">
        <v>506040</v>
      </c>
      <c r="F2592" t="s">
        <v>18</v>
      </c>
      <c r="G2592" t="s">
        <v>422</v>
      </c>
      <c r="H2592" t="s">
        <v>423</v>
      </c>
      <c r="I2592" t="s">
        <v>307</v>
      </c>
      <c r="J2592" t="s">
        <v>308</v>
      </c>
    </row>
    <row r="2593" spans="1:10" x14ac:dyDescent="0.35">
      <c r="A2593" t="str">
        <f>VLOOKUP(E2593,kontoplaan!A326:F1794,6,FALSE)</f>
        <v>Põhitegevuse kulud</v>
      </c>
      <c r="B2593" t="str">
        <f>VLOOKUP(E2593,kontogrupp!A334:B1672,2,FALSE)</f>
        <v>50 - tööjõukulud</v>
      </c>
      <c r="C2593" t="s">
        <v>2017</v>
      </c>
      <c r="D2593">
        <v>5972</v>
      </c>
      <c r="E2593" s="1">
        <v>506000</v>
      </c>
      <c r="F2593" t="s">
        <v>28</v>
      </c>
      <c r="G2593" t="s">
        <v>422</v>
      </c>
      <c r="H2593" t="s">
        <v>423</v>
      </c>
      <c r="I2593" t="s">
        <v>307</v>
      </c>
      <c r="J2593" t="s">
        <v>308</v>
      </c>
    </row>
    <row r="2594" spans="1:10" x14ac:dyDescent="0.35">
      <c r="A2594" t="str">
        <f>VLOOKUP(E2594,kontoplaan!A327:F1795,6,FALSE)</f>
        <v>Põhitegevuse kulud</v>
      </c>
      <c r="B2594" t="str">
        <f>VLOOKUP(E2594,kontogrupp!A335:B1673,2,FALSE)</f>
        <v>50 - tööjõukulud</v>
      </c>
      <c r="C2594" t="s">
        <v>2017</v>
      </c>
      <c r="D2594">
        <v>18096</v>
      </c>
      <c r="E2594" s="1">
        <v>500270</v>
      </c>
      <c r="F2594" t="s">
        <v>238</v>
      </c>
      <c r="G2594" t="s">
        <v>422</v>
      </c>
      <c r="H2594" t="s">
        <v>423</v>
      </c>
      <c r="I2594" t="s">
        <v>307</v>
      </c>
      <c r="J2594" t="s">
        <v>308</v>
      </c>
    </row>
    <row r="2595" spans="1:10" x14ac:dyDescent="0.35">
      <c r="A2595" t="str">
        <f>VLOOKUP(E2595,kontoplaan!A328:F1796,6,FALSE)</f>
        <v>Põhitegevuse kulud</v>
      </c>
      <c r="B2595" t="str">
        <f>VLOOKUP(E2595,kontogrupp!A336:B1674,2,FALSE)</f>
        <v>50 - tööjõukulud</v>
      </c>
      <c r="C2595" t="s">
        <v>2017</v>
      </c>
      <c r="D2595">
        <v>190</v>
      </c>
      <c r="E2595" s="1">
        <v>506040</v>
      </c>
      <c r="F2595" t="s">
        <v>18</v>
      </c>
      <c r="G2595" t="s">
        <v>404</v>
      </c>
      <c r="H2595" t="s">
        <v>405</v>
      </c>
      <c r="I2595" t="s">
        <v>307</v>
      </c>
      <c r="J2595" t="s">
        <v>308</v>
      </c>
    </row>
    <row r="2596" spans="1:10" x14ac:dyDescent="0.35">
      <c r="A2596" t="str">
        <f>VLOOKUP(E2596,kontoplaan!A329:F1797,6,FALSE)</f>
        <v>Põhitegevuse kulud</v>
      </c>
      <c r="B2596" t="str">
        <f>VLOOKUP(E2596,kontogrupp!A337:B1675,2,FALSE)</f>
        <v>50 - tööjõukulud</v>
      </c>
      <c r="C2596" t="s">
        <v>2017</v>
      </c>
      <c r="D2596">
        <v>7817</v>
      </c>
      <c r="E2596" s="1">
        <v>506000</v>
      </c>
      <c r="F2596" t="s">
        <v>28</v>
      </c>
      <c r="G2596" t="s">
        <v>404</v>
      </c>
      <c r="H2596" t="s">
        <v>405</v>
      </c>
      <c r="I2596" t="s">
        <v>307</v>
      </c>
      <c r="J2596" t="s">
        <v>308</v>
      </c>
    </row>
    <row r="2597" spans="1:10" x14ac:dyDescent="0.35">
      <c r="A2597" t="str">
        <f>VLOOKUP(E2597,kontoplaan!A330:F1798,6,FALSE)</f>
        <v>Põhitegevuse kulud</v>
      </c>
      <c r="B2597" t="str">
        <f>VLOOKUP(E2597,kontogrupp!A338:B1676,2,FALSE)</f>
        <v>50 - tööjõukulud</v>
      </c>
      <c r="C2597" t="s">
        <v>2017</v>
      </c>
      <c r="D2597">
        <v>1980</v>
      </c>
      <c r="E2597" s="1">
        <v>500280</v>
      </c>
      <c r="F2597" t="s">
        <v>227</v>
      </c>
      <c r="G2597" t="s">
        <v>404</v>
      </c>
      <c r="H2597" t="s">
        <v>405</v>
      </c>
      <c r="I2597" t="s">
        <v>307</v>
      </c>
      <c r="J2597" t="s">
        <v>308</v>
      </c>
    </row>
    <row r="2598" spans="1:10" x14ac:dyDescent="0.35">
      <c r="A2598" t="str">
        <f>VLOOKUP(E2598,kontoplaan!A331:F1799,6,FALSE)</f>
        <v>Põhitegevuse kulud</v>
      </c>
      <c r="B2598" t="str">
        <f>VLOOKUP(E2598,kontogrupp!A339:B1677,2,FALSE)</f>
        <v>50 - tööjõukulud</v>
      </c>
      <c r="C2598" t="s">
        <v>2017</v>
      </c>
      <c r="D2598">
        <v>960</v>
      </c>
      <c r="E2598" s="1">
        <v>500240</v>
      </c>
      <c r="F2598" t="s">
        <v>206</v>
      </c>
      <c r="G2598" t="s">
        <v>404</v>
      </c>
      <c r="H2598" t="s">
        <v>405</v>
      </c>
      <c r="I2598" t="s">
        <v>307</v>
      </c>
      <c r="J2598" t="s">
        <v>308</v>
      </c>
    </row>
    <row r="2599" spans="1:10" x14ac:dyDescent="0.35">
      <c r="A2599" t="str">
        <f>VLOOKUP(E2599,kontoplaan!A332:F1800,6,FALSE)</f>
        <v>Põhitegevuse kulud</v>
      </c>
      <c r="B2599" t="str">
        <f>VLOOKUP(E2599,kontogrupp!A340:B1678,2,FALSE)</f>
        <v>50 - tööjõukulud</v>
      </c>
      <c r="C2599" t="s">
        <v>2017</v>
      </c>
      <c r="D2599">
        <v>20748</v>
      </c>
      <c r="E2599" s="1">
        <v>500270</v>
      </c>
      <c r="F2599" t="s">
        <v>238</v>
      </c>
      <c r="G2599" t="s">
        <v>404</v>
      </c>
      <c r="H2599" t="s">
        <v>405</v>
      </c>
      <c r="I2599" t="s">
        <v>307</v>
      </c>
      <c r="J2599" t="s">
        <v>308</v>
      </c>
    </row>
    <row r="2600" spans="1:10" x14ac:dyDescent="0.35">
      <c r="A2600" t="str">
        <f>VLOOKUP(E2600,kontoplaan!A333:F1801,6,FALSE)</f>
        <v>Põhitegevuse kulud</v>
      </c>
      <c r="B2600" t="str">
        <f>VLOOKUP(E2600,kontogrupp!A341:B1679,2,FALSE)</f>
        <v>50 - tööjõukulud</v>
      </c>
      <c r="C2600" t="s">
        <v>2017</v>
      </c>
      <c r="D2600">
        <v>792</v>
      </c>
      <c r="E2600" s="1">
        <v>500280</v>
      </c>
      <c r="F2600" t="s">
        <v>227</v>
      </c>
      <c r="G2600" t="s">
        <v>428</v>
      </c>
      <c r="H2600" t="s">
        <v>429</v>
      </c>
      <c r="I2600" t="s">
        <v>307</v>
      </c>
      <c r="J2600" t="s">
        <v>308</v>
      </c>
    </row>
    <row r="2601" spans="1:10" x14ac:dyDescent="0.35">
      <c r="A2601" t="str">
        <f>VLOOKUP(E2601,kontoplaan!A334:F1802,6,FALSE)</f>
        <v>Põhitegevuse kulud</v>
      </c>
      <c r="B2601" t="str">
        <f>VLOOKUP(E2601,kontogrupp!A342:B1680,2,FALSE)</f>
        <v>50 - tööjõukulud</v>
      </c>
      <c r="C2601" t="s">
        <v>2017</v>
      </c>
      <c r="D2601">
        <v>335</v>
      </c>
      <c r="E2601" s="1">
        <v>506040</v>
      </c>
      <c r="F2601" t="s">
        <v>18</v>
      </c>
      <c r="G2601" t="s">
        <v>428</v>
      </c>
      <c r="H2601" t="s">
        <v>429</v>
      </c>
      <c r="I2601" t="s">
        <v>307</v>
      </c>
      <c r="J2601" t="s">
        <v>308</v>
      </c>
    </row>
    <row r="2602" spans="1:10" x14ac:dyDescent="0.35">
      <c r="A2602" t="str">
        <f>VLOOKUP(E2602,kontoplaan!A335:F1803,6,FALSE)</f>
        <v>Põhitegevuse kulud</v>
      </c>
      <c r="B2602" t="str">
        <f>VLOOKUP(E2602,kontogrupp!A343:B1681,2,FALSE)</f>
        <v>50 - tööjõukulud</v>
      </c>
      <c r="C2602" t="s">
        <v>2017</v>
      </c>
      <c r="D2602">
        <v>13805</v>
      </c>
      <c r="E2602" s="1">
        <v>506000</v>
      </c>
      <c r="F2602" t="s">
        <v>28</v>
      </c>
      <c r="G2602" t="s">
        <v>428</v>
      </c>
      <c r="H2602" t="s">
        <v>429</v>
      </c>
      <c r="I2602" t="s">
        <v>307</v>
      </c>
      <c r="J2602" t="s">
        <v>308</v>
      </c>
    </row>
    <row r="2603" spans="1:10" x14ac:dyDescent="0.35">
      <c r="A2603" t="str">
        <f>VLOOKUP(E2603,kontoplaan!A336:F1804,6,FALSE)</f>
        <v>Põhitegevuse kulud</v>
      </c>
      <c r="B2603" t="str">
        <f>VLOOKUP(E2603,kontogrupp!A344:B1682,2,FALSE)</f>
        <v>50 - tööjõukulud</v>
      </c>
      <c r="C2603" t="s">
        <v>2017</v>
      </c>
      <c r="D2603">
        <v>41040</v>
      </c>
      <c r="E2603" s="1">
        <v>500270</v>
      </c>
      <c r="F2603" t="s">
        <v>238</v>
      </c>
      <c r="G2603" t="s">
        <v>428</v>
      </c>
      <c r="H2603" t="s">
        <v>429</v>
      </c>
      <c r="I2603" t="s">
        <v>307</v>
      </c>
      <c r="J2603" t="s">
        <v>308</v>
      </c>
    </row>
    <row r="2604" spans="1:10" x14ac:dyDescent="0.35">
      <c r="A2604" t="str">
        <f>VLOOKUP(E2604,kontoplaan!A337:F1805,6,FALSE)</f>
        <v>Põhitegevuse kulud</v>
      </c>
      <c r="B2604" t="str">
        <f>VLOOKUP(E2604,kontogrupp!A345:B1683,2,FALSE)</f>
        <v>50 - tööjõukulud</v>
      </c>
      <c r="C2604" t="s">
        <v>2017</v>
      </c>
      <c r="D2604">
        <v>792</v>
      </c>
      <c r="E2604" s="1">
        <v>500280</v>
      </c>
      <c r="F2604" t="s">
        <v>227</v>
      </c>
      <c r="G2604" t="s">
        <v>305</v>
      </c>
      <c r="H2604" t="s">
        <v>306</v>
      </c>
      <c r="I2604" t="s">
        <v>307</v>
      </c>
      <c r="J2604" t="s">
        <v>308</v>
      </c>
    </row>
    <row r="2605" spans="1:10" x14ac:dyDescent="0.35">
      <c r="A2605" t="str">
        <f>VLOOKUP(E2605,kontoplaan!A338:F1806,6,FALSE)</f>
        <v>Põhitegevuse kulud</v>
      </c>
      <c r="B2605" t="str">
        <f>VLOOKUP(E2605,kontogrupp!A346:B1684,2,FALSE)</f>
        <v>50 - tööjõukulud</v>
      </c>
      <c r="C2605" t="s">
        <v>2017</v>
      </c>
      <c r="D2605">
        <v>1200</v>
      </c>
      <c r="E2605" s="1">
        <v>500240</v>
      </c>
      <c r="F2605" t="s">
        <v>206</v>
      </c>
      <c r="G2605" t="s">
        <v>305</v>
      </c>
      <c r="H2605" t="s">
        <v>306</v>
      </c>
      <c r="I2605" t="s">
        <v>307</v>
      </c>
      <c r="J2605" t="s">
        <v>308</v>
      </c>
    </row>
    <row r="2606" spans="1:10" x14ac:dyDescent="0.35">
      <c r="A2606" t="str">
        <f>VLOOKUP(E2606,kontoplaan!A339:F1807,6,FALSE)</f>
        <v>Põhitegevuse kulud</v>
      </c>
      <c r="B2606" t="str">
        <f>VLOOKUP(E2606,kontogrupp!A347:B1685,2,FALSE)</f>
        <v>50 - tööjõukulud</v>
      </c>
      <c r="C2606" t="s">
        <v>2017</v>
      </c>
      <c r="D2606">
        <v>80</v>
      </c>
      <c r="E2606" s="1">
        <v>506040</v>
      </c>
      <c r="F2606" t="s">
        <v>18</v>
      </c>
      <c r="G2606" t="s">
        <v>305</v>
      </c>
      <c r="H2606" t="s">
        <v>306</v>
      </c>
      <c r="I2606" t="s">
        <v>307</v>
      </c>
      <c r="J2606" t="s">
        <v>308</v>
      </c>
    </row>
    <row r="2607" spans="1:10" x14ac:dyDescent="0.35">
      <c r="A2607" t="str">
        <f>VLOOKUP(E2607,kontoplaan!A340:F1808,6,FALSE)</f>
        <v>Põhitegevuse kulud</v>
      </c>
      <c r="B2607" t="str">
        <f>VLOOKUP(E2607,kontogrupp!A348:B1686,2,FALSE)</f>
        <v>50 - tööjõukulud</v>
      </c>
      <c r="C2607" t="s">
        <v>2017</v>
      </c>
      <c r="D2607">
        <v>3311</v>
      </c>
      <c r="E2607" s="1">
        <v>506000</v>
      </c>
      <c r="F2607" t="s">
        <v>28</v>
      </c>
      <c r="G2607" t="s">
        <v>305</v>
      </c>
      <c r="H2607" t="s">
        <v>306</v>
      </c>
      <c r="I2607" t="s">
        <v>307</v>
      </c>
      <c r="J2607" t="s">
        <v>308</v>
      </c>
    </row>
    <row r="2608" spans="1:10" x14ac:dyDescent="0.35">
      <c r="A2608" t="str">
        <f>VLOOKUP(E2608,kontoplaan!A341:F1809,6,FALSE)</f>
        <v>Põhitegevuse kulud</v>
      </c>
      <c r="B2608" t="str">
        <f>VLOOKUP(E2608,kontogrupp!A349:B1687,2,FALSE)</f>
        <v>50 - tööjõukulud</v>
      </c>
      <c r="C2608" t="s">
        <v>2017</v>
      </c>
      <c r="D2608">
        <v>10032</v>
      </c>
      <c r="E2608" s="1">
        <v>500270</v>
      </c>
      <c r="F2608" t="s">
        <v>238</v>
      </c>
      <c r="G2608" t="s">
        <v>305</v>
      </c>
      <c r="H2608" t="s">
        <v>306</v>
      </c>
      <c r="I2608" t="s">
        <v>307</v>
      </c>
      <c r="J2608" t="s">
        <v>308</v>
      </c>
    </row>
    <row r="2609" spans="1:10" x14ac:dyDescent="0.35">
      <c r="A2609" t="str">
        <f>VLOOKUP(E2609,kontoplaan!A342:F1810,6,FALSE)</f>
        <v>Põhitegevuse kulud</v>
      </c>
      <c r="B2609" t="str">
        <f>VLOOKUP(E2609,kontogrupp!A350:B1688,2,FALSE)</f>
        <v>50 - tööjõukulud</v>
      </c>
      <c r="C2609" t="s">
        <v>2017</v>
      </c>
      <c r="D2609">
        <v>41</v>
      </c>
      <c r="E2609" s="1">
        <v>506040</v>
      </c>
      <c r="F2609" t="s">
        <v>18</v>
      </c>
      <c r="G2609" t="s">
        <v>422</v>
      </c>
      <c r="H2609" t="s">
        <v>423</v>
      </c>
      <c r="I2609" t="s">
        <v>307</v>
      </c>
      <c r="J2609" t="s">
        <v>308</v>
      </c>
    </row>
    <row r="2610" spans="1:10" x14ac:dyDescent="0.35">
      <c r="A2610" t="str">
        <f>VLOOKUP(E2610,kontoplaan!A343:F1811,6,FALSE)</f>
        <v>Põhitegevuse kulud</v>
      </c>
      <c r="B2610" t="str">
        <f>VLOOKUP(E2610,kontogrupp!A351:B1689,2,FALSE)</f>
        <v>50 - tööjõukulud</v>
      </c>
      <c r="C2610" t="s">
        <v>2017</v>
      </c>
      <c r="D2610">
        <v>1691</v>
      </c>
      <c r="E2610" s="1">
        <v>506000</v>
      </c>
      <c r="F2610" t="s">
        <v>28</v>
      </c>
      <c r="G2610" t="s">
        <v>422</v>
      </c>
      <c r="H2610" t="s">
        <v>423</v>
      </c>
      <c r="I2610" t="s">
        <v>307</v>
      </c>
      <c r="J2610" t="s">
        <v>308</v>
      </c>
    </row>
    <row r="2611" spans="1:10" x14ac:dyDescent="0.35">
      <c r="A2611" t="str">
        <f>VLOOKUP(E2611,kontoplaan!A344:F1812,6,FALSE)</f>
        <v>Põhitegevuse kulud</v>
      </c>
      <c r="B2611" t="str">
        <f>VLOOKUP(E2611,kontogrupp!A352:B1690,2,FALSE)</f>
        <v>50 - tööjõukulud</v>
      </c>
      <c r="C2611" t="s">
        <v>2017</v>
      </c>
      <c r="D2611">
        <v>5124</v>
      </c>
      <c r="E2611" s="1">
        <v>500210</v>
      </c>
      <c r="F2611" t="s">
        <v>220</v>
      </c>
      <c r="G2611" t="s">
        <v>422</v>
      </c>
      <c r="H2611" t="s">
        <v>423</v>
      </c>
      <c r="I2611" t="s">
        <v>307</v>
      </c>
      <c r="J2611" t="s">
        <v>308</v>
      </c>
    </row>
    <row r="2612" spans="1:10" x14ac:dyDescent="0.35">
      <c r="A2612" t="str">
        <f>VLOOKUP(E2612,kontoplaan!A345:F1813,6,FALSE)</f>
        <v>Põhitegevuse kulud</v>
      </c>
      <c r="B2612" t="str">
        <f>VLOOKUP(E2612,kontogrupp!A353:B1691,2,FALSE)</f>
        <v>50 - tööjõukulud</v>
      </c>
      <c r="C2612" t="s">
        <v>2017</v>
      </c>
      <c r="D2612">
        <v>35</v>
      </c>
      <c r="E2612" s="1">
        <v>506040</v>
      </c>
      <c r="F2612" t="s">
        <v>18</v>
      </c>
      <c r="G2612" t="s">
        <v>404</v>
      </c>
      <c r="H2612" t="s">
        <v>405</v>
      </c>
      <c r="I2612" t="s">
        <v>307</v>
      </c>
      <c r="J2612" t="s">
        <v>308</v>
      </c>
    </row>
    <row r="2613" spans="1:10" x14ac:dyDescent="0.35">
      <c r="A2613" t="str">
        <f>VLOOKUP(E2613,kontoplaan!A346:F1814,6,FALSE)</f>
        <v>Põhitegevuse kulud</v>
      </c>
      <c r="B2613" t="str">
        <f>VLOOKUP(E2613,kontogrupp!A354:B1692,2,FALSE)</f>
        <v>50 - tööjõukulud</v>
      </c>
      <c r="C2613" t="s">
        <v>2017</v>
      </c>
      <c r="D2613">
        <v>1450</v>
      </c>
      <c r="E2613" s="1">
        <v>506000</v>
      </c>
      <c r="F2613" t="s">
        <v>28</v>
      </c>
      <c r="G2613" t="s">
        <v>404</v>
      </c>
      <c r="H2613" t="s">
        <v>405</v>
      </c>
      <c r="I2613" t="s">
        <v>307</v>
      </c>
      <c r="J2613" t="s">
        <v>308</v>
      </c>
    </row>
    <row r="2614" spans="1:10" x14ac:dyDescent="0.35">
      <c r="A2614" t="str">
        <f>VLOOKUP(E2614,kontoplaan!A347:F1815,6,FALSE)</f>
        <v>Põhitegevuse kulud</v>
      </c>
      <c r="B2614" t="str">
        <f>VLOOKUP(E2614,kontogrupp!A355:B1693,2,FALSE)</f>
        <v>50 - tööjõukulud</v>
      </c>
      <c r="C2614" t="s">
        <v>2017</v>
      </c>
      <c r="D2614">
        <v>4392</v>
      </c>
      <c r="E2614" s="1">
        <v>500210</v>
      </c>
      <c r="F2614" t="s">
        <v>220</v>
      </c>
      <c r="G2614" t="s">
        <v>404</v>
      </c>
      <c r="H2614" t="s">
        <v>405</v>
      </c>
      <c r="I2614" t="s">
        <v>307</v>
      </c>
      <c r="J2614" t="s">
        <v>308</v>
      </c>
    </row>
    <row r="2615" spans="1:10" x14ac:dyDescent="0.35">
      <c r="A2615" t="str">
        <f>VLOOKUP(E2615,kontoplaan!A348:F1816,6,FALSE)</f>
        <v>Põhitegevuse kulud</v>
      </c>
      <c r="B2615" t="str">
        <f>VLOOKUP(E2615,kontogrupp!A356:B1694,2,FALSE)</f>
        <v>50 - tööjõukulud</v>
      </c>
      <c r="C2615" t="s">
        <v>2017</v>
      </c>
      <c r="D2615">
        <v>51</v>
      </c>
      <c r="E2615" s="1">
        <v>506040</v>
      </c>
      <c r="F2615" t="s">
        <v>18</v>
      </c>
      <c r="G2615" t="s">
        <v>428</v>
      </c>
      <c r="H2615" t="s">
        <v>429</v>
      </c>
      <c r="I2615" t="s">
        <v>307</v>
      </c>
      <c r="J2615" t="s">
        <v>308</v>
      </c>
    </row>
    <row r="2616" spans="1:10" x14ac:dyDescent="0.35">
      <c r="A2616" t="str">
        <f>VLOOKUP(E2616,kontoplaan!A349:F1817,6,FALSE)</f>
        <v>Põhitegevuse kulud</v>
      </c>
      <c r="B2616" t="str">
        <f>VLOOKUP(E2616,kontogrupp!A357:B1695,2,FALSE)</f>
        <v>50 - tööjõukulud</v>
      </c>
      <c r="C2616" t="s">
        <v>2017</v>
      </c>
      <c r="D2616">
        <v>2107</v>
      </c>
      <c r="E2616" s="1">
        <v>506000</v>
      </c>
      <c r="F2616" t="s">
        <v>28</v>
      </c>
      <c r="G2616" t="s">
        <v>428</v>
      </c>
      <c r="H2616" t="s">
        <v>429</v>
      </c>
      <c r="I2616" t="s">
        <v>307</v>
      </c>
      <c r="J2616" t="s">
        <v>308</v>
      </c>
    </row>
    <row r="2617" spans="1:10" x14ac:dyDescent="0.35">
      <c r="A2617" t="str">
        <f>VLOOKUP(E2617,kontoplaan!A350:F1818,6,FALSE)</f>
        <v>Põhitegevuse kulud</v>
      </c>
      <c r="B2617" t="str">
        <f>VLOOKUP(E2617,kontogrupp!A358:B1696,2,FALSE)</f>
        <v>50 - tööjõukulud</v>
      </c>
      <c r="C2617" t="s">
        <v>2017</v>
      </c>
      <c r="D2617">
        <v>6384</v>
      </c>
      <c r="E2617" s="1">
        <v>500210</v>
      </c>
      <c r="F2617" t="s">
        <v>220</v>
      </c>
      <c r="G2617" t="s">
        <v>428</v>
      </c>
      <c r="H2617" t="s">
        <v>429</v>
      </c>
      <c r="I2617" t="s">
        <v>307</v>
      </c>
      <c r="J2617" t="s">
        <v>308</v>
      </c>
    </row>
    <row r="2618" spans="1:10" x14ac:dyDescent="0.35">
      <c r="A2618" t="str">
        <f>VLOOKUP(E2618,kontoplaan!A351:F1819,6,FALSE)</f>
        <v>Põhitegevuse kulud</v>
      </c>
      <c r="B2618" t="str">
        <f>VLOOKUP(E2618,kontogrupp!A359:B1697,2,FALSE)</f>
        <v>50 - tööjõukulud</v>
      </c>
      <c r="C2618" t="s">
        <v>2017</v>
      </c>
      <c r="D2618">
        <v>35</v>
      </c>
      <c r="E2618" s="1">
        <v>506040</v>
      </c>
      <c r="F2618" t="s">
        <v>18</v>
      </c>
      <c r="G2618" t="s">
        <v>305</v>
      </c>
      <c r="H2618" t="s">
        <v>306</v>
      </c>
      <c r="I2618" t="s">
        <v>307</v>
      </c>
      <c r="J2618" t="s">
        <v>308</v>
      </c>
    </row>
    <row r="2619" spans="1:10" x14ac:dyDescent="0.35">
      <c r="A2619" t="str">
        <f>VLOOKUP(E2619,kontoplaan!A352:F1820,6,FALSE)</f>
        <v>Põhitegevuse kulud</v>
      </c>
      <c r="B2619" t="str">
        <f>VLOOKUP(E2619,kontogrupp!A360:B1698,2,FALSE)</f>
        <v>50 - tööjõukulud</v>
      </c>
      <c r="C2619" t="s">
        <v>2017</v>
      </c>
      <c r="D2619">
        <v>1449</v>
      </c>
      <c r="E2619" s="1">
        <v>506000</v>
      </c>
      <c r="F2619" t="s">
        <v>28</v>
      </c>
      <c r="G2619" t="s">
        <v>305</v>
      </c>
      <c r="H2619" t="s">
        <v>306</v>
      </c>
      <c r="I2619" t="s">
        <v>307</v>
      </c>
      <c r="J2619" t="s">
        <v>308</v>
      </c>
    </row>
    <row r="2620" spans="1:10" x14ac:dyDescent="0.35">
      <c r="A2620" t="str">
        <f>VLOOKUP(E2620,kontoplaan!A353:F1821,6,FALSE)</f>
        <v>Põhitegevuse kulud</v>
      </c>
      <c r="B2620" t="str">
        <f>VLOOKUP(E2620,kontogrupp!A361:B1699,2,FALSE)</f>
        <v>50 - tööjõukulud</v>
      </c>
      <c r="C2620" t="s">
        <v>2017</v>
      </c>
      <c r="D2620">
        <v>4392</v>
      </c>
      <c r="E2620" s="1">
        <v>500210</v>
      </c>
      <c r="F2620" t="s">
        <v>220</v>
      </c>
      <c r="G2620" t="s">
        <v>305</v>
      </c>
      <c r="H2620" t="s">
        <v>306</v>
      </c>
      <c r="I2620" t="s">
        <v>307</v>
      </c>
      <c r="J2620" t="s">
        <v>308</v>
      </c>
    </row>
    <row r="2621" spans="1:10" x14ac:dyDescent="0.35">
      <c r="A2621" t="str">
        <f>VLOOKUP(E2621,kontoplaan!A354:F1822,6,FALSE)</f>
        <v>Põhitegevuse kulud</v>
      </c>
      <c r="B2621" t="str">
        <f>VLOOKUP(E2621,kontogrupp!A362:B1700,2,FALSE)</f>
        <v>50 - tööjõukulud</v>
      </c>
      <c r="C2621" t="s">
        <v>2017</v>
      </c>
      <c r="D2621">
        <v>5</v>
      </c>
      <c r="E2621" s="1">
        <v>506040</v>
      </c>
      <c r="F2621" t="s">
        <v>18</v>
      </c>
      <c r="G2621" t="s">
        <v>563</v>
      </c>
      <c r="H2621" t="s">
        <v>564</v>
      </c>
      <c r="I2621" t="s">
        <v>568</v>
      </c>
      <c r="J2621" t="s">
        <v>569</v>
      </c>
    </row>
    <row r="2622" spans="1:10" x14ac:dyDescent="0.35">
      <c r="A2622" t="str">
        <f>VLOOKUP(E2622,kontoplaan!A355:F1823,6,FALSE)</f>
        <v>Põhitegevuse kulud</v>
      </c>
      <c r="B2622" t="str">
        <f>VLOOKUP(E2622,kontogrupp!A363:B1701,2,FALSE)</f>
        <v>50 - tööjõukulud</v>
      </c>
      <c r="C2622" t="s">
        <v>2017</v>
      </c>
      <c r="D2622">
        <v>198</v>
      </c>
      <c r="E2622" s="1">
        <v>506000</v>
      </c>
      <c r="F2622" t="s">
        <v>28</v>
      </c>
      <c r="G2622" t="s">
        <v>563</v>
      </c>
      <c r="H2622" t="s">
        <v>564</v>
      </c>
      <c r="I2622" t="s">
        <v>568</v>
      </c>
      <c r="J2622" t="s">
        <v>569</v>
      </c>
    </row>
    <row r="2623" spans="1:10" x14ac:dyDescent="0.35">
      <c r="A2623" t="str">
        <f>VLOOKUP(E2623,kontoplaan!A356:F1824,6,FALSE)</f>
        <v>Põhitegevuse kulud</v>
      </c>
      <c r="B2623" t="str">
        <f>VLOOKUP(E2623,kontogrupp!A364:B1702,2,FALSE)</f>
        <v>50 - tööjõukulud</v>
      </c>
      <c r="C2623" t="s">
        <v>2017</v>
      </c>
      <c r="D2623">
        <v>600</v>
      </c>
      <c r="E2623" s="1">
        <v>500210</v>
      </c>
      <c r="F2623" t="s">
        <v>220</v>
      </c>
      <c r="G2623" t="s">
        <v>563</v>
      </c>
      <c r="H2623" t="s">
        <v>564</v>
      </c>
      <c r="I2623" t="s">
        <v>568</v>
      </c>
      <c r="J2623" t="s">
        <v>569</v>
      </c>
    </row>
    <row r="2624" spans="1:10" x14ac:dyDescent="0.35">
      <c r="A2624" t="str">
        <f>VLOOKUP(E2624,kontoplaan!A357:F1825,6,FALSE)</f>
        <v>Põhitegevuse kulud</v>
      </c>
      <c r="B2624" t="str">
        <f>VLOOKUP(E2624,kontogrupp!A365:B1703,2,FALSE)</f>
        <v>50 - tööjõukulud</v>
      </c>
      <c r="C2624" t="s">
        <v>2017</v>
      </c>
      <c r="D2624">
        <v>92</v>
      </c>
      <c r="E2624" s="1">
        <v>506040</v>
      </c>
      <c r="F2624" t="s">
        <v>18</v>
      </c>
      <c r="G2624" t="s">
        <v>154</v>
      </c>
      <c r="H2624" t="s">
        <v>155</v>
      </c>
      <c r="I2624" t="s">
        <v>117</v>
      </c>
      <c r="J2624" t="s">
        <v>118</v>
      </c>
    </row>
    <row r="2625" spans="1:10" x14ac:dyDescent="0.35">
      <c r="A2625" t="str">
        <f>VLOOKUP(E2625,kontoplaan!A358:F1826,6,FALSE)</f>
        <v>Põhitegevuse kulud</v>
      </c>
      <c r="B2625" t="str">
        <f>VLOOKUP(E2625,kontogrupp!A366:B1704,2,FALSE)</f>
        <v>50 - tööjõukulud</v>
      </c>
      <c r="C2625" t="s">
        <v>2017</v>
      </c>
      <c r="D2625">
        <v>3764</v>
      </c>
      <c r="E2625" s="1">
        <v>506000</v>
      </c>
      <c r="F2625" t="s">
        <v>28</v>
      </c>
      <c r="G2625" t="s">
        <v>154</v>
      </c>
      <c r="H2625" t="s">
        <v>155</v>
      </c>
      <c r="I2625" t="s">
        <v>117</v>
      </c>
      <c r="J2625" t="s">
        <v>118</v>
      </c>
    </row>
    <row r="2626" spans="1:10" x14ac:dyDescent="0.35">
      <c r="A2626" t="str">
        <f>VLOOKUP(E2626,kontoplaan!A359:F1827,6,FALSE)</f>
        <v>Põhitegevuse kulud</v>
      </c>
      <c r="B2626" t="str">
        <f>VLOOKUP(E2626,kontogrupp!A367:B1705,2,FALSE)</f>
        <v>50 - tööjõukulud</v>
      </c>
      <c r="C2626" t="s">
        <v>2017</v>
      </c>
      <c r="D2626">
        <v>11406</v>
      </c>
      <c r="E2626" s="1">
        <v>500500</v>
      </c>
      <c r="F2626" t="s">
        <v>97</v>
      </c>
      <c r="G2626" t="s">
        <v>154</v>
      </c>
      <c r="H2626" t="s">
        <v>155</v>
      </c>
      <c r="I2626" t="s">
        <v>117</v>
      </c>
      <c r="J2626" t="s">
        <v>118</v>
      </c>
    </row>
    <row r="2627" spans="1:10" x14ac:dyDescent="0.35">
      <c r="A2627" t="str">
        <f>VLOOKUP(E2627,kontoplaan!A360:F1828,6,FALSE)</f>
        <v>Põhitegevuse kulud</v>
      </c>
      <c r="B2627" t="str">
        <f>VLOOKUP(E2627,kontogrupp!A368:B1706,2,FALSE)</f>
        <v>50 - tööjõukulud</v>
      </c>
      <c r="C2627" t="s">
        <v>2018</v>
      </c>
      <c r="D2627">
        <v>6</v>
      </c>
      <c r="E2627" s="1">
        <v>506040</v>
      </c>
      <c r="F2627" t="s">
        <v>18</v>
      </c>
      <c r="G2627" t="s">
        <v>154</v>
      </c>
      <c r="H2627" t="s">
        <v>155</v>
      </c>
      <c r="I2627" t="s">
        <v>117</v>
      </c>
      <c r="J2627" t="s">
        <v>118</v>
      </c>
    </row>
    <row r="2628" spans="1:10" x14ac:dyDescent="0.35">
      <c r="A2628" t="str">
        <f>VLOOKUP(E2628,kontoplaan!A361:F1829,6,FALSE)</f>
        <v>Põhitegevuse kulud</v>
      </c>
      <c r="B2628" t="str">
        <f>VLOOKUP(E2628,kontogrupp!A369:B1707,2,FALSE)</f>
        <v>50 - tööjõukulud</v>
      </c>
      <c r="C2628" t="s">
        <v>2018</v>
      </c>
      <c r="D2628">
        <v>261</v>
      </c>
      <c r="E2628" s="1">
        <v>506000</v>
      </c>
      <c r="F2628" t="s">
        <v>28</v>
      </c>
      <c r="G2628" t="s">
        <v>154</v>
      </c>
      <c r="H2628" t="s">
        <v>155</v>
      </c>
      <c r="I2628" t="s">
        <v>117</v>
      </c>
      <c r="J2628" t="s">
        <v>118</v>
      </c>
    </row>
    <row r="2629" spans="1:10" x14ac:dyDescent="0.35">
      <c r="A2629" t="str">
        <f>VLOOKUP(E2629,kontoplaan!A362:F1830,6,FALSE)</f>
        <v>Põhitegevuse kulud</v>
      </c>
      <c r="B2629" t="str">
        <f>VLOOKUP(E2629,kontogrupp!A370:B1708,2,FALSE)</f>
        <v>50 - tööjõukulud</v>
      </c>
      <c r="C2629" t="s">
        <v>2018</v>
      </c>
      <c r="D2629">
        <v>792</v>
      </c>
      <c r="E2629" s="1">
        <v>500280</v>
      </c>
      <c r="F2629" t="s">
        <v>227</v>
      </c>
      <c r="G2629" t="s">
        <v>154</v>
      </c>
      <c r="H2629" t="s">
        <v>155</v>
      </c>
      <c r="I2629" t="s">
        <v>117</v>
      </c>
      <c r="J2629" t="s">
        <v>118</v>
      </c>
    </row>
    <row r="2630" spans="1:10" x14ac:dyDescent="0.35">
      <c r="A2630" t="str">
        <f>VLOOKUP(E2630,kontoplaan!A363:F1831,6,FALSE)</f>
        <v>Põhitegevuse kulud</v>
      </c>
      <c r="B2630" t="str">
        <f>VLOOKUP(E2630,kontogrupp!A371:B1709,2,FALSE)</f>
        <v>50 - tööjõukulud</v>
      </c>
      <c r="C2630" t="s">
        <v>2017</v>
      </c>
      <c r="D2630">
        <v>32</v>
      </c>
      <c r="E2630" s="1">
        <v>506040</v>
      </c>
      <c r="F2630" t="s">
        <v>18</v>
      </c>
      <c r="G2630" t="s">
        <v>288</v>
      </c>
      <c r="H2630" t="s">
        <v>289</v>
      </c>
      <c r="I2630" t="s">
        <v>117</v>
      </c>
      <c r="J2630" t="s">
        <v>118</v>
      </c>
    </row>
    <row r="2631" spans="1:10" x14ac:dyDescent="0.35">
      <c r="A2631" t="str">
        <f>VLOOKUP(E2631,kontoplaan!A364:F1832,6,FALSE)</f>
        <v>Põhitegevuse kulud</v>
      </c>
      <c r="B2631" t="str">
        <f>VLOOKUP(E2631,kontogrupp!A372:B1710,2,FALSE)</f>
        <v>50 - tööjõukulud</v>
      </c>
      <c r="C2631" t="s">
        <v>2017</v>
      </c>
      <c r="D2631">
        <v>1323</v>
      </c>
      <c r="E2631" s="1">
        <v>506000</v>
      </c>
      <c r="F2631" t="s">
        <v>28</v>
      </c>
      <c r="G2631" t="s">
        <v>288</v>
      </c>
      <c r="H2631" t="s">
        <v>289</v>
      </c>
      <c r="I2631" t="s">
        <v>117</v>
      </c>
      <c r="J2631" t="s">
        <v>118</v>
      </c>
    </row>
    <row r="2632" spans="1:10" x14ac:dyDescent="0.35">
      <c r="A2632" t="str">
        <f>VLOOKUP(E2632,kontoplaan!A365:F1833,6,FALSE)</f>
        <v>Põhitegevuse kulud</v>
      </c>
      <c r="B2632" t="str">
        <f>VLOOKUP(E2632,kontogrupp!A373:B1711,2,FALSE)</f>
        <v>50 - tööjõukulud</v>
      </c>
      <c r="C2632" t="s">
        <v>2017</v>
      </c>
      <c r="D2632">
        <v>4008</v>
      </c>
      <c r="E2632" s="1">
        <v>500500</v>
      </c>
      <c r="F2632" t="s">
        <v>97</v>
      </c>
      <c r="G2632" t="s">
        <v>288</v>
      </c>
      <c r="H2632" t="s">
        <v>289</v>
      </c>
      <c r="I2632" t="s">
        <v>117</v>
      </c>
      <c r="J2632" t="s">
        <v>118</v>
      </c>
    </row>
    <row r="2633" spans="1:10" x14ac:dyDescent="0.35">
      <c r="A2633" t="str">
        <f>VLOOKUP(E2633,kontoplaan!A366:F1834,6,FALSE)</f>
        <v>Põhitegevuse kulud</v>
      </c>
      <c r="B2633" t="str">
        <f>VLOOKUP(E2633,kontogrupp!A374:B1712,2,FALSE)</f>
        <v>50 - tööjõukulud</v>
      </c>
      <c r="C2633" t="s">
        <v>2018</v>
      </c>
      <c r="D2633">
        <v>14</v>
      </c>
      <c r="E2633" s="1">
        <v>506040</v>
      </c>
      <c r="F2633" t="s">
        <v>18</v>
      </c>
      <c r="G2633" t="s">
        <v>158</v>
      </c>
      <c r="H2633" t="s">
        <v>159</v>
      </c>
      <c r="I2633" t="s">
        <v>117</v>
      </c>
      <c r="J2633" t="s">
        <v>118</v>
      </c>
    </row>
    <row r="2634" spans="1:10" x14ac:dyDescent="0.35">
      <c r="A2634" t="str">
        <f>VLOOKUP(E2634,kontoplaan!A367:F1835,6,FALSE)</f>
        <v>Põhitegevuse kulud</v>
      </c>
      <c r="B2634" t="str">
        <f>VLOOKUP(E2634,kontogrupp!A375:B1713,2,FALSE)</f>
        <v>50 - tööjõukulud</v>
      </c>
      <c r="C2634" t="s">
        <v>2018</v>
      </c>
      <c r="D2634">
        <v>588</v>
      </c>
      <c r="E2634" s="1">
        <v>506000</v>
      </c>
      <c r="F2634" t="s">
        <v>28</v>
      </c>
      <c r="G2634" t="s">
        <v>158</v>
      </c>
      <c r="H2634" t="s">
        <v>159</v>
      </c>
      <c r="I2634" t="s">
        <v>117</v>
      </c>
      <c r="J2634" t="s">
        <v>118</v>
      </c>
    </row>
    <row r="2635" spans="1:10" x14ac:dyDescent="0.35">
      <c r="A2635" t="str">
        <f>VLOOKUP(E2635,kontoplaan!A368:F1836,6,FALSE)</f>
        <v>Põhitegevuse kulud</v>
      </c>
      <c r="B2635" t="str">
        <f>VLOOKUP(E2635,kontogrupp!A376:B1714,2,FALSE)</f>
        <v>50 - tööjõukulud</v>
      </c>
      <c r="C2635" t="s">
        <v>2018</v>
      </c>
      <c r="D2635">
        <v>1785</v>
      </c>
      <c r="E2635" s="1">
        <v>500280</v>
      </c>
      <c r="F2635" t="s">
        <v>227</v>
      </c>
      <c r="G2635" t="s">
        <v>158</v>
      </c>
      <c r="H2635" t="s">
        <v>159</v>
      </c>
      <c r="I2635" t="s">
        <v>117</v>
      </c>
      <c r="J2635" t="s">
        <v>118</v>
      </c>
    </row>
    <row r="2636" spans="1:10" x14ac:dyDescent="0.35">
      <c r="A2636" t="str">
        <f>VLOOKUP(E2636,kontoplaan!A369:F1837,6,FALSE)</f>
        <v>Põhitegevuse kulud</v>
      </c>
      <c r="B2636" t="str">
        <f>VLOOKUP(E2636,kontogrupp!A377:B1715,2,FALSE)</f>
        <v>50 - tööjõukulud</v>
      </c>
      <c r="C2636" t="s">
        <v>2017</v>
      </c>
      <c r="D2636">
        <v>153</v>
      </c>
      <c r="E2636" s="1">
        <v>506040</v>
      </c>
      <c r="F2636" t="s">
        <v>18</v>
      </c>
      <c r="G2636" t="s">
        <v>158</v>
      </c>
      <c r="H2636" t="s">
        <v>159</v>
      </c>
      <c r="I2636" t="s">
        <v>117</v>
      </c>
      <c r="J2636" t="s">
        <v>118</v>
      </c>
    </row>
    <row r="2637" spans="1:10" x14ac:dyDescent="0.35">
      <c r="A2637" t="str">
        <f>VLOOKUP(E2637,kontoplaan!A370:F1838,6,FALSE)</f>
        <v>Põhitegevuse kulud</v>
      </c>
      <c r="B2637" t="str">
        <f>VLOOKUP(E2637,kontogrupp!A378:B1716,2,FALSE)</f>
        <v>50 - tööjõukulud</v>
      </c>
      <c r="C2637" t="s">
        <v>2017</v>
      </c>
      <c r="D2637">
        <v>6285</v>
      </c>
      <c r="E2637" s="1">
        <v>506000</v>
      </c>
      <c r="F2637" t="s">
        <v>28</v>
      </c>
      <c r="G2637" t="s">
        <v>158</v>
      </c>
      <c r="H2637" t="s">
        <v>159</v>
      </c>
      <c r="I2637" t="s">
        <v>117</v>
      </c>
      <c r="J2637" t="s">
        <v>118</v>
      </c>
    </row>
    <row r="2638" spans="1:10" x14ac:dyDescent="0.35">
      <c r="A2638" t="str">
        <f>VLOOKUP(E2638,kontoplaan!A371:F1839,6,FALSE)</f>
        <v>Põhitegevuse kulud</v>
      </c>
      <c r="B2638" t="str">
        <f>VLOOKUP(E2638,kontogrupp!A379:B1717,2,FALSE)</f>
        <v>50 - tööjõukulud</v>
      </c>
      <c r="C2638" t="s">
        <v>2017</v>
      </c>
      <c r="D2638">
        <v>13044</v>
      </c>
      <c r="E2638" s="1">
        <v>500500</v>
      </c>
      <c r="F2638" t="s">
        <v>97</v>
      </c>
      <c r="G2638" t="s">
        <v>158</v>
      </c>
      <c r="H2638" t="s">
        <v>159</v>
      </c>
      <c r="I2638" t="s">
        <v>117</v>
      </c>
      <c r="J2638" t="s">
        <v>118</v>
      </c>
    </row>
    <row r="2639" spans="1:10" x14ac:dyDescent="0.35">
      <c r="A2639" t="str">
        <f>VLOOKUP(E2639,kontoplaan!A372:F1840,6,FALSE)</f>
        <v>Põhitegevuse kulud</v>
      </c>
      <c r="B2639" t="str">
        <f>VLOOKUP(E2639,kontogrupp!A380:B1718,2,FALSE)</f>
        <v>50 - tööjõukulud</v>
      </c>
      <c r="C2639" t="s">
        <v>2018</v>
      </c>
      <c r="D2639">
        <v>15</v>
      </c>
      <c r="E2639" s="1">
        <v>506040</v>
      </c>
      <c r="F2639" t="s">
        <v>18</v>
      </c>
      <c r="G2639" t="s">
        <v>134</v>
      </c>
      <c r="H2639" t="s">
        <v>135</v>
      </c>
      <c r="I2639" t="s">
        <v>117</v>
      </c>
      <c r="J2639" t="s">
        <v>118</v>
      </c>
    </row>
    <row r="2640" spans="1:10" x14ac:dyDescent="0.35">
      <c r="A2640" t="str">
        <f>VLOOKUP(E2640,kontoplaan!A373:F1841,6,FALSE)</f>
        <v>Põhitegevuse kulud</v>
      </c>
      <c r="B2640" t="str">
        <f>VLOOKUP(E2640,kontogrupp!A381:B1719,2,FALSE)</f>
        <v>50 - tööjõukulud</v>
      </c>
      <c r="C2640" t="s">
        <v>2018</v>
      </c>
      <c r="D2640">
        <v>634</v>
      </c>
      <c r="E2640" s="1">
        <v>506000</v>
      </c>
      <c r="F2640" t="s">
        <v>28</v>
      </c>
      <c r="G2640" t="s">
        <v>134</v>
      </c>
      <c r="H2640" t="s">
        <v>135</v>
      </c>
      <c r="I2640" t="s">
        <v>117</v>
      </c>
      <c r="J2640" t="s">
        <v>118</v>
      </c>
    </row>
    <row r="2641" spans="1:10" x14ac:dyDescent="0.35">
      <c r="A2641" t="str">
        <f>VLOOKUP(E2641,kontoplaan!A374:F1842,6,FALSE)</f>
        <v>Põhitegevuse kulud</v>
      </c>
      <c r="B2641" t="str">
        <f>VLOOKUP(E2641,kontogrupp!A382:B1720,2,FALSE)</f>
        <v>50 - tööjõukulud</v>
      </c>
      <c r="C2641" t="s">
        <v>2018</v>
      </c>
      <c r="D2641">
        <v>1922</v>
      </c>
      <c r="E2641" s="1">
        <v>500280</v>
      </c>
      <c r="F2641" t="s">
        <v>227</v>
      </c>
      <c r="G2641" t="s">
        <v>134</v>
      </c>
      <c r="H2641" t="s">
        <v>135</v>
      </c>
      <c r="I2641" t="s">
        <v>117</v>
      </c>
      <c r="J2641" t="s">
        <v>118</v>
      </c>
    </row>
    <row r="2642" spans="1:10" x14ac:dyDescent="0.35">
      <c r="A2642" t="str">
        <f>VLOOKUP(E2642,kontoplaan!A375:F1843,6,FALSE)</f>
        <v>Põhitegevuse kulud</v>
      </c>
      <c r="B2642" t="str">
        <f>VLOOKUP(E2642,kontogrupp!A383:B1721,2,FALSE)</f>
        <v>50 - tööjõukulud</v>
      </c>
      <c r="C2642" t="s">
        <v>2018</v>
      </c>
      <c r="D2642">
        <v>9</v>
      </c>
      <c r="E2642" s="1">
        <v>506040</v>
      </c>
      <c r="F2642" t="s">
        <v>18</v>
      </c>
      <c r="G2642" t="s">
        <v>134</v>
      </c>
      <c r="H2642" t="s">
        <v>135</v>
      </c>
      <c r="I2642" t="s">
        <v>117</v>
      </c>
      <c r="J2642" t="s">
        <v>118</v>
      </c>
    </row>
    <row r="2643" spans="1:10" x14ac:dyDescent="0.35">
      <c r="A2643" t="str">
        <f>VLOOKUP(E2643,kontoplaan!A376:F1844,6,FALSE)</f>
        <v>Põhitegevuse kulud</v>
      </c>
      <c r="B2643" t="str">
        <f>VLOOKUP(E2643,kontogrupp!A384:B1722,2,FALSE)</f>
        <v>50 - tööjõukulud</v>
      </c>
      <c r="C2643" t="s">
        <v>2018</v>
      </c>
      <c r="D2643">
        <v>340</v>
      </c>
      <c r="E2643" s="1">
        <v>506000</v>
      </c>
      <c r="F2643" t="s">
        <v>28</v>
      </c>
      <c r="G2643" t="s">
        <v>134</v>
      </c>
      <c r="H2643" t="s">
        <v>135</v>
      </c>
      <c r="I2643" t="s">
        <v>117</v>
      </c>
      <c r="J2643" t="s">
        <v>118</v>
      </c>
    </row>
    <row r="2644" spans="1:10" x14ac:dyDescent="0.35">
      <c r="A2644" t="str">
        <f>VLOOKUP(E2644,kontoplaan!A377:F1845,6,FALSE)</f>
        <v>Põhitegevuse kulud</v>
      </c>
      <c r="B2644" t="str">
        <f>VLOOKUP(E2644,kontogrupp!A385:B1723,2,FALSE)</f>
        <v>50 - tööjõukulud</v>
      </c>
      <c r="C2644" t="s">
        <v>2018</v>
      </c>
      <c r="D2644">
        <v>1030</v>
      </c>
      <c r="E2644" s="1">
        <v>500240</v>
      </c>
      <c r="F2644" t="s">
        <v>206</v>
      </c>
      <c r="G2644" t="s">
        <v>134</v>
      </c>
      <c r="H2644" t="s">
        <v>135</v>
      </c>
      <c r="I2644" t="s">
        <v>117</v>
      </c>
      <c r="J2644" t="s">
        <v>118</v>
      </c>
    </row>
    <row r="2645" spans="1:10" x14ac:dyDescent="0.35">
      <c r="A2645" t="str">
        <f>VLOOKUP(E2645,kontoplaan!A378:F1846,6,FALSE)</f>
        <v>Põhitegevuse kulud</v>
      </c>
      <c r="B2645" t="str">
        <f>VLOOKUP(E2645,kontogrupp!A386:B1724,2,FALSE)</f>
        <v>50 - tööjõukulud</v>
      </c>
      <c r="C2645" t="s">
        <v>2017</v>
      </c>
      <c r="D2645">
        <v>52</v>
      </c>
      <c r="E2645" s="1">
        <v>506040</v>
      </c>
      <c r="F2645" t="s">
        <v>18</v>
      </c>
      <c r="G2645" t="s">
        <v>134</v>
      </c>
      <c r="H2645" t="s">
        <v>135</v>
      </c>
      <c r="I2645" t="s">
        <v>117</v>
      </c>
      <c r="J2645" t="s">
        <v>118</v>
      </c>
    </row>
    <row r="2646" spans="1:10" x14ac:dyDescent="0.35">
      <c r="A2646" t="str">
        <f>VLOOKUP(E2646,kontoplaan!A379:F1847,6,FALSE)</f>
        <v>Põhitegevuse kulud</v>
      </c>
      <c r="B2646" t="str">
        <f>VLOOKUP(E2646,kontogrupp!A387:B1725,2,FALSE)</f>
        <v>50 - tööjõukulud</v>
      </c>
      <c r="C2646" t="s">
        <v>2017</v>
      </c>
      <c r="D2646">
        <v>2127</v>
      </c>
      <c r="E2646" s="1">
        <v>506000</v>
      </c>
      <c r="F2646" t="s">
        <v>28</v>
      </c>
      <c r="G2646" t="s">
        <v>134</v>
      </c>
      <c r="H2646" t="s">
        <v>135</v>
      </c>
      <c r="I2646" t="s">
        <v>117</v>
      </c>
      <c r="J2646" t="s">
        <v>118</v>
      </c>
    </row>
    <row r="2647" spans="1:10" x14ac:dyDescent="0.35">
      <c r="A2647" t="str">
        <f>VLOOKUP(E2647,kontoplaan!A380:F1848,6,FALSE)</f>
        <v>Põhitegevuse kulud</v>
      </c>
      <c r="B2647" t="str">
        <f>VLOOKUP(E2647,kontogrupp!A388:B1726,2,FALSE)</f>
        <v>50 - tööjõukulud</v>
      </c>
      <c r="C2647" t="s">
        <v>2017</v>
      </c>
      <c r="D2647">
        <v>6444</v>
      </c>
      <c r="E2647" s="1">
        <v>500500</v>
      </c>
      <c r="F2647" t="s">
        <v>97</v>
      </c>
      <c r="G2647" t="s">
        <v>134</v>
      </c>
      <c r="H2647" t="s">
        <v>135</v>
      </c>
      <c r="I2647" t="s">
        <v>117</v>
      </c>
      <c r="J2647" t="s">
        <v>118</v>
      </c>
    </row>
    <row r="2648" spans="1:10" x14ac:dyDescent="0.35">
      <c r="A2648" t="str">
        <f>VLOOKUP(E2648,kontoplaan!A381:F1849,6,FALSE)</f>
        <v>Põhitegevuse kulud</v>
      </c>
      <c r="B2648" t="str">
        <f>VLOOKUP(E2648,kontogrupp!A389:B1727,2,FALSE)</f>
        <v>50 - tööjõukulud</v>
      </c>
      <c r="C2648" t="s">
        <v>2018</v>
      </c>
      <c r="D2648">
        <v>29</v>
      </c>
      <c r="E2648" s="1">
        <v>506040</v>
      </c>
      <c r="F2648" t="s">
        <v>18</v>
      </c>
      <c r="G2648" t="s">
        <v>384</v>
      </c>
      <c r="H2648" t="s">
        <v>385</v>
      </c>
      <c r="I2648" t="s">
        <v>339</v>
      </c>
      <c r="J2648" t="s">
        <v>340</v>
      </c>
    </row>
    <row r="2649" spans="1:10" x14ac:dyDescent="0.35">
      <c r="A2649" t="str">
        <f>VLOOKUP(E2649,kontoplaan!A382:F1850,6,FALSE)</f>
        <v>Põhitegevuse kulud</v>
      </c>
      <c r="B2649" t="str">
        <f>VLOOKUP(E2649,kontogrupp!A390:B1728,2,FALSE)</f>
        <v>50 - tööjõukulud</v>
      </c>
      <c r="C2649" t="s">
        <v>2018</v>
      </c>
      <c r="D2649">
        <v>1207</v>
      </c>
      <c r="E2649" s="1">
        <v>506000</v>
      </c>
      <c r="F2649" t="s">
        <v>28</v>
      </c>
      <c r="G2649" t="s">
        <v>384</v>
      </c>
      <c r="H2649" t="s">
        <v>385</v>
      </c>
      <c r="I2649" t="s">
        <v>339</v>
      </c>
      <c r="J2649" t="s">
        <v>340</v>
      </c>
    </row>
    <row r="2650" spans="1:10" x14ac:dyDescent="0.35">
      <c r="A2650" t="str">
        <f>VLOOKUP(E2650,kontoplaan!A383:F1851,6,FALSE)</f>
        <v>Põhitegevuse kulud</v>
      </c>
      <c r="B2650" t="str">
        <f>VLOOKUP(E2650,kontogrupp!A391:B1729,2,FALSE)</f>
        <v>50 - tööjõukulud</v>
      </c>
      <c r="C2650" t="s">
        <v>2018</v>
      </c>
      <c r="D2650">
        <v>3659</v>
      </c>
      <c r="E2650" s="1">
        <v>500280</v>
      </c>
      <c r="F2650" t="s">
        <v>227</v>
      </c>
      <c r="G2650" t="s">
        <v>384</v>
      </c>
      <c r="H2650" t="s">
        <v>385</v>
      </c>
      <c r="I2650" t="s">
        <v>339</v>
      </c>
      <c r="J2650" t="s">
        <v>340</v>
      </c>
    </row>
    <row r="2651" spans="1:10" x14ac:dyDescent="0.35">
      <c r="A2651" t="str">
        <f>VLOOKUP(E2651,kontoplaan!A384:F1852,6,FALSE)</f>
        <v>Põhitegevuse kulud</v>
      </c>
      <c r="B2651" t="str">
        <f>VLOOKUP(E2651,kontogrupp!A392:B1730,2,FALSE)</f>
        <v>50 - tööjõukulud</v>
      </c>
      <c r="C2651" t="s">
        <v>2018</v>
      </c>
      <c r="D2651">
        <v>21</v>
      </c>
      <c r="E2651" s="1">
        <v>506040</v>
      </c>
      <c r="F2651" t="s">
        <v>18</v>
      </c>
      <c r="G2651" t="s">
        <v>337</v>
      </c>
      <c r="H2651" t="s">
        <v>338</v>
      </c>
      <c r="I2651" t="s">
        <v>339</v>
      </c>
      <c r="J2651" t="s">
        <v>340</v>
      </c>
    </row>
    <row r="2652" spans="1:10" x14ac:dyDescent="0.35">
      <c r="A2652" t="str">
        <f>VLOOKUP(E2652,kontoplaan!A385:F1853,6,FALSE)</f>
        <v>Põhitegevuse kulud</v>
      </c>
      <c r="B2652" t="str">
        <f>VLOOKUP(E2652,kontogrupp!A393:B1731,2,FALSE)</f>
        <v>50 - tööjõukulud</v>
      </c>
      <c r="C2652" t="s">
        <v>2018</v>
      </c>
      <c r="D2652">
        <v>870</v>
      </c>
      <c r="E2652" s="1">
        <v>506000</v>
      </c>
      <c r="F2652" t="s">
        <v>28</v>
      </c>
      <c r="G2652" t="s">
        <v>337</v>
      </c>
      <c r="H2652" t="s">
        <v>338</v>
      </c>
      <c r="I2652" t="s">
        <v>339</v>
      </c>
      <c r="J2652" t="s">
        <v>340</v>
      </c>
    </row>
    <row r="2653" spans="1:10" x14ac:dyDescent="0.35">
      <c r="A2653" t="str">
        <f>VLOOKUP(E2653,kontoplaan!A386:F1854,6,FALSE)</f>
        <v>Põhitegevuse kulud</v>
      </c>
      <c r="B2653" t="str">
        <f>VLOOKUP(E2653,kontogrupp!A394:B1732,2,FALSE)</f>
        <v>50 - tööjõukulud</v>
      </c>
      <c r="C2653" t="s">
        <v>2018</v>
      </c>
      <c r="D2653">
        <v>2637</v>
      </c>
      <c r="E2653" s="1">
        <v>500280</v>
      </c>
      <c r="F2653" t="s">
        <v>227</v>
      </c>
      <c r="G2653" t="s">
        <v>337</v>
      </c>
      <c r="H2653" t="s">
        <v>338</v>
      </c>
      <c r="I2653" t="s">
        <v>339</v>
      </c>
      <c r="J2653" t="s">
        <v>340</v>
      </c>
    </row>
    <row r="2654" spans="1:10" x14ac:dyDescent="0.35">
      <c r="A2654" t="str">
        <f>VLOOKUP(E2654,kontoplaan!A387:F1855,6,FALSE)</f>
        <v>Põhitegevuse kulud</v>
      </c>
      <c r="B2654" t="str">
        <f>VLOOKUP(E2654,kontogrupp!A395:B1733,2,FALSE)</f>
        <v>50 - tööjõukulud</v>
      </c>
      <c r="C2654" t="s">
        <v>2018</v>
      </c>
      <c r="D2654">
        <v>8</v>
      </c>
      <c r="E2654" s="1">
        <v>506040</v>
      </c>
      <c r="F2654" t="s">
        <v>18</v>
      </c>
      <c r="G2654" t="s">
        <v>538</v>
      </c>
      <c r="H2654" t="s">
        <v>539</v>
      </c>
      <c r="I2654" t="s">
        <v>540</v>
      </c>
      <c r="J2654" t="s">
        <v>541</v>
      </c>
    </row>
    <row r="2655" spans="1:10" x14ac:dyDescent="0.35">
      <c r="A2655" t="str">
        <f>VLOOKUP(E2655,kontoplaan!A388:F1856,6,FALSE)</f>
        <v>Põhitegevuse kulud</v>
      </c>
      <c r="B2655" t="str">
        <f>VLOOKUP(E2655,kontogrupp!A396:B1734,2,FALSE)</f>
        <v>50 - tööjõukulud</v>
      </c>
      <c r="C2655" t="s">
        <v>2018</v>
      </c>
      <c r="D2655">
        <v>340</v>
      </c>
      <c r="E2655" s="1">
        <v>506000</v>
      </c>
      <c r="F2655" t="s">
        <v>28</v>
      </c>
      <c r="G2655" t="s">
        <v>538</v>
      </c>
      <c r="H2655" t="s">
        <v>539</v>
      </c>
      <c r="I2655" t="s">
        <v>540</v>
      </c>
      <c r="J2655" t="s">
        <v>541</v>
      </c>
    </row>
    <row r="2656" spans="1:10" x14ac:dyDescent="0.35">
      <c r="A2656" t="str">
        <f>VLOOKUP(E2656,kontoplaan!A389:F1857,6,FALSE)</f>
        <v>Põhitegevuse kulud</v>
      </c>
      <c r="B2656" t="str">
        <f>VLOOKUP(E2656,kontogrupp!A397:B1735,2,FALSE)</f>
        <v>50 - tööjõukulud</v>
      </c>
      <c r="C2656" t="s">
        <v>2018</v>
      </c>
      <c r="D2656">
        <v>1030</v>
      </c>
      <c r="E2656" s="1">
        <v>500280</v>
      </c>
      <c r="F2656" t="s">
        <v>227</v>
      </c>
      <c r="G2656" t="s">
        <v>538</v>
      </c>
      <c r="H2656" t="s">
        <v>539</v>
      </c>
      <c r="I2656" t="s">
        <v>540</v>
      </c>
      <c r="J2656" t="s">
        <v>541</v>
      </c>
    </row>
    <row r="2657" spans="1:10" x14ac:dyDescent="0.35">
      <c r="A2657" t="str">
        <f>VLOOKUP(E2657,kontoplaan!A390:F1858,6,FALSE)</f>
        <v>Põhitegevuse kulud</v>
      </c>
      <c r="B2657" t="str">
        <f>VLOOKUP(E2657,kontogrupp!A398:B1736,2,FALSE)</f>
        <v>50 - tööjõukulud</v>
      </c>
      <c r="C2657" t="s">
        <v>2018</v>
      </c>
      <c r="D2657">
        <v>8</v>
      </c>
      <c r="E2657" s="1">
        <v>506040</v>
      </c>
      <c r="F2657" t="s">
        <v>18</v>
      </c>
      <c r="G2657" t="s">
        <v>221</v>
      </c>
      <c r="H2657" t="s">
        <v>222</v>
      </c>
      <c r="I2657" t="s">
        <v>223</v>
      </c>
      <c r="J2657" t="s">
        <v>224</v>
      </c>
    </row>
    <row r="2658" spans="1:10" x14ac:dyDescent="0.35">
      <c r="A2658" t="str">
        <f>VLOOKUP(E2658,kontoplaan!A391:F1859,6,FALSE)</f>
        <v>Põhitegevuse kulud</v>
      </c>
      <c r="B2658" t="str">
        <f>VLOOKUP(E2658,kontogrupp!A399:B1737,2,FALSE)</f>
        <v>50 - tööjõukulud</v>
      </c>
      <c r="C2658" t="s">
        <v>2018</v>
      </c>
      <c r="D2658">
        <v>316</v>
      </c>
      <c r="E2658" s="1">
        <v>506000</v>
      </c>
      <c r="F2658" t="s">
        <v>28</v>
      </c>
      <c r="G2658" t="s">
        <v>221</v>
      </c>
      <c r="H2658" t="s">
        <v>222</v>
      </c>
      <c r="I2658" t="s">
        <v>223</v>
      </c>
      <c r="J2658" t="s">
        <v>224</v>
      </c>
    </row>
    <row r="2659" spans="1:10" x14ac:dyDescent="0.35">
      <c r="A2659" t="str">
        <f>VLOOKUP(E2659,kontoplaan!A392:F1860,6,FALSE)</f>
        <v>Põhitegevuse kulud</v>
      </c>
      <c r="B2659" t="str">
        <f>VLOOKUP(E2659,kontogrupp!A400:B1738,2,FALSE)</f>
        <v>50 - tööjõukulud</v>
      </c>
      <c r="C2659" t="s">
        <v>2018</v>
      </c>
      <c r="D2659">
        <v>958</v>
      </c>
      <c r="E2659" s="1">
        <v>500280</v>
      </c>
      <c r="F2659" t="s">
        <v>227</v>
      </c>
      <c r="G2659" t="s">
        <v>221</v>
      </c>
      <c r="H2659" t="s">
        <v>222</v>
      </c>
      <c r="I2659" t="s">
        <v>223</v>
      </c>
      <c r="J2659" t="s">
        <v>224</v>
      </c>
    </row>
    <row r="2660" spans="1:10" x14ac:dyDescent="0.35">
      <c r="A2660" t="str">
        <f>VLOOKUP(E2660,kontoplaan!A393:F1861,6,FALSE)</f>
        <v>Põhitegevuse kulud</v>
      </c>
      <c r="B2660" t="str">
        <f>VLOOKUP(E2660,kontogrupp!A401:B1739,2,FALSE)</f>
        <v>50 - tööjõukulud</v>
      </c>
      <c r="C2660" t="s">
        <v>2017</v>
      </c>
      <c r="D2660">
        <v>175</v>
      </c>
      <c r="E2660" s="1">
        <v>506040</v>
      </c>
      <c r="F2660" t="s">
        <v>18</v>
      </c>
      <c r="G2660" t="s">
        <v>221</v>
      </c>
      <c r="H2660" t="s">
        <v>222</v>
      </c>
      <c r="I2660" t="s">
        <v>223</v>
      </c>
      <c r="J2660" t="s">
        <v>224</v>
      </c>
    </row>
    <row r="2661" spans="1:10" x14ac:dyDescent="0.35">
      <c r="A2661" t="str">
        <f>VLOOKUP(E2661,kontoplaan!A394:F1862,6,FALSE)</f>
        <v>Põhitegevuse kulud</v>
      </c>
      <c r="B2661" t="str">
        <f>VLOOKUP(E2661,kontogrupp!A402:B1740,2,FALSE)</f>
        <v>50 - tööjõukulud</v>
      </c>
      <c r="C2661" t="s">
        <v>28</v>
      </c>
      <c r="D2661">
        <v>7224</v>
      </c>
      <c r="E2661" s="1">
        <v>506000</v>
      </c>
      <c r="F2661" t="s">
        <v>28</v>
      </c>
      <c r="G2661" t="s">
        <v>221</v>
      </c>
      <c r="H2661" t="s">
        <v>222</v>
      </c>
      <c r="I2661" t="s">
        <v>223</v>
      </c>
      <c r="J2661" t="s">
        <v>224</v>
      </c>
    </row>
    <row r="2662" spans="1:10" x14ac:dyDescent="0.35">
      <c r="A2662" t="str">
        <f>VLOOKUP(E2662,kontoplaan!A395:F1863,6,FALSE)</f>
        <v>Põhitegevuse kulud</v>
      </c>
      <c r="B2662" t="str">
        <f>VLOOKUP(E2662,kontogrupp!A403:B1741,2,FALSE)</f>
        <v>50 - tööjõukulud</v>
      </c>
      <c r="C2662" t="s">
        <v>2017</v>
      </c>
      <c r="D2662">
        <v>21891</v>
      </c>
      <c r="E2662" s="1">
        <v>500500</v>
      </c>
      <c r="F2662" t="s">
        <v>97</v>
      </c>
      <c r="G2662" t="s">
        <v>221</v>
      </c>
      <c r="H2662" t="s">
        <v>222</v>
      </c>
      <c r="I2662" t="s">
        <v>223</v>
      </c>
      <c r="J2662" t="s">
        <v>224</v>
      </c>
    </row>
    <row r="2663" spans="1:10" x14ac:dyDescent="0.35">
      <c r="A2663" t="str">
        <f>VLOOKUP(E2663,kontoplaan!A396:F1864,6,FALSE)</f>
        <v>Põhitegevuse kulud</v>
      </c>
      <c r="B2663" t="str">
        <f>VLOOKUP(E2663,kontogrupp!A404:B1742,2,FALSE)</f>
        <v>50 - tööjõukulud</v>
      </c>
      <c r="C2663" t="s">
        <v>2017</v>
      </c>
      <c r="D2663">
        <v>117</v>
      </c>
      <c r="E2663" s="1">
        <v>506040</v>
      </c>
      <c r="F2663" t="s">
        <v>18</v>
      </c>
      <c r="G2663" t="s">
        <v>221</v>
      </c>
      <c r="H2663" t="s">
        <v>222</v>
      </c>
      <c r="I2663" t="s">
        <v>223</v>
      </c>
      <c r="J2663" t="s">
        <v>224</v>
      </c>
    </row>
    <row r="2664" spans="1:10" x14ac:dyDescent="0.35">
      <c r="A2664" t="str">
        <f>VLOOKUP(E2664,kontoplaan!A397:F1865,6,FALSE)</f>
        <v>Põhitegevuse kulud</v>
      </c>
      <c r="B2664" t="str">
        <f>VLOOKUP(E2664,kontogrupp!A405:B1743,2,FALSE)</f>
        <v>50 - tööjõukulud</v>
      </c>
      <c r="C2664" t="s">
        <v>2017</v>
      </c>
      <c r="D2664">
        <v>4811</v>
      </c>
      <c r="E2664" s="1">
        <v>506000</v>
      </c>
      <c r="F2664" t="s">
        <v>28</v>
      </c>
      <c r="G2664" t="s">
        <v>221</v>
      </c>
      <c r="H2664" t="s">
        <v>222</v>
      </c>
      <c r="I2664" t="s">
        <v>223</v>
      </c>
      <c r="J2664" t="s">
        <v>224</v>
      </c>
    </row>
    <row r="2665" spans="1:10" x14ac:dyDescent="0.35">
      <c r="A2665" t="str">
        <f>VLOOKUP(E2665,kontoplaan!A398:F1866,6,FALSE)</f>
        <v>Põhitegevuse kulud</v>
      </c>
      <c r="B2665" t="str">
        <f>VLOOKUP(E2665,kontogrupp!A406:B1744,2,FALSE)</f>
        <v>50 - tööjõukulud</v>
      </c>
      <c r="C2665" t="s">
        <v>2017</v>
      </c>
      <c r="D2665">
        <v>14580</v>
      </c>
      <c r="E2665" s="1">
        <v>500500</v>
      </c>
      <c r="F2665" t="s">
        <v>97</v>
      </c>
      <c r="G2665" t="s">
        <v>221</v>
      </c>
      <c r="H2665" t="s">
        <v>222</v>
      </c>
      <c r="I2665" t="s">
        <v>223</v>
      </c>
      <c r="J2665" t="s">
        <v>224</v>
      </c>
    </row>
    <row r="2666" spans="1:10" x14ac:dyDescent="0.35">
      <c r="A2666" t="str">
        <f>VLOOKUP(E2666,kontoplaan!A399:F1867,6,FALSE)</f>
        <v>Põhitegevuse kulud</v>
      </c>
      <c r="B2666" t="str">
        <f>VLOOKUP(E2666,kontogrupp!A407:B1745,2,FALSE)</f>
        <v>50 - tööjõukulud</v>
      </c>
      <c r="C2666" t="s">
        <v>2017</v>
      </c>
      <c r="D2666">
        <v>404</v>
      </c>
      <c r="E2666" s="1">
        <v>506040</v>
      </c>
      <c r="F2666" t="s">
        <v>18</v>
      </c>
      <c r="G2666" t="s">
        <v>609</v>
      </c>
      <c r="H2666" t="s">
        <v>610</v>
      </c>
      <c r="I2666" t="s">
        <v>250</v>
      </c>
      <c r="J2666" t="s">
        <v>251</v>
      </c>
    </row>
    <row r="2667" spans="1:10" x14ac:dyDescent="0.35">
      <c r="A2667" t="str">
        <f>VLOOKUP(E2667,kontoplaan!A400:F1868,6,FALSE)</f>
        <v>Põhitegevuse kulud</v>
      </c>
      <c r="B2667" t="str">
        <f>VLOOKUP(E2667,kontogrupp!A408:B1746,2,FALSE)</f>
        <v>50 - tööjõukulud</v>
      </c>
      <c r="C2667" t="s">
        <v>2017</v>
      </c>
      <c r="D2667">
        <v>16662</v>
      </c>
      <c r="E2667" s="1">
        <v>506000</v>
      </c>
      <c r="F2667" t="s">
        <v>28</v>
      </c>
      <c r="G2667" t="s">
        <v>609</v>
      </c>
      <c r="H2667" t="s">
        <v>610</v>
      </c>
      <c r="I2667" t="s">
        <v>250</v>
      </c>
      <c r="J2667" t="s">
        <v>251</v>
      </c>
    </row>
    <row r="2668" spans="1:10" x14ac:dyDescent="0.35">
      <c r="A2668" t="str">
        <f>VLOOKUP(E2668,kontoplaan!A401:F1869,6,FALSE)</f>
        <v>Põhitegevuse kulud</v>
      </c>
      <c r="B2668" t="str">
        <f>VLOOKUP(E2668,kontogrupp!A409:B1747,2,FALSE)</f>
        <v>50 - tööjõukulud</v>
      </c>
      <c r="C2668" t="s">
        <v>2017</v>
      </c>
      <c r="D2668">
        <v>50492</v>
      </c>
      <c r="E2668" s="1">
        <v>500500</v>
      </c>
      <c r="F2668" t="s">
        <v>97</v>
      </c>
      <c r="G2668" t="s">
        <v>609</v>
      </c>
      <c r="H2668" t="s">
        <v>610</v>
      </c>
      <c r="I2668" t="s">
        <v>250</v>
      </c>
      <c r="J2668" t="s">
        <v>251</v>
      </c>
    </row>
    <row r="2669" spans="1:10" x14ac:dyDescent="0.35">
      <c r="A2669" t="str">
        <f>VLOOKUP(E2669,kontoplaan!A402:F1870,6,FALSE)</f>
        <v>Põhitegevuse kulud</v>
      </c>
      <c r="B2669" t="str">
        <f>VLOOKUP(E2669,kontogrupp!A410:B1748,2,FALSE)</f>
        <v>50 - tööjõukulud</v>
      </c>
      <c r="C2669" t="s">
        <v>2017</v>
      </c>
      <c r="D2669">
        <v>135</v>
      </c>
      <c r="E2669" s="1">
        <v>506040</v>
      </c>
      <c r="F2669" t="s">
        <v>18</v>
      </c>
      <c r="G2669" t="s">
        <v>482</v>
      </c>
      <c r="H2669" t="s">
        <v>483</v>
      </c>
      <c r="I2669" t="s">
        <v>250</v>
      </c>
      <c r="J2669" t="s">
        <v>251</v>
      </c>
    </row>
    <row r="2670" spans="1:10" x14ac:dyDescent="0.35">
      <c r="A2670" t="str">
        <f>VLOOKUP(E2670,kontoplaan!A403:F1871,6,FALSE)</f>
        <v>Põhitegevuse kulud</v>
      </c>
      <c r="B2670" t="str">
        <f>VLOOKUP(E2670,kontogrupp!A411:B1749,2,FALSE)</f>
        <v>50 - tööjõukulud</v>
      </c>
      <c r="C2670" t="s">
        <v>2017</v>
      </c>
      <c r="D2670">
        <v>5555</v>
      </c>
      <c r="E2670" s="1">
        <v>506000</v>
      </c>
      <c r="F2670" t="s">
        <v>28</v>
      </c>
      <c r="G2670" t="s">
        <v>482</v>
      </c>
      <c r="H2670" t="s">
        <v>483</v>
      </c>
      <c r="I2670" t="s">
        <v>250</v>
      </c>
      <c r="J2670" t="s">
        <v>251</v>
      </c>
    </row>
    <row r="2671" spans="1:10" x14ac:dyDescent="0.35">
      <c r="A2671" t="str">
        <f>VLOOKUP(E2671,kontoplaan!A404:F1872,6,FALSE)</f>
        <v>Põhitegevuse kulud</v>
      </c>
      <c r="B2671" t="str">
        <f>VLOOKUP(E2671,kontogrupp!A412:B1750,2,FALSE)</f>
        <v>50 - tööjõukulud</v>
      </c>
      <c r="C2671" t="s">
        <v>2017</v>
      </c>
      <c r="D2671">
        <v>16833</v>
      </c>
      <c r="E2671" s="1">
        <v>500500</v>
      </c>
      <c r="F2671" t="s">
        <v>97</v>
      </c>
      <c r="G2671" t="s">
        <v>482</v>
      </c>
      <c r="H2671" t="s">
        <v>483</v>
      </c>
      <c r="I2671" t="s">
        <v>250</v>
      </c>
      <c r="J2671" t="s">
        <v>251</v>
      </c>
    </row>
    <row r="2672" spans="1:10" x14ac:dyDescent="0.35">
      <c r="A2672" t="str">
        <f>VLOOKUP(E2672,kontoplaan!A405:F1873,6,FALSE)</f>
        <v>Põhitegevuse kulud</v>
      </c>
      <c r="B2672" t="str">
        <f>VLOOKUP(E2672,kontogrupp!A413:B1751,2,FALSE)</f>
        <v>50 - tööjõukulud</v>
      </c>
      <c r="C2672" t="s">
        <v>2018</v>
      </c>
      <c r="D2672">
        <v>1</v>
      </c>
      <c r="E2672" s="1">
        <v>506040</v>
      </c>
      <c r="F2672" t="s">
        <v>18</v>
      </c>
      <c r="G2672" t="s">
        <v>380</v>
      </c>
      <c r="H2672" t="s">
        <v>381</v>
      </c>
      <c r="I2672" t="s">
        <v>250</v>
      </c>
      <c r="J2672" t="s">
        <v>251</v>
      </c>
    </row>
    <row r="2673" spans="1:10" x14ac:dyDescent="0.35">
      <c r="A2673" t="str">
        <f>VLOOKUP(E2673,kontoplaan!A406:F1874,6,FALSE)</f>
        <v>Põhitegevuse kulud</v>
      </c>
      <c r="B2673" t="str">
        <f>VLOOKUP(E2673,kontogrupp!A414:B1752,2,FALSE)</f>
        <v>50 - tööjõukulud</v>
      </c>
      <c r="C2673" t="s">
        <v>2018</v>
      </c>
      <c r="D2673">
        <v>42</v>
      </c>
      <c r="E2673" s="1">
        <v>506000</v>
      </c>
      <c r="F2673" t="s">
        <v>28</v>
      </c>
      <c r="G2673" t="s">
        <v>380</v>
      </c>
      <c r="H2673" t="s">
        <v>381</v>
      </c>
      <c r="I2673" t="s">
        <v>250</v>
      </c>
      <c r="J2673" t="s">
        <v>251</v>
      </c>
    </row>
    <row r="2674" spans="1:10" x14ac:dyDescent="0.35">
      <c r="A2674" t="str">
        <f>VLOOKUP(E2674,kontoplaan!A407:F1875,6,FALSE)</f>
        <v>Põhitegevuse kulud</v>
      </c>
      <c r="B2674" t="str">
        <f>VLOOKUP(E2674,kontogrupp!A415:B1753,2,FALSE)</f>
        <v>50 - tööjõukulud</v>
      </c>
      <c r="C2674" t="s">
        <v>2018</v>
      </c>
      <c r="D2674">
        <v>127</v>
      </c>
      <c r="E2674" s="1">
        <v>500280</v>
      </c>
      <c r="F2674" t="s">
        <v>227</v>
      </c>
      <c r="G2674" t="s">
        <v>380</v>
      </c>
      <c r="H2674" t="s">
        <v>381</v>
      </c>
      <c r="I2674" t="s">
        <v>250</v>
      </c>
      <c r="J2674" t="s">
        <v>251</v>
      </c>
    </row>
    <row r="2675" spans="1:10" x14ac:dyDescent="0.35">
      <c r="A2675" t="str">
        <f>VLOOKUP(E2675,kontoplaan!A408:F1876,6,FALSE)</f>
        <v>Põhitegevuse kulud</v>
      </c>
      <c r="B2675" t="str">
        <f>VLOOKUP(E2675,kontogrupp!A416:B1754,2,FALSE)</f>
        <v>50 - tööjõukulud</v>
      </c>
      <c r="C2675" t="s">
        <v>2018</v>
      </c>
      <c r="D2675">
        <v>3</v>
      </c>
      <c r="E2675" s="1">
        <v>506040</v>
      </c>
      <c r="F2675" t="s">
        <v>18</v>
      </c>
      <c r="G2675" t="s">
        <v>380</v>
      </c>
      <c r="H2675" t="s">
        <v>381</v>
      </c>
      <c r="I2675" t="s">
        <v>250</v>
      </c>
      <c r="J2675" t="s">
        <v>251</v>
      </c>
    </row>
    <row r="2676" spans="1:10" x14ac:dyDescent="0.35">
      <c r="A2676" t="str">
        <f>VLOOKUP(E2676,kontoplaan!A409:F1877,6,FALSE)</f>
        <v>Põhitegevuse kulud</v>
      </c>
      <c r="B2676" t="str">
        <f>VLOOKUP(E2676,kontogrupp!A417:B1755,2,FALSE)</f>
        <v>50 - tööjõukulud</v>
      </c>
      <c r="C2676" t="s">
        <v>2018</v>
      </c>
      <c r="D2676">
        <v>109</v>
      </c>
      <c r="E2676" s="1">
        <v>506000</v>
      </c>
      <c r="F2676" t="s">
        <v>28</v>
      </c>
      <c r="G2676" t="s">
        <v>380</v>
      </c>
      <c r="H2676" t="s">
        <v>381</v>
      </c>
      <c r="I2676" t="s">
        <v>250</v>
      </c>
      <c r="J2676" t="s">
        <v>251</v>
      </c>
    </row>
    <row r="2677" spans="1:10" x14ac:dyDescent="0.35">
      <c r="A2677" t="str">
        <f>VLOOKUP(E2677,kontoplaan!A410:F1878,6,FALSE)</f>
        <v>Põhitegevuse kulud</v>
      </c>
      <c r="B2677" t="str">
        <f>VLOOKUP(E2677,kontogrupp!A418:B1756,2,FALSE)</f>
        <v>50 - tööjõukulud</v>
      </c>
      <c r="C2677" t="s">
        <v>2018</v>
      </c>
      <c r="D2677">
        <v>330</v>
      </c>
      <c r="E2677" s="1">
        <v>500240</v>
      </c>
      <c r="F2677" t="s">
        <v>206</v>
      </c>
      <c r="G2677" t="s">
        <v>380</v>
      </c>
      <c r="H2677" t="s">
        <v>381</v>
      </c>
      <c r="I2677" t="s">
        <v>250</v>
      </c>
      <c r="J2677" t="s">
        <v>251</v>
      </c>
    </row>
    <row r="2678" spans="1:10" x14ac:dyDescent="0.35">
      <c r="A2678" t="str">
        <f>VLOOKUP(E2678,kontoplaan!A411:F1879,6,FALSE)</f>
        <v>Põhitegevuse kulud</v>
      </c>
      <c r="B2678" t="str">
        <f>VLOOKUP(E2678,kontogrupp!A419:B1757,2,FALSE)</f>
        <v>50 - tööjõukulud</v>
      </c>
      <c r="C2678" t="s">
        <v>2017</v>
      </c>
      <c r="D2678">
        <v>211</v>
      </c>
      <c r="E2678" s="1">
        <v>506040</v>
      </c>
      <c r="F2678" t="s">
        <v>18</v>
      </c>
      <c r="G2678" t="s">
        <v>380</v>
      </c>
      <c r="H2678" t="s">
        <v>381</v>
      </c>
      <c r="I2678" t="s">
        <v>250</v>
      </c>
      <c r="J2678" t="s">
        <v>251</v>
      </c>
    </row>
    <row r="2679" spans="1:10" x14ac:dyDescent="0.35">
      <c r="A2679" t="str">
        <f>VLOOKUP(E2679,kontoplaan!A412:F1880,6,FALSE)</f>
        <v>Põhitegevuse kulud</v>
      </c>
      <c r="B2679" t="str">
        <f>VLOOKUP(E2679,kontogrupp!A420:B1758,2,FALSE)</f>
        <v>50 - tööjõukulud</v>
      </c>
      <c r="C2679" t="s">
        <v>2017</v>
      </c>
      <c r="D2679">
        <v>8695</v>
      </c>
      <c r="E2679" s="1">
        <v>506000</v>
      </c>
      <c r="F2679" t="s">
        <v>28</v>
      </c>
      <c r="G2679" t="s">
        <v>380</v>
      </c>
      <c r="H2679" t="s">
        <v>381</v>
      </c>
      <c r="I2679" t="s">
        <v>250</v>
      </c>
      <c r="J2679" t="s">
        <v>251</v>
      </c>
    </row>
    <row r="2680" spans="1:10" x14ac:dyDescent="0.35">
      <c r="A2680" t="str">
        <f>VLOOKUP(E2680,kontoplaan!A413:F1881,6,FALSE)</f>
        <v>Põhitegevuse kulud</v>
      </c>
      <c r="B2680" t="str">
        <f>VLOOKUP(E2680,kontogrupp!A421:B1759,2,FALSE)</f>
        <v>50 - tööjõukulud</v>
      </c>
      <c r="C2680" t="s">
        <v>2017</v>
      </c>
      <c r="D2680">
        <v>26349</v>
      </c>
      <c r="E2680" s="1">
        <v>500500</v>
      </c>
      <c r="F2680" t="s">
        <v>97</v>
      </c>
      <c r="G2680" t="s">
        <v>380</v>
      </c>
      <c r="H2680" t="s">
        <v>381</v>
      </c>
      <c r="I2680" t="s">
        <v>250</v>
      </c>
      <c r="J2680" t="s">
        <v>251</v>
      </c>
    </row>
    <row r="2681" spans="1:10" x14ac:dyDescent="0.35">
      <c r="A2681" t="str">
        <f>VLOOKUP(E2681,kontoplaan!A414:F1882,6,FALSE)</f>
        <v>Põhitegevuse kulud</v>
      </c>
      <c r="B2681" t="str">
        <f>VLOOKUP(E2681,kontogrupp!A422:B1760,2,FALSE)</f>
        <v>50 - tööjõukulud</v>
      </c>
      <c r="C2681" t="s">
        <v>2019</v>
      </c>
      <c r="D2681">
        <v>2</v>
      </c>
      <c r="E2681" s="1">
        <v>506040</v>
      </c>
      <c r="F2681" t="s">
        <v>18</v>
      </c>
      <c r="G2681" t="s">
        <v>548</v>
      </c>
      <c r="H2681" t="s">
        <v>549</v>
      </c>
      <c r="I2681" t="s">
        <v>633</v>
      </c>
      <c r="J2681" t="s">
        <v>634</v>
      </c>
    </row>
    <row r="2682" spans="1:10" x14ac:dyDescent="0.35">
      <c r="A2682" t="str">
        <f>VLOOKUP(E2682,kontoplaan!A415:F1883,6,FALSE)</f>
        <v>Põhitegevuse kulud</v>
      </c>
      <c r="B2682" t="str">
        <f>VLOOKUP(E2682,kontogrupp!A423:B1761,2,FALSE)</f>
        <v>50 - tööjõukulud</v>
      </c>
      <c r="C2682" t="s">
        <v>2019</v>
      </c>
      <c r="D2682">
        <v>80</v>
      </c>
      <c r="E2682" s="1">
        <v>506000</v>
      </c>
      <c r="F2682" t="s">
        <v>28</v>
      </c>
      <c r="G2682" t="s">
        <v>548</v>
      </c>
      <c r="H2682" t="s">
        <v>549</v>
      </c>
      <c r="I2682" t="s">
        <v>633</v>
      </c>
      <c r="J2682" t="s">
        <v>634</v>
      </c>
    </row>
    <row r="2683" spans="1:10" x14ac:dyDescent="0.35">
      <c r="A2683" t="str">
        <f>VLOOKUP(E2683,kontoplaan!A416:F1884,6,FALSE)</f>
        <v>Põhitegevuse kulud</v>
      </c>
      <c r="B2683" t="str">
        <f>VLOOKUP(E2683,kontogrupp!A424:B1762,2,FALSE)</f>
        <v>50 - tööjõukulud</v>
      </c>
      <c r="C2683" t="s">
        <v>2019</v>
      </c>
      <c r="D2683">
        <v>240</v>
      </c>
      <c r="E2683" s="1">
        <v>500280</v>
      </c>
      <c r="F2683" t="s">
        <v>227</v>
      </c>
      <c r="G2683" t="s">
        <v>548</v>
      </c>
      <c r="H2683" t="s">
        <v>549</v>
      </c>
      <c r="I2683" t="s">
        <v>633</v>
      </c>
      <c r="J2683" t="s">
        <v>634</v>
      </c>
    </row>
    <row r="2684" spans="1:10" x14ac:dyDescent="0.35">
      <c r="A2684" t="str">
        <f>VLOOKUP(E2684,kontoplaan!A417:F1885,6,FALSE)</f>
        <v>Põhitegevuse kulud</v>
      </c>
      <c r="B2684" t="str">
        <f>VLOOKUP(E2684,kontogrupp!A425:B1763,2,FALSE)</f>
        <v>50 - tööjõukulud</v>
      </c>
      <c r="C2684" t="s">
        <v>2020</v>
      </c>
      <c r="D2684">
        <v>123</v>
      </c>
      <c r="E2684" s="1">
        <v>506040</v>
      </c>
      <c r="F2684" t="s">
        <v>18</v>
      </c>
      <c r="G2684" t="s">
        <v>548</v>
      </c>
      <c r="H2684" t="s">
        <v>549</v>
      </c>
      <c r="I2684" t="s">
        <v>633</v>
      </c>
      <c r="J2684" t="s">
        <v>634</v>
      </c>
    </row>
    <row r="2685" spans="1:10" x14ac:dyDescent="0.35">
      <c r="A2685" t="str">
        <f>VLOOKUP(E2685,kontoplaan!A418:F1886,6,FALSE)</f>
        <v>Põhitegevuse kulud</v>
      </c>
      <c r="B2685" t="str">
        <f>VLOOKUP(E2685,kontogrupp!A426:B1764,2,FALSE)</f>
        <v>50 - tööjõukulud</v>
      </c>
      <c r="C2685" t="s">
        <v>2020</v>
      </c>
      <c r="D2685">
        <v>5089</v>
      </c>
      <c r="E2685" s="1">
        <v>506000</v>
      </c>
      <c r="F2685" t="s">
        <v>28</v>
      </c>
      <c r="G2685" t="s">
        <v>548</v>
      </c>
      <c r="H2685" t="s">
        <v>549</v>
      </c>
      <c r="I2685" t="s">
        <v>633</v>
      </c>
      <c r="J2685" t="s">
        <v>634</v>
      </c>
    </row>
    <row r="2686" spans="1:10" x14ac:dyDescent="0.35">
      <c r="A2686" t="str">
        <f>VLOOKUP(E2686,kontoplaan!A419:F1887,6,FALSE)</f>
        <v>Põhitegevuse kulud</v>
      </c>
      <c r="B2686" t="str">
        <f>VLOOKUP(E2686,kontogrupp!A427:B1765,2,FALSE)</f>
        <v>50 - tööjõukulud</v>
      </c>
      <c r="C2686" t="s">
        <v>2020</v>
      </c>
      <c r="D2686">
        <v>15420</v>
      </c>
      <c r="E2686" s="1">
        <v>500500</v>
      </c>
      <c r="F2686" t="s">
        <v>97</v>
      </c>
      <c r="G2686" t="s">
        <v>548</v>
      </c>
      <c r="H2686" t="s">
        <v>549</v>
      </c>
      <c r="I2686" t="s">
        <v>633</v>
      </c>
      <c r="J2686" t="s">
        <v>634</v>
      </c>
    </row>
    <row r="2687" spans="1:10" x14ac:dyDescent="0.35">
      <c r="A2687" t="str">
        <f>VLOOKUP(E2687,kontoplaan!A420:F1888,6,FALSE)</f>
        <v>Põhitegevuse kulud</v>
      </c>
      <c r="B2687" t="str">
        <f>VLOOKUP(E2687,kontogrupp!A428:B1766,2,FALSE)</f>
        <v>50 - tööjõukulud</v>
      </c>
      <c r="C2687" t="s">
        <v>2020</v>
      </c>
      <c r="D2687">
        <v>279</v>
      </c>
      <c r="E2687" s="1">
        <v>506040</v>
      </c>
      <c r="F2687" t="s">
        <v>18</v>
      </c>
      <c r="G2687" t="s">
        <v>458</v>
      </c>
      <c r="H2687" t="s">
        <v>459</v>
      </c>
      <c r="I2687" t="s">
        <v>348</v>
      </c>
      <c r="J2687" t="s">
        <v>349</v>
      </c>
    </row>
    <row r="2688" spans="1:10" x14ac:dyDescent="0.35">
      <c r="A2688" t="str">
        <f>VLOOKUP(E2688,kontoplaan!A421:F1889,6,FALSE)</f>
        <v>Põhitegevuse kulud</v>
      </c>
      <c r="B2688" t="str">
        <f>VLOOKUP(E2688,kontogrupp!A429:B1767,2,FALSE)</f>
        <v>50 - tööjõukulud</v>
      </c>
      <c r="C2688" t="s">
        <v>2020</v>
      </c>
      <c r="D2688">
        <v>11508</v>
      </c>
      <c r="E2688" s="1">
        <v>506000</v>
      </c>
      <c r="F2688" t="s">
        <v>28</v>
      </c>
      <c r="G2688" t="s">
        <v>458</v>
      </c>
      <c r="H2688" t="s">
        <v>459</v>
      </c>
      <c r="I2688" t="s">
        <v>348</v>
      </c>
      <c r="J2688" t="s">
        <v>349</v>
      </c>
    </row>
    <row r="2689" spans="1:16" x14ac:dyDescent="0.35">
      <c r="A2689" t="str">
        <f>VLOOKUP(E2689,kontoplaan!A422:F1890,6,FALSE)</f>
        <v>Põhitegevuse kulud</v>
      </c>
      <c r="B2689" t="str">
        <f>VLOOKUP(E2689,kontogrupp!A430:B1768,2,FALSE)</f>
        <v>50 - tööjõukulud</v>
      </c>
      <c r="C2689" t="s">
        <v>2021</v>
      </c>
      <c r="D2689">
        <v>34872</v>
      </c>
      <c r="E2689" s="1">
        <v>500500</v>
      </c>
      <c r="F2689" t="s">
        <v>97</v>
      </c>
      <c r="G2689" t="s">
        <v>458</v>
      </c>
      <c r="H2689" t="s">
        <v>459</v>
      </c>
      <c r="I2689" t="s">
        <v>348</v>
      </c>
      <c r="J2689" t="s">
        <v>349</v>
      </c>
    </row>
    <row r="2690" spans="1:16" x14ac:dyDescent="0.35">
      <c r="A2690" t="str">
        <f>VLOOKUP(E2690,kontoplaan!A423:F1891,6,FALSE)</f>
        <v>Põhitegevuse kulud</v>
      </c>
      <c r="B2690" t="str">
        <f>VLOOKUP(E2690,kontogrupp!A431:B1769,2,FALSE)</f>
        <v>41 - toetused füüsilistele isikutele</v>
      </c>
      <c r="C2690" t="s">
        <v>41</v>
      </c>
      <c r="D2690">
        <v>800</v>
      </c>
      <c r="E2690" s="1">
        <v>413823</v>
      </c>
      <c r="F2690" t="s">
        <v>41</v>
      </c>
      <c r="G2690" t="s">
        <v>19</v>
      </c>
      <c r="H2690" t="s">
        <v>20</v>
      </c>
      <c r="I2690" t="s">
        <v>21</v>
      </c>
      <c r="J2690" t="s">
        <v>22</v>
      </c>
      <c r="M2690" t="s">
        <v>42</v>
      </c>
      <c r="N2690" t="s">
        <v>43</v>
      </c>
    </row>
    <row r="2691" spans="1:16" hidden="1" x14ac:dyDescent="0.35">
      <c r="A2691" t="str">
        <f>VLOOKUP(E2691,kontoplaan!A424:F1892,6,FALSE)</f>
        <v>Investeerimistegevuse kulud</v>
      </c>
      <c r="B2691" t="str">
        <f>VLOOKUP(E2691,kontogrupp!A432:B1770,2,FALSE)</f>
        <v>15 - põhivara soetus</v>
      </c>
      <c r="C2691" t="s">
        <v>2022</v>
      </c>
      <c r="D2691">
        <v>30000</v>
      </c>
      <c r="E2691" s="1">
        <v>155100</v>
      </c>
      <c r="F2691" t="s">
        <v>663</v>
      </c>
      <c r="G2691" t="s">
        <v>47</v>
      </c>
      <c r="H2691" t="s">
        <v>48</v>
      </c>
      <c r="I2691" t="s">
        <v>21</v>
      </c>
      <c r="J2691" t="s">
        <v>22</v>
      </c>
      <c r="K2691" t="s">
        <v>544</v>
      </c>
      <c r="L2691" t="s">
        <v>545</v>
      </c>
      <c r="O2691" t="s">
        <v>1167</v>
      </c>
      <c r="P2691" t="s">
        <v>1168</v>
      </c>
    </row>
    <row r="2692" spans="1:16" hidden="1" x14ac:dyDescent="0.35">
      <c r="A2692" t="str">
        <f>VLOOKUP(E2692,kontoplaan!A425:F1893,6,FALSE)</f>
        <v>Investeerimistegevuse kulud</v>
      </c>
      <c r="B2692" t="str">
        <f>VLOOKUP(E2692,kontogrupp!A433:B1771,2,FALSE)</f>
        <v>15 - põhivara soetus</v>
      </c>
      <c r="C2692" t="s">
        <v>177</v>
      </c>
      <c r="D2692">
        <v>150000</v>
      </c>
      <c r="E2692" s="1">
        <v>155109</v>
      </c>
      <c r="F2692" t="s">
        <v>177</v>
      </c>
      <c r="G2692" t="s">
        <v>47</v>
      </c>
      <c r="H2692" t="s">
        <v>48</v>
      </c>
      <c r="I2692" t="s">
        <v>178</v>
      </c>
      <c r="J2692" t="s">
        <v>179</v>
      </c>
      <c r="O2692" t="s">
        <v>234</v>
      </c>
      <c r="P2692" t="s">
        <v>235</v>
      </c>
    </row>
    <row r="2693" spans="1:16" hidden="1" x14ac:dyDescent="0.35">
      <c r="A2693" t="str">
        <f>VLOOKUP(E2693,kontoplaan!A426:F1894,6,FALSE)</f>
        <v>Investeerimistegevuse kulud</v>
      </c>
      <c r="B2693" t="str">
        <f>VLOOKUP(E2693,kontogrupp!A434:B1772,2,FALSE)</f>
        <v>15 - põhivara soetus</v>
      </c>
      <c r="C2693" t="s">
        <v>2023</v>
      </c>
      <c r="D2693">
        <v>200000</v>
      </c>
      <c r="E2693" s="1">
        <v>155106</v>
      </c>
      <c r="F2693" t="s">
        <v>716</v>
      </c>
      <c r="G2693" t="s">
        <v>47</v>
      </c>
      <c r="H2693" t="s">
        <v>48</v>
      </c>
      <c r="I2693" t="s">
        <v>32</v>
      </c>
      <c r="J2693" t="s">
        <v>33</v>
      </c>
      <c r="O2693" t="s">
        <v>717</v>
      </c>
      <c r="P2693" t="s">
        <v>718</v>
      </c>
    </row>
    <row r="2694" spans="1:16" x14ac:dyDescent="0.35">
      <c r="A2694" t="str">
        <f>VLOOKUP(E2694,kontoplaan!A427:F1895,6,FALSE)</f>
        <v>Põhitegevuse kulud</v>
      </c>
      <c r="B2694" t="str">
        <f>VLOOKUP(E2694,kontogrupp!A435:B1773,2,FALSE)</f>
        <v>55 - majandamiskulud</v>
      </c>
      <c r="C2694" t="s">
        <v>86</v>
      </c>
      <c r="D2694">
        <v>5510</v>
      </c>
      <c r="E2694" s="1">
        <v>550099</v>
      </c>
      <c r="F2694" t="s">
        <v>86</v>
      </c>
      <c r="G2694" t="s">
        <v>19</v>
      </c>
      <c r="H2694" t="s">
        <v>20</v>
      </c>
      <c r="I2694" t="s">
        <v>21</v>
      </c>
      <c r="J2694" t="s">
        <v>22</v>
      </c>
    </row>
    <row r="2695" spans="1:16" x14ac:dyDescent="0.35">
      <c r="A2695" t="str">
        <f>VLOOKUP(E2695,kontoplaan!A428:F1896,6,FALSE)</f>
        <v>Põhitegevuse kulud</v>
      </c>
      <c r="B2695" t="str">
        <f>VLOOKUP(E2695,kontogrupp!A436:B1774,2,FALSE)</f>
        <v>55 - majandamiskulud</v>
      </c>
      <c r="C2695" t="s">
        <v>194</v>
      </c>
      <c r="D2695">
        <v>4000</v>
      </c>
      <c r="E2695" s="1">
        <v>550001</v>
      </c>
      <c r="F2695" t="s">
        <v>194</v>
      </c>
      <c r="G2695" t="s">
        <v>19</v>
      </c>
      <c r="H2695" t="s">
        <v>20</v>
      </c>
      <c r="I2695" t="s">
        <v>21</v>
      </c>
      <c r="J2695" t="s">
        <v>22</v>
      </c>
    </row>
    <row r="2696" spans="1:16" x14ac:dyDescent="0.35">
      <c r="A2696" t="str">
        <f>VLOOKUP(E2696,kontoplaan!A429:F1897,6,FALSE)</f>
        <v>Põhitegevuse kulud</v>
      </c>
      <c r="B2696" t="str">
        <f>VLOOKUP(E2696,kontogrupp!A437:B1775,2,FALSE)</f>
        <v>55 - majandamiskulud</v>
      </c>
      <c r="C2696" t="s">
        <v>261</v>
      </c>
      <c r="D2696">
        <v>7000</v>
      </c>
      <c r="E2696" s="1">
        <v>550011</v>
      </c>
      <c r="F2696" t="s">
        <v>261</v>
      </c>
      <c r="G2696" t="s">
        <v>19</v>
      </c>
      <c r="H2696" t="s">
        <v>20</v>
      </c>
      <c r="I2696" t="s">
        <v>21</v>
      </c>
      <c r="J2696" t="s">
        <v>22</v>
      </c>
    </row>
    <row r="2697" spans="1:16" x14ac:dyDescent="0.35">
      <c r="A2697" t="str">
        <f>VLOOKUP(E2697,kontoplaan!A430:F1898,6,FALSE)</f>
        <v>Põhitegevuse kulud</v>
      </c>
      <c r="B2697" t="str">
        <f>VLOOKUP(E2697,kontogrupp!A438:B1776,2,FALSE)</f>
        <v>55 - majandamiskulud</v>
      </c>
      <c r="C2697" t="s">
        <v>76</v>
      </c>
      <c r="D2697">
        <v>3500</v>
      </c>
      <c r="E2697" s="1">
        <v>550040</v>
      </c>
      <c r="F2697" t="s">
        <v>76</v>
      </c>
      <c r="G2697" t="s">
        <v>19</v>
      </c>
      <c r="H2697" t="s">
        <v>20</v>
      </c>
      <c r="I2697" t="s">
        <v>21</v>
      </c>
      <c r="J2697" t="s">
        <v>22</v>
      </c>
    </row>
    <row r="2698" spans="1:16" x14ac:dyDescent="0.35">
      <c r="A2698" t="str">
        <f>VLOOKUP(E2698,kontoplaan!A431:F1899,6,FALSE)</f>
        <v>Põhitegevuse kulud</v>
      </c>
      <c r="B2698" t="str">
        <f>VLOOKUP(E2698,kontogrupp!A439:B1777,2,FALSE)</f>
        <v>55 - majandamiskulud</v>
      </c>
      <c r="C2698" t="s">
        <v>678</v>
      </c>
      <c r="D2698">
        <v>34000</v>
      </c>
      <c r="E2698" s="1">
        <v>551410</v>
      </c>
      <c r="F2698" t="s">
        <v>678</v>
      </c>
      <c r="G2698" t="s">
        <v>19</v>
      </c>
      <c r="H2698" t="s">
        <v>20</v>
      </c>
      <c r="I2698" t="s">
        <v>21</v>
      </c>
      <c r="J2698" t="s">
        <v>22</v>
      </c>
    </row>
    <row r="2699" spans="1:16" x14ac:dyDescent="0.35">
      <c r="A2699" t="str">
        <f>VLOOKUP(E2699,kontoplaan!A432:F1900,6,FALSE)</f>
        <v>Põhitegevuse kulud</v>
      </c>
      <c r="B2699" t="str">
        <f>VLOOKUP(E2699,kontogrupp!A440:B1778,2,FALSE)</f>
        <v>55 - majandamiskulud</v>
      </c>
      <c r="C2699" t="s">
        <v>304</v>
      </c>
      <c r="D2699">
        <v>121800</v>
      </c>
      <c r="E2699" s="1">
        <v>552110</v>
      </c>
      <c r="F2699" t="s">
        <v>304</v>
      </c>
      <c r="G2699" t="s">
        <v>134</v>
      </c>
      <c r="H2699" t="s">
        <v>135</v>
      </c>
      <c r="I2699" t="s">
        <v>312</v>
      </c>
      <c r="J2699" t="s">
        <v>313</v>
      </c>
      <c r="M2699" t="s">
        <v>2006</v>
      </c>
      <c r="N2699" t="s">
        <v>2007</v>
      </c>
    </row>
    <row r="2700" spans="1:16" x14ac:dyDescent="0.35">
      <c r="A2700" t="str">
        <f>VLOOKUP(E2700,kontoplaan!A433:F1901,6,FALSE)</f>
        <v>Põhitegevuse kulud</v>
      </c>
      <c r="B2700" t="str">
        <f>VLOOKUP(E2700,kontogrupp!A441:B1779,2,FALSE)</f>
        <v>50 - tööjõukulud</v>
      </c>
      <c r="C2700" t="s">
        <v>2024</v>
      </c>
      <c r="D2700">
        <v>1255812</v>
      </c>
      <c r="E2700" s="1">
        <v>500260</v>
      </c>
      <c r="F2700" t="s">
        <v>157</v>
      </c>
      <c r="G2700" t="s">
        <v>134</v>
      </c>
      <c r="H2700" t="s">
        <v>135</v>
      </c>
      <c r="I2700" t="s">
        <v>117</v>
      </c>
      <c r="J2700" t="s">
        <v>118</v>
      </c>
      <c r="M2700" t="s">
        <v>286</v>
      </c>
      <c r="N2700" t="s">
        <v>287</v>
      </c>
    </row>
    <row r="2701" spans="1:16" x14ac:dyDescent="0.35">
      <c r="A2701" t="str">
        <f>VLOOKUP(E2701,kontoplaan!A434:F1902,6,FALSE)</f>
        <v>Põhitegevuse kulud</v>
      </c>
      <c r="B2701" t="str">
        <f>VLOOKUP(E2701,kontogrupp!A442:B1780,2,FALSE)</f>
        <v>50 - tööjõukulud</v>
      </c>
      <c r="C2701" t="s">
        <v>2025</v>
      </c>
      <c r="D2701">
        <v>48200</v>
      </c>
      <c r="E2701" s="1">
        <v>500210</v>
      </c>
      <c r="F2701" t="s">
        <v>220</v>
      </c>
      <c r="G2701" t="s">
        <v>134</v>
      </c>
      <c r="H2701" t="s">
        <v>135</v>
      </c>
      <c r="I2701" t="s">
        <v>117</v>
      </c>
      <c r="J2701" t="s">
        <v>118</v>
      </c>
      <c r="M2701" t="s">
        <v>1474</v>
      </c>
      <c r="N2701" t="s">
        <v>1475</v>
      </c>
    </row>
    <row r="2702" spans="1:16" x14ac:dyDescent="0.35">
      <c r="A2702" t="str">
        <f>VLOOKUP(E2702,kontoplaan!A435:F1903,6,FALSE)</f>
        <v>Põhitegevuse kulud</v>
      </c>
      <c r="B2702" t="str">
        <f>VLOOKUP(E2702,kontogrupp!A443:B1781,2,FALSE)</f>
        <v>50 - tööjõukulud</v>
      </c>
      <c r="C2702" t="s">
        <v>2026</v>
      </c>
      <c r="D2702">
        <v>164222</v>
      </c>
      <c r="E2702" s="1">
        <v>500240</v>
      </c>
      <c r="F2702" t="s">
        <v>206</v>
      </c>
      <c r="G2702" t="s">
        <v>134</v>
      </c>
      <c r="H2702" t="s">
        <v>135</v>
      </c>
      <c r="I2702" t="s">
        <v>117</v>
      </c>
      <c r="J2702" t="s">
        <v>118</v>
      </c>
    </row>
    <row r="2703" spans="1:16" x14ac:dyDescent="0.35">
      <c r="A2703" t="str">
        <f>VLOOKUP(E2703,kontoplaan!A436:F1904,6,FALSE)</f>
        <v>Põhitegevuse kulud</v>
      </c>
      <c r="B2703" t="str">
        <f>VLOOKUP(E2703,kontogrupp!A444:B1782,2,FALSE)</f>
        <v>50 - tööjõukulud</v>
      </c>
      <c r="C2703" t="s">
        <v>2027</v>
      </c>
      <c r="D2703">
        <v>39801</v>
      </c>
      <c r="E2703" s="1">
        <v>500250</v>
      </c>
      <c r="F2703" t="s">
        <v>102</v>
      </c>
      <c r="G2703" t="s">
        <v>134</v>
      </c>
      <c r="H2703" t="s">
        <v>135</v>
      </c>
      <c r="I2703" t="s">
        <v>117</v>
      </c>
      <c r="J2703" t="s">
        <v>118</v>
      </c>
    </row>
    <row r="2704" spans="1:16" x14ac:dyDescent="0.35">
      <c r="A2704" t="str">
        <f>VLOOKUP(E2704,kontoplaan!A437:F1905,6,FALSE)</f>
        <v>Põhitegevuse kulud</v>
      </c>
      <c r="B2704" t="str">
        <f>VLOOKUP(E2704,kontogrupp!A445:B1783,2,FALSE)</f>
        <v>50 - tööjõukulud</v>
      </c>
      <c r="C2704" t="s">
        <v>2028</v>
      </c>
      <c r="D2704">
        <v>60048</v>
      </c>
      <c r="E2704" s="1">
        <v>500280</v>
      </c>
      <c r="F2704" t="s">
        <v>227</v>
      </c>
      <c r="G2704" t="s">
        <v>134</v>
      </c>
      <c r="H2704" t="s">
        <v>135</v>
      </c>
      <c r="I2704" t="s">
        <v>117</v>
      </c>
      <c r="J2704" t="s">
        <v>118</v>
      </c>
    </row>
    <row r="2705" spans="1:14" x14ac:dyDescent="0.35">
      <c r="A2705" t="str">
        <f>VLOOKUP(E2705,kontoplaan!A438:F1906,6,FALSE)</f>
        <v>Põhitegevuse kulud</v>
      </c>
      <c r="B2705" t="str">
        <f>VLOOKUP(E2705,kontogrupp!A446:B1784,2,FALSE)</f>
        <v>45 - toetused juriidilistele isikutele</v>
      </c>
      <c r="C2705" t="s">
        <v>1064</v>
      </c>
      <c r="D2705">
        <v>389</v>
      </c>
      <c r="E2705" s="1">
        <v>452800</v>
      </c>
      <c r="F2705" t="s">
        <v>1064</v>
      </c>
      <c r="G2705" t="s">
        <v>19</v>
      </c>
      <c r="H2705" t="s">
        <v>20</v>
      </c>
      <c r="I2705" t="s">
        <v>21</v>
      </c>
      <c r="J2705" t="s">
        <v>22</v>
      </c>
    </row>
    <row r="2706" spans="1:14" x14ac:dyDescent="0.35">
      <c r="A2706" t="str">
        <f>VLOOKUP(E2706,kontoplaan!A439:F1907,6,FALSE)</f>
        <v>Põhitegevuse kulud</v>
      </c>
      <c r="B2706" t="str">
        <f>VLOOKUP(E2706,kontogrupp!A447:B1785,2,FALSE)</f>
        <v>55 - majandamiskulud</v>
      </c>
      <c r="C2706" t="s">
        <v>2029</v>
      </c>
      <c r="D2706">
        <v>2375</v>
      </c>
      <c r="E2706" s="1">
        <v>550060</v>
      </c>
      <c r="F2706" t="s">
        <v>64</v>
      </c>
      <c r="G2706" t="s">
        <v>19</v>
      </c>
      <c r="H2706" t="s">
        <v>20</v>
      </c>
      <c r="I2706" t="s">
        <v>21</v>
      </c>
      <c r="J2706" t="s">
        <v>22</v>
      </c>
    </row>
    <row r="2707" spans="1:14" x14ac:dyDescent="0.35">
      <c r="A2707" t="str">
        <f>VLOOKUP(E2707,kontoplaan!A440:F1908,6,FALSE)</f>
        <v>Põhitegevuse kulud</v>
      </c>
      <c r="B2707" t="str">
        <f>VLOOKUP(E2707,kontogrupp!A448:B1786,2,FALSE)</f>
        <v>55 - majandamiskulud</v>
      </c>
      <c r="C2707" t="s">
        <v>520</v>
      </c>
      <c r="D2707">
        <v>2285</v>
      </c>
      <c r="E2707" s="1">
        <v>550309</v>
      </c>
      <c r="F2707" t="s">
        <v>520</v>
      </c>
      <c r="G2707" t="s">
        <v>19</v>
      </c>
      <c r="H2707" t="s">
        <v>20</v>
      </c>
      <c r="I2707" t="s">
        <v>21</v>
      </c>
      <c r="J2707" t="s">
        <v>22</v>
      </c>
    </row>
    <row r="2708" spans="1:14" x14ac:dyDescent="0.35">
      <c r="A2708" t="str">
        <f>VLOOKUP(E2708,kontoplaan!A441:F1909,6,FALSE)</f>
        <v>Põhitegevuse kulud</v>
      </c>
      <c r="B2708" t="str">
        <f>VLOOKUP(E2708,kontogrupp!A449:B1787,2,FALSE)</f>
        <v>55 - majandamiskulud</v>
      </c>
      <c r="C2708" t="s">
        <v>138</v>
      </c>
      <c r="D2708">
        <v>31304</v>
      </c>
      <c r="E2708" s="1">
        <v>550400</v>
      </c>
      <c r="F2708" t="s">
        <v>138</v>
      </c>
      <c r="G2708" t="s">
        <v>19</v>
      </c>
      <c r="H2708" t="s">
        <v>20</v>
      </c>
      <c r="I2708" t="s">
        <v>21</v>
      </c>
      <c r="J2708" t="s">
        <v>22</v>
      </c>
    </row>
    <row r="2709" spans="1:14" x14ac:dyDescent="0.35">
      <c r="A2709" t="str">
        <f>VLOOKUP(E2709,kontoplaan!A442:F1910,6,FALSE)</f>
        <v>Põhitegevuse kulud</v>
      </c>
      <c r="B2709" t="str">
        <f>VLOOKUP(E2709,kontogrupp!A450:B1788,2,FALSE)</f>
        <v>55 - majandamiskulud</v>
      </c>
      <c r="C2709" t="s">
        <v>678</v>
      </c>
      <c r="D2709">
        <v>18075</v>
      </c>
      <c r="E2709" s="1">
        <v>551410</v>
      </c>
      <c r="F2709" t="s">
        <v>678</v>
      </c>
      <c r="G2709" t="s">
        <v>19</v>
      </c>
      <c r="H2709" t="s">
        <v>20</v>
      </c>
      <c r="I2709" t="s">
        <v>21</v>
      </c>
      <c r="J2709" t="s">
        <v>22</v>
      </c>
    </row>
    <row r="2710" spans="1:14" x14ac:dyDescent="0.35">
      <c r="A2710" t="str">
        <f>VLOOKUP(E2710,kontoplaan!A443:F1911,6,FALSE)</f>
        <v>Põhitegevuse kulud</v>
      </c>
      <c r="B2710" t="str">
        <f>VLOOKUP(E2710,kontogrupp!A451:B1789,2,FALSE)</f>
        <v>55 - majandamiskulud</v>
      </c>
      <c r="C2710" t="s">
        <v>188</v>
      </c>
      <c r="D2710">
        <v>2500</v>
      </c>
      <c r="E2710" s="1">
        <v>552230</v>
      </c>
      <c r="F2710" t="s">
        <v>188</v>
      </c>
      <c r="G2710" t="s">
        <v>19</v>
      </c>
      <c r="H2710" t="s">
        <v>20</v>
      </c>
      <c r="I2710" t="s">
        <v>21</v>
      </c>
      <c r="J2710" t="s">
        <v>22</v>
      </c>
    </row>
    <row r="2711" spans="1:14" x14ac:dyDescent="0.35">
      <c r="A2711" t="str">
        <f>VLOOKUP(E2711,kontoplaan!A444:F1912,6,FALSE)</f>
        <v>Põhitegevuse kulud</v>
      </c>
      <c r="B2711" t="str">
        <f>VLOOKUP(E2711,kontogrupp!A452:B1790,2,FALSE)</f>
        <v>55 - majandamiskulud</v>
      </c>
      <c r="C2711" t="s">
        <v>870</v>
      </c>
      <c r="D2711">
        <v>1900</v>
      </c>
      <c r="E2711" s="1">
        <v>554031</v>
      </c>
      <c r="F2711" t="s">
        <v>870</v>
      </c>
      <c r="G2711" t="s">
        <v>19</v>
      </c>
      <c r="H2711" t="s">
        <v>20</v>
      </c>
      <c r="I2711" t="s">
        <v>21</v>
      </c>
      <c r="J2711" t="s">
        <v>22</v>
      </c>
    </row>
    <row r="2712" spans="1:14" x14ac:dyDescent="0.35">
      <c r="A2712" t="str">
        <f>VLOOKUP(E2712,kontoplaan!A445:F1913,6,FALSE)</f>
        <v>Põhitegevuse kulud</v>
      </c>
      <c r="B2712" t="str">
        <f>VLOOKUP(E2712,kontogrupp!A453:B1791,2,FALSE)</f>
        <v>55 - majandamiskulud</v>
      </c>
      <c r="C2712" t="s">
        <v>2030</v>
      </c>
      <c r="D2712">
        <v>300</v>
      </c>
      <c r="E2712" s="1">
        <v>550301</v>
      </c>
      <c r="F2712" t="s">
        <v>276</v>
      </c>
      <c r="G2712" t="s">
        <v>154</v>
      </c>
      <c r="H2712" t="s">
        <v>155</v>
      </c>
      <c r="I2712" t="s">
        <v>117</v>
      </c>
      <c r="J2712" t="s">
        <v>118</v>
      </c>
    </row>
    <row r="2713" spans="1:14" x14ac:dyDescent="0.35">
      <c r="A2713" t="str">
        <f>VLOOKUP(E2713,kontoplaan!A446:F1914,6,FALSE)</f>
        <v>Põhitegevuse kulud</v>
      </c>
      <c r="B2713" t="str">
        <f>VLOOKUP(E2713,kontogrupp!A454:B1792,2,FALSE)</f>
        <v>55 - majandamiskulud</v>
      </c>
      <c r="C2713" t="s">
        <v>149</v>
      </c>
      <c r="D2713">
        <v>922</v>
      </c>
      <c r="E2713" s="1">
        <v>552590</v>
      </c>
      <c r="F2713" t="s">
        <v>149</v>
      </c>
      <c r="G2713" t="s">
        <v>154</v>
      </c>
      <c r="H2713" t="s">
        <v>155</v>
      </c>
      <c r="I2713" t="s">
        <v>117</v>
      </c>
      <c r="J2713" t="s">
        <v>118</v>
      </c>
      <c r="M2713" t="s">
        <v>150</v>
      </c>
      <c r="N2713" t="s">
        <v>151</v>
      </c>
    </row>
    <row r="2714" spans="1:14" x14ac:dyDescent="0.35">
      <c r="A2714" t="str">
        <f>VLOOKUP(E2714,kontoplaan!A447:F1915,6,FALSE)</f>
        <v>Põhitegevuse kulud</v>
      </c>
      <c r="B2714" t="str">
        <f>VLOOKUP(E2714,kontogrupp!A455:B1793,2,FALSE)</f>
        <v>55 - majandamiskulud</v>
      </c>
      <c r="C2714" t="s">
        <v>272</v>
      </c>
      <c r="D2714">
        <v>900</v>
      </c>
      <c r="E2714" s="1">
        <v>552451</v>
      </c>
      <c r="F2714" t="s">
        <v>272</v>
      </c>
      <c r="G2714" t="s">
        <v>154</v>
      </c>
      <c r="H2714" t="s">
        <v>155</v>
      </c>
      <c r="I2714" t="s">
        <v>117</v>
      </c>
      <c r="J2714" t="s">
        <v>118</v>
      </c>
    </row>
    <row r="2715" spans="1:14" x14ac:dyDescent="0.35">
      <c r="A2715" t="str">
        <f>VLOOKUP(E2715,kontoplaan!A448:F1916,6,FALSE)</f>
        <v>Põhitegevuse kulud</v>
      </c>
      <c r="B2715" t="str">
        <f>VLOOKUP(E2715,kontogrupp!A456:B1794,2,FALSE)</f>
        <v>55 - majandamiskulud</v>
      </c>
      <c r="C2715" t="s">
        <v>244</v>
      </c>
      <c r="D2715">
        <v>800</v>
      </c>
      <c r="E2715" s="1">
        <v>552490</v>
      </c>
      <c r="F2715" t="s">
        <v>244</v>
      </c>
      <c r="G2715" t="s">
        <v>154</v>
      </c>
      <c r="H2715" t="s">
        <v>155</v>
      </c>
      <c r="I2715" t="s">
        <v>117</v>
      </c>
      <c r="J2715" t="s">
        <v>118</v>
      </c>
    </row>
    <row r="2716" spans="1:14" x14ac:dyDescent="0.35">
      <c r="A2716" t="str">
        <f>VLOOKUP(E2716,kontoplaan!A449:F1917,6,FALSE)</f>
        <v>Põhitegevuse kulud</v>
      </c>
      <c r="B2716" t="str">
        <f>VLOOKUP(E2716,kontogrupp!A457:B1795,2,FALSE)</f>
        <v>55 - majandamiskulud</v>
      </c>
      <c r="C2716" t="s">
        <v>209</v>
      </c>
      <c r="D2716">
        <v>4500</v>
      </c>
      <c r="E2716" s="1">
        <v>552440</v>
      </c>
      <c r="F2716" t="s">
        <v>209</v>
      </c>
      <c r="G2716" t="s">
        <v>154</v>
      </c>
      <c r="H2716" t="s">
        <v>155</v>
      </c>
      <c r="I2716" t="s">
        <v>117</v>
      </c>
      <c r="J2716" t="s">
        <v>118</v>
      </c>
    </row>
    <row r="2717" spans="1:14" x14ac:dyDescent="0.35">
      <c r="A2717" t="str">
        <f>VLOOKUP(E2717,kontoplaan!A450:F1918,6,FALSE)</f>
        <v>Põhitegevuse kulud</v>
      </c>
      <c r="B2717" t="str">
        <f>VLOOKUP(E2717,kontogrupp!A458:B1796,2,FALSE)</f>
        <v>55 - majandamiskulud</v>
      </c>
      <c r="C2717" t="s">
        <v>188</v>
      </c>
      <c r="D2717">
        <v>560</v>
      </c>
      <c r="E2717" s="1">
        <v>552230</v>
      </c>
      <c r="F2717" t="s">
        <v>188</v>
      </c>
      <c r="G2717" t="s">
        <v>154</v>
      </c>
      <c r="H2717" t="s">
        <v>155</v>
      </c>
      <c r="I2717" t="s">
        <v>117</v>
      </c>
      <c r="J2717" t="s">
        <v>118</v>
      </c>
    </row>
    <row r="2718" spans="1:14" x14ac:dyDescent="0.35">
      <c r="A2718" t="str">
        <f>VLOOKUP(E2718,kontoplaan!A451:F1919,6,FALSE)</f>
        <v>Põhitegevuse kulud</v>
      </c>
      <c r="B2718" t="str">
        <f>VLOOKUP(E2718,kontogrupp!A459:B1797,2,FALSE)</f>
        <v>55 - majandamiskulud</v>
      </c>
      <c r="C2718" t="s">
        <v>57</v>
      </c>
      <c r="D2718">
        <v>2510</v>
      </c>
      <c r="E2718" s="1">
        <v>550490</v>
      </c>
      <c r="F2718" t="s">
        <v>57</v>
      </c>
      <c r="G2718" t="s">
        <v>380</v>
      </c>
      <c r="H2718" t="s">
        <v>381</v>
      </c>
      <c r="I2718" t="s">
        <v>250</v>
      </c>
      <c r="J2718" t="s">
        <v>251</v>
      </c>
    </row>
    <row r="2719" spans="1:14" x14ac:dyDescent="0.35">
      <c r="A2719" t="str">
        <f>VLOOKUP(E2719,kontoplaan!A452:F1920,6,FALSE)</f>
        <v>Põhitegevuse kulud</v>
      </c>
      <c r="B2719" t="str">
        <f>VLOOKUP(E2719,kontogrupp!A460:B1798,2,FALSE)</f>
        <v>45 - toetused juriidilistele isikutele</v>
      </c>
      <c r="C2719" t="s">
        <v>1064</v>
      </c>
      <c r="D2719">
        <v>984</v>
      </c>
      <c r="E2719" s="1">
        <v>452800</v>
      </c>
      <c r="F2719" t="s">
        <v>1064</v>
      </c>
      <c r="G2719" t="s">
        <v>609</v>
      </c>
      <c r="H2719" t="s">
        <v>610</v>
      </c>
      <c r="I2719" t="s">
        <v>250</v>
      </c>
      <c r="J2719" t="s">
        <v>251</v>
      </c>
    </row>
    <row r="2720" spans="1:14" x14ac:dyDescent="0.35">
      <c r="A2720" t="str">
        <f>VLOOKUP(E2720,kontoplaan!A453:F1921,6,FALSE)</f>
        <v>Põhitegevuse kulud</v>
      </c>
      <c r="B2720" t="str">
        <f>VLOOKUP(E2720,kontogrupp!A461:B1799,2,FALSE)</f>
        <v>55 - majandamiskulud</v>
      </c>
      <c r="C2720" t="s">
        <v>190</v>
      </c>
      <c r="D2720">
        <v>932</v>
      </c>
      <c r="E2720" s="1">
        <v>550000</v>
      </c>
      <c r="F2720" t="s">
        <v>190</v>
      </c>
      <c r="G2720" t="s">
        <v>609</v>
      </c>
      <c r="H2720" t="s">
        <v>610</v>
      </c>
      <c r="I2720" t="s">
        <v>250</v>
      </c>
      <c r="J2720" t="s">
        <v>251</v>
      </c>
    </row>
    <row r="2721" spans="1:10" x14ac:dyDescent="0.35">
      <c r="A2721" t="str">
        <f>VLOOKUP(E2721,kontoplaan!A454:F1922,6,FALSE)</f>
        <v>Põhitegevuse kulud</v>
      </c>
      <c r="B2721" t="str">
        <f>VLOOKUP(E2721,kontogrupp!A462:B1800,2,FALSE)</f>
        <v>55 - majandamiskulud</v>
      </c>
      <c r="C2721" t="s">
        <v>194</v>
      </c>
      <c r="D2721">
        <v>170</v>
      </c>
      <c r="E2721" s="1">
        <v>550001</v>
      </c>
      <c r="F2721" t="s">
        <v>194</v>
      </c>
      <c r="G2721" t="s">
        <v>609</v>
      </c>
      <c r="H2721" t="s">
        <v>610</v>
      </c>
      <c r="I2721" t="s">
        <v>250</v>
      </c>
      <c r="J2721" t="s">
        <v>251</v>
      </c>
    </row>
    <row r="2722" spans="1:10" x14ac:dyDescent="0.35">
      <c r="A2722" t="str">
        <f>VLOOKUP(E2722,kontoplaan!A455:F1923,6,FALSE)</f>
        <v>Põhitegevuse kulud</v>
      </c>
      <c r="B2722" t="str">
        <f>VLOOKUP(E2722,kontogrupp!A463:B1801,2,FALSE)</f>
        <v>55 - majandamiskulud</v>
      </c>
      <c r="C2722" t="s">
        <v>524</v>
      </c>
      <c r="D2722">
        <v>80</v>
      </c>
      <c r="E2722" s="1">
        <v>550002</v>
      </c>
      <c r="F2722" t="s">
        <v>524</v>
      </c>
      <c r="G2722" t="s">
        <v>609</v>
      </c>
      <c r="H2722" t="s">
        <v>610</v>
      </c>
      <c r="I2722" t="s">
        <v>250</v>
      </c>
      <c r="J2722" t="s">
        <v>251</v>
      </c>
    </row>
    <row r="2723" spans="1:10" x14ac:dyDescent="0.35">
      <c r="A2723" t="str">
        <f>VLOOKUP(E2723,kontoplaan!A456:F1924,6,FALSE)</f>
        <v>Põhitegevuse kulud</v>
      </c>
      <c r="B2723" t="str">
        <f>VLOOKUP(E2723,kontogrupp!A464:B1802,2,FALSE)</f>
        <v>55 - majandamiskulud</v>
      </c>
      <c r="C2723" t="s">
        <v>517</v>
      </c>
      <c r="D2723">
        <v>188</v>
      </c>
      <c r="E2723" s="1">
        <v>550010</v>
      </c>
      <c r="F2723" t="s">
        <v>517</v>
      </c>
      <c r="G2723" t="s">
        <v>609</v>
      </c>
      <c r="H2723" t="s">
        <v>610</v>
      </c>
      <c r="I2723" t="s">
        <v>250</v>
      </c>
      <c r="J2723" t="s">
        <v>251</v>
      </c>
    </row>
    <row r="2724" spans="1:10" x14ac:dyDescent="0.35">
      <c r="A2724" t="str">
        <f>VLOOKUP(E2724,kontoplaan!A457:F1925,6,FALSE)</f>
        <v>Põhitegevuse kulud</v>
      </c>
      <c r="B2724" t="str">
        <f>VLOOKUP(E2724,kontogrupp!A465:B1803,2,FALSE)</f>
        <v>55 - majandamiskulud</v>
      </c>
      <c r="C2724" t="s">
        <v>261</v>
      </c>
      <c r="D2724">
        <v>9</v>
      </c>
      <c r="E2724" s="1">
        <v>550011</v>
      </c>
      <c r="F2724" t="s">
        <v>261</v>
      </c>
      <c r="G2724" t="s">
        <v>609</v>
      </c>
      <c r="H2724" t="s">
        <v>610</v>
      </c>
      <c r="I2724" t="s">
        <v>250</v>
      </c>
      <c r="J2724" t="s">
        <v>251</v>
      </c>
    </row>
    <row r="2725" spans="1:10" x14ac:dyDescent="0.35">
      <c r="A2725" t="str">
        <f>VLOOKUP(E2725,kontoplaan!A458:F1926,6,FALSE)</f>
        <v>Põhitegevuse kulud</v>
      </c>
      <c r="B2725" t="str">
        <f>VLOOKUP(E2725,kontogrupp!A466:B1804,2,FALSE)</f>
        <v>55 - majandamiskulud</v>
      </c>
      <c r="C2725" t="s">
        <v>76</v>
      </c>
      <c r="D2725">
        <v>666</v>
      </c>
      <c r="E2725" s="1">
        <v>550040</v>
      </c>
      <c r="F2725" t="s">
        <v>76</v>
      </c>
      <c r="G2725" t="s">
        <v>609</v>
      </c>
      <c r="H2725" t="s">
        <v>610</v>
      </c>
      <c r="I2725" t="s">
        <v>250</v>
      </c>
      <c r="J2725" t="s">
        <v>251</v>
      </c>
    </row>
    <row r="2726" spans="1:10" x14ac:dyDescent="0.35">
      <c r="A2726" t="str">
        <f>VLOOKUP(E2726,kontoplaan!A459:F1927,6,FALSE)</f>
        <v>Põhitegevuse kulud</v>
      </c>
      <c r="B2726" t="str">
        <f>VLOOKUP(E2726,kontogrupp!A467:B1805,2,FALSE)</f>
        <v>55 - majandamiskulud</v>
      </c>
      <c r="C2726" t="s">
        <v>900</v>
      </c>
      <c r="D2726">
        <v>897</v>
      </c>
      <c r="E2726" s="1">
        <v>550041</v>
      </c>
      <c r="F2726" t="s">
        <v>900</v>
      </c>
      <c r="G2726" t="s">
        <v>609</v>
      </c>
      <c r="H2726" t="s">
        <v>610</v>
      </c>
      <c r="I2726" t="s">
        <v>250</v>
      </c>
      <c r="J2726" t="s">
        <v>251</v>
      </c>
    </row>
    <row r="2727" spans="1:10" x14ac:dyDescent="0.35">
      <c r="A2727" t="str">
        <f>VLOOKUP(E2727,kontoplaan!A460:F1928,6,FALSE)</f>
        <v>Põhitegevuse kulud</v>
      </c>
      <c r="B2727" t="str">
        <f>VLOOKUP(E2727,kontogrupp!A468:B1806,2,FALSE)</f>
        <v>55 - majandamiskulud</v>
      </c>
      <c r="C2727" t="s">
        <v>64</v>
      </c>
      <c r="D2727">
        <v>86</v>
      </c>
      <c r="E2727" s="1">
        <v>550060</v>
      </c>
      <c r="F2727" t="s">
        <v>64</v>
      </c>
      <c r="G2727" t="s">
        <v>609</v>
      </c>
      <c r="H2727" t="s">
        <v>610</v>
      </c>
      <c r="I2727" t="s">
        <v>250</v>
      </c>
      <c r="J2727" t="s">
        <v>251</v>
      </c>
    </row>
    <row r="2728" spans="1:10" x14ac:dyDescent="0.35">
      <c r="A2728" t="str">
        <f>VLOOKUP(E2728,kontoplaan!A461:F1929,6,FALSE)</f>
        <v>Põhitegevuse kulud</v>
      </c>
      <c r="B2728" t="str">
        <f>VLOOKUP(E2728,kontogrupp!A469:B1807,2,FALSE)</f>
        <v>55 - majandamiskulud</v>
      </c>
      <c r="C2728" t="s">
        <v>86</v>
      </c>
      <c r="D2728">
        <v>222</v>
      </c>
      <c r="E2728" s="1">
        <v>550099</v>
      </c>
      <c r="F2728" t="s">
        <v>86</v>
      </c>
      <c r="G2728" t="s">
        <v>609</v>
      </c>
      <c r="H2728" t="s">
        <v>610</v>
      </c>
      <c r="I2728" t="s">
        <v>250</v>
      </c>
      <c r="J2728" t="s">
        <v>251</v>
      </c>
    </row>
    <row r="2729" spans="1:10" x14ac:dyDescent="0.35">
      <c r="A2729" t="str">
        <f>VLOOKUP(E2729,kontoplaan!A462:F1930,6,FALSE)</f>
        <v>Põhitegevuse kulud</v>
      </c>
      <c r="B2729" t="str">
        <f>VLOOKUP(E2729,kontogrupp!A470:B1808,2,FALSE)</f>
        <v>55 - majandamiskulud</v>
      </c>
      <c r="C2729" t="s">
        <v>274</v>
      </c>
      <c r="D2729">
        <v>106</v>
      </c>
      <c r="E2729" s="1">
        <v>550302</v>
      </c>
      <c r="F2729" t="s">
        <v>274</v>
      </c>
      <c r="G2729" t="s">
        <v>609</v>
      </c>
      <c r="H2729" t="s">
        <v>610</v>
      </c>
      <c r="I2729" t="s">
        <v>250</v>
      </c>
      <c r="J2729" t="s">
        <v>251</v>
      </c>
    </row>
    <row r="2730" spans="1:10" x14ac:dyDescent="0.35">
      <c r="A2730" t="str">
        <f>VLOOKUP(E2730,kontoplaan!A463:F1931,6,FALSE)</f>
        <v>Põhitegevuse kulud</v>
      </c>
      <c r="B2730" t="str">
        <f>VLOOKUP(E2730,kontogrupp!A471:B1809,2,FALSE)</f>
        <v>55 - majandamiskulud</v>
      </c>
      <c r="C2730" t="s">
        <v>138</v>
      </c>
      <c r="D2730">
        <v>2150</v>
      </c>
      <c r="E2730" s="1">
        <v>550400</v>
      </c>
      <c r="F2730" t="s">
        <v>138</v>
      </c>
      <c r="G2730" t="s">
        <v>609</v>
      </c>
      <c r="H2730" t="s">
        <v>610</v>
      </c>
      <c r="I2730" t="s">
        <v>250</v>
      </c>
      <c r="J2730" t="s">
        <v>251</v>
      </c>
    </row>
    <row r="2731" spans="1:10" x14ac:dyDescent="0.35">
      <c r="A2731" t="str">
        <f>VLOOKUP(E2731,kontoplaan!A464:F1932,6,FALSE)</f>
        <v>Põhitegevuse kulud</v>
      </c>
      <c r="B2731" t="str">
        <f>VLOOKUP(E2731,kontogrupp!A472:B1810,2,FALSE)</f>
        <v>55 - majandamiskulud</v>
      </c>
      <c r="C2731" t="s">
        <v>276</v>
      </c>
      <c r="D2731">
        <v>150</v>
      </c>
      <c r="E2731" s="1">
        <v>550410</v>
      </c>
      <c r="F2731" t="s">
        <v>276</v>
      </c>
      <c r="G2731" t="s">
        <v>609</v>
      </c>
      <c r="H2731" t="s">
        <v>610</v>
      </c>
      <c r="I2731" t="s">
        <v>250</v>
      </c>
      <c r="J2731" t="s">
        <v>251</v>
      </c>
    </row>
    <row r="2732" spans="1:10" x14ac:dyDescent="0.35">
      <c r="A2732" t="str">
        <f>VLOOKUP(E2732,kontoplaan!A465:F1933,6,FALSE)</f>
        <v>Põhitegevuse kulud</v>
      </c>
      <c r="B2732" t="str">
        <f>VLOOKUP(E2732,kontogrupp!A473:B1811,2,FALSE)</f>
        <v>55 - majandamiskulud</v>
      </c>
      <c r="C2732" t="s">
        <v>184</v>
      </c>
      <c r="D2732">
        <v>6000</v>
      </c>
      <c r="E2732" s="1">
        <v>551308</v>
      </c>
      <c r="F2732" t="s">
        <v>184</v>
      </c>
      <c r="G2732" t="s">
        <v>609</v>
      </c>
      <c r="H2732" t="s">
        <v>610</v>
      </c>
      <c r="I2732" t="s">
        <v>250</v>
      </c>
      <c r="J2732" t="s">
        <v>251</v>
      </c>
    </row>
    <row r="2733" spans="1:10" x14ac:dyDescent="0.35">
      <c r="A2733" t="str">
        <f>VLOOKUP(E2733,kontoplaan!A466:F1934,6,FALSE)</f>
        <v>Põhitegevuse kulud</v>
      </c>
      <c r="B2733" t="str">
        <f>VLOOKUP(E2733,kontogrupp!A474:B1812,2,FALSE)</f>
        <v>55 - majandamiskulud</v>
      </c>
      <c r="C2733" t="s">
        <v>169</v>
      </c>
      <c r="D2733">
        <v>1033</v>
      </c>
      <c r="E2733" s="1">
        <v>551500</v>
      </c>
      <c r="F2733" t="s">
        <v>169</v>
      </c>
      <c r="G2733" t="s">
        <v>609</v>
      </c>
      <c r="H2733" t="s">
        <v>610</v>
      </c>
      <c r="I2733" t="s">
        <v>250</v>
      </c>
      <c r="J2733" t="s">
        <v>251</v>
      </c>
    </row>
    <row r="2734" spans="1:10" x14ac:dyDescent="0.35">
      <c r="A2734" t="str">
        <f>VLOOKUP(E2734,kontoplaan!A467:F1935,6,FALSE)</f>
        <v>Põhitegevuse kulud</v>
      </c>
      <c r="B2734" t="str">
        <f>VLOOKUP(E2734,kontogrupp!A475:B1813,2,FALSE)</f>
        <v>55 - majandamiskulud</v>
      </c>
      <c r="C2734" t="s">
        <v>244</v>
      </c>
      <c r="D2734">
        <v>4939</v>
      </c>
      <c r="E2734" s="1">
        <v>552490</v>
      </c>
      <c r="F2734" t="s">
        <v>244</v>
      </c>
      <c r="G2734" t="s">
        <v>609</v>
      </c>
      <c r="H2734" t="s">
        <v>610</v>
      </c>
      <c r="I2734" t="s">
        <v>250</v>
      </c>
      <c r="J2734" t="s">
        <v>251</v>
      </c>
    </row>
    <row r="2735" spans="1:10" x14ac:dyDescent="0.35">
      <c r="A2735" t="str">
        <f>VLOOKUP(E2735,kontoplaan!A468:F1936,6,FALSE)</f>
        <v>Põhitegevuse kulud</v>
      </c>
      <c r="B2735" t="str">
        <f>VLOOKUP(E2735,kontogrupp!A476:B1814,2,FALSE)</f>
        <v>55 - majandamiskulud</v>
      </c>
      <c r="C2735" t="s">
        <v>274</v>
      </c>
      <c r="D2735">
        <v>800</v>
      </c>
      <c r="E2735" s="1">
        <v>550302</v>
      </c>
      <c r="F2735" t="s">
        <v>274</v>
      </c>
      <c r="G2735" t="s">
        <v>154</v>
      </c>
      <c r="H2735" t="s">
        <v>155</v>
      </c>
      <c r="I2735" t="s">
        <v>117</v>
      </c>
      <c r="J2735" t="s">
        <v>118</v>
      </c>
    </row>
    <row r="2736" spans="1:10" x14ac:dyDescent="0.35">
      <c r="A2736" t="str">
        <f>VLOOKUP(E2736,kontoplaan!A469:F1937,6,FALSE)</f>
        <v>Põhitegevuse kulud</v>
      </c>
      <c r="B2736" t="str">
        <f>VLOOKUP(E2736,kontogrupp!A477:B1815,2,FALSE)</f>
        <v>55 - majandamiskulud</v>
      </c>
      <c r="C2736" t="s">
        <v>274</v>
      </c>
      <c r="D2736">
        <v>304</v>
      </c>
      <c r="E2736" s="1">
        <v>550302</v>
      </c>
      <c r="F2736" t="s">
        <v>274</v>
      </c>
      <c r="G2736" t="s">
        <v>154</v>
      </c>
      <c r="H2736" t="s">
        <v>155</v>
      </c>
      <c r="I2736" t="s">
        <v>117</v>
      </c>
      <c r="J2736" t="s">
        <v>118</v>
      </c>
    </row>
    <row r="2737" spans="1:14" x14ac:dyDescent="0.35">
      <c r="A2737" t="str">
        <f>VLOOKUP(E2737,kontoplaan!A470:F1938,6,FALSE)</f>
        <v>Põhitegevuse kulud</v>
      </c>
      <c r="B2737" t="str">
        <f>VLOOKUP(E2737,kontogrupp!A478:B1816,2,FALSE)</f>
        <v>55 - majandamiskulud</v>
      </c>
      <c r="C2737" t="s">
        <v>86</v>
      </c>
      <c r="D2737">
        <v>600</v>
      </c>
      <c r="E2737" s="1">
        <v>550099</v>
      </c>
      <c r="F2737" t="s">
        <v>86</v>
      </c>
      <c r="G2737" t="s">
        <v>154</v>
      </c>
      <c r="H2737" t="s">
        <v>155</v>
      </c>
      <c r="I2737" t="s">
        <v>117</v>
      </c>
      <c r="J2737" t="s">
        <v>118</v>
      </c>
    </row>
    <row r="2738" spans="1:14" x14ac:dyDescent="0.35">
      <c r="A2738" t="str">
        <f>VLOOKUP(E2738,kontoplaan!A471:F1939,6,FALSE)</f>
        <v>Põhitegevuse kulud</v>
      </c>
      <c r="B2738" t="str">
        <f>VLOOKUP(E2738,kontogrupp!A479:B1817,2,FALSE)</f>
        <v>55 - majandamiskulud</v>
      </c>
      <c r="C2738" t="s">
        <v>64</v>
      </c>
      <c r="D2738">
        <v>350</v>
      </c>
      <c r="E2738" s="1">
        <v>550060</v>
      </c>
      <c r="F2738" t="s">
        <v>64</v>
      </c>
      <c r="G2738" t="s">
        <v>154</v>
      </c>
      <c r="H2738" t="s">
        <v>155</v>
      </c>
      <c r="I2738" t="s">
        <v>117</v>
      </c>
      <c r="J2738" t="s">
        <v>118</v>
      </c>
    </row>
    <row r="2739" spans="1:14" x14ac:dyDescent="0.35">
      <c r="A2739" t="str">
        <f>VLOOKUP(E2739,kontoplaan!A472:F1940,6,FALSE)</f>
        <v>Põhitegevuse kulud</v>
      </c>
      <c r="B2739" t="str">
        <f>VLOOKUP(E2739,kontogrupp!A480:B1818,2,FALSE)</f>
        <v>55 - majandamiskulud</v>
      </c>
      <c r="C2739" t="s">
        <v>900</v>
      </c>
      <c r="D2739">
        <v>200</v>
      </c>
      <c r="E2739" s="1">
        <v>550041</v>
      </c>
      <c r="F2739" t="s">
        <v>900</v>
      </c>
      <c r="G2739" t="s">
        <v>154</v>
      </c>
      <c r="H2739" t="s">
        <v>155</v>
      </c>
      <c r="I2739" t="s">
        <v>117</v>
      </c>
      <c r="J2739" t="s">
        <v>118</v>
      </c>
    </row>
    <row r="2740" spans="1:14" x14ac:dyDescent="0.35">
      <c r="A2740" t="str">
        <f>VLOOKUP(E2740,kontoplaan!A473:F1941,6,FALSE)</f>
        <v>Põhitegevuse kulud</v>
      </c>
      <c r="B2740" t="str">
        <f>VLOOKUP(E2740,kontogrupp!A481:B1819,2,FALSE)</f>
        <v>55 - majandamiskulud</v>
      </c>
      <c r="C2740" t="s">
        <v>76</v>
      </c>
      <c r="D2740">
        <v>150</v>
      </c>
      <c r="E2740" s="1">
        <v>550040</v>
      </c>
      <c r="F2740" t="s">
        <v>76</v>
      </c>
      <c r="G2740" t="s">
        <v>154</v>
      </c>
      <c r="H2740" t="s">
        <v>155</v>
      </c>
      <c r="I2740" t="s">
        <v>117</v>
      </c>
      <c r="J2740" t="s">
        <v>118</v>
      </c>
    </row>
    <row r="2741" spans="1:14" x14ac:dyDescent="0.35">
      <c r="A2741" t="str">
        <f>VLOOKUP(E2741,kontoplaan!A474:F1942,6,FALSE)</f>
        <v>Põhitegevuse kulud</v>
      </c>
      <c r="B2741" t="str">
        <f>VLOOKUP(E2741,kontogrupp!A482:B1820,2,FALSE)</f>
        <v>55 - majandamiskulud</v>
      </c>
      <c r="C2741" t="s">
        <v>261</v>
      </c>
      <c r="D2741">
        <v>150</v>
      </c>
      <c r="E2741" s="1">
        <v>550011</v>
      </c>
      <c r="F2741" t="s">
        <v>261</v>
      </c>
      <c r="G2741" t="s">
        <v>154</v>
      </c>
      <c r="H2741" t="s">
        <v>155</v>
      </c>
      <c r="I2741" t="s">
        <v>117</v>
      </c>
      <c r="J2741" t="s">
        <v>118</v>
      </c>
    </row>
    <row r="2742" spans="1:14" x14ac:dyDescent="0.35">
      <c r="A2742" t="str">
        <f>VLOOKUP(E2742,kontoplaan!A475:F1943,6,FALSE)</f>
        <v>Põhitegevuse kulud</v>
      </c>
      <c r="B2742" t="str">
        <f>VLOOKUP(E2742,kontogrupp!A483:B1821,2,FALSE)</f>
        <v>55 - majandamiskulud</v>
      </c>
      <c r="C2742" t="s">
        <v>517</v>
      </c>
      <c r="D2742">
        <v>660</v>
      </c>
      <c r="E2742" s="1">
        <v>550010</v>
      </c>
      <c r="F2742" t="s">
        <v>517</v>
      </c>
      <c r="G2742" t="s">
        <v>154</v>
      </c>
      <c r="H2742" t="s">
        <v>155</v>
      </c>
      <c r="I2742" t="s">
        <v>117</v>
      </c>
      <c r="J2742" t="s">
        <v>118</v>
      </c>
    </row>
    <row r="2743" spans="1:14" x14ac:dyDescent="0.35">
      <c r="A2743" t="str">
        <f>VLOOKUP(E2743,kontoplaan!A476:F1944,6,FALSE)</f>
        <v>Põhitegevuse kulud</v>
      </c>
      <c r="B2743" t="str">
        <f>VLOOKUP(E2743,kontogrupp!A484:B1822,2,FALSE)</f>
        <v>55 - majandamiskulud</v>
      </c>
      <c r="C2743" t="s">
        <v>2031</v>
      </c>
      <c r="D2743">
        <v>150</v>
      </c>
      <c r="E2743" s="1">
        <v>550002</v>
      </c>
      <c r="F2743" t="s">
        <v>524</v>
      </c>
      <c r="G2743" t="s">
        <v>154</v>
      </c>
      <c r="H2743" t="s">
        <v>155</v>
      </c>
      <c r="I2743" t="s">
        <v>117</v>
      </c>
      <c r="J2743" t="s">
        <v>118</v>
      </c>
    </row>
    <row r="2744" spans="1:14" x14ac:dyDescent="0.35">
      <c r="A2744" t="str">
        <f>VLOOKUP(E2744,kontoplaan!A477:F1945,6,FALSE)</f>
        <v>Põhitegevuse kulud</v>
      </c>
      <c r="B2744" t="str">
        <f>VLOOKUP(E2744,kontogrupp!A485:B1823,2,FALSE)</f>
        <v>55 - majandamiskulud</v>
      </c>
      <c r="C2744" t="s">
        <v>194</v>
      </c>
      <c r="D2744">
        <v>200</v>
      </c>
      <c r="E2744" s="1">
        <v>550001</v>
      </c>
      <c r="F2744" t="s">
        <v>194</v>
      </c>
      <c r="G2744" t="s">
        <v>154</v>
      </c>
      <c r="H2744" t="s">
        <v>155</v>
      </c>
      <c r="I2744" t="s">
        <v>117</v>
      </c>
      <c r="J2744" t="s">
        <v>118</v>
      </c>
    </row>
    <row r="2745" spans="1:14" x14ac:dyDescent="0.35">
      <c r="A2745" t="str">
        <f>VLOOKUP(E2745,kontoplaan!A478:F1946,6,FALSE)</f>
        <v>Põhitegevuse kulud</v>
      </c>
      <c r="B2745" t="str">
        <f>VLOOKUP(E2745,kontogrupp!A486:B1824,2,FALSE)</f>
        <v>55 - majandamiskulud</v>
      </c>
      <c r="C2745" t="s">
        <v>190</v>
      </c>
      <c r="D2745">
        <v>250</v>
      </c>
      <c r="E2745" s="1">
        <v>550000</v>
      </c>
      <c r="F2745" t="s">
        <v>190</v>
      </c>
      <c r="G2745" t="s">
        <v>154</v>
      </c>
      <c r="H2745" t="s">
        <v>155</v>
      </c>
      <c r="I2745" t="s">
        <v>117</v>
      </c>
      <c r="J2745" t="s">
        <v>118</v>
      </c>
    </row>
    <row r="2746" spans="1:14" x14ac:dyDescent="0.35">
      <c r="A2746" t="str">
        <f>VLOOKUP(E2746,kontoplaan!A479:F1947,6,FALSE)</f>
        <v>Põhitegevuse kulud</v>
      </c>
      <c r="B2746" t="str">
        <f>VLOOKUP(E2746,kontogrupp!A487:B1825,2,FALSE)</f>
        <v>55 - majandamiskulud</v>
      </c>
      <c r="C2746" t="s">
        <v>209</v>
      </c>
      <c r="D2746">
        <v>8500</v>
      </c>
      <c r="E2746" s="1">
        <v>552440</v>
      </c>
      <c r="F2746" t="s">
        <v>209</v>
      </c>
      <c r="G2746" t="s">
        <v>609</v>
      </c>
      <c r="H2746" t="s">
        <v>610</v>
      </c>
      <c r="I2746" t="s">
        <v>250</v>
      </c>
      <c r="J2746" t="s">
        <v>251</v>
      </c>
    </row>
    <row r="2747" spans="1:14" x14ac:dyDescent="0.35">
      <c r="A2747" t="str">
        <f>VLOOKUP(E2747,kontoplaan!A480:F1948,6,FALSE)</f>
        <v>Põhitegevuse kulud</v>
      </c>
      <c r="B2747" t="str">
        <f>VLOOKUP(E2747,kontogrupp!A488:B1826,2,FALSE)</f>
        <v>55 - majandamiskulud</v>
      </c>
      <c r="C2747" t="s">
        <v>475</v>
      </c>
      <c r="D2747">
        <v>200</v>
      </c>
      <c r="E2747" s="1">
        <v>552200</v>
      </c>
      <c r="F2747" t="s">
        <v>475</v>
      </c>
      <c r="G2747" t="s">
        <v>609</v>
      </c>
      <c r="H2747" t="s">
        <v>610</v>
      </c>
      <c r="I2747" t="s">
        <v>250</v>
      </c>
      <c r="J2747" t="s">
        <v>251</v>
      </c>
    </row>
    <row r="2748" spans="1:14" x14ac:dyDescent="0.35">
      <c r="A2748" t="str">
        <f>VLOOKUP(E2748,kontoplaan!A481:F1949,6,FALSE)</f>
        <v>Põhitegevuse kulud</v>
      </c>
      <c r="B2748" t="str">
        <f>VLOOKUP(E2748,kontogrupp!A489:B1827,2,FALSE)</f>
        <v>55 - majandamiskulud</v>
      </c>
      <c r="C2748" t="s">
        <v>319</v>
      </c>
      <c r="D2748">
        <v>2500</v>
      </c>
      <c r="E2748" s="1">
        <v>552400</v>
      </c>
      <c r="F2748" t="s">
        <v>319</v>
      </c>
      <c r="G2748" t="s">
        <v>609</v>
      </c>
      <c r="H2748" t="s">
        <v>610</v>
      </c>
      <c r="I2748" t="s">
        <v>250</v>
      </c>
      <c r="J2748" t="s">
        <v>251</v>
      </c>
    </row>
    <row r="2749" spans="1:14" x14ac:dyDescent="0.35">
      <c r="A2749" t="str">
        <f>VLOOKUP(E2749,kontoplaan!A482:F1950,6,FALSE)</f>
        <v>Põhitegevuse kulud</v>
      </c>
      <c r="B2749" t="str">
        <f>VLOOKUP(E2749,kontogrupp!A490:B1828,2,FALSE)</f>
        <v>55 - majandamiskulud</v>
      </c>
      <c r="C2749" t="s">
        <v>297</v>
      </c>
      <c r="D2749">
        <v>9730</v>
      </c>
      <c r="E2749" s="1">
        <v>552520</v>
      </c>
      <c r="F2749" t="s">
        <v>297</v>
      </c>
      <c r="G2749" t="s">
        <v>609</v>
      </c>
      <c r="H2749" t="s">
        <v>610</v>
      </c>
      <c r="I2749" t="s">
        <v>250</v>
      </c>
      <c r="J2749" t="s">
        <v>251</v>
      </c>
    </row>
    <row r="2750" spans="1:14" x14ac:dyDescent="0.35">
      <c r="A2750" t="str">
        <f>VLOOKUP(E2750,kontoplaan!A483:F1951,6,FALSE)</f>
        <v>Põhitegevuse kulud</v>
      </c>
      <c r="B2750" t="str">
        <f>VLOOKUP(E2750,kontogrupp!A491:B1829,2,FALSE)</f>
        <v>55 - majandamiskulud</v>
      </c>
      <c r="C2750" t="s">
        <v>304</v>
      </c>
      <c r="D2750">
        <v>8524</v>
      </c>
      <c r="E2750" s="1">
        <v>552110</v>
      </c>
      <c r="F2750" t="s">
        <v>304</v>
      </c>
      <c r="G2750" t="s">
        <v>154</v>
      </c>
      <c r="H2750" t="s">
        <v>155</v>
      </c>
      <c r="I2750" t="s">
        <v>312</v>
      </c>
      <c r="J2750" t="s">
        <v>313</v>
      </c>
    </row>
    <row r="2751" spans="1:14" x14ac:dyDescent="0.35">
      <c r="A2751" t="str">
        <f>VLOOKUP(E2751,kontoplaan!A484:F1952,6,FALSE)</f>
        <v>Põhitegevuse kulud</v>
      </c>
      <c r="B2751" t="str">
        <f>VLOOKUP(E2751,kontogrupp!A492:B1830,2,FALSE)</f>
        <v>55 - majandamiskulud</v>
      </c>
      <c r="C2751" t="s">
        <v>2032</v>
      </c>
      <c r="D2751">
        <v>5415</v>
      </c>
      <c r="E2751" s="1">
        <v>552400</v>
      </c>
      <c r="F2751" t="s">
        <v>319</v>
      </c>
      <c r="G2751" t="s">
        <v>154</v>
      </c>
      <c r="H2751" t="s">
        <v>155</v>
      </c>
      <c r="I2751" t="s">
        <v>117</v>
      </c>
      <c r="J2751" t="s">
        <v>118</v>
      </c>
      <c r="M2751" t="s">
        <v>1134</v>
      </c>
      <c r="N2751" t="s">
        <v>1135</v>
      </c>
    </row>
    <row r="2752" spans="1:14" x14ac:dyDescent="0.35">
      <c r="A2752" t="str">
        <f>VLOOKUP(E2752,kontoplaan!A485:F1953,6,FALSE)</f>
        <v>Põhitegevuse kulud</v>
      </c>
      <c r="B2752" t="str">
        <f>VLOOKUP(E2752,kontogrupp!A493:B1831,2,FALSE)</f>
        <v>55 - majandamiskulud</v>
      </c>
      <c r="C2752" t="s">
        <v>2033</v>
      </c>
      <c r="D2752">
        <v>2240</v>
      </c>
      <c r="E2752" s="1">
        <v>550400</v>
      </c>
      <c r="F2752" t="s">
        <v>138</v>
      </c>
      <c r="G2752" t="s">
        <v>154</v>
      </c>
      <c r="H2752" t="s">
        <v>155</v>
      </c>
      <c r="I2752" t="s">
        <v>117</v>
      </c>
      <c r="J2752" t="s">
        <v>118</v>
      </c>
      <c r="M2752" t="s">
        <v>267</v>
      </c>
      <c r="N2752" t="s">
        <v>268</v>
      </c>
    </row>
    <row r="2753" spans="1:14" x14ac:dyDescent="0.35">
      <c r="A2753" t="str">
        <f>VLOOKUP(E2753,kontoplaan!A486:F1954,6,FALSE)</f>
        <v>Põhitegevuse kulud</v>
      </c>
      <c r="B2753" t="str">
        <f>VLOOKUP(E2753,kontogrupp!A494:B1832,2,FALSE)</f>
        <v>55 - majandamiskulud</v>
      </c>
      <c r="C2753" t="s">
        <v>190</v>
      </c>
      <c r="D2753">
        <v>4000</v>
      </c>
      <c r="E2753" s="1">
        <v>550000</v>
      </c>
      <c r="F2753" t="s">
        <v>190</v>
      </c>
      <c r="G2753" t="s">
        <v>134</v>
      </c>
      <c r="H2753" t="s">
        <v>135</v>
      </c>
      <c r="I2753" t="s">
        <v>117</v>
      </c>
      <c r="J2753" t="s">
        <v>118</v>
      </c>
    </row>
    <row r="2754" spans="1:14" x14ac:dyDescent="0.35">
      <c r="A2754" t="str">
        <f>VLOOKUP(E2754,kontoplaan!A487:F1955,6,FALSE)</f>
        <v>Põhitegevuse kulud</v>
      </c>
      <c r="B2754" t="str">
        <f>VLOOKUP(E2754,kontogrupp!A495:B1833,2,FALSE)</f>
        <v>55 - majandamiskulud</v>
      </c>
      <c r="C2754" t="s">
        <v>304</v>
      </c>
      <c r="D2754">
        <v>209278</v>
      </c>
      <c r="E2754" s="1">
        <v>552110</v>
      </c>
      <c r="F2754" t="s">
        <v>304</v>
      </c>
      <c r="G2754" t="s">
        <v>158</v>
      </c>
      <c r="H2754" t="s">
        <v>159</v>
      </c>
      <c r="I2754" t="s">
        <v>312</v>
      </c>
      <c r="J2754" t="s">
        <v>313</v>
      </c>
    </row>
    <row r="2755" spans="1:14" x14ac:dyDescent="0.35">
      <c r="A2755" t="str">
        <f>VLOOKUP(E2755,kontoplaan!A488:F1956,6,FALSE)</f>
        <v>Põhitegevuse kulud</v>
      </c>
      <c r="B2755" t="str">
        <f>VLOOKUP(E2755,kontogrupp!A496:B1834,2,FALSE)</f>
        <v>55 - majandamiskulud</v>
      </c>
      <c r="C2755" t="s">
        <v>2033</v>
      </c>
      <c r="D2755">
        <v>8976</v>
      </c>
      <c r="E2755" s="1">
        <v>550400</v>
      </c>
      <c r="F2755" t="s">
        <v>138</v>
      </c>
      <c r="G2755" t="s">
        <v>158</v>
      </c>
      <c r="H2755" t="s">
        <v>159</v>
      </c>
      <c r="I2755" t="s">
        <v>117</v>
      </c>
      <c r="J2755" t="s">
        <v>118</v>
      </c>
      <c r="M2755" t="s">
        <v>267</v>
      </c>
      <c r="N2755" t="s">
        <v>268</v>
      </c>
    </row>
    <row r="2756" spans="1:14" x14ac:dyDescent="0.35">
      <c r="A2756" t="str">
        <f>VLOOKUP(E2756,kontoplaan!A489:F1957,6,FALSE)</f>
        <v>Põhitegevuse kulud</v>
      </c>
      <c r="B2756" t="str">
        <f>VLOOKUP(E2756,kontogrupp!A497:B1835,2,FALSE)</f>
        <v>55 - majandamiskulud</v>
      </c>
      <c r="C2756" t="s">
        <v>2032</v>
      </c>
      <c r="D2756">
        <v>42636</v>
      </c>
      <c r="E2756" s="1">
        <v>552400</v>
      </c>
      <c r="F2756" t="s">
        <v>319</v>
      </c>
      <c r="G2756" t="s">
        <v>158</v>
      </c>
      <c r="H2756" t="s">
        <v>159</v>
      </c>
      <c r="I2756" t="s">
        <v>117</v>
      </c>
      <c r="J2756" t="s">
        <v>118</v>
      </c>
      <c r="M2756" t="s">
        <v>1134</v>
      </c>
      <c r="N2756" t="s">
        <v>1135</v>
      </c>
    </row>
    <row r="2757" spans="1:14" x14ac:dyDescent="0.35">
      <c r="A2757" t="str">
        <f>VLOOKUP(E2757,kontoplaan!A490:F1958,6,FALSE)</f>
        <v>Põhitegevuse kulud</v>
      </c>
      <c r="B2757" t="str">
        <f>VLOOKUP(E2757,kontogrupp!A498:B1836,2,FALSE)</f>
        <v>55 - majandamiskulud</v>
      </c>
      <c r="C2757" t="s">
        <v>190</v>
      </c>
      <c r="D2757">
        <v>1600</v>
      </c>
      <c r="E2757" s="1">
        <v>550000</v>
      </c>
      <c r="F2757" t="s">
        <v>190</v>
      </c>
      <c r="G2757" t="s">
        <v>158</v>
      </c>
      <c r="H2757" t="s">
        <v>159</v>
      </c>
      <c r="I2757" t="s">
        <v>117</v>
      </c>
      <c r="J2757" t="s">
        <v>118</v>
      </c>
    </row>
    <row r="2758" spans="1:14" x14ac:dyDescent="0.35">
      <c r="A2758" t="str">
        <f>VLOOKUP(E2758,kontoplaan!A491:F1959,6,FALSE)</f>
        <v>Põhitegevuse kulud</v>
      </c>
      <c r="B2758" t="str">
        <f>VLOOKUP(E2758,kontogrupp!A499:B1837,2,FALSE)</f>
        <v>55 - majandamiskulud</v>
      </c>
      <c r="C2758" t="s">
        <v>194</v>
      </c>
      <c r="D2758">
        <v>2000</v>
      </c>
      <c r="E2758" s="1">
        <v>550001</v>
      </c>
      <c r="F2758" t="s">
        <v>194</v>
      </c>
      <c r="G2758" t="s">
        <v>158</v>
      </c>
      <c r="H2758" t="s">
        <v>159</v>
      </c>
      <c r="I2758" t="s">
        <v>117</v>
      </c>
      <c r="J2758" t="s">
        <v>118</v>
      </c>
    </row>
    <row r="2759" spans="1:14" x14ac:dyDescent="0.35">
      <c r="A2759" t="str">
        <f>VLOOKUP(E2759,kontoplaan!A492:F1960,6,FALSE)</f>
        <v>Põhitegevuse kulud</v>
      </c>
      <c r="B2759" t="str">
        <f>VLOOKUP(E2759,kontogrupp!A500:B1838,2,FALSE)</f>
        <v>55 - majandamiskulud</v>
      </c>
      <c r="C2759" t="s">
        <v>2031</v>
      </c>
      <c r="D2759">
        <v>2000</v>
      </c>
      <c r="E2759" s="1">
        <v>550002</v>
      </c>
      <c r="F2759" t="s">
        <v>524</v>
      </c>
      <c r="G2759" t="s">
        <v>158</v>
      </c>
      <c r="H2759" t="s">
        <v>159</v>
      </c>
      <c r="I2759" t="s">
        <v>117</v>
      </c>
      <c r="J2759" t="s">
        <v>118</v>
      </c>
    </row>
    <row r="2760" spans="1:14" x14ac:dyDescent="0.35">
      <c r="A2760" t="str">
        <f>VLOOKUP(E2760,kontoplaan!A493:F1961,6,FALSE)</f>
        <v>Põhitegevuse kulud</v>
      </c>
      <c r="B2760" t="str">
        <f>VLOOKUP(E2760,kontogrupp!A501:B1839,2,FALSE)</f>
        <v>55 - majandamiskulud</v>
      </c>
      <c r="C2760" t="s">
        <v>517</v>
      </c>
      <c r="D2760">
        <v>800</v>
      </c>
      <c r="E2760" s="1">
        <v>550010</v>
      </c>
      <c r="F2760" t="s">
        <v>517</v>
      </c>
      <c r="G2760" t="s">
        <v>158</v>
      </c>
      <c r="H2760" t="s">
        <v>159</v>
      </c>
      <c r="I2760" t="s">
        <v>117</v>
      </c>
      <c r="J2760" t="s">
        <v>118</v>
      </c>
    </row>
    <row r="2761" spans="1:14" x14ac:dyDescent="0.35">
      <c r="A2761" t="str">
        <f>VLOOKUP(E2761,kontoplaan!A494:F1962,6,FALSE)</f>
        <v>Põhitegevuse kulud</v>
      </c>
      <c r="B2761" t="str">
        <f>VLOOKUP(E2761,kontogrupp!A502:B1840,2,FALSE)</f>
        <v>55 - majandamiskulud</v>
      </c>
      <c r="C2761" t="s">
        <v>261</v>
      </c>
      <c r="D2761">
        <v>500</v>
      </c>
      <c r="E2761" s="1">
        <v>550011</v>
      </c>
      <c r="F2761" t="s">
        <v>261</v>
      </c>
      <c r="G2761" t="s">
        <v>158</v>
      </c>
      <c r="H2761" t="s">
        <v>159</v>
      </c>
      <c r="I2761" t="s">
        <v>117</v>
      </c>
      <c r="J2761" t="s">
        <v>118</v>
      </c>
    </row>
    <row r="2762" spans="1:14" x14ac:dyDescent="0.35">
      <c r="A2762" t="str">
        <f>VLOOKUP(E2762,kontoplaan!A495:F1963,6,FALSE)</f>
        <v>Põhitegevuse kulud</v>
      </c>
      <c r="B2762" t="str">
        <f>VLOOKUP(E2762,kontogrupp!A503:B1841,2,FALSE)</f>
        <v>55 - majandamiskulud</v>
      </c>
      <c r="C2762" t="s">
        <v>76</v>
      </c>
      <c r="D2762">
        <v>1600</v>
      </c>
      <c r="E2762" s="1">
        <v>550040</v>
      </c>
      <c r="F2762" t="s">
        <v>76</v>
      </c>
      <c r="G2762" t="s">
        <v>158</v>
      </c>
      <c r="H2762" t="s">
        <v>159</v>
      </c>
      <c r="I2762" t="s">
        <v>117</v>
      </c>
      <c r="J2762" t="s">
        <v>118</v>
      </c>
    </row>
    <row r="2763" spans="1:14" x14ac:dyDescent="0.35">
      <c r="A2763" t="str">
        <f>VLOOKUP(E2763,kontoplaan!A496:F1964,6,FALSE)</f>
        <v>Põhitegevuse kulud</v>
      </c>
      <c r="B2763" t="str">
        <f>VLOOKUP(E2763,kontogrupp!A504:B1842,2,FALSE)</f>
        <v>55 - majandamiskulud</v>
      </c>
      <c r="C2763" t="s">
        <v>900</v>
      </c>
      <c r="D2763">
        <v>1000</v>
      </c>
      <c r="E2763" s="1">
        <v>550041</v>
      </c>
      <c r="F2763" t="s">
        <v>900</v>
      </c>
      <c r="G2763" t="s">
        <v>158</v>
      </c>
      <c r="H2763" t="s">
        <v>159</v>
      </c>
      <c r="I2763" t="s">
        <v>117</v>
      </c>
      <c r="J2763" t="s">
        <v>118</v>
      </c>
    </row>
    <row r="2764" spans="1:14" x14ac:dyDescent="0.35">
      <c r="A2764" t="str">
        <f>VLOOKUP(E2764,kontoplaan!A497:F1965,6,FALSE)</f>
        <v>Põhitegevuse kulud</v>
      </c>
      <c r="B2764" t="str">
        <f>VLOOKUP(E2764,kontogrupp!A505:B1843,2,FALSE)</f>
        <v>55 - majandamiskulud</v>
      </c>
      <c r="C2764" t="s">
        <v>64</v>
      </c>
      <c r="D2764">
        <v>1000</v>
      </c>
      <c r="E2764" s="1">
        <v>550060</v>
      </c>
      <c r="F2764" t="s">
        <v>64</v>
      </c>
      <c r="G2764" t="s">
        <v>158</v>
      </c>
      <c r="H2764" t="s">
        <v>159</v>
      </c>
      <c r="I2764" t="s">
        <v>117</v>
      </c>
      <c r="J2764" t="s">
        <v>118</v>
      </c>
    </row>
    <row r="2765" spans="1:14" x14ac:dyDescent="0.35">
      <c r="A2765" t="str">
        <f>VLOOKUP(E2765,kontoplaan!A498:F1966,6,FALSE)</f>
        <v>Põhitegevuse kulud</v>
      </c>
      <c r="B2765" t="str">
        <f>VLOOKUP(E2765,kontogrupp!A506:B1844,2,FALSE)</f>
        <v>55 - majandamiskulud</v>
      </c>
      <c r="C2765" t="s">
        <v>86</v>
      </c>
      <c r="D2765">
        <v>200</v>
      </c>
      <c r="E2765" s="1">
        <v>550099</v>
      </c>
      <c r="F2765" t="s">
        <v>86</v>
      </c>
      <c r="G2765" t="s">
        <v>158</v>
      </c>
      <c r="H2765" t="s">
        <v>159</v>
      </c>
      <c r="I2765" t="s">
        <v>117</v>
      </c>
      <c r="J2765" t="s">
        <v>118</v>
      </c>
    </row>
    <row r="2766" spans="1:14" x14ac:dyDescent="0.35">
      <c r="A2766" t="str">
        <f>VLOOKUP(E2766,kontoplaan!A499:F1967,6,FALSE)</f>
        <v>Põhitegevuse kulud</v>
      </c>
      <c r="B2766" t="str">
        <f>VLOOKUP(E2766,kontogrupp!A507:B1845,2,FALSE)</f>
        <v>55 - majandamiskulud</v>
      </c>
      <c r="C2766" t="s">
        <v>274</v>
      </c>
      <c r="D2766">
        <v>0</v>
      </c>
      <c r="E2766" s="1">
        <v>550302</v>
      </c>
      <c r="F2766" t="s">
        <v>274</v>
      </c>
      <c r="G2766" t="s">
        <v>158</v>
      </c>
      <c r="H2766" t="s">
        <v>159</v>
      </c>
      <c r="I2766" t="s">
        <v>117</v>
      </c>
      <c r="J2766" t="s">
        <v>118</v>
      </c>
    </row>
    <row r="2767" spans="1:14" x14ac:dyDescent="0.35">
      <c r="A2767" t="str">
        <f>VLOOKUP(E2767,kontoplaan!A500:F1968,6,FALSE)</f>
        <v>Põhitegevuse kulud</v>
      </c>
      <c r="B2767" t="str">
        <f>VLOOKUP(E2767,kontogrupp!A508:B1846,2,FALSE)</f>
        <v>55 - majandamiskulud</v>
      </c>
      <c r="C2767" t="s">
        <v>169</v>
      </c>
      <c r="D2767">
        <v>8500</v>
      </c>
      <c r="E2767" s="1">
        <v>551500</v>
      </c>
      <c r="F2767" t="s">
        <v>169</v>
      </c>
      <c r="G2767" t="s">
        <v>158</v>
      </c>
      <c r="H2767" t="s">
        <v>159</v>
      </c>
      <c r="I2767" t="s">
        <v>117</v>
      </c>
      <c r="J2767" t="s">
        <v>118</v>
      </c>
    </row>
    <row r="2768" spans="1:14" x14ac:dyDescent="0.35">
      <c r="A2768" t="str">
        <f>VLOOKUP(E2768,kontoplaan!A501:F1969,6,FALSE)</f>
        <v>Põhitegevuse kulud</v>
      </c>
      <c r="B2768" t="str">
        <f>VLOOKUP(E2768,kontogrupp!A509:B1847,2,FALSE)</f>
        <v>55 - majandamiskulud</v>
      </c>
      <c r="C2768" t="s">
        <v>2034</v>
      </c>
      <c r="D2768">
        <v>5000</v>
      </c>
      <c r="E2768" s="1">
        <v>551560</v>
      </c>
      <c r="F2768" t="s">
        <v>182</v>
      </c>
      <c r="G2768" t="s">
        <v>158</v>
      </c>
      <c r="H2768" t="s">
        <v>159</v>
      </c>
      <c r="I2768" t="s">
        <v>117</v>
      </c>
      <c r="J2768" t="s">
        <v>118</v>
      </c>
    </row>
    <row r="2769" spans="1:10" x14ac:dyDescent="0.35">
      <c r="A2769" t="str">
        <f>VLOOKUP(E2769,kontoplaan!A502:F1970,6,FALSE)</f>
        <v>Põhitegevuse kulud</v>
      </c>
      <c r="B2769" t="str">
        <f>VLOOKUP(E2769,kontogrupp!A510:B1848,2,FALSE)</f>
        <v>55 - majandamiskulud</v>
      </c>
      <c r="C2769" t="s">
        <v>230</v>
      </c>
      <c r="D2769">
        <v>400</v>
      </c>
      <c r="E2769" s="1">
        <v>551590</v>
      </c>
      <c r="F2769" t="s">
        <v>230</v>
      </c>
      <c r="G2769" t="s">
        <v>158</v>
      </c>
      <c r="H2769" t="s">
        <v>159</v>
      </c>
      <c r="I2769" t="s">
        <v>117</v>
      </c>
      <c r="J2769" t="s">
        <v>118</v>
      </c>
    </row>
    <row r="2770" spans="1:10" x14ac:dyDescent="0.35">
      <c r="A2770" t="str">
        <f>VLOOKUP(E2770,kontoplaan!A503:F1971,6,FALSE)</f>
        <v>Põhitegevuse kulud</v>
      </c>
      <c r="B2770" t="str">
        <f>VLOOKUP(E2770,kontogrupp!A511:B1849,2,FALSE)</f>
        <v>55 - majandamiskulud</v>
      </c>
      <c r="C2770" t="s">
        <v>475</v>
      </c>
      <c r="D2770">
        <v>800</v>
      </c>
      <c r="E2770" s="1">
        <v>552200</v>
      </c>
      <c r="F2770" t="s">
        <v>475</v>
      </c>
      <c r="G2770" t="s">
        <v>158</v>
      </c>
      <c r="H2770" t="s">
        <v>159</v>
      </c>
      <c r="I2770" t="s">
        <v>117</v>
      </c>
      <c r="J2770" t="s">
        <v>118</v>
      </c>
    </row>
    <row r="2771" spans="1:10" x14ac:dyDescent="0.35">
      <c r="A2771" t="str">
        <f>VLOOKUP(E2771,kontoplaan!A504:F1972,6,FALSE)</f>
        <v>Põhitegevuse kulud</v>
      </c>
      <c r="B2771" t="str">
        <f>VLOOKUP(E2771,kontogrupp!A512:B1850,2,FALSE)</f>
        <v>55 - majandamiskulud</v>
      </c>
      <c r="C2771" t="s">
        <v>188</v>
      </c>
      <c r="D2771">
        <v>1200</v>
      </c>
      <c r="E2771" s="1">
        <v>552230</v>
      </c>
      <c r="F2771" t="s">
        <v>188</v>
      </c>
      <c r="G2771" t="s">
        <v>158</v>
      </c>
      <c r="H2771" t="s">
        <v>159</v>
      </c>
      <c r="I2771" t="s">
        <v>117</v>
      </c>
      <c r="J2771" t="s">
        <v>118</v>
      </c>
    </row>
    <row r="2772" spans="1:10" x14ac:dyDescent="0.35">
      <c r="A2772" t="str">
        <f>VLOOKUP(E2772,kontoplaan!A505:F1973,6,FALSE)</f>
        <v>Põhitegevuse kulud</v>
      </c>
      <c r="B2772" t="str">
        <f>VLOOKUP(E2772,kontogrupp!A513:B1851,2,FALSE)</f>
        <v>55 - majandamiskulud</v>
      </c>
      <c r="C2772" t="s">
        <v>209</v>
      </c>
      <c r="D2772">
        <v>11000</v>
      </c>
      <c r="E2772" s="1">
        <v>552440</v>
      </c>
      <c r="F2772" t="s">
        <v>209</v>
      </c>
      <c r="G2772" t="s">
        <v>158</v>
      </c>
      <c r="H2772" t="s">
        <v>159</v>
      </c>
      <c r="I2772" t="s">
        <v>117</v>
      </c>
      <c r="J2772" t="s">
        <v>118</v>
      </c>
    </row>
    <row r="2773" spans="1:10" x14ac:dyDescent="0.35">
      <c r="A2773" t="str">
        <f>VLOOKUP(E2773,kontoplaan!A506:F1974,6,FALSE)</f>
        <v>Põhitegevuse kulud</v>
      </c>
      <c r="B2773" t="str">
        <f>VLOOKUP(E2773,kontogrupp!A514:B1852,2,FALSE)</f>
        <v>55 - majandamiskulud</v>
      </c>
      <c r="C2773" t="s">
        <v>272</v>
      </c>
      <c r="D2773">
        <v>3990</v>
      </c>
      <c r="E2773" s="1">
        <v>552451</v>
      </c>
      <c r="F2773" t="s">
        <v>272</v>
      </c>
      <c r="G2773" t="s">
        <v>158</v>
      </c>
      <c r="H2773" t="s">
        <v>159</v>
      </c>
      <c r="I2773" t="s">
        <v>117</v>
      </c>
      <c r="J2773" t="s">
        <v>118</v>
      </c>
    </row>
    <row r="2774" spans="1:10" x14ac:dyDescent="0.35">
      <c r="A2774" t="str">
        <f>VLOOKUP(E2774,kontoplaan!A507:F1975,6,FALSE)</f>
        <v>Põhitegevuse kulud</v>
      </c>
      <c r="B2774" t="str">
        <f>VLOOKUP(E2774,kontogrupp!A515:B1853,2,FALSE)</f>
        <v>55 - majandamiskulud</v>
      </c>
      <c r="C2774" t="s">
        <v>149</v>
      </c>
      <c r="D2774">
        <v>7200</v>
      </c>
      <c r="E2774" s="1">
        <v>552590</v>
      </c>
      <c r="F2774" t="s">
        <v>149</v>
      </c>
      <c r="G2774" t="s">
        <v>158</v>
      </c>
      <c r="H2774" t="s">
        <v>159</v>
      </c>
      <c r="I2774" t="s">
        <v>117</v>
      </c>
      <c r="J2774" t="s">
        <v>118</v>
      </c>
    </row>
    <row r="2775" spans="1:10" x14ac:dyDescent="0.35">
      <c r="A2775" t="str">
        <f>VLOOKUP(E2775,kontoplaan!A508:F1976,6,FALSE)</f>
        <v>Põhitegevuse kulud</v>
      </c>
      <c r="B2775" t="str">
        <f>VLOOKUP(E2775,kontogrupp!A516:B1854,2,FALSE)</f>
        <v>55 - majandamiskulud</v>
      </c>
      <c r="C2775" t="s">
        <v>2030</v>
      </c>
      <c r="D2775">
        <v>200</v>
      </c>
      <c r="E2775" s="1">
        <v>550301</v>
      </c>
      <c r="F2775" t="s">
        <v>276</v>
      </c>
      <c r="G2775" t="s">
        <v>158</v>
      </c>
      <c r="H2775" t="s">
        <v>159</v>
      </c>
      <c r="I2775" t="s">
        <v>117</v>
      </c>
      <c r="J2775" t="s">
        <v>118</v>
      </c>
    </row>
    <row r="2776" spans="1:10" x14ac:dyDescent="0.35">
      <c r="A2776" t="str">
        <f>VLOOKUP(E2776,kontoplaan!A509:F1977,6,FALSE)</f>
        <v>Põhitegevuse kulud</v>
      </c>
      <c r="B2776" t="str">
        <f>VLOOKUP(E2776,kontogrupp!A517:B1855,2,FALSE)</f>
        <v>55 - majandamiskulud</v>
      </c>
      <c r="C2776" t="s">
        <v>194</v>
      </c>
      <c r="D2776">
        <v>5000</v>
      </c>
      <c r="E2776" s="1">
        <v>550001</v>
      </c>
      <c r="F2776" t="s">
        <v>194</v>
      </c>
      <c r="G2776" t="s">
        <v>134</v>
      </c>
      <c r="H2776" t="s">
        <v>135</v>
      </c>
      <c r="I2776" t="s">
        <v>117</v>
      </c>
      <c r="J2776" t="s">
        <v>118</v>
      </c>
    </row>
    <row r="2777" spans="1:10" x14ac:dyDescent="0.35">
      <c r="A2777" t="str">
        <f>VLOOKUP(E2777,kontoplaan!A510:F1978,6,FALSE)</f>
        <v>Põhitegevuse kulud</v>
      </c>
      <c r="B2777" t="str">
        <f>VLOOKUP(E2777,kontogrupp!A518:B1856,2,FALSE)</f>
        <v>55 - majandamiskulud</v>
      </c>
      <c r="C2777" t="s">
        <v>524</v>
      </c>
      <c r="D2777">
        <v>500</v>
      </c>
      <c r="E2777" s="1">
        <v>550002</v>
      </c>
      <c r="F2777" t="s">
        <v>524</v>
      </c>
      <c r="G2777" t="s">
        <v>134</v>
      </c>
      <c r="H2777" t="s">
        <v>135</v>
      </c>
      <c r="I2777" t="s">
        <v>117</v>
      </c>
      <c r="J2777" t="s">
        <v>118</v>
      </c>
    </row>
    <row r="2778" spans="1:10" x14ac:dyDescent="0.35">
      <c r="A2778" t="str">
        <f>VLOOKUP(E2778,kontoplaan!A511:F1979,6,FALSE)</f>
        <v>Põhitegevuse kulud</v>
      </c>
      <c r="B2778" t="str">
        <f>VLOOKUP(E2778,kontogrupp!A519:B1857,2,FALSE)</f>
        <v>55 - majandamiskulud</v>
      </c>
      <c r="C2778" t="s">
        <v>517</v>
      </c>
      <c r="D2778">
        <v>1450</v>
      </c>
      <c r="E2778" s="1">
        <v>550010</v>
      </c>
      <c r="F2778" t="s">
        <v>517</v>
      </c>
      <c r="G2778" t="s">
        <v>134</v>
      </c>
      <c r="H2778" t="s">
        <v>135</v>
      </c>
      <c r="I2778" t="s">
        <v>117</v>
      </c>
      <c r="J2778" t="s">
        <v>118</v>
      </c>
    </row>
    <row r="2779" spans="1:10" x14ac:dyDescent="0.35">
      <c r="A2779" t="str">
        <f>VLOOKUP(E2779,kontoplaan!A512:F1980,6,FALSE)</f>
        <v>Põhitegevuse kulud</v>
      </c>
      <c r="B2779" t="str">
        <f>VLOOKUP(E2779,kontogrupp!A520:B1858,2,FALSE)</f>
        <v>55 - majandamiskulud</v>
      </c>
      <c r="C2779" t="s">
        <v>261</v>
      </c>
      <c r="D2779">
        <v>250</v>
      </c>
      <c r="E2779" s="1">
        <v>550011</v>
      </c>
      <c r="F2779" t="s">
        <v>261</v>
      </c>
      <c r="G2779" t="s">
        <v>134</v>
      </c>
      <c r="H2779" t="s">
        <v>135</v>
      </c>
      <c r="I2779" t="s">
        <v>117</v>
      </c>
      <c r="J2779" t="s">
        <v>118</v>
      </c>
    </row>
    <row r="2780" spans="1:10" x14ac:dyDescent="0.35">
      <c r="A2780" t="str">
        <f>VLOOKUP(E2780,kontoplaan!A513:F1981,6,FALSE)</f>
        <v>Põhitegevuse kulud</v>
      </c>
      <c r="B2780" t="str">
        <f>VLOOKUP(E2780,kontogrupp!A521:B1859,2,FALSE)</f>
        <v>55 - majandamiskulud</v>
      </c>
      <c r="C2780" t="s">
        <v>643</v>
      </c>
      <c r="D2780">
        <v>500</v>
      </c>
      <c r="E2780" s="1">
        <v>550012</v>
      </c>
      <c r="F2780" t="s">
        <v>643</v>
      </c>
      <c r="G2780" t="s">
        <v>134</v>
      </c>
      <c r="H2780" t="s">
        <v>135</v>
      </c>
      <c r="I2780" t="s">
        <v>117</v>
      </c>
      <c r="J2780" t="s">
        <v>118</v>
      </c>
    </row>
    <row r="2781" spans="1:10" x14ac:dyDescent="0.35">
      <c r="A2781" t="str">
        <f>VLOOKUP(E2781,kontoplaan!A514:F1982,6,FALSE)</f>
        <v>Põhitegevuse kulud</v>
      </c>
      <c r="B2781" t="str">
        <f>VLOOKUP(E2781,kontogrupp!A522:B1860,2,FALSE)</f>
        <v>55 - majandamiskulud</v>
      </c>
      <c r="C2781" t="s">
        <v>76</v>
      </c>
      <c r="D2781">
        <v>3000</v>
      </c>
      <c r="E2781" s="1">
        <v>550040</v>
      </c>
      <c r="F2781" t="s">
        <v>76</v>
      </c>
      <c r="G2781" t="s">
        <v>134</v>
      </c>
      <c r="H2781" t="s">
        <v>135</v>
      </c>
      <c r="I2781" t="s">
        <v>117</v>
      </c>
      <c r="J2781" t="s">
        <v>118</v>
      </c>
    </row>
    <row r="2782" spans="1:10" x14ac:dyDescent="0.35">
      <c r="A2782" t="str">
        <f>VLOOKUP(E2782,kontoplaan!A515:F1983,6,FALSE)</f>
        <v>Põhitegevuse kulud</v>
      </c>
      <c r="B2782" t="str">
        <f>VLOOKUP(E2782,kontogrupp!A523:B1861,2,FALSE)</f>
        <v>55 - majandamiskulud</v>
      </c>
      <c r="C2782" t="s">
        <v>900</v>
      </c>
      <c r="D2782">
        <v>3500</v>
      </c>
      <c r="E2782" s="1">
        <v>550041</v>
      </c>
      <c r="F2782" t="s">
        <v>900</v>
      </c>
      <c r="G2782" t="s">
        <v>134</v>
      </c>
      <c r="H2782" t="s">
        <v>135</v>
      </c>
      <c r="I2782" t="s">
        <v>117</v>
      </c>
      <c r="J2782" t="s">
        <v>118</v>
      </c>
    </row>
    <row r="2783" spans="1:10" x14ac:dyDescent="0.35">
      <c r="A2783" t="str">
        <f>VLOOKUP(E2783,kontoplaan!A516:F1984,6,FALSE)</f>
        <v>Põhitegevuse kulud</v>
      </c>
      <c r="B2783" t="str">
        <f>VLOOKUP(E2783,kontogrupp!A524:B1862,2,FALSE)</f>
        <v>55 - majandamiskulud</v>
      </c>
      <c r="C2783" t="s">
        <v>625</v>
      </c>
      <c r="D2783">
        <v>1000</v>
      </c>
      <c r="E2783" s="1">
        <v>550052</v>
      </c>
      <c r="F2783" t="s">
        <v>625</v>
      </c>
      <c r="G2783" t="s">
        <v>134</v>
      </c>
      <c r="H2783" t="s">
        <v>135</v>
      </c>
      <c r="I2783" t="s">
        <v>117</v>
      </c>
      <c r="J2783" t="s">
        <v>118</v>
      </c>
    </row>
    <row r="2784" spans="1:10" x14ac:dyDescent="0.35">
      <c r="A2784" t="str">
        <f>VLOOKUP(E2784,kontoplaan!A517:F1985,6,FALSE)</f>
        <v>Põhitegevuse kulud</v>
      </c>
      <c r="B2784" t="str">
        <f>VLOOKUP(E2784,kontogrupp!A525:B1863,2,FALSE)</f>
        <v>55 - majandamiskulud</v>
      </c>
      <c r="C2784" t="s">
        <v>64</v>
      </c>
      <c r="D2784">
        <v>500</v>
      </c>
      <c r="E2784" s="1">
        <v>550060</v>
      </c>
      <c r="F2784" t="s">
        <v>64</v>
      </c>
      <c r="G2784" t="s">
        <v>134</v>
      </c>
      <c r="H2784" t="s">
        <v>135</v>
      </c>
      <c r="I2784" t="s">
        <v>117</v>
      </c>
      <c r="J2784" t="s">
        <v>118</v>
      </c>
    </row>
    <row r="2785" spans="1:14" x14ac:dyDescent="0.35">
      <c r="A2785" t="str">
        <f>VLOOKUP(E2785,kontoplaan!A518:F1986,6,FALSE)</f>
        <v>Põhitegevuse kulud</v>
      </c>
      <c r="B2785" t="str">
        <f>VLOOKUP(E2785,kontogrupp!A526:B1864,2,FALSE)</f>
        <v>55 - majandamiskulud</v>
      </c>
      <c r="C2785" t="s">
        <v>86</v>
      </c>
      <c r="D2785">
        <v>500</v>
      </c>
      <c r="E2785" s="1">
        <v>550099</v>
      </c>
      <c r="F2785" t="s">
        <v>86</v>
      </c>
      <c r="G2785" t="s">
        <v>134</v>
      </c>
      <c r="H2785" t="s">
        <v>135</v>
      </c>
      <c r="I2785" t="s">
        <v>117</v>
      </c>
      <c r="J2785" t="s">
        <v>118</v>
      </c>
    </row>
    <row r="2786" spans="1:14" x14ac:dyDescent="0.35">
      <c r="A2786" t="str">
        <f>VLOOKUP(E2786,kontoplaan!A519:F1987,6,FALSE)</f>
        <v>Põhitegevuse kulud</v>
      </c>
      <c r="B2786" t="str">
        <f>VLOOKUP(E2786,kontogrupp!A527:B1865,2,FALSE)</f>
        <v>55 - majandamiskulud</v>
      </c>
      <c r="C2786" t="s">
        <v>2035</v>
      </c>
      <c r="D2786">
        <v>2588</v>
      </c>
      <c r="E2786" s="1">
        <v>550400</v>
      </c>
      <c r="F2786" t="s">
        <v>138</v>
      </c>
      <c r="G2786" t="s">
        <v>134</v>
      </c>
      <c r="H2786" t="s">
        <v>135</v>
      </c>
      <c r="I2786" t="s">
        <v>117</v>
      </c>
      <c r="J2786" t="s">
        <v>118</v>
      </c>
    </row>
    <row r="2787" spans="1:14" x14ac:dyDescent="0.35">
      <c r="A2787" t="str">
        <f>VLOOKUP(E2787,kontoplaan!A520:F1988,6,FALSE)</f>
        <v>Põhitegevuse kulud</v>
      </c>
      <c r="B2787" t="str">
        <f>VLOOKUP(E2787,kontogrupp!A528:B1866,2,FALSE)</f>
        <v>55 - majandamiskulud</v>
      </c>
      <c r="C2787" t="s">
        <v>2036</v>
      </c>
      <c r="D2787">
        <v>2000</v>
      </c>
      <c r="E2787" s="1">
        <v>551308</v>
      </c>
      <c r="F2787" t="s">
        <v>184</v>
      </c>
      <c r="G2787" t="s">
        <v>134</v>
      </c>
      <c r="H2787" t="s">
        <v>135</v>
      </c>
      <c r="I2787" t="s">
        <v>117</v>
      </c>
      <c r="J2787" t="s">
        <v>118</v>
      </c>
    </row>
    <row r="2788" spans="1:14" x14ac:dyDescent="0.35">
      <c r="A2788" t="str">
        <f>VLOOKUP(E2788,kontoplaan!A521:F1989,6,FALSE)</f>
        <v>Põhitegevuse kulud</v>
      </c>
      <c r="B2788" t="str">
        <f>VLOOKUP(E2788,kontogrupp!A529:B1867,2,FALSE)</f>
        <v>55 - majandamiskulud</v>
      </c>
      <c r="C2788" t="s">
        <v>169</v>
      </c>
      <c r="D2788">
        <v>12200</v>
      </c>
      <c r="E2788" s="1">
        <v>551500</v>
      </c>
      <c r="F2788" t="s">
        <v>169</v>
      </c>
      <c r="G2788" t="s">
        <v>134</v>
      </c>
      <c r="H2788" t="s">
        <v>135</v>
      </c>
      <c r="I2788" t="s">
        <v>117</v>
      </c>
      <c r="J2788" t="s">
        <v>118</v>
      </c>
    </row>
    <row r="2789" spans="1:14" x14ac:dyDescent="0.35">
      <c r="A2789" t="str">
        <f>VLOOKUP(E2789,kontoplaan!A522:F1990,6,FALSE)</f>
        <v>Põhitegevuse kulud</v>
      </c>
      <c r="B2789" t="str">
        <f>VLOOKUP(E2789,kontogrupp!A530:B1868,2,FALSE)</f>
        <v>55 - majandamiskulud</v>
      </c>
      <c r="C2789" t="s">
        <v>475</v>
      </c>
      <c r="D2789">
        <v>1400</v>
      </c>
      <c r="E2789" s="1">
        <v>552200</v>
      </c>
      <c r="F2789" t="s">
        <v>475</v>
      </c>
      <c r="G2789" t="s">
        <v>134</v>
      </c>
      <c r="H2789" t="s">
        <v>135</v>
      </c>
      <c r="I2789" t="s">
        <v>117</v>
      </c>
      <c r="J2789" t="s">
        <v>118</v>
      </c>
    </row>
    <row r="2790" spans="1:14" x14ac:dyDescent="0.35">
      <c r="A2790" t="str">
        <f>VLOOKUP(E2790,kontoplaan!A523:F1991,6,FALSE)</f>
        <v>Põhitegevuse kulud</v>
      </c>
      <c r="B2790" t="str">
        <f>VLOOKUP(E2790,kontogrupp!A531:B1869,2,FALSE)</f>
        <v>55 - majandamiskulud</v>
      </c>
      <c r="C2790" t="s">
        <v>188</v>
      </c>
      <c r="D2790">
        <v>2500</v>
      </c>
      <c r="E2790" s="1">
        <v>552230</v>
      </c>
      <c r="F2790" t="s">
        <v>188</v>
      </c>
      <c r="G2790" t="s">
        <v>134</v>
      </c>
      <c r="H2790" t="s">
        <v>135</v>
      </c>
      <c r="I2790" t="s">
        <v>117</v>
      </c>
      <c r="J2790" t="s">
        <v>118</v>
      </c>
    </row>
    <row r="2791" spans="1:14" x14ac:dyDescent="0.35">
      <c r="A2791" t="str">
        <f>VLOOKUP(E2791,kontoplaan!A524:F1992,6,FALSE)</f>
        <v>Põhitegevuse kulud</v>
      </c>
      <c r="B2791" t="str">
        <f>VLOOKUP(E2791,kontogrupp!A532:B1870,2,FALSE)</f>
        <v>55 - majandamiskulud</v>
      </c>
      <c r="C2791" t="s">
        <v>319</v>
      </c>
      <c r="D2791">
        <v>39957</v>
      </c>
      <c r="E2791" s="1">
        <v>552400</v>
      </c>
      <c r="F2791" t="s">
        <v>319</v>
      </c>
      <c r="G2791" t="s">
        <v>134</v>
      </c>
      <c r="H2791" t="s">
        <v>135</v>
      </c>
      <c r="I2791" t="s">
        <v>117</v>
      </c>
      <c r="J2791" t="s">
        <v>118</v>
      </c>
      <c r="M2791" t="s">
        <v>1134</v>
      </c>
      <c r="N2791" t="s">
        <v>1135</v>
      </c>
    </row>
    <row r="2792" spans="1:14" x14ac:dyDescent="0.35">
      <c r="A2792" t="str">
        <f>VLOOKUP(E2792,kontoplaan!A525:F1993,6,FALSE)</f>
        <v>Põhitegevuse kulud</v>
      </c>
      <c r="B2792" t="str">
        <f>VLOOKUP(E2792,kontogrupp!A533:B1871,2,FALSE)</f>
        <v>55 - majandamiskulud</v>
      </c>
      <c r="C2792" t="s">
        <v>209</v>
      </c>
      <c r="D2792">
        <v>10000</v>
      </c>
      <c r="E2792" s="1">
        <v>552440</v>
      </c>
      <c r="F2792" t="s">
        <v>209</v>
      </c>
      <c r="G2792" t="s">
        <v>134</v>
      </c>
      <c r="H2792" t="s">
        <v>135</v>
      </c>
      <c r="I2792" t="s">
        <v>117</v>
      </c>
      <c r="J2792" t="s">
        <v>118</v>
      </c>
    </row>
    <row r="2793" spans="1:14" x14ac:dyDescent="0.35">
      <c r="A2793" t="str">
        <f>VLOOKUP(E2793,kontoplaan!A526:F1994,6,FALSE)</f>
        <v>Põhitegevuse kulud</v>
      </c>
      <c r="B2793" t="str">
        <f>VLOOKUP(E2793,kontogrupp!A534:B1872,2,FALSE)</f>
        <v>55 - majandamiskulud</v>
      </c>
      <c r="C2793" t="s">
        <v>2037</v>
      </c>
      <c r="D2793">
        <v>8000</v>
      </c>
      <c r="E2793" s="1">
        <v>552490</v>
      </c>
      <c r="F2793" t="s">
        <v>244</v>
      </c>
      <c r="G2793" t="s">
        <v>134</v>
      </c>
      <c r="H2793" t="s">
        <v>135</v>
      </c>
      <c r="I2793" t="s">
        <v>117</v>
      </c>
      <c r="J2793" t="s">
        <v>118</v>
      </c>
    </row>
    <row r="2794" spans="1:14" x14ac:dyDescent="0.35">
      <c r="A2794" t="str">
        <f>VLOOKUP(E2794,kontoplaan!A527:F1995,6,FALSE)</f>
        <v>Põhitegevuse kulud</v>
      </c>
      <c r="B2794" t="str">
        <f>VLOOKUP(E2794,kontogrupp!A535:B1873,2,FALSE)</f>
        <v>55 - majandamiskulud</v>
      </c>
      <c r="C2794" t="s">
        <v>149</v>
      </c>
      <c r="D2794">
        <v>4946</v>
      </c>
      <c r="E2794" s="1">
        <v>552590</v>
      </c>
      <c r="F2794" t="s">
        <v>149</v>
      </c>
      <c r="G2794" t="s">
        <v>134</v>
      </c>
      <c r="H2794" t="s">
        <v>135</v>
      </c>
      <c r="I2794" t="s">
        <v>117</v>
      </c>
      <c r="J2794" t="s">
        <v>118</v>
      </c>
    </row>
    <row r="2795" spans="1:14" x14ac:dyDescent="0.35">
      <c r="A2795" t="str">
        <f>VLOOKUP(E2795,kontoplaan!A528:F1996,6,FALSE)</f>
        <v>Põhitegevuse kulud</v>
      </c>
      <c r="B2795" t="str">
        <f>VLOOKUP(E2795,kontogrupp!A536:B1874,2,FALSE)</f>
        <v>55 - majandamiskulud</v>
      </c>
      <c r="C2795" t="s">
        <v>991</v>
      </c>
      <c r="D2795">
        <v>5000</v>
      </c>
      <c r="E2795" s="1">
        <v>553290</v>
      </c>
      <c r="F2795" t="s">
        <v>991</v>
      </c>
      <c r="G2795" t="s">
        <v>134</v>
      </c>
      <c r="H2795" t="s">
        <v>135</v>
      </c>
      <c r="I2795" t="s">
        <v>117</v>
      </c>
      <c r="J2795" t="s">
        <v>118</v>
      </c>
    </row>
    <row r="2796" spans="1:14" x14ac:dyDescent="0.35">
      <c r="A2796" t="str">
        <f>VLOOKUP(E2796,kontoplaan!A529:F1997,6,FALSE)</f>
        <v>Põhitegevuse kulud</v>
      </c>
      <c r="B2796" t="str">
        <f>VLOOKUP(E2796,kontogrupp!A537:B1875,2,FALSE)</f>
        <v>55 - majandamiskulud</v>
      </c>
      <c r="C2796" t="s">
        <v>265</v>
      </c>
      <c r="D2796">
        <v>4961</v>
      </c>
      <c r="E2796" s="1">
        <v>554090</v>
      </c>
      <c r="F2796" t="s">
        <v>265</v>
      </c>
      <c r="G2796" t="s">
        <v>134</v>
      </c>
      <c r="H2796" t="s">
        <v>135</v>
      </c>
      <c r="I2796" t="s">
        <v>117</v>
      </c>
      <c r="J2796" t="s">
        <v>118</v>
      </c>
    </row>
    <row r="2797" spans="1:14" x14ac:dyDescent="0.35">
      <c r="A2797" t="str">
        <f>VLOOKUP(E2797,kontoplaan!A530:F1998,6,FALSE)</f>
        <v>Põhitegevuse kulud</v>
      </c>
      <c r="B2797" t="str">
        <f>VLOOKUP(E2797,kontogrupp!A538:B1876,2,FALSE)</f>
        <v>55 - majandamiskulud</v>
      </c>
      <c r="C2797" t="s">
        <v>190</v>
      </c>
      <c r="D2797">
        <v>1000</v>
      </c>
      <c r="E2797" s="1">
        <v>550000</v>
      </c>
      <c r="F2797" t="s">
        <v>190</v>
      </c>
      <c r="G2797" t="s">
        <v>422</v>
      </c>
      <c r="H2797" t="s">
        <v>423</v>
      </c>
      <c r="I2797" t="s">
        <v>307</v>
      </c>
      <c r="J2797" t="s">
        <v>308</v>
      </c>
    </row>
    <row r="2798" spans="1:14" x14ac:dyDescent="0.35">
      <c r="A2798" t="str">
        <f>VLOOKUP(E2798,kontoplaan!A531:F1999,6,FALSE)</f>
        <v>Põhitegevuse kulud</v>
      </c>
      <c r="B2798" t="str">
        <f>VLOOKUP(E2798,kontogrupp!A539:B1877,2,FALSE)</f>
        <v>55 - majandamiskulud</v>
      </c>
      <c r="C2798" t="s">
        <v>194</v>
      </c>
      <c r="D2798">
        <v>105</v>
      </c>
      <c r="E2798" s="1">
        <v>550001</v>
      </c>
      <c r="F2798" t="s">
        <v>194</v>
      </c>
      <c r="G2798" t="s">
        <v>422</v>
      </c>
      <c r="H2798" t="s">
        <v>423</v>
      </c>
      <c r="I2798" t="s">
        <v>307</v>
      </c>
      <c r="J2798" t="s">
        <v>308</v>
      </c>
    </row>
    <row r="2799" spans="1:14" x14ac:dyDescent="0.35">
      <c r="A2799" t="str">
        <f>VLOOKUP(E2799,kontoplaan!A532:F2000,6,FALSE)</f>
        <v>Põhitegevuse kulud</v>
      </c>
      <c r="B2799" t="str">
        <f>VLOOKUP(E2799,kontogrupp!A540:B1878,2,FALSE)</f>
        <v>55 - majandamiskulud</v>
      </c>
      <c r="C2799" t="s">
        <v>524</v>
      </c>
      <c r="D2799">
        <v>316</v>
      </c>
      <c r="E2799" s="1">
        <v>550002</v>
      </c>
      <c r="F2799" t="s">
        <v>524</v>
      </c>
      <c r="G2799" t="s">
        <v>422</v>
      </c>
      <c r="H2799" t="s">
        <v>423</v>
      </c>
      <c r="I2799" t="s">
        <v>307</v>
      </c>
      <c r="J2799" t="s">
        <v>308</v>
      </c>
    </row>
    <row r="2800" spans="1:14" x14ac:dyDescent="0.35">
      <c r="A2800" t="str">
        <f>VLOOKUP(E2800,kontoplaan!A533:F2001,6,FALSE)</f>
        <v>Põhitegevuse kulud</v>
      </c>
      <c r="B2800" t="str">
        <f>VLOOKUP(E2800,kontogrupp!A541:B1879,2,FALSE)</f>
        <v>55 - majandamiskulud</v>
      </c>
      <c r="C2800" t="s">
        <v>76</v>
      </c>
      <c r="D2800">
        <v>181</v>
      </c>
      <c r="E2800" s="1">
        <v>550040</v>
      </c>
      <c r="F2800" t="s">
        <v>76</v>
      </c>
      <c r="G2800" t="s">
        <v>422</v>
      </c>
      <c r="H2800" t="s">
        <v>423</v>
      </c>
      <c r="I2800" t="s">
        <v>307</v>
      </c>
      <c r="J2800" t="s">
        <v>308</v>
      </c>
    </row>
    <row r="2801" spans="1:16" x14ac:dyDescent="0.35">
      <c r="A2801" t="str">
        <f>VLOOKUP(E2801,kontoplaan!A534:F2002,6,FALSE)</f>
        <v>Põhitegevuse kulud</v>
      </c>
      <c r="B2801" t="str">
        <f>VLOOKUP(E2801,kontogrupp!A542:B1880,2,FALSE)</f>
        <v>55 - majandamiskulud</v>
      </c>
      <c r="C2801" t="s">
        <v>64</v>
      </c>
      <c r="D2801">
        <v>372</v>
      </c>
      <c r="E2801" s="1">
        <v>550060</v>
      </c>
      <c r="F2801" t="s">
        <v>64</v>
      </c>
      <c r="G2801" t="s">
        <v>422</v>
      </c>
      <c r="H2801" t="s">
        <v>423</v>
      </c>
      <c r="I2801" t="s">
        <v>307</v>
      </c>
      <c r="J2801" t="s">
        <v>308</v>
      </c>
    </row>
    <row r="2802" spans="1:16" x14ac:dyDescent="0.35">
      <c r="A2802" t="str">
        <f>VLOOKUP(E2802,kontoplaan!A535:F2003,6,FALSE)</f>
        <v>Põhitegevuse kulud</v>
      </c>
      <c r="B2802" t="str">
        <f>VLOOKUP(E2802,kontogrupp!A543:B1881,2,FALSE)</f>
        <v>55 - majandamiskulud</v>
      </c>
      <c r="C2802" t="s">
        <v>86</v>
      </c>
      <c r="D2802">
        <v>400</v>
      </c>
      <c r="E2802" s="1">
        <v>550099</v>
      </c>
      <c r="F2802" t="s">
        <v>86</v>
      </c>
      <c r="G2802" t="s">
        <v>422</v>
      </c>
      <c r="H2802" t="s">
        <v>423</v>
      </c>
      <c r="I2802" t="s">
        <v>307</v>
      </c>
      <c r="J2802" t="s">
        <v>308</v>
      </c>
    </row>
    <row r="2803" spans="1:16" x14ac:dyDescent="0.35">
      <c r="A2803" t="str">
        <f>VLOOKUP(E2803,kontoplaan!A536:F2004,6,FALSE)</f>
        <v>Põhitegevuse kulud</v>
      </c>
      <c r="B2803" t="str">
        <f>VLOOKUP(E2803,kontogrupp!A544:B1882,2,FALSE)</f>
        <v>55 - majandamiskulud</v>
      </c>
      <c r="C2803" t="s">
        <v>1421</v>
      </c>
      <c r="D2803">
        <v>5000</v>
      </c>
      <c r="E2803" s="1">
        <v>552600</v>
      </c>
      <c r="F2803" t="s">
        <v>1421</v>
      </c>
      <c r="G2803" t="s">
        <v>1016</v>
      </c>
      <c r="H2803" t="s">
        <v>1017</v>
      </c>
      <c r="I2803" t="s">
        <v>1422</v>
      </c>
      <c r="J2803" t="s">
        <v>1423</v>
      </c>
      <c r="O2803" t="s">
        <v>1424</v>
      </c>
      <c r="P2803" t="s">
        <v>1425</v>
      </c>
    </row>
    <row r="2804" spans="1:16" hidden="1" x14ac:dyDescent="0.35">
      <c r="A2804" t="str">
        <f>VLOOKUP(E2804,kontoplaan!A537:F2005,6,FALSE)</f>
        <v>Põhitegevuse tulud</v>
      </c>
      <c r="B2804" t="str">
        <f>VLOOKUP(E2804,kontogrupp!A545:B1883,2,FALSE)</f>
        <v>32 - tulud kaupade ja teenuste müügist</v>
      </c>
      <c r="C2804" t="s">
        <v>197</v>
      </c>
      <c r="D2804">
        <v>35000</v>
      </c>
      <c r="E2804" s="1">
        <v>322090</v>
      </c>
      <c r="F2804" t="s">
        <v>197</v>
      </c>
      <c r="G2804" t="s">
        <v>134</v>
      </c>
      <c r="H2804" t="s">
        <v>135</v>
      </c>
      <c r="I2804" t="s">
        <v>117</v>
      </c>
      <c r="J2804" t="s">
        <v>118</v>
      </c>
    </row>
    <row r="2805" spans="1:16" x14ac:dyDescent="0.35">
      <c r="A2805" t="str">
        <f>VLOOKUP(E2805,kontoplaan!A538:F2006,6,FALSE)</f>
        <v>Põhitegevuse kulud</v>
      </c>
      <c r="B2805" t="str">
        <f>VLOOKUP(E2805,kontogrupp!A546:B1884,2,FALSE)</f>
        <v>41 - toetused füüsilistele isikutele</v>
      </c>
      <c r="C2805" t="s">
        <v>41</v>
      </c>
      <c r="D2805">
        <v>2000</v>
      </c>
      <c r="E2805" s="1">
        <v>413823</v>
      </c>
      <c r="F2805" t="s">
        <v>41</v>
      </c>
      <c r="G2805" t="s">
        <v>1016</v>
      </c>
      <c r="H2805" t="s">
        <v>1017</v>
      </c>
      <c r="I2805" t="s">
        <v>1416</v>
      </c>
      <c r="J2805" t="s">
        <v>1417</v>
      </c>
      <c r="O2805" t="s">
        <v>1418</v>
      </c>
      <c r="P2805" t="s">
        <v>1419</v>
      </c>
    </row>
    <row r="2806" spans="1:16" x14ac:dyDescent="0.35">
      <c r="A2806" t="str">
        <f>VLOOKUP(E2806,kontoplaan!A539:F2007,6,FALSE)</f>
        <v>Põhitegevuse kulud</v>
      </c>
      <c r="B2806" t="str">
        <f>VLOOKUP(E2806,kontogrupp!A547:B1885,2,FALSE)</f>
        <v>55 - majandamiskulud</v>
      </c>
      <c r="C2806" t="s">
        <v>190</v>
      </c>
      <c r="D2806">
        <v>500</v>
      </c>
      <c r="E2806" s="1">
        <v>550000</v>
      </c>
      <c r="F2806" t="s">
        <v>190</v>
      </c>
      <c r="G2806" t="s">
        <v>337</v>
      </c>
      <c r="H2806" t="s">
        <v>338</v>
      </c>
      <c r="I2806" t="s">
        <v>339</v>
      </c>
      <c r="J2806" t="s">
        <v>340</v>
      </c>
    </row>
    <row r="2807" spans="1:16" x14ac:dyDescent="0.35">
      <c r="A2807" t="str">
        <f>VLOOKUP(E2807,kontoplaan!A540:F2008,6,FALSE)</f>
        <v>Põhitegevuse kulud</v>
      </c>
      <c r="B2807" t="str">
        <f>VLOOKUP(E2807,kontogrupp!A548:B1886,2,FALSE)</f>
        <v>55 - majandamiskulud</v>
      </c>
      <c r="C2807" t="s">
        <v>194</v>
      </c>
      <c r="D2807">
        <v>542</v>
      </c>
      <c r="E2807" s="1">
        <v>550001</v>
      </c>
      <c r="F2807" t="s">
        <v>194</v>
      </c>
      <c r="G2807" t="s">
        <v>337</v>
      </c>
      <c r="H2807" t="s">
        <v>338</v>
      </c>
      <c r="I2807" t="s">
        <v>339</v>
      </c>
      <c r="J2807" t="s">
        <v>340</v>
      </c>
    </row>
    <row r="2808" spans="1:16" x14ac:dyDescent="0.35">
      <c r="A2808" t="str">
        <f>VLOOKUP(E2808,kontoplaan!A541:F2009,6,FALSE)</f>
        <v>Põhitegevuse kulud</v>
      </c>
      <c r="B2808" t="str">
        <f>VLOOKUP(E2808,kontogrupp!A549:B1887,2,FALSE)</f>
        <v>55 - majandamiskulud</v>
      </c>
      <c r="C2808" t="s">
        <v>524</v>
      </c>
      <c r="D2808">
        <v>741</v>
      </c>
      <c r="E2808" s="1">
        <v>550002</v>
      </c>
      <c r="F2808" t="s">
        <v>524</v>
      </c>
      <c r="G2808" t="s">
        <v>337</v>
      </c>
      <c r="H2808" t="s">
        <v>338</v>
      </c>
      <c r="I2808" t="s">
        <v>339</v>
      </c>
      <c r="J2808" t="s">
        <v>340</v>
      </c>
    </row>
    <row r="2809" spans="1:16" x14ac:dyDescent="0.35">
      <c r="A2809" t="str">
        <f>VLOOKUP(E2809,kontoplaan!A542:F2010,6,FALSE)</f>
        <v>Põhitegevuse kulud</v>
      </c>
      <c r="B2809" t="str">
        <f>VLOOKUP(E2809,kontogrupp!A550:B1888,2,FALSE)</f>
        <v>55 - majandamiskulud</v>
      </c>
      <c r="C2809" t="s">
        <v>261</v>
      </c>
      <c r="D2809">
        <v>90</v>
      </c>
      <c r="E2809" s="1">
        <v>550011</v>
      </c>
      <c r="F2809" t="s">
        <v>261</v>
      </c>
      <c r="G2809" t="s">
        <v>337</v>
      </c>
      <c r="H2809" t="s">
        <v>338</v>
      </c>
      <c r="I2809" t="s">
        <v>339</v>
      </c>
      <c r="J2809" t="s">
        <v>340</v>
      </c>
    </row>
    <row r="2810" spans="1:16" x14ac:dyDescent="0.35">
      <c r="A2810" t="str">
        <f>VLOOKUP(E2810,kontoplaan!A543:F2011,6,FALSE)</f>
        <v>Põhitegevuse kulud</v>
      </c>
      <c r="B2810" t="str">
        <f>VLOOKUP(E2810,kontogrupp!A551:B1889,2,FALSE)</f>
        <v>55 - majandamiskulud</v>
      </c>
      <c r="C2810" t="s">
        <v>517</v>
      </c>
      <c r="D2810">
        <v>900</v>
      </c>
      <c r="E2810" s="1">
        <v>550010</v>
      </c>
      <c r="F2810" t="s">
        <v>517</v>
      </c>
      <c r="G2810" t="s">
        <v>337</v>
      </c>
      <c r="H2810" t="s">
        <v>338</v>
      </c>
      <c r="I2810" t="s">
        <v>339</v>
      </c>
      <c r="J2810" t="s">
        <v>340</v>
      </c>
    </row>
    <row r="2811" spans="1:16" x14ac:dyDescent="0.35">
      <c r="A2811" t="str">
        <f>VLOOKUP(E2811,kontoplaan!A544:F2012,6,FALSE)</f>
        <v>Põhitegevuse kulud</v>
      </c>
      <c r="B2811" t="str">
        <f>VLOOKUP(E2811,kontogrupp!A552:B1890,2,FALSE)</f>
        <v>55 - majandamiskulud</v>
      </c>
      <c r="C2811" t="s">
        <v>190</v>
      </c>
      <c r="D2811">
        <v>120</v>
      </c>
      <c r="E2811" s="1">
        <v>550000</v>
      </c>
      <c r="F2811" t="s">
        <v>190</v>
      </c>
      <c r="G2811" t="s">
        <v>482</v>
      </c>
      <c r="H2811" t="s">
        <v>483</v>
      </c>
      <c r="I2811" t="s">
        <v>250</v>
      </c>
      <c r="J2811" t="s">
        <v>251</v>
      </c>
    </row>
    <row r="2812" spans="1:16" x14ac:dyDescent="0.35">
      <c r="A2812" t="str">
        <f>VLOOKUP(E2812,kontoplaan!A545:F2013,6,FALSE)</f>
        <v>Põhitegevuse kulud</v>
      </c>
      <c r="B2812" t="str">
        <f>VLOOKUP(E2812,kontogrupp!A553:B1891,2,FALSE)</f>
        <v>55 - majandamiskulud</v>
      </c>
      <c r="C2812" t="s">
        <v>517</v>
      </c>
      <c r="D2812">
        <v>75</v>
      </c>
      <c r="E2812" s="1">
        <v>550010</v>
      </c>
      <c r="F2812" t="s">
        <v>517</v>
      </c>
      <c r="G2812" t="s">
        <v>482</v>
      </c>
      <c r="H2812" t="s">
        <v>483</v>
      </c>
      <c r="I2812" t="s">
        <v>250</v>
      </c>
      <c r="J2812" t="s">
        <v>251</v>
      </c>
    </row>
    <row r="2813" spans="1:16" x14ac:dyDescent="0.35">
      <c r="A2813" t="str">
        <f>VLOOKUP(E2813,kontoplaan!A546:F2014,6,FALSE)</f>
        <v>Põhitegevuse kulud</v>
      </c>
      <c r="B2813" t="str">
        <f>VLOOKUP(E2813,kontogrupp!A554:B1892,2,FALSE)</f>
        <v>55 - majandamiskulud</v>
      </c>
      <c r="C2813" t="s">
        <v>524</v>
      </c>
      <c r="D2813">
        <v>50</v>
      </c>
      <c r="E2813" s="1">
        <v>550002</v>
      </c>
      <c r="F2813" t="s">
        <v>524</v>
      </c>
      <c r="G2813" t="s">
        <v>482</v>
      </c>
      <c r="H2813" t="s">
        <v>483</v>
      </c>
      <c r="I2813" t="s">
        <v>250</v>
      </c>
      <c r="J2813" t="s">
        <v>251</v>
      </c>
    </row>
    <row r="2814" spans="1:16" x14ac:dyDescent="0.35">
      <c r="A2814" t="str">
        <f>VLOOKUP(E2814,kontoplaan!A547:F2015,6,FALSE)</f>
        <v>Põhitegevuse kulud</v>
      </c>
      <c r="B2814" t="str">
        <f>VLOOKUP(E2814,kontogrupp!A555:B1893,2,FALSE)</f>
        <v>55 - majandamiskulud</v>
      </c>
      <c r="C2814" t="s">
        <v>194</v>
      </c>
      <c r="D2814">
        <v>100</v>
      </c>
      <c r="E2814" s="1">
        <v>550001</v>
      </c>
      <c r="F2814" t="s">
        <v>194</v>
      </c>
      <c r="G2814" t="s">
        <v>482</v>
      </c>
      <c r="H2814" t="s">
        <v>483</v>
      </c>
      <c r="I2814" t="s">
        <v>250</v>
      </c>
      <c r="J2814" t="s">
        <v>251</v>
      </c>
    </row>
    <row r="2815" spans="1:16" x14ac:dyDescent="0.35">
      <c r="A2815" t="str">
        <f>VLOOKUP(E2815,kontoplaan!A548:F2016,6,FALSE)</f>
        <v>Põhitegevuse kulud</v>
      </c>
      <c r="B2815" t="str">
        <f>VLOOKUP(E2815,kontogrupp!A556:B1894,2,FALSE)</f>
        <v>55 - majandamiskulud</v>
      </c>
      <c r="C2815" t="s">
        <v>261</v>
      </c>
      <c r="D2815">
        <v>20</v>
      </c>
      <c r="E2815" s="1">
        <v>550011</v>
      </c>
      <c r="F2815" t="s">
        <v>261</v>
      </c>
      <c r="G2815" t="s">
        <v>482</v>
      </c>
      <c r="H2815" t="s">
        <v>483</v>
      </c>
      <c r="I2815" t="s">
        <v>250</v>
      </c>
      <c r="J2815" t="s">
        <v>251</v>
      </c>
    </row>
    <row r="2816" spans="1:16" x14ac:dyDescent="0.35">
      <c r="A2816" t="str">
        <f>VLOOKUP(E2816,kontoplaan!A549:F2017,6,FALSE)</f>
        <v>Põhitegevuse kulud</v>
      </c>
      <c r="B2816" t="str">
        <f>VLOOKUP(E2816,kontogrupp!A557:B1895,2,FALSE)</f>
        <v>55 - majandamiskulud</v>
      </c>
      <c r="C2816" t="s">
        <v>76</v>
      </c>
      <c r="D2816">
        <v>210</v>
      </c>
      <c r="E2816" s="1">
        <v>550040</v>
      </c>
      <c r="F2816" t="s">
        <v>76</v>
      </c>
      <c r="G2816" t="s">
        <v>482</v>
      </c>
      <c r="H2816" t="s">
        <v>483</v>
      </c>
      <c r="I2816" t="s">
        <v>250</v>
      </c>
      <c r="J2816" t="s">
        <v>251</v>
      </c>
    </row>
    <row r="2817" spans="1:12" x14ac:dyDescent="0.35">
      <c r="A2817" t="str">
        <f>VLOOKUP(E2817,kontoplaan!A550:F2018,6,FALSE)</f>
        <v>Põhitegevuse kulud</v>
      </c>
      <c r="B2817" t="str">
        <f>VLOOKUP(E2817,kontogrupp!A558:B1896,2,FALSE)</f>
        <v>55 - majandamiskulud</v>
      </c>
      <c r="C2817" t="s">
        <v>64</v>
      </c>
      <c r="D2817">
        <v>460</v>
      </c>
      <c r="E2817" s="1">
        <v>550060</v>
      </c>
      <c r="F2817" t="s">
        <v>64</v>
      </c>
      <c r="G2817" t="s">
        <v>482</v>
      </c>
      <c r="H2817" t="s">
        <v>483</v>
      </c>
      <c r="I2817" t="s">
        <v>250</v>
      </c>
      <c r="J2817" t="s">
        <v>251</v>
      </c>
    </row>
    <row r="2818" spans="1:12" x14ac:dyDescent="0.35">
      <c r="A2818" t="str">
        <f>VLOOKUP(E2818,kontoplaan!A551:F2019,6,FALSE)</f>
        <v>Põhitegevuse kulud</v>
      </c>
      <c r="B2818" t="str">
        <f>VLOOKUP(E2818,kontogrupp!A559:B1897,2,FALSE)</f>
        <v>50 - tööjõukulud</v>
      </c>
      <c r="C2818" t="s">
        <v>2038</v>
      </c>
      <c r="D2818">
        <v>53747</v>
      </c>
      <c r="E2818" s="1">
        <v>500260</v>
      </c>
      <c r="F2818" t="s">
        <v>157</v>
      </c>
      <c r="G2818" t="s">
        <v>482</v>
      </c>
      <c r="H2818" t="s">
        <v>483</v>
      </c>
      <c r="I2818" t="s">
        <v>250</v>
      </c>
      <c r="J2818" t="s">
        <v>251</v>
      </c>
    </row>
    <row r="2819" spans="1:12" x14ac:dyDescent="0.35">
      <c r="A2819" t="str">
        <f>VLOOKUP(E2819,kontoplaan!A552:F2020,6,FALSE)</f>
        <v>Põhitegevuse kulud</v>
      </c>
      <c r="B2819" t="str">
        <f>VLOOKUP(E2819,kontogrupp!A560:B1898,2,FALSE)</f>
        <v>50 - tööjõukulud</v>
      </c>
      <c r="C2819" t="s">
        <v>2038</v>
      </c>
      <c r="D2819">
        <v>12708</v>
      </c>
      <c r="E2819" s="1">
        <v>500240</v>
      </c>
      <c r="F2819" t="s">
        <v>206</v>
      </c>
      <c r="G2819" t="s">
        <v>482</v>
      </c>
      <c r="H2819" t="s">
        <v>483</v>
      </c>
      <c r="I2819" t="s">
        <v>250</v>
      </c>
      <c r="J2819" t="s">
        <v>251</v>
      </c>
    </row>
    <row r="2820" spans="1:12" x14ac:dyDescent="0.35">
      <c r="A2820" t="str">
        <f>VLOOKUP(E2820,kontoplaan!A553:F2021,6,FALSE)</f>
        <v>Põhitegevuse kulud</v>
      </c>
      <c r="B2820" t="str">
        <f>VLOOKUP(E2820,kontogrupp!A561:B1899,2,FALSE)</f>
        <v>55 - majandamiskulud</v>
      </c>
      <c r="C2820" t="s">
        <v>989</v>
      </c>
      <c r="D2820">
        <v>0</v>
      </c>
      <c r="E2820" s="1">
        <v>551400</v>
      </c>
      <c r="F2820" t="s">
        <v>989</v>
      </c>
      <c r="G2820" t="s">
        <v>490</v>
      </c>
      <c r="H2820" t="s">
        <v>491</v>
      </c>
      <c r="I2820" t="s">
        <v>492</v>
      </c>
      <c r="J2820" t="s">
        <v>493</v>
      </c>
      <c r="K2820" t="s">
        <v>119</v>
      </c>
      <c r="L2820" t="s">
        <v>120</v>
      </c>
    </row>
    <row r="2821" spans="1:12" x14ac:dyDescent="0.35">
      <c r="A2821" t="str">
        <f>VLOOKUP(E2821,kontoplaan!A554:F2022,6,FALSE)</f>
        <v>Põhitegevuse kulud</v>
      </c>
      <c r="B2821" t="str">
        <f>VLOOKUP(E2821,kontogrupp!A562:B1900,2,FALSE)</f>
        <v>55 - majandamiskulud</v>
      </c>
      <c r="C2821" t="s">
        <v>257</v>
      </c>
      <c r="D2821">
        <v>159</v>
      </c>
      <c r="E2821" s="1">
        <v>551417</v>
      </c>
      <c r="F2821" t="s">
        <v>257</v>
      </c>
      <c r="G2821" t="s">
        <v>490</v>
      </c>
      <c r="H2821" t="s">
        <v>491</v>
      </c>
      <c r="I2821" t="s">
        <v>492</v>
      </c>
      <c r="J2821" t="s">
        <v>493</v>
      </c>
      <c r="K2821" t="s">
        <v>119</v>
      </c>
      <c r="L2821" t="s">
        <v>120</v>
      </c>
    </row>
    <row r="2822" spans="1:12" x14ac:dyDescent="0.35">
      <c r="A2822" t="str">
        <f>VLOOKUP(E2822,kontoplaan!A555:F2023,6,FALSE)</f>
        <v>Põhitegevuse kulud</v>
      </c>
      <c r="B2822" t="str">
        <f>VLOOKUP(E2822,kontogrupp!A563:B1901,2,FALSE)</f>
        <v>55 - majandamiskulud</v>
      </c>
      <c r="C2822" t="s">
        <v>1329</v>
      </c>
      <c r="D2822">
        <v>419</v>
      </c>
      <c r="E2822" s="1">
        <v>551484</v>
      </c>
      <c r="F2822" t="s">
        <v>1329</v>
      </c>
      <c r="G2822" t="s">
        <v>490</v>
      </c>
      <c r="H2822" t="s">
        <v>491</v>
      </c>
      <c r="I2822" t="s">
        <v>492</v>
      </c>
      <c r="J2822" t="s">
        <v>493</v>
      </c>
      <c r="K2822" t="s">
        <v>119</v>
      </c>
      <c r="L2822" t="s">
        <v>120</v>
      </c>
    </row>
    <row r="2823" spans="1:12" x14ac:dyDescent="0.35">
      <c r="A2823" t="str">
        <f>VLOOKUP(E2823,kontoplaan!A556:F2024,6,FALSE)</f>
        <v>Põhitegevuse kulud</v>
      </c>
      <c r="B2823" t="str">
        <f>VLOOKUP(E2823,kontogrupp!A564:B1902,2,FALSE)</f>
        <v>55 - majandamiskulud</v>
      </c>
      <c r="C2823" t="s">
        <v>989</v>
      </c>
      <c r="D2823">
        <v>0</v>
      </c>
      <c r="E2823" s="1">
        <v>551400</v>
      </c>
      <c r="F2823" t="s">
        <v>989</v>
      </c>
      <c r="G2823" t="s">
        <v>410</v>
      </c>
      <c r="H2823" t="s">
        <v>411</v>
      </c>
      <c r="I2823" t="s">
        <v>412</v>
      </c>
      <c r="J2823" t="s">
        <v>413</v>
      </c>
      <c r="K2823" t="s">
        <v>119</v>
      </c>
      <c r="L2823" t="s">
        <v>120</v>
      </c>
    </row>
    <row r="2824" spans="1:12" x14ac:dyDescent="0.35">
      <c r="A2824" t="str">
        <f>VLOOKUP(E2824,kontoplaan!A557:F2025,6,FALSE)</f>
        <v>Põhitegevuse kulud</v>
      </c>
      <c r="B2824" t="str">
        <f>VLOOKUP(E2824,kontogrupp!A565:B1903,2,FALSE)</f>
        <v>55 - majandamiskulud</v>
      </c>
      <c r="C2824" t="s">
        <v>182</v>
      </c>
      <c r="D2824">
        <v>500</v>
      </c>
      <c r="E2824" s="1">
        <v>551460</v>
      </c>
      <c r="F2824" t="s">
        <v>182</v>
      </c>
      <c r="G2824" t="s">
        <v>410</v>
      </c>
      <c r="H2824" t="s">
        <v>411</v>
      </c>
      <c r="I2824" t="s">
        <v>412</v>
      </c>
      <c r="J2824" t="s">
        <v>413</v>
      </c>
      <c r="K2824" t="s">
        <v>119</v>
      </c>
      <c r="L2824" t="s">
        <v>120</v>
      </c>
    </row>
    <row r="2825" spans="1:12" x14ac:dyDescent="0.35">
      <c r="A2825" t="str">
        <f>VLOOKUP(E2825,kontoplaan!A558:F2026,6,FALSE)</f>
        <v>Põhitegevuse kulud</v>
      </c>
      <c r="B2825" t="str">
        <f>VLOOKUP(E2825,kontogrupp!A566:B1904,2,FALSE)</f>
        <v>55 - majandamiskulud</v>
      </c>
      <c r="C2825" t="s">
        <v>257</v>
      </c>
      <c r="D2825">
        <v>107</v>
      </c>
      <c r="E2825" s="1">
        <v>551417</v>
      </c>
      <c r="F2825" t="s">
        <v>257</v>
      </c>
      <c r="G2825" t="s">
        <v>410</v>
      </c>
      <c r="H2825" t="s">
        <v>411</v>
      </c>
      <c r="I2825" t="s">
        <v>412</v>
      </c>
      <c r="J2825" t="s">
        <v>413</v>
      </c>
      <c r="K2825" t="s">
        <v>119</v>
      </c>
      <c r="L2825" t="s">
        <v>120</v>
      </c>
    </row>
    <row r="2826" spans="1:12" x14ac:dyDescent="0.35">
      <c r="A2826" t="str">
        <f>VLOOKUP(E2826,kontoplaan!A559:F2027,6,FALSE)</f>
        <v>Põhitegevuse kulud</v>
      </c>
      <c r="B2826" t="str">
        <f>VLOOKUP(E2826,kontogrupp!A567:B1905,2,FALSE)</f>
        <v>55 - majandamiskulud</v>
      </c>
      <c r="C2826" t="s">
        <v>182</v>
      </c>
      <c r="D2826">
        <v>250</v>
      </c>
      <c r="E2826" s="1">
        <v>551460</v>
      </c>
      <c r="F2826" t="s">
        <v>182</v>
      </c>
      <c r="G2826" t="s">
        <v>613</v>
      </c>
      <c r="H2826" t="s">
        <v>614</v>
      </c>
      <c r="I2826" t="s">
        <v>615</v>
      </c>
      <c r="J2826" t="s">
        <v>616</v>
      </c>
      <c r="K2826" t="s">
        <v>119</v>
      </c>
      <c r="L2826" t="s">
        <v>120</v>
      </c>
    </row>
    <row r="2827" spans="1:12" x14ac:dyDescent="0.35">
      <c r="A2827" t="str">
        <f>VLOOKUP(E2827,kontoplaan!A560:F2028,6,FALSE)</f>
        <v>Põhitegevuse kulud</v>
      </c>
      <c r="B2827" t="str">
        <f>VLOOKUP(E2827,kontogrupp!A568:B1906,2,FALSE)</f>
        <v>55 - majandamiskulud</v>
      </c>
      <c r="C2827" t="s">
        <v>257</v>
      </c>
      <c r="D2827">
        <v>0</v>
      </c>
      <c r="E2827" s="1">
        <v>551417</v>
      </c>
      <c r="F2827" t="s">
        <v>257</v>
      </c>
      <c r="G2827" t="s">
        <v>613</v>
      </c>
      <c r="H2827" t="s">
        <v>614</v>
      </c>
      <c r="I2827" t="s">
        <v>615</v>
      </c>
      <c r="J2827" t="s">
        <v>616</v>
      </c>
      <c r="K2827" t="s">
        <v>119</v>
      </c>
      <c r="L2827" t="s">
        <v>120</v>
      </c>
    </row>
    <row r="2828" spans="1:12" x14ac:dyDescent="0.35">
      <c r="A2828" t="str">
        <f>VLOOKUP(E2828,kontoplaan!A561:F2029,6,FALSE)</f>
        <v>Põhitegevuse kulud</v>
      </c>
      <c r="B2828" t="str">
        <f>VLOOKUP(E2828,kontogrupp!A569:B1907,2,FALSE)</f>
        <v>55 - majandamiskulud</v>
      </c>
      <c r="C2828" t="s">
        <v>989</v>
      </c>
      <c r="D2828">
        <v>0</v>
      </c>
      <c r="E2828" s="1">
        <v>551400</v>
      </c>
      <c r="F2828" t="s">
        <v>989</v>
      </c>
      <c r="G2828" t="s">
        <v>531</v>
      </c>
      <c r="H2828" t="s">
        <v>532</v>
      </c>
      <c r="I2828" t="s">
        <v>533</v>
      </c>
      <c r="J2828" t="s">
        <v>534</v>
      </c>
      <c r="K2828" t="s">
        <v>119</v>
      </c>
      <c r="L2828" t="s">
        <v>120</v>
      </c>
    </row>
    <row r="2829" spans="1:12" x14ac:dyDescent="0.35">
      <c r="A2829" t="str">
        <f>VLOOKUP(E2829,kontoplaan!A562:F2030,6,FALSE)</f>
        <v>Põhitegevuse kulud</v>
      </c>
      <c r="B2829" t="str">
        <f>VLOOKUP(E2829,kontogrupp!A570:B1908,2,FALSE)</f>
        <v>55 - majandamiskulud</v>
      </c>
      <c r="C2829" t="s">
        <v>182</v>
      </c>
      <c r="D2829">
        <v>666</v>
      </c>
      <c r="E2829" s="1">
        <v>551460</v>
      </c>
      <c r="F2829" t="s">
        <v>182</v>
      </c>
      <c r="G2829" t="s">
        <v>531</v>
      </c>
      <c r="H2829" t="s">
        <v>532</v>
      </c>
      <c r="I2829" t="s">
        <v>533</v>
      </c>
      <c r="J2829" t="s">
        <v>534</v>
      </c>
      <c r="K2829" t="s">
        <v>119</v>
      </c>
      <c r="L2829" t="s">
        <v>120</v>
      </c>
    </row>
    <row r="2830" spans="1:12" x14ac:dyDescent="0.35">
      <c r="A2830" t="str">
        <f>VLOOKUP(E2830,kontoplaan!A563:F2031,6,FALSE)</f>
        <v>Põhitegevuse kulud</v>
      </c>
      <c r="B2830" t="str">
        <f>VLOOKUP(E2830,kontogrupp!A571:B1909,2,FALSE)</f>
        <v>55 - majandamiskulud</v>
      </c>
      <c r="C2830" t="s">
        <v>116</v>
      </c>
      <c r="D2830">
        <v>425</v>
      </c>
      <c r="E2830" s="1">
        <v>551483</v>
      </c>
      <c r="F2830" t="s">
        <v>116</v>
      </c>
      <c r="G2830" t="s">
        <v>531</v>
      </c>
      <c r="H2830" t="s">
        <v>532</v>
      </c>
      <c r="I2830" t="s">
        <v>533</v>
      </c>
      <c r="J2830" t="s">
        <v>534</v>
      </c>
      <c r="K2830" t="s">
        <v>119</v>
      </c>
      <c r="L2830" t="s">
        <v>120</v>
      </c>
    </row>
    <row r="2831" spans="1:12" x14ac:dyDescent="0.35">
      <c r="A2831" t="str">
        <f>VLOOKUP(E2831,kontoplaan!A564:F2032,6,FALSE)</f>
        <v>Põhitegevuse kulud</v>
      </c>
      <c r="B2831" t="str">
        <f>VLOOKUP(E2831,kontogrupp!A572:B1910,2,FALSE)</f>
        <v>55 - majandamiskulud</v>
      </c>
      <c r="C2831" t="s">
        <v>257</v>
      </c>
      <c r="D2831">
        <v>3876</v>
      </c>
      <c r="E2831" s="1">
        <v>551417</v>
      </c>
      <c r="F2831" t="s">
        <v>257</v>
      </c>
      <c r="G2831" t="s">
        <v>531</v>
      </c>
      <c r="H2831" t="s">
        <v>532</v>
      </c>
      <c r="I2831" t="s">
        <v>533</v>
      </c>
      <c r="J2831" t="s">
        <v>534</v>
      </c>
      <c r="K2831" t="s">
        <v>119</v>
      </c>
      <c r="L2831" t="s">
        <v>120</v>
      </c>
    </row>
    <row r="2832" spans="1:12" x14ac:dyDescent="0.35">
      <c r="A2832" t="str">
        <f>VLOOKUP(E2832,kontoplaan!A565:F2033,6,FALSE)</f>
        <v>Põhitegevuse kulud</v>
      </c>
      <c r="B2832" t="str">
        <f>VLOOKUP(E2832,kontogrupp!A573:B1911,2,FALSE)</f>
        <v>55 - majandamiskulud</v>
      </c>
      <c r="C2832" t="s">
        <v>989</v>
      </c>
      <c r="D2832">
        <v>0</v>
      </c>
      <c r="E2832" s="1">
        <v>551400</v>
      </c>
      <c r="F2832" t="s">
        <v>989</v>
      </c>
      <c r="G2832" t="s">
        <v>380</v>
      </c>
      <c r="H2832" t="s">
        <v>381</v>
      </c>
      <c r="I2832" t="s">
        <v>250</v>
      </c>
      <c r="J2832" t="s">
        <v>251</v>
      </c>
      <c r="K2832" t="s">
        <v>119</v>
      </c>
      <c r="L2832" t="s">
        <v>120</v>
      </c>
    </row>
    <row r="2833" spans="1:12" x14ac:dyDescent="0.35">
      <c r="A2833" t="str">
        <f>VLOOKUP(E2833,kontoplaan!A566:F2034,6,FALSE)</f>
        <v>Põhitegevuse kulud</v>
      </c>
      <c r="B2833" t="str">
        <f>VLOOKUP(E2833,kontogrupp!A574:B1912,2,FALSE)</f>
        <v>55 - majandamiskulud</v>
      </c>
      <c r="C2833" t="s">
        <v>182</v>
      </c>
      <c r="D2833">
        <v>250</v>
      </c>
      <c r="E2833" s="1">
        <v>551460</v>
      </c>
      <c r="F2833" t="s">
        <v>182</v>
      </c>
      <c r="G2833" t="s">
        <v>380</v>
      </c>
      <c r="H2833" t="s">
        <v>381</v>
      </c>
      <c r="I2833" t="s">
        <v>250</v>
      </c>
      <c r="J2833" t="s">
        <v>251</v>
      </c>
      <c r="K2833" t="s">
        <v>119</v>
      </c>
      <c r="L2833" t="s">
        <v>120</v>
      </c>
    </row>
    <row r="2834" spans="1:12" x14ac:dyDescent="0.35">
      <c r="A2834" t="str">
        <f>VLOOKUP(E2834,kontoplaan!A567:F2035,6,FALSE)</f>
        <v>Põhitegevuse kulud</v>
      </c>
      <c r="B2834" t="str">
        <f>VLOOKUP(E2834,kontogrupp!A575:B1913,2,FALSE)</f>
        <v>55 - majandamiskulud</v>
      </c>
      <c r="C2834" t="s">
        <v>1329</v>
      </c>
      <c r="D2834">
        <v>383</v>
      </c>
      <c r="E2834" s="1">
        <v>551484</v>
      </c>
      <c r="F2834" t="s">
        <v>1329</v>
      </c>
      <c r="G2834" t="s">
        <v>380</v>
      </c>
      <c r="H2834" t="s">
        <v>381</v>
      </c>
      <c r="I2834" t="s">
        <v>250</v>
      </c>
      <c r="J2834" t="s">
        <v>251</v>
      </c>
      <c r="K2834" t="s">
        <v>119</v>
      </c>
      <c r="L2834" t="s">
        <v>120</v>
      </c>
    </row>
    <row r="2835" spans="1:12" x14ac:dyDescent="0.35">
      <c r="A2835" t="str">
        <f>VLOOKUP(E2835,kontoplaan!A568:F2036,6,FALSE)</f>
        <v>Põhitegevuse kulud</v>
      </c>
      <c r="B2835" t="str">
        <f>VLOOKUP(E2835,kontogrupp!A576:B1914,2,FALSE)</f>
        <v>55 - majandamiskulud</v>
      </c>
      <c r="C2835" t="s">
        <v>678</v>
      </c>
      <c r="D2835">
        <v>0</v>
      </c>
      <c r="E2835" s="1">
        <v>551410</v>
      </c>
      <c r="F2835" t="s">
        <v>678</v>
      </c>
      <c r="G2835" t="s">
        <v>380</v>
      </c>
      <c r="H2835" t="s">
        <v>381</v>
      </c>
      <c r="I2835" t="s">
        <v>250</v>
      </c>
      <c r="J2835" t="s">
        <v>251</v>
      </c>
      <c r="K2835" t="s">
        <v>119</v>
      </c>
      <c r="L2835" t="s">
        <v>120</v>
      </c>
    </row>
    <row r="2836" spans="1:12" x14ac:dyDescent="0.35">
      <c r="A2836" t="str">
        <f>VLOOKUP(E2836,kontoplaan!A569:F2037,6,FALSE)</f>
        <v>Põhitegevuse kulud</v>
      </c>
      <c r="B2836" t="str">
        <f>VLOOKUP(E2836,kontogrupp!A577:B1915,2,FALSE)</f>
        <v>55 - majandamiskulud</v>
      </c>
      <c r="C2836" t="s">
        <v>989</v>
      </c>
      <c r="D2836">
        <v>1000</v>
      </c>
      <c r="E2836" s="1">
        <v>551400</v>
      </c>
      <c r="F2836" t="s">
        <v>989</v>
      </c>
      <c r="G2836" t="s">
        <v>134</v>
      </c>
      <c r="H2836" t="s">
        <v>135</v>
      </c>
      <c r="I2836" t="s">
        <v>117</v>
      </c>
      <c r="J2836" t="s">
        <v>118</v>
      </c>
      <c r="K2836" t="s">
        <v>119</v>
      </c>
      <c r="L2836" t="s">
        <v>120</v>
      </c>
    </row>
    <row r="2837" spans="1:12" x14ac:dyDescent="0.35">
      <c r="A2837" t="str">
        <f>VLOOKUP(E2837,kontoplaan!A570:F2038,6,FALSE)</f>
        <v>Põhitegevuse kulud</v>
      </c>
      <c r="B2837" t="str">
        <f>VLOOKUP(E2837,kontogrupp!A578:B1916,2,FALSE)</f>
        <v>55 - majandamiskulud</v>
      </c>
      <c r="C2837" t="s">
        <v>182</v>
      </c>
      <c r="D2837">
        <v>1585</v>
      </c>
      <c r="E2837" s="1">
        <v>551460</v>
      </c>
      <c r="F2837" t="s">
        <v>182</v>
      </c>
      <c r="G2837" t="s">
        <v>134</v>
      </c>
      <c r="H2837" t="s">
        <v>135</v>
      </c>
      <c r="I2837" t="s">
        <v>117</v>
      </c>
      <c r="J2837" t="s">
        <v>118</v>
      </c>
      <c r="K2837" t="s">
        <v>119</v>
      </c>
      <c r="L2837" t="s">
        <v>120</v>
      </c>
    </row>
    <row r="2838" spans="1:12" x14ac:dyDescent="0.35">
      <c r="A2838" t="str">
        <f>VLOOKUP(E2838,kontoplaan!A571:F2039,6,FALSE)</f>
        <v>Põhitegevuse kulud</v>
      </c>
      <c r="B2838" t="str">
        <f>VLOOKUP(E2838,kontogrupp!A579:B1917,2,FALSE)</f>
        <v>55 - majandamiskulud</v>
      </c>
      <c r="C2838" t="s">
        <v>116</v>
      </c>
      <c r="D2838">
        <v>10149</v>
      </c>
      <c r="E2838" s="1">
        <v>551483</v>
      </c>
      <c r="F2838" t="s">
        <v>116</v>
      </c>
      <c r="G2838" t="s">
        <v>134</v>
      </c>
      <c r="H2838" t="s">
        <v>135</v>
      </c>
      <c r="I2838" t="s">
        <v>117</v>
      </c>
      <c r="J2838" t="s">
        <v>118</v>
      </c>
      <c r="K2838" t="s">
        <v>119</v>
      </c>
      <c r="L2838" t="s">
        <v>120</v>
      </c>
    </row>
    <row r="2839" spans="1:12" x14ac:dyDescent="0.35">
      <c r="A2839" t="str">
        <f>VLOOKUP(E2839,kontoplaan!A572:F2040,6,FALSE)</f>
        <v>Põhitegevuse kulud</v>
      </c>
      <c r="B2839" t="str">
        <f>VLOOKUP(E2839,kontogrupp!A580:B1918,2,FALSE)</f>
        <v>55 - majandamiskulud</v>
      </c>
      <c r="C2839" t="s">
        <v>1329</v>
      </c>
      <c r="D2839">
        <v>773</v>
      </c>
      <c r="E2839" s="1">
        <v>551484</v>
      </c>
      <c r="F2839" t="s">
        <v>1329</v>
      </c>
      <c r="G2839" t="s">
        <v>134</v>
      </c>
      <c r="H2839" t="s">
        <v>135</v>
      </c>
      <c r="I2839" t="s">
        <v>117</v>
      </c>
      <c r="J2839" t="s">
        <v>118</v>
      </c>
      <c r="K2839" t="s">
        <v>119</v>
      </c>
      <c r="L2839" t="s">
        <v>120</v>
      </c>
    </row>
    <row r="2840" spans="1:12" x14ac:dyDescent="0.35">
      <c r="A2840" t="str">
        <f>VLOOKUP(E2840,kontoplaan!A573:F2041,6,FALSE)</f>
        <v>Põhitegevuse kulud</v>
      </c>
      <c r="B2840" t="str">
        <f>VLOOKUP(E2840,kontogrupp!A581:B1919,2,FALSE)</f>
        <v>55 - majandamiskulud</v>
      </c>
      <c r="C2840" t="s">
        <v>257</v>
      </c>
      <c r="D2840">
        <v>3037</v>
      </c>
      <c r="E2840" s="1">
        <v>551417</v>
      </c>
      <c r="F2840" t="s">
        <v>257</v>
      </c>
      <c r="G2840" t="s">
        <v>134</v>
      </c>
      <c r="H2840" t="s">
        <v>135</v>
      </c>
      <c r="I2840" t="s">
        <v>117</v>
      </c>
      <c r="J2840" t="s">
        <v>118</v>
      </c>
      <c r="K2840" t="s">
        <v>119</v>
      </c>
      <c r="L2840" t="s">
        <v>120</v>
      </c>
    </row>
    <row r="2841" spans="1:12" x14ac:dyDescent="0.35">
      <c r="A2841" t="str">
        <f>VLOOKUP(E2841,kontoplaan!A574:F2042,6,FALSE)</f>
        <v>Põhitegevuse kulud</v>
      </c>
      <c r="B2841" t="str">
        <f>VLOOKUP(E2841,kontogrupp!A582:B1920,2,FALSE)</f>
        <v>55 - majandamiskulud</v>
      </c>
      <c r="C2841" t="s">
        <v>257</v>
      </c>
      <c r="D2841">
        <v>1462</v>
      </c>
      <c r="E2841" s="1">
        <v>551417</v>
      </c>
      <c r="F2841" t="s">
        <v>257</v>
      </c>
      <c r="G2841" t="s">
        <v>154</v>
      </c>
      <c r="H2841" t="s">
        <v>155</v>
      </c>
      <c r="I2841" t="s">
        <v>117</v>
      </c>
      <c r="J2841" t="s">
        <v>118</v>
      </c>
      <c r="K2841" t="s">
        <v>119</v>
      </c>
      <c r="L2841" t="s">
        <v>120</v>
      </c>
    </row>
    <row r="2842" spans="1:12" x14ac:dyDescent="0.35">
      <c r="A2842" t="str">
        <f>VLOOKUP(E2842,kontoplaan!A575:F2043,6,FALSE)</f>
        <v>Põhitegevuse kulud</v>
      </c>
      <c r="B2842" t="str">
        <f>VLOOKUP(E2842,kontogrupp!A583:B1921,2,FALSE)</f>
        <v>55 - majandamiskulud</v>
      </c>
      <c r="C2842" t="s">
        <v>1329</v>
      </c>
      <c r="D2842">
        <v>322</v>
      </c>
      <c r="E2842" s="1">
        <v>551484</v>
      </c>
      <c r="F2842" t="s">
        <v>1329</v>
      </c>
      <c r="G2842" t="s">
        <v>154</v>
      </c>
      <c r="H2842" t="s">
        <v>155</v>
      </c>
      <c r="I2842" t="s">
        <v>117</v>
      </c>
      <c r="J2842" t="s">
        <v>118</v>
      </c>
      <c r="K2842" t="s">
        <v>119</v>
      </c>
      <c r="L2842" t="s">
        <v>120</v>
      </c>
    </row>
    <row r="2843" spans="1:12" x14ac:dyDescent="0.35">
      <c r="A2843" t="str">
        <f>VLOOKUP(E2843,kontoplaan!A576:F2044,6,FALSE)</f>
        <v>Põhitegevuse kulud</v>
      </c>
      <c r="B2843" t="str">
        <f>VLOOKUP(E2843,kontogrupp!A584:B1922,2,FALSE)</f>
        <v>55 - majandamiskulud</v>
      </c>
      <c r="C2843" t="s">
        <v>116</v>
      </c>
      <c r="D2843">
        <v>2506</v>
      </c>
      <c r="E2843" s="1">
        <v>551483</v>
      </c>
      <c r="F2843" t="s">
        <v>116</v>
      </c>
      <c r="G2843" t="s">
        <v>154</v>
      </c>
      <c r="H2843" t="s">
        <v>155</v>
      </c>
      <c r="I2843" t="s">
        <v>117</v>
      </c>
      <c r="J2843" t="s">
        <v>118</v>
      </c>
      <c r="K2843" t="s">
        <v>119</v>
      </c>
      <c r="L2843" t="s">
        <v>120</v>
      </c>
    </row>
    <row r="2844" spans="1:12" x14ac:dyDescent="0.35">
      <c r="A2844" t="str">
        <f>VLOOKUP(E2844,kontoplaan!A577:F2045,6,FALSE)</f>
        <v>Põhitegevuse kulud</v>
      </c>
      <c r="B2844" t="str">
        <f>VLOOKUP(E2844,kontogrupp!A585:B1923,2,FALSE)</f>
        <v>55 - majandamiskulud</v>
      </c>
      <c r="C2844" t="s">
        <v>182</v>
      </c>
      <c r="D2844">
        <v>750</v>
      </c>
      <c r="E2844" s="1">
        <v>551460</v>
      </c>
      <c r="F2844" t="s">
        <v>182</v>
      </c>
      <c r="G2844" t="s">
        <v>154</v>
      </c>
      <c r="H2844" t="s">
        <v>155</v>
      </c>
      <c r="I2844" t="s">
        <v>117</v>
      </c>
      <c r="J2844" t="s">
        <v>118</v>
      </c>
      <c r="K2844" t="s">
        <v>119</v>
      </c>
      <c r="L2844" t="s">
        <v>120</v>
      </c>
    </row>
    <row r="2845" spans="1:12" x14ac:dyDescent="0.35">
      <c r="A2845" t="str">
        <f>VLOOKUP(E2845,kontoplaan!A578:F2046,6,FALSE)</f>
        <v>Põhitegevuse kulud</v>
      </c>
      <c r="B2845" t="str">
        <f>VLOOKUP(E2845,kontogrupp!A586:B1924,2,FALSE)</f>
        <v>55 - majandamiskulud</v>
      </c>
      <c r="C2845" t="s">
        <v>989</v>
      </c>
      <c r="D2845">
        <v>750</v>
      </c>
      <c r="E2845" s="1">
        <v>551400</v>
      </c>
      <c r="F2845" t="s">
        <v>989</v>
      </c>
      <c r="G2845" t="s">
        <v>154</v>
      </c>
      <c r="H2845" t="s">
        <v>155</v>
      </c>
      <c r="I2845" t="s">
        <v>117</v>
      </c>
      <c r="J2845" t="s">
        <v>118</v>
      </c>
      <c r="K2845" t="s">
        <v>119</v>
      </c>
      <c r="L2845" t="s">
        <v>120</v>
      </c>
    </row>
    <row r="2846" spans="1:12" x14ac:dyDescent="0.35">
      <c r="A2846" t="str">
        <f>VLOOKUP(E2846,kontoplaan!A579:F2047,6,FALSE)</f>
        <v>Põhitegevuse kulud</v>
      </c>
      <c r="B2846" t="str">
        <f>VLOOKUP(E2846,kontogrupp!A587:B1925,2,FALSE)</f>
        <v>55 - majandamiskulud</v>
      </c>
      <c r="C2846" t="s">
        <v>257</v>
      </c>
      <c r="D2846">
        <v>1892</v>
      </c>
      <c r="E2846" s="1">
        <v>551417</v>
      </c>
      <c r="F2846" t="s">
        <v>257</v>
      </c>
      <c r="G2846" t="s">
        <v>404</v>
      </c>
      <c r="H2846" t="s">
        <v>405</v>
      </c>
      <c r="I2846" t="s">
        <v>307</v>
      </c>
      <c r="J2846" t="s">
        <v>308</v>
      </c>
      <c r="K2846" t="s">
        <v>119</v>
      </c>
      <c r="L2846" t="s">
        <v>120</v>
      </c>
    </row>
    <row r="2847" spans="1:12" x14ac:dyDescent="0.35">
      <c r="A2847" t="str">
        <f>VLOOKUP(E2847,kontoplaan!A580:F2048,6,FALSE)</f>
        <v>Põhitegevuse kulud</v>
      </c>
      <c r="B2847" t="str">
        <f>VLOOKUP(E2847,kontogrupp!A588:B1926,2,FALSE)</f>
        <v>55 - majandamiskulud</v>
      </c>
      <c r="C2847" t="s">
        <v>1329</v>
      </c>
      <c r="D2847">
        <v>1806</v>
      </c>
      <c r="E2847" s="1">
        <v>551484</v>
      </c>
      <c r="F2847" t="s">
        <v>1329</v>
      </c>
      <c r="G2847" t="s">
        <v>404</v>
      </c>
      <c r="H2847" t="s">
        <v>405</v>
      </c>
      <c r="I2847" t="s">
        <v>307</v>
      </c>
      <c r="J2847" t="s">
        <v>308</v>
      </c>
      <c r="K2847" t="s">
        <v>119</v>
      </c>
      <c r="L2847" t="s">
        <v>120</v>
      </c>
    </row>
    <row r="2848" spans="1:12" x14ac:dyDescent="0.35">
      <c r="A2848" t="str">
        <f>VLOOKUP(E2848,kontoplaan!A581:F2049,6,FALSE)</f>
        <v>Põhitegevuse kulud</v>
      </c>
      <c r="B2848" t="str">
        <f>VLOOKUP(E2848,kontogrupp!A589:B1927,2,FALSE)</f>
        <v>55 - majandamiskulud</v>
      </c>
      <c r="C2848" t="s">
        <v>182</v>
      </c>
      <c r="D2848">
        <v>150</v>
      </c>
      <c r="E2848" s="1">
        <v>551460</v>
      </c>
      <c r="F2848" t="s">
        <v>182</v>
      </c>
      <c r="G2848" t="s">
        <v>404</v>
      </c>
      <c r="H2848" t="s">
        <v>405</v>
      </c>
      <c r="I2848" t="s">
        <v>307</v>
      </c>
      <c r="J2848" t="s">
        <v>308</v>
      </c>
      <c r="K2848" t="s">
        <v>119</v>
      </c>
      <c r="L2848" t="s">
        <v>120</v>
      </c>
    </row>
    <row r="2849" spans="1:12" x14ac:dyDescent="0.35">
      <c r="A2849" t="str">
        <f>VLOOKUP(E2849,kontoplaan!A582:F2050,6,FALSE)</f>
        <v>Põhitegevuse kulud</v>
      </c>
      <c r="B2849" t="str">
        <f>VLOOKUP(E2849,kontogrupp!A590:B1928,2,FALSE)</f>
        <v>55 - majandamiskulud</v>
      </c>
      <c r="C2849" t="s">
        <v>257</v>
      </c>
      <c r="D2849">
        <v>2300</v>
      </c>
      <c r="E2849" s="1">
        <v>551417</v>
      </c>
      <c r="F2849" t="s">
        <v>257</v>
      </c>
      <c r="G2849" t="s">
        <v>158</v>
      </c>
      <c r="H2849" t="s">
        <v>159</v>
      </c>
      <c r="I2849" t="s">
        <v>117</v>
      </c>
      <c r="J2849" t="s">
        <v>118</v>
      </c>
      <c r="K2849" t="s">
        <v>119</v>
      </c>
      <c r="L2849" t="s">
        <v>120</v>
      </c>
    </row>
    <row r="2850" spans="1:12" x14ac:dyDescent="0.35">
      <c r="A2850" t="str">
        <f>VLOOKUP(E2850,kontoplaan!A583:F2051,6,FALSE)</f>
        <v>Põhitegevuse kulud</v>
      </c>
      <c r="B2850" t="str">
        <f>VLOOKUP(E2850,kontogrupp!A591:B1929,2,FALSE)</f>
        <v>55 - majandamiskulud</v>
      </c>
      <c r="C2850" t="s">
        <v>1329</v>
      </c>
      <c r="D2850">
        <v>440</v>
      </c>
      <c r="E2850" s="1">
        <v>551484</v>
      </c>
      <c r="F2850" t="s">
        <v>1329</v>
      </c>
      <c r="G2850" t="s">
        <v>158</v>
      </c>
      <c r="H2850" t="s">
        <v>159</v>
      </c>
      <c r="I2850" t="s">
        <v>117</v>
      </c>
      <c r="J2850" t="s">
        <v>118</v>
      </c>
      <c r="K2850" t="s">
        <v>119</v>
      </c>
      <c r="L2850" t="s">
        <v>120</v>
      </c>
    </row>
    <row r="2851" spans="1:12" x14ac:dyDescent="0.35">
      <c r="A2851" t="str">
        <f>VLOOKUP(E2851,kontoplaan!A584:F2052,6,FALSE)</f>
        <v>Põhitegevuse kulud</v>
      </c>
      <c r="B2851" t="str">
        <f>VLOOKUP(E2851,kontogrupp!A592:B1930,2,FALSE)</f>
        <v>55 - majandamiskulud</v>
      </c>
      <c r="C2851" t="s">
        <v>116</v>
      </c>
      <c r="D2851">
        <v>9074</v>
      </c>
      <c r="E2851" s="1">
        <v>551483</v>
      </c>
      <c r="F2851" t="s">
        <v>116</v>
      </c>
      <c r="G2851" t="s">
        <v>158</v>
      </c>
      <c r="H2851" t="s">
        <v>159</v>
      </c>
      <c r="I2851" t="s">
        <v>117</v>
      </c>
      <c r="J2851" t="s">
        <v>118</v>
      </c>
      <c r="K2851" t="s">
        <v>119</v>
      </c>
      <c r="L2851" t="s">
        <v>120</v>
      </c>
    </row>
    <row r="2852" spans="1:12" x14ac:dyDescent="0.35">
      <c r="A2852" t="str">
        <f>VLOOKUP(E2852,kontoplaan!A585:F2053,6,FALSE)</f>
        <v>Põhitegevuse kulud</v>
      </c>
      <c r="B2852" t="str">
        <f>VLOOKUP(E2852,kontogrupp!A593:B1931,2,FALSE)</f>
        <v>55 - majandamiskulud</v>
      </c>
      <c r="C2852" t="s">
        <v>182</v>
      </c>
      <c r="D2852">
        <v>1500</v>
      </c>
      <c r="E2852" s="1">
        <v>551460</v>
      </c>
      <c r="F2852" t="s">
        <v>182</v>
      </c>
      <c r="G2852" t="s">
        <v>158</v>
      </c>
      <c r="H2852" t="s">
        <v>159</v>
      </c>
      <c r="I2852" t="s">
        <v>117</v>
      </c>
      <c r="J2852" t="s">
        <v>118</v>
      </c>
      <c r="K2852" t="s">
        <v>119</v>
      </c>
      <c r="L2852" t="s">
        <v>120</v>
      </c>
    </row>
    <row r="2853" spans="1:12" x14ac:dyDescent="0.35">
      <c r="A2853" t="str">
        <f>VLOOKUP(E2853,kontoplaan!A586:F2054,6,FALSE)</f>
        <v>Põhitegevuse kulud</v>
      </c>
      <c r="B2853" t="str">
        <f>VLOOKUP(E2853,kontogrupp!A594:B1932,2,FALSE)</f>
        <v>55 - majandamiskulud</v>
      </c>
      <c r="C2853" t="s">
        <v>989</v>
      </c>
      <c r="D2853">
        <v>1000</v>
      </c>
      <c r="E2853" s="1">
        <v>551400</v>
      </c>
      <c r="F2853" t="s">
        <v>989</v>
      </c>
      <c r="G2853" t="s">
        <v>158</v>
      </c>
      <c r="H2853" t="s">
        <v>159</v>
      </c>
      <c r="I2853" t="s">
        <v>117</v>
      </c>
      <c r="J2853" t="s">
        <v>118</v>
      </c>
      <c r="K2853" t="s">
        <v>119</v>
      </c>
      <c r="L2853" t="s">
        <v>120</v>
      </c>
    </row>
    <row r="2854" spans="1:12" x14ac:dyDescent="0.35">
      <c r="A2854" t="str">
        <f>VLOOKUP(E2854,kontoplaan!A587:F2055,6,FALSE)</f>
        <v>Põhitegevuse kulud</v>
      </c>
      <c r="B2854" t="str">
        <f>VLOOKUP(E2854,kontogrupp!A595:B1933,2,FALSE)</f>
        <v>55 - majandamiskulud</v>
      </c>
      <c r="C2854" t="s">
        <v>1329</v>
      </c>
      <c r="D2854">
        <v>481</v>
      </c>
      <c r="E2854" s="1">
        <v>551484</v>
      </c>
      <c r="F2854" t="s">
        <v>1329</v>
      </c>
      <c r="G2854" t="s">
        <v>482</v>
      </c>
      <c r="H2854" t="s">
        <v>483</v>
      </c>
      <c r="I2854" t="s">
        <v>250</v>
      </c>
      <c r="J2854" t="s">
        <v>251</v>
      </c>
      <c r="K2854" t="s">
        <v>119</v>
      </c>
      <c r="L2854" t="s">
        <v>120</v>
      </c>
    </row>
    <row r="2855" spans="1:12" x14ac:dyDescent="0.35">
      <c r="A2855" t="str">
        <f>VLOOKUP(E2855,kontoplaan!A588:F2056,6,FALSE)</f>
        <v>Põhitegevuse kulud</v>
      </c>
      <c r="B2855" t="str">
        <f>VLOOKUP(E2855,kontogrupp!A596:B1934,2,FALSE)</f>
        <v>55 - majandamiskulud</v>
      </c>
      <c r="C2855" t="s">
        <v>182</v>
      </c>
      <c r="D2855">
        <v>250</v>
      </c>
      <c r="E2855" s="1">
        <v>551460</v>
      </c>
      <c r="F2855" t="s">
        <v>182</v>
      </c>
      <c r="G2855" t="s">
        <v>482</v>
      </c>
      <c r="H2855" t="s">
        <v>483</v>
      </c>
      <c r="I2855" t="s">
        <v>250</v>
      </c>
      <c r="J2855" t="s">
        <v>251</v>
      </c>
      <c r="K2855" t="s">
        <v>119</v>
      </c>
      <c r="L2855" t="s">
        <v>120</v>
      </c>
    </row>
    <row r="2856" spans="1:12" x14ac:dyDescent="0.35">
      <c r="A2856" t="str">
        <f>VLOOKUP(E2856,kontoplaan!A589:F2057,6,FALSE)</f>
        <v>Põhitegevuse kulud</v>
      </c>
      <c r="B2856" t="str">
        <f>VLOOKUP(E2856,kontogrupp!A597:B1935,2,FALSE)</f>
        <v>55 - majandamiskulud</v>
      </c>
      <c r="C2856" t="s">
        <v>989</v>
      </c>
      <c r="D2856">
        <v>146</v>
      </c>
      <c r="E2856" s="1">
        <v>551400</v>
      </c>
      <c r="F2856" t="s">
        <v>989</v>
      </c>
      <c r="G2856" t="s">
        <v>482</v>
      </c>
      <c r="H2856" t="s">
        <v>483</v>
      </c>
      <c r="I2856" t="s">
        <v>250</v>
      </c>
      <c r="J2856" t="s">
        <v>251</v>
      </c>
      <c r="K2856" t="s">
        <v>119</v>
      </c>
      <c r="L2856" t="s">
        <v>120</v>
      </c>
    </row>
    <row r="2857" spans="1:12" x14ac:dyDescent="0.35">
      <c r="A2857" t="str">
        <f>VLOOKUP(E2857,kontoplaan!A590:F2058,6,FALSE)</f>
        <v>Põhitegevuse kulud</v>
      </c>
      <c r="B2857" t="str">
        <f>VLOOKUP(E2857,kontogrupp!A598:B1936,2,FALSE)</f>
        <v>55 - majandamiskulud</v>
      </c>
      <c r="C2857" t="s">
        <v>182</v>
      </c>
      <c r="D2857">
        <v>250</v>
      </c>
      <c r="E2857" s="1">
        <v>551460</v>
      </c>
      <c r="F2857" t="s">
        <v>182</v>
      </c>
      <c r="G2857" t="s">
        <v>563</v>
      </c>
      <c r="H2857" t="s">
        <v>564</v>
      </c>
      <c r="I2857" t="s">
        <v>565</v>
      </c>
      <c r="J2857" t="s">
        <v>566</v>
      </c>
      <c r="K2857" t="s">
        <v>119</v>
      </c>
      <c r="L2857" t="s">
        <v>120</v>
      </c>
    </row>
    <row r="2858" spans="1:12" x14ac:dyDescent="0.35">
      <c r="A2858" t="str">
        <f>VLOOKUP(E2858,kontoplaan!A591:F2059,6,FALSE)</f>
        <v>Põhitegevuse kulud</v>
      </c>
      <c r="B2858" t="str">
        <f>VLOOKUP(E2858,kontogrupp!A599:B1937,2,FALSE)</f>
        <v>55 - majandamiskulud</v>
      </c>
      <c r="C2858" t="s">
        <v>116</v>
      </c>
      <c r="D2858">
        <v>0</v>
      </c>
      <c r="E2858" s="1">
        <v>551483</v>
      </c>
      <c r="F2858" t="s">
        <v>116</v>
      </c>
      <c r="G2858" t="s">
        <v>563</v>
      </c>
      <c r="H2858" t="s">
        <v>564</v>
      </c>
      <c r="I2858" t="s">
        <v>565</v>
      </c>
      <c r="J2858" t="s">
        <v>566</v>
      </c>
      <c r="K2858" t="s">
        <v>119</v>
      </c>
      <c r="L2858" t="s">
        <v>120</v>
      </c>
    </row>
    <row r="2859" spans="1:12" x14ac:dyDescent="0.35">
      <c r="A2859" t="str">
        <f>VLOOKUP(E2859,kontoplaan!A592:F2060,6,FALSE)</f>
        <v>Põhitegevuse kulud</v>
      </c>
      <c r="B2859" t="str">
        <f>VLOOKUP(E2859,kontogrupp!A600:B1938,2,FALSE)</f>
        <v>55 - majandamiskulud</v>
      </c>
      <c r="C2859" t="s">
        <v>257</v>
      </c>
      <c r="D2859">
        <v>1464</v>
      </c>
      <c r="E2859" s="1">
        <v>551417</v>
      </c>
      <c r="F2859" t="s">
        <v>257</v>
      </c>
      <c r="G2859" t="s">
        <v>563</v>
      </c>
      <c r="H2859" t="s">
        <v>564</v>
      </c>
      <c r="I2859" t="s">
        <v>565</v>
      </c>
      <c r="J2859" t="s">
        <v>566</v>
      </c>
      <c r="K2859" t="s">
        <v>119</v>
      </c>
      <c r="L2859" t="s">
        <v>120</v>
      </c>
    </row>
    <row r="2860" spans="1:12" x14ac:dyDescent="0.35">
      <c r="A2860" t="str">
        <f>VLOOKUP(E2860,kontoplaan!A593:F2061,6,FALSE)</f>
        <v>Põhitegevuse kulud</v>
      </c>
      <c r="B2860" t="str">
        <f>VLOOKUP(E2860,kontogrupp!A601:B1939,2,FALSE)</f>
        <v>55 - majandamiskulud</v>
      </c>
      <c r="C2860" t="s">
        <v>257</v>
      </c>
      <c r="D2860">
        <v>0</v>
      </c>
      <c r="E2860" s="1">
        <v>551417</v>
      </c>
      <c r="F2860" t="s">
        <v>257</v>
      </c>
      <c r="G2860" t="s">
        <v>563</v>
      </c>
      <c r="H2860" t="s">
        <v>564</v>
      </c>
      <c r="I2860" t="s">
        <v>568</v>
      </c>
      <c r="J2860" t="s">
        <v>569</v>
      </c>
      <c r="K2860" t="s">
        <v>119</v>
      </c>
      <c r="L2860" t="s">
        <v>120</v>
      </c>
    </row>
    <row r="2861" spans="1:12" x14ac:dyDescent="0.35">
      <c r="A2861" t="str">
        <f>VLOOKUP(E2861,kontoplaan!A594:F2062,6,FALSE)</f>
        <v>Põhitegevuse kulud</v>
      </c>
      <c r="B2861" t="str">
        <f>VLOOKUP(E2861,kontogrupp!A602:B1940,2,FALSE)</f>
        <v>55 - majandamiskulud</v>
      </c>
      <c r="C2861" t="s">
        <v>116</v>
      </c>
      <c r="D2861">
        <v>0</v>
      </c>
      <c r="E2861" s="1">
        <v>551483</v>
      </c>
      <c r="F2861" t="s">
        <v>116</v>
      </c>
      <c r="G2861" t="s">
        <v>563</v>
      </c>
      <c r="H2861" t="s">
        <v>564</v>
      </c>
      <c r="I2861" t="s">
        <v>568</v>
      </c>
      <c r="J2861" t="s">
        <v>569</v>
      </c>
      <c r="K2861" t="s">
        <v>119</v>
      </c>
      <c r="L2861" t="s">
        <v>120</v>
      </c>
    </row>
    <row r="2862" spans="1:12" x14ac:dyDescent="0.35">
      <c r="A2862" t="str">
        <f>VLOOKUP(E2862,kontoplaan!A595:F2063,6,FALSE)</f>
        <v>Põhitegevuse kulud</v>
      </c>
      <c r="B2862" t="str">
        <f>VLOOKUP(E2862,kontogrupp!A603:B1941,2,FALSE)</f>
        <v>55 - majandamiskulud</v>
      </c>
      <c r="C2862" t="s">
        <v>182</v>
      </c>
      <c r="D2862">
        <v>250</v>
      </c>
      <c r="E2862" s="1">
        <v>551460</v>
      </c>
      <c r="F2862" t="s">
        <v>182</v>
      </c>
      <c r="G2862" t="s">
        <v>563</v>
      </c>
      <c r="H2862" t="s">
        <v>564</v>
      </c>
      <c r="I2862" t="s">
        <v>568</v>
      </c>
      <c r="J2862" t="s">
        <v>569</v>
      </c>
      <c r="K2862" t="s">
        <v>119</v>
      </c>
      <c r="L2862" t="s">
        <v>120</v>
      </c>
    </row>
    <row r="2863" spans="1:12" x14ac:dyDescent="0.35">
      <c r="A2863" t="str">
        <f>VLOOKUP(E2863,kontoplaan!A596:F2064,6,FALSE)</f>
        <v>Põhitegevuse kulud</v>
      </c>
      <c r="B2863" t="str">
        <f>VLOOKUP(E2863,kontogrupp!A604:B1942,2,FALSE)</f>
        <v>55 - majandamiskulud</v>
      </c>
      <c r="C2863" t="s">
        <v>989</v>
      </c>
      <c r="D2863">
        <v>250</v>
      </c>
      <c r="E2863" s="1">
        <v>551400</v>
      </c>
      <c r="F2863" t="s">
        <v>989</v>
      </c>
      <c r="G2863" t="s">
        <v>563</v>
      </c>
      <c r="H2863" t="s">
        <v>564</v>
      </c>
      <c r="I2863" t="s">
        <v>568</v>
      </c>
      <c r="J2863" t="s">
        <v>569</v>
      </c>
      <c r="K2863" t="s">
        <v>119</v>
      </c>
      <c r="L2863" t="s">
        <v>120</v>
      </c>
    </row>
    <row r="2864" spans="1:12" x14ac:dyDescent="0.35">
      <c r="A2864" t="str">
        <f>VLOOKUP(E2864,kontoplaan!A597:F2065,6,FALSE)</f>
        <v>Põhitegevuse kulud</v>
      </c>
      <c r="B2864" t="str">
        <f>VLOOKUP(E2864,kontogrupp!A605:B1943,2,FALSE)</f>
        <v>55 - majandamiskulud</v>
      </c>
      <c r="C2864" t="s">
        <v>1266</v>
      </c>
      <c r="D2864">
        <v>0</v>
      </c>
      <c r="E2864" s="1">
        <v>551401</v>
      </c>
      <c r="F2864" t="s">
        <v>1266</v>
      </c>
      <c r="G2864" t="s">
        <v>563</v>
      </c>
      <c r="H2864" t="s">
        <v>564</v>
      </c>
      <c r="I2864" t="s">
        <v>568</v>
      </c>
      <c r="J2864" t="s">
        <v>569</v>
      </c>
      <c r="K2864" t="s">
        <v>119</v>
      </c>
      <c r="L2864" t="s">
        <v>120</v>
      </c>
    </row>
    <row r="2865" spans="1:12" x14ac:dyDescent="0.35">
      <c r="A2865" t="str">
        <f>VLOOKUP(E2865,kontoplaan!A598:F2066,6,FALSE)</f>
        <v>Põhitegevuse kulud</v>
      </c>
      <c r="B2865" t="str">
        <f>VLOOKUP(E2865,kontogrupp!A606:B1944,2,FALSE)</f>
        <v>55 - majandamiskulud</v>
      </c>
      <c r="C2865" t="s">
        <v>257</v>
      </c>
      <c r="D2865">
        <v>763</v>
      </c>
      <c r="E2865" s="1">
        <v>551417</v>
      </c>
      <c r="F2865" t="s">
        <v>257</v>
      </c>
      <c r="G2865" t="s">
        <v>305</v>
      </c>
      <c r="H2865" t="s">
        <v>306</v>
      </c>
      <c r="I2865" t="s">
        <v>307</v>
      </c>
      <c r="J2865" t="s">
        <v>308</v>
      </c>
      <c r="K2865" t="s">
        <v>119</v>
      </c>
      <c r="L2865" t="s">
        <v>120</v>
      </c>
    </row>
    <row r="2866" spans="1:12" x14ac:dyDescent="0.35">
      <c r="A2866" t="str">
        <f>VLOOKUP(E2866,kontoplaan!A599:F2067,6,FALSE)</f>
        <v>Põhitegevuse kulud</v>
      </c>
      <c r="B2866" t="str">
        <f>VLOOKUP(E2866,kontogrupp!A607:B1945,2,FALSE)</f>
        <v>55 - majandamiskulud</v>
      </c>
      <c r="C2866" t="s">
        <v>1329</v>
      </c>
      <c r="D2866">
        <v>897</v>
      </c>
      <c r="E2866" s="1">
        <v>551484</v>
      </c>
      <c r="F2866" t="s">
        <v>1329</v>
      </c>
      <c r="G2866" t="s">
        <v>305</v>
      </c>
      <c r="H2866" t="s">
        <v>306</v>
      </c>
      <c r="I2866" t="s">
        <v>307</v>
      </c>
      <c r="J2866" t="s">
        <v>308</v>
      </c>
      <c r="K2866" t="s">
        <v>119</v>
      </c>
      <c r="L2866" t="s">
        <v>120</v>
      </c>
    </row>
    <row r="2867" spans="1:12" x14ac:dyDescent="0.35">
      <c r="A2867" t="str">
        <f>VLOOKUP(E2867,kontoplaan!A600:F2068,6,FALSE)</f>
        <v>Põhitegevuse kulud</v>
      </c>
      <c r="B2867" t="str">
        <f>VLOOKUP(E2867,kontogrupp!A608:B1946,2,FALSE)</f>
        <v>55 - majandamiskulud</v>
      </c>
      <c r="C2867" t="s">
        <v>182</v>
      </c>
      <c r="D2867">
        <v>150</v>
      </c>
      <c r="E2867" s="1">
        <v>551460</v>
      </c>
      <c r="F2867" t="s">
        <v>182</v>
      </c>
      <c r="G2867" t="s">
        <v>305</v>
      </c>
      <c r="H2867" t="s">
        <v>306</v>
      </c>
      <c r="I2867" t="s">
        <v>307</v>
      </c>
      <c r="J2867" t="s">
        <v>308</v>
      </c>
      <c r="K2867" t="s">
        <v>119</v>
      </c>
      <c r="L2867" t="s">
        <v>120</v>
      </c>
    </row>
    <row r="2868" spans="1:12" x14ac:dyDescent="0.35">
      <c r="A2868" t="str">
        <f>VLOOKUP(E2868,kontoplaan!A601:F2069,6,FALSE)</f>
        <v>Põhitegevuse kulud</v>
      </c>
      <c r="B2868" t="str">
        <f>VLOOKUP(E2868,kontogrupp!A609:B1947,2,FALSE)</f>
        <v>55 - majandamiskulud</v>
      </c>
      <c r="C2868" t="s">
        <v>257</v>
      </c>
      <c r="D2868">
        <v>1787</v>
      </c>
      <c r="E2868" s="1">
        <v>551417</v>
      </c>
      <c r="F2868" t="s">
        <v>257</v>
      </c>
      <c r="G2868" t="s">
        <v>428</v>
      </c>
      <c r="H2868" t="s">
        <v>429</v>
      </c>
      <c r="I2868" t="s">
        <v>307</v>
      </c>
      <c r="J2868" t="s">
        <v>308</v>
      </c>
      <c r="K2868" t="s">
        <v>119</v>
      </c>
      <c r="L2868" t="s">
        <v>120</v>
      </c>
    </row>
    <row r="2869" spans="1:12" x14ac:dyDescent="0.35">
      <c r="A2869" t="str">
        <f>VLOOKUP(E2869,kontoplaan!A602:F2070,6,FALSE)</f>
        <v>Põhitegevuse kulud</v>
      </c>
      <c r="B2869" t="str">
        <f>VLOOKUP(E2869,kontogrupp!A610:B1948,2,FALSE)</f>
        <v>55 - majandamiskulud</v>
      </c>
      <c r="C2869" t="s">
        <v>1329</v>
      </c>
      <c r="D2869">
        <v>1634</v>
      </c>
      <c r="E2869" s="1">
        <v>551484</v>
      </c>
      <c r="F2869" t="s">
        <v>1329</v>
      </c>
      <c r="G2869" t="s">
        <v>428</v>
      </c>
      <c r="H2869" t="s">
        <v>429</v>
      </c>
      <c r="I2869" t="s">
        <v>307</v>
      </c>
      <c r="J2869" t="s">
        <v>308</v>
      </c>
      <c r="K2869" t="s">
        <v>119</v>
      </c>
      <c r="L2869" t="s">
        <v>120</v>
      </c>
    </row>
    <row r="2870" spans="1:12" x14ac:dyDescent="0.35">
      <c r="A2870" t="str">
        <f>VLOOKUP(E2870,kontoplaan!A603:F2071,6,FALSE)</f>
        <v>Põhitegevuse kulud</v>
      </c>
      <c r="B2870" t="str">
        <f>VLOOKUP(E2870,kontogrupp!A611:B1949,2,FALSE)</f>
        <v>55 - majandamiskulud</v>
      </c>
      <c r="C2870" t="s">
        <v>182</v>
      </c>
      <c r="D2870">
        <v>150</v>
      </c>
      <c r="E2870" s="1">
        <v>551460</v>
      </c>
      <c r="F2870" t="s">
        <v>182</v>
      </c>
      <c r="G2870" t="s">
        <v>428</v>
      </c>
      <c r="H2870" t="s">
        <v>429</v>
      </c>
      <c r="I2870" t="s">
        <v>307</v>
      </c>
      <c r="J2870" t="s">
        <v>308</v>
      </c>
      <c r="K2870" t="s">
        <v>119</v>
      </c>
      <c r="L2870" t="s">
        <v>120</v>
      </c>
    </row>
    <row r="2871" spans="1:12" x14ac:dyDescent="0.35">
      <c r="A2871" t="str">
        <f>VLOOKUP(E2871,kontoplaan!A604:F2072,6,FALSE)</f>
        <v>Põhitegevuse kulud</v>
      </c>
      <c r="B2871" t="str">
        <f>VLOOKUP(E2871,kontogrupp!A612:B1950,2,FALSE)</f>
        <v>55 - majandamiskulud</v>
      </c>
      <c r="C2871" t="s">
        <v>257</v>
      </c>
      <c r="D2871">
        <v>763</v>
      </c>
      <c r="E2871" s="1">
        <v>551417</v>
      </c>
      <c r="F2871" t="s">
        <v>257</v>
      </c>
      <c r="G2871" t="s">
        <v>422</v>
      </c>
      <c r="H2871" t="s">
        <v>423</v>
      </c>
      <c r="I2871" t="s">
        <v>307</v>
      </c>
      <c r="J2871" t="s">
        <v>308</v>
      </c>
      <c r="K2871" t="s">
        <v>119</v>
      </c>
      <c r="L2871" t="s">
        <v>120</v>
      </c>
    </row>
    <row r="2872" spans="1:12" x14ac:dyDescent="0.35">
      <c r="A2872" t="str">
        <f>VLOOKUP(E2872,kontoplaan!A605:F2073,6,FALSE)</f>
        <v>Põhitegevuse kulud</v>
      </c>
      <c r="B2872" t="str">
        <f>VLOOKUP(E2872,kontogrupp!A613:B1951,2,FALSE)</f>
        <v>55 - majandamiskulud</v>
      </c>
      <c r="C2872" t="s">
        <v>1329</v>
      </c>
      <c r="D2872">
        <v>868</v>
      </c>
      <c r="E2872" s="1">
        <v>551484</v>
      </c>
      <c r="F2872" t="s">
        <v>1329</v>
      </c>
      <c r="G2872" t="s">
        <v>422</v>
      </c>
      <c r="H2872" t="s">
        <v>423</v>
      </c>
      <c r="I2872" t="s">
        <v>307</v>
      </c>
      <c r="J2872" t="s">
        <v>308</v>
      </c>
      <c r="K2872" t="s">
        <v>119</v>
      </c>
      <c r="L2872" t="s">
        <v>120</v>
      </c>
    </row>
    <row r="2873" spans="1:12" x14ac:dyDescent="0.35">
      <c r="A2873" t="str">
        <f>VLOOKUP(E2873,kontoplaan!A606:F2074,6,FALSE)</f>
        <v>Põhitegevuse kulud</v>
      </c>
      <c r="B2873" t="str">
        <f>VLOOKUP(E2873,kontogrupp!A614:B1952,2,FALSE)</f>
        <v>55 - majandamiskulud</v>
      </c>
      <c r="C2873" t="s">
        <v>182</v>
      </c>
      <c r="D2873">
        <v>150</v>
      </c>
      <c r="E2873" s="1">
        <v>551460</v>
      </c>
      <c r="F2873" t="s">
        <v>182</v>
      </c>
      <c r="G2873" t="s">
        <v>422</v>
      </c>
      <c r="H2873" t="s">
        <v>423</v>
      </c>
      <c r="I2873" t="s">
        <v>307</v>
      </c>
      <c r="J2873" t="s">
        <v>308</v>
      </c>
      <c r="K2873" t="s">
        <v>119</v>
      </c>
      <c r="L2873" t="s">
        <v>120</v>
      </c>
    </row>
    <row r="2874" spans="1:12" x14ac:dyDescent="0.35">
      <c r="A2874" t="str">
        <f>VLOOKUP(E2874,kontoplaan!A607:F2075,6,FALSE)</f>
        <v>Põhitegevuse kulud</v>
      </c>
      <c r="B2874" t="str">
        <f>VLOOKUP(E2874,kontogrupp!A615:B1953,2,FALSE)</f>
        <v>55 - majandamiskulud</v>
      </c>
      <c r="C2874" t="s">
        <v>182</v>
      </c>
      <c r="D2874">
        <v>100</v>
      </c>
      <c r="E2874" s="1">
        <v>551460</v>
      </c>
      <c r="F2874" t="s">
        <v>182</v>
      </c>
      <c r="G2874" t="s">
        <v>458</v>
      </c>
      <c r="H2874" t="s">
        <v>459</v>
      </c>
      <c r="I2874" t="s">
        <v>348</v>
      </c>
      <c r="J2874" t="s">
        <v>349</v>
      </c>
      <c r="K2874" t="s">
        <v>119</v>
      </c>
      <c r="L2874" t="s">
        <v>120</v>
      </c>
    </row>
    <row r="2875" spans="1:12" x14ac:dyDescent="0.35">
      <c r="A2875" t="str">
        <f>VLOOKUP(E2875,kontoplaan!A608:F2076,6,FALSE)</f>
        <v>Põhitegevuse kulud</v>
      </c>
      <c r="B2875" t="str">
        <f>VLOOKUP(E2875,kontogrupp!A616:B1954,2,FALSE)</f>
        <v>55 - majandamiskulud</v>
      </c>
      <c r="C2875" t="s">
        <v>1329</v>
      </c>
      <c r="D2875">
        <v>1204</v>
      </c>
      <c r="E2875" s="1">
        <v>551484</v>
      </c>
      <c r="F2875" t="s">
        <v>1329</v>
      </c>
      <c r="G2875" t="s">
        <v>458</v>
      </c>
      <c r="H2875" t="s">
        <v>459</v>
      </c>
      <c r="I2875" t="s">
        <v>348</v>
      </c>
      <c r="J2875" t="s">
        <v>349</v>
      </c>
      <c r="K2875" t="s">
        <v>119</v>
      </c>
      <c r="L2875" t="s">
        <v>120</v>
      </c>
    </row>
    <row r="2876" spans="1:12" x14ac:dyDescent="0.35">
      <c r="A2876" t="str">
        <f>VLOOKUP(E2876,kontoplaan!A609:F2077,6,FALSE)</f>
        <v>Põhitegevuse kulud</v>
      </c>
      <c r="B2876" t="str">
        <f>VLOOKUP(E2876,kontogrupp!A617:B1955,2,FALSE)</f>
        <v>55 - majandamiskulud</v>
      </c>
      <c r="C2876" t="s">
        <v>257</v>
      </c>
      <c r="D2876">
        <v>1994</v>
      </c>
      <c r="E2876" s="1">
        <v>551417</v>
      </c>
      <c r="F2876" t="s">
        <v>257</v>
      </c>
      <c r="G2876" t="s">
        <v>609</v>
      </c>
      <c r="H2876" t="s">
        <v>610</v>
      </c>
      <c r="I2876" t="s">
        <v>250</v>
      </c>
      <c r="J2876" t="s">
        <v>251</v>
      </c>
      <c r="K2876" t="s">
        <v>119</v>
      </c>
      <c r="L2876" t="s">
        <v>120</v>
      </c>
    </row>
    <row r="2877" spans="1:12" x14ac:dyDescent="0.35">
      <c r="A2877" t="str">
        <f>VLOOKUP(E2877,kontoplaan!A610:F2078,6,FALSE)</f>
        <v>Põhitegevuse kulud</v>
      </c>
      <c r="B2877" t="str">
        <f>VLOOKUP(E2877,kontogrupp!A618:B1956,2,FALSE)</f>
        <v>55 - majandamiskulud</v>
      </c>
      <c r="C2877" t="s">
        <v>1329</v>
      </c>
      <c r="D2877">
        <v>81</v>
      </c>
      <c r="E2877" s="1">
        <v>551484</v>
      </c>
      <c r="F2877" t="s">
        <v>1329</v>
      </c>
      <c r="G2877" t="s">
        <v>609</v>
      </c>
      <c r="H2877" t="s">
        <v>610</v>
      </c>
      <c r="I2877" t="s">
        <v>250</v>
      </c>
      <c r="J2877" t="s">
        <v>251</v>
      </c>
      <c r="K2877" t="s">
        <v>119</v>
      </c>
      <c r="L2877" t="s">
        <v>120</v>
      </c>
    </row>
    <row r="2878" spans="1:12" x14ac:dyDescent="0.35">
      <c r="A2878" t="str">
        <f>VLOOKUP(E2878,kontoplaan!A611:F2079,6,FALSE)</f>
        <v>Põhitegevuse kulud</v>
      </c>
      <c r="B2878" t="str">
        <f>VLOOKUP(E2878,kontogrupp!A619:B1957,2,FALSE)</f>
        <v>55 - majandamiskulud</v>
      </c>
      <c r="C2878" t="s">
        <v>182</v>
      </c>
      <c r="D2878">
        <v>250</v>
      </c>
      <c r="E2878" s="1">
        <v>551460</v>
      </c>
      <c r="F2878" t="s">
        <v>182</v>
      </c>
      <c r="G2878" t="s">
        <v>609</v>
      </c>
      <c r="H2878" t="s">
        <v>610</v>
      </c>
      <c r="I2878" t="s">
        <v>250</v>
      </c>
      <c r="J2878" t="s">
        <v>251</v>
      </c>
      <c r="K2878" t="s">
        <v>119</v>
      </c>
      <c r="L2878" t="s">
        <v>120</v>
      </c>
    </row>
    <row r="2879" spans="1:12" x14ac:dyDescent="0.35">
      <c r="A2879" t="str">
        <f>VLOOKUP(E2879,kontoplaan!A612:F2080,6,FALSE)</f>
        <v>Põhitegevuse kulud</v>
      </c>
      <c r="B2879" t="str">
        <f>VLOOKUP(E2879,kontogrupp!A620:B1958,2,FALSE)</f>
        <v>55 - majandamiskulud</v>
      </c>
      <c r="C2879" t="s">
        <v>989</v>
      </c>
      <c r="D2879">
        <v>0</v>
      </c>
      <c r="E2879" s="1">
        <v>551400</v>
      </c>
      <c r="F2879" t="s">
        <v>989</v>
      </c>
      <c r="G2879" t="s">
        <v>609</v>
      </c>
      <c r="H2879" t="s">
        <v>610</v>
      </c>
      <c r="I2879" t="s">
        <v>250</v>
      </c>
      <c r="J2879" t="s">
        <v>251</v>
      </c>
      <c r="K2879" t="s">
        <v>119</v>
      </c>
      <c r="L2879" t="s">
        <v>120</v>
      </c>
    </row>
    <row r="2880" spans="1:12" x14ac:dyDescent="0.35">
      <c r="A2880" t="str">
        <f>VLOOKUP(E2880,kontoplaan!A613:F2081,6,FALSE)</f>
        <v>Põhitegevuse kulud</v>
      </c>
      <c r="B2880" t="str">
        <f>VLOOKUP(E2880,kontogrupp!A621:B1959,2,FALSE)</f>
        <v>55 - majandamiskulud</v>
      </c>
      <c r="C2880" t="s">
        <v>257</v>
      </c>
      <c r="D2880">
        <v>1635</v>
      </c>
      <c r="E2880" s="1">
        <v>551417</v>
      </c>
      <c r="F2880" t="s">
        <v>257</v>
      </c>
      <c r="G2880" t="s">
        <v>221</v>
      </c>
      <c r="H2880" t="s">
        <v>222</v>
      </c>
      <c r="I2880" t="s">
        <v>223</v>
      </c>
      <c r="J2880" t="s">
        <v>224</v>
      </c>
      <c r="K2880" t="s">
        <v>119</v>
      </c>
      <c r="L2880" t="s">
        <v>120</v>
      </c>
    </row>
    <row r="2881" spans="1:12" x14ac:dyDescent="0.35">
      <c r="A2881" t="str">
        <f>VLOOKUP(E2881,kontoplaan!A614:F2082,6,FALSE)</f>
        <v>Põhitegevuse kulud</v>
      </c>
      <c r="B2881" t="str">
        <f>VLOOKUP(E2881,kontogrupp!A622:B1960,2,FALSE)</f>
        <v>55 - majandamiskulud</v>
      </c>
      <c r="C2881" t="s">
        <v>1329</v>
      </c>
      <c r="D2881">
        <v>773</v>
      </c>
      <c r="E2881" s="1">
        <v>551484</v>
      </c>
      <c r="F2881" t="s">
        <v>1329</v>
      </c>
      <c r="G2881" t="s">
        <v>221</v>
      </c>
      <c r="H2881" t="s">
        <v>222</v>
      </c>
      <c r="I2881" t="s">
        <v>223</v>
      </c>
      <c r="J2881" t="s">
        <v>224</v>
      </c>
      <c r="K2881" t="s">
        <v>119</v>
      </c>
      <c r="L2881" t="s">
        <v>120</v>
      </c>
    </row>
    <row r="2882" spans="1:12" x14ac:dyDescent="0.35">
      <c r="A2882" t="str">
        <f>VLOOKUP(E2882,kontoplaan!A615:F2083,6,FALSE)</f>
        <v>Põhitegevuse kulud</v>
      </c>
      <c r="B2882" t="str">
        <f>VLOOKUP(E2882,kontogrupp!A623:B1961,2,FALSE)</f>
        <v>55 - majandamiskulud</v>
      </c>
      <c r="C2882" t="s">
        <v>182</v>
      </c>
      <c r="D2882">
        <v>1750</v>
      </c>
      <c r="E2882" s="1">
        <v>551460</v>
      </c>
      <c r="F2882" t="s">
        <v>182</v>
      </c>
      <c r="G2882" t="s">
        <v>221</v>
      </c>
      <c r="H2882" t="s">
        <v>222</v>
      </c>
      <c r="I2882" t="s">
        <v>223</v>
      </c>
      <c r="J2882" t="s">
        <v>224</v>
      </c>
      <c r="K2882" t="s">
        <v>119</v>
      </c>
      <c r="L2882" t="s">
        <v>120</v>
      </c>
    </row>
    <row r="2883" spans="1:12" x14ac:dyDescent="0.35">
      <c r="A2883" t="str">
        <f>VLOOKUP(E2883,kontoplaan!A616:F2084,6,FALSE)</f>
        <v>Põhitegevuse kulud</v>
      </c>
      <c r="B2883" t="str">
        <f>VLOOKUP(E2883,kontogrupp!A624:B1962,2,FALSE)</f>
        <v>55 - majandamiskulud</v>
      </c>
      <c r="C2883" t="s">
        <v>989</v>
      </c>
      <c r="D2883">
        <v>456</v>
      </c>
      <c r="E2883" s="1">
        <v>551400</v>
      </c>
      <c r="F2883" t="s">
        <v>989</v>
      </c>
      <c r="G2883" t="s">
        <v>221</v>
      </c>
      <c r="H2883" t="s">
        <v>222</v>
      </c>
      <c r="I2883" t="s">
        <v>223</v>
      </c>
      <c r="J2883" t="s">
        <v>224</v>
      </c>
      <c r="K2883" t="s">
        <v>119</v>
      </c>
      <c r="L2883" t="s">
        <v>120</v>
      </c>
    </row>
    <row r="2884" spans="1:12" x14ac:dyDescent="0.35">
      <c r="A2884" t="str">
        <f>VLOOKUP(E2884,kontoplaan!A617:F2085,6,FALSE)</f>
        <v>Põhitegevuse kulud</v>
      </c>
      <c r="B2884" t="str">
        <f>VLOOKUP(E2884,kontogrupp!A625:B1963,2,FALSE)</f>
        <v>55 - majandamiskulud</v>
      </c>
      <c r="C2884" t="s">
        <v>989</v>
      </c>
      <c r="D2884">
        <v>0</v>
      </c>
      <c r="E2884" s="1">
        <v>551400</v>
      </c>
      <c r="F2884" t="s">
        <v>989</v>
      </c>
      <c r="G2884" t="s">
        <v>538</v>
      </c>
      <c r="H2884" t="s">
        <v>539</v>
      </c>
      <c r="I2884" t="s">
        <v>540</v>
      </c>
      <c r="J2884" t="s">
        <v>541</v>
      </c>
      <c r="K2884" t="s">
        <v>119</v>
      </c>
      <c r="L2884" t="s">
        <v>120</v>
      </c>
    </row>
    <row r="2885" spans="1:12" x14ac:dyDescent="0.35">
      <c r="A2885" t="str">
        <f>VLOOKUP(E2885,kontoplaan!A618:F2086,6,FALSE)</f>
        <v>Põhitegevuse kulud</v>
      </c>
      <c r="B2885" t="str">
        <f>VLOOKUP(E2885,kontogrupp!A626:B1964,2,FALSE)</f>
        <v>55 - majandamiskulud</v>
      </c>
      <c r="C2885" t="s">
        <v>1329</v>
      </c>
      <c r="D2885">
        <v>654</v>
      </c>
      <c r="E2885" s="1">
        <v>551484</v>
      </c>
      <c r="F2885" t="s">
        <v>1329</v>
      </c>
      <c r="G2885" t="s">
        <v>538</v>
      </c>
      <c r="H2885" t="s">
        <v>539</v>
      </c>
      <c r="I2885" t="s">
        <v>540</v>
      </c>
      <c r="J2885" t="s">
        <v>541</v>
      </c>
      <c r="K2885" t="s">
        <v>119</v>
      </c>
      <c r="L2885" t="s">
        <v>120</v>
      </c>
    </row>
    <row r="2886" spans="1:12" x14ac:dyDescent="0.35">
      <c r="A2886" t="str">
        <f>VLOOKUP(E2886,kontoplaan!A619:F2087,6,FALSE)</f>
        <v>Põhitegevuse kulud</v>
      </c>
      <c r="B2886" t="str">
        <f>VLOOKUP(E2886,kontogrupp!A627:B1965,2,FALSE)</f>
        <v>55 - majandamiskulud</v>
      </c>
      <c r="C2886" t="s">
        <v>257</v>
      </c>
      <c r="D2886">
        <v>2439</v>
      </c>
      <c r="E2886" s="1">
        <v>551417</v>
      </c>
      <c r="F2886" t="s">
        <v>257</v>
      </c>
      <c r="G2886" t="s">
        <v>288</v>
      </c>
      <c r="H2886" t="s">
        <v>289</v>
      </c>
      <c r="I2886" t="s">
        <v>117</v>
      </c>
      <c r="J2886" t="s">
        <v>118</v>
      </c>
      <c r="K2886" t="s">
        <v>119</v>
      </c>
      <c r="L2886" t="s">
        <v>120</v>
      </c>
    </row>
    <row r="2887" spans="1:12" x14ac:dyDescent="0.35">
      <c r="A2887" t="str">
        <f>VLOOKUP(E2887,kontoplaan!A620:F2088,6,FALSE)</f>
        <v>Põhitegevuse kulud</v>
      </c>
      <c r="B2887" t="str">
        <f>VLOOKUP(E2887,kontogrupp!A628:B1966,2,FALSE)</f>
        <v>55 - majandamiskulud</v>
      </c>
      <c r="C2887" t="s">
        <v>1329</v>
      </c>
      <c r="D2887">
        <v>914</v>
      </c>
      <c r="E2887" s="1">
        <v>551484</v>
      </c>
      <c r="F2887" t="s">
        <v>1329</v>
      </c>
      <c r="G2887" t="s">
        <v>288</v>
      </c>
      <c r="H2887" t="s">
        <v>289</v>
      </c>
      <c r="I2887" t="s">
        <v>117</v>
      </c>
      <c r="J2887" t="s">
        <v>118</v>
      </c>
      <c r="K2887" t="s">
        <v>119</v>
      </c>
      <c r="L2887" t="s">
        <v>120</v>
      </c>
    </row>
    <row r="2888" spans="1:12" x14ac:dyDescent="0.35">
      <c r="A2888" t="str">
        <f>VLOOKUP(E2888,kontoplaan!A621:F2089,6,FALSE)</f>
        <v>Põhitegevuse kulud</v>
      </c>
      <c r="B2888" t="str">
        <f>VLOOKUP(E2888,kontogrupp!A629:B1967,2,FALSE)</f>
        <v>55 - majandamiskulud</v>
      </c>
      <c r="C2888" t="s">
        <v>116</v>
      </c>
      <c r="D2888">
        <v>366</v>
      </c>
      <c r="E2888" s="1">
        <v>551483</v>
      </c>
      <c r="F2888" t="s">
        <v>116</v>
      </c>
      <c r="G2888" t="s">
        <v>288</v>
      </c>
      <c r="H2888" t="s">
        <v>289</v>
      </c>
      <c r="I2888" t="s">
        <v>117</v>
      </c>
      <c r="J2888" t="s">
        <v>118</v>
      </c>
      <c r="K2888" t="s">
        <v>119</v>
      </c>
      <c r="L2888" t="s">
        <v>120</v>
      </c>
    </row>
    <row r="2889" spans="1:12" x14ac:dyDescent="0.35">
      <c r="A2889" t="str">
        <f>VLOOKUP(E2889,kontoplaan!A622:F2090,6,FALSE)</f>
        <v>Põhitegevuse kulud</v>
      </c>
      <c r="B2889" t="str">
        <f>VLOOKUP(E2889,kontogrupp!A630:B1968,2,FALSE)</f>
        <v>55 - majandamiskulud</v>
      </c>
      <c r="C2889" t="s">
        <v>182</v>
      </c>
      <c r="D2889">
        <v>1500</v>
      </c>
      <c r="E2889" s="1">
        <v>551460</v>
      </c>
      <c r="F2889" t="s">
        <v>182</v>
      </c>
      <c r="G2889" t="s">
        <v>288</v>
      </c>
      <c r="H2889" t="s">
        <v>289</v>
      </c>
      <c r="I2889" t="s">
        <v>117</v>
      </c>
      <c r="J2889" t="s">
        <v>118</v>
      </c>
      <c r="K2889" t="s">
        <v>119</v>
      </c>
      <c r="L2889" t="s">
        <v>120</v>
      </c>
    </row>
    <row r="2890" spans="1:12" x14ac:dyDescent="0.35">
      <c r="A2890" t="str">
        <f>VLOOKUP(E2890,kontoplaan!A623:F2091,6,FALSE)</f>
        <v>Põhitegevuse kulud</v>
      </c>
      <c r="B2890" t="str">
        <f>VLOOKUP(E2890,kontogrupp!A631:B1969,2,FALSE)</f>
        <v>55 - majandamiskulud</v>
      </c>
      <c r="C2890" t="s">
        <v>989</v>
      </c>
      <c r="D2890">
        <v>1000</v>
      </c>
      <c r="E2890" s="1">
        <v>551400</v>
      </c>
      <c r="F2890" t="s">
        <v>989</v>
      </c>
      <c r="G2890" t="s">
        <v>288</v>
      </c>
      <c r="H2890" t="s">
        <v>289</v>
      </c>
      <c r="I2890" t="s">
        <v>117</v>
      </c>
      <c r="J2890" t="s">
        <v>118</v>
      </c>
      <c r="K2890" t="s">
        <v>119</v>
      </c>
      <c r="L2890" t="s">
        <v>120</v>
      </c>
    </row>
    <row r="2891" spans="1:12" x14ac:dyDescent="0.35">
      <c r="A2891" t="str">
        <f>VLOOKUP(E2891,kontoplaan!A624:F2092,6,FALSE)</f>
        <v>Põhitegevuse kulud</v>
      </c>
      <c r="B2891" t="str">
        <f>VLOOKUP(E2891,kontogrupp!A632:B1970,2,FALSE)</f>
        <v>55 - majandamiskulud</v>
      </c>
      <c r="C2891" t="s">
        <v>257</v>
      </c>
      <c r="D2891">
        <v>1025</v>
      </c>
      <c r="E2891" s="1">
        <v>551417</v>
      </c>
      <c r="F2891" t="s">
        <v>257</v>
      </c>
      <c r="G2891" t="s">
        <v>548</v>
      </c>
      <c r="H2891" t="s">
        <v>549</v>
      </c>
      <c r="I2891" t="s">
        <v>550</v>
      </c>
      <c r="J2891" t="s">
        <v>551</v>
      </c>
      <c r="K2891" t="s">
        <v>119</v>
      </c>
      <c r="L2891" t="s">
        <v>120</v>
      </c>
    </row>
    <row r="2892" spans="1:12" x14ac:dyDescent="0.35">
      <c r="A2892" t="str">
        <f>VLOOKUP(E2892,kontoplaan!A625:F2093,6,FALSE)</f>
        <v>Põhitegevuse kulud</v>
      </c>
      <c r="B2892" t="str">
        <f>VLOOKUP(E2892,kontogrupp!A633:B1971,2,FALSE)</f>
        <v>55 - majandamiskulud</v>
      </c>
      <c r="C2892" t="s">
        <v>1329</v>
      </c>
      <c r="D2892">
        <v>589</v>
      </c>
      <c r="E2892" s="1">
        <v>551484</v>
      </c>
      <c r="F2892" t="s">
        <v>1329</v>
      </c>
      <c r="G2892" t="s">
        <v>548</v>
      </c>
      <c r="H2892" t="s">
        <v>549</v>
      </c>
      <c r="I2892" t="s">
        <v>550</v>
      </c>
      <c r="J2892" t="s">
        <v>551</v>
      </c>
      <c r="K2892" t="s">
        <v>119</v>
      </c>
      <c r="L2892" t="s">
        <v>120</v>
      </c>
    </row>
    <row r="2893" spans="1:12" x14ac:dyDescent="0.35">
      <c r="A2893" t="str">
        <f>VLOOKUP(E2893,kontoplaan!A626:F2094,6,FALSE)</f>
        <v>Põhitegevuse kulud</v>
      </c>
      <c r="B2893" t="str">
        <f>VLOOKUP(E2893,kontogrupp!A634:B1972,2,FALSE)</f>
        <v>55 - majandamiskulud</v>
      </c>
      <c r="C2893" t="s">
        <v>182</v>
      </c>
      <c r="D2893">
        <v>972</v>
      </c>
      <c r="E2893" s="1">
        <v>551460</v>
      </c>
      <c r="F2893" t="s">
        <v>182</v>
      </c>
      <c r="G2893" t="s">
        <v>548</v>
      </c>
      <c r="H2893" t="s">
        <v>549</v>
      </c>
      <c r="I2893" t="s">
        <v>550</v>
      </c>
      <c r="J2893" t="s">
        <v>551</v>
      </c>
      <c r="K2893" t="s">
        <v>119</v>
      </c>
      <c r="L2893" t="s">
        <v>120</v>
      </c>
    </row>
    <row r="2894" spans="1:12" x14ac:dyDescent="0.35">
      <c r="A2894" t="str">
        <f>VLOOKUP(E2894,kontoplaan!A627:F2095,6,FALSE)</f>
        <v>Põhitegevuse kulud</v>
      </c>
      <c r="B2894" t="str">
        <f>VLOOKUP(E2894,kontogrupp!A635:B1973,2,FALSE)</f>
        <v>55 - majandamiskulud</v>
      </c>
      <c r="C2894" t="s">
        <v>989</v>
      </c>
      <c r="D2894">
        <v>250</v>
      </c>
      <c r="E2894" s="1">
        <v>551400</v>
      </c>
      <c r="F2894" t="s">
        <v>989</v>
      </c>
      <c r="G2894" t="s">
        <v>548</v>
      </c>
      <c r="H2894" t="s">
        <v>549</v>
      </c>
      <c r="I2894" t="s">
        <v>550</v>
      </c>
      <c r="J2894" t="s">
        <v>551</v>
      </c>
      <c r="K2894" t="s">
        <v>119</v>
      </c>
      <c r="L2894" t="s">
        <v>120</v>
      </c>
    </row>
    <row r="2895" spans="1:12" x14ac:dyDescent="0.35">
      <c r="A2895" t="str">
        <f>VLOOKUP(E2895,kontoplaan!A628:F2096,6,FALSE)</f>
        <v>Põhitegevuse kulud</v>
      </c>
      <c r="B2895" t="str">
        <f>VLOOKUP(E2895,kontogrupp!A636:B1974,2,FALSE)</f>
        <v>55 - majandamiskulud</v>
      </c>
      <c r="C2895" t="s">
        <v>1266</v>
      </c>
      <c r="D2895">
        <v>0</v>
      </c>
      <c r="E2895" s="1">
        <v>551401</v>
      </c>
      <c r="F2895" t="s">
        <v>1266</v>
      </c>
      <c r="G2895" t="s">
        <v>548</v>
      </c>
      <c r="H2895" t="s">
        <v>549</v>
      </c>
      <c r="I2895" t="s">
        <v>550</v>
      </c>
      <c r="J2895" t="s">
        <v>551</v>
      </c>
      <c r="K2895" t="s">
        <v>119</v>
      </c>
      <c r="L2895" t="s">
        <v>120</v>
      </c>
    </row>
    <row r="2896" spans="1:12" x14ac:dyDescent="0.35">
      <c r="A2896" t="str">
        <f>VLOOKUP(E2896,kontoplaan!A629:F2097,6,FALSE)</f>
        <v>Põhitegevuse kulud</v>
      </c>
      <c r="B2896" t="str">
        <f>VLOOKUP(E2896,kontogrupp!A637:B1975,2,FALSE)</f>
        <v>55 - majandamiskulud</v>
      </c>
      <c r="C2896" t="s">
        <v>1329</v>
      </c>
      <c r="D2896">
        <v>0</v>
      </c>
      <c r="E2896" s="1">
        <v>551484</v>
      </c>
      <c r="F2896" t="s">
        <v>1329</v>
      </c>
      <c r="G2896" t="s">
        <v>548</v>
      </c>
      <c r="H2896" t="s">
        <v>549</v>
      </c>
      <c r="I2896" t="s">
        <v>645</v>
      </c>
      <c r="J2896" t="s">
        <v>646</v>
      </c>
      <c r="K2896" t="s">
        <v>119</v>
      </c>
      <c r="L2896" t="s">
        <v>120</v>
      </c>
    </row>
    <row r="2897" spans="1:12" x14ac:dyDescent="0.35">
      <c r="A2897" t="str">
        <f>VLOOKUP(E2897,kontoplaan!A630:F2098,6,FALSE)</f>
        <v>Põhitegevuse kulud</v>
      </c>
      <c r="B2897" t="str">
        <f>VLOOKUP(E2897,kontogrupp!A638:B1976,2,FALSE)</f>
        <v>55 - majandamiskulud</v>
      </c>
      <c r="C2897" t="s">
        <v>1329</v>
      </c>
      <c r="D2897">
        <v>1813</v>
      </c>
      <c r="E2897" s="1">
        <v>551484</v>
      </c>
      <c r="F2897" t="s">
        <v>1329</v>
      </c>
      <c r="G2897" t="s">
        <v>384</v>
      </c>
      <c r="H2897" t="s">
        <v>385</v>
      </c>
      <c r="I2897" t="s">
        <v>339</v>
      </c>
      <c r="J2897" t="s">
        <v>340</v>
      </c>
      <c r="K2897" t="s">
        <v>119</v>
      </c>
      <c r="L2897" t="s">
        <v>120</v>
      </c>
    </row>
    <row r="2898" spans="1:12" x14ac:dyDescent="0.35">
      <c r="A2898" t="str">
        <f>VLOOKUP(E2898,kontoplaan!A631:F2099,6,FALSE)</f>
        <v>Põhitegevuse kulud</v>
      </c>
      <c r="B2898" t="str">
        <f>VLOOKUP(E2898,kontogrupp!A639:B1977,2,FALSE)</f>
        <v>55 - majandamiskulud</v>
      </c>
      <c r="C2898" t="s">
        <v>182</v>
      </c>
      <c r="D2898">
        <v>150</v>
      </c>
      <c r="E2898" s="1">
        <v>551460</v>
      </c>
      <c r="F2898" t="s">
        <v>182</v>
      </c>
      <c r="G2898" t="s">
        <v>384</v>
      </c>
      <c r="H2898" t="s">
        <v>385</v>
      </c>
      <c r="I2898" t="s">
        <v>339</v>
      </c>
      <c r="J2898" t="s">
        <v>340</v>
      </c>
      <c r="K2898" t="s">
        <v>119</v>
      </c>
      <c r="L2898" t="s">
        <v>120</v>
      </c>
    </row>
    <row r="2899" spans="1:12" x14ac:dyDescent="0.35">
      <c r="A2899" t="str">
        <f>VLOOKUP(E2899,kontoplaan!A632:F2100,6,FALSE)</f>
        <v>Põhitegevuse kulud</v>
      </c>
      <c r="B2899" t="str">
        <f>VLOOKUP(E2899,kontogrupp!A640:B1978,2,FALSE)</f>
        <v>55 - majandamiskulud</v>
      </c>
      <c r="C2899" t="s">
        <v>989</v>
      </c>
      <c r="D2899">
        <v>0</v>
      </c>
      <c r="E2899" s="1">
        <v>551400</v>
      </c>
      <c r="F2899" t="s">
        <v>989</v>
      </c>
      <c r="G2899" t="s">
        <v>384</v>
      </c>
      <c r="H2899" t="s">
        <v>385</v>
      </c>
      <c r="I2899" t="s">
        <v>339</v>
      </c>
      <c r="J2899" t="s">
        <v>340</v>
      </c>
      <c r="K2899" t="s">
        <v>119</v>
      </c>
      <c r="L2899" t="s">
        <v>120</v>
      </c>
    </row>
    <row r="2900" spans="1:12" x14ac:dyDescent="0.35">
      <c r="A2900" t="str">
        <f>VLOOKUP(E2900,kontoplaan!A633:F2101,6,FALSE)</f>
        <v>Põhitegevuse kulud</v>
      </c>
      <c r="B2900" t="str">
        <f>VLOOKUP(E2900,kontogrupp!A641:B1979,2,FALSE)</f>
        <v>55 - majandamiskulud</v>
      </c>
      <c r="C2900" t="s">
        <v>257</v>
      </c>
      <c r="D2900">
        <v>3160</v>
      </c>
      <c r="E2900" s="1">
        <v>551417</v>
      </c>
      <c r="F2900" t="s">
        <v>257</v>
      </c>
      <c r="G2900" t="s">
        <v>337</v>
      </c>
      <c r="H2900" t="s">
        <v>338</v>
      </c>
      <c r="I2900" t="s">
        <v>339</v>
      </c>
      <c r="J2900" t="s">
        <v>340</v>
      </c>
      <c r="K2900" t="s">
        <v>119</v>
      </c>
      <c r="L2900" t="s">
        <v>120</v>
      </c>
    </row>
    <row r="2901" spans="1:12" x14ac:dyDescent="0.35">
      <c r="A2901" t="str">
        <f>VLOOKUP(E2901,kontoplaan!A634:F2102,6,FALSE)</f>
        <v>Põhitegevuse kulud</v>
      </c>
      <c r="B2901" t="str">
        <f>VLOOKUP(E2901,kontogrupp!A642:B1980,2,FALSE)</f>
        <v>55 - majandamiskulud</v>
      </c>
      <c r="C2901" t="s">
        <v>1329</v>
      </c>
      <c r="D2901">
        <v>800</v>
      </c>
      <c r="E2901" s="1">
        <v>551484</v>
      </c>
      <c r="F2901" t="s">
        <v>1329</v>
      </c>
      <c r="G2901" t="s">
        <v>337</v>
      </c>
      <c r="H2901" t="s">
        <v>338</v>
      </c>
      <c r="I2901" t="s">
        <v>339</v>
      </c>
      <c r="J2901" t="s">
        <v>340</v>
      </c>
      <c r="K2901" t="s">
        <v>119</v>
      </c>
      <c r="L2901" t="s">
        <v>120</v>
      </c>
    </row>
    <row r="2902" spans="1:12" x14ac:dyDescent="0.35">
      <c r="A2902" t="str">
        <f>VLOOKUP(E2902,kontoplaan!A635:F2103,6,FALSE)</f>
        <v>Põhitegevuse kulud</v>
      </c>
      <c r="B2902" t="str">
        <f>VLOOKUP(E2902,kontogrupp!A643:B1981,2,FALSE)</f>
        <v>55 - majandamiskulud</v>
      </c>
      <c r="C2902" t="s">
        <v>182</v>
      </c>
      <c r="D2902">
        <v>201</v>
      </c>
      <c r="E2902" s="1">
        <v>551460</v>
      </c>
      <c r="F2902" t="s">
        <v>182</v>
      </c>
      <c r="G2902" t="s">
        <v>337</v>
      </c>
      <c r="H2902" t="s">
        <v>338</v>
      </c>
      <c r="I2902" t="s">
        <v>339</v>
      </c>
      <c r="J2902" t="s">
        <v>340</v>
      </c>
      <c r="K2902" t="s">
        <v>119</v>
      </c>
      <c r="L2902" t="s">
        <v>120</v>
      </c>
    </row>
    <row r="2903" spans="1:12" x14ac:dyDescent="0.35">
      <c r="A2903" t="str">
        <f>VLOOKUP(E2903,kontoplaan!A636:F2104,6,FALSE)</f>
        <v>Põhitegevuse kulud</v>
      </c>
      <c r="B2903" t="str">
        <f>VLOOKUP(E2903,kontogrupp!A644:B1982,2,FALSE)</f>
        <v>55 - majandamiskulud</v>
      </c>
      <c r="C2903" t="s">
        <v>257</v>
      </c>
      <c r="D2903">
        <v>1779</v>
      </c>
      <c r="E2903" s="1">
        <v>551417</v>
      </c>
      <c r="F2903" t="s">
        <v>257</v>
      </c>
      <c r="G2903" t="s">
        <v>258</v>
      </c>
      <c r="H2903" t="s">
        <v>259</v>
      </c>
      <c r="I2903" t="s">
        <v>117</v>
      </c>
      <c r="J2903" t="s">
        <v>118</v>
      </c>
      <c r="K2903" t="s">
        <v>119</v>
      </c>
      <c r="L2903" t="s">
        <v>120</v>
      </c>
    </row>
    <row r="2904" spans="1:12" x14ac:dyDescent="0.35">
      <c r="A2904" t="str">
        <f>VLOOKUP(E2904,kontoplaan!A637:F2105,6,FALSE)</f>
        <v>Põhitegevuse kulud</v>
      </c>
      <c r="B2904" t="str">
        <f>VLOOKUP(E2904,kontogrupp!A645:B1983,2,FALSE)</f>
        <v>55 - majandamiskulud</v>
      </c>
      <c r="C2904" t="s">
        <v>1329</v>
      </c>
      <c r="D2904">
        <v>88</v>
      </c>
      <c r="E2904" s="1">
        <v>551484</v>
      </c>
      <c r="F2904" t="s">
        <v>1329</v>
      </c>
      <c r="G2904" t="s">
        <v>258</v>
      </c>
      <c r="H2904" t="s">
        <v>259</v>
      </c>
      <c r="I2904" t="s">
        <v>117</v>
      </c>
      <c r="J2904" t="s">
        <v>118</v>
      </c>
      <c r="K2904" t="s">
        <v>119</v>
      </c>
      <c r="L2904" t="s">
        <v>120</v>
      </c>
    </row>
    <row r="2905" spans="1:12" x14ac:dyDescent="0.35">
      <c r="A2905" t="str">
        <f>VLOOKUP(E2905,kontoplaan!A638:F2106,6,FALSE)</f>
        <v>Põhitegevuse kulud</v>
      </c>
      <c r="B2905" t="str">
        <f>VLOOKUP(E2905,kontogrupp!A646:B1984,2,FALSE)</f>
        <v>55 - majandamiskulud</v>
      </c>
      <c r="C2905" t="s">
        <v>116</v>
      </c>
      <c r="D2905">
        <v>0</v>
      </c>
      <c r="E2905" s="1">
        <v>551483</v>
      </c>
      <c r="F2905" t="s">
        <v>116</v>
      </c>
      <c r="G2905" t="s">
        <v>258</v>
      </c>
      <c r="H2905" t="s">
        <v>259</v>
      </c>
      <c r="I2905" t="s">
        <v>117</v>
      </c>
      <c r="J2905" t="s">
        <v>118</v>
      </c>
      <c r="K2905" t="s">
        <v>119</v>
      </c>
      <c r="L2905" t="s">
        <v>120</v>
      </c>
    </row>
    <row r="2906" spans="1:12" x14ac:dyDescent="0.35">
      <c r="A2906" t="str">
        <f>VLOOKUP(E2906,kontoplaan!A639:F2107,6,FALSE)</f>
        <v>Põhitegevuse kulud</v>
      </c>
      <c r="B2906" t="str">
        <f>VLOOKUP(E2906,kontogrupp!A647:B1985,2,FALSE)</f>
        <v>55 - majandamiskulud</v>
      </c>
      <c r="C2906" t="s">
        <v>182</v>
      </c>
      <c r="D2906">
        <v>500</v>
      </c>
      <c r="E2906" s="1">
        <v>551460</v>
      </c>
      <c r="F2906" t="s">
        <v>182</v>
      </c>
      <c r="G2906" t="s">
        <v>258</v>
      </c>
      <c r="H2906" t="s">
        <v>259</v>
      </c>
      <c r="I2906" t="s">
        <v>117</v>
      </c>
      <c r="J2906" t="s">
        <v>118</v>
      </c>
      <c r="K2906" t="s">
        <v>119</v>
      </c>
      <c r="L2906" t="s">
        <v>120</v>
      </c>
    </row>
    <row r="2907" spans="1:12" x14ac:dyDescent="0.35">
      <c r="A2907" t="str">
        <f>VLOOKUP(E2907,kontoplaan!A640:F2108,6,FALSE)</f>
        <v>Põhitegevuse kulud</v>
      </c>
      <c r="B2907" t="str">
        <f>VLOOKUP(E2907,kontogrupp!A648:B1986,2,FALSE)</f>
        <v>55 - majandamiskulud</v>
      </c>
      <c r="C2907" t="s">
        <v>989</v>
      </c>
      <c r="D2907">
        <v>500</v>
      </c>
      <c r="E2907" s="1">
        <v>551400</v>
      </c>
      <c r="F2907" t="s">
        <v>989</v>
      </c>
      <c r="G2907" t="s">
        <v>258</v>
      </c>
      <c r="H2907" t="s">
        <v>259</v>
      </c>
      <c r="I2907" t="s">
        <v>117</v>
      </c>
      <c r="J2907" t="s">
        <v>118</v>
      </c>
      <c r="K2907" t="s">
        <v>119</v>
      </c>
      <c r="L2907" t="s">
        <v>120</v>
      </c>
    </row>
    <row r="2908" spans="1:12" x14ac:dyDescent="0.35">
      <c r="A2908" t="str">
        <f>VLOOKUP(E2908,kontoplaan!A641:F2109,6,FALSE)</f>
        <v>Põhitegevuse kulud</v>
      </c>
      <c r="B2908" t="str">
        <f>VLOOKUP(E2908,kontogrupp!A649:B1987,2,FALSE)</f>
        <v>55 - majandamiskulud</v>
      </c>
      <c r="C2908" t="s">
        <v>1329</v>
      </c>
      <c r="D2908">
        <v>18817</v>
      </c>
      <c r="E2908" s="1">
        <v>551484</v>
      </c>
      <c r="F2908" t="s">
        <v>1329</v>
      </c>
      <c r="G2908" t="s">
        <v>19</v>
      </c>
      <c r="H2908" t="s">
        <v>20</v>
      </c>
      <c r="I2908" t="s">
        <v>21</v>
      </c>
      <c r="J2908" t="s">
        <v>22</v>
      </c>
      <c r="K2908" t="s">
        <v>119</v>
      </c>
      <c r="L2908" t="s">
        <v>120</v>
      </c>
    </row>
    <row r="2909" spans="1:12" x14ac:dyDescent="0.35">
      <c r="A2909" t="str">
        <f>VLOOKUP(E2909,kontoplaan!A642:F2110,6,FALSE)</f>
        <v>Põhitegevuse kulud</v>
      </c>
      <c r="B2909" t="str">
        <f>VLOOKUP(E2909,kontogrupp!A650:B1988,2,FALSE)</f>
        <v>55 - majandamiskulud</v>
      </c>
      <c r="C2909" t="s">
        <v>116</v>
      </c>
      <c r="D2909">
        <v>52504</v>
      </c>
      <c r="E2909" s="1">
        <v>551483</v>
      </c>
      <c r="F2909" t="s">
        <v>116</v>
      </c>
      <c r="G2909" t="s">
        <v>19</v>
      </c>
      <c r="H2909" t="s">
        <v>20</v>
      </c>
      <c r="I2909" t="s">
        <v>21</v>
      </c>
      <c r="J2909" t="s">
        <v>22</v>
      </c>
      <c r="K2909" t="s">
        <v>119</v>
      </c>
      <c r="L2909" t="s">
        <v>120</v>
      </c>
    </row>
    <row r="2910" spans="1:12" x14ac:dyDescent="0.35">
      <c r="A2910" t="str">
        <f>VLOOKUP(E2910,kontoplaan!A643:F2111,6,FALSE)</f>
        <v>Põhitegevuse kulud</v>
      </c>
      <c r="B2910" t="str">
        <f>VLOOKUP(E2910,kontogrupp!A651:B1989,2,FALSE)</f>
        <v>55 - majandamiskulud</v>
      </c>
      <c r="C2910" t="s">
        <v>182</v>
      </c>
      <c r="D2910">
        <v>5800</v>
      </c>
      <c r="E2910" s="1">
        <v>551460</v>
      </c>
      <c r="F2910" t="s">
        <v>182</v>
      </c>
      <c r="G2910" t="s">
        <v>19</v>
      </c>
      <c r="H2910" t="s">
        <v>20</v>
      </c>
      <c r="I2910" t="s">
        <v>21</v>
      </c>
      <c r="J2910" t="s">
        <v>22</v>
      </c>
      <c r="K2910" t="s">
        <v>119</v>
      </c>
      <c r="L2910" t="s">
        <v>120</v>
      </c>
    </row>
    <row r="2911" spans="1:12" x14ac:dyDescent="0.35">
      <c r="A2911" t="str">
        <f>VLOOKUP(E2911,kontoplaan!A644:F2112,6,FALSE)</f>
        <v>Põhitegevuse kulud</v>
      </c>
      <c r="B2911" t="str">
        <f>VLOOKUP(E2911,kontogrupp!A652:B1990,2,FALSE)</f>
        <v>55 - majandamiskulud</v>
      </c>
      <c r="C2911" t="s">
        <v>989</v>
      </c>
      <c r="D2911">
        <v>10000</v>
      </c>
      <c r="E2911" s="1">
        <v>551400</v>
      </c>
      <c r="F2911" t="s">
        <v>989</v>
      </c>
      <c r="G2911" t="s">
        <v>19</v>
      </c>
      <c r="H2911" t="s">
        <v>20</v>
      </c>
      <c r="I2911" t="s">
        <v>21</v>
      </c>
      <c r="J2911" t="s">
        <v>22</v>
      </c>
      <c r="K2911" t="s">
        <v>119</v>
      </c>
      <c r="L2911" t="s">
        <v>120</v>
      </c>
    </row>
    <row r="2912" spans="1:12" x14ac:dyDescent="0.35">
      <c r="A2912" t="str">
        <f>VLOOKUP(E2912,kontoplaan!A645:F2113,6,FALSE)</f>
        <v>Põhitegevuse kulud</v>
      </c>
      <c r="B2912" t="str">
        <f>VLOOKUP(E2912,kontogrupp!A653:B1991,2,FALSE)</f>
        <v>55 - majandamiskulud</v>
      </c>
      <c r="C2912" t="s">
        <v>1266</v>
      </c>
      <c r="D2912">
        <v>1905</v>
      </c>
      <c r="E2912" s="1">
        <v>551401</v>
      </c>
      <c r="F2912" t="s">
        <v>1266</v>
      </c>
      <c r="G2912" t="s">
        <v>19</v>
      </c>
      <c r="H2912" t="s">
        <v>20</v>
      </c>
      <c r="I2912" t="s">
        <v>21</v>
      </c>
      <c r="J2912" t="s">
        <v>22</v>
      </c>
      <c r="K2912" t="s">
        <v>119</v>
      </c>
      <c r="L2912" t="s">
        <v>120</v>
      </c>
    </row>
    <row r="2913" spans="1:12" x14ac:dyDescent="0.35">
      <c r="A2913" t="str">
        <f>VLOOKUP(E2913,kontoplaan!A646:F2114,6,FALSE)</f>
        <v>Põhitegevuse kulud</v>
      </c>
      <c r="B2913" t="str">
        <f>VLOOKUP(E2913,kontogrupp!A654:B1992,2,FALSE)</f>
        <v>55 - majandamiskulud</v>
      </c>
      <c r="C2913" t="s">
        <v>116</v>
      </c>
      <c r="D2913">
        <v>610</v>
      </c>
      <c r="E2913" s="1">
        <v>551483</v>
      </c>
      <c r="F2913" t="s">
        <v>116</v>
      </c>
      <c r="G2913" t="s">
        <v>19</v>
      </c>
      <c r="H2913" t="s">
        <v>20</v>
      </c>
      <c r="I2913" t="s">
        <v>348</v>
      </c>
      <c r="J2913" t="s">
        <v>349</v>
      </c>
      <c r="K2913" t="s">
        <v>119</v>
      </c>
      <c r="L2913" t="s">
        <v>120</v>
      </c>
    </row>
    <row r="2914" spans="1:12" x14ac:dyDescent="0.35">
      <c r="A2914" t="str">
        <f>VLOOKUP(E2914,kontoplaan!A647:F2115,6,FALSE)</f>
        <v>Põhitegevuse kulud</v>
      </c>
      <c r="B2914" t="str">
        <f>VLOOKUP(E2914,kontogrupp!A655:B1993,2,FALSE)</f>
        <v>55 - majandamiskulud</v>
      </c>
      <c r="C2914" t="s">
        <v>116</v>
      </c>
      <c r="D2914">
        <v>3127</v>
      </c>
      <c r="E2914" s="1">
        <v>551483</v>
      </c>
      <c r="F2914" t="s">
        <v>116</v>
      </c>
      <c r="G2914" t="s">
        <v>19</v>
      </c>
      <c r="H2914" t="s">
        <v>20</v>
      </c>
      <c r="I2914" t="s">
        <v>339</v>
      </c>
      <c r="J2914" t="s">
        <v>340</v>
      </c>
      <c r="K2914" t="s">
        <v>119</v>
      </c>
      <c r="L2914" t="s">
        <v>120</v>
      </c>
    </row>
    <row r="2915" spans="1:12" x14ac:dyDescent="0.35">
      <c r="A2915" t="str">
        <f>VLOOKUP(E2915,kontoplaan!A648:F2116,6,FALSE)</f>
        <v>Põhitegevuse kulud</v>
      </c>
      <c r="B2915" t="str">
        <f>VLOOKUP(E2915,kontogrupp!A656:B1994,2,FALSE)</f>
        <v>55 - majandamiskulud</v>
      </c>
      <c r="C2915" t="s">
        <v>116</v>
      </c>
      <c r="D2915">
        <v>8260</v>
      </c>
      <c r="E2915" s="1">
        <v>551483</v>
      </c>
      <c r="F2915" t="s">
        <v>116</v>
      </c>
      <c r="G2915" t="s">
        <v>19</v>
      </c>
      <c r="H2915" t="s">
        <v>20</v>
      </c>
      <c r="I2915" t="s">
        <v>223</v>
      </c>
      <c r="J2915" t="s">
        <v>224</v>
      </c>
      <c r="K2915" t="s">
        <v>119</v>
      </c>
      <c r="L2915" t="s">
        <v>120</v>
      </c>
    </row>
    <row r="2916" spans="1:12" x14ac:dyDescent="0.35">
      <c r="A2916" t="str">
        <f>VLOOKUP(E2916,kontoplaan!A649:F2117,6,FALSE)</f>
        <v>Põhitegevuse kulud</v>
      </c>
      <c r="B2916" t="str">
        <f>VLOOKUP(E2916,kontogrupp!A657:B1995,2,FALSE)</f>
        <v>55 - majandamiskulud</v>
      </c>
      <c r="C2916" t="s">
        <v>182</v>
      </c>
      <c r="D2916">
        <v>17</v>
      </c>
      <c r="E2916" s="1">
        <v>551460</v>
      </c>
      <c r="F2916" t="s">
        <v>182</v>
      </c>
      <c r="G2916" t="s">
        <v>19</v>
      </c>
      <c r="H2916" t="s">
        <v>20</v>
      </c>
      <c r="I2916" t="s">
        <v>223</v>
      </c>
      <c r="J2916" t="s">
        <v>224</v>
      </c>
      <c r="K2916" t="s">
        <v>119</v>
      </c>
      <c r="L2916" t="s">
        <v>120</v>
      </c>
    </row>
    <row r="2917" spans="1:12" x14ac:dyDescent="0.35">
      <c r="A2917" t="str">
        <f>VLOOKUP(E2917,kontoplaan!A650:F2118,6,FALSE)</f>
        <v>Põhitegevuse kulud</v>
      </c>
      <c r="B2917" t="str">
        <f>VLOOKUP(E2917,kontogrupp!A658:B1996,2,FALSE)</f>
        <v>55 - majandamiskulud</v>
      </c>
      <c r="C2917" t="s">
        <v>116</v>
      </c>
      <c r="D2917">
        <v>5033</v>
      </c>
      <c r="E2917" s="1">
        <v>551483</v>
      </c>
      <c r="F2917" t="s">
        <v>116</v>
      </c>
      <c r="G2917" t="s">
        <v>19</v>
      </c>
      <c r="H2917" t="s">
        <v>20</v>
      </c>
      <c r="I2917" t="s">
        <v>412</v>
      </c>
      <c r="J2917" t="s">
        <v>413</v>
      </c>
      <c r="K2917" t="s">
        <v>119</v>
      </c>
      <c r="L2917" t="s">
        <v>120</v>
      </c>
    </row>
    <row r="2918" spans="1:12" x14ac:dyDescent="0.35">
      <c r="A2918" t="str">
        <f>VLOOKUP(E2918,kontoplaan!A651:F2119,6,FALSE)</f>
        <v>Põhitegevuse kulud</v>
      </c>
      <c r="B2918" t="str">
        <f>VLOOKUP(E2918,kontogrupp!A659:B1997,2,FALSE)</f>
        <v>55 - majandamiskulud</v>
      </c>
      <c r="C2918" t="s">
        <v>989</v>
      </c>
      <c r="D2918">
        <v>0</v>
      </c>
      <c r="E2918" s="1">
        <v>551400</v>
      </c>
      <c r="F2918" t="s">
        <v>989</v>
      </c>
      <c r="G2918" t="s">
        <v>19</v>
      </c>
      <c r="H2918" t="s">
        <v>20</v>
      </c>
      <c r="I2918" t="s">
        <v>412</v>
      </c>
      <c r="J2918" t="s">
        <v>413</v>
      </c>
      <c r="K2918" t="s">
        <v>119</v>
      </c>
      <c r="L2918" t="s">
        <v>120</v>
      </c>
    </row>
    <row r="2919" spans="1:12" x14ac:dyDescent="0.35">
      <c r="A2919" t="str">
        <f>VLOOKUP(E2919,kontoplaan!A652:F2120,6,FALSE)</f>
        <v>Põhitegevuse kulud</v>
      </c>
      <c r="B2919" t="str">
        <f>VLOOKUP(E2919,kontogrupp!A660:B1998,2,FALSE)</f>
        <v>55 - majandamiskulud</v>
      </c>
      <c r="C2919" t="s">
        <v>116</v>
      </c>
      <c r="D2919">
        <v>258</v>
      </c>
      <c r="E2919" s="1">
        <v>551483</v>
      </c>
      <c r="F2919" t="s">
        <v>116</v>
      </c>
      <c r="G2919" t="s">
        <v>19</v>
      </c>
      <c r="H2919" t="s">
        <v>20</v>
      </c>
      <c r="I2919" t="s">
        <v>540</v>
      </c>
      <c r="J2919" t="s">
        <v>541</v>
      </c>
      <c r="K2919" t="s">
        <v>119</v>
      </c>
      <c r="L2919" t="s">
        <v>120</v>
      </c>
    </row>
    <row r="2920" spans="1:12" x14ac:dyDescent="0.35">
      <c r="A2920" t="str">
        <f>VLOOKUP(E2920,kontoplaan!A653:F2121,6,FALSE)</f>
        <v>Põhitegevuse kulud</v>
      </c>
      <c r="B2920" t="str">
        <f>VLOOKUP(E2920,kontogrupp!A661:B1999,2,FALSE)</f>
        <v>55 - majandamiskulud</v>
      </c>
      <c r="C2920" t="s">
        <v>116</v>
      </c>
      <c r="D2920">
        <v>23402</v>
      </c>
      <c r="E2920" s="1">
        <v>551483</v>
      </c>
      <c r="F2920" t="s">
        <v>116</v>
      </c>
      <c r="G2920" t="s">
        <v>19</v>
      </c>
      <c r="H2920" t="s">
        <v>20</v>
      </c>
      <c r="I2920" t="s">
        <v>307</v>
      </c>
      <c r="J2920" t="s">
        <v>308</v>
      </c>
      <c r="K2920" t="s">
        <v>119</v>
      </c>
      <c r="L2920" t="s">
        <v>120</v>
      </c>
    </row>
    <row r="2921" spans="1:12" x14ac:dyDescent="0.35">
      <c r="A2921" t="str">
        <f>VLOOKUP(E2921,kontoplaan!A654:F2122,6,FALSE)</f>
        <v>Põhitegevuse kulud</v>
      </c>
      <c r="B2921" t="str">
        <f>VLOOKUP(E2921,kontogrupp!A662:B2000,2,FALSE)</f>
        <v>55 - majandamiskulud</v>
      </c>
      <c r="C2921" t="s">
        <v>182</v>
      </c>
      <c r="D2921">
        <v>3400</v>
      </c>
      <c r="E2921" s="1">
        <v>551460</v>
      </c>
      <c r="F2921" t="s">
        <v>182</v>
      </c>
      <c r="G2921" t="s">
        <v>19</v>
      </c>
      <c r="H2921" t="s">
        <v>20</v>
      </c>
      <c r="I2921" t="s">
        <v>307</v>
      </c>
      <c r="J2921" t="s">
        <v>308</v>
      </c>
      <c r="K2921" t="s">
        <v>119</v>
      </c>
      <c r="L2921" t="s">
        <v>120</v>
      </c>
    </row>
    <row r="2922" spans="1:12" x14ac:dyDescent="0.35">
      <c r="A2922" t="str">
        <f>VLOOKUP(E2922,kontoplaan!A655:F2123,6,FALSE)</f>
        <v>Põhitegevuse kulud</v>
      </c>
      <c r="B2922" t="str">
        <f>VLOOKUP(E2922,kontogrupp!A663:B2001,2,FALSE)</f>
        <v>55 - majandamiskulud</v>
      </c>
      <c r="C2922" t="s">
        <v>989</v>
      </c>
      <c r="D2922">
        <v>5000</v>
      </c>
      <c r="E2922" s="1">
        <v>551400</v>
      </c>
      <c r="F2922" t="s">
        <v>989</v>
      </c>
      <c r="G2922" t="s">
        <v>19</v>
      </c>
      <c r="H2922" t="s">
        <v>20</v>
      </c>
      <c r="I2922" t="s">
        <v>307</v>
      </c>
      <c r="J2922" t="s">
        <v>308</v>
      </c>
      <c r="K2922" t="s">
        <v>119</v>
      </c>
      <c r="L2922" t="s">
        <v>120</v>
      </c>
    </row>
    <row r="2923" spans="1:12" x14ac:dyDescent="0.35">
      <c r="A2923" t="str">
        <f>VLOOKUP(E2923,kontoplaan!A656:F2124,6,FALSE)</f>
        <v>Põhitegevuse kulud</v>
      </c>
      <c r="B2923" t="str">
        <f>VLOOKUP(E2923,kontogrupp!A664:B2002,2,FALSE)</f>
        <v>55 - majandamiskulud</v>
      </c>
      <c r="C2923" t="s">
        <v>116</v>
      </c>
      <c r="D2923">
        <v>121987</v>
      </c>
      <c r="E2923" s="1">
        <v>551483</v>
      </c>
      <c r="F2923" t="s">
        <v>116</v>
      </c>
      <c r="G2923" t="s">
        <v>19</v>
      </c>
      <c r="H2923" t="s">
        <v>20</v>
      </c>
      <c r="I2923" t="s">
        <v>117</v>
      </c>
      <c r="J2923" t="s">
        <v>118</v>
      </c>
      <c r="K2923" t="s">
        <v>119</v>
      </c>
      <c r="L2923" t="s">
        <v>120</v>
      </c>
    </row>
    <row r="2924" spans="1:12" x14ac:dyDescent="0.35">
      <c r="A2924" t="str">
        <f>VLOOKUP(E2924,kontoplaan!A657:F2125,6,FALSE)</f>
        <v>Põhitegevuse kulud</v>
      </c>
      <c r="B2924" t="str">
        <f>VLOOKUP(E2924,kontogrupp!A665:B2003,2,FALSE)</f>
        <v>55 - majandamiskulud</v>
      </c>
      <c r="C2924" t="s">
        <v>182</v>
      </c>
      <c r="D2924">
        <v>8000</v>
      </c>
      <c r="E2924" s="1">
        <v>551460</v>
      </c>
      <c r="F2924" t="s">
        <v>182</v>
      </c>
      <c r="G2924" t="s">
        <v>19</v>
      </c>
      <c r="H2924" t="s">
        <v>20</v>
      </c>
      <c r="I2924" t="s">
        <v>117</v>
      </c>
      <c r="J2924" t="s">
        <v>118</v>
      </c>
      <c r="K2924" t="s">
        <v>119</v>
      </c>
      <c r="L2924" t="s">
        <v>120</v>
      </c>
    </row>
    <row r="2925" spans="1:12" x14ac:dyDescent="0.35">
      <c r="A2925" t="str">
        <f>VLOOKUP(E2925,kontoplaan!A658:F2126,6,FALSE)</f>
        <v>Põhitegevuse kulud</v>
      </c>
      <c r="B2925" t="str">
        <f>VLOOKUP(E2925,kontogrupp!A666:B2004,2,FALSE)</f>
        <v>55 - majandamiskulud</v>
      </c>
      <c r="C2925" t="s">
        <v>989</v>
      </c>
      <c r="D2925">
        <v>9983</v>
      </c>
      <c r="E2925" s="1">
        <v>551400</v>
      </c>
      <c r="F2925" t="s">
        <v>989</v>
      </c>
      <c r="G2925" t="s">
        <v>19</v>
      </c>
      <c r="H2925" t="s">
        <v>20</v>
      </c>
      <c r="I2925" t="s">
        <v>117</v>
      </c>
      <c r="J2925" t="s">
        <v>118</v>
      </c>
      <c r="K2925" t="s">
        <v>119</v>
      </c>
      <c r="L2925" t="s">
        <v>120</v>
      </c>
    </row>
    <row r="2926" spans="1:12" x14ac:dyDescent="0.35">
      <c r="A2926" t="str">
        <f>VLOOKUP(E2926,kontoplaan!A659:F2127,6,FALSE)</f>
        <v>Põhitegevuse kulud</v>
      </c>
      <c r="B2926" t="str">
        <f>VLOOKUP(E2926,kontogrupp!A667:B2005,2,FALSE)</f>
        <v>55 - majandamiskulud</v>
      </c>
      <c r="C2926" t="s">
        <v>116</v>
      </c>
      <c r="D2926">
        <v>11178</v>
      </c>
      <c r="E2926" s="1">
        <v>551483</v>
      </c>
      <c r="F2926" t="s">
        <v>116</v>
      </c>
      <c r="G2926" t="s">
        <v>19</v>
      </c>
      <c r="H2926" t="s">
        <v>20</v>
      </c>
      <c r="I2926" t="s">
        <v>250</v>
      </c>
      <c r="J2926" t="s">
        <v>251</v>
      </c>
      <c r="K2926" t="s">
        <v>119</v>
      </c>
      <c r="L2926" t="s">
        <v>120</v>
      </c>
    </row>
    <row r="2927" spans="1:12" x14ac:dyDescent="0.35">
      <c r="A2927" t="str">
        <f>VLOOKUP(E2927,kontoplaan!A660:F2128,6,FALSE)</f>
        <v>Põhitegevuse kulud</v>
      </c>
      <c r="B2927" t="str">
        <f>VLOOKUP(E2927,kontogrupp!A668:B2006,2,FALSE)</f>
        <v>55 - majandamiskulud</v>
      </c>
      <c r="C2927" t="s">
        <v>182</v>
      </c>
      <c r="D2927">
        <v>0</v>
      </c>
      <c r="E2927" s="1">
        <v>551460</v>
      </c>
      <c r="F2927" t="s">
        <v>182</v>
      </c>
      <c r="G2927" t="s">
        <v>19</v>
      </c>
      <c r="H2927" t="s">
        <v>20</v>
      </c>
      <c r="I2927" t="s">
        <v>250</v>
      </c>
      <c r="J2927" t="s">
        <v>251</v>
      </c>
      <c r="K2927" t="s">
        <v>119</v>
      </c>
      <c r="L2927" t="s">
        <v>120</v>
      </c>
    </row>
    <row r="2928" spans="1:12" x14ac:dyDescent="0.35">
      <c r="A2928" t="str">
        <f>VLOOKUP(E2928,kontoplaan!A661:F2129,6,FALSE)</f>
        <v>Põhitegevuse kulud</v>
      </c>
      <c r="B2928" t="str">
        <f>VLOOKUP(E2928,kontogrupp!A669:B2007,2,FALSE)</f>
        <v>55 - majandamiskulud</v>
      </c>
      <c r="C2928" t="s">
        <v>989</v>
      </c>
      <c r="D2928">
        <v>0</v>
      </c>
      <c r="E2928" s="1">
        <v>551400</v>
      </c>
      <c r="F2928" t="s">
        <v>989</v>
      </c>
      <c r="G2928" t="s">
        <v>19</v>
      </c>
      <c r="H2928" t="s">
        <v>20</v>
      </c>
      <c r="I2928" t="s">
        <v>250</v>
      </c>
      <c r="J2928" t="s">
        <v>251</v>
      </c>
      <c r="K2928" t="s">
        <v>119</v>
      </c>
      <c r="L2928" t="s">
        <v>120</v>
      </c>
    </row>
    <row r="2929" spans="1:16" x14ac:dyDescent="0.35">
      <c r="A2929" t="str">
        <f>VLOOKUP(E2929,kontoplaan!A662:F2130,6,FALSE)</f>
        <v>Põhitegevuse kulud</v>
      </c>
      <c r="B2929" t="str">
        <f>VLOOKUP(E2929,kontogrupp!A670:B2008,2,FALSE)</f>
        <v>55 - majandamiskulud</v>
      </c>
      <c r="C2929" t="s">
        <v>1329</v>
      </c>
      <c r="D2929">
        <v>2928</v>
      </c>
      <c r="E2929" s="1">
        <v>551484</v>
      </c>
      <c r="F2929" t="s">
        <v>1329</v>
      </c>
      <c r="G2929" t="s">
        <v>19</v>
      </c>
      <c r="H2929" t="s">
        <v>20</v>
      </c>
      <c r="I2929" t="s">
        <v>568</v>
      </c>
      <c r="J2929" t="s">
        <v>569</v>
      </c>
      <c r="K2929" t="s">
        <v>119</v>
      </c>
      <c r="L2929" t="s">
        <v>120</v>
      </c>
    </row>
    <row r="2930" spans="1:16" x14ac:dyDescent="0.35">
      <c r="A2930" t="str">
        <f>VLOOKUP(E2930,kontoplaan!A663:F2131,6,FALSE)</f>
        <v>Põhitegevuse kulud</v>
      </c>
      <c r="B2930" t="str">
        <f>VLOOKUP(E2930,kontogrupp!A671:B2009,2,FALSE)</f>
        <v>55 - majandamiskulud</v>
      </c>
      <c r="C2930" t="s">
        <v>116</v>
      </c>
      <c r="D2930">
        <v>3528</v>
      </c>
      <c r="E2930" s="1">
        <v>551483</v>
      </c>
      <c r="F2930" t="s">
        <v>116</v>
      </c>
      <c r="G2930" t="s">
        <v>19</v>
      </c>
      <c r="H2930" t="s">
        <v>20</v>
      </c>
      <c r="I2930" t="s">
        <v>568</v>
      </c>
      <c r="J2930" t="s">
        <v>569</v>
      </c>
      <c r="K2930" t="s">
        <v>119</v>
      </c>
      <c r="L2930" t="s">
        <v>120</v>
      </c>
    </row>
    <row r="2931" spans="1:16" x14ac:dyDescent="0.35">
      <c r="A2931" t="str">
        <f>VLOOKUP(E2931,kontoplaan!A664:F2132,6,FALSE)</f>
        <v>Põhitegevuse kulud</v>
      </c>
      <c r="B2931" t="str">
        <f>VLOOKUP(E2931,kontogrupp!A672:B2010,2,FALSE)</f>
        <v>55 - majandamiskulud</v>
      </c>
      <c r="C2931" t="s">
        <v>257</v>
      </c>
      <c r="D2931">
        <v>118</v>
      </c>
      <c r="E2931" s="1">
        <v>551417</v>
      </c>
      <c r="F2931" t="s">
        <v>257</v>
      </c>
      <c r="G2931" t="s">
        <v>19</v>
      </c>
      <c r="H2931" t="s">
        <v>20</v>
      </c>
      <c r="I2931" t="s">
        <v>533</v>
      </c>
      <c r="J2931" t="s">
        <v>534</v>
      </c>
      <c r="K2931" t="s">
        <v>119</v>
      </c>
      <c r="L2931" t="s">
        <v>120</v>
      </c>
    </row>
    <row r="2932" spans="1:16" x14ac:dyDescent="0.35">
      <c r="A2932" t="str">
        <f>VLOOKUP(E2932,kontoplaan!A665:F2133,6,FALSE)</f>
        <v>Põhitegevuse kulud</v>
      </c>
      <c r="B2932" t="str">
        <f>VLOOKUP(E2932,kontogrupp!A673:B2011,2,FALSE)</f>
        <v>55 - majandamiskulud</v>
      </c>
      <c r="C2932" t="s">
        <v>1329</v>
      </c>
      <c r="D2932">
        <v>657</v>
      </c>
      <c r="E2932" s="1">
        <v>551484</v>
      </c>
      <c r="F2932" t="s">
        <v>1329</v>
      </c>
      <c r="G2932" t="s">
        <v>19</v>
      </c>
      <c r="H2932" t="s">
        <v>20</v>
      </c>
      <c r="I2932" t="s">
        <v>533</v>
      </c>
      <c r="J2932" t="s">
        <v>534</v>
      </c>
      <c r="K2932" t="s">
        <v>119</v>
      </c>
      <c r="L2932" t="s">
        <v>120</v>
      </c>
    </row>
    <row r="2933" spans="1:16" x14ac:dyDescent="0.35">
      <c r="A2933" t="str">
        <f>VLOOKUP(E2933,kontoplaan!A666:F2134,6,FALSE)</f>
        <v>Põhitegevuse kulud</v>
      </c>
      <c r="B2933" t="str">
        <f>VLOOKUP(E2933,kontogrupp!A674:B2012,2,FALSE)</f>
        <v>55 - majandamiskulud</v>
      </c>
      <c r="C2933" t="s">
        <v>116</v>
      </c>
      <c r="D2933">
        <v>5445</v>
      </c>
      <c r="E2933" s="1">
        <v>551483</v>
      </c>
      <c r="F2933" t="s">
        <v>116</v>
      </c>
      <c r="G2933" t="s">
        <v>19</v>
      </c>
      <c r="H2933" t="s">
        <v>20</v>
      </c>
      <c r="I2933" t="s">
        <v>533</v>
      </c>
      <c r="J2933" t="s">
        <v>534</v>
      </c>
      <c r="K2933" t="s">
        <v>119</v>
      </c>
      <c r="L2933" t="s">
        <v>120</v>
      </c>
    </row>
    <row r="2934" spans="1:16" x14ac:dyDescent="0.35">
      <c r="A2934" t="str">
        <f>VLOOKUP(E2934,kontoplaan!A667:F2135,6,FALSE)</f>
        <v>Põhitegevuse kulud</v>
      </c>
      <c r="B2934" t="str">
        <f>VLOOKUP(E2934,kontogrupp!A675:B2013,2,FALSE)</f>
        <v>55 - majandamiskulud</v>
      </c>
      <c r="C2934" t="s">
        <v>182</v>
      </c>
      <c r="D2934">
        <v>0</v>
      </c>
      <c r="E2934" s="1">
        <v>551460</v>
      </c>
      <c r="F2934" t="s">
        <v>182</v>
      </c>
      <c r="G2934" t="s">
        <v>19</v>
      </c>
      <c r="H2934" t="s">
        <v>20</v>
      </c>
      <c r="I2934" t="s">
        <v>533</v>
      </c>
      <c r="J2934" t="s">
        <v>534</v>
      </c>
      <c r="K2934" t="s">
        <v>119</v>
      </c>
      <c r="L2934" t="s">
        <v>120</v>
      </c>
    </row>
    <row r="2935" spans="1:16" x14ac:dyDescent="0.35">
      <c r="A2935" t="str">
        <f>VLOOKUP(E2935,kontoplaan!A668:F2136,6,FALSE)</f>
        <v>Põhitegevuse kulud</v>
      </c>
      <c r="B2935" t="str">
        <f>VLOOKUP(E2935,kontogrupp!A676:B2014,2,FALSE)</f>
        <v>55 - majandamiskulud</v>
      </c>
      <c r="C2935" t="s">
        <v>989</v>
      </c>
      <c r="D2935">
        <v>0</v>
      </c>
      <c r="E2935" s="1">
        <v>551400</v>
      </c>
      <c r="F2935" t="s">
        <v>989</v>
      </c>
      <c r="G2935" t="s">
        <v>19</v>
      </c>
      <c r="H2935" t="s">
        <v>20</v>
      </c>
      <c r="I2935" t="s">
        <v>533</v>
      </c>
      <c r="J2935" t="s">
        <v>534</v>
      </c>
      <c r="K2935" t="s">
        <v>119</v>
      </c>
      <c r="L2935" t="s">
        <v>120</v>
      </c>
    </row>
    <row r="2936" spans="1:16" x14ac:dyDescent="0.35">
      <c r="A2936" t="str">
        <f>VLOOKUP(E2936,kontoplaan!A669:F2137,6,FALSE)</f>
        <v>Põhitegevuse kulud</v>
      </c>
      <c r="B2936" t="str">
        <f>VLOOKUP(E2936,kontogrupp!A677:B2015,2,FALSE)</f>
        <v>50 - tööjõukulud</v>
      </c>
      <c r="C2936" t="s">
        <v>2038</v>
      </c>
      <c r="D2936">
        <v>35400</v>
      </c>
      <c r="E2936" s="1">
        <v>500100</v>
      </c>
      <c r="F2936" t="s">
        <v>1046</v>
      </c>
      <c r="G2936" t="s">
        <v>1116</v>
      </c>
      <c r="H2936" t="s">
        <v>1117</v>
      </c>
      <c r="I2936" t="s">
        <v>21</v>
      </c>
      <c r="J2936" t="s">
        <v>22</v>
      </c>
      <c r="O2936" t="s">
        <v>23</v>
      </c>
      <c r="P2936" t="s">
        <v>24</v>
      </c>
    </row>
    <row r="2937" spans="1:16" x14ac:dyDescent="0.35">
      <c r="A2937" t="str">
        <f>VLOOKUP(E2937,kontoplaan!A670:F2138,6,FALSE)</f>
        <v>Põhitegevuse kulud</v>
      </c>
      <c r="B2937" t="str">
        <f>VLOOKUP(E2937,kontogrupp!A678:B2016,2,FALSE)</f>
        <v>50 - tööjõukulud</v>
      </c>
      <c r="C2937" t="s">
        <v>2038</v>
      </c>
      <c r="D2937">
        <v>28800</v>
      </c>
      <c r="E2937" s="1">
        <v>500120</v>
      </c>
      <c r="F2937" t="s">
        <v>1121</v>
      </c>
      <c r="G2937" t="s">
        <v>1116</v>
      </c>
      <c r="H2937" t="s">
        <v>1117</v>
      </c>
      <c r="I2937" t="s">
        <v>21</v>
      </c>
      <c r="J2937" t="s">
        <v>22</v>
      </c>
      <c r="O2937" t="s">
        <v>23</v>
      </c>
      <c r="P2937" t="s">
        <v>24</v>
      </c>
    </row>
    <row r="2938" spans="1:16" x14ac:dyDescent="0.35">
      <c r="A2938" t="str">
        <f>VLOOKUP(E2938,kontoplaan!A671:F2139,6,FALSE)</f>
        <v>Põhitegevuse kulud</v>
      </c>
      <c r="B2938" t="str">
        <f>VLOOKUP(E2938,kontogrupp!A679:B2017,2,FALSE)</f>
        <v>50 - tööjõukulud</v>
      </c>
      <c r="C2938" t="s">
        <v>2038</v>
      </c>
      <c r="D2938">
        <v>23100</v>
      </c>
      <c r="E2938" s="1">
        <v>500250</v>
      </c>
      <c r="F2938" t="s">
        <v>102</v>
      </c>
      <c r="G2938" t="s">
        <v>1116</v>
      </c>
      <c r="H2938" t="s">
        <v>1117</v>
      </c>
      <c r="I2938" t="s">
        <v>21</v>
      </c>
      <c r="J2938" t="s">
        <v>22</v>
      </c>
      <c r="O2938" t="s">
        <v>23</v>
      </c>
      <c r="P2938" t="s">
        <v>24</v>
      </c>
    </row>
    <row r="2939" spans="1:16" x14ac:dyDescent="0.35">
      <c r="A2939" t="str">
        <f>VLOOKUP(E2939,kontoplaan!A672:F2140,6,FALSE)</f>
        <v>Põhitegevuse kulud</v>
      </c>
      <c r="B2939" t="str">
        <f>VLOOKUP(E2939,kontogrupp!A680:B2018,2,FALSE)</f>
        <v>50 - tööjõukulud</v>
      </c>
      <c r="C2939" t="s">
        <v>2038</v>
      </c>
      <c r="D2939">
        <v>109200</v>
      </c>
      <c r="E2939" s="1">
        <v>500270</v>
      </c>
      <c r="F2939" t="s">
        <v>238</v>
      </c>
      <c r="G2939" t="s">
        <v>1116</v>
      </c>
      <c r="H2939" t="s">
        <v>1117</v>
      </c>
      <c r="I2939" t="s">
        <v>21</v>
      </c>
      <c r="J2939" t="s">
        <v>22</v>
      </c>
      <c r="O2939" t="s">
        <v>23</v>
      </c>
      <c r="P2939" t="s">
        <v>24</v>
      </c>
    </row>
    <row r="2940" spans="1:16" x14ac:dyDescent="0.35">
      <c r="A2940" t="str">
        <f>VLOOKUP(E2940,kontoplaan!A673:F2141,6,FALSE)</f>
        <v>Põhitegevuse kulud</v>
      </c>
      <c r="B2940" t="str">
        <f>VLOOKUP(E2940,kontogrupp!A681:B2019,2,FALSE)</f>
        <v>50 - tööjõukulud</v>
      </c>
      <c r="C2940" t="s">
        <v>28</v>
      </c>
      <c r="D2940">
        <v>64845</v>
      </c>
      <c r="E2940" s="1">
        <v>506000</v>
      </c>
      <c r="F2940" t="s">
        <v>28</v>
      </c>
      <c r="G2940" t="s">
        <v>1116</v>
      </c>
      <c r="H2940" t="s">
        <v>1117</v>
      </c>
      <c r="I2940" t="s">
        <v>21</v>
      </c>
      <c r="J2940" t="s">
        <v>22</v>
      </c>
      <c r="O2940" t="s">
        <v>23</v>
      </c>
      <c r="P2940" t="s">
        <v>24</v>
      </c>
    </row>
    <row r="2941" spans="1:16" x14ac:dyDescent="0.35">
      <c r="A2941" t="str">
        <f>VLOOKUP(E2941,kontoplaan!A674:F2142,6,FALSE)</f>
        <v>Põhitegevuse kulud</v>
      </c>
      <c r="B2941" t="str">
        <f>VLOOKUP(E2941,kontogrupp!A682:B2020,2,FALSE)</f>
        <v>50 - tööjõukulud</v>
      </c>
      <c r="C2941" t="s">
        <v>18</v>
      </c>
      <c r="D2941">
        <v>1572</v>
      </c>
      <c r="E2941" s="1">
        <v>506040</v>
      </c>
      <c r="F2941" t="s">
        <v>18</v>
      </c>
      <c r="G2941" t="s">
        <v>1116</v>
      </c>
      <c r="H2941" t="s">
        <v>1117</v>
      </c>
      <c r="I2941" t="s">
        <v>21</v>
      </c>
      <c r="J2941" t="s">
        <v>22</v>
      </c>
      <c r="O2941" t="s">
        <v>23</v>
      </c>
      <c r="P2941" t="s">
        <v>24</v>
      </c>
    </row>
    <row r="2942" spans="1:16" x14ac:dyDescent="0.35">
      <c r="A2942" t="str">
        <f>VLOOKUP(E2942,kontoplaan!A675:F2143,6,FALSE)</f>
        <v>Põhitegevuse kulud</v>
      </c>
      <c r="B2942" t="str">
        <f>VLOOKUP(E2942,kontogrupp!A683:B2021,2,FALSE)</f>
        <v>55 - majandamiskulud</v>
      </c>
      <c r="C2942" t="s">
        <v>2039</v>
      </c>
      <c r="D2942">
        <v>6048</v>
      </c>
      <c r="E2942" s="1">
        <v>551410</v>
      </c>
      <c r="F2942" t="s">
        <v>678</v>
      </c>
      <c r="G2942" t="s">
        <v>1116</v>
      </c>
      <c r="H2942" t="s">
        <v>1117</v>
      </c>
      <c r="I2942" t="s">
        <v>21</v>
      </c>
      <c r="J2942" t="s">
        <v>22</v>
      </c>
    </row>
    <row r="2943" spans="1:16" x14ac:dyDescent="0.35">
      <c r="A2943" t="str">
        <f>VLOOKUP(E2943,kontoplaan!A676:F2144,6,FALSE)</f>
        <v>Põhitegevuse kulud</v>
      </c>
      <c r="B2943" t="str">
        <f>VLOOKUP(E2943,kontogrupp!A684:B2022,2,FALSE)</f>
        <v>55 - majandamiskulud</v>
      </c>
      <c r="C2943" t="s">
        <v>2040</v>
      </c>
      <c r="D2943">
        <v>300</v>
      </c>
      <c r="E2943" s="1">
        <v>551410</v>
      </c>
      <c r="F2943" t="s">
        <v>678</v>
      </c>
      <c r="G2943" t="s">
        <v>1116</v>
      </c>
      <c r="H2943" t="s">
        <v>1117</v>
      </c>
      <c r="I2943" t="s">
        <v>21</v>
      </c>
      <c r="J2943" t="s">
        <v>22</v>
      </c>
    </row>
    <row r="2944" spans="1:16" x14ac:dyDescent="0.35">
      <c r="A2944" t="str">
        <f>VLOOKUP(E2944,kontoplaan!A677:F2145,6,FALSE)</f>
        <v>Põhitegevuse kulud</v>
      </c>
      <c r="B2944" t="str">
        <f>VLOOKUP(E2944,kontogrupp!A685:B2023,2,FALSE)</f>
        <v>55 - majandamiskulud</v>
      </c>
      <c r="C2944" t="s">
        <v>2041</v>
      </c>
      <c r="D2944">
        <v>3810</v>
      </c>
      <c r="E2944" s="1">
        <v>551410</v>
      </c>
      <c r="F2944" t="s">
        <v>678</v>
      </c>
      <c r="G2944" t="s">
        <v>1116</v>
      </c>
      <c r="H2944" t="s">
        <v>1117</v>
      </c>
      <c r="I2944" t="s">
        <v>21</v>
      </c>
      <c r="J2944" t="s">
        <v>22</v>
      </c>
    </row>
    <row r="2945" spans="1:10" x14ac:dyDescent="0.35">
      <c r="A2945" t="str">
        <f>VLOOKUP(E2945,kontoplaan!A678:F2146,6,FALSE)</f>
        <v>Põhitegevuse kulud</v>
      </c>
      <c r="B2945" t="str">
        <f>VLOOKUP(E2945,kontogrupp!A686:B2024,2,FALSE)</f>
        <v>55 - majandamiskulud</v>
      </c>
      <c r="C2945" t="s">
        <v>2042</v>
      </c>
      <c r="D2945">
        <v>100</v>
      </c>
      <c r="E2945" s="1">
        <v>550011</v>
      </c>
      <c r="F2945" t="s">
        <v>261</v>
      </c>
      <c r="G2945" t="s">
        <v>1116</v>
      </c>
      <c r="H2945" t="s">
        <v>1117</v>
      </c>
      <c r="I2945" t="s">
        <v>21</v>
      </c>
      <c r="J2945" t="s">
        <v>22</v>
      </c>
    </row>
    <row r="2946" spans="1:10" x14ac:dyDescent="0.35">
      <c r="A2946" t="str">
        <f>VLOOKUP(E2946,kontoplaan!A679:F2147,6,FALSE)</f>
        <v>Põhitegevuse kulud</v>
      </c>
      <c r="B2946" t="str">
        <f>VLOOKUP(E2946,kontogrupp!A687:B2025,2,FALSE)</f>
        <v>55 - majandamiskulud</v>
      </c>
      <c r="C2946" t="s">
        <v>643</v>
      </c>
      <c r="D2946">
        <v>7800</v>
      </c>
      <c r="E2946" s="1">
        <v>550012</v>
      </c>
      <c r="F2946" t="s">
        <v>643</v>
      </c>
      <c r="G2946" t="s">
        <v>1116</v>
      </c>
      <c r="H2946" t="s">
        <v>1117</v>
      </c>
      <c r="I2946" t="s">
        <v>21</v>
      </c>
      <c r="J2946" t="s">
        <v>22</v>
      </c>
    </row>
    <row r="2947" spans="1:10" x14ac:dyDescent="0.35">
      <c r="A2947" t="str">
        <f>VLOOKUP(E2947,kontoplaan!A680:F2148,6,FALSE)</f>
        <v>Põhitegevuse kulud</v>
      </c>
      <c r="B2947" t="str">
        <f>VLOOKUP(E2947,kontogrupp!A688:B2026,2,FALSE)</f>
        <v>55 - majandamiskulud</v>
      </c>
      <c r="C2947" t="s">
        <v>184</v>
      </c>
      <c r="D2947">
        <v>2400</v>
      </c>
      <c r="E2947" s="1">
        <v>551308</v>
      </c>
      <c r="F2947" t="s">
        <v>184</v>
      </c>
      <c r="G2947" t="s">
        <v>1116</v>
      </c>
      <c r="H2947" t="s">
        <v>1117</v>
      </c>
      <c r="I2947" t="s">
        <v>21</v>
      </c>
      <c r="J2947" t="s">
        <v>22</v>
      </c>
    </row>
    <row r="2948" spans="1:10" x14ac:dyDescent="0.35">
      <c r="A2948" t="str">
        <f>VLOOKUP(E2948,kontoplaan!A681:F2149,6,FALSE)</f>
        <v>Põhitegevuse kulud</v>
      </c>
      <c r="B2948" t="str">
        <f>VLOOKUP(E2948,kontogrupp!A689:B2027,2,FALSE)</f>
        <v>55 - majandamiskulud</v>
      </c>
      <c r="C2948" t="s">
        <v>2043</v>
      </c>
      <c r="D2948">
        <v>7896</v>
      </c>
      <c r="E2948" s="1">
        <v>551410</v>
      </c>
      <c r="F2948" t="s">
        <v>678</v>
      </c>
      <c r="G2948" t="s">
        <v>1116</v>
      </c>
      <c r="H2948" t="s">
        <v>1117</v>
      </c>
      <c r="I2948" t="s">
        <v>21</v>
      </c>
      <c r="J2948" t="s">
        <v>22</v>
      </c>
    </row>
    <row r="2949" spans="1:10" x14ac:dyDescent="0.35">
      <c r="A2949" t="str">
        <f>VLOOKUP(E2949,kontoplaan!A682:F2150,6,FALSE)</f>
        <v>Põhitegevuse kulud</v>
      </c>
      <c r="B2949" t="str">
        <f>VLOOKUP(E2949,kontogrupp!A690:B2028,2,FALSE)</f>
        <v>55 - majandamiskulud</v>
      </c>
      <c r="C2949" t="s">
        <v>2044</v>
      </c>
      <c r="D2949">
        <v>7200</v>
      </c>
      <c r="E2949" s="1">
        <v>551410</v>
      </c>
      <c r="F2949" t="s">
        <v>678</v>
      </c>
      <c r="G2949" t="s">
        <v>1116</v>
      </c>
      <c r="H2949" t="s">
        <v>1117</v>
      </c>
      <c r="I2949" t="s">
        <v>21</v>
      </c>
      <c r="J2949" t="s">
        <v>22</v>
      </c>
    </row>
    <row r="2950" spans="1:10" x14ac:dyDescent="0.35">
      <c r="A2950" t="str">
        <f>VLOOKUP(E2950,kontoplaan!A683:F2151,6,FALSE)</f>
        <v>Põhitegevuse kulud</v>
      </c>
      <c r="B2950" t="str">
        <f>VLOOKUP(E2950,kontogrupp!A691:B2029,2,FALSE)</f>
        <v>55 - majandamiskulud</v>
      </c>
      <c r="C2950" t="s">
        <v>190</v>
      </c>
      <c r="D2950">
        <v>439</v>
      </c>
      <c r="E2950" s="1">
        <v>550000</v>
      </c>
      <c r="F2950" t="s">
        <v>190</v>
      </c>
      <c r="G2950" t="s">
        <v>404</v>
      </c>
      <c r="H2950" t="s">
        <v>405</v>
      </c>
      <c r="I2950" t="s">
        <v>307</v>
      </c>
      <c r="J2950" t="s">
        <v>308</v>
      </c>
    </row>
    <row r="2951" spans="1:10" x14ac:dyDescent="0.35">
      <c r="A2951" t="str">
        <f>VLOOKUP(E2951,kontoplaan!A684:F2152,6,FALSE)</f>
        <v>Põhitegevuse kulud</v>
      </c>
      <c r="B2951" t="str">
        <f>VLOOKUP(E2951,kontogrupp!A692:B2030,2,FALSE)</f>
        <v>55 - majandamiskulud</v>
      </c>
      <c r="C2951" t="s">
        <v>194</v>
      </c>
      <c r="D2951">
        <v>392</v>
      </c>
      <c r="E2951" s="1">
        <v>550001</v>
      </c>
      <c r="F2951" t="s">
        <v>194</v>
      </c>
      <c r="G2951" t="s">
        <v>404</v>
      </c>
      <c r="H2951" t="s">
        <v>405</v>
      </c>
      <c r="I2951" t="s">
        <v>307</v>
      </c>
      <c r="J2951" t="s">
        <v>308</v>
      </c>
    </row>
    <row r="2952" spans="1:10" x14ac:dyDescent="0.35">
      <c r="A2952" t="str">
        <f>VLOOKUP(E2952,kontoplaan!A685:F2153,6,FALSE)</f>
        <v>Põhitegevuse kulud</v>
      </c>
      <c r="B2952" t="str">
        <f>VLOOKUP(E2952,kontogrupp!A693:B2031,2,FALSE)</f>
        <v>55 - majandamiskulud</v>
      </c>
      <c r="C2952" t="s">
        <v>524</v>
      </c>
      <c r="D2952">
        <v>381</v>
      </c>
      <c r="E2952" s="1">
        <v>550002</v>
      </c>
      <c r="F2952" t="s">
        <v>524</v>
      </c>
      <c r="G2952" t="s">
        <v>404</v>
      </c>
      <c r="H2952" t="s">
        <v>405</v>
      </c>
      <c r="I2952" t="s">
        <v>307</v>
      </c>
      <c r="J2952" t="s">
        <v>308</v>
      </c>
    </row>
    <row r="2953" spans="1:10" x14ac:dyDescent="0.35">
      <c r="A2953" t="str">
        <f>VLOOKUP(E2953,kontoplaan!A686:F2154,6,FALSE)</f>
        <v>Põhitegevuse kulud</v>
      </c>
      <c r="B2953" t="str">
        <f>VLOOKUP(E2953,kontogrupp!A694:B2032,2,FALSE)</f>
        <v>55 - majandamiskulud</v>
      </c>
      <c r="C2953" t="s">
        <v>517</v>
      </c>
      <c r="D2953">
        <v>1096</v>
      </c>
      <c r="E2953" s="1">
        <v>550010</v>
      </c>
      <c r="F2953" t="s">
        <v>517</v>
      </c>
      <c r="G2953" t="s">
        <v>404</v>
      </c>
      <c r="H2953" t="s">
        <v>405</v>
      </c>
      <c r="I2953" t="s">
        <v>307</v>
      </c>
      <c r="J2953" t="s">
        <v>308</v>
      </c>
    </row>
    <row r="2954" spans="1:10" x14ac:dyDescent="0.35">
      <c r="A2954" t="str">
        <f>VLOOKUP(E2954,kontoplaan!A687:F2155,6,FALSE)</f>
        <v>Põhitegevuse kulud</v>
      </c>
      <c r="B2954" t="str">
        <f>VLOOKUP(E2954,kontogrupp!A695:B2033,2,FALSE)</f>
        <v>55 - majandamiskulud</v>
      </c>
      <c r="C2954" t="s">
        <v>261</v>
      </c>
      <c r="D2954">
        <v>40</v>
      </c>
      <c r="E2954" s="1">
        <v>550011</v>
      </c>
      <c r="F2954" t="s">
        <v>261</v>
      </c>
      <c r="G2954" t="s">
        <v>404</v>
      </c>
      <c r="H2954" t="s">
        <v>405</v>
      </c>
      <c r="I2954" t="s">
        <v>307</v>
      </c>
      <c r="J2954" t="s">
        <v>308</v>
      </c>
    </row>
    <row r="2955" spans="1:10" x14ac:dyDescent="0.35">
      <c r="A2955" t="str">
        <f>VLOOKUP(E2955,kontoplaan!A688:F2156,6,FALSE)</f>
        <v>Põhitegevuse kulud</v>
      </c>
      <c r="B2955" t="str">
        <f>VLOOKUP(E2955,kontogrupp!A696:B2034,2,FALSE)</f>
        <v>55 - majandamiskulud</v>
      </c>
      <c r="C2955" t="s">
        <v>64</v>
      </c>
      <c r="D2955">
        <v>81</v>
      </c>
      <c r="E2955" s="1">
        <v>550060</v>
      </c>
      <c r="F2955" t="s">
        <v>64</v>
      </c>
      <c r="G2955" t="s">
        <v>404</v>
      </c>
      <c r="H2955" t="s">
        <v>405</v>
      </c>
      <c r="I2955" t="s">
        <v>307</v>
      </c>
      <c r="J2955" t="s">
        <v>308</v>
      </c>
    </row>
    <row r="2956" spans="1:10" x14ac:dyDescent="0.35">
      <c r="A2956" t="str">
        <f>VLOOKUP(E2956,kontoplaan!A689:F2157,6,FALSE)</f>
        <v>Põhitegevuse kulud</v>
      </c>
      <c r="B2956" t="str">
        <f>VLOOKUP(E2956,kontogrupp!A697:B2035,2,FALSE)</f>
        <v>55 - majandamiskulud</v>
      </c>
      <c r="C2956" t="s">
        <v>86</v>
      </c>
      <c r="D2956">
        <v>984</v>
      </c>
      <c r="E2956" s="1">
        <v>550099</v>
      </c>
      <c r="F2956" t="s">
        <v>86</v>
      </c>
      <c r="G2956" t="s">
        <v>404</v>
      </c>
      <c r="H2956" t="s">
        <v>405</v>
      </c>
      <c r="I2956" t="s">
        <v>307</v>
      </c>
      <c r="J2956" t="s">
        <v>308</v>
      </c>
    </row>
    <row r="2957" spans="1:10" x14ac:dyDescent="0.35">
      <c r="A2957" t="str">
        <f>VLOOKUP(E2957,kontoplaan!A690:F2158,6,FALSE)</f>
        <v>Põhitegevuse kulud</v>
      </c>
      <c r="B2957" t="str">
        <f>VLOOKUP(E2957,kontogrupp!A698:B2036,2,FALSE)</f>
        <v>55 - majandamiskulud</v>
      </c>
      <c r="C2957" t="s">
        <v>475</v>
      </c>
      <c r="D2957">
        <v>129</v>
      </c>
      <c r="E2957" s="1">
        <v>552200</v>
      </c>
      <c r="F2957" t="s">
        <v>475</v>
      </c>
      <c r="G2957" t="s">
        <v>404</v>
      </c>
      <c r="H2957" t="s">
        <v>405</v>
      </c>
      <c r="I2957" t="s">
        <v>307</v>
      </c>
      <c r="J2957" t="s">
        <v>308</v>
      </c>
    </row>
    <row r="2958" spans="1:10" x14ac:dyDescent="0.35">
      <c r="A2958" t="str">
        <f>VLOOKUP(E2958,kontoplaan!A691:F2159,6,FALSE)</f>
        <v>Põhitegevuse kulud</v>
      </c>
      <c r="B2958" t="str">
        <f>VLOOKUP(E2958,kontogrupp!A699:B2037,2,FALSE)</f>
        <v>55 - majandamiskulud</v>
      </c>
      <c r="C2958" t="s">
        <v>209</v>
      </c>
      <c r="D2958">
        <v>10707</v>
      </c>
      <c r="E2958" s="1">
        <v>552440</v>
      </c>
      <c r="F2958" t="s">
        <v>209</v>
      </c>
      <c r="G2958" t="s">
        <v>404</v>
      </c>
      <c r="H2958" t="s">
        <v>405</v>
      </c>
      <c r="I2958" t="s">
        <v>307</v>
      </c>
      <c r="J2958" t="s">
        <v>308</v>
      </c>
    </row>
    <row r="2959" spans="1:10" x14ac:dyDescent="0.35">
      <c r="A2959" t="str">
        <f>VLOOKUP(E2959,kontoplaan!A692:F2160,6,FALSE)</f>
        <v>Põhitegevuse kulud</v>
      </c>
      <c r="B2959" t="str">
        <f>VLOOKUP(E2959,kontogrupp!A700:B2038,2,FALSE)</f>
        <v>55 - majandamiskulud</v>
      </c>
      <c r="C2959" t="s">
        <v>190</v>
      </c>
      <c r="D2959">
        <v>700</v>
      </c>
      <c r="E2959" s="1">
        <v>550000</v>
      </c>
      <c r="F2959" t="s">
        <v>190</v>
      </c>
      <c r="G2959" t="s">
        <v>428</v>
      </c>
      <c r="H2959" t="s">
        <v>429</v>
      </c>
      <c r="I2959" t="s">
        <v>307</v>
      </c>
      <c r="J2959" t="s">
        <v>308</v>
      </c>
    </row>
    <row r="2960" spans="1:10" x14ac:dyDescent="0.35">
      <c r="A2960" t="str">
        <f>VLOOKUP(E2960,kontoplaan!A693:F2161,6,FALSE)</f>
        <v>Põhitegevuse kulud</v>
      </c>
      <c r="B2960" t="str">
        <f>VLOOKUP(E2960,kontogrupp!A701:B2039,2,FALSE)</f>
        <v>55 - majandamiskulud</v>
      </c>
      <c r="C2960" t="s">
        <v>2035</v>
      </c>
      <c r="D2960">
        <v>7515</v>
      </c>
      <c r="E2960" s="1">
        <v>550400</v>
      </c>
      <c r="F2960" t="s">
        <v>138</v>
      </c>
      <c r="G2960" t="s">
        <v>404</v>
      </c>
      <c r="H2960" t="s">
        <v>405</v>
      </c>
      <c r="I2960" t="s">
        <v>307</v>
      </c>
      <c r="J2960" t="s">
        <v>308</v>
      </c>
    </row>
    <row r="2961" spans="1:10" x14ac:dyDescent="0.35">
      <c r="A2961" t="str">
        <f>VLOOKUP(E2961,kontoplaan!A694:F2162,6,FALSE)</f>
        <v>Põhitegevuse kulud</v>
      </c>
      <c r="B2961" t="str">
        <f>VLOOKUP(E2961,kontogrupp!A702:B2040,2,FALSE)</f>
        <v>55 - majandamiskulud</v>
      </c>
      <c r="C2961" t="s">
        <v>190</v>
      </c>
      <c r="D2961">
        <v>855</v>
      </c>
      <c r="E2961" s="1">
        <v>550000</v>
      </c>
      <c r="F2961" t="s">
        <v>190</v>
      </c>
      <c r="G2961" t="s">
        <v>258</v>
      </c>
      <c r="H2961" t="s">
        <v>259</v>
      </c>
      <c r="I2961" t="s">
        <v>117</v>
      </c>
      <c r="J2961" t="s">
        <v>118</v>
      </c>
    </row>
    <row r="2962" spans="1:10" x14ac:dyDescent="0.35">
      <c r="A2962" t="str">
        <f>VLOOKUP(E2962,kontoplaan!A695:F2163,6,FALSE)</f>
        <v>Põhitegevuse kulud</v>
      </c>
      <c r="B2962" t="str">
        <f>VLOOKUP(E2962,kontogrupp!A703:B2041,2,FALSE)</f>
        <v>55 - majandamiskulud</v>
      </c>
      <c r="C2962" t="s">
        <v>194</v>
      </c>
      <c r="D2962">
        <v>451</v>
      </c>
      <c r="E2962" s="1">
        <v>550001</v>
      </c>
      <c r="F2962" t="s">
        <v>194</v>
      </c>
      <c r="G2962" t="s">
        <v>258</v>
      </c>
      <c r="H2962" t="s">
        <v>259</v>
      </c>
      <c r="I2962" t="s">
        <v>117</v>
      </c>
      <c r="J2962" t="s">
        <v>118</v>
      </c>
    </row>
    <row r="2963" spans="1:10" x14ac:dyDescent="0.35">
      <c r="A2963" t="str">
        <f>VLOOKUP(E2963,kontoplaan!A696:F2164,6,FALSE)</f>
        <v>Põhitegevuse kulud</v>
      </c>
      <c r="B2963" t="str">
        <f>VLOOKUP(E2963,kontogrupp!A704:B2042,2,FALSE)</f>
        <v>55 - majandamiskulud</v>
      </c>
      <c r="C2963" t="s">
        <v>230</v>
      </c>
      <c r="D2963">
        <v>959</v>
      </c>
      <c r="E2963" s="1">
        <v>551590</v>
      </c>
      <c r="F2963" t="s">
        <v>230</v>
      </c>
      <c r="G2963" t="s">
        <v>404</v>
      </c>
      <c r="H2963" t="s">
        <v>405</v>
      </c>
      <c r="I2963" t="s">
        <v>307</v>
      </c>
      <c r="J2963" t="s">
        <v>308</v>
      </c>
    </row>
    <row r="2964" spans="1:10" x14ac:dyDescent="0.35">
      <c r="A2964" t="str">
        <f>VLOOKUP(E2964,kontoplaan!A697:F2165,6,FALSE)</f>
        <v>Põhitegevuse kulud</v>
      </c>
      <c r="B2964" t="str">
        <f>VLOOKUP(E2964,kontogrupp!A705:B2043,2,FALSE)</f>
        <v>55 - majandamiskulud</v>
      </c>
      <c r="C2964" t="s">
        <v>524</v>
      </c>
      <c r="D2964">
        <v>570</v>
      </c>
      <c r="E2964" s="1">
        <v>550002</v>
      </c>
      <c r="F2964" t="s">
        <v>524</v>
      </c>
      <c r="G2964" t="s">
        <v>258</v>
      </c>
      <c r="H2964" t="s">
        <v>259</v>
      </c>
      <c r="I2964" t="s">
        <v>117</v>
      </c>
      <c r="J2964" t="s">
        <v>118</v>
      </c>
    </row>
    <row r="2965" spans="1:10" x14ac:dyDescent="0.35">
      <c r="A2965" t="str">
        <f>VLOOKUP(E2965,kontoplaan!A698:F2166,6,FALSE)</f>
        <v>Põhitegevuse kulud</v>
      </c>
      <c r="B2965" t="str">
        <f>VLOOKUP(E2965,kontogrupp!A706:B2044,2,FALSE)</f>
        <v>55 - majandamiskulud</v>
      </c>
      <c r="C2965" t="s">
        <v>517</v>
      </c>
      <c r="D2965">
        <v>407</v>
      </c>
      <c r="E2965" s="1">
        <v>550010</v>
      </c>
      <c r="F2965" t="s">
        <v>517</v>
      </c>
      <c r="G2965" t="s">
        <v>258</v>
      </c>
      <c r="H2965" t="s">
        <v>259</v>
      </c>
      <c r="I2965" t="s">
        <v>117</v>
      </c>
      <c r="J2965" t="s">
        <v>118</v>
      </c>
    </row>
    <row r="2966" spans="1:10" x14ac:dyDescent="0.35">
      <c r="A2966" t="str">
        <f>VLOOKUP(E2966,kontoplaan!A699:F2167,6,FALSE)</f>
        <v>Põhitegevuse kulud</v>
      </c>
      <c r="B2966" t="str">
        <f>VLOOKUP(E2966,kontogrupp!A707:B2045,2,FALSE)</f>
        <v>55 - majandamiskulud</v>
      </c>
      <c r="C2966" t="s">
        <v>304</v>
      </c>
      <c r="D2966">
        <v>113487</v>
      </c>
      <c r="E2966" s="1">
        <v>552110</v>
      </c>
      <c r="F2966" t="s">
        <v>304</v>
      </c>
      <c r="G2966" t="s">
        <v>404</v>
      </c>
      <c r="H2966" t="s">
        <v>405</v>
      </c>
      <c r="I2966" t="s">
        <v>307</v>
      </c>
      <c r="J2966" t="s">
        <v>308</v>
      </c>
    </row>
    <row r="2967" spans="1:10" x14ac:dyDescent="0.35">
      <c r="A2967" t="str">
        <f>VLOOKUP(E2967,kontoplaan!A700:F2168,6,FALSE)</f>
        <v>Põhitegevuse kulud</v>
      </c>
      <c r="B2967" t="str">
        <f>VLOOKUP(E2967,kontogrupp!A708:B2046,2,FALSE)</f>
        <v>55 - majandamiskulud</v>
      </c>
      <c r="C2967" t="s">
        <v>194</v>
      </c>
      <c r="D2967">
        <v>684</v>
      </c>
      <c r="E2967" s="1">
        <v>550001</v>
      </c>
      <c r="F2967" t="s">
        <v>194</v>
      </c>
      <c r="G2967" t="s">
        <v>428</v>
      </c>
      <c r="H2967" t="s">
        <v>429</v>
      </c>
      <c r="I2967" t="s">
        <v>307</v>
      </c>
      <c r="J2967" t="s">
        <v>308</v>
      </c>
    </row>
    <row r="2968" spans="1:10" x14ac:dyDescent="0.35">
      <c r="A2968" t="str">
        <f>VLOOKUP(E2968,kontoplaan!A701:F2169,6,FALSE)</f>
        <v>Põhitegevuse kulud</v>
      </c>
      <c r="B2968" t="str">
        <f>VLOOKUP(E2968,kontogrupp!A709:B2047,2,FALSE)</f>
        <v>55 - majandamiskulud</v>
      </c>
      <c r="C2968" t="s">
        <v>261</v>
      </c>
      <c r="D2968">
        <v>54</v>
      </c>
      <c r="E2968" s="1">
        <v>550011</v>
      </c>
      <c r="F2968" t="s">
        <v>261</v>
      </c>
      <c r="G2968" t="s">
        <v>258</v>
      </c>
      <c r="H2968" t="s">
        <v>259</v>
      </c>
      <c r="I2968" t="s">
        <v>117</v>
      </c>
      <c r="J2968" t="s">
        <v>118</v>
      </c>
    </row>
    <row r="2969" spans="1:10" x14ac:dyDescent="0.35">
      <c r="A2969" t="str">
        <f>VLOOKUP(E2969,kontoplaan!A702:F2170,6,FALSE)</f>
        <v>Põhitegevuse kulud</v>
      </c>
      <c r="B2969" t="str">
        <f>VLOOKUP(E2969,kontogrupp!A710:B2048,2,FALSE)</f>
        <v>55 - majandamiskulud</v>
      </c>
      <c r="C2969" t="s">
        <v>524</v>
      </c>
      <c r="D2969">
        <v>1140</v>
      </c>
      <c r="E2969" s="1">
        <v>550002</v>
      </c>
      <c r="F2969" t="s">
        <v>524</v>
      </c>
      <c r="G2969" t="s">
        <v>428</v>
      </c>
      <c r="H2969" t="s">
        <v>429</v>
      </c>
      <c r="I2969" t="s">
        <v>307</v>
      </c>
      <c r="J2969" t="s">
        <v>308</v>
      </c>
    </row>
    <row r="2970" spans="1:10" x14ac:dyDescent="0.35">
      <c r="A2970" t="str">
        <f>VLOOKUP(E2970,kontoplaan!A703:F2171,6,FALSE)</f>
        <v>Põhitegevuse kulud</v>
      </c>
      <c r="B2970" t="str">
        <f>VLOOKUP(E2970,kontogrupp!A711:B2049,2,FALSE)</f>
        <v>55 - majandamiskulud</v>
      </c>
      <c r="C2970" t="s">
        <v>76</v>
      </c>
      <c r="D2970">
        <v>570</v>
      </c>
      <c r="E2970" s="1">
        <v>550040</v>
      </c>
      <c r="F2970" t="s">
        <v>76</v>
      </c>
      <c r="G2970" t="s">
        <v>258</v>
      </c>
      <c r="H2970" t="s">
        <v>259</v>
      </c>
      <c r="I2970" t="s">
        <v>117</v>
      </c>
      <c r="J2970" t="s">
        <v>118</v>
      </c>
    </row>
    <row r="2971" spans="1:10" x14ac:dyDescent="0.35">
      <c r="A2971" t="str">
        <f>VLOOKUP(E2971,kontoplaan!A704:F2172,6,FALSE)</f>
        <v>Põhitegevuse kulud</v>
      </c>
      <c r="B2971" t="str">
        <f>VLOOKUP(E2971,kontogrupp!A712:B2050,2,FALSE)</f>
        <v>55 - majandamiskulud</v>
      </c>
      <c r="C2971" t="s">
        <v>517</v>
      </c>
      <c r="D2971">
        <v>855</v>
      </c>
      <c r="E2971" s="1">
        <v>550010</v>
      </c>
      <c r="F2971" t="s">
        <v>517</v>
      </c>
      <c r="G2971" t="s">
        <v>428</v>
      </c>
      <c r="H2971" t="s">
        <v>429</v>
      </c>
      <c r="I2971" t="s">
        <v>307</v>
      </c>
      <c r="J2971" t="s">
        <v>308</v>
      </c>
    </row>
    <row r="2972" spans="1:10" x14ac:dyDescent="0.35">
      <c r="A2972" t="str">
        <f>VLOOKUP(E2972,kontoplaan!A705:F2173,6,FALSE)</f>
        <v>Põhitegevuse kulud</v>
      </c>
      <c r="B2972" t="str">
        <f>VLOOKUP(E2972,kontogrupp!A713:B2051,2,FALSE)</f>
        <v>55 - majandamiskulud</v>
      </c>
      <c r="C2972" t="s">
        <v>900</v>
      </c>
      <c r="D2972">
        <v>82</v>
      </c>
      <c r="E2972" s="1">
        <v>550041</v>
      </c>
      <c r="F2972" t="s">
        <v>900</v>
      </c>
      <c r="G2972" t="s">
        <v>258</v>
      </c>
      <c r="H2972" t="s">
        <v>259</v>
      </c>
      <c r="I2972" t="s">
        <v>117</v>
      </c>
      <c r="J2972" t="s">
        <v>118</v>
      </c>
    </row>
    <row r="2973" spans="1:10" x14ac:dyDescent="0.35">
      <c r="A2973" t="str">
        <f>VLOOKUP(E2973,kontoplaan!A706:F2174,6,FALSE)</f>
        <v>Põhitegevuse kulud</v>
      </c>
      <c r="B2973" t="str">
        <f>VLOOKUP(E2973,kontogrupp!A714:B2052,2,FALSE)</f>
        <v>55 - majandamiskulud</v>
      </c>
      <c r="C2973" t="s">
        <v>261</v>
      </c>
      <c r="D2973">
        <v>150</v>
      </c>
      <c r="E2973" s="1">
        <v>550011</v>
      </c>
      <c r="F2973" t="s">
        <v>261</v>
      </c>
      <c r="G2973" t="s">
        <v>428</v>
      </c>
      <c r="H2973" t="s">
        <v>429</v>
      </c>
      <c r="I2973" t="s">
        <v>307</v>
      </c>
      <c r="J2973" t="s">
        <v>308</v>
      </c>
    </row>
    <row r="2974" spans="1:10" x14ac:dyDescent="0.35">
      <c r="A2974" t="str">
        <f>VLOOKUP(E2974,kontoplaan!A707:F2175,6,FALSE)</f>
        <v>Põhitegevuse kulud</v>
      </c>
      <c r="B2974" t="str">
        <f>VLOOKUP(E2974,kontogrupp!A715:B2053,2,FALSE)</f>
        <v>55 - majandamiskulud</v>
      </c>
      <c r="C2974" t="s">
        <v>64</v>
      </c>
      <c r="D2974">
        <v>2660</v>
      </c>
      <c r="E2974" s="1">
        <v>550060</v>
      </c>
      <c r="F2974" t="s">
        <v>64</v>
      </c>
      <c r="G2974" t="s">
        <v>258</v>
      </c>
      <c r="H2974" t="s">
        <v>259</v>
      </c>
      <c r="I2974" t="s">
        <v>117</v>
      </c>
      <c r="J2974" t="s">
        <v>118</v>
      </c>
    </row>
    <row r="2975" spans="1:10" x14ac:dyDescent="0.35">
      <c r="A2975" t="str">
        <f>VLOOKUP(E2975,kontoplaan!A708:F2176,6,FALSE)</f>
        <v>Põhitegevuse kulud</v>
      </c>
      <c r="B2975" t="str">
        <f>VLOOKUP(E2975,kontogrupp!A716:B2054,2,FALSE)</f>
        <v>55 - majandamiskulud</v>
      </c>
      <c r="C2975" t="s">
        <v>76</v>
      </c>
      <c r="D2975">
        <v>2400</v>
      </c>
      <c r="E2975" s="1">
        <v>550040</v>
      </c>
      <c r="F2975" t="s">
        <v>76</v>
      </c>
      <c r="G2975" t="s">
        <v>428</v>
      </c>
      <c r="H2975" t="s">
        <v>429</v>
      </c>
      <c r="I2975" t="s">
        <v>307</v>
      </c>
      <c r="J2975" t="s">
        <v>308</v>
      </c>
    </row>
    <row r="2976" spans="1:10" x14ac:dyDescent="0.35">
      <c r="A2976" t="str">
        <f>VLOOKUP(E2976,kontoplaan!A709:F2177,6,FALSE)</f>
        <v>Põhitegevuse kulud</v>
      </c>
      <c r="B2976" t="str">
        <f>VLOOKUP(E2976,kontogrupp!A717:B2055,2,FALSE)</f>
        <v>55 - majandamiskulud</v>
      </c>
      <c r="C2976" t="s">
        <v>86</v>
      </c>
      <c r="D2976">
        <v>108</v>
      </c>
      <c r="E2976" s="1">
        <v>550099</v>
      </c>
      <c r="F2976" t="s">
        <v>86</v>
      </c>
      <c r="G2976" t="s">
        <v>258</v>
      </c>
      <c r="H2976" t="s">
        <v>259</v>
      </c>
      <c r="I2976" t="s">
        <v>117</v>
      </c>
      <c r="J2976" t="s">
        <v>118</v>
      </c>
    </row>
    <row r="2977" spans="1:14" x14ac:dyDescent="0.35">
      <c r="A2977" t="str">
        <f>VLOOKUP(E2977,kontoplaan!A710:F2178,6,FALSE)</f>
        <v>Põhitegevuse kulud</v>
      </c>
      <c r="B2977" t="str">
        <f>VLOOKUP(E2977,kontogrupp!A718:B2056,2,FALSE)</f>
        <v>55 - majandamiskulud</v>
      </c>
      <c r="C2977" t="s">
        <v>64</v>
      </c>
      <c r="D2977">
        <v>300</v>
      </c>
      <c r="E2977" s="1">
        <v>550060</v>
      </c>
      <c r="F2977" t="s">
        <v>64</v>
      </c>
      <c r="G2977" t="s">
        <v>428</v>
      </c>
      <c r="H2977" t="s">
        <v>429</v>
      </c>
      <c r="I2977" t="s">
        <v>307</v>
      </c>
      <c r="J2977" t="s">
        <v>308</v>
      </c>
    </row>
    <row r="2978" spans="1:14" x14ac:dyDescent="0.35">
      <c r="A2978" t="str">
        <f>VLOOKUP(E2978,kontoplaan!A711:F2179,6,FALSE)</f>
        <v>Põhitegevuse kulud</v>
      </c>
      <c r="B2978" t="str">
        <f>VLOOKUP(E2978,kontogrupp!A719:B2057,2,FALSE)</f>
        <v>55 - majandamiskulud</v>
      </c>
      <c r="C2978" t="s">
        <v>86</v>
      </c>
      <c r="D2978">
        <v>276</v>
      </c>
      <c r="E2978" s="1">
        <v>550099</v>
      </c>
      <c r="F2978" t="s">
        <v>86</v>
      </c>
      <c r="G2978" t="s">
        <v>428</v>
      </c>
      <c r="H2978" t="s">
        <v>429</v>
      </c>
      <c r="I2978" t="s">
        <v>307</v>
      </c>
      <c r="J2978" t="s">
        <v>308</v>
      </c>
    </row>
    <row r="2979" spans="1:14" x14ac:dyDescent="0.35">
      <c r="A2979" t="str">
        <f>VLOOKUP(E2979,kontoplaan!A712:F2180,6,FALSE)</f>
        <v>Põhitegevuse kulud</v>
      </c>
      <c r="B2979" t="str">
        <f>VLOOKUP(E2979,kontogrupp!A720:B2058,2,FALSE)</f>
        <v>55 - majandamiskulud</v>
      </c>
      <c r="C2979" t="s">
        <v>517</v>
      </c>
      <c r="D2979">
        <v>570</v>
      </c>
      <c r="E2979" s="1">
        <v>550010</v>
      </c>
      <c r="F2979" t="s">
        <v>517</v>
      </c>
      <c r="G2979" t="s">
        <v>422</v>
      </c>
      <c r="H2979" t="s">
        <v>423</v>
      </c>
      <c r="I2979" t="s">
        <v>307</v>
      </c>
      <c r="J2979" t="s">
        <v>308</v>
      </c>
    </row>
    <row r="2980" spans="1:14" x14ac:dyDescent="0.35">
      <c r="A2980" t="str">
        <f>VLOOKUP(E2980,kontoplaan!A713:F2181,6,FALSE)</f>
        <v>Põhitegevuse kulud</v>
      </c>
      <c r="B2980" t="str">
        <f>VLOOKUP(E2980,kontogrupp!A721:B2059,2,FALSE)</f>
        <v>55 - majandamiskulud</v>
      </c>
      <c r="C2980" t="s">
        <v>261</v>
      </c>
      <c r="D2980">
        <v>75</v>
      </c>
      <c r="E2980" s="1">
        <v>550011</v>
      </c>
      <c r="F2980" t="s">
        <v>261</v>
      </c>
      <c r="G2980" t="s">
        <v>422</v>
      </c>
      <c r="H2980" t="s">
        <v>423</v>
      </c>
      <c r="I2980" t="s">
        <v>307</v>
      </c>
      <c r="J2980" t="s">
        <v>308</v>
      </c>
    </row>
    <row r="2981" spans="1:14" x14ac:dyDescent="0.35">
      <c r="A2981" t="str">
        <f>VLOOKUP(E2981,kontoplaan!A714:F2182,6,FALSE)</f>
        <v>Põhitegevuse kulud</v>
      </c>
      <c r="B2981" t="str">
        <f>VLOOKUP(E2981,kontogrupp!A722:B2060,2,FALSE)</f>
        <v>55 - majandamiskulud</v>
      </c>
      <c r="C2981" t="s">
        <v>138</v>
      </c>
      <c r="D2981">
        <v>4584</v>
      </c>
      <c r="E2981" s="1">
        <v>550400</v>
      </c>
      <c r="F2981" t="s">
        <v>138</v>
      </c>
      <c r="G2981" t="s">
        <v>258</v>
      </c>
      <c r="H2981" t="s">
        <v>259</v>
      </c>
      <c r="I2981" t="s">
        <v>117</v>
      </c>
      <c r="J2981" t="s">
        <v>118</v>
      </c>
      <c r="M2981" t="s">
        <v>267</v>
      </c>
      <c r="N2981" t="s">
        <v>268</v>
      </c>
    </row>
    <row r="2982" spans="1:14" x14ac:dyDescent="0.35">
      <c r="A2982" t="str">
        <f>VLOOKUP(E2982,kontoplaan!A715:F2183,6,FALSE)</f>
        <v>Põhitegevuse kulud</v>
      </c>
      <c r="B2982" t="str">
        <f>VLOOKUP(E2982,kontogrupp!A723:B2061,2,FALSE)</f>
        <v>55 - majandamiskulud</v>
      </c>
      <c r="C2982" t="s">
        <v>900</v>
      </c>
      <c r="D2982">
        <v>256</v>
      </c>
      <c r="E2982" s="1">
        <v>550041</v>
      </c>
      <c r="F2982" t="s">
        <v>900</v>
      </c>
      <c r="G2982" t="s">
        <v>422</v>
      </c>
      <c r="H2982" t="s">
        <v>423</v>
      </c>
      <c r="I2982" t="s">
        <v>307</v>
      </c>
      <c r="J2982" t="s">
        <v>308</v>
      </c>
    </row>
    <row r="2983" spans="1:14" x14ac:dyDescent="0.35">
      <c r="A2983" t="str">
        <f>VLOOKUP(E2983,kontoplaan!A716:F2184,6,FALSE)</f>
        <v>Põhitegevuse kulud</v>
      </c>
      <c r="B2983" t="str">
        <f>VLOOKUP(E2983,kontogrupp!A724:B2062,2,FALSE)</f>
        <v>55 - majandamiskulud</v>
      </c>
      <c r="C2983" t="s">
        <v>2045</v>
      </c>
      <c r="D2983">
        <v>214</v>
      </c>
      <c r="E2983" s="1">
        <v>550420</v>
      </c>
      <c r="F2983" t="s">
        <v>274</v>
      </c>
      <c r="G2983" t="s">
        <v>258</v>
      </c>
      <c r="H2983" t="s">
        <v>259</v>
      </c>
      <c r="I2983" t="s">
        <v>117</v>
      </c>
      <c r="J2983" t="s">
        <v>118</v>
      </c>
    </row>
    <row r="2984" spans="1:14" x14ac:dyDescent="0.35">
      <c r="A2984" t="str">
        <f>VLOOKUP(E2984,kontoplaan!A717:F2185,6,FALSE)</f>
        <v>Põhitegevuse kulud</v>
      </c>
      <c r="B2984" t="str">
        <f>VLOOKUP(E2984,kontogrupp!A725:B2063,2,FALSE)</f>
        <v>55 - majandamiskulud</v>
      </c>
      <c r="C2984" t="s">
        <v>138</v>
      </c>
      <c r="D2984">
        <v>1785</v>
      </c>
      <c r="E2984" s="1">
        <v>550400</v>
      </c>
      <c r="F2984" t="s">
        <v>138</v>
      </c>
      <c r="G2984" t="s">
        <v>422</v>
      </c>
      <c r="H2984" t="s">
        <v>423</v>
      </c>
      <c r="I2984" t="s">
        <v>307</v>
      </c>
      <c r="J2984" t="s">
        <v>308</v>
      </c>
    </row>
    <row r="2985" spans="1:14" x14ac:dyDescent="0.35">
      <c r="A2985" t="str">
        <f>VLOOKUP(E2985,kontoplaan!A718:F2186,6,FALSE)</f>
        <v>Põhitegevuse kulud</v>
      </c>
      <c r="B2985" t="str">
        <f>VLOOKUP(E2985,kontogrupp!A726:B2064,2,FALSE)</f>
        <v>55 - majandamiskulud</v>
      </c>
      <c r="C2985" t="s">
        <v>2046</v>
      </c>
      <c r="D2985">
        <v>1000</v>
      </c>
      <c r="E2985" s="1">
        <v>551500</v>
      </c>
      <c r="F2985" t="s">
        <v>169</v>
      </c>
      <c r="G2985" t="s">
        <v>258</v>
      </c>
      <c r="H2985" t="s">
        <v>259</v>
      </c>
      <c r="I2985" t="s">
        <v>117</v>
      </c>
      <c r="J2985" t="s">
        <v>118</v>
      </c>
    </row>
    <row r="2986" spans="1:14" x14ac:dyDescent="0.35">
      <c r="A2986" t="str">
        <f>VLOOKUP(E2986,kontoplaan!A719:F2187,6,FALSE)</f>
        <v>Põhitegevuse kulud</v>
      </c>
      <c r="B2986" t="str">
        <f>VLOOKUP(E2986,kontogrupp!A727:B2065,2,FALSE)</f>
        <v>55 - majandamiskulud</v>
      </c>
      <c r="C2986" t="s">
        <v>274</v>
      </c>
      <c r="D2986">
        <v>397</v>
      </c>
      <c r="E2986" s="1">
        <v>550420</v>
      </c>
      <c r="F2986" t="s">
        <v>274</v>
      </c>
      <c r="G2986" t="s">
        <v>422</v>
      </c>
      <c r="H2986" t="s">
        <v>423</v>
      </c>
      <c r="I2986" t="s">
        <v>307</v>
      </c>
      <c r="J2986" t="s">
        <v>308</v>
      </c>
    </row>
    <row r="2987" spans="1:14" x14ac:dyDescent="0.35">
      <c r="A2987" t="str">
        <f>VLOOKUP(E2987,kontoplaan!A720:F2188,6,FALSE)</f>
        <v>Põhitegevuse kulud</v>
      </c>
      <c r="B2987" t="str">
        <f>VLOOKUP(E2987,kontogrupp!A728:B2066,2,FALSE)</f>
        <v>55 - majandamiskulud</v>
      </c>
      <c r="C2987" t="s">
        <v>2047</v>
      </c>
      <c r="D2987">
        <v>687</v>
      </c>
      <c r="E2987" s="1">
        <v>551308</v>
      </c>
      <c r="F2987" t="s">
        <v>184</v>
      </c>
      <c r="G2987" t="s">
        <v>428</v>
      </c>
      <c r="H2987" t="s">
        <v>429</v>
      </c>
      <c r="I2987" t="s">
        <v>307</v>
      </c>
      <c r="J2987" t="s">
        <v>308</v>
      </c>
    </row>
    <row r="2988" spans="1:14" x14ac:dyDescent="0.35">
      <c r="A2988" t="str">
        <f>VLOOKUP(E2988,kontoplaan!A721:F2189,6,FALSE)</f>
        <v>Põhitegevuse kulud</v>
      </c>
      <c r="B2988" t="str">
        <f>VLOOKUP(E2988,kontogrupp!A729:B2067,2,FALSE)</f>
        <v>55 - majandamiskulud</v>
      </c>
      <c r="C2988" t="s">
        <v>2048</v>
      </c>
      <c r="D2988">
        <v>551</v>
      </c>
      <c r="E2988" s="1">
        <v>551308</v>
      </c>
      <c r="F2988" t="s">
        <v>184</v>
      </c>
      <c r="G2988" t="s">
        <v>422</v>
      </c>
      <c r="H2988" t="s">
        <v>423</v>
      </c>
      <c r="I2988" t="s">
        <v>307</v>
      </c>
      <c r="J2988" t="s">
        <v>308</v>
      </c>
    </row>
    <row r="2989" spans="1:14" x14ac:dyDescent="0.35">
      <c r="A2989" t="str">
        <f>VLOOKUP(E2989,kontoplaan!A722:F2190,6,FALSE)</f>
        <v>Põhitegevuse kulud</v>
      </c>
      <c r="B2989" t="str">
        <f>VLOOKUP(E2989,kontogrupp!A730:B2068,2,FALSE)</f>
        <v>55 - majandamiskulud</v>
      </c>
      <c r="C2989" t="s">
        <v>138</v>
      </c>
      <c r="D2989">
        <v>4226</v>
      </c>
      <c r="E2989" s="1">
        <v>550400</v>
      </c>
      <c r="F2989" t="s">
        <v>138</v>
      </c>
      <c r="G2989" t="s">
        <v>428</v>
      </c>
      <c r="H2989" t="s">
        <v>429</v>
      </c>
      <c r="I2989" t="s">
        <v>307</v>
      </c>
      <c r="J2989" t="s">
        <v>308</v>
      </c>
    </row>
    <row r="2990" spans="1:14" x14ac:dyDescent="0.35">
      <c r="A2990" t="str">
        <f>VLOOKUP(E2990,kontoplaan!A723:F2191,6,FALSE)</f>
        <v>Põhitegevuse kulud</v>
      </c>
      <c r="B2990" t="str">
        <f>VLOOKUP(E2990,kontogrupp!A731:B2069,2,FALSE)</f>
        <v>55 - majandamiskulud</v>
      </c>
      <c r="C2990" t="s">
        <v>2049</v>
      </c>
      <c r="D2990">
        <v>1030</v>
      </c>
      <c r="E2990" s="1">
        <v>550420</v>
      </c>
      <c r="F2990" t="s">
        <v>274</v>
      </c>
      <c r="G2990" t="s">
        <v>428</v>
      </c>
      <c r="H2990" t="s">
        <v>429</v>
      </c>
      <c r="I2990" t="s">
        <v>307</v>
      </c>
      <c r="J2990" t="s">
        <v>308</v>
      </c>
    </row>
    <row r="2991" spans="1:14" x14ac:dyDescent="0.35">
      <c r="A2991" t="str">
        <f>VLOOKUP(E2991,kontoplaan!A724:F2192,6,FALSE)</f>
        <v>Põhitegevuse kulud</v>
      </c>
      <c r="B2991" t="str">
        <f>VLOOKUP(E2991,kontogrupp!A732:B2070,2,FALSE)</f>
        <v>55 - majandamiskulud</v>
      </c>
      <c r="C2991" t="s">
        <v>169</v>
      </c>
      <c r="D2991">
        <v>7431</v>
      </c>
      <c r="E2991" s="1">
        <v>551500</v>
      </c>
      <c r="F2991" t="s">
        <v>169</v>
      </c>
      <c r="G2991" t="s">
        <v>422</v>
      </c>
      <c r="H2991" t="s">
        <v>423</v>
      </c>
      <c r="I2991" t="s">
        <v>307</v>
      </c>
      <c r="J2991" t="s">
        <v>308</v>
      </c>
    </row>
    <row r="2992" spans="1:14" x14ac:dyDescent="0.35">
      <c r="A2992" t="str">
        <f>VLOOKUP(E2992,kontoplaan!A725:F2193,6,FALSE)</f>
        <v>Põhitegevuse kulud</v>
      </c>
      <c r="B2992" t="str">
        <f>VLOOKUP(E2992,kontogrupp!A733:B2071,2,FALSE)</f>
        <v>55 - majandamiskulud</v>
      </c>
      <c r="C2992" t="s">
        <v>2050</v>
      </c>
      <c r="D2992">
        <v>6000</v>
      </c>
      <c r="E2992" s="1">
        <v>551500</v>
      </c>
      <c r="F2992" t="s">
        <v>169</v>
      </c>
      <c r="G2992" t="s">
        <v>428</v>
      </c>
      <c r="H2992" t="s">
        <v>429</v>
      </c>
      <c r="I2992" t="s">
        <v>307</v>
      </c>
      <c r="J2992" t="s">
        <v>308</v>
      </c>
    </row>
    <row r="2993" spans="1:16" x14ac:dyDescent="0.35">
      <c r="A2993" t="str">
        <f>VLOOKUP(E2993,kontoplaan!A726:F2194,6,FALSE)</f>
        <v>Põhitegevuse kulud</v>
      </c>
      <c r="B2993" t="str">
        <f>VLOOKUP(E2993,kontogrupp!A734:B2072,2,FALSE)</f>
        <v>55 - majandamiskulud</v>
      </c>
      <c r="C2993" t="s">
        <v>2051</v>
      </c>
      <c r="D2993">
        <v>1500</v>
      </c>
      <c r="E2993" s="1">
        <v>551560</v>
      </c>
      <c r="F2993" t="s">
        <v>182</v>
      </c>
      <c r="G2993" t="s">
        <v>428</v>
      </c>
      <c r="H2993" t="s">
        <v>429</v>
      </c>
      <c r="I2993" t="s">
        <v>307</v>
      </c>
      <c r="J2993" t="s">
        <v>308</v>
      </c>
    </row>
    <row r="2994" spans="1:16" x14ac:dyDescent="0.35">
      <c r="A2994" t="str">
        <f>VLOOKUP(E2994,kontoplaan!A727:F2195,6,FALSE)</f>
        <v>Põhitegevuse kulud</v>
      </c>
      <c r="B2994" t="str">
        <f>VLOOKUP(E2994,kontogrupp!A735:B2073,2,FALSE)</f>
        <v>55 - majandamiskulud</v>
      </c>
      <c r="C2994" t="s">
        <v>182</v>
      </c>
      <c r="D2994">
        <v>6447</v>
      </c>
      <c r="E2994" s="1">
        <v>551560</v>
      </c>
      <c r="F2994" t="s">
        <v>182</v>
      </c>
      <c r="G2994" t="s">
        <v>422</v>
      </c>
      <c r="H2994" t="s">
        <v>423</v>
      </c>
      <c r="I2994" t="s">
        <v>307</v>
      </c>
      <c r="J2994" t="s">
        <v>308</v>
      </c>
    </row>
    <row r="2995" spans="1:16" x14ac:dyDescent="0.35">
      <c r="A2995" t="str">
        <f>VLOOKUP(E2995,kontoplaan!A728:F2196,6,FALSE)</f>
        <v>Põhitegevuse kulud</v>
      </c>
      <c r="B2995" t="str">
        <f>VLOOKUP(E2995,kontogrupp!A736:B2074,2,FALSE)</f>
        <v>55 - majandamiskulud</v>
      </c>
      <c r="C2995" t="s">
        <v>2052</v>
      </c>
      <c r="D2995">
        <v>1311</v>
      </c>
      <c r="E2995" s="1">
        <v>551500</v>
      </c>
      <c r="F2995" t="s">
        <v>169</v>
      </c>
      <c r="G2995" t="s">
        <v>428</v>
      </c>
      <c r="H2995" t="s">
        <v>429</v>
      </c>
      <c r="I2995" t="s">
        <v>307</v>
      </c>
      <c r="J2995" t="s">
        <v>308</v>
      </c>
    </row>
    <row r="2996" spans="1:16" x14ac:dyDescent="0.35">
      <c r="A2996" t="str">
        <f>VLOOKUP(E2996,kontoplaan!A729:F2197,6,FALSE)</f>
        <v>Põhitegevuse kulud</v>
      </c>
      <c r="B2996" t="str">
        <f>VLOOKUP(E2996,kontogrupp!A737:B2075,2,FALSE)</f>
        <v>55 - majandamiskulud</v>
      </c>
      <c r="C2996" t="s">
        <v>149</v>
      </c>
      <c r="D2996">
        <v>755</v>
      </c>
      <c r="E2996" s="1">
        <v>552590</v>
      </c>
      <c r="F2996" t="s">
        <v>149</v>
      </c>
      <c r="G2996" t="s">
        <v>258</v>
      </c>
      <c r="H2996" t="s">
        <v>259</v>
      </c>
      <c r="I2996" t="s">
        <v>117</v>
      </c>
      <c r="J2996" t="s">
        <v>118</v>
      </c>
    </row>
    <row r="2997" spans="1:16" x14ac:dyDescent="0.35">
      <c r="A2997" t="str">
        <f>VLOOKUP(E2997,kontoplaan!A730:F2198,6,FALSE)</f>
        <v>Põhitegevuse kulud</v>
      </c>
      <c r="B2997" t="str">
        <f>VLOOKUP(E2997,kontogrupp!A738:B2076,2,FALSE)</f>
        <v>55 - majandamiskulud</v>
      </c>
      <c r="C2997" t="s">
        <v>2053</v>
      </c>
      <c r="D2997">
        <v>4896</v>
      </c>
      <c r="E2997" s="1">
        <v>552600</v>
      </c>
      <c r="F2997" t="s">
        <v>1421</v>
      </c>
      <c r="G2997" t="s">
        <v>258</v>
      </c>
      <c r="H2997" t="s">
        <v>259</v>
      </c>
      <c r="I2997" t="s">
        <v>117</v>
      </c>
      <c r="J2997" t="s">
        <v>118</v>
      </c>
      <c r="M2997" t="s">
        <v>141</v>
      </c>
      <c r="N2997" t="s">
        <v>142</v>
      </c>
    </row>
    <row r="2998" spans="1:16" x14ac:dyDescent="0.35">
      <c r="A2998" t="str">
        <f>VLOOKUP(E2998,kontoplaan!A731:F2199,6,FALSE)</f>
        <v>Põhitegevuse kulud</v>
      </c>
      <c r="B2998" t="str">
        <f>VLOOKUP(E2998,kontogrupp!A739:B2077,2,FALSE)</f>
        <v>41 - toetused füüsilistele isikutele</v>
      </c>
      <c r="C2998" t="s">
        <v>1090</v>
      </c>
      <c r="D2998">
        <v>42000</v>
      </c>
      <c r="E2998" s="1">
        <v>413120</v>
      </c>
      <c r="F2998" t="s">
        <v>1090</v>
      </c>
      <c r="G2998" t="s">
        <v>1016</v>
      </c>
      <c r="H2998" t="s">
        <v>1017</v>
      </c>
      <c r="I2998" t="s">
        <v>1109</v>
      </c>
      <c r="J2998" t="s">
        <v>1110</v>
      </c>
      <c r="O2998" t="s">
        <v>1451</v>
      </c>
      <c r="P2998" t="s">
        <v>1452</v>
      </c>
    </row>
    <row r="2999" spans="1:16" x14ac:dyDescent="0.35">
      <c r="A2999" t="str">
        <f>VLOOKUP(E2999,kontoplaan!A732:F2200,6,FALSE)</f>
        <v>Põhitegevuse kulud</v>
      </c>
      <c r="B2999" t="str">
        <f>VLOOKUP(E2999,kontogrupp!A740:B2078,2,FALSE)</f>
        <v>55 - majandamiskulud</v>
      </c>
      <c r="C2999" t="s">
        <v>1421</v>
      </c>
      <c r="D2999">
        <v>500</v>
      </c>
      <c r="E2999" s="1">
        <v>552600</v>
      </c>
      <c r="F2999" t="s">
        <v>1421</v>
      </c>
      <c r="G2999" t="s">
        <v>1016</v>
      </c>
      <c r="H2999" t="s">
        <v>1017</v>
      </c>
      <c r="I2999" t="s">
        <v>37</v>
      </c>
      <c r="J2999" t="s">
        <v>38</v>
      </c>
      <c r="O2999" t="s">
        <v>1671</v>
      </c>
      <c r="P2999" t="s">
        <v>1672</v>
      </c>
    </row>
    <row r="3000" spans="1:16" x14ac:dyDescent="0.35">
      <c r="A3000" t="str">
        <f>VLOOKUP(E3000,kontoplaan!A733:F2201,6,FALSE)</f>
        <v>Põhitegevuse kulud</v>
      </c>
      <c r="B3000" t="str">
        <f>VLOOKUP(E3000,kontogrupp!A741:B2079,2,FALSE)</f>
        <v>55 - majandamiskulud</v>
      </c>
      <c r="C3000" t="s">
        <v>304</v>
      </c>
      <c r="D3000">
        <v>158519</v>
      </c>
      <c r="E3000" s="1">
        <v>552110</v>
      </c>
      <c r="F3000" t="s">
        <v>304</v>
      </c>
      <c r="G3000" t="s">
        <v>428</v>
      </c>
      <c r="H3000" t="s">
        <v>429</v>
      </c>
      <c r="I3000" t="s">
        <v>307</v>
      </c>
      <c r="J3000" t="s">
        <v>308</v>
      </c>
    </row>
    <row r="3001" spans="1:16" x14ac:dyDescent="0.35">
      <c r="A3001" t="str">
        <f>VLOOKUP(E3001,kontoplaan!A734:F2202,6,FALSE)</f>
        <v>Põhitegevuse kulud</v>
      </c>
      <c r="B3001" t="str">
        <f>VLOOKUP(E3001,kontogrupp!A742:B2080,2,FALSE)</f>
        <v>55 - majandamiskulud</v>
      </c>
      <c r="C3001" t="s">
        <v>475</v>
      </c>
      <c r="D3001">
        <v>1093</v>
      </c>
      <c r="E3001" s="1">
        <v>552200</v>
      </c>
      <c r="F3001" t="s">
        <v>475</v>
      </c>
      <c r="G3001" t="s">
        <v>428</v>
      </c>
      <c r="H3001" t="s">
        <v>429</v>
      </c>
      <c r="I3001" t="s">
        <v>307</v>
      </c>
      <c r="J3001" t="s">
        <v>308</v>
      </c>
    </row>
    <row r="3002" spans="1:16" x14ac:dyDescent="0.35">
      <c r="A3002" t="str">
        <f>VLOOKUP(E3002,kontoplaan!A735:F2203,6,FALSE)</f>
        <v>Põhitegevuse kulud</v>
      </c>
      <c r="B3002" t="str">
        <f>VLOOKUP(E3002,kontogrupp!A743:B2081,2,FALSE)</f>
        <v>55 - majandamiskulud</v>
      </c>
      <c r="C3002" t="s">
        <v>182</v>
      </c>
      <c r="D3002">
        <v>154</v>
      </c>
      <c r="E3002" s="1">
        <v>551660</v>
      </c>
      <c r="F3002" t="s">
        <v>182</v>
      </c>
      <c r="G3002" t="s">
        <v>258</v>
      </c>
      <c r="H3002" t="s">
        <v>259</v>
      </c>
      <c r="I3002" t="s">
        <v>117</v>
      </c>
      <c r="J3002" t="s">
        <v>118</v>
      </c>
    </row>
    <row r="3003" spans="1:16" x14ac:dyDescent="0.35">
      <c r="A3003" t="str">
        <f>VLOOKUP(E3003,kontoplaan!A736:F2204,6,FALSE)</f>
        <v>Põhitegevuse kulud</v>
      </c>
      <c r="B3003" t="str">
        <f>VLOOKUP(E3003,kontogrupp!A744:B2082,2,FALSE)</f>
        <v>55 - majandamiskulud</v>
      </c>
      <c r="C3003" t="s">
        <v>188</v>
      </c>
      <c r="D3003">
        <v>3240</v>
      </c>
      <c r="E3003" s="1">
        <v>552230</v>
      </c>
      <c r="F3003" t="s">
        <v>188</v>
      </c>
      <c r="G3003" t="s">
        <v>428</v>
      </c>
      <c r="H3003" t="s">
        <v>429</v>
      </c>
      <c r="I3003" t="s">
        <v>307</v>
      </c>
      <c r="J3003" t="s">
        <v>308</v>
      </c>
    </row>
    <row r="3004" spans="1:16" x14ac:dyDescent="0.35">
      <c r="A3004" t="str">
        <f>VLOOKUP(E3004,kontoplaan!A737:F2205,6,FALSE)</f>
        <v>Põhitegevuse kulud</v>
      </c>
      <c r="B3004" t="str">
        <f>VLOOKUP(E3004,kontogrupp!A745:B2083,2,FALSE)</f>
        <v>45 - toetused juriidilistele isikutele</v>
      </c>
      <c r="C3004" t="s">
        <v>162</v>
      </c>
      <c r="D3004">
        <v>8100</v>
      </c>
      <c r="E3004" s="1">
        <v>450000</v>
      </c>
      <c r="F3004" t="s">
        <v>162</v>
      </c>
      <c r="G3004" t="s">
        <v>1016</v>
      </c>
      <c r="H3004" t="s">
        <v>1017</v>
      </c>
      <c r="I3004" t="s">
        <v>37</v>
      </c>
      <c r="J3004" t="s">
        <v>38</v>
      </c>
      <c r="O3004" t="s">
        <v>1720</v>
      </c>
      <c r="P3004" t="s">
        <v>1721</v>
      </c>
    </row>
    <row r="3005" spans="1:16" x14ac:dyDescent="0.35">
      <c r="A3005" t="str">
        <f>VLOOKUP(E3005,kontoplaan!A738:F2206,6,FALSE)</f>
        <v>Põhitegevuse kulud</v>
      </c>
      <c r="B3005" t="str">
        <f>VLOOKUP(E3005,kontogrupp!A746:B2084,2,FALSE)</f>
        <v>45 - toetused juriidilistele isikutele</v>
      </c>
      <c r="C3005" t="s">
        <v>162</v>
      </c>
      <c r="D3005">
        <v>38000</v>
      </c>
      <c r="E3005" s="1">
        <v>450000</v>
      </c>
      <c r="F3005" t="s">
        <v>162</v>
      </c>
      <c r="G3005" t="s">
        <v>1016</v>
      </c>
      <c r="H3005" t="s">
        <v>1017</v>
      </c>
      <c r="I3005" t="s">
        <v>37</v>
      </c>
      <c r="J3005" t="s">
        <v>38</v>
      </c>
      <c r="O3005" t="s">
        <v>1717</v>
      </c>
      <c r="P3005" t="s">
        <v>1718</v>
      </c>
    </row>
    <row r="3006" spans="1:16" x14ac:dyDescent="0.35">
      <c r="A3006" t="str">
        <f>VLOOKUP(E3006,kontoplaan!A739:F2207,6,FALSE)</f>
        <v>Põhitegevuse kulud</v>
      </c>
      <c r="B3006" t="str">
        <f>VLOOKUP(E3006,kontogrupp!A747:B2085,2,FALSE)</f>
        <v>55 - majandamiskulud</v>
      </c>
      <c r="C3006" t="s">
        <v>149</v>
      </c>
      <c r="D3006">
        <v>3429</v>
      </c>
      <c r="E3006" s="1">
        <v>552590</v>
      </c>
      <c r="F3006" t="s">
        <v>149</v>
      </c>
      <c r="G3006" t="s">
        <v>428</v>
      </c>
      <c r="H3006" t="s">
        <v>429</v>
      </c>
      <c r="I3006" t="s">
        <v>307</v>
      </c>
      <c r="J3006" t="s">
        <v>308</v>
      </c>
    </row>
    <row r="3007" spans="1:16" x14ac:dyDescent="0.35">
      <c r="A3007" t="str">
        <f>VLOOKUP(E3007,kontoplaan!A740:F2208,6,FALSE)</f>
        <v>Põhitegevuse kulud</v>
      </c>
      <c r="B3007" t="str">
        <f>VLOOKUP(E3007,kontogrupp!A748:B2086,2,FALSE)</f>
        <v>55 - majandamiskulud</v>
      </c>
      <c r="C3007" t="s">
        <v>2054</v>
      </c>
      <c r="D3007">
        <v>559</v>
      </c>
      <c r="E3007" s="1">
        <v>553200</v>
      </c>
      <c r="F3007" t="s">
        <v>891</v>
      </c>
      <c r="G3007" t="s">
        <v>428</v>
      </c>
      <c r="H3007" t="s">
        <v>429</v>
      </c>
      <c r="I3007" t="s">
        <v>307</v>
      </c>
      <c r="J3007" t="s">
        <v>308</v>
      </c>
    </row>
    <row r="3008" spans="1:16" x14ac:dyDescent="0.35">
      <c r="A3008" t="str">
        <f>VLOOKUP(E3008,kontoplaan!A741:F2209,6,FALSE)</f>
        <v>Põhitegevuse kulud</v>
      </c>
      <c r="B3008" t="str">
        <f>VLOOKUP(E3008,kontogrupp!A749:B2087,2,FALSE)</f>
        <v>55 - majandamiskulud</v>
      </c>
      <c r="C3008" t="s">
        <v>319</v>
      </c>
      <c r="D3008">
        <v>20583</v>
      </c>
      <c r="E3008" s="1">
        <v>552400</v>
      </c>
      <c r="F3008" t="s">
        <v>319</v>
      </c>
      <c r="G3008" t="s">
        <v>258</v>
      </c>
      <c r="H3008" t="s">
        <v>259</v>
      </c>
      <c r="I3008" t="s">
        <v>117</v>
      </c>
      <c r="J3008" t="s">
        <v>118</v>
      </c>
      <c r="M3008" t="s">
        <v>1134</v>
      </c>
      <c r="N3008" t="s">
        <v>1135</v>
      </c>
    </row>
    <row r="3009" spans="1:16" x14ac:dyDescent="0.35">
      <c r="A3009" t="str">
        <f>VLOOKUP(E3009,kontoplaan!A742:F2210,6,FALSE)</f>
        <v>Põhitegevuse kulud</v>
      </c>
      <c r="B3009" t="str">
        <f>VLOOKUP(E3009,kontogrupp!A750:B2088,2,FALSE)</f>
        <v>55 - majandamiskulud</v>
      </c>
      <c r="C3009" t="s">
        <v>2055</v>
      </c>
      <c r="D3009">
        <v>25000</v>
      </c>
      <c r="E3009" s="1">
        <v>551410</v>
      </c>
      <c r="F3009" t="s">
        <v>678</v>
      </c>
      <c r="G3009" t="s">
        <v>332</v>
      </c>
      <c r="H3009" t="s">
        <v>333</v>
      </c>
      <c r="I3009" t="s">
        <v>178</v>
      </c>
      <c r="J3009" t="s">
        <v>179</v>
      </c>
    </row>
    <row r="3010" spans="1:16" x14ac:dyDescent="0.35">
      <c r="A3010" t="str">
        <f>VLOOKUP(E3010,kontoplaan!A743:F2211,6,FALSE)</f>
        <v>Põhitegevuse kulud</v>
      </c>
      <c r="B3010" t="str">
        <f>VLOOKUP(E3010,kontogrupp!A751:B2089,2,FALSE)</f>
        <v>55 - majandamiskulud</v>
      </c>
      <c r="C3010" t="s">
        <v>190</v>
      </c>
      <c r="D3010">
        <v>1615</v>
      </c>
      <c r="E3010" s="1">
        <v>550000</v>
      </c>
      <c r="F3010" t="s">
        <v>190</v>
      </c>
      <c r="G3010" t="s">
        <v>288</v>
      </c>
      <c r="H3010" t="s">
        <v>289</v>
      </c>
      <c r="I3010" t="s">
        <v>117</v>
      </c>
      <c r="J3010" t="s">
        <v>118</v>
      </c>
    </row>
    <row r="3011" spans="1:16" x14ac:dyDescent="0.35">
      <c r="A3011" t="str">
        <f>VLOOKUP(E3011,kontoplaan!A744:F2212,6,FALSE)</f>
        <v>Põhitegevuse kulud</v>
      </c>
      <c r="B3011" t="str">
        <f>VLOOKUP(E3011,kontogrupp!A752:B2090,2,FALSE)</f>
        <v>55 - majandamiskulud</v>
      </c>
      <c r="C3011" t="s">
        <v>194</v>
      </c>
      <c r="D3011">
        <v>918</v>
      </c>
      <c r="E3011" s="1">
        <v>550001</v>
      </c>
      <c r="F3011" t="s">
        <v>194</v>
      </c>
      <c r="G3011" t="s">
        <v>288</v>
      </c>
      <c r="H3011" t="s">
        <v>289</v>
      </c>
      <c r="I3011" t="s">
        <v>117</v>
      </c>
      <c r="J3011" t="s">
        <v>118</v>
      </c>
    </row>
    <row r="3012" spans="1:16" x14ac:dyDescent="0.35">
      <c r="A3012" t="str">
        <f>VLOOKUP(E3012,kontoplaan!A745:F2213,6,FALSE)</f>
        <v>Põhitegevuse kulud</v>
      </c>
      <c r="B3012" t="str">
        <f>VLOOKUP(E3012,kontogrupp!A753:B2091,2,FALSE)</f>
        <v>55 - majandamiskulud</v>
      </c>
      <c r="C3012" t="s">
        <v>182</v>
      </c>
      <c r="D3012">
        <v>6131</v>
      </c>
      <c r="E3012" s="1">
        <v>551560</v>
      </c>
      <c r="F3012" t="s">
        <v>182</v>
      </c>
      <c r="G3012" t="s">
        <v>404</v>
      </c>
      <c r="H3012" t="s">
        <v>405</v>
      </c>
      <c r="I3012" t="s">
        <v>307</v>
      </c>
      <c r="J3012" t="s">
        <v>308</v>
      </c>
    </row>
    <row r="3013" spans="1:16" x14ac:dyDescent="0.35">
      <c r="A3013" t="str">
        <f>VLOOKUP(E3013,kontoplaan!A746:F2214,6,FALSE)</f>
        <v>Põhitegevuse kulud</v>
      </c>
      <c r="B3013" t="str">
        <f>VLOOKUP(E3013,kontogrupp!A754:B2092,2,FALSE)</f>
        <v>55 - majandamiskulud</v>
      </c>
      <c r="C3013" t="s">
        <v>2036</v>
      </c>
      <c r="D3013">
        <v>1700</v>
      </c>
      <c r="E3013" s="1">
        <v>551308</v>
      </c>
      <c r="F3013" t="s">
        <v>184</v>
      </c>
      <c r="G3013" t="s">
        <v>332</v>
      </c>
      <c r="H3013" t="s">
        <v>333</v>
      </c>
      <c r="I3013" t="s">
        <v>178</v>
      </c>
      <c r="J3013" t="s">
        <v>179</v>
      </c>
    </row>
    <row r="3014" spans="1:16" x14ac:dyDescent="0.35">
      <c r="A3014" t="str">
        <f>VLOOKUP(E3014,kontoplaan!A747:F2215,6,FALSE)</f>
        <v>Põhitegevuse kulud</v>
      </c>
      <c r="B3014" t="str">
        <f>VLOOKUP(E3014,kontogrupp!A755:B2093,2,FALSE)</f>
        <v>55 - majandamiskulud</v>
      </c>
      <c r="C3014" t="s">
        <v>517</v>
      </c>
      <c r="D3014">
        <v>950</v>
      </c>
      <c r="E3014" s="1">
        <v>550010</v>
      </c>
      <c r="F3014" t="s">
        <v>517</v>
      </c>
      <c r="G3014" t="s">
        <v>563</v>
      </c>
      <c r="H3014" t="s">
        <v>564</v>
      </c>
      <c r="I3014" t="s">
        <v>568</v>
      </c>
      <c r="J3014" t="s">
        <v>569</v>
      </c>
    </row>
    <row r="3015" spans="1:16" x14ac:dyDescent="0.35">
      <c r="A3015" t="str">
        <f>VLOOKUP(E3015,kontoplaan!A2:F1470,6,FALSE)</f>
        <v>Põhitegevuse kulud</v>
      </c>
      <c r="B3015" t="str">
        <f>VLOOKUP(E3015,kontogrupp!A756:B2094,2,FALSE)</f>
        <v>55 - majandamiskulud</v>
      </c>
      <c r="C3015" t="s">
        <v>2056</v>
      </c>
      <c r="D3015">
        <v>10000</v>
      </c>
      <c r="E3015" s="1">
        <v>5512</v>
      </c>
      <c r="F3015" t="s">
        <v>1900</v>
      </c>
      <c r="G3015" t="s">
        <v>47</v>
      </c>
      <c r="H3015" t="s">
        <v>48</v>
      </c>
      <c r="I3015" t="s">
        <v>1587</v>
      </c>
      <c r="J3015" t="s">
        <v>1588</v>
      </c>
      <c r="O3015" t="s">
        <v>1901</v>
      </c>
      <c r="P3015" t="s">
        <v>1902</v>
      </c>
    </row>
    <row r="3016" spans="1:16" x14ac:dyDescent="0.35">
      <c r="A3016" t="str">
        <f>VLOOKUP(E3016,kontoplaan!A3:F1471,6,FALSE)</f>
        <v>Põhitegevuse kulud</v>
      </c>
      <c r="B3016" t="str">
        <f>VLOOKUP(E3016,kontogrupp!A757:B2095,2,FALSE)</f>
        <v>55 - majandamiskulud</v>
      </c>
      <c r="C3016" t="s">
        <v>2057</v>
      </c>
      <c r="D3016">
        <v>20000</v>
      </c>
      <c r="E3016" s="1">
        <v>5512</v>
      </c>
      <c r="F3016" t="s">
        <v>1900</v>
      </c>
      <c r="G3016" t="s">
        <v>47</v>
      </c>
      <c r="H3016" t="s">
        <v>48</v>
      </c>
      <c r="I3016" t="s">
        <v>1587</v>
      </c>
      <c r="J3016" t="s">
        <v>1588</v>
      </c>
      <c r="O3016" t="s">
        <v>1589</v>
      </c>
      <c r="P3016" t="s">
        <v>1590</v>
      </c>
    </row>
    <row r="3017" spans="1:16" x14ac:dyDescent="0.35">
      <c r="A3017" t="str">
        <f>VLOOKUP(E3017,kontoplaan!A4:F1472,6,FALSE)</f>
        <v>Põhitegevuse kulud</v>
      </c>
      <c r="B3017" t="str">
        <f>VLOOKUP(E3017,kontogrupp!A758:B2096,2,FALSE)</f>
        <v>45 - toetused juriidilistele isikutele</v>
      </c>
      <c r="C3017" t="s">
        <v>2058</v>
      </c>
      <c r="D3017">
        <v>8960</v>
      </c>
      <c r="E3017" s="1">
        <v>452800</v>
      </c>
      <c r="F3017" t="s">
        <v>1064</v>
      </c>
      <c r="G3017" t="s">
        <v>47</v>
      </c>
      <c r="H3017" t="s">
        <v>48</v>
      </c>
      <c r="I3017" t="s">
        <v>1840</v>
      </c>
      <c r="J3017" t="s">
        <v>1841</v>
      </c>
      <c r="O3017" t="s">
        <v>1842</v>
      </c>
      <c r="P3017" t="s">
        <v>1843</v>
      </c>
    </row>
    <row r="3018" spans="1:16" x14ac:dyDescent="0.35">
      <c r="A3018" t="str">
        <f>VLOOKUP(E3018,kontoplaan!A5:F1473,6,FALSE)</f>
        <v>Põhitegevuse kulud</v>
      </c>
      <c r="B3018" t="str">
        <f>VLOOKUP(E3018,kontogrupp!A759:B2097,2,FALSE)</f>
        <v>55 - majandamiskulud</v>
      </c>
      <c r="C3018" t="s">
        <v>2059</v>
      </c>
      <c r="D3018">
        <v>38000</v>
      </c>
      <c r="E3018" s="1">
        <v>5540</v>
      </c>
      <c r="F3018" t="s">
        <v>1897</v>
      </c>
      <c r="G3018" t="s">
        <v>47</v>
      </c>
      <c r="H3018" t="s">
        <v>48</v>
      </c>
      <c r="I3018" t="s">
        <v>1840</v>
      </c>
      <c r="J3018" t="s">
        <v>1841</v>
      </c>
      <c r="O3018" t="s">
        <v>1842</v>
      </c>
      <c r="P3018" t="s">
        <v>1843</v>
      </c>
    </row>
    <row r="3019" spans="1:16" x14ac:dyDescent="0.35">
      <c r="A3019" t="str">
        <f>VLOOKUP(E3019,kontoplaan!A6:F1474,6,FALSE)</f>
        <v>Põhitegevuse kulud</v>
      </c>
      <c r="B3019" t="str">
        <f>VLOOKUP(E3019,kontogrupp!A760:B2098,2,FALSE)</f>
        <v>55 - majandamiskulud</v>
      </c>
      <c r="C3019" t="s">
        <v>276</v>
      </c>
      <c r="D3019">
        <v>185</v>
      </c>
      <c r="E3019" s="1">
        <v>550410</v>
      </c>
      <c r="F3019" t="s">
        <v>276</v>
      </c>
      <c r="G3019" t="s">
        <v>258</v>
      </c>
      <c r="H3019" t="s">
        <v>259</v>
      </c>
      <c r="I3019" t="s">
        <v>117</v>
      </c>
      <c r="J3019" t="s">
        <v>118</v>
      </c>
    </row>
    <row r="3020" spans="1:16" x14ac:dyDescent="0.35">
      <c r="A3020" t="str">
        <f>VLOOKUP(E3020,kontoplaan!A7:F1475,6,FALSE)</f>
        <v>Põhitegevuse kulud</v>
      </c>
      <c r="B3020" t="str">
        <f>VLOOKUP(E3020,kontogrupp!A761:B2099,2,FALSE)</f>
        <v>55 - majandamiskulud</v>
      </c>
      <c r="C3020" t="s">
        <v>182</v>
      </c>
      <c r="D3020">
        <v>372</v>
      </c>
      <c r="E3020" s="1">
        <v>551560</v>
      </c>
      <c r="F3020" t="s">
        <v>182</v>
      </c>
      <c r="G3020" t="s">
        <v>258</v>
      </c>
      <c r="H3020" t="s">
        <v>259</v>
      </c>
      <c r="I3020" t="s">
        <v>117</v>
      </c>
      <c r="J3020" t="s">
        <v>118</v>
      </c>
    </row>
    <row r="3021" spans="1:16" x14ac:dyDescent="0.35">
      <c r="A3021" t="str">
        <f>VLOOKUP(E3021,kontoplaan!A8:F1476,6,FALSE)</f>
        <v>Põhitegevuse kulud</v>
      </c>
      <c r="B3021" t="str">
        <f>VLOOKUP(E3021,kontogrupp!A762:B2100,2,FALSE)</f>
        <v>55 - majandamiskulud</v>
      </c>
      <c r="C3021" t="s">
        <v>475</v>
      </c>
      <c r="D3021">
        <v>380</v>
      </c>
      <c r="E3021" s="1">
        <v>552200</v>
      </c>
      <c r="F3021" t="s">
        <v>475</v>
      </c>
      <c r="G3021" t="s">
        <v>422</v>
      </c>
      <c r="H3021" t="s">
        <v>423</v>
      </c>
      <c r="I3021" t="s">
        <v>307</v>
      </c>
      <c r="J3021" t="s">
        <v>308</v>
      </c>
    </row>
    <row r="3022" spans="1:16" x14ac:dyDescent="0.35">
      <c r="A3022" t="str">
        <f>VLOOKUP(E3022,kontoplaan!A9:F1477,6,FALSE)</f>
        <v>Põhitegevuse kulud</v>
      </c>
      <c r="B3022" t="str">
        <f>VLOOKUP(E3022,kontogrupp!A763:B2101,2,FALSE)</f>
        <v>55 - majandamiskulud</v>
      </c>
      <c r="C3022" t="s">
        <v>498</v>
      </c>
      <c r="D3022">
        <v>500</v>
      </c>
      <c r="E3022" s="1">
        <v>551109</v>
      </c>
      <c r="F3022" t="s">
        <v>498</v>
      </c>
      <c r="G3022" t="s">
        <v>428</v>
      </c>
      <c r="H3022" t="s">
        <v>429</v>
      </c>
      <c r="I3022" t="s">
        <v>307</v>
      </c>
      <c r="J3022" t="s">
        <v>308</v>
      </c>
      <c r="K3022" t="s">
        <v>586</v>
      </c>
      <c r="L3022" t="s">
        <v>587</v>
      </c>
    </row>
    <row r="3023" spans="1:16" x14ac:dyDescent="0.35">
      <c r="A3023" t="str">
        <f>VLOOKUP(E3023,kontoplaan!A10:F1478,6,FALSE)</f>
        <v>Põhitegevuse kulud</v>
      </c>
      <c r="B3023" t="str">
        <f>VLOOKUP(E3023,kontogrupp!A764:B2102,2,FALSE)</f>
        <v>55 - majandamiskulud</v>
      </c>
      <c r="C3023" t="s">
        <v>378</v>
      </c>
      <c r="D3023">
        <v>223</v>
      </c>
      <c r="E3023" s="1">
        <v>551107</v>
      </c>
      <c r="F3023" t="s">
        <v>378</v>
      </c>
      <c r="G3023" t="s">
        <v>428</v>
      </c>
      <c r="H3023" t="s">
        <v>429</v>
      </c>
      <c r="I3023" t="s">
        <v>307</v>
      </c>
      <c r="J3023" t="s">
        <v>308</v>
      </c>
      <c r="K3023" t="s">
        <v>586</v>
      </c>
      <c r="L3023" t="s">
        <v>587</v>
      </c>
    </row>
    <row r="3024" spans="1:16" x14ac:dyDescent="0.35">
      <c r="A3024" t="str">
        <f>VLOOKUP(E3024,kontoplaan!A11:F1479,6,FALSE)</f>
        <v>Põhitegevuse kulud</v>
      </c>
      <c r="B3024" t="str">
        <f>VLOOKUP(E3024,kontogrupp!A765:B2103,2,FALSE)</f>
        <v>55 - majandamiskulud</v>
      </c>
      <c r="C3024" t="s">
        <v>687</v>
      </c>
      <c r="D3024">
        <v>308</v>
      </c>
      <c r="E3024" s="1">
        <v>551105</v>
      </c>
      <c r="F3024" t="s">
        <v>687</v>
      </c>
      <c r="G3024" t="s">
        <v>428</v>
      </c>
      <c r="H3024" t="s">
        <v>429</v>
      </c>
      <c r="I3024" t="s">
        <v>307</v>
      </c>
      <c r="J3024" t="s">
        <v>308</v>
      </c>
      <c r="K3024" t="s">
        <v>586</v>
      </c>
      <c r="L3024" t="s">
        <v>587</v>
      </c>
    </row>
    <row r="3025" spans="1:12" x14ac:dyDescent="0.35">
      <c r="A3025" t="str">
        <f>VLOOKUP(E3025,kontoplaan!A12:F1480,6,FALSE)</f>
        <v>Põhitegevuse kulud</v>
      </c>
      <c r="B3025" t="str">
        <f>VLOOKUP(E3025,kontogrupp!A766:B2104,2,FALSE)</f>
        <v>55 - majandamiskulud</v>
      </c>
      <c r="C3025" t="s">
        <v>2060</v>
      </c>
      <c r="D3025">
        <v>13850</v>
      </c>
      <c r="E3025" s="1">
        <v>551104</v>
      </c>
      <c r="F3025" t="s">
        <v>172</v>
      </c>
      <c r="G3025" t="s">
        <v>428</v>
      </c>
      <c r="H3025" t="s">
        <v>429</v>
      </c>
      <c r="I3025" t="s">
        <v>307</v>
      </c>
      <c r="J3025" t="s">
        <v>308</v>
      </c>
      <c r="K3025" t="s">
        <v>586</v>
      </c>
      <c r="L3025" t="s">
        <v>587</v>
      </c>
    </row>
    <row r="3026" spans="1:12" x14ac:dyDescent="0.35">
      <c r="A3026" t="str">
        <f>VLOOKUP(E3026,kontoplaan!A13:F1481,6,FALSE)</f>
        <v>Põhitegevuse kulud</v>
      </c>
      <c r="B3026" t="str">
        <f>VLOOKUP(E3026,kontogrupp!A767:B2105,2,FALSE)</f>
        <v>55 - majandamiskulud</v>
      </c>
      <c r="C3026" t="s">
        <v>375</v>
      </c>
      <c r="D3026">
        <v>2608</v>
      </c>
      <c r="E3026" s="1">
        <v>551102</v>
      </c>
      <c r="F3026" t="s">
        <v>375</v>
      </c>
      <c r="G3026" t="s">
        <v>428</v>
      </c>
      <c r="H3026" t="s">
        <v>429</v>
      </c>
      <c r="I3026" t="s">
        <v>307</v>
      </c>
      <c r="J3026" t="s">
        <v>308</v>
      </c>
      <c r="K3026" t="s">
        <v>586</v>
      </c>
      <c r="L3026" t="s">
        <v>587</v>
      </c>
    </row>
    <row r="3027" spans="1:12" x14ac:dyDescent="0.35">
      <c r="A3027" t="str">
        <f>VLOOKUP(E3027,kontoplaan!A14:F1482,6,FALSE)</f>
        <v>Põhitegevuse kulud</v>
      </c>
      <c r="B3027" t="str">
        <f>VLOOKUP(E3027,kontogrupp!A768:B2106,2,FALSE)</f>
        <v>55 - majandamiskulud</v>
      </c>
      <c r="C3027" t="s">
        <v>354</v>
      </c>
      <c r="D3027">
        <v>7377</v>
      </c>
      <c r="E3027" s="1">
        <v>551101</v>
      </c>
      <c r="F3027" t="s">
        <v>354</v>
      </c>
      <c r="G3027" t="s">
        <v>428</v>
      </c>
      <c r="H3027" t="s">
        <v>429</v>
      </c>
      <c r="I3027" t="s">
        <v>307</v>
      </c>
      <c r="J3027" t="s">
        <v>308</v>
      </c>
      <c r="K3027" t="s">
        <v>586</v>
      </c>
      <c r="L3027" t="s">
        <v>587</v>
      </c>
    </row>
    <row r="3028" spans="1:12" x14ac:dyDescent="0.35">
      <c r="A3028" t="str">
        <f>VLOOKUP(E3028,kontoplaan!A15:F1483,6,FALSE)</f>
        <v>Põhitegevuse kulud</v>
      </c>
      <c r="B3028" t="str">
        <f>VLOOKUP(E3028,kontogrupp!A769:B2107,2,FALSE)</f>
        <v>55 - majandamiskulud</v>
      </c>
      <c r="C3028" t="s">
        <v>388</v>
      </c>
      <c r="D3028">
        <v>16021</v>
      </c>
      <c r="E3028" s="1">
        <v>551100</v>
      </c>
      <c r="F3028" t="s">
        <v>388</v>
      </c>
      <c r="G3028" t="s">
        <v>428</v>
      </c>
      <c r="H3028" t="s">
        <v>429</v>
      </c>
      <c r="I3028" t="s">
        <v>307</v>
      </c>
      <c r="J3028" t="s">
        <v>308</v>
      </c>
      <c r="K3028" t="s">
        <v>586</v>
      </c>
      <c r="L3028" t="s">
        <v>587</v>
      </c>
    </row>
    <row r="3029" spans="1:12" x14ac:dyDescent="0.35">
      <c r="A3029" t="str">
        <f>VLOOKUP(E3029,kontoplaan!A16:F1484,6,FALSE)</f>
        <v>Põhitegevuse kulud</v>
      </c>
      <c r="B3029" t="str">
        <f>VLOOKUP(E3029,kontogrupp!A770:B2108,2,FALSE)</f>
        <v>55 - majandamiskulud</v>
      </c>
      <c r="C3029" t="s">
        <v>498</v>
      </c>
      <c r="D3029">
        <v>500</v>
      </c>
      <c r="E3029" s="1">
        <v>551109</v>
      </c>
      <c r="F3029" t="s">
        <v>498</v>
      </c>
      <c r="G3029" t="s">
        <v>428</v>
      </c>
      <c r="H3029" t="s">
        <v>429</v>
      </c>
      <c r="I3029" t="s">
        <v>307</v>
      </c>
      <c r="J3029" t="s">
        <v>308</v>
      </c>
      <c r="K3029" t="s">
        <v>430</v>
      </c>
      <c r="L3029" t="s">
        <v>431</v>
      </c>
    </row>
    <row r="3030" spans="1:12" x14ac:dyDescent="0.35">
      <c r="A3030" t="str">
        <f>VLOOKUP(E3030,kontoplaan!A17:F1485,6,FALSE)</f>
        <v>Põhitegevuse kulud</v>
      </c>
      <c r="B3030" t="str">
        <f>VLOOKUP(E3030,kontogrupp!A771:B2109,2,FALSE)</f>
        <v>55 - majandamiskulud</v>
      </c>
      <c r="C3030" t="s">
        <v>378</v>
      </c>
      <c r="D3030">
        <v>1079</v>
      </c>
      <c r="E3030" s="1">
        <v>551107</v>
      </c>
      <c r="F3030" t="s">
        <v>378</v>
      </c>
      <c r="G3030" t="s">
        <v>428</v>
      </c>
      <c r="H3030" t="s">
        <v>429</v>
      </c>
      <c r="I3030" t="s">
        <v>307</v>
      </c>
      <c r="J3030" t="s">
        <v>308</v>
      </c>
      <c r="K3030" t="s">
        <v>430</v>
      </c>
      <c r="L3030" t="s">
        <v>431</v>
      </c>
    </row>
    <row r="3031" spans="1:12" x14ac:dyDescent="0.35">
      <c r="A3031" t="str">
        <f>VLOOKUP(E3031,kontoplaan!A18:F1486,6,FALSE)</f>
        <v>Põhitegevuse kulud</v>
      </c>
      <c r="B3031" t="str">
        <f>VLOOKUP(E3031,kontogrupp!A772:B2110,2,FALSE)</f>
        <v>55 - majandamiskulud</v>
      </c>
      <c r="C3031" t="s">
        <v>687</v>
      </c>
      <c r="D3031">
        <v>308</v>
      </c>
      <c r="E3031" s="1">
        <v>551105</v>
      </c>
      <c r="F3031" t="s">
        <v>687</v>
      </c>
      <c r="G3031" t="s">
        <v>428</v>
      </c>
      <c r="H3031" t="s">
        <v>429</v>
      </c>
      <c r="I3031" t="s">
        <v>307</v>
      </c>
      <c r="J3031" t="s">
        <v>308</v>
      </c>
      <c r="K3031" t="s">
        <v>430</v>
      </c>
      <c r="L3031" t="s">
        <v>431</v>
      </c>
    </row>
    <row r="3032" spans="1:12" x14ac:dyDescent="0.35">
      <c r="A3032" t="str">
        <f>VLOOKUP(E3032,kontoplaan!A19:F1487,6,FALSE)</f>
        <v>Põhitegevuse kulud</v>
      </c>
      <c r="B3032" t="str">
        <f>VLOOKUP(E3032,kontogrupp!A773:B2111,2,FALSE)</f>
        <v>55 - majandamiskulud</v>
      </c>
      <c r="C3032" t="s">
        <v>172</v>
      </c>
      <c r="D3032">
        <v>21516</v>
      </c>
      <c r="E3032" s="1">
        <v>551104</v>
      </c>
      <c r="F3032" t="s">
        <v>172</v>
      </c>
      <c r="G3032" t="s">
        <v>428</v>
      </c>
      <c r="H3032" t="s">
        <v>429</v>
      </c>
      <c r="I3032" t="s">
        <v>307</v>
      </c>
      <c r="J3032" t="s">
        <v>308</v>
      </c>
      <c r="K3032" t="s">
        <v>430</v>
      </c>
      <c r="L3032" t="s">
        <v>431</v>
      </c>
    </row>
    <row r="3033" spans="1:12" x14ac:dyDescent="0.35">
      <c r="A3033" t="str">
        <f>VLOOKUP(E3033,kontoplaan!A20:F1488,6,FALSE)</f>
        <v>Põhitegevuse kulud</v>
      </c>
      <c r="B3033" t="str">
        <f>VLOOKUP(E3033,kontogrupp!A774:B2112,2,FALSE)</f>
        <v>55 - majandamiskulud</v>
      </c>
      <c r="C3033" t="s">
        <v>375</v>
      </c>
      <c r="D3033">
        <v>6364</v>
      </c>
      <c r="E3033" s="1">
        <v>551102</v>
      </c>
      <c r="F3033" t="s">
        <v>375</v>
      </c>
      <c r="G3033" t="s">
        <v>428</v>
      </c>
      <c r="H3033" t="s">
        <v>429</v>
      </c>
      <c r="I3033" t="s">
        <v>307</v>
      </c>
      <c r="J3033" t="s">
        <v>308</v>
      </c>
      <c r="K3033" t="s">
        <v>430</v>
      </c>
      <c r="L3033" t="s">
        <v>431</v>
      </c>
    </row>
    <row r="3034" spans="1:12" x14ac:dyDescent="0.35">
      <c r="A3034" t="str">
        <f>VLOOKUP(E3034,kontoplaan!A21:F1489,6,FALSE)</f>
        <v>Põhitegevuse kulud</v>
      </c>
      <c r="B3034" t="str">
        <f>VLOOKUP(E3034,kontogrupp!A775:B2113,2,FALSE)</f>
        <v>55 - majandamiskulud</v>
      </c>
      <c r="C3034" t="s">
        <v>354</v>
      </c>
      <c r="D3034">
        <v>18370</v>
      </c>
      <c r="E3034" s="1">
        <v>551101</v>
      </c>
      <c r="F3034" t="s">
        <v>354</v>
      </c>
      <c r="G3034" t="s">
        <v>428</v>
      </c>
      <c r="H3034" t="s">
        <v>429</v>
      </c>
      <c r="I3034" t="s">
        <v>307</v>
      </c>
      <c r="J3034" t="s">
        <v>308</v>
      </c>
      <c r="K3034" t="s">
        <v>430</v>
      </c>
      <c r="L3034" t="s">
        <v>431</v>
      </c>
    </row>
    <row r="3035" spans="1:12" x14ac:dyDescent="0.35">
      <c r="A3035" t="str">
        <f>VLOOKUP(E3035,kontoplaan!A22:F1490,6,FALSE)</f>
        <v>Põhitegevuse kulud</v>
      </c>
      <c r="B3035" t="str">
        <f>VLOOKUP(E3035,kontogrupp!A776:B2114,2,FALSE)</f>
        <v>55 - majandamiskulud</v>
      </c>
      <c r="C3035" t="s">
        <v>388</v>
      </c>
      <c r="D3035">
        <v>24995</v>
      </c>
      <c r="E3035" s="1">
        <v>551100</v>
      </c>
      <c r="F3035" t="s">
        <v>388</v>
      </c>
      <c r="G3035" t="s">
        <v>428</v>
      </c>
      <c r="H3035" t="s">
        <v>429</v>
      </c>
      <c r="I3035" t="s">
        <v>307</v>
      </c>
      <c r="J3035" t="s">
        <v>308</v>
      </c>
      <c r="K3035" t="s">
        <v>430</v>
      </c>
      <c r="L3035" t="s">
        <v>431</v>
      </c>
    </row>
    <row r="3036" spans="1:12" x14ac:dyDescent="0.35">
      <c r="A3036" t="str">
        <f>VLOOKUP(E3036,kontoplaan!A23:F1491,6,FALSE)</f>
        <v>Põhitegevuse kulud</v>
      </c>
      <c r="B3036" t="str">
        <f>VLOOKUP(E3036,kontogrupp!A777:B2115,2,FALSE)</f>
        <v>55 - majandamiskulud</v>
      </c>
      <c r="C3036" t="s">
        <v>498</v>
      </c>
      <c r="D3036">
        <v>500</v>
      </c>
      <c r="E3036" s="1">
        <v>551109</v>
      </c>
      <c r="F3036" t="s">
        <v>498</v>
      </c>
      <c r="G3036" t="s">
        <v>305</v>
      </c>
      <c r="H3036" t="s">
        <v>306</v>
      </c>
      <c r="I3036" t="s">
        <v>307</v>
      </c>
      <c r="J3036" t="s">
        <v>308</v>
      </c>
      <c r="K3036" t="s">
        <v>558</v>
      </c>
      <c r="L3036" t="s">
        <v>559</v>
      </c>
    </row>
    <row r="3037" spans="1:12" x14ac:dyDescent="0.35">
      <c r="A3037" t="str">
        <f>VLOOKUP(E3037,kontoplaan!A24:F1492,6,FALSE)</f>
        <v>Põhitegevuse kulud</v>
      </c>
      <c r="B3037" t="str">
        <f>VLOOKUP(E3037,kontogrupp!A778:B2116,2,FALSE)</f>
        <v>55 - majandamiskulud</v>
      </c>
      <c r="C3037" t="s">
        <v>467</v>
      </c>
      <c r="D3037">
        <v>79852</v>
      </c>
      <c r="E3037" s="1">
        <v>5511043</v>
      </c>
      <c r="F3037" t="s">
        <v>467</v>
      </c>
      <c r="G3037" t="s">
        <v>305</v>
      </c>
      <c r="H3037" t="s">
        <v>306</v>
      </c>
      <c r="I3037" t="s">
        <v>307</v>
      </c>
      <c r="J3037" t="s">
        <v>308</v>
      </c>
      <c r="K3037" t="s">
        <v>558</v>
      </c>
      <c r="L3037" t="s">
        <v>559</v>
      </c>
    </row>
    <row r="3038" spans="1:12" x14ac:dyDescent="0.35">
      <c r="A3038" t="str">
        <f>VLOOKUP(E3038,kontoplaan!A25:F1493,6,FALSE)</f>
        <v>Põhitegevuse kulud</v>
      </c>
      <c r="B3038" t="str">
        <f>VLOOKUP(E3038,kontogrupp!A779:B2117,2,FALSE)</f>
        <v>55 - majandamiskulud</v>
      </c>
      <c r="C3038" t="s">
        <v>378</v>
      </c>
      <c r="D3038">
        <v>900</v>
      </c>
      <c r="E3038" s="1">
        <v>551107</v>
      </c>
      <c r="F3038" t="s">
        <v>378</v>
      </c>
      <c r="G3038" t="s">
        <v>305</v>
      </c>
      <c r="H3038" t="s">
        <v>306</v>
      </c>
      <c r="I3038" t="s">
        <v>307</v>
      </c>
      <c r="J3038" t="s">
        <v>308</v>
      </c>
      <c r="K3038" t="s">
        <v>558</v>
      </c>
      <c r="L3038" t="s">
        <v>559</v>
      </c>
    </row>
    <row r="3039" spans="1:12" x14ac:dyDescent="0.35">
      <c r="A3039" t="str">
        <f>VLOOKUP(E3039,kontoplaan!A26:F1494,6,FALSE)</f>
        <v>Põhitegevuse kulud</v>
      </c>
      <c r="B3039" t="str">
        <f>VLOOKUP(E3039,kontogrupp!A780:B2118,2,FALSE)</f>
        <v>55 - majandamiskulud</v>
      </c>
      <c r="C3039" t="s">
        <v>400</v>
      </c>
      <c r="D3039">
        <v>0</v>
      </c>
      <c r="E3039" s="1">
        <v>551106</v>
      </c>
      <c r="F3039" t="s">
        <v>400</v>
      </c>
      <c r="G3039" t="s">
        <v>305</v>
      </c>
      <c r="H3039" t="s">
        <v>306</v>
      </c>
      <c r="I3039" t="s">
        <v>307</v>
      </c>
      <c r="J3039" t="s">
        <v>308</v>
      </c>
      <c r="K3039" t="s">
        <v>558</v>
      </c>
      <c r="L3039" t="s">
        <v>559</v>
      </c>
    </row>
    <row r="3040" spans="1:12" x14ac:dyDescent="0.35">
      <c r="A3040" t="str">
        <f>VLOOKUP(E3040,kontoplaan!A27:F1495,6,FALSE)</f>
        <v>Põhitegevuse kulud</v>
      </c>
      <c r="B3040" t="str">
        <f>VLOOKUP(E3040,kontogrupp!A781:B2119,2,FALSE)</f>
        <v>55 - majandamiskulud</v>
      </c>
      <c r="C3040" t="s">
        <v>687</v>
      </c>
      <c r="D3040">
        <v>308</v>
      </c>
      <c r="E3040" s="1">
        <v>551105</v>
      </c>
      <c r="F3040" t="s">
        <v>687</v>
      </c>
      <c r="G3040" t="s">
        <v>305</v>
      </c>
      <c r="H3040" t="s">
        <v>306</v>
      </c>
      <c r="I3040" t="s">
        <v>307</v>
      </c>
      <c r="J3040" t="s">
        <v>308</v>
      </c>
      <c r="K3040" t="s">
        <v>558</v>
      </c>
      <c r="L3040" t="s">
        <v>559</v>
      </c>
    </row>
    <row r="3041" spans="1:12" x14ac:dyDescent="0.35">
      <c r="A3041" t="str">
        <f>VLOOKUP(E3041,kontoplaan!A28:F1496,6,FALSE)</f>
        <v>Põhitegevuse kulud</v>
      </c>
      <c r="B3041" t="str">
        <f>VLOOKUP(E3041,kontogrupp!A782:B2120,2,FALSE)</f>
        <v>55 - majandamiskulud</v>
      </c>
      <c r="C3041" t="s">
        <v>172</v>
      </c>
      <c r="D3041">
        <v>21918</v>
      </c>
      <c r="E3041" s="1">
        <v>551104</v>
      </c>
      <c r="F3041" t="s">
        <v>172</v>
      </c>
      <c r="G3041" t="s">
        <v>305</v>
      </c>
      <c r="H3041" t="s">
        <v>306</v>
      </c>
      <c r="I3041" t="s">
        <v>307</v>
      </c>
      <c r="J3041" t="s">
        <v>308</v>
      </c>
      <c r="K3041" t="s">
        <v>558</v>
      </c>
      <c r="L3041" t="s">
        <v>559</v>
      </c>
    </row>
    <row r="3042" spans="1:12" x14ac:dyDescent="0.35">
      <c r="A3042" t="str">
        <f>VLOOKUP(E3042,kontoplaan!A29:F1497,6,FALSE)</f>
        <v>Põhitegevuse kulud</v>
      </c>
      <c r="B3042" t="str">
        <f>VLOOKUP(E3042,kontogrupp!A783:B2121,2,FALSE)</f>
        <v>55 - majandamiskulud</v>
      </c>
      <c r="C3042" t="s">
        <v>375</v>
      </c>
      <c r="D3042">
        <v>3221</v>
      </c>
      <c r="E3042" s="1">
        <v>551102</v>
      </c>
      <c r="F3042" t="s">
        <v>375</v>
      </c>
      <c r="G3042" t="s">
        <v>305</v>
      </c>
      <c r="H3042" t="s">
        <v>306</v>
      </c>
      <c r="I3042" t="s">
        <v>307</v>
      </c>
      <c r="J3042" t="s">
        <v>308</v>
      </c>
      <c r="K3042" t="s">
        <v>558</v>
      </c>
      <c r="L3042" t="s">
        <v>559</v>
      </c>
    </row>
    <row r="3043" spans="1:12" x14ac:dyDescent="0.35">
      <c r="A3043" t="str">
        <f>VLOOKUP(E3043,kontoplaan!A30:F1498,6,FALSE)</f>
        <v>Põhitegevuse kulud</v>
      </c>
      <c r="B3043" t="str">
        <f>VLOOKUP(E3043,kontogrupp!A784:B2122,2,FALSE)</f>
        <v>55 - majandamiskulud</v>
      </c>
      <c r="C3043" t="s">
        <v>354</v>
      </c>
      <c r="D3043">
        <v>23575</v>
      </c>
      <c r="E3043" s="1">
        <v>551101</v>
      </c>
      <c r="F3043" t="s">
        <v>354</v>
      </c>
      <c r="G3043" t="s">
        <v>305</v>
      </c>
      <c r="H3043" t="s">
        <v>306</v>
      </c>
      <c r="I3043" t="s">
        <v>307</v>
      </c>
      <c r="J3043" t="s">
        <v>308</v>
      </c>
      <c r="K3043" t="s">
        <v>558</v>
      </c>
      <c r="L3043" t="s">
        <v>559</v>
      </c>
    </row>
    <row r="3044" spans="1:12" x14ac:dyDescent="0.35">
      <c r="A3044" t="str">
        <f>VLOOKUP(E3044,kontoplaan!A31:F1499,6,FALSE)</f>
        <v>Põhitegevuse kulud</v>
      </c>
      <c r="B3044" t="str">
        <f>VLOOKUP(E3044,kontogrupp!A785:B2123,2,FALSE)</f>
        <v>55 - majandamiskulud</v>
      </c>
      <c r="C3044" t="s">
        <v>388</v>
      </c>
      <c r="D3044">
        <v>16412</v>
      </c>
      <c r="E3044" s="1">
        <v>551100</v>
      </c>
      <c r="F3044" t="s">
        <v>388</v>
      </c>
      <c r="G3044" t="s">
        <v>305</v>
      </c>
      <c r="H3044" t="s">
        <v>306</v>
      </c>
      <c r="I3044" t="s">
        <v>307</v>
      </c>
      <c r="J3044" t="s">
        <v>308</v>
      </c>
      <c r="K3044" t="s">
        <v>558</v>
      </c>
      <c r="L3044" t="s">
        <v>559</v>
      </c>
    </row>
    <row r="3045" spans="1:12" x14ac:dyDescent="0.35">
      <c r="A3045" t="str">
        <f>VLOOKUP(E3045,kontoplaan!A32:F1500,6,FALSE)</f>
        <v>Põhitegevuse kulud</v>
      </c>
      <c r="B3045" t="str">
        <f>VLOOKUP(E3045,kontogrupp!A786:B2124,2,FALSE)</f>
        <v>55 - majandamiskulud</v>
      </c>
      <c r="C3045" t="s">
        <v>498</v>
      </c>
      <c r="D3045">
        <v>500</v>
      </c>
      <c r="E3045" s="1">
        <v>551109</v>
      </c>
      <c r="F3045" t="s">
        <v>498</v>
      </c>
      <c r="G3045" t="s">
        <v>422</v>
      </c>
      <c r="H3045" t="s">
        <v>423</v>
      </c>
      <c r="I3045" t="s">
        <v>307</v>
      </c>
      <c r="J3045" t="s">
        <v>308</v>
      </c>
      <c r="K3045" t="s">
        <v>424</v>
      </c>
      <c r="L3045" t="s">
        <v>425</v>
      </c>
    </row>
    <row r="3046" spans="1:12" x14ac:dyDescent="0.35">
      <c r="A3046" t="str">
        <f>VLOOKUP(E3046,kontoplaan!A33:F1501,6,FALSE)</f>
        <v>Põhitegevuse kulud</v>
      </c>
      <c r="B3046" t="str">
        <f>VLOOKUP(E3046,kontogrupp!A787:B2125,2,FALSE)</f>
        <v>55 - majandamiskulud</v>
      </c>
      <c r="C3046" t="s">
        <v>378</v>
      </c>
      <c r="D3046">
        <v>600</v>
      </c>
      <c r="E3046" s="1">
        <v>551107</v>
      </c>
      <c r="F3046" t="s">
        <v>378</v>
      </c>
      <c r="G3046" t="s">
        <v>422</v>
      </c>
      <c r="H3046" t="s">
        <v>423</v>
      </c>
      <c r="I3046" t="s">
        <v>307</v>
      </c>
      <c r="J3046" t="s">
        <v>308</v>
      </c>
      <c r="K3046" t="s">
        <v>424</v>
      </c>
      <c r="L3046" t="s">
        <v>425</v>
      </c>
    </row>
    <row r="3047" spans="1:12" x14ac:dyDescent="0.35">
      <c r="A3047" t="str">
        <f>VLOOKUP(E3047,kontoplaan!A34:F1502,6,FALSE)</f>
        <v>Põhitegevuse kulud</v>
      </c>
      <c r="B3047" t="str">
        <f>VLOOKUP(E3047,kontogrupp!A788:B2126,2,FALSE)</f>
        <v>55 - majandamiskulud</v>
      </c>
      <c r="C3047" t="s">
        <v>400</v>
      </c>
      <c r="D3047">
        <v>0</v>
      </c>
      <c r="E3047" s="1">
        <v>551106</v>
      </c>
      <c r="F3047" t="s">
        <v>400</v>
      </c>
      <c r="G3047" t="s">
        <v>422</v>
      </c>
      <c r="H3047" t="s">
        <v>423</v>
      </c>
      <c r="I3047" t="s">
        <v>307</v>
      </c>
      <c r="J3047" t="s">
        <v>308</v>
      </c>
      <c r="K3047" t="s">
        <v>424</v>
      </c>
      <c r="L3047" t="s">
        <v>425</v>
      </c>
    </row>
    <row r="3048" spans="1:12" x14ac:dyDescent="0.35">
      <c r="A3048" t="str">
        <f>VLOOKUP(E3048,kontoplaan!A35:F1503,6,FALSE)</f>
        <v>Põhitegevuse kulud</v>
      </c>
      <c r="B3048" t="str">
        <f>VLOOKUP(E3048,kontogrupp!A789:B2127,2,FALSE)</f>
        <v>55 - majandamiskulud</v>
      </c>
      <c r="C3048" t="s">
        <v>687</v>
      </c>
      <c r="D3048">
        <v>308</v>
      </c>
      <c r="E3048" s="1">
        <v>551105</v>
      </c>
      <c r="F3048" t="s">
        <v>687</v>
      </c>
      <c r="G3048" t="s">
        <v>422</v>
      </c>
      <c r="H3048" t="s">
        <v>423</v>
      </c>
      <c r="I3048" t="s">
        <v>307</v>
      </c>
      <c r="J3048" t="s">
        <v>308</v>
      </c>
      <c r="K3048" t="s">
        <v>424</v>
      </c>
      <c r="L3048" t="s">
        <v>425</v>
      </c>
    </row>
    <row r="3049" spans="1:12" x14ac:dyDescent="0.35">
      <c r="A3049" t="str">
        <f>VLOOKUP(E3049,kontoplaan!A36:F1504,6,FALSE)</f>
        <v>Põhitegevuse kulud</v>
      </c>
      <c r="B3049" t="str">
        <f>VLOOKUP(E3049,kontogrupp!A790:B2128,2,FALSE)</f>
        <v>55 - majandamiskulud</v>
      </c>
      <c r="C3049" t="s">
        <v>172</v>
      </c>
      <c r="D3049">
        <v>20421</v>
      </c>
      <c r="E3049" s="1">
        <v>551104</v>
      </c>
      <c r="F3049" t="s">
        <v>172</v>
      </c>
      <c r="G3049" t="s">
        <v>422</v>
      </c>
      <c r="H3049" t="s">
        <v>423</v>
      </c>
      <c r="I3049" t="s">
        <v>307</v>
      </c>
      <c r="J3049" t="s">
        <v>308</v>
      </c>
      <c r="K3049" t="s">
        <v>424</v>
      </c>
      <c r="L3049" t="s">
        <v>425</v>
      </c>
    </row>
    <row r="3050" spans="1:12" x14ac:dyDescent="0.35">
      <c r="A3050" t="str">
        <f>VLOOKUP(E3050,kontoplaan!A37:F1505,6,FALSE)</f>
        <v>Põhitegevuse kulud</v>
      </c>
      <c r="B3050" t="str">
        <f>VLOOKUP(E3050,kontogrupp!A791:B2129,2,FALSE)</f>
        <v>55 - majandamiskulud</v>
      </c>
      <c r="C3050" t="s">
        <v>375</v>
      </c>
      <c r="D3050">
        <v>7271</v>
      </c>
      <c r="E3050" s="1">
        <v>551102</v>
      </c>
      <c r="F3050" t="s">
        <v>375</v>
      </c>
      <c r="G3050" t="s">
        <v>422</v>
      </c>
      <c r="H3050" t="s">
        <v>423</v>
      </c>
      <c r="I3050" t="s">
        <v>307</v>
      </c>
      <c r="J3050" t="s">
        <v>308</v>
      </c>
      <c r="K3050" t="s">
        <v>424</v>
      </c>
      <c r="L3050" t="s">
        <v>425</v>
      </c>
    </row>
    <row r="3051" spans="1:12" x14ac:dyDescent="0.35">
      <c r="A3051" t="str">
        <f>VLOOKUP(E3051,kontoplaan!A38:F1506,6,FALSE)</f>
        <v>Põhitegevuse kulud</v>
      </c>
      <c r="B3051" t="str">
        <f>VLOOKUP(E3051,kontogrupp!A792:B2130,2,FALSE)</f>
        <v>55 - majandamiskulud</v>
      </c>
      <c r="C3051" t="s">
        <v>354</v>
      </c>
      <c r="D3051">
        <v>17033</v>
      </c>
      <c r="E3051" s="1">
        <v>551101</v>
      </c>
      <c r="F3051" t="s">
        <v>354</v>
      </c>
      <c r="G3051" t="s">
        <v>422</v>
      </c>
      <c r="H3051" t="s">
        <v>423</v>
      </c>
      <c r="I3051" t="s">
        <v>307</v>
      </c>
      <c r="J3051" t="s">
        <v>308</v>
      </c>
      <c r="K3051" t="s">
        <v>424</v>
      </c>
      <c r="L3051" t="s">
        <v>425</v>
      </c>
    </row>
    <row r="3052" spans="1:12" x14ac:dyDescent="0.35">
      <c r="A3052" t="str">
        <f>VLOOKUP(E3052,kontoplaan!A39:F1507,6,FALSE)</f>
        <v>Põhitegevuse kulud</v>
      </c>
      <c r="B3052" t="str">
        <f>VLOOKUP(E3052,kontogrupp!A793:B2131,2,FALSE)</f>
        <v>55 - majandamiskulud</v>
      </c>
      <c r="C3052" t="s">
        <v>388</v>
      </c>
      <c r="D3052">
        <v>31150</v>
      </c>
      <c r="E3052" s="1">
        <v>551100</v>
      </c>
      <c r="F3052" t="s">
        <v>388</v>
      </c>
      <c r="G3052" t="s">
        <v>422</v>
      </c>
      <c r="H3052" t="s">
        <v>423</v>
      </c>
      <c r="I3052" t="s">
        <v>307</v>
      </c>
      <c r="J3052" t="s">
        <v>308</v>
      </c>
      <c r="K3052" t="s">
        <v>424</v>
      </c>
      <c r="L3052" t="s">
        <v>425</v>
      </c>
    </row>
    <row r="3053" spans="1:12" x14ac:dyDescent="0.35">
      <c r="A3053" t="str">
        <f>VLOOKUP(E3053,kontoplaan!A40:F1508,6,FALSE)</f>
        <v>Põhitegevuse kulud</v>
      </c>
      <c r="B3053" t="str">
        <f>VLOOKUP(E3053,kontogrupp!A794:B2132,2,FALSE)</f>
        <v>55 - majandamiskulud</v>
      </c>
      <c r="C3053" t="s">
        <v>498</v>
      </c>
      <c r="D3053">
        <v>500</v>
      </c>
      <c r="E3053" s="1">
        <v>551109</v>
      </c>
      <c r="F3053" t="s">
        <v>498</v>
      </c>
      <c r="G3053" t="s">
        <v>404</v>
      </c>
      <c r="H3053" t="s">
        <v>405</v>
      </c>
      <c r="I3053" t="s">
        <v>307</v>
      </c>
      <c r="J3053" t="s">
        <v>308</v>
      </c>
      <c r="K3053" t="s">
        <v>471</v>
      </c>
      <c r="L3053" t="s">
        <v>472</v>
      </c>
    </row>
    <row r="3054" spans="1:12" x14ac:dyDescent="0.35">
      <c r="A3054" t="str">
        <f>VLOOKUP(E3054,kontoplaan!A41:F1509,6,FALSE)</f>
        <v>Põhitegevuse kulud</v>
      </c>
      <c r="B3054" t="str">
        <f>VLOOKUP(E3054,kontogrupp!A795:B2133,2,FALSE)</f>
        <v>55 - majandamiskulud</v>
      </c>
      <c r="C3054" t="s">
        <v>378</v>
      </c>
      <c r="D3054">
        <v>341</v>
      </c>
      <c r="E3054" s="1">
        <v>551107</v>
      </c>
      <c r="F3054" t="s">
        <v>378</v>
      </c>
      <c r="G3054" t="s">
        <v>404</v>
      </c>
      <c r="H3054" t="s">
        <v>405</v>
      </c>
      <c r="I3054" t="s">
        <v>307</v>
      </c>
      <c r="J3054" t="s">
        <v>308</v>
      </c>
      <c r="K3054" t="s">
        <v>471</v>
      </c>
      <c r="L3054" t="s">
        <v>472</v>
      </c>
    </row>
    <row r="3055" spans="1:12" x14ac:dyDescent="0.35">
      <c r="A3055" t="str">
        <f>VLOOKUP(E3055,kontoplaan!A42:F1510,6,FALSE)</f>
        <v>Põhitegevuse kulud</v>
      </c>
      <c r="B3055" t="str">
        <f>VLOOKUP(E3055,kontogrupp!A796:B2134,2,FALSE)</f>
        <v>55 - majandamiskulud</v>
      </c>
      <c r="C3055" t="s">
        <v>400</v>
      </c>
      <c r="D3055">
        <v>0</v>
      </c>
      <c r="E3055" s="1">
        <v>551106</v>
      </c>
      <c r="F3055" t="s">
        <v>400</v>
      </c>
      <c r="G3055" t="s">
        <v>404</v>
      </c>
      <c r="H3055" t="s">
        <v>405</v>
      </c>
      <c r="I3055" t="s">
        <v>307</v>
      </c>
      <c r="J3055" t="s">
        <v>308</v>
      </c>
      <c r="K3055" t="s">
        <v>471</v>
      </c>
      <c r="L3055" t="s">
        <v>472</v>
      </c>
    </row>
    <row r="3056" spans="1:12" x14ac:dyDescent="0.35">
      <c r="A3056" t="str">
        <f>VLOOKUP(E3056,kontoplaan!A43:F1511,6,FALSE)</f>
        <v>Põhitegevuse kulud</v>
      </c>
      <c r="B3056" t="str">
        <f>VLOOKUP(E3056,kontogrupp!A797:B2135,2,FALSE)</f>
        <v>55 - majandamiskulud</v>
      </c>
      <c r="C3056" t="s">
        <v>687</v>
      </c>
      <c r="D3056">
        <v>308</v>
      </c>
      <c r="E3056" s="1">
        <v>551105</v>
      </c>
      <c r="F3056" t="s">
        <v>687</v>
      </c>
      <c r="G3056" t="s">
        <v>404</v>
      </c>
      <c r="H3056" t="s">
        <v>405</v>
      </c>
      <c r="I3056" t="s">
        <v>307</v>
      </c>
      <c r="J3056" t="s">
        <v>308</v>
      </c>
      <c r="K3056" t="s">
        <v>471</v>
      </c>
      <c r="L3056" t="s">
        <v>472</v>
      </c>
    </row>
    <row r="3057" spans="1:12" x14ac:dyDescent="0.35">
      <c r="A3057" t="str">
        <f>VLOOKUP(E3057,kontoplaan!A44:F1512,6,FALSE)</f>
        <v>Põhitegevuse kulud</v>
      </c>
      <c r="B3057" t="str">
        <f>VLOOKUP(E3057,kontogrupp!A798:B2136,2,FALSE)</f>
        <v>55 - majandamiskulud</v>
      </c>
      <c r="C3057" t="s">
        <v>172</v>
      </c>
      <c r="D3057">
        <v>14344</v>
      </c>
      <c r="E3057" s="1">
        <v>551104</v>
      </c>
      <c r="F3057" t="s">
        <v>172</v>
      </c>
      <c r="G3057" t="s">
        <v>404</v>
      </c>
      <c r="H3057" t="s">
        <v>405</v>
      </c>
      <c r="I3057" t="s">
        <v>307</v>
      </c>
      <c r="J3057" t="s">
        <v>308</v>
      </c>
      <c r="K3057" t="s">
        <v>471</v>
      </c>
      <c r="L3057" t="s">
        <v>472</v>
      </c>
    </row>
    <row r="3058" spans="1:12" x14ac:dyDescent="0.35">
      <c r="A3058" t="str">
        <f>VLOOKUP(E3058,kontoplaan!A45:F1513,6,FALSE)</f>
        <v>Põhitegevuse kulud</v>
      </c>
      <c r="B3058" t="str">
        <f>VLOOKUP(E3058,kontogrupp!A799:B2137,2,FALSE)</f>
        <v>55 - majandamiskulud</v>
      </c>
      <c r="C3058" t="s">
        <v>375</v>
      </c>
      <c r="D3058">
        <v>2488</v>
      </c>
      <c r="E3058" s="1">
        <v>551102</v>
      </c>
      <c r="F3058" t="s">
        <v>375</v>
      </c>
      <c r="G3058" t="s">
        <v>404</v>
      </c>
      <c r="H3058" t="s">
        <v>405</v>
      </c>
      <c r="I3058" t="s">
        <v>307</v>
      </c>
      <c r="J3058" t="s">
        <v>308</v>
      </c>
      <c r="K3058" t="s">
        <v>471</v>
      </c>
      <c r="L3058" t="s">
        <v>472</v>
      </c>
    </row>
    <row r="3059" spans="1:12" x14ac:dyDescent="0.35">
      <c r="A3059" t="str">
        <f>VLOOKUP(E3059,kontoplaan!A46:F1514,6,FALSE)</f>
        <v>Põhitegevuse kulud</v>
      </c>
      <c r="B3059" t="str">
        <f>VLOOKUP(E3059,kontogrupp!A800:B2138,2,FALSE)</f>
        <v>55 - majandamiskulud</v>
      </c>
      <c r="C3059" t="s">
        <v>354</v>
      </c>
      <c r="D3059">
        <v>17113</v>
      </c>
      <c r="E3059" s="1">
        <v>551101</v>
      </c>
      <c r="F3059" t="s">
        <v>354</v>
      </c>
      <c r="G3059" t="s">
        <v>404</v>
      </c>
      <c r="H3059" t="s">
        <v>405</v>
      </c>
      <c r="I3059" t="s">
        <v>307</v>
      </c>
      <c r="J3059" t="s">
        <v>308</v>
      </c>
      <c r="K3059" t="s">
        <v>471</v>
      </c>
      <c r="L3059" t="s">
        <v>472</v>
      </c>
    </row>
    <row r="3060" spans="1:12" x14ac:dyDescent="0.35">
      <c r="A3060" t="str">
        <f>VLOOKUP(E3060,kontoplaan!A47:F1515,6,FALSE)</f>
        <v>Põhitegevuse kulud</v>
      </c>
      <c r="B3060" t="str">
        <f>VLOOKUP(E3060,kontogrupp!A801:B2139,2,FALSE)</f>
        <v>55 - majandamiskulud</v>
      </c>
      <c r="C3060" t="s">
        <v>388</v>
      </c>
      <c r="D3060">
        <v>16810</v>
      </c>
      <c r="E3060" s="1">
        <v>551100</v>
      </c>
      <c r="F3060" t="s">
        <v>388</v>
      </c>
      <c r="G3060" t="s">
        <v>404</v>
      </c>
      <c r="H3060" t="s">
        <v>405</v>
      </c>
      <c r="I3060" t="s">
        <v>307</v>
      </c>
      <c r="J3060" t="s">
        <v>308</v>
      </c>
      <c r="K3060" t="s">
        <v>471</v>
      </c>
      <c r="L3060" t="s">
        <v>472</v>
      </c>
    </row>
    <row r="3061" spans="1:12" x14ac:dyDescent="0.35">
      <c r="A3061" t="str">
        <f>VLOOKUP(E3061,kontoplaan!A48:F1516,6,FALSE)</f>
        <v>Põhitegevuse kulud</v>
      </c>
      <c r="B3061" t="str">
        <f>VLOOKUP(E3061,kontogrupp!A802:B2140,2,FALSE)</f>
        <v>55 - majandamiskulud</v>
      </c>
      <c r="C3061" t="s">
        <v>498</v>
      </c>
      <c r="D3061">
        <v>500</v>
      </c>
      <c r="E3061" s="1">
        <v>551109</v>
      </c>
      <c r="F3061" t="s">
        <v>498</v>
      </c>
      <c r="G3061" t="s">
        <v>404</v>
      </c>
      <c r="H3061" t="s">
        <v>405</v>
      </c>
      <c r="I3061" t="s">
        <v>307</v>
      </c>
      <c r="J3061" t="s">
        <v>308</v>
      </c>
      <c r="K3061" t="s">
        <v>406</v>
      </c>
      <c r="L3061" t="s">
        <v>407</v>
      </c>
    </row>
    <row r="3062" spans="1:12" x14ac:dyDescent="0.35">
      <c r="A3062" t="str">
        <f>VLOOKUP(E3062,kontoplaan!A49:F1517,6,FALSE)</f>
        <v>Põhitegevuse kulud</v>
      </c>
      <c r="B3062" t="str">
        <f>VLOOKUP(E3062,kontogrupp!A803:B2141,2,FALSE)</f>
        <v>55 - majandamiskulud</v>
      </c>
      <c r="C3062" t="s">
        <v>378</v>
      </c>
      <c r="D3062">
        <v>539</v>
      </c>
      <c r="E3062" s="1">
        <v>551107</v>
      </c>
      <c r="F3062" t="s">
        <v>378</v>
      </c>
      <c r="G3062" t="s">
        <v>404</v>
      </c>
      <c r="H3062" t="s">
        <v>405</v>
      </c>
      <c r="I3062" t="s">
        <v>307</v>
      </c>
      <c r="J3062" t="s">
        <v>308</v>
      </c>
      <c r="K3062" t="s">
        <v>406</v>
      </c>
      <c r="L3062" t="s">
        <v>407</v>
      </c>
    </row>
    <row r="3063" spans="1:12" x14ac:dyDescent="0.35">
      <c r="A3063" t="str">
        <f>VLOOKUP(E3063,kontoplaan!A50:F1518,6,FALSE)</f>
        <v>Põhitegevuse kulud</v>
      </c>
      <c r="B3063" t="str">
        <f>VLOOKUP(E3063,kontogrupp!A804:B2142,2,FALSE)</f>
        <v>55 - majandamiskulud</v>
      </c>
      <c r="C3063" t="s">
        <v>400</v>
      </c>
      <c r="D3063">
        <v>0</v>
      </c>
      <c r="E3063" s="1">
        <v>551106</v>
      </c>
      <c r="F3063" t="s">
        <v>400</v>
      </c>
      <c r="G3063" t="s">
        <v>404</v>
      </c>
      <c r="H3063" t="s">
        <v>405</v>
      </c>
      <c r="I3063" t="s">
        <v>307</v>
      </c>
      <c r="J3063" t="s">
        <v>308</v>
      </c>
      <c r="K3063" t="s">
        <v>406</v>
      </c>
      <c r="L3063" t="s">
        <v>407</v>
      </c>
    </row>
    <row r="3064" spans="1:12" x14ac:dyDescent="0.35">
      <c r="A3064" t="str">
        <f>VLOOKUP(E3064,kontoplaan!A51:F1519,6,FALSE)</f>
        <v>Põhitegevuse kulud</v>
      </c>
      <c r="B3064" t="str">
        <f>VLOOKUP(E3064,kontogrupp!A805:B2143,2,FALSE)</f>
        <v>55 - majandamiskulud</v>
      </c>
      <c r="C3064" t="s">
        <v>687</v>
      </c>
      <c r="D3064">
        <v>308</v>
      </c>
      <c r="E3064" s="1">
        <v>551105</v>
      </c>
      <c r="F3064" t="s">
        <v>687</v>
      </c>
      <c r="G3064" t="s">
        <v>404</v>
      </c>
      <c r="H3064" t="s">
        <v>405</v>
      </c>
      <c r="I3064" t="s">
        <v>307</v>
      </c>
      <c r="J3064" t="s">
        <v>308</v>
      </c>
      <c r="K3064" t="s">
        <v>406</v>
      </c>
      <c r="L3064" t="s">
        <v>407</v>
      </c>
    </row>
    <row r="3065" spans="1:12" x14ac:dyDescent="0.35">
      <c r="A3065" t="str">
        <f>VLOOKUP(E3065,kontoplaan!A52:F1520,6,FALSE)</f>
        <v>Põhitegevuse kulud</v>
      </c>
      <c r="B3065" t="str">
        <f>VLOOKUP(E3065,kontogrupp!A806:B2144,2,FALSE)</f>
        <v>55 - majandamiskulud</v>
      </c>
      <c r="C3065" t="s">
        <v>172</v>
      </c>
      <c r="D3065">
        <v>19337</v>
      </c>
      <c r="E3065" s="1">
        <v>551104</v>
      </c>
      <c r="F3065" t="s">
        <v>172</v>
      </c>
      <c r="G3065" t="s">
        <v>404</v>
      </c>
      <c r="H3065" t="s">
        <v>405</v>
      </c>
      <c r="I3065" t="s">
        <v>307</v>
      </c>
      <c r="J3065" t="s">
        <v>308</v>
      </c>
      <c r="K3065" t="s">
        <v>406</v>
      </c>
      <c r="L3065" t="s">
        <v>407</v>
      </c>
    </row>
    <row r="3066" spans="1:12" x14ac:dyDescent="0.35">
      <c r="A3066" t="str">
        <f>VLOOKUP(E3066,kontoplaan!A53:F1521,6,FALSE)</f>
        <v>Põhitegevuse kulud</v>
      </c>
      <c r="B3066" t="str">
        <f>VLOOKUP(E3066,kontogrupp!A807:B2145,2,FALSE)</f>
        <v>55 - majandamiskulud</v>
      </c>
      <c r="C3066" t="s">
        <v>375</v>
      </c>
      <c r="D3066">
        <v>4389</v>
      </c>
      <c r="E3066" s="1">
        <v>551102</v>
      </c>
      <c r="F3066" t="s">
        <v>375</v>
      </c>
      <c r="G3066" t="s">
        <v>404</v>
      </c>
      <c r="H3066" t="s">
        <v>405</v>
      </c>
      <c r="I3066" t="s">
        <v>307</v>
      </c>
      <c r="J3066" t="s">
        <v>308</v>
      </c>
      <c r="K3066" t="s">
        <v>406</v>
      </c>
      <c r="L3066" t="s">
        <v>407</v>
      </c>
    </row>
    <row r="3067" spans="1:12" x14ac:dyDescent="0.35">
      <c r="A3067" t="str">
        <f>VLOOKUP(E3067,kontoplaan!A54:F1522,6,FALSE)</f>
        <v>Põhitegevuse kulud</v>
      </c>
      <c r="B3067" t="str">
        <f>VLOOKUP(E3067,kontogrupp!A808:B2146,2,FALSE)</f>
        <v>55 - majandamiskulud</v>
      </c>
      <c r="C3067" t="s">
        <v>354</v>
      </c>
      <c r="D3067">
        <v>13845</v>
      </c>
      <c r="E3067" s="1">
        <v>551101</v>
      </c>
      <c r="F3067" t="s">
        <v>354</v>
      </c>
      <c r="G3067" t="s">
        <v>404</v>
      </c>
      <c r="H3067" t="s">
        <v>405</v>
      </c>
      <c r="I3067" t="s">
        <v>307</v>
      </c>
      <c r="J3067" t="s">
        <v>308</v>
      </c>
      <c r="K3067" t="s">
        <v>406</v>
      </c>
      <c r="L3067" t="s">
        <v>407</v>
      </c>
    </row>
    <row r="3068" spans="1:12" x14ac:dyDescent="0.35">
      <c r="A3068" t="str">
        <f>VLOOKUP(E3068,kontoplaan!A55:F1523,6,FALSE)</f>
        <v>Põhitegevuse kulud</v>
      </c>
      <c r="B3068" t="str">
        <f>VLOOKUP(E3068,kontogrupp!A809:B2147,2,FALSE)</f>
        <v>55 - majandamiskulud</v>
      </c>
      <c r="C3068" t="s">
        <v>388</v>
      </c>
      <c r="D3068">
        <v>31339</v>
      </c>
      <c r="E3068" s="1">
        <v>551100</v>
      </c>
      <c r="F3068" t="s">
        <v>388</v>
      </c>
      <c r="G3068" t="s">
        <v>404</v>
      </c>
      <c r="H3068" t="s">
        <v>405</v>
      </c>
      <c r="I3068" t="s">
        <v>307</v>
      </c>
      <c r="J3068" t="s">
        <v>308</v>
      </c>
      <c r="K3068" t="s">
        <v>406</v>
      </c>
      <c r="L3068" t="s">
        <v>407</v>
      </c>
    </row>
    <row r="3069" spans="1:12" x14ac:dyDescent="0.35">
      <c r="A3069" t="str">
        <f>VLOOKUP(E3069,kontoplaan!A56:F1524,6,FALSE)</f>
        <v>Põhitegevuse kulud</v>
      </c>
      <c r="B3069" t="str">
        <f>VLOOKUP(E3069,kontogrupp!A810:B2148,2,FALSE)</f>
        <v>55 - majandamiskulud</v>
      </c>
      <c r="C3069" t="s">
        <v>498</v>
      </c>
      <c r="D3069">
        <v>500</v>
      </c>
      <c r="E3069" s="1">
        <v>551109</v>
      </c>
      <c r="F3069" t="s">
        <v>498</v>
      </c>
      <c r="G3069" t="s">
        <v>154</v>
      </c>
      <c r="H3069" t="s">
        <v>155</v>
      </c>
      <c r="I3069" t="s">
        <v>117</v>
      </c>
      <c r="J3069" t="s">
        <v>118</v>
      </c>
      <c r="K3069" t="s">
        <v>560</v>
      </c>
      <c r="L3069" t="s">
        <v>561</v>
      </c>
    </row>
    <row r="3070" spans="1:12" x14ac:dyDescent="0.35">
      <c r="A3070" t="str">
        <f>VLOOKUP(E3070,kontoplaan!A57:F1525,6,FALSE)</f>
        <v>Põhitegevuse kulud</v>
      </c>
      <c r="B3070" t="str">
        <f>VLOOKUP(E3070,kontogrupp!A811:B2149,2,FALSE)</f>
        <v>55 - majandamiskulud</v>
      </c>
      <c r="C3070" t="s">
        <v>378</v>
      </c>
      <c r="D3070">
        <v>990</v>
      </c>
      <c r="E3070" s="1">
        <v>551107</v>
      </c>
      <c r="F3070" t="s">
        <v>378</v>
      </c>
      <c r="G3070" t="s">
        <v>154</v>
      </c>
      <c r="H3070" t="s">
        <v>155</v>
      </c>
      <c r="I3070" t="s">
        <v>117</v>
      </c>
      <c r="J3070" t="s">
        <v>118</v>
      </c>
      <c r="K3070" t="s">
        <v>560</v>
      </c>
      <c r="L3070" t="s">
        <v>561</v>
      </c>
    </row>
    <row r="3071" spans="1:12" x14ac:dyDescent="0.35">
      <c r="A3071" t="str">
        <f>VLOOKUP(E3071,kontoplaan!A58:F1526,6,FALSE)</f>
        <v>Põhitegevuse kulud</v>
      </c>
      <c r="B3071" t="str">
        <f>VLOOKUP(E3071,kontogrupp!A812:B2150,2,FALSE)</f>
        <v>55 - majandamiskulud</v>
      </c>
      <c r="C3071" t="s">
        <v>400</v>
      </c>
      <c r="D3071">
        <v>0</v>
      </c>
      <c r="E3071" s="1">
        <v>551106</v>
      </c>
      <c r="F3071" t="s">
        <v>400</v>
      </c>
      <c r="G3071" t="s">
        <v>154</v>
      </c>
      <c r="H3071" t="s">
        <v>155</v>
      </c>
      <c r="I3071" t="s">
        <v>117</v>
      </c>
      <c r="J3071" t="s">
        <v>118</v>
      </c>
      <c r="K3071" t="s">
        <v>560</v>
      </c>
      <c r="L3071" t="s">
        <v>561</v>
      </c>
    </row>
    <row r="3072" spans="1:12" x14ac:dyDescent="0.35">
      <c r="A3072" t="str">
        <f>VLOOKUP(E3072,kontoplaan!A59:F1527,6,FALSE)</f>
        <v>Põhitegevuse kulud</v>
      </c>
      <c r="B3072" t="str">
        <f>VLOOKUP(E3072,kontogrupp!A813:B2151,2,FALSE)</f>
        <v>55 - majandamiskulud</v>
      </c>
      <c r="C3072" t="s">
        <v>687</v>
      </c>
      <c r="D3072">
        <v>308</v>
      </c>
      <c r="E3072" s="1">
        <v>551105</v>
      </c>
      <c r="F3072" t="s">
        <v>687</v>
      </c>
      <c r="G3072" t="s">
        <v>154</v>
      </c>
      <c r="H3072" t="s">
        <v>155</v>
      </c>
      <c r="I3072" t="s">
        <v>117</v>
      </c>
      <c r="J3072" t="s">
        <v>118</v>
      </c>
      <c r="K3072" t="s">
        <v>560</v>
      </c>
      <c r="L3072" t="s">
        <v>561</v>
      </c>
    </row>
    <row r="3073" spans="1:16" x14ac:dyDescent="0.35">
      <c r="A3073" t="str">
        <f>VLOOKUP(E3073,kontoplaan!A60:F1528,6,FALSE)</f>
        <v>Põhitegevuse kulud</v>
      </c>
      <c r="B3073" t="str">
        <f>VLOOKUP(E3073,kontogrupp!A814:B2152,2,FALSE)</f>
        <v>55 - majandamiskulud</v>
      </c>
      <c r="C3073" t="s">
        <v>172</v>
      </c>
      <c r="D3073">
        <v>38731</v>
      </c>
      <c r="E3073" s="1">
        <v>551104</v>
      </c>
      <c r="F3073" t="s">
        <v>172</v>
      </c>
      <c r="G3073" t="s">
        <v>154</v>
      </c>
      <c r="H3073" t="s">
        <v>155</v>
      </c>
      <c r="I3073" t="s">
        <v>117</v>
      </c>
      <c r="J3073" t="s">
        <v>118</v>
      </c>
      <c r="K3073" t="s">
        <v>560</v>
      </c>
      <c r="L3073" t="s">
        <v>561</v>
      </c>
    </row>
    <row r="3074" spans="1:16" x14ac:dyDescent="0.35">
      <c r="A3074" t="str">
        <f>VLOOKUP(E3074,kontoplaan!A61:F1529,6,FALSE)</f>
        <v>Põhitegevuse kulud</v>
      </c>
      <c r="B3074" t="str">
        <f>VLOOKUP(E3074,kontogrupp!A815:B2153,2,FALSE)</f>
        <v>55 - majandamiskulud</v>
      </c>
      <c r="C3074" t="s">
        <v>375</v>
      </c>
      <c r="D3074">
        <v>2711</v>
      </c>
      <c r="E3074" s="1">
        <v>551102</v>
      </c>
      <c r="F3074" t="s">
        <v>375</v>
      </c>
      <c r="G3074" t="s">
        <v>154</v>
      </c>
      <c r="H3074" t="s">
        <v>155</v>
      </c>
      <c r="I3074" t="s">
        <v>117</v>
      </c>
      <c r="J3074" t="s">
        <v>118</v>
      </c>
      <c r="K3074" t="s">
        <v>560</v>
      </c>
      <c r="L3074" t="s">
        <v>561</v>
      </c>
    </row>
    <row r="3075" spans="1:16" x14ac:dyDescent="0.35">
      <c r="A3075" t="str">
        <f>VLOOKUP(E3075,kontoplaan!A62:F1530,6,FALSE)</f>
        <v>Põhitegevuse kulud</v>
      </c>
      <c r="B3075" t="str">
        <f>VLOOKUP(E3075,kontogrupp!A816:B2154,2,FALSE)</f>
        <v>55 - majandamiskulud</v>
      </c>
      <c r="C3075" t="s">
        <v>354</v>
      </c>
      <c r="D3075">
        <v>17363</v>
      </c>
      <c r="E3075" s="1">
        <v>551101</v>
      </c>
      <c r="F3075" t="s">
        <v>354</v>
      </c>
      <c r="G3075" t="s">
        <v>154</v>
      </c>
      <c r="H3075" t="s">
        <v>155</v>
      </c>
      <c r="I3075" t="s">
        <v>117</v>
      </c>
      <c r="J3075" t="s">
        <v>118</v>
      </c>
      <c r="K3075" t="s">
        <v>560</v>
      </c>
      <c r="L3075" t="s">
        <v>561</v>
      </c>
    </row>
    <row r="3076" spans="1:16" x14ac:dyDescent="0.35">
      <c r="A3076" t="str">
        <f>VLOOKUP(E3076,kontoplaan!A63:F1531,6,FALSE)</f>
        <v>Põhitegevuse kulud</v>
      </c>
      <c r="B3076" t="str">
        <f>VLOOKUP(E3076,kontogrupp!A817:B2155,2,FALSE)</f>
        <v>55 - majandamiskulud</v>
      </c>
      <c r="C3076" t="s">
        <v>388</v>
      </c>
      <c r="D3076">
        <v>57568</v>
      </c>
      <c r="E3076" s="1">
        <v>551100</v>
      </c>
      <c r="F3076" t="s">
        <v>388</v>
      </c>
      <c r="G3076" t="s">
        <v>154</v>
      </c>
      <c r="H3076" t="s">
        <v>155</v>
      </c>
      <c r="I3076" t="s">
        <v>117</v>
      </c>
      <c r="J3076" t="s">
        <v>118</v>
      </c>
      <c r="K3076" t="s">
        <v>560</v>
      </c>
      <c r="L3076" t="s">
        <v>561</v>
      </c>
    </row>
    <row r="3077" spans="1:16" x14ac:dyDescent="0.35">
      <c r="A3077" t="str">
        <f>VLOOKUP(E3077,kontoplaan!A64:F1532,6,FALSE)</f>
        <v>Põhitegevuse kulud</v>
      </c>
      <c r="B3077" t="str">
        <f>VLOOKUP(E3077,kontogrupp!A818:B2156,2,FALSE)</f>
        <v>55 - majandamiskulud</v>
      </c>
      <c r="C3077" t="s">
        <v>498</v>
      </c>
      <c r="D3077">
        <v>0</v>
      </c>
      <c r="E3077" s="1">
        <v>551109</v>
      </c>
      <c r="F3077" t="s">
        <v>498</v>
      </c>
      <c r="G3077" t="s">
        <v>482</v>
      </c>
      <c r="H3077" t="s">
        <v>483</v>
      </c>
      <c r="I3077" t="s">
        <v>250</v>
      </c>
      <c r="J3077" t="s">
        <v>251</v>
      </c>
      <c r="K3077" t="s">
        <v>484</v>
      </c>
      <c r="L3077" t="s">
        <v>485</v>
      </c>
    </row>
    <row r="3078" spans="1:16" x14ac:dyDescent="0.35">
      <c r="A3078" t="str">
        <f>VLOOKUP(E3078,kontoplaan!A65:F1533,6,FALSE)</f>
        <v>Põhitegevuse kulud</v>
      </c>
      <c r="B3078" t="str">
        <f>VLOOKUP(E3078,kontogrupp!A819:B2157,2,FALSE)</f>
        <v>55 - majandamiskulud</v>
      </c>
      <c r="C3078" t="s">
        <v>904</v>
      </c>
      <c r="D3078">
        <v>35000</v>
      </c>
      <c r="E3078" s="1">
        <v>551108</v>
      </c>
      <c r="F3078" t="s">
        <v>904</v>
      </c>
      <c r="G3078" t="s">
        <v>482</v>
      </c>
      <c r="H3078" t="s">
        <v>483</v>
      </c>
      <c r="I3078" t="s">
        <v>250</v>
      </c>
      <c r="J3078" t="s">
        <v>251</v>
      </c>
      <c r="K3078" t="s">
        <v>484</v>
      </c>
      <c r="L3078" t="s">
        <v>485</v>
      </c>
    </row>
    <row r="3079" spans="1:16" x14ac:dyDescent="0.35">
      <c r="A3079" t="str">
        <f>VLOOKUP(E3079,kontoplaan!A66:F1534,6,FALSE)</f>
        <v>Põhitegevuse kulud</v>
      </c>
      <c r="B3079" t="str">
        <f>VLOOKUP(E3079,kontogrupp!A820:B2158,2,FALSE)</f>
        <v>55 - majandamiskulud</v>
      </c>
      <c r="C3079" t="s">
        <v>378</v>
      </c>
      <c r="D3079">
        <v>0</v>
      </c>
      <c r="E3079" s="1">
        <v>551107</v>
      </c>
      <c r="F3079" t="s">
        <v>378</v>
      </c>
      <c r="G3079" t="s">
        <v>482</v>
      </c>
      <c r="H3079" t="s">
        <v>483</v>
      </c>
      <c r="I3079" t="s">
        <v>250</v>
      </c>
      <c r="J3079" t="s">
        <v>251</v>
      </c>
      <c r="K3079" t="s">
        <v>484</v>
      </c>
      <c r="L3079" t="s">
        <v>485</v>
      </c>
    </row>
    <row r="3080" spans="1:16" x14ac:dyDescent="0.35">
      <c r="A3080" t="str">
        <f>VLOOKUP(E3080,kontoplaan!A67:F1535,6,FALSE)</f>
        <v>Põhitegevuse kulud</v>
      </c>
      <c r="B3080" t="str">
        <f>VLOOKUP(E3080,kontogrupp!A821:B2159,2,FALSE)</f>
        <v>55 - majandamiskulud</v>
      </c>
      <c r="C3080" t="s">
        <v>400</v>
      </c>
      <c r="D3080">
        <v>0</v>
      </c>
      <c r="E3080" s="1">
        <v>551106</v>
      </c>
      <c r="F3080" t="s">
        <v>400</v>
      </c>
      <c r="G3080" t="s">
        <v>482</v>
      </c>
      <c r="H3080" t="s">
        <v>483</v>
      </c>
      <c r="I3080" t="s">
        <v>250</v>
      </c>
      <c r="J3080" t="s">
        <v>251</v>
      </c>
      <c r="K3080" t="s">
        <v>484</v>
      </c>
      <c r="L3080" t="s">
        <v>485</v>
      </c>
    </row>
    <row r="3081" spans="1:16" x14ac:dyDescent="0.35">
      <c r="A3081" t="str">
        <f>VLOOKUP(E3081,kontoplaan!A68:F1536,6,FALSE)</f>
        <v>Põhitegevuse kulud</v>
      </c>
      <c r="B3081" t="str">
        <f>VLOOKUP(E3081,kontogrupp!A822:B2160,2,FALSE)</f>
        <v>55 - majandamiskulud</v>
      </c>
      <c r="C3081" t="s">
        <v>687</v>
      </c>
      <c r="D3081">
        <v>308</v>
      </c>
      <c r="E3081" s="1">
        <v>551105</v>
      </c>
      <c r="F3081" t="s">
        <v>687</v>
      </c>
      <c r="G3081" t="s">
        <v>482</v>
      </c>
      <c r="H3081" t="s">
        <v>483</v>
      </c>
      <c r="I3081" t="s">
        <v>250</v>
      </c>
      <c r="J3081" t="s">
        <v>251</v>
      </c>
      <c r="K3081" t="s">
        <v>484</v>
      </c>
      <c r="L3081" t="s">
        <v>485</v>
      </c>
    </row>
    <row r="3082" spans="1:16" x14ac:dyDescent="0.35">
      <c r="A3082" t="str">
        <f>VLOOKUP(E3082,kontoplaan!A69:F1537,6,FALSE)</f>
        <v>Põhitegevuse kulud</v>
      </c>
      <c r="B3082" t="str">
        <f>VLOOKUP(E3082,kontogrupp!A823:B2161,2,FALSE)</f>
        <v>55 - majandamiskulud</v>
      </c>
      <c r="C3082" t="s">
        <v>467</v>
      </c>
      <c r="D3082">
        <v>14200</v>
      </c>
      <c r="E3082" s="1">
        <v>5511043</v>
      </c>
      <c r="F3082" t="s">
        <v>467</v>
      </c>
      <c r="G3082" t="s">
        <v>482</v>
      </c>
      <c r="H3082" t="s">
        <v>483</v>
      </c>
      <c r="I3082" t="s">
        <v>250</v>
      </c>
      <c r="J3082" t="s">
        <v>251</v>
      </c>
      <c r="K3082" t="s">
        <v>484</v>
      </c>
      <c r="L3082" t="s">
        <v>485</v>
      </c>
    </row>
    <row r="3083" spans="1:16" x14ac:dyDescent="0.35">
      <c r="A3083" t="str">
        <f>VLOOKUP(E3083,kontoplaan!A70:F1538,6,FALSE)</f>
        <v>Põhitegevuse kulud</v>
      </c>
      <c r="B3083" t="str">
        <f>VLOOKUP(E3083,kontogrupp!A824:B2162,2,FALSE)</f>
        <v>55 - majandamiskulud</v>
      </c>
      <c r="C3083" t="s">
        <v>488</v>
      </c>
      <c r="D3083">
        <v>0</v>
      </c>
      <c r="E3083" s="1">
        <v>551103</v>
      </c>
      <c r="F3083" t="s">
        <v>488</v>
      </c>
      <c r="G3083" t="s">
        <v>482</v>
      </c>
      <c r="H3083" t="s">
        <v>483</v>
      </c>
      <c r="I3083" t="s">
        <v>250</v>
      </c>
      <c r="J3083" t="s">
        <v>251</v>
      </c>
      <c r="K3083" t="s">
        <v>484</v>
      </c>
      <c r="L3083" t="s">
        <v>485</v>
      </c>
    </row>
    <row r="3084" spans="1:16" x14ac:dyDescent="0.35">
      <c r="A3084" t="str">
        <f>VLOOKUP(E3084,kontoplaan!A71:F1539,6,FALSE)</f>
        <v>Põhitegevuse kulud</v>
      </c>
      <c r="B3084" t="str">
        <f>VLOOKUP(E3084,kontogrupp!A825:B2163,2,FALSE)</f>
        <v>55 - majandamiskulud</v>
      </c>
      <c r="C3084" t="s">
        <v>375</v>
      </c>
      <c r="D3084">
        <v>555</v>
      </c>
      <c r="E3084" s="1">
        <v>551102</v>
      </c>
      <c r="F3084" t="s">
        <v>375</v>
      </c>
      <c r="G3084" t="s">
        <v>482</v>
      </c>
      <c r="H3084" t="s">
        <v>483</v>
      </c>
      <c r="I3084" t="s">
        <v>250</v>
      </c>
      <c r="J3084" t="s">
        <v>251</v>
      </c>
      <c r="K3084" t="s">
        <v>484</v>
      </c>
      <c r="L3084" t="s">
        <v>485</v>
      </c>
    </row>
    <row r="3085" spans="1:16" x14ac:dyDescent="0.35">
      <c r="A3085" t="str">
        <f>VLOOKUP(E3085,kontoplaan!A72:F1540,6,FALSE)</f>
        <v>Põhitegevuse kulud</v>
      </c>
      <c r="B3085" t="str">
        <f>VLOOKUP(E3085,kontogrupp!A826:B2164,2,FALSE)</f>
        <v>55 - majandamiskulud</v>
      </c>
      <c r="C3085" t="s">
        <v>354</v>
      </c>
      <c r="D3085">
        <v>6662</v>
      </c>
      <c r="E3085" s="1">
        <v>551101</v>
      </c>
      <c r="F3085" t="s">
        <v>354</v>
      </c>
      <c r="G3085" t="s">
        <v>482</v>
      </c>
      <c r="H3085" t="s">
        <v>483</v>
      </c>
      <c r="I3085" t="s">
        <v>250</v>
      </c>
      <c r="J3085" t="s">
        <v>251</v>
      </c>
      <c r="K3085" t="s">
        <v>484</v>
      </c>
      <c r="L3085" t="s">
        <v>485</v>
      </c>
    </row>
    <row r="3086" spans="1:16" x14ac:dyDescent="0.35">
      <c r="A3086" t="str">
        <f>VLOOKUP(E3086,kontoplaan!A73:F1541,6,FALSE)</f>
        <v>Põhitegevuse kulud</v>
      </c>
      <c r="B3086" t="str">
        <f>VLOOKUP(E3086,kontogrupp!A827:B2165,2,FALSE)</f>
        <v>55 - majandamiskulud</v>
      </c>
      <c r="C3086" t="s">
        <v>388</v>
      </c>
      <c r="D3086">
        <v>8591</v>
      </c>
      <c r="E3086" s="1">
        <v>551100</v>
      </c>
      <c r="F3086" t="s">
        <v>388</v>
      </c>
      <c r="G3086" t="s">
        <v>482</v>
      </c>
      <c r="H3086" t="s">
        <v>483</v>
      </c>
      <c r="I3086" t="s">
        <v>250</v>
      </c>
      <c r="J3086" t="s">
        <v>251</v>
      </c>
      <c r="K3086" t="s">
        <v>484</v>
      </c>
      <c r="L3086" t="s">
        <v>485</v>
      </c>
    </row>
    <row r="3087" spans="1:16" x14ac:dyDescent="0.35">
      <c r="A3087" t="str">
        <f>VLOOKUP(E3087,kontoplaan!A74:F1542,6,FALSE)</f>
        <v>Põhitegevuse kulud</v>
      </c>
      <c r="B3087" t="str">
        <f>VLOOKUP(E3087,kontogrupp!A828:B2166,2,FALSE)</f>
        <v>41 - toetused füüsilistele isikutele</v>
      </c>
      <c r="C3087" t="s">
        <v>2061</v>
      </c>
      <c r="D3087">
        <v>20000</v>
      </c>
      <c r="E3087" s="1">
        <v>413700</v>
      </c>
      <c r="F3087" t="s">
        <v>2061</v>
      </c>
      <c r="G3087" t="s">
        <v>1016</v>
      </c>
      <c r="H3087" t="s">
        <v>1017</v>
      </c>
      <c r="I3087" t="s">
        <v>1711</v>
      </c>
      <c r="J3087" t="s">
        <v>1712</v>
      </c>
      <c r="O3087" t="s">
        <v>1713</v>
      </c>
      <c r="P3087" t="s">
        <v>1714</v>
      </c>
    </row>
    <row r="3088" spans="1:16" x14ac:dyDescent="0.35">
      <c r="A3088" t="str">
        <f>VLOOKUP(E3088,kontoplaan!A75:F1543,6,FALSE)</f>
        <v>Põhitegevuse kulud</v>
      </c>
      <c r="B3088" t="str">
        <f>VLOOKUP(E3088,kontogrupp!A829:B2167,2,FALSE)</f>
        <v>55 - majandamiskulud</v>
      </c>
      <c r="C3088" t="s">
        <v>498</v>
      </c>
      <c r="D3088">
        <v>500</v>
      </c>
      <c r="E3088" s="1">
        <v>551109</v>
      </c>
      <c r="F3088" t="s">
        <v>498</v>
      </c>
      <c r="G3088" t="s">
        <v>609</v>
      </c>
      <c r="H3088" t="s">
        <v>610</v>
      </c>
      <c r="I3088" t="s">
        <v>250</v>
      </c>
      <c r="J3088" t="s">
        <v>251</v>
      </c>
      <c r="K3088" t="s">
        <v>611</v>
      </c>
      <c r="L3088" t="s">
        <v>612</v>
      </c>
    </row>
    <row r="3089" spans="1:12" x14ac:dyDescent="0.35">
      <c r="A3089" t="str">
        <f>VLOOKUP(E3089,kontoplaan!A76:F1544,6,FALSE)</f>
        <v>Põhitegevuse kulud</v>
      </c>
      <c r="B3089" t="str">
        <f>VLOOKUP(E3089,kontogrupp!A830:B2168,2,FALSE)</f>
        <v>55 - majandamiskulud</v>
      </c>
      <c r="C3089" t="s">
        <v>378</v>
      </c>
      <c r="D3089">
        <v>500</v>
      </c>
      <c r="E3089" s="1">
        <v>551107</v>
      </c>
      <c r="F3089" t="s">
        <v>378</v>
      </c>
      <c r="G3089" t="s">
        <v>609</v>
      </c>
      <c r="H3089" t="s">
        <v>610</v>
      </c>
      <c r="I3089" t="s">
        <v>250</v>
      </c>
      <c r="J3089" t="s">
        <v>251</v>
      </c>
      <c r="K3089" t="s">
        <v>611</v>
      </c>
      <c r="L3089" t="s">
        <v>612</v>
      </c>
    </row>
    <row r="3090" spans="1:12" x14ac:dyDescent="0.35">
      <c r="A3090" t="str">
        <f>VLOOKUP(E3090,kontoplaan!A77:F1545,6,FALSE)</f>
        <v>Põhitegevuse kulud</v>
      </c>
      <c r="B3090" t="str">
        <f>VLOOKUP(E3090,kontogrupp!A831:B2169,2,FALSE)</f>
        <v>55 - majandamiskulud</v>
      </c>
      <c r="C3090" t="s">
        <v>400</v>
      </c>
      <c r="D3090">
        <v>0</v>
      </c>
      <c r="E3090" s="1">
        <v>551106</v>
      </c>
      <c r="F3090" t="s">
        <v>400</v>
      </c>
      <c r="G3090" t="s">
        <v>609</v>
      </c>
      <c r="H3090" t="s">
        <v>610</v>
      </c>
      <c r="I3090" t="s">
        <v>250</v>
      </c>
      <c r="J3090" t="s">
        <v>251</v>
      </c>
      <c r="K3090" t="s">
        <v>611</v>
      </c>
      <c r="L3090" t="s">
        <v>612</v>
      </c>
    </row>
    <row r="3091" spans="1:12" x14ac:dyDescent="0.35">
      <c r="A3091" t="str">
        <f>VLOOKUP(E3091,kontoplaan!A78:F1546,6,FALSE)</f>
        <v>Põhitegevuse kulud</v>
      </c>
      <c r="B3091" t="str">
        <f>VLOOKUP(E3091,kontogrupp!A832:B2170,2,FALSE)</f>
        <v>55 - majandamiskulud</v>
      </c>
      <c r="C3091" t="s">
        <v>687</v>
      </c>
      <c r="D3091">
        <v>292</v>
      </c>
      <c r="E3091" s="1">
        <v>551105</v>
      </c>
      <c r="F3091" t="s">
        <v>687</v>
      </c>
      <c r="G3091" t="s">
        <v>609</v>
      </c>
      <c r="H3091" t="s">
        <v>610</v>
      </c>
      <c r="I3091" t="s">
        <v>250</v>
      </c>
      <c r="J3091" t="s">
        <v>251</v>
      </c>
      <c r="K3091" t="s">
        <v>611</v>
      </c>
      <c r="L3091" t="s">
        <v>612</v>
      </c>
    </row>
    <row r="3092" spans="1:12" x14ac:dyDescent="0.35">
      <c r="A3092" t="str">
        <f>VLOOKUP(E3092,kontoplaan!A79:F1547,6,FALSE)</f>
        <v>Põhitegevuse kulud</v>
      </c>
      <c r="B3092" t="str">
        <f>VLOOKUP(E3092,kontogrupp!A833:B2171,2,FALSE)</f>
        <v>55 - majandamiskulud</v>
      </c>
      <c r="C3092" t="s">
        <v>172</v>
      </c>
      <c r="D3092">
        <v>8310</v>
      </c>
      <c r="E3092" s="1">
        <v>551104</v>
      </c>
      <c r="F3092" t="s">
        <v>172</v>
      </c>
      <c r="G3092" t="s">
        <v>609</v>
      </c>
      <c r="H3092" t="s">
        <v>610</v>
      </c>
      <c r="I3092" t="s">
        <v>250</v>
      </c>
      <c r="J3092" t="s">
        <v>251</v>
      </c>
      <c r="K3092" t="s">
        <v>611</v>
      </c>
      <c r="L3092" t="s">
        <v>612</v>
      </c>
    </row>
    <row r="3093" spans="1:12" x14ac:dyDescent="0.35">
      <c r="A3093" t="str">
        <f>VLOOKUP(E3093,kontoplaan!A80:F1548,6,FALSE)</f>
        <v>Põhitegevuse kulud</v>
      </c>
      <c r="B3093" t="str">
        <f>VLOOKUP(E3093,kontogrupp!A834:B2172,2,FALSE)</f>
        <v>55 - majandamiskulud</v>
      </c>
      <c r="C3093" t="s">
        <v>375</v>
      </c>
      <c r="D3093">
        <v>1014</v>
      </c>
      <c r="E3093" s="1">
        <v>551102</v>
      </c>
      <c r="F3093" t="s">
        <v>375</v>
      </c>
      <c r="G3093" t="s">
        <v>609</v>
      </c>
      <c r="H3093" t="s">
        <v>610</v>
      </c>
      <c r="I3093" t="s">
        <v>250</v>
      </c>
      <c r="J3093" t="s">
        <v>251</v>
      </c>
      <c r="K3093" t="s">
        <v>611</v>
      </c>
      <c r="L3093" t="s">
        <v>612</v>
      </c>
    </row>
    <row r="3094" spans="1:12" x14ac:dyDescent="0.35">
      <c r="A3094" t="str">
        <f>VLOOKUP(E3094,kontoplaan!A81:F1549,6,FALSE)</f>
        <v>Põhitegevuse kulud</v>
      </c>
      <c r="B3094" t="str">
        <f>VLOOKUP(E3094,kontogrupp!A835:B2173,2,FALSE)</f>
        <v>55 - majandamiskulud</v>
      </c>
      <c r="C3094" t="s">
        <v>354</v>
      </c>
      <c r="D3094">
        <v>8977</v>
      </c>
      <c r="E3094" s="1">
        <v>551101</v>
      </c>
      <c r="F3094" t="s">
        <v>354</v>
      </c>
      <c r="G3094" t="s">
        <v>609</v>
      </c>
      <c r="H3094" t="s">
        <v>610</v>
      </c>
      <c r="I3094" t="s">
        <v>250</v>
      </c>
      <c r="J3094" t="s">
        <v>251</v>
      </c>
      <c r="K3094" t="s">
        <v>611</v>
      </c>
      <c r="L3094" t="s">
        <v>612</v>
      </c>
    </row>
    <row r="3095" spans="1:12" x14ac:dyDescent="0.35">
      <c r="A3095" t="str">
        <f>VLOOKUP(E3095,kontoplaan!A82:F1550,6,FALSE)</f>
        <v>Põhitegevuse kulud</v>
      </c>
      <c r="B3095" t="str">
        <f>VLOOKUP(E3095,kontogrupp!A836:B2174,2,FALSE)</f>
        <v>55 - majandamiskulud</v>
      </c>
      <c r="C3095" t="s">
        <v>388</v>
      </c>
      <c r="D3095">
        <v>11344</v>
      </c>
      <c r="E3095" s="1">
        <v>551100</v>
      </c>
      <c r="F3095" t="s">
        <v>388</v>
      </c>
      <c r="G3095" t="s">
        <v>609</v>
      </c>
      <c r="H3095" t="s">
        <v>610</v>
      </c>
      <c r="I3095" t="s">
        <v>250</v>
      </c>
      <c r="J3095" t="s">
        <v>251</v>
      </c>
      <c r="K3095" t="s">
        <v>611</v>
      </c>
      <c r="L3095" t="s">
        <v>612</v>
      </c>
    </row>
    <row r="3096" spans="1:12" x14ac:dyDescent="0.35">
      <c r="A3096" t="str">
        <f>VLOOKUP(E3096,kontoplaan!A83:F1551,6,FALSE)</f>
        <v>Põhitegevuse kulud</v>
      </c>
      <c r="B3096" t="str">
        <f>VLOOKUP(E3096,kontogrupp!A837:B2175,2,FALSE)</f>
        <v>55 - majandamiskulud</v>
      </c>
      <c r="C3096" t="s">
        <v>498</v>
      </c>
      <c r="D3096">
        <v>500</v>
      </c>
      <c r="E3096" s="1">
        <v>551109</v>
      </c>
      <c r="F3096" t="s">
        <v>498</v>
      </c>
      <c r="G3096" t="s">
        <v>380</v>
      </c>
      <c r="H3096" t="s">
        <v>381</v>
      </c>
      <c r="I3096" t="s">
        <v>250</v>
      </c>
      <c r="J3096" t="s">
        <v>251</v>
      </c>
      <c r="K3096" t="s">
        <v>594</v>
      </c>
      <c r="L3096" t="s">
        <v>595</v>
      </c>
    </row>
    <row r="3097" spans="1:12" x14ac:dyDescent="0.35">
      <c r="A3097" t="str">
        <f>VLOOKUP(E3097,kontoplaan!A84:F1552,6,FALSE)</f>
        <v>Põhitegevuse kulud</v>
      </c>
      <c r="B3097" t="str">
        <f>VLOOKUP(E3097,kontogrupp!A838:B2176,2,FALSE)</f>
        <v>55 - majandamiskulud</v>
      </c>
      <c r="C3097" t="s">
        <v>378</v>
      </c>
      <c r="D3097">
        <v>200</v>
      </c>
      <c r="E3097" s="1">
        <v>551107</v>
      </c>
      <c r="F3097" t="s">
        <v>378</v>
      </c>
      <c r="G3097" t="s">
        <v>380</v>
      </c>
      <c r="H3097" t="s">
        <v>381</v>
      </c>
      <c r="I3097" t="s">
        <v>250</v>
      </c>
      <c r="J3097" t="s">
        <v>251</v>
      </c>
      <c r="K3097" t="s">
        <v>594</v>
      </c>
      <c r="L3097" t="s">
        <v>595</v>
      </c>
    </row>
    <row r="3098" spans="1:12" x14ac:dyDescent="0.35">
      <c r="A3098" t="str">
        <f>VLOOKUP(E3098,kontoplaan!A85:F1553,6,FALSE)</f>
        <v>Põhitegevuse kulud</v>
      </c>
      <c r="B3098" t="str">
        <f>VLOOKUP(E3098,kontogrupp!A839:B2177,2,FALSE)</f>
        <v>55 - majandamiskulud</v>
      </c>
      <c r="C3098" t="s">
        <v>687</v>
      </c>
      <c r="D3098">
        <v>584</v>
      </c>
      <c r="E3098" s="1">
        <v>551105</v>
      </c>
      <c r="F3098" t="s">
        <v>687</v>
      </c>
      <c r="G3098" t="s">
        <v>380</v>
      </c>
      <c r="H3098" t="s">
        <v>381</v>
      </c>
      <c r="I3098" t="s">
        <v>250</v>
      </c>
      <c r="J3098" t="s">
        <v>251</v>
      </c>
      <c r="K3098" t="s">
        <v>594</v>
      </c>
      <c r="L3098" t="s">
        <v>595</v>
      </c>
    </row>
    <row r="3099" spans="1:12" x14ac:dyDescent="0.35">
      <c r="A3099" t="str">
        <f>VLOOKUP(E3099,kontoplaan!A86:F1554,6,FALSE)</f>
        <v>Põhitegevuse kulud</v>
      </c>
      <c r="B3099" t="str">
        <f>VLOOKUP(E3099,kontogrupp!A840:B2178,2,FALSE)</f>
        <v>55 - majandamiskulud</v>
      </c>
      <c r="C3099" t="s">
        <v>172</v>
      </c>
      <c r="D3099">
        <v>8200</v>
      </c>
      <c r="E3099" s="1">
        <v>551104</v>
      </c>
      <c r="F3099" t="s">
        <v>172</v>
      </c>
      <c r="G3099" t="s">
        <v>380</v>
      </c>
      <c r="H3099" t="s">
        <v>381</v>
      </c>
      <c r="I3099" t="s">
        <v>250</v>
      </c>
      <c r="J3099" t="s">
        <v>251</v>
      </c>
      <c r="K3099" t="s">
        <v>594</v>
      </c>
      <c r="L3099" t="s">
        <v>595</v>
      </c>
    </row>
    <row r="3100" spans="1:12" x14ac:dyDescent="0.35">
      <c r="A3100" t="str">
        <f>VLOOKUP(E3100,kontoplaan!A87:F1555,6,FALSE)</f>
        <v>Põhitegevuse kulud</v>
      </c>
      <c r="B3100" t="str">
        <f>VLOOKUP(E3100,kontogrupp!A841:B2179,2,FALSE)</f>
        <v>55 - majandamiskulud</v>
      </c>
      <c r="C3100" t="s">
        <v>375</v>
      </c>
      <c r="D3100">
        <v>720</v>
      </c>
      <c r="E3100" s="1">
        <v>551102</v>
      </c>
      <c r="F3100" t="s">
        <v>375</v>
      </c>
      <c r="G3100" t="s">
        <v>380</v>
      </c>
      <c r="H3100" t="s">
        <v>381</v>
      </c>
      <c r="I3100" t="s">
        <v>250</v>
      </c>
      <c r="J3100" t="s">
        <v>251</v>
      </c>
      <c r="K3100" t="s">
        <v>594</v>
      </c>
      <c r="L3100" t="s">
        <v>595</v>
      </c>
    </row>
    <row r="3101" spans="1:12" x14ac:dyDescent="0.35">
      <c r="A3101" t="str">
        <f>VLOOKUP(E3101,kontoplaan!A88:F1556,6,FALSE)</f>
        <v>Põhitegevuse kulud</v>
      </c>
      <c r="B3101" t="str">
        <f>VLOOKUP(E3101,kontogrupp!A842:B2180,2,FALSE)</f>
        <v>55 - majandamiskulud</v>
      </c>
      <c r="C3101" t="s">
        <v>354</v>
      </c>
      <c r="D3101">
        <v>10200</v>
      </c>
      <c r="E3101" s="1">
        <v>551101</v>
      </c>
      <c r="F3101" t="s">
        <v>354</v>
      </c>
      <c r="G3101" t="s">
        <v>380</v>
      </c>
      <c r="H3101" t="s">
        <v>381</v>
      </c>
      <c r="I3101" t="s">
        <v>250</v>
      </c>
      <c r="J3101" t="s">
        <v>251</v>
      </c>
      <c r="K3101" t="s">
        <v>594</v>
      </c>
      <c r="L3101" t="s">
        <v>595</v>
      </c>
    </row>
    <row r="3102" spans="1:12" x14ac:dyDescent="0.35">
      <c r="A3102" t="str">
        <f>VLOOKUP(E3102,kontoplaan!A89:F1557,6,FALSE)</f>
        <v>Põhitegevuse kulud</v>
      </c>
      <c r="B3102" t="str">
        <f>VLOOKUP(E3102,kontogrupp!A843:B2181,2,FALSE)</f>
        <v>55 - majandamiskulud</v>
      </c>
      <c r="C3102" t="s">
        <v>388</v>
      </c>
      <c r="D3102">
        <v>7000</v>
      </c>
      <c r="E3102" s="1">
        <v>551100</v>
      </c>
      <c r="F3102" t="s">
        <v>388</v>
      </c>
      <c r="G3102" t="s">
        <v>380</v>
      </c>
      <c r="H3102" t="s">
        <v>381</v>
      </c>
      <c r="I3102" t="s">
        <v>250</v>
      </c>
      <c r="J3102" t="s">
        <v>251</v>
      </c>
      <c r="K3102" t="s">
        <v>594</v>
      </c>
      <c r="L3102" t="s">
        <v>595</v>
      </c>
    </row>
    <row r="3103" spans="1:12" x14ac:dyDescent="0.35">
      <c r="A3103" t="str">
        <f>VLOOKUP(E3103,kontoplaan!A90:F1558,6,FALSE)</f>
        <v>Põhitegevuse kulud</v>
      </c>
      <c r="B3103" t="str">
        <f>VLOOKUP(E3103,kontogrupp!A844:B2182,2,FALSE)</f>
        <v>55 - majandamiskulud</v>
      </c>
      <c r="C3103" t="s">
        <v>378</v>
      </c>
      <c r="D3103">
        <v>23</v>
      </c>
      <c r="E3103" s="1">
        <v>551107</v>
      </c>
      <c r="F3103" t="s">
        <v>378</v>
      </c>
      <c r="G3103" t="s">
        <v>380</v>
      </c>
      <c r="H3103" t="s">
        <v>381</v>
      </c>
      <c r="I3103" t="s">
        <v>250</v>
      </c>
      <c r="J3103" t="s">
        <v>251</v>
      </c>
      <c r="K3103" t="s">
        <v>382</v>
      </c>
      <c r="L3103" t="s">
        <v>383</v>
      </c>
    </row>
    <row r="3104" spans="1:12" x14ac:dyDescent="0.35">
      <c r="A3104" t="str">
        <f>VLOOKUP(E3104,kontoplaan!A91:F1559,6,FALSE)</f>
        <v>Põhitegevuse kulud</v>
      </c>
      <c r="B3104" t="str">
        <f>VLOOKUP(E3104,kontogrupp!A845:B2183,2,FALSE)</f>
        <v>55 - majandamiskulud</v>
      </c>
      <c r="C3104" t="s">
        <v>687</v>
      </c>
      <c r="D3104">
        <v>292</v>
      </c>
      <c r="E3104" s="1">
        <v>551105</v>
      </c>
      <c r="F3104" t="s">
        <v>687</v>
      </c>
      <c r="G3104" t="s">
        <v>380</v>
      </c>
      <c r="H3104" t="s">
        <v>381</v>
      </c>
      <c r="I3104" t="s">
        <v>250</v>
      </c>
      <c r="J3104" t="s">
        <v>251</v>
      </c>
      <c r="K3104" t="s">
        <v>382</v>
      </c>
      <c r="L3104" t="s">
        <v>383</v>
      </c>
    </row>
    <row r="3105" spans="1:16" x14ac:dyDescent="0.35">
      <c r="A3105" t="str">
        <f>VLOOKUP(E3105,kontoplaan!A92:F1560,6,FALSE)</f>
        <v>Põhitegevuse kulud</v>
      </c>
      <c r="B3105" t="str">
        <f>VLOOKUP(E3105,kontogrupp!A846:B2184,2,FALSE)</f>
        <v>55 - majandamiskulud</v>
      </c>
      <c r="C3105" t="s">
        <v>172</v>
      </c>
      <c r="D3105">
        <v>3586</v>
      </c>
      <c r="E3105" s="1">
        <v>551104</v>
      </c>
      <c r="F3105" t="s">
        <v>172</v>
      </c>
      <c r="G3105" t="s">
        <v>380</v>
      </c>
      <c r="H3105" t="s">
        <v>381</v>
      </c>
      <c r="I3105" t="s">
        <v>250</v>
      </c>
      <c r="J3105" t="s">
        <v>251</v>
      </c>
      <c r="K3105" t="s">
        <v>382</v>
      </c>
      <c r="L3105" t="s">
        <v>383</v>
      </c>
    </row>
    <row r="3106" spans="1:16" x14ac:dyDescent="0.35">
      <c r="A3106" t="str">
        <f>VLOOKUP(E3106,kontoplaan!A93:F1561,6,FALSE)</f>
        <v>Põhitegevuse kulud</v>
      </c>
      <c r="B3106" t="str">
        <f>VLOOKUP(E3106,kontogrupp!A847:B2185,2,FALSE)</f>
        <v>55 - majandamiskulud</v>
      </c>
      <c r="C3106" t="s">
        <v>354</v>
      </c>
      <c r="D3106">
        <v>4038</v>
      </c>
      <c r="E3106" s="1">
        <v>551101</v>
      </c>
      <c r="F3106" t="s">
        <v>354</v>
      </c>
      <c r="G3106" t="s">
        <v>380</v>
      </c>
      <c r="H3106" t="s">
        <v>381</v>
      </c>
      <c r="I3106" t="s">
        <v>250</v>
      </c>
      <c r="J3106" t="s">
        <v>251</v>
      </c>
      <c r="K3106" t="s">
        <v>382</v>
      </c>
      <c r="L3106" t="s">
        <v>383</v>
      </c>
    </row>
    <row r="3107" spans="1:16" x14ac:dyDescent="0.35">
      <c r="A3107" t="str">
        <f>VLOOKUP(E3107,kontoplaan!A94:F1562,6,FALSE)</f>
        <v>Põhitegevuse kulud</v>
      </c>
      <c r="B3107" t="str">
        <f>VLOOKUP(E3107,kontogrupp!A848:B2186,2,FALSE)</f>
        <v>55 - majandamiskulud</v>
      </c>
      <c r="C3107" t="s">
        <v>498</v>
      </c>
      <c r="D3107">
        <v>1500</v>
      </c>
      <c r="E3107" s="1">
        <v>551109</v>
      </c>
      <c r="F3107" t="s">
        <v>498</v>
      </c>
      <c r="G3107" t="s">
        <v>538</v>
      </c>
      <c r="H3107" t="s">
        <v>539</v>
      </c>
      <c r="I3107" t="s">
        <v>540</v>
      </c>
      <c r="J3107" t="s">
        <v>541</v>
      </c>
      <c r="K3107" t="s">
        <v>542</v>
      </c>
      <c r="L3107" t="s">
        <v>543</v>
      </c>
    </row>
    <row r="3108" spans="1:16" x14ac:dyDescent="0.35">
      <c r="A3108" t="str">
        <f>VLOOKUP(E3108,kontoplaan!A95:F1563,6,FALSE)</f>
        <v>Põhitegevuse kulud</v>
      </c>
      <c r="B3108" t="str">
        <f>VLOOKUP(E3108,kontogrupp!A849:B2187,2,FALSE)</f>
        <v>55 - majandamiskulud</v>
      </c>
      <c r="C3108" t="s">
        <v>378</v>
      </c>
      <c r="D3108">
        <v>31</v>
      </c>
      <c r="E3108" s="1">
        <v>551107</v>
      </c>
      <c r="F3108" t="s">
        <v>378</v>
      </c>
      <c r="G3108" t="s">
        <v>538</v>
      </c>
      <c r="H3108" t="s">
        <v>539</v>
      </c>
      <c r="I3108" t="s">
        <v>540</v>
      </c>
      <c r="J3108" t="s">
        <v>541</v>
      </c>
      <c r="K3108" t="s">
        <v>542</v>
      </c>
      <c r="L3108" t="s">
        <v>543</v>
      </c>
    </row>
    <row r="3109" spans="1:16" x14ac:dyDescent="0.35">
      <c r="A3109" t="str">
        <f>VLOOKUP(E3109,kontoplaan!A96:F1564,6,FALSE)</f>
        <v>Põhitegevuse kulud</v>
      </c>
      <c r="B3109" t="str">
        <f>VLOOKUP(E3109,kontogrupp!A850:B2188,2,FALSE)</f>
        <v>55 - majandamiskulud</v>
      </c>
      <c r="C3109" t="s">
        <v>400</v>
      </c>
      <c r="D3109">
        <v>0</v>
      </c>
      <c r="E3109" s="1">
        <v>551106</v>
      </c>
      <c r="F3109" t="s">
        <v>400</v>
      </c>
      <c r="G3109" t="s">
        <v>538</v>
      </c>
      <c r="H3109" t="s">
        <v>539</v>
      </c>
      <c r="I3109" t="s">
        <v>540</v>
      </c>
      <c r="J3109" t="s">
        <v>541</v>
      </c>
      <c r="K3109" t="s">
        <v>542</v>
      </c>
      <c r="L3109" t="s">
        <v>543</v>
      </c>
    </row>
    <row r="3110" spans="1:16" x14ac:dyDescent="0.35">
      <c r="A3110" t="str">
        <f>VLOOKUP(E3110,kontoplaan!A97:F1565,6,FALSE)</f>
        <v>Põhitegevuse kulud</v>
      </c>
      <c r="B3110" t="str">
        <f>VLOOKUP(E3110,kontogrupp!A851:B2189,2,FALSE)</f>
        <v>55 - majandamiskulud</v>
      </c>
      <c r="C3110" t="s">
        <v>687</v>
      </c>
      <c r="D3110">
        <v>292</v>
      </c>
      <c r="E3110" s="1">
        <v>551105</v>
      </c>
      <c r="F3110" t="s">
        <v>687</v>
      </c>
      <c r="G3110" t="s">
        <v>538</v>
      </c>
      <c r="H3110" t="s">
        <v>539</v>
      </c>
      <c r="I3110" t="s">
        <v>540</v>
      </c>
      <c r="J3110" t="s">
        <v>541</v>
      </c>
      <c r="K3110" t="s">
        <v>542</v>
      </c>
      <c r="L3110" t="s">
        <v>543</v>
      </c>
    </row>
    <row r="3111" spans="1:16" x14ac:dyDescent="0.35">
      <c r="A3111" t="str">
        <f>VLOOKUP(E3111,kontoplaan!A98:F1566,6,FALSE)</f>
        <v>Põhitegevuse kulud</v>
      </c>
      <c r="B3111" t="str">
        <f>VLOOKUP(E3111,kontogrupp!A852:B2190,2,FALSE)</f>
        <v>55 - majandamiskulud</v>
      </c>
      <c r="C3111" t="s">
        <v>467</v>
      </c>
      <c r="D3111">
        <v>15130</v>
      </c>
      <c r="E3111" s="1">
        <v>5511043</v>
      </c>
      <c r="F3111" t="s">
        <v>467</v>
      </c>
      <c r="G3111" t="s">
        <v>538</v>
      </c>
      <c r="H3111" t="s">
        <v>539</v>
      </c>
      <c r="I3111" t="s">
        <v>540</v>
      </c>
      <c r="J3111" t="s">
        <v>541</v>
      </c>
      <c r="K3111" t="s">
        <v>542</v>
      </c>
      <c r="L3111" t="s">
        <v>543</v>
      </c>
    </row>
    <row r="3112" spans="1:16" x14ac:dyDescent="0.35">
      <c r="A3112" t="str">
        <f>VLOOKUP(E3112,kontoplaan!A99:F1567,6,FALSE)</f>
        <v>Põhitegevuse kulud</v>
      </c>
      <c r="B3112" t="str">
        <f>VLOOKUP(E3112,kontogrupp!A853:B2191,2,FALSE)</f>
        <v>55 - majandamiskulud</v>
      </c>
      <c r="C3112" t="s">
        <v>375</v>
      </c>
      <c r="D3112">
        <v>35</v>
      </c>
      <c r="E3112" s="1">
        <v>551102</v>
      </c>
      <c r="F3112" t="s">
        <v>375</v>
      </c>
      <c r="G3112" t="s">
        <v>538</v>
      </c>
      <c r="H3112" t="s">
        <v>539</v>
      </c>
      <c r="I3112" t="s">
        <v>540</v>
      </c>
      <c r="J3112" t="s">
        <v>541</v>
      </c>
      <c r="K3112" t="s">
        <v>542</v>
      </c>
      <c r="L3112" t="s">
        <v>543</v>
      </c>
    </row>
    <row r="3113" spans="1:16" x14ac:dyDescent="0.35">
      <c r="A3113" t="str">
        <f>VLOOKUP(E3113,kontoplaan!A100:F1568,6,FALSE)</f>
        <v>Põhitegevuse kulud</v>
      </c>
      <c r="B3113" t="str">
        <f>VLOOKUP(E3113,kontogrupp!A854:B2192,2,FALSE)</f>
        <v>55 - majandamiskulud</v>
      </c>
      <c r="C3113" t="s">
        <v>354</v>
      </c>
      <c r="D3113">
        <v>7256</v>
      </c>
      <c r="E3113" s="1">
        <v>551101</v>
      </c>
      <c r="F3113" t="s">
        <v>354</v>
      </c>
      <c r="G3113" t="s">
        <v>538</v>
      </c>
      <c r="H3113" t="s">
        <v>539</v>
      </c>
      <c r="I3113" t="s">
        <v>540</v>
      </c>
      <c r="J3113" t="s">
        <v>541</v>
      </c>
      <c r="K3113" t="s">
        <v>542</v>
      </c>
      <c r="L3113" t="s">
        <v>543</v>
      </c>
    </row>
    <row r="3114" spans="1:16" x14ac:dyDescent="0.35">
      <c r="A3114" t="str">
        <f>VLOOKUP(E3114,kontoplaan!A101:F1569,6,FALSE)</f>
        <v>Põhitegevuse kulud</v>
      </c>
      <c r="B3114" t="str">
        <f>VLOOKUP(E3114,kontogrupp!A855:B2193,2,FALSE)</f>
        <v>55 - majandamiskulud</v>
      </c>
      <c r="C3114" t="s">
        <v>2063</v>
      </c>
      <c r="D3114">
        <v>800</v>
      </c>
      <c r="E3114" s="1">
        <v>551210</v>
      </c>
      <c r="F3114" t="s">
        <v>354</v>
      </c>
      <c r="G3114" t="s">
        <v>47</v>
      </c>
      <c r="H3114" t="s">
        <v>48</v>
      </c>
      <c r="I3114" t="s">
        <v>32</v>
      </c>
      <c r="J3114" t="s">
        <v>33</v>
      </c>
      <c r="O3114" t="s">
        <v>2064</v>
      </c>
      <c r="P3114" t="s">
        <v>731</v>
      </c>
    </row>
    <row r="3115" spans="1:16" x14ac:dyDescent="0.35">
      <c r="A3115" t="str">
        <f>VLOOKUP(E3115,kontoplaan!A102:F1570,6,FALSE)</f>
        <v>Põhitegevuse kulud</v>
      </c>
      <c r="B3115" t="str">
        <f>VLOOKUP(E3115,kontogrupp!A856:B2194,2,FALSE)</f>
        <v>55 - majandamiskulud</v>
      </c>
      <c r="C3115" t="s">
        <v>498</v>
      </c>
      <c r="D3115">
        <v>200</v>
      </c>
      <c r="E3115" s="1">
        <v>551109</v>
      </c>
      <c r="F3115" t="s">
        <v>498</v>
      </c>
      <c r="G3115" t="s">
        <v>548</v>
      </c>
      <c r="H3115" t="s">
        <v>549</v>
      </c>
      <c r="I3115" t="s">
        <v>550</v>
      </c>
      <c r="J3115" t="s">
        <v>551</v>
      </c>
      <c r="K3115" t="s">
        <v>552</v>
      </c>
      <c r="L3115" t="s">
        <v>553</v>
      </c>
    </row>
    <row r="3116" spans="1:16" x14ac:dyDescent="0.35">
      <c r="A3116" t="str">
        <f>VLOOKUP(E3116,kontoplaan!A103:F1571,6,FALSE)</f>
        <v>Põhitegevuse kulud</v>
      </c>
      <c r="B3116" t="str">
        <f>VLOOKUP(E3116,kontogrupp!A857:B2195,2,FALSE)</f>
        <v>55 - majandamiskulud</v>
      </c>
      <c r="C3116" t="s">
        <v>378</v>
      </c>
      <c r="D3116">
        <v>0</v>
      </c>
      <c r="E3116" s="1">
        <v>551107</v>
      </c>
      <c r="F3116" t="s">
        <v>378</v>
      </c>
      <c r="G3116" t="s">
        <v>548</v>
      </c>
      <c r="H3116" t="s">
        <v>549</v>
      </c>
      <c r="I3116" t="s">
        <v>550</v>
      </c>
      <c r="J3116" t="s">
        <v>551</v>
      </c>
      <c r="K3116" t="s">
        <v>552</v>
      </c>
      <c r="L3116" t="s">
        <v>553</v>
      </c>
    </row>
    <row r="3117" spans="1:16" x14ac:dyDescent="0.35">
      <c r="A3117" t="str">
        <f>VLOOKUP(E3117,kontoplaan!A104:F1572,6,FALSE)</f>
        <v>Põhitegevuse kulud</v>
      </c>
      <c r="B3117" t="str">
        <f>VLOOKUP(E3117,kontogrupp!A858:B2196,2,FALSE)</f>
        <v>55 - majandamiskulud</v>
      </c>
      <c r="C3117" t="s">
        <v>687</v>
      </c>
      <c r="D3117">
        <v>0</v>
      </c>
      <c r="E3117" s="1">
        <v>551105</v>
      </c>
      <c r="F3117" t="s">
        <v>687</v>
      </c>
      <c r="G3117" t="s">
        <v>548</v>
      </c>
      <c r="H3117" t="s">
        <v>549</v>
      </c>
      <c r="I3117" t="s">
        <v>550</v>
      </c>
      <c r="J3117" t="s">
        <v>551</v>
      </c>
      <c r="K3117" t="s">
        <v>552</v>
      </c>
      <c r="L3117" t="s">
        <v>553</v>
      </c>
    </row>
    <row r="3118" spans="1:16" x14ac:dyDescent="0.35">
      <c r="A3118" t="str">
        <f>VLOOKUP(E3118,kontoplaan!A105:F1573,6,FALSE)</f>
        <v>Põhitegevuse kulud</v>
      </c>
      <c r="B3118" t="str">
        <f>VLOOKUP(E3118,kontogrupp!A859:B2197,2,FALSE)</f>
        <v>55 - majandamiskulud</v>
      </c>
      <c r="C3118" t="s">
        <v>172</v>
      </c>
      <c r="D3118">
        <v>5791</v>
      </c>
      <c r="E3118" s="1">
        <v>551104</v>
      </c>
      <c r="F3118" t="s">
        <v>172</v>
      </c>
      <c r="G3118" t="s">
        <v>548</v>
      </c>
      <c r="H3118" t="s">
        <v>549</v>
      </c>
      <c r="I3118" t="s">
        <v>550</v>
      </c>
      <c r="J3118" t="s">
        <v>551</v>
      </c>
      <c r="K3118" t="s">
        <v>552</v>
      </c>
      <c r="L3118" t="s">
        <v>553</v>
      </c>
    </row>
    <row r="3119" spans="1:16" x14ac:dyDescent="0.35">
      <c r="A3119" t="str">
        <f>VLOOKUP(E3119,kontoplaan!A106:F1574,6,FALSE)</f>
        <v>Põhitegevuse kulud</v>
      </c>
      <c r="B3119" t="str">
        <f>VLOOKUP(E3119,kontogrupp!A860:B2198,2,FALSE)</f>
        <v>55 - majandamiskulud</v>
      </c>
      <c r="C3119" t="s">
        <v>488</v>
      </c>
      <c r="D3119">
        <v>0</v>
      </c>
      <c r="E3119" s="1">
        <v>551103</v>
      </c>
      <c r="F3119" t="s">
        <v>488</v>
      </c>
      <c r="G3119" t="s">
        <v>548</v>
      </c>
      <c r="H3119" t="s">
        <v>549</v>
      </c>
      <c r="I3119" t="s">
        <v>550</v>
      </c>
      <c r="J3119" t="s">
        <v>551</v>
      </c>
      <c r="K3119" t="s">
        <v>552</v>
      </c>
      <c r="L3119" t="s">
        <v>553</v>
      </c>
    </row>
    <row r="3120" spans="1:16" x14ac:dyDescent="0.35">
      <c r="A3120" t="str">
        <f>VLOOKUP(E3120,kontoplaan!A107:F1575,6,FALSE)</f>
        <v>Põhitegevuse kulud</v>
      </c>
      <c r="B3120" t="str">
        <f>VLOOKUP(E3120,kontogrupp!A861:B2199,2,FALSE)</f>
        <v>55 - majandamiskulud</v>
      </c>
      <c r="C3120" t="s">
        <v>375</v>
      </c>
      <c r="D3120">
        <v>3549</v>
      </c>
      <c r="E3120" s="1">
        <v>551102</v>
      </c>
      <c r="F3120" t="s">
        <v>375</v>
      </c>
      <c r="G3120" t="s">
        <v>548</v>
      </c>
      <c r="H3120" t="s">
        <v>549</v>
      </c>
      <c r="I3120" t="s">
        <v>550</v>
      </c>
      <c r="J3120" t="s">
        <v>551</v>
      </c>
      <c r="K3120" t="s">
        <v>552</v>
      </c>
      <c r="L3120" t="s">
        <v>553</v>
      </c>
    </row>
    <row r="3121" spans="1:12" x14ac:dyDescent="0.35">
      <c r="A3121" t="str">
        <f>VLOOKUP(E3121,kontoplaan!A108:F1576,6,FALSE)</f>
        <v>Põhitegevuse kulud</v>
      </c>
      <c r="B3121" t="str">
        <f>VLOOKUP(E3121,kontogrupp!A862:B2200,2,FALSE)</f>
        <v>55 - majandamiskulud</v>
      </c>
      <c r="C3121" t="s">
        <v>354</v>
      </c>
      <c r="D3121">
        <v>8509</v>
      </c>
      <c r="E3121" s="1">
        <v>551101</v>
      </c>
      <c r="F3121" t="s">
        <v>354</v>
      </c>
      <c r="G3121" t="s">
        <v>548</v>
      </c>
      <c r="H3121" t="s">
        <v>549</v>
      </c>
      <c r="I3121" t="s">
        <v>550</v>
      </c>
      <c r="J3121" t="s">
        <v>551</v>
      </c>
      <c r="K3121" t="s">
        <v>552</v>
      </c>
      <c r="L3121" t="s">
        <v>553</v>
      </c>
    </row>
    <row r="3122" spans="1:12" x14ac:dyDescent="0.35">
      <c r="A3122" t="str">
        <f>VLOOKUP(E3122,kontoplaan!A109:F1577,6,FALSE)</f>
        <v>Põhitegevuse kulud</v>
      </c>
      <c r="B3122" t="str">
        <f>VLOOKUP(E3122,kontogrupp!A863:B2201,2,FALSE)</f>
        <v>55 - majandamiskulud</v>
      </c>
      <c r="C3122" t="s">
        <v>388</v>
      </c>
      <c r="D3122">
        <v>16750</v>
      </c>
      <c r="E3122" s="1">
        <v>551100</v>
      </c>
      <c r="F3122" t="s">
        <v>388</v>
      </c>
      <c r="G3122" t="s">
        <v>548</v>
      </c>
      <c r="H3122" t="s">
        <v>549</v>
      </c>
      <c r="I3122" t="s">
        <v>550</v>
      </c>
      <c r="J3122" t="s">
        <v>551</v>
      </c>
      <c r="K3122" t="s">
        <v>552</v>
      </c>
      <c r="L3122" t="s">
        <v>553</v>
      </c>
    </row>
    <row r="3123" spans="1:12" x14ac:dyDescent="0.35">
      <c r="A3123" t="str">
        <f>VLOOKUP(E3123,kontoplaan!A110:F1578,6,FALSE)</f>
        <v>Põhitegevuse kulud</v>
      </c>
      <c r="B3123" t="str">
        <f>VLOOKUP(E3123,kontogrupp!A864:B2202,2,FALSE)</f>
        <v>55 - majandamiskulud</v>
      </c>
      <c r="C3123" t="s">
        <v>904</v>
      </c>
      <c r="D3123">
        <v>14000</v>
      </c>
      <c r="E3123" s="1">
        <v>551108</v>
      </c>
      <c r="F3123" t="s">
        <v>904</v>
      </c>
      <c r="G3123" t="s">
        <v>548</v>
      </c>
      <c r="H3123" t="s">
        <v>549</v>
      </c>
      <c r="I3123" t="s">
        <v>550</v>
      </c>
      <c r="J3123" t="s">
        <v>551</v>
      </c>
      <c r="K3123" t="s">
        <v>588</v>
      </c>
      <c r="L3123" t="s">
        <v>589</v>
      </c>
    </row>
    <row r="3124" spans="1:12" x14ac:dyDescent="0.35">
      <c r="A3124" t="str">
        <f>VLOOKUP(E3124,kontoplaan!A111:F1579,6,FALSE)</f>
        <v>Põhitegevuse kulud</v>
      </c>
      <c r="B3124" t="str">
        <f>VLOOKUP(E3124,kontogrupp!A865:B2203,2,FALSE)</f>
        <v>55 - majandamiskulud</v>
      </c>
      <c r="C3124" t="s">
        <v>467</v>
      </c>
      <c r="D3124">
        <v>9462</v>
      </c>
      <c r="E3124" s="1">
        <v>5511043</v>
      </c>
      <c r="F3124" t="s">
        <v>467</v>
      </c>
      <c r="G3124" t="s">
        <v>548</v>
      </c>
      <c r="H3124" t="s">
        <v>549</v>
      </c>
      <c r="I3124" t="s">
        <v>550</v>
      </c>
      <c r="J3124" t="s">
        <v>551</v>
      </c>
      <c r="K3124" t="s">
        <v>588</v>
      </c>
      <c r="L3124" t="s">
        <v>589</v>
      </c>
    </row>
    <row r="3125" spans="1:12" x14ac:dyDescent="0.35">
      <c r="A3125" t="str">
        <f>VLOOKUP(E3125,kontoplaan!A112:F1580,6,FALSE)</f>
        <v>Põhitegevuse kulud</v>
      </c>
      <c r="B3125" t="str">
        <f>VLOOKUP(E3125,kontogrupp!A866:B2204,2,FALSE)</f>
        <v>55 - majandamiskulud</v>
      </c>
      <c r="C3125" t="s">
        <v>375</v>
      </c>
      <c r="D3125">
        <v>2621</v>
      </c>
      <c r="E3125" s="1">
        <v>551102</v>
      </c>
      <c r="F3125" t="s">
        <v>375</v>
      </c>
      <c r="G3125" t="s">
        <v>548</v>
      </c>
      <c r="H3125" t="s">
        <v>549</v>
      </c>
      <c r="I3125" t="s">
        <v>550</v>
      </c>
      <c r="J3125" t="s">
        <v>551</v>
      </c>
      <c r="K3125" t="s">
        <v>588</v>
      </c>
      <c r="L3125" t="s">
        <v>589</v>
      </c>
    </row>
    <row r="3126" spans="1:12" x14ac:dyDescent="0.35">
      <c r="A3126" t="str">
        <f>VLOOKUP(E3126,kontoplaan!A113:F1581,6,FALSE)</f>
        <v>Põhitegevuse kulud</v>
      </c>
      <c r="B3126" t="str">
        <f>VLOOKUP(E3126,kontogrupp!A867:B2205,2,FALSE)</f>
        <v>55 - majandamiskulud</v>
      </c>
      <c r="C3126" t="s">
        <v>354</v>
      </c>
      <c r="D3126">
        <v>6813</v>
      </c>
      <c r="E3126" s="1">
        <v>551101</v>
      </c>
      <c r="F3126" t="s">
        <v>354</v>
      </c>
      <c r="G3126" t="s">
        <v>548</v>
      </c>
      <c r="H3126" t="s">
        <v>549</v>
      </c>
      <c r="I3126" t="s">
        <v>550</v>
      </c>
      <c r="J3126" t="s">
        <v>551</v>
      </c>
      <c r="K3126" t="s">
        <v>588</v>
      </c>
      <c r="L3126" t="s">
        <v>589</v>
      </c>
    </row>
    <row r="3127" spans="1:12" x14ac:dyDescent="0.35">
      <c r="A3127" t="str">
        <f>VLOOKUP(E3127,kontoplaan!A114:F1582,6,FALSE)</f>
        <v>Põhitegevuse kulud</v>
      </c>
      <c r="B3127" t="str">
        <f>VLOOKUP(E3127,kontogrupp!A868:B2206,2,FALSE)</f>
        <v>55 - majandamiskulud</v>
      </c>
      <c r="C3127" t="s">
        <v>388</v>
      </c>
      <c r="D3127">
        <v>9215</v>
      </c>
      <c r="E3127" s="1">
        <v>551100</v>
      </c>
      <c r="F3127" t="s">
        <v>388</v>
      </c>
      <c r="G3127" t="s">
        <v>548</v>
      </c>
      <c r="H3127" t="s">
        <v>549</v>
      </c>
      <c r="I3127" t="s">
        <v>550</v>
      </c>
      <c r="J3127" t="s">
        <v>551</v>
      </c>
      <c r="K3127" t="s">
        <v>588</v>
      </c>
      <c r="L3127" t="s">
        <v>589</v>
      </c>
    </row>
    <row r="3128" spans="1:12" x14ac:dyDescent="0.35">
      <c r="A3128" t="str">
        <f>VLOOKUP(E3128,kontoplaan!A115:F1583,6,FALSE)</f>
        <v>Põhitegevuse kulud</v>
      </c>
      <c r="B3128" t="str">
        <f>VLOOKUP(E3128,kontogrupp!A869:B2207,2,FALSE)</f>
        <v>55 - majandamiskulud</v>
      </c>
      <c r="C3128" t="s">
        <v>904</v>
      </c>
      <c r="D3128">
        <v>15000</v>
      </c>
      <c r="E3128" s="1">
        <v>551108</v>
      </c>
      <c r="F3128" t="s">
        <v>904</v>
      </c>
      <c r="G3128" t="s">
        <v>563</v>
      </c>
      <c r="H3128" t="s">
        <v>564</v>
      </c>
      <c r="I3128" t="s">
        <v>565</v>
      </c>
      <c r="J3128" t="s">
        <v>566</v>
      </c>
      <c r="K3128" t="s">
        <v>1991</v>
      </c>
      <c r="L3128" t="s">
        <v>1992</v>
      </c>
    </row>
    <row r="3129" spans="1:12" x14ac:dyDescent="0.35">
      <c r="A3129" t="str">
        <f>VLOOKUP(E3129,kontoplaan!A116:F1584,6,FALSE)</f>
        <v>Põhitegevuse kulud</v>
      </c>
      <c r="B3129" t="str">
        <f>VLOOKUP(E3129,kontogrupp!A870:B2208,2,FALSE)</f>
        <v>55 - majandamiskulud</v>
      </c>
      <c r="C3129" t="s">
        <v>498</v>
      </c>
      <c r="D3129">
        <v>1000</v>
      </c>
      <c r="E3129" s="1">
        <v>551109</v>
      </c>
      <c r="F3129" t="s">
        <v>498</v>
      </c>
      <c r="G3129" t="s">
        <v>531</v>
      </c>
      <c r="H3129" t="s">
        <v>532</v>
      </c>
      <c r="I3129" t="s">
        <v>533</v>
      </c>
      <c r="J3129" t="s">
        <v>534</v>
      </c>
      <c r="K3129" t="s">
        <v>535</v>
      </c>
      <c r="L3129" t="s">
        <v>536</v>
      </c>
    </row>
    <row r="3130" spans="1:12" x14ac:dyDescent="0.35">
      <c r="A3130" t="str">
        <f>VLOOKUP(E3130,kontoplaan!A117:F1585,6,FALSE)</f>
        <v>Põhitegevuse kulud</v>
      </c>
      <c r="B3130" t="str">
        <f>VLOOKUP(E3130,kontogrupp!A871:B2209,2,FALSE)</f>
        <v>55 - majandamiskulud</v>
      </c>
      <c r="C3130" t="s">
        <v>378</v>
      </c>
      <c r="D3130">
        <v>570</v>
      </c>
      <c r="E3130" s="1">
        <v>551107</v>
      </c>
      <c r="F3130" t="s">
        <v>378</v>
      </c>
      <c r="G3130" t="s">
        <v>531</v>
      </c>
      <c r="H3130" t="s">
        <v>532</v>
      </c>
      <c r="I3130" t="s">
        <v>533</v>
      </c>
      <c r="J3130" t="s">
        <v>534</v>
      </c>
      <c r="K3130" t="s">
        <v>535</v>
      </c>
      <c r="L3130" t="s">
        <v>536</v>
      </c>
    </row>
    <row r="3131" spans="1:12" x14ac:dyDescent="0.35">
      <c r="A3131" t="str">
        <f>VLOOKUP(E3131,kontoplaan!A118:F1586,6,FALSE)</f>
        <v>Põhitegevuse kulud</v>
      </c>
      <c r="B3131" t="str">
        <f>VLOOKUP(E3131,kontogrupp!A872:B2210,2,FALSE)</f>
        <v>55 - majandamiskulud</v>
      </c>
      <c r="C3131" t="s">
        <v>400</v>
      </c>
      <c r="D3131">
        <v>10000</v>
      </c>
      <c r="E3131" s="1">
        <v>551106</v>
      </c>
      <c r="F3131" t="s">
        <v>400</v>
      </c>
      <c r="G3131" t="s">
        <v>531</v>
      </c>
      <c r="H3131" t="s">
        <v>532</v>
      </c>
      <c r="I3131" t="s">
        <v>533</v>
      </c>
      <c r="J3131" t="s">
        <v>534</v>
      </c>
      <c r="K3131" t="s">
        <v>535</v>
      </c>
      <c r="L3131" t="s">
        <v>536</v>
      </c>
    </row>
    <row r="3132" spans="1:12" x14ac:dyDescent="0.35">
      <c r="A3132" t="str">
        <f>VLOOKUP(E3132,kontoplaan!A119:F1587,6,FALSE)</f>
        <v>Põhitegevuse kulud</v>
      </c>
      <c r="B3132" t="str">
        <f>VLOOKUP(E3132,kontogrupp!A873:B2211,2,FALSE)</f>
        <v>55 - majandamiskulud</v>
      </c>
      <c r="C3132" t="s">
        <v>687</v>
      </c>
      <c r="D3132">
        <v>503</v>
      </c>
      <c r="E3132" s="1">
        <v>551105</v>
      </c>
      <c r="F3132" t="s">
        <v>687</v>
      </c>
      <c r="G3132" t="s">
        <v>531</v>
      </c>
      <c r="H3132" t="s">
        <v>532</v>
      </c>
      <c r="I3132" t="s">
        <v>533</v>
      </c>
      <c r="J3132" t="s">
        <v>534</v>
      </c>
      <c r="K3132" t="s">
        <v>535</v>
      </c>
      <c r="L3132" t="s">
        <v>536</v>
      </c>
    </row>
    <row r="3133" spans="1:12" x14ac:dyDescent="0.35">
      <c r="A3133" t="str">
        <f>VLOOKUP(E3133,kontoplaan!A120:F1588,6,FALSE)</f>
        <v>Põhitegevuse kulud</v>
      </c>
      <c r="B3133" t="str">
        <f>VLOOKUP(E3133,kontogrupp!A874:B2212,2,FALSE)</f>
        <v>55 - majandamiskulud</v>
      </c>
      <c r="C3133" t="s">
        <v>172</v>
      </c>
      <c r="D3133">
        <v>14612</v>
      </c>
      <c r="E3133" s="1">
        <v>551104</v>
      </c>
      <c r="F3133" t="s">
        <v>172</v>
      </c>
      <c r="G3133" t="s">
        <v>531</v>
      </c>
      <c r="H3133" t="s">
        <v>532</v>
      </c>
      <c r="I3133" t="s">
        <v>533</v>
      </c>
      <c r="J3133" t="s">
        <v>534</v>
      </c>
      <c r="K3133" t="s">
        <v>535</v>
      </c>
      <c r="L3133" t="s">
        <v>536</v>
      </c>
    </row>
    <row r="3134" spans="1:12" x14ac:dyDescent="0.35">
      <c r="A3134" t="str">
        <f>VLOOKUP(E3134,kontoplaan!A121:F1589,6,FALSE)</f>
        <v>Põhitegevuse kulud</v>
      </c>
      <c r="B3134" t="str">
        <f>VLOOKUP(E3134,kontogrupp!A875:B2213,2,FALSE)</f>
        <v>55 - majandamiskulud</v>
      </c>
      <c r="C3134" t="s">
        <v>375</v>
      </c>
      <c r="D3134">
        <v>9113</v>
      </c>
      <c r="E3134" s="1">
        <v>551102</v>
      </c>
      <c r="F3134" t="s">
        <v>375</v>
      </c>
      <c r="G3134" t="s">
        <v>531</v>
      </c>
      <c r="H3134" t="s">
        <v>532</v>
      </c>
      <c r="I3134" t="s">
        <v>533</v>
      </c>
      <c r="J3134" t="s">
        <v>534</v>
      </c>
      <c r="K3134" t="s">
        <v>535</v>
      </c>
      <c r="L3134" t="s">
        <v>536</v>
      </c>
    </row>
    <row r="3135" spans="1:12" x14ac:dyDescent="0.35">
      <c r="A3135" t="str">
        <f>VLOOKUP(E3135,kontoplaan!A122:F1590,6,FALSE)</f>
        <v>Põhitegevuse kulud</v>
      </c>
      <c r="B3135" t="str">
        <f>VLOOKUP(E3135,kontogrupp!A876:B2214,2,FALSE)</f>
        <v>55 - majandamiskulud</v>
      </c>
      <c r="C3135" t="s">
        <v>354</v>
      </c>
      <c r="D3135">
        <v>34598</v>
      </c>
      <c r="E3135" s="1">
        <v>551101</v>
      </c>
      <c r="F3135" t="s">
        <v>354</v>
      </c>
      <c r="G3135" t="s">
        <v>531</v>
      </c>
      <c r="H3135" t="s">
        <v>532</v>
      </c>
      <c r="I3135" t="s">
        <v>533</v>
      </c>
      <c r="J3135" t="s">
        <v>534</v>
      </c>
      <c r="K3135" t="s">
        <v>535</v>
      </c>
      <c r="L3135" t="s">
        <v>536</v>
      </c>
    </row>
    <row r="3136" spans="1:12" x14ac:dyDescent="0.35">
      <c r="A3136" t="str">
        <f>VLOOKUP(E3136,kontoplaan!A123:F1591,6,FALSE)</f>
        <v>Põhitegevuse kulud</v>
      </c>
      <c r="B3136" t="str">
        <f>VLOOKUP(E3136,kontogrupp!A877:B2215,2,FALSE)</f>
        <v>55 - majandamiskulud</v>
      </c>
      <c r="C3136" t="s">
        <v>388</v>
      </c>
      <c r="D3136">
        <v>38187</v>
      </c>
      <c r="E3136" s="1">
        <v>551100</v>
      </c>
      <c r="F3136" t="s">
        <v>388</v>
      </c>
      <c r="G3136" t="s">
        <v>531</v>
      </c>
      <c r="H3136" t="s">
        <v>532</v>
      </c>
      <c r="I3136" t="s">
        <v>533</v>
      </c>
      <c r="J3136" t="s">
        <v>534</v>
      </c>
      <c r="K3136" t="s">
        <v>535</v>
      </c>
      <c r="L3136" t="s">
        <v>536</v>
      </c>
    </row>
    <row r="3137" spans="1:16" x14ac:dyDescent="0.35">
      <c r="A3137" t="str">
        <f>VLOOKUP(E3137,kontoplaan!A124:F1592,6,FALSE)</f>
        <v>Põhitegevuse kulud</v>
      </c>
      <c r="B3137" t="str">
        <f>VLOOKUP(E3137,kontogrupp!A878:B2216,2,FALSE)</f>
        <v>55 - majandamiskulud</v>
      </c>
      <c r="C3137" t="s">
        <v>2065</v>
      </c>
      <c r="D3137">
        <v>11000</v>
      </c>
      <c r="E3137" s="1">
        <v>551109</v>
      </c>
      <c r="F3137" t="s">
        <v>498</v>
      </c>
      <c r="G3137" t="s">
        <v>332</v>
      </c>
      <c r="H3137" t="s">
        <v>333</v>
      </c>
      <c r="I3137" t="s">
        <v>178</v>
      </c>
      <c r="J3137" t="s">
        <v>179</v>
      </c>
    </row>
    <row r="3138" spans="1:16" x14ac:dyDescent="0.35">
      <c r="A3138" t="str">
        <f>VLOOKUP(E3138,kontoplaan!A125:F1593,6,FALSE)</f>
        <v>Põhitegevuse kulud</v>
      </c>
      <c r="B3138" t="str">
        <f>VLOOKUP(E3138,kontogrupp!A879:B2217,2,FALSE)</f>
        <v>41 - toetused füüsilistele isikutele</v>
      </c>
      <c r="C3138" t="s">
        <v>1220</v>
      </c>
      <c r="D3138">
        <v>87000</v>
      </c>
      <c r="E3138" s="1">
        <v>413300</v>
      </c>
      <c r="F3138" t="s">
        <v>1220</v>
      </c>
      <c r="G3138" t="s">
        <v>1016</v>
      </c>
      <c r="H3138" t="s">
        <v>1017</v>
      </c>
      <c r="I3138" t="s">
        <v>1711</v>
      </c>
      <c r="J3138" t="s">
        <v>1712</v>
      </c>
      <c r="O3138" t="s">
        <v>1713</v>
      </c>
      <c r="P3138" t="s">
        <v>1714</v>
      </c>
    </row>
    <row r="3139" spans="1:16" x14ac:dyDescent="0.35">
      <c r="A3139" t="str">
        <f>VLOOKUP(E3139,kontoplaan!A126:F1594,6,FALSE)</f>
        <v>Põhitegevuse kulud</v>
      </c>
      <c r="B3139" t="str">
        <f>VLOOKUP(E3139,kontogrupp!A880:B2218,2,FALSE)</f>
        <v>55 - majandamiskulud</v>
      </c>
      <c r="C3139" t="s">
        <v>498</v>
      </c>
      <c r="D3139">
        <v>1000</v>
      </c>
      <c r="E3139" s="1">
        <v>551109</v>
      </c>
      <c r="F3139" t="s">
        <v>498</v>
      </c>
      <c r="G3139" t="s">
        <v>134</v>
      </c>
      <c r="H3139" t="s">
        <v>135</v>
      </c>
      <c r="I3139" t="s">
        <v>117</v>
      </c>
      <c r="J3139" t="s">
        <v>118</v>
      </c>
      <c r="K3139" t="s">
        <v>426</v>
      </c>
      <c r="L3139" t="s">
        <v>427</v>
      </c>
    </row>
    <row r="3140" spans="1:16" x14ac:dyDescent="0.35">
      <c r="A3140" t="str">
        <f>VLOOKUP(E3140,kontoplaan!A127:F1595,6,FALSE)</f>
        <v>Põhitegevuse kulud</v>
      </c>
      <c r="B3140" t="str">
        <f>VLOOKUP(E3140,kontogrupp!A881:B2219,2,FALSE)</f>
        <v>55 - majandamiskulud</v>
      </c>
      <c r="C3140" t="s">
        <v>378</v>
      </c>
      <c r="D3140">
        <v>2300</v>
      </c>
      <c r="E3140" s="1">
        <v>551107</v>
      </c>
      <c r="F3140" t="s">
        <v>378</v>
      </c>
      <c r="G3140" t="s">
        <v>134</v>
      </c>
      <c r="H3140" t="s">
        <v>135</v>
      </c>
      <c r="I3140" t="s">
        <v>117</v>
      </c>
      <c r="J3140" t="s">
        <v>118</v>
      </c>
      <c r="K3140" t="s">
        <v>426</v>
      </c>
      <c r="L3140" t="s">
        <v>427</v>
      </c>
    </row>
    <row r="3141" spans="1:16" x14ac:dyDescent="0.35">
      <c r="A3141" t="str">
        <f>VLOOKUP(E3141,kontoplaan!A128:F1596,6,FALSE)</f>
        <v>Põhitegevuse kulud</v>
      </c>
      <c r="B3141" t="str">
        <f>VLOOKUP(E3141,kontogrupp!A882:B2220,2,FALSE)</f>
        <v>55 - majandamiskulud</v>
      </c>
      <c r="C3141" t="s">
        <v>400</v>
      </c>
      <c r="D3141">
        <v>0</v>
      </c>
      <c r="E3141" s="1">
        <v>551106</v>
      </c>
      <c r="F3141" t="s">
        <v>400</v>
      </c>
      <c r="G3141" t="s">
        <v>134</v>
      </c>
      <c r="H3141" t="s">
        <v>135</v>
      </c>
      <c r="I3141" t="s">
        <v>117</v>
      </c>
      <c r="J3141" t="s">
        <v>118</v>
      </c>
      <c r="K3141" t="s">
        <v>426</v>
      </c>
      <c r="L3141" t="s">
        <v>427</v>
      </c>
    </row>
    <row r="3142" spans="1:16" x14ac:dyDescent="0.35">
      <c r="A3142" t="str">
        <f>VLOOKUP(E3142,kontoplaan!A129:F1597,6,FALSE)</f>
        <v>Põhitegevuse kulud</v>
      </c>
      <c r="B3142" t="str">
        <f>VLOOKUP(E3142,kontogrupp!A883:B2221,2,FALSE)</f>
        <v>55 - majandamiskulud</v>
      </c>
      <c r="C3142" t="s">
        <v>687</v>
      </c>
      <c r="D3142">
        <v>503</v>
      </c>
      <c r="E3142" s="1">
        <v>551105</v>
      </c>
      <c r="F3142" t="s">
        <v>687</v>
      </c>
      <c r="G3142" t="s">
        <v>134</v>
      </c>
      <c r="H3142" t="s">
        <v>135</v>
      </c>
      <c r="I3142" t="s">
        <v>117</v>
      </c>
      <c r="J3142" t="s">
        <v>118</v>
      </c>
      <c r="K3142" t="s">
        <v>426</v>
      </c>
      <c r="L3142" t="s">
        <v>427</v>
      </c>
    </row>
    <row r="3143" spans="1:16" x14ac:dyDescent="0.35">
      <c r="A3143" t="str">
        <f>VLOOKUP(E3143,kontoplaan!A130:F1598,6,FALSE)</f>
        <v>Põhitegevuse kulud</v>
      </c>
      <c r="B3143" t="str">
        <f>VLOOKUP(E3143,kontogrupp!A884:B2222,2,FALSE)</f>
        <v>55 - majandamiskulud</v>
      </c>
      <c r="C3143" t="s">
        <v>367</v>
      </c>
      <c r="D3143">
        <v>63604</v>
      </c>
      <c r="E3143" s="1">
        <v>5511046</v>
      </c>
      <c r="F3143" t="s">
        <v>367</v>
      </c>
      <c r="G3143" t="s">
        <v>134</v>
      </c>
      <c r="H3143" t="s">
        <v>135</v>
      </c>
      <c r="I3143" t="s">
        <v>117</v>
      </c>
      <c r="J3143" t="s">
        <v>118</v>
      </c>
      <c r="K3143" t="s">
        <v>426</v>
      </c>
      <c r="L3143" t="s">
        <v>427</v>
      </c>
    </row>
    <row r="3144" spans="1:16" x14ac:dyDescent="0.35">
      <c r="A3144" t="str">
        <f>VLOOKUP(E3144,kontoplaan!A131:F1599,6,FALSE)</f>
        <v>Põhitegevuse kulud</v>
      </c>
      <c r="B3144" t="str">
        <f>VLOOKUP(E3144,kontogrupp!A885:B2223,2,FALSE)</f>
        <v>55 - majandamiskulud</v>
      </c>
      <c r="C3144" t="s">
        <v>375</v>
      </c>
      <c r="D3144">
        <v>19643</v>
      </c>
      <c r="E3144" s="1">
        <v>551102</v>
      </c>
      <c r="F3144" t="s">
        <v>375</v>
      </c>
      <c r="G3144" t="s">
        <v>134</v>
      </c>
      <c r="H3144" t="s">
        <v>135</v>
      </c>
      <c r="I3144" t="s">
        <v>117</v>
      </c>
      <c r="J3144" t="s">
        <v>118</v>
      </c>
      <c r="K3144" t="s">
        <v>426</v>
      </c>
      <c r="L3144" t="s">
        <v>427</v>
      </c>
    </row>
    <row r="3145" spans="1:16" x14ac:dyDescent="0.35">
      <c r="A3145" t="str">
        <f>VLOOKUP(E3145,kontoplaan!A132:F1600,6,FALSE)</f>
        <v>Põhitegevuse kulud</v>
      </c>
      <c r="B3145" t="str">
        <f>VLOOKUP(E3145,kontogrupp!A886:B2224,2,FALSE)</f>
        <v>55 - majandamiskulud</v>
      </c>
      <c r="C3145" t="s">
        <v>354</v>
      </c>
      <c r="D3145">
        <v>96767</v>
      </c>
      <c r="E3145" s="1">
        <v>551101</v>
      </c>
      <c r="F3145" t="s">
        <v>354</v>
      </c>
      <c r="G3145" t="s">
        <v>134</v>
      </c>
      <c r="H3145" t="s">
        <v>135</v>
      </c>
      <c r="I3145" t="s">
        <v>117</v>
      </c>
      <c r="J3145" t="s">
        <v>118</v>
      </c>
      <c r="K3145" t="s">
        <v>426</v>
      </c>
      <c r="L3145" t="s">
        <v>427</v>
      </c>
    </row>
    <row r="3146" spans="1:16" x14ac:dyDescent="0.35">
      <c r="A3146" t="str">
        <f>VLOOKUP(E3146,kontoplaan!A133:F1601,6,FALSE)</f>
        <v>Põhitegevuse kulud</v>
      </c>
      <c r="B3146" t="str">
        <f>VLOOKUP(E3146,kontogrupp!A887:B2225,2,FALSE)</f>
        <v>55 - majandamiskulud</v>
      </c>
      <c r="C3146" t="s">
        <v>388</v>
      </c>
      <c r="D3146">
        <v>83457</v>
      </c>
      <c r="E3146" s="1">
        <v>551100</v>
      </c>
      <c r="F3146" t="s">
        <v>388</v>
      </c>
      <c r="G3146" t="s">
        <v>134</v>
      </c>
      <c r="H3146" t="s">
        <v>135</v>
      </c>
      <c r="I3146" t="s">
        <v>117</v>
      </c>
      <c r="J3146" t="s">
        <v>118</v>
      </c>
      <c r="K3146" t="s">
        <v>426</v>
      </c>
      <c r="L3146" t="s">
        <v>427</v>
      </c>
    </row>
    <row r="3147" spans="1:16" x14ac:dyDescent="0.35">
      <c r="A3147" t="str">
        <f>VLOOKUP(E3147,kontoplaan!A134:F1602,6,FALSE)</f>
        <v>Põhitegevuse kulud</v>
      </c>
      <c r="B3147" t="str">
        <f>VLOOKUP(E3147,kontogrupp!A888:B2226,2,FALSE)</f>
        <v>55 - majandamiskulud</v>
      </c>
      <c r="C3147" t="s">
        <v>498</v>
      </c>
      <c r="D3147">
        <v>500</v>
      </c>
      <c r="E3147" s="1">
        <v>551109</v>
      </c>
      <c r="F3147" t="s">
        <v>498</v>
      </c>
      <c r="G3147" t="s">
        <v>158</v>
      </c>
      <c r="H3147" t="s">
        <v>159</v>
      </c>
      <c r="I3147" t="s">
        <v>117</v>
      </c>
      <c r="J3147" t="s">
        <v>118</v>
      </c>
      <c r="K3147" t="s">
        <v>596</v>
      </c>
      <c r="L3147" t="s">
        <v>597</v>
      </c>
    </row>
    <row r="3148" spans="1:16" x14ac:dyDescent="0.35">
      <c r="A3148" t="str">
        <f>VLOOKUP(E3148,kontoplaan!A135:F1603,6,FALSE)</f>
        <v>Põhitegevuse kulud</v>
      </c>
      <c r="B3148" t="str">
        <f>VLOOKUP(E3148,kontogrupp!A889:B2227,2,FALSE)</f>
        <v>55 - majandamiskulud</v>
      </c>
      <c r="C3148" t="s">
        <v>378</v>
      </c>
      <c r="D3148">
        <v>815</v>
      </c>
      <c r="E3148" s="1">
        <v>551107</v>
      </c>
      <c r="F3148" t="s">
        <v>378</v>
      </c>
      <c r="G3148" t="s">
        <v>158</v>
      </c>
      <c r="H3148" t="s">
        <v>159</v>
      </c>
      <c r="I3148" t="s">
        <v>117</v>
      </c>
      <c r="J3148" t="s">
        <v>118</v>
      </c>
      <c r="K3148" t="s">
        <v>596</v>
      </c>
      <c r="L3148" t="s">
        <v>597</v>
      </c>
    </row>
    <row r="3149" spans="1:16" x14ac:dyDescent="0.35">
      <c r="A3149" t="str">
        <f>VLOOKUP(E3149,kontoplaan!A136:F1604,6,FALSE)</f>
        <v>Põhitegevuse kulud</v>
      </c>
      <c r="B3149" t="str">
        <f>VLOOKUP(E3149,kontogrupp!A890:B2228,2,FALSE)</f>
        <v>55 - majandamiskulud</v>
      </c>
      <c r="C3149" t="s">
        <v>687</v>
      </c>
      <c r="D3149">
        <v>617</v>
      </c>
      <c r="E3149" s="1">
        <v>551105</v>
      </c>
      <c r="F3149" t="s">
        <v>687</v>
      </c>
      <c r="G3149" t="s">
        <v>158</v>
      </c>
      <c r="H3149" t="s">
        <v>159</v>
      </c>
      <c r="I3149" t="s">
        <v>117</v>
      </c>
      <c r="J3149" t="s">
        <v>118</v>
      </c>
      <c r="K3149" t="s">
        <v>596</v>
      </c>
      <c r="L3149" t="s">
        <v>597</v>
      </c>
    </row>
    <row r="3150" spans="1:16" x14ac:dyDescent="0.35">
      <c r="A3150" t="str">
        <f>VLOOKUP(E3150,kontoplaan!A137:F1605,6,FALSE)</f>
        <v>Põhitegevuse kulud</v>
      </c>
      <c r="B3150" t="str">
        <f>VLOOKUP(E3150,kontogrupp!A891:B2229,2,FALSE)</f>
        <v>55 - majandamiskulud</v>
      </c>
      <c r="C3150" t="s">
        <v>2060</v>
      </c>
      <c r="D3150">
        <v>16775</v>
      </c>
      <c r="E3150" s="1">
        <v>551104</v>
      </c>
      <c r="F3150" t="s">
        <v>172</v>
      </c>
      <c r="G3150" t="s">
        <v>158</v>
      </c>
      <c r="H3150" t="s">
        <v>159</v>
      </c>
      <c r="I3150" t="s">
        <v>117</v>
      </c>
      <c r="J3150" t="s">
        <v>118</v>
      </c>
      <c r="K3150" t="s">
        <v>596</v>
      </c>
      <c r="L3150" t="s">
        <v>597</v>
      </c>
    </row>
    <row r="3151" spans="1:16" x14ac:dyDescent="0.35">
      <c r="A3151" t="str">
        <f>VLOOKUP(E3151,kontoplaan!A138:F1606,6,FALSE)</f>
        <v>Põhitegevuse kulud</v>
      </c>
      <c r="B3151" t="str">
        <f>VLOOKUP(E3151,kontogrupp!A892:B2230,2,FALSE)</f>
        <v>55 - majandamiskulud</v>
      </c>
      <c r="C3151" t="s">
        <v>367</v>
      </c>
      <c r="D3151">
        <v>24620</v>
      </c>
      <c r="E3151" s="1">
        <v>5511046</v>
      </c>
      <c r="F3151" t="s">
        <v>367</v>
      </c>
      <c r="G3151" t="s">
        <v>158</v>
      </c>
      <c r="H3151" t="s">
        <v>159</v>
      </c>
      <c r="I3151" t="s">
        <v>117</v>
      </c>
      <c r="J3151" t="s">
        <v>118</v>
      </c>
      <c r="K3151" t="s">
        <v>596</v>
      </c>
      <c r="L3151" t="s">
        <v>597</v>
      </c>
    </row>
    <row r="3152" spans="1:16" x14ac:dyDescent="0.35">
      <c r="A3152" t="str">
        <f>VLOOKUP(E3152,kontoplaan!A139:F1607,6,FALSE)</f>
        <v>Põhitegevuse kulud</v>
      </c>
      <c r="B3152" t="str">
        <f>VLOOKUP(E3152,kontogrupp!A893:B2231,2,FALSE)</f>
        <v>55 - majandamiskulud</v>
      </c>
      <c r="C3152" t="s">
        <v>375</v>
      </c>
      <c r="D3152">
        <v>1087</v>
      </c>
      <c r="E3152" s="1">
        <v>551102</v>
      </c>
      <c r="F3152" t="s">
        <v>375</v>
      </c>
      <c r="G3152" t="s">
        <v>158</v>
      </c>
      <c r="H3152" t="s">
        <v>159</v>
      </c>
      <c r="I3152" t="s">
        <v>117</v>
      </c>
      <c r="J3152" t="s">
        <v>118</v>
      </c>
      <c r="K3152" t="s">
        <v>596</v>
      </c>
      <c r="L3152" t="s">
        <v>597</v>
      </c>
    </row>
    <row r="3153" spans="1:16" x14ac:dyDescent="0.35">
      <c r="A3153" t="str">
        <f>VLOOKUP(E3153,kontoplaan!A140:F1608,6,FALSE)</f>
        <v>Põhitegevuse kulud</v>
      </c>
      <c r="B3153" t="str">
        <f>VLOOKUP(E3153,kontogrupp!A894:B2232,2,FALSE)</f>
        <v>55 - majandamiskulud</v>
      </c>
      <c r="C3153" t="s">
        <v>354</v>
      </c>
      <c r="D3153">
        <v>19881</v>
      </c>
      <c r="E3153" s="1">
        <v>551101</v>
      </c>
      <c r="F3153" t="s">
        <v>354</v>
      </c>
      <c r="G3153" t="s">
        <v>158</v>
      </c>
      <c r="H3153" t="s">
        <v>159</v>
      </c>
      <c r="I3153" t="s">
        <v>117</v>
      </c>
      <c r="J3153" t="s">
        <v>118</v>
      </c>
      <c r="K3153" t="s">
        <v>596</v>
      </c>
      <c r="L3153" t="s">
        <v>597</v>
      </c>
    </row>
    <row r="3154" spans="1:16" x14ac:dyDescent="0.35">
      <c r="A3154" t="str">
        <f>VLOOKUP(E3154,kontoplaan!A141:F1609,6,FALSE)</f>
        <v>Põhitegevuse kulud</v>
      </c>
      <c r="B3154" t="str">
        <f>VLOOKUP(E3154,kontogrupp!A895:B2233,2,FALSE)</f>
        <v>55 - majandamiskulud</v>
      </c>
      <c r="C3154" t="s">
        <v>388</v>
      </c>
      <c r="D3154">
        <v>33422</v>
      </c>
      <c r="E3154" s="1">
        <v>551100</v>
      </c>
      <c r="F3154" t="s">
        <v>388</v>
      </c>
      <c r="G3154" t="s">
        <v>158</v>
      </c>
      <c r="H3154" t="s">
        <v>159</v>
      </c>
      <c r="I3154" t="s">
        <v>117</v>
      </c>
      <c r="J3154" t="s">
        <v>118</v>
      </c>
      <c r="K3154" t="s">
        <v>596</v>
      </c>
      <c r="L3154" t="s">
        <v>597</v>
      </c>
    </row>
    <row r="3155" spans="1:16" x14ac:dyDescent="0.35">
      <c r="A3155" t="str">
        <f>VLOOKUP(E3155,kontoplaan!A142:F1610,6,FALSE)</f>
        <v>Põhitegevuse kulud</v>
      </c>
      <c r="B3155" t="str">
        <f>VLOOKUP(E3155,kontogrupp!A896:B2234,2,FALSE)</f>
        <v>55 - majandamiskulud</v>
      </c>
      <c r="C3155" t="s">
        <v>378</v>
      </c>
      <c r="D3155">
        <v>29</v>
      </c>
      <c r="E3155" s="1">
        <v>551107</v>
      </c>
      <c r="F3155" t="s">
        <v>378</v>
      </c>
      <c r="G3155" t="s">
        <v>158</v>
      </c>
      <c r="H3155" t="s">
        <v>159</v>
      </c>
      <c r="I3155" t="s">
        <v>117</v>
      </c>
      <c r="J3155" t="s">
        <v>118</v>
      </c>
      <c r="K3155" t="s">
        <v>592</v>
      </c>
      <c r="L3155" t="s">
        <v>593</v>
      </c>
    </row>
    <row r="3156" spans="1:16" x14ac:dyDescent="0.35">
      <c r="A3156" t="str">
        <f>VLOOKUP(E3156,kontoplaan!A143:F1611,6,FALSE)</f>
        <v>Põhitegevuse kulud</v>
      </c>
      <c r="B3156" t="str">
        <f>VLOOKUP(E3156,kontogrupp!A897:B2235,2,FALSE)</f>
        <v>55 - majandamiskulud</v>
      </c>
      <c r="C3156" t="s">
        <v>172</v>
      </c>
      <c r="D3156">
        <v>23275</v>
      </c>
      <c r="E3156" s="1">
        <v>551104</v>
      </c>
      <c r="F3156" t="s">
        <v>172</v>
      </c>
      <c r="G3156" t="s">
        <v>158</v>
      </c>
      <c r="H3156" t="s">
        <v>159</v>
      </c>
      <c r="I3156" t="s">
        <v>117</v>
      </c>
      <c r="J3156" t="s">
        <v>118</v>
      </c>
      <c r="K3156" t="s">
        <v>592</v>
      </c>
      <c r="L3156" t="s">
        <v>593</v>
      </c>
    </row>
    <row r="3157" spans="1:16" x14ac:dyDescent="0.35">
      <c r="A3157" t="str">
        <f>VLOOKUP(E3157,kontoplaan!A144:F1612,6,FALSE)</f>
        <v>Põhitegevuse kulud</v>
      </c>
      <c r="B3157" t="str">
        <f>VLOOKUP(E3157,kontogrupp!A898:B2236,2,FALSE)</f>
        <v>55 - majandamiskulud</v>
      </c>
      <c r="C3157" t="s">
        <v>354</v>
      </c>
      <c r="D3157">
        <v>250</v>
      </c>
      <c r="E3157" s="1">
        <v>551101</v>
      </c>
      <c r="F3157" t="s">
        <v>354</v>
      </c>
      <c r="G3157" t="s">
        <v>158</v>
      </c>
      <c r="H3157" t="s">
        <v>159</v>
      </c>
      <c r="I3157" t="s">
        <v>117</v>
      </c>
      <c r="J3157" t="s">
        <v>118</v>
      </c>
      <c r="K3157" t="s">
        <v>592</v>
      </c>
      <c r="L3157" t="s">
        <v>593</v>
      </c>
    </row>
    <row r="3158" spans="1:16" x14ac:dyDescent="0.35">
      <c r="A3158" t="str">
        <f>VLOOKUP(E3158,kontoplaan!A145:F1613,6,FALSE)</f>
        <v>Põhitegevuse kulud</v>
      </c>
      <c r="B3158" t="str">
        <f>VLOOKUP(E3158,kontogrupp!A899:B2237,2,FALSE)</f>
        <v>55 - majandamiskulud</v>
      </c>
      <c r="C3158" t="s">
        <v>710</v>
      </c>
      <c r="D3158">
        <v>230000</v>
      </c>
      <c r="E3158" s="1">
        <v>551240</v>
      </c>
      <c r="F3158" t="s">
        <v>172</v>
      </c>
      <c r="G3158" t="s">
        <v>47</v>
      </c>
      <c r="H3158" t="s">
        <v>48</v>
      </c>
      <c r="I3158" t="s">
        <v>32</v>
      </c>
      <c r="J3158" t="s">
        <v>33</v>
      </c>
      <c r="O3158" t="s">
        <v>709</v>
      </c>
      <c r="P3158" t="s">
        <v>710</v>
      </c>
    </row>
    <row r="3159" spans="1:16" x14ac:dyDescent="0.35">
      <c r="A3159" t="str">
        <f>VLOOKUP(E3159,kontoplaan!A146:F1614,6,FALSE)</f>
        <v>Põhitegevuse kulud</v>
      </c>
      <c r="B3159" t="str">
        <f>VLOOKUP(E3159,kontogrupp!A900:B2238,2,FALSE)</f>
        <v>55 - majandamiskulud</v>
      </c>
      <c r="C3159" t="s">
        <v>498</v>
      </c>
      <c r="D3159">
        <v>1000</v>
      </c>
      <c r="E3159" s="1">
        <v>551109</v>
      </c>
      <c r="F3159" t="s">
        <v>498</v>
      </c>
      <c r="G3159" t="s">
        <v>158</v>
      </c>
      <c r="H3159" t="s">
        <v>159</v>
      </c>
      <c r="I3159" t="s">
        <v>117</v>
      </c>
      <c r="J3159" t="s">
        <v>118</v>
      </c>
      <c r="K3159" t="s">
        <v>398</v>
      </c>
      <c r="L3159" t="s">
        <v>399</v>
      </c>
    </row>
    <row r="3160" spans="1:16" x14ac:dyDescent="0.35">
      <c r="A3160" t="str">
        <f>VLOOKUP(E3160,kontoplaan!A147:F1615,6,FALSE)</f>
        <v>Põhitegevuse kulud</v>
      </c>
      <c r="B3160" t="str">
        <f>VLOOKUP(E3160,kontogrupp!A901:B2239,2,FALSE)</f>
        <v>55 - majandamiskulud</v>
      </c>
      <c r="C3160" t="s">
        <v>378</v>
      </c>
      <c r="D3160">
        <v>1100</v>
      </c>
      <c r="E3160" s="1">
        <v>551107</v>
      </c>
      <c r="F3160" t="s">
        <v>378</v>
      </c>
      <c r="G3160" t="s">
        <v>158</v>
      </c>
      <c r="H3160" t="s">
        <v>159</v>
      </c>
      <c r="I3160" t="s">
        <v>117</v>
      </c>
      <c r="J3160" t="s">
        <v>118</v>
      </c>
      <c r="K3160" t="s">
        <v>398</v>
      </c>
      <c r="L3160" t="s">
        <v>399</v>
      </c>
    </row>
    <row r="3161" spans="1:16" x14ac:dyDescent="0.35">
      <c r="A3161" t="str">
        <f>VLOOKUP(E3161,kontoplaan!A148:F1616,6,FALSE)</f>
        <v>Põhitegevuse kulud</v>
      </c>
      <c r="B3161" t="str">
        <f>VLOOKUP(E3161,kontogrupp!A902:B2240,2,FALSE)</f>
        <v>55 - majandamiskulud</v>
      </c>
      <c r="C3161" t="s">
        <v>687</v>
      </c>
      <c r="D3161">
        <v>503</v>
      </c>
      <c r="E3161" s="1">
        <v>551105</v>
      </c>
      <c r="F3161" t="s">
        <v>687</v>
      </c>
      <c r="G3161" t="s">
        <v>158</v>
      </c>
      <c r="H3161" t="s">
        <v>159</v>
      </c>
      <c r="I3161" t="s">
        <v>117</v>
      </c>
      <c r="J3161" t="s">
        <v>118</v>
      </c>
      <c r="K3161" t="s">
        <v>398</v>
      </c>
      <c r="L3161" t="s">
        <v>399</v>
      </c>
    </row>
    <row r="3162" spans="1:16" x14ac:dyDescent="0.35">
      <c r="A3162" t="str">
        <f>VLOOKUP(E3162,kontoplaan!A149:F1617,6,FALSE)</f>
        <v>Põhitegevuse kulud</v>
      </c>
      <c r="B3162" t="str">
        <f>VLOOKUP(E3162,kontogrupp!A903:B2241,2,FALSE)</f>
        <v>55 - majandamiskulud</v>
      </c>
      <c r="C3162" t="s">
        <v>172</v>
      </c>
      <c r="D3162">
        <v>8279</v>
      </c>
      <c r="E3162" s="1">
        <v>551104</v>
      </c>
      <c r="F3162" t="s">
        <v>172</v>
      </c>
      <c r="G3162" t="s">
        <v>158</v>
      </c>
      <c r="H3162" t="s">
        <v>159</v>
      </c>
      <c r="I3162" t="s">
        <v>117</v>
      </c>
      <c r="J3162" t="s">
        <v>118</v>
      </c>
      <c r="K3162" t="s">
        <v>398</v>
      </c>
      <c r="L3162" t="s">
        <v>399</v>
      </c>
    </row>
    <row r="3163" spans="1:16" x14ac:dyDescent="0.35">
      <c r="A3163" t="str">
        <f>VLOOKUP(E3163,kontoplaan!A150:F1618,6,FALSE)</f>
        <v>Põhitegevuse kulud</v>
      </c>
      <c r="B3163" t="str">
        <f>VLOOKUP(E3163,kontogrupp!A904:B2242,2,FALSE)</f>
        <v>55 - majandamiskulud</v>
      </c>
      <c r="C3163" t="s">
        <v>375</v>
      </c>
      <c r="D3163">
        <v>1794</v>
      </c>
      <c r="E3163" s="1">
        <v>551102</v>
      </c>
      <c r="F3163" t="s">
        <v>375</v>
      </c>
      <c r="G3163" t="s">
        <v>158</v>
      </c>
      <c r="H3163" t="s">
        <v>159</v>
      </c>
      <c r="I3163" t="s">
        <v>117</v>
      </c>
      <c r="J3163" t="s">
        <v>118</v>
      </c>
      <c r="K3163" t="s">
        <v>398</v>
      </c>
      <c r="L3163" t="s">
        <v>399</v>
      </c>
    </row>
    <row r="3164" spans="1:16" x14ac:dyDescent="0.35">
      <c r="A3164" t="str">
        <f>VLOOKUP(E3164,kontoplaan!A151:F1619,6,FALSE)</f>
        <v>Põhitegevuse kulud</v>
      </c>
      <c r="B3164" t="str">
        <f>VLOOKUP(E3164,kontogrupp!A905:B2243,2,FALSE)</f>
        <v>55 - majandamiskulud</v>
      </c>
      <c r="C3164" t="s">
        <v>354</v>
      </c>
      <c r="D3164">
        <v>21306</v>
      </c>
      <c r="E3164" s="1">
        <v>551101</v>
      </c>
      <c r="F3164" t="s">
        <v>354</v>
      </c>
      <c r="G3164" t="s">
        <v>158</v>
      </c>
      <c r="H3164" t="s">
        <v>159</v>
      </c>
      <c r="I3164" t="s">
        <v>117</v>
      </c>
      <c r="J3164" t="s">
        <v>118</v>
      </c>
      <c r="K3164" t="s">
        <v>398</v>
      </c>
      <c r="L3164" t="s">
        <v>399</v>
      </c>
    </row>
    <row r="3165" spans="1:16" x14ac:dyDescent="0.35">
      <c r="A3165" t="str">
        <f>VLOOKUP(E3165,kontoplaan!A152:F1620,6,FALSE)</f>
        <v>Põhitegevuse kulud</v>
      </c>
      <c r="B3165" t="str">
        <f>VLOOKUP(E3165,kontogrupp!A906:B2244,2,FALSE)</f>
        <v>55 - majandamiskulud</v>
      </c>
      <c r="C3165" t="s">
        <v>388</v>
      </c>
      <c r="D3165">
        <v>46405</v>
      </c>
      <c r="E3165" s="1">
        <v>551100</v>
      </c>
      <c r="F3165" t="s">
        <v>388</v>
      </c>
      <c r="G3165" t="s">
        <v>158</v>
      </c>
      <c r="H3165" t="s">
        <v>159</v>
      </c>
      <c r="I3165" t="s">
        <v>117</v>
      </c>
      <c r="J3165" t="s">
        <v>118</v>
      </c>
      <c r="K3165" t="s">
        <v>398</v>
      </c>
      <c r="L3165" t="s">
        <v>399</v>
      </c>
    </row>
    <row r="3166" spans="1:16" x14ac:dyDescent="0.35">
      <c r="A3166" t="str">
        <f>VLOOKUP(E3166,kontoplaan!A153:F1621,6,FALSE)</f>
        <v>Põhitegevuse kulud</v>
      </c>
      <c r="B3166" t="str">
        <f>VLOOKUP(E3166,kontogrupp!A907:B2245,2,FALSE)</f>
        <v>55 - majandamiskulud</v>
      </c>
      <c r="C3166" t="s">
        <v>733</v>
      </c>
      <c r="D3166">
        <v>49163</v>
      </c>
      <c r="E3166" s="1">
        <v>551240</v>
      </c>
      <c r="F3166" t="s">
        <v>172</v>
      </c>
      <c r="G3166" t="s">
        <v>47</v>
      </c>
      <c r="H3166" t="s">
        <v>48</v>
      </c>
      <c r="I3166" t="s">
        <v>32</v>
      </c>
      <c r="J3166" t="s">
        <v>33</v>
      </c>
      <c r="O3166" t="s">
        <v>732</v>
      </c>
      <c r="P3166" t="s">
        <v>733</v>
      </c>
    </row>
    <row r="3167" spans="1:16" x14ac:dyDescent="0.35">
      <c r="A3167" t="str">
        <f>VLOOKUP(E3167,kontoplaan!A154:F1622,6,FALSE)</f>
        <v>Põhitegevuse kulud</v>
      </c>
      <c r="B3167" t="str">
        <f>VLOOKUP(E3167,kontogrupp!A908:B2246,2,FALSE)</f>
        <v>55 - majandamiskulud</v>
      </c>
      <c r="C3167" t="s">
        <v>378</v>
      </c>
      <c r="D3167">
        <v>15</v>
      </c>
      <c r="E3167" s="1">
        <v>551107</v>
      </c>
      <c r="F3167" t="s">
        <v>378</v>
      </c>
      <c r="G3167" t="s">
        <v>158</v>
      </c>
      <c r="H3167" t="s">
        <v>159</v>
      </c>
      <c r="I3167" t="s">
        <v>117</v>
      </c>
      <c r="J3167" t="s">
        <v>118</v>
      </c>
      <c r="K3167" t="s">
        <v>392</v>
      </c>
      <c r="L3167" t="s">
        <v>393</v>
      </c>
    </row>
    <row r="3168" spans="1:16" x14ac:dyDescent="0.35">
      <c r="A3168" t="str">
        <f>VLOOKUP(E3168,kontoplaan!A155:F1623,6,FALSE)</f>
        <v>Põhitegevuse kulud</v>
      </c>
      <c r="B3168" t="str">
        <f>VLOOKUP(E3168,kontogrupp!A909:B2247,2,FALSE)</f>
        <v>55 - majandamiskulud</v>
      </c>
      <c r="C3168" t="s">
        <v>687</v>
      </c>
      <c r="D3168">
        <v>292</v>
      </c>
      <c r="E3168" s="1">
        <v>551105</v>
      </c>
      <c r="F3168" t="s">
        <v>687</v>
      </c>
      <c r="G3168" t="s">
        <v>158</v>
      </c>
      <c r="H3168" t="s">
        <v>159</v>
      </c>
      <c r="I3168" t="s">
        <v>117</v>
      </c>
      <c r="J3168" t="s">
        <v>118</v>
      </c>
      <c r="K3168" t="s">
        <v>392</v>
      </c>
      <c r="L3168" t="s">
        <v>393</v>
      </c>
    </row>
    <row r="3169" spans="1:12" x14ac:dyDescent="0.35">
      <c r="A3169" t="str">
        <f>VLOOKUP(E3169,kontoplaan!A156:F1624,6,FALSE)</f>
        <v>Põhitegevuse kulud</v>
      </c>
      <c r="B3169" t="str">
        <f>VLOOKUP(E3169,kontogrupp!A910:B2248,2,FALSE)</f>
        <v>55 - majandamiskulud</v>
      </c>
      <c r="C3169" t="s">
        <v>367</v>
      </c>
      <c r="D3169">
        <v>756</v>
      </c>
      <c r="E3169" s="1">
        <v>5511046</v>
      </c>
      <c r="F3169" t="s">
        <v>367</v>
      </c>
      <c r="G3169" t="s">
        <v>158</v>
      </c>
      <c r="H3169" t="s">
        <v>159</v>
      </c>
      <c r="I3169" t="s">
        <v>117</v>
      </c>
      <c r="J3169" t="s">
        <v>118</v>
      </c>
      <c r="K3169" t="s">
        <v>392</v>
      </c>
      <c r="L3169" t="s">
        <v>393</v>
      </c>
    </row>
    <row r="3170" spans="1:12" x14ac:dyDescent="0.35">
      <c r="A3170" t="str">
        <f>VLOOKUP(E3170,kontoplaan!A157:F1625,6,FALSE)</f>
        <v>Põhitegevuse kulud</v>
      </c>
      <c r="B3170" t="str">
        <f>VLOOKUP(E3170,kontogrupp!A911:B2249,2,FALSE)</f>
        <v>55 - majandamiskulud</v>
      </c>
      <c r="C3170" t="s">
        <v>498</v>
      </c>
      <c r="D3170">
        <v>200</v>
      </c>
      <c r="E3170" s="1">
        <v>551109</v>
      </c>
      <c r="F3170" t="s">
        <v>498</v>
      </c>
      <c r="G3170" t="s">
        <v>158</v>
      </c>
      <c r="H3170" t="s">
        <v>159</v>
      </c>
      <c r="I3170" t="s">
        <v>117</v>
      </c>
      <c r="J3170" t="s">
        <v>118</v>
      </c>
      <c r="K3170" t="s">
        <v>394</v>
      </c>
      <c r="L3170" t="s">
        <v>395</v>
      </c>
    </row>
    <row r="3171" spans="1:12" x14ac:dyDescent="0.35">
      <c r="A3171" t="str">
        <f>VLOOKUP(E3171,kontoplaan!A158:F1626,6,FALSE)</f>
        <v>Põhitegevuse kulud</v>
      </c>
      <c r="B3171" t="str">
        <f>VLOOKUP(E3171,kontogrupp!A912:B2250,2,FALSE)</f>
        <v>55 - majandamiskulud</v>
      </c>
      <c r="C3171" t="s">
        <v>378</v>
      </c>
      <c r="D3171">
        <v>117</v>
      </c>
      <c r="E3171" s="1">
        <v>551107</v>
      </c>
      <c r="F3171" t="s">
        <v>378</v>
      </c>
      <c r="G3171" t="s">
        <v>158</v>
      </c>
      <c r="H3171" t="s">
        <v>159</v>
      </c>
      <c r="I3171" t="s">
        <v>117</v>
      </c>
      <c r="J3171" t="s">
        <v>118</v>
      </c>
      <c r="K3171" t="s">
        <v>394</v>
      </c>
      <c r="L3171" t="s">
        <v>395</v>
      </c>
    </row>
    <row r="3172" spans="1:12" x14ac:dyDescent="0.35">
      <c r="A3172" t="str">
        <f>VLOOKUP(E3172,kontoplaan!A159:F1627,6,FALSE)</f>
        <v>Põhitegevuse kulud</v>
      </c>
      <c r="B3172" t="str">
        <f>VLOOKUP(E3172,kontogrupp!A913:B2251,2,FALSE)</f>
        <v>55 - majandamiskulud</v>
      </c>
      <c r="C3172" t="s">
        <v>687</v>
      </c>
      <c r="D3172">
        <v>308</v>
      </c>
      <c r="E3172" s="1">
        <v>551105</v>
      </c>
      <c r="F3172" t="s">
        <v>687</v>
      </c>
      <c r="G3172" t="s">
        <v>158</v>
      </c>
      <c r="H3172" t="s">
        <v>159</v>
      </c>
      <c r="I3172" t="s">
        <v>117</v>
      </c>
      <c r="J3172" t="s">
        <v>118</v>
      </c>
      <c r="K3172" t="s">
        <v>394</v>
      </c>
      <c r="L3172" t="s">
        <v>395</v>
      </c>
    </row>
    <row r="3173" spans="1:12" x14ac:dyDescent="0.35">
      <c r="A3173" t="str">
        <f>VLOOKUP(E3173,kontoplaan!A160:F1628,6,FALSE)</f>
        <v>Põhitegevuse kulud</v>
      </c>
      <c r="B3173" t="str">
        <f>VLOOKUP(E3173,kontogrupp!A914:B2252,2,FALSE)</f>
        <v>55 - majandamiskulud</v>
      </c>
      <c r="C3173" t="s">
        <v>172</v>
      </c>
      <c r="D3173">
        <v>6309</v>
      </c>
      <c r="E3173" s="1">
        <v>551104</v>
      </c>
      <c r="F3173" t="s">
        <v>172</v>
      </c>
      <c r="G3173" t="s">
        <v>158</v>
      </c>
      <c r="H3173" t="s">
        <v>159</v>
      </c>
      <c r="I3173" t="s">
        <v>117</v>
      </c>
      <c r="J3173" t="s">
        <v>118</v>
      </c>
      <c r="K3173" t="s">
        <v>394</v>
      </c>
      <c r="L3173" t="s">
        <v>395</v>
      </c>
    </row>
    <row r="3174" spans="1:12" x14ac:dyDescent="0.35">
      <c r="A3174" t="str">
        <f>VLOOKUP(E3174,kontoplaan!A161:F1629,6,FALSE)</f>
        <v>Põhitegevuse kulud</v>
      </c>
      <c r="B3174" t="str">
        <f>VLOOKUP(E3174,kontogrupp!A915:B2253,2,FALSE)</f>
        <v>55 - majandamiskulud</v>
      </c>
      <c r="C3174" t="s">
        <v>375</v>
      </c>
      <c r="D3174">
        <v>120</v>
      </c>
      <c r="E3174" s="1">
        <v>551102</v>
      </c>
      <c r="F3174" t="s">
        <v>375</v>
      </c>
      <c r="G3174" t="s">
        <v>158</v>
      </c>
      <c r="H3174" t="s">
        <v>159</v>
      </c>
      <c r="I3174" t="s">
        <v>117</v>
      </c>
      <c r="J3174" t="s">
        <v>118</v>
      </c>
      <c r="K3174" t="s">
        <v>394</v>
      </c>
      <c r="L3174" t="s">
        <v>395</v>
      </c>
    </row>
    <row r="3175" spans="1:12" x14ac:dyDescent="0.35">
      <c r="A3175" t="str">
        <f>VLOOKUP(E3175,kontoplaan!A162:F1630,6,FALSE)</f>
        <v>Põhitegevuse kulud</v>
      </c>
      <c r="B3175" t="str">
        <f>VLOOKUP(E3175,kontogrupp!A916:B2254,2,FALSE)</f>
        <v>55 - majandamiskulud</v>
      </c>
      <c r="C3175" t="s">
        <v>354</v>
      </c>
      <c r="D3175">
        <v>3203</v>
      </c>
      <c r="E3175" s="1">
        <v>551101</v>
      </c>
      <c r="F3175" t="s">
        <v>354</v>
      </c>
      <c r="G3175" t="s">
        <v>158</v>
      </c>
      <c r="H3175" t="s">
        <v>159</v>
      </c>
      <c r="I3175" t="s">
        <v>117</v>
      </c>
      <c r="J3175" t="s">
        <v>118</v>
      </c>
      <c r="K3175" t="s">
        <v>394</v>
      </c>
      <c r="L3175" t="s">
        <v>395</v>
      </c>
    </row>
    <row r="3176" spans="1:12" x14ac:dyDescent="0.35">
      <c r="A3176" t="str">
        <f>VLOOKUP(E3176,kontoplaan!A163:F1631,6,FALSE)</f>
        <v>Põhitegevuse kulud</v>
      </c>
      <c r="B3176" t="str">
        <f>VLOOKUP(E3176,kontogrupp!A917:B2255,2,FALSE)</f>
        <v>55 - majandamiskulud</v>
      </c>
      <c r="C3176" t="s">
        <v>388</v>
      </c>
      <c r="D3176">
        <v>7972</v>
      </c>
      <c r="E3176" s="1">
        <v>551100</v>
      </c>
      <c r="F3176" t="s">
        <v>388</v>
      </c>
      <c r="G3176" t="s">
        <v>158</v>
      </c>
      <c r="H3176" t="s">
        <v>159</v>
      </c>
      <c r="I3176" t="s">
        <v>117</v>
      </c>
      <c r="J3176" t="s">
        <v>118</v>
      </c>
      <c r="K3176" t="s">
        <v>394</v>
      </c>
      <c r="L3176" t="s">
        <v>395</v>
      </c>
    </row>
    <row r="3177" spans="1:12" x14ac:dyDescent="0.35">
      <c r="A3177" t="str">
        <f>VLOOKUP(E3177,kontoplaan!A164:F1632,6,FALSE)</f>
        <v>Põhitegevuse kulud</v>
      </c>
      <c r="B3177" t="str">
        <f>VLOOKUP(E3177,kontogrupp!A918:B2256,2,FALSE)</f>
        <v>55 - majandamiskulud</v>
      </c>
      <c r="C3177" t="s">
        <v>230</v>
      </c>
      <c r="D3177">
        <v>4780</v>
      </c>
      <c r="E3177" s="1">
        <v>551590</v>
      </c>
      <c r="F3177" t="s">
        <v>230</v>
      </c>
      <c r="G3177" t="s">
        <v>422</v>
      </c>
      <c r="H3177" t="s">
        <v>423</v>
      </c>
      <c r="I3177" t="s">
        <v>307</v>
      </c>
      <c r="J3177" t="s">
        <v>308</v>
      </c>
    </row>
    <row r="3178" spans="1:12" x14ac:dyDescent="0.35">
      <c r="A3178" t="str">
        <f>VLOOKUP(E3178,kontoplaan!A165:F1633,6,FALSE)</f>
        <v>Põhitegevuse kulud</v>
      </c>
      <c r="B3178" t="str">
        <f>VLOOKUP(E3178,kontogrupp!A919:B2257,2,FALSE)</f>
        <v>55 - majandamiskulud</v>
      </c>
      <c r="C3178" t="s">
        <v>498</v>
      </c>
      <c r="D3178">
        <v>800</v>
      </c>
      <c r="E3178" s="1">
        <v>551109</v>
      </c>
      <c r="F3178" t="s">
        <v>498</v>
      </c>
      <c r="G3178" t="s">
        <v>288</v>
      </c>
      <c r="H3178" t="s">
        <v>289</v>
      </c>
      <c r="I3178" t="s">
        <v>117</v>
      </c>
      <c r="J3178" t="s">
        <v>118</v>
      </c>
      <c r="K3178" t="s">
        <v>511</v>
      </c>
      <c r="L3178" t="s">
        <v>512</v>
      </c>
    </row>
    <row r="3179" spans="1:12" x14ac:dyDescent="0.35">
      <c r="A3179" t="str">
        <f>VLOOKUP(E3179,kontoplaan!A166:F1634,6,FALSE)</f>
        <v>Põhitegevuse kulud</v>
      </c>
      <c r="B3179" t="str">
        <f>VLOOKUP(E3179,kontogrupp!A920:B2258,2,FALSE)</f>
        <v>55 - majandamiskulud</v>
      </c>
      <c r="C3179" t="s">
        <v>378</v>
      </c>
      <c r="D3179">
        <v>1515</v>
      </c>
      <c r="E3179" s="1">
        <v>551107</v>
      </c>
      <c r="F3179" t="s">
        <v>378</v>
      </c>
      <c r="G3179" t="s">
        <v>288</v>
      </c>
      <c r="H3179" t="s">
        <v>289</v>
      </c>
      <c r="I3179" t="s">
        <v>117</v>
      </c>
      <c r="J3179" t="s">
        <v>118</v>
      </c>
      <c r="K3179" t="s">
        <v>511</v>
      </c>
      <c r="L3179" t="s">
        <v>512</v>
      </c>
    </row>
    <row r="3180" spans="1:12" x14ac:dyDescent="0.35">
      <c r="A3180" t="str">
        <f>VLOOKUP(E3180,kontoplaan!A167:F1635,6,FALSE)</f>
        <v>Põhitegevuse kulud</v>
      </c>
      <c r="B3180" t="str">
        <f>VLOOKUP(E3180,kontogrupp!A921:B2259,2,FALSE)</f>
        <v>55 - majandamiskulud</v>
      </c>
      <c r="C3180" t="s">
        <v>687</v>
      </c>
      <c r="D3180">
        <v>682</v>
      </c>
      <c r="E3180" s="1">
        <v>551105</v>
      </c>
      <c r="F3180" t="s">
        <v>687</v>
      </c>
      <c r="G3180" t="s">
        <v>288</v>
      </c>
      <c r="H3180" t="s">
        <v>289</v>
      </c>
      <c r="I3180" t="s">
        <v>117</v>
      </c>
      <c r="J3180" t="s">
        <v>118</v>
      </c>
      <c r="K3180" t="s">
        <v>511</v>
      </c>
      <c r="L3180" t="s">
        <v>512</v>
      </c>
    </row>
    <row r="3181" spans="1:12" x14ac:dyDescent="0.35">
      <c r="A3181" t="str">
        <f>VLOOKUP(E3181,kontoplaan!A168:F1636,6,FALSE)</f>
        <v>Põhitegevuse kulud</v>
      </c>
      <c r="B3181" t="str">
        <f>VLOOKUP(E3181,kontogrupp!A922:B2260,2,FALSE)</f>
        <v>55 - majandamiskulud</v>
      </c>
      <c r="C3181" t="s">
        <v>172</v>
      </c>
      <c r="D3181">
        <v>18314</v>
      </c>
      <c r="E3181" s="1">
        <v>551104</v>
      </c>
      <c r="F3181" t="s">
        <v>172</v>
      </c>
      <c r="G3181" t="s">
        <v>288</v>
      </c>
      <c r="H3181" t="s">
        <v>289</v>
      </c>
      <c r="I3181" t="s">
        <v>117</v>
      </c>
      <c r="J3181" t="s">
        <v>118</v>
      </c>
      <c r="K3181" t="s">
        <v>511</v>
      </c>
      <c r="L3181" t="s">
        <v>512</v>
      </c>
    </row>
    <row r="3182" spans="1:12" x14ac:dyDescent="0.35">
      <c r="A3182" t="str">
        <f>VLOOKUP(E3182,kontoplaan!A169:F1637,6,FALSE)</f>
        <v>Põhitegevuse kulud</v>
      </c>
      <c r="B3182" t="str">
        <f>VLOOKUP(E3182,kontogrupp!A923:B2261,2,FALSE)</f>
        <v>55 - majandamiskulud</v>
      </c>
      <c r="C3182" t="s">
        <v>375</v>
      </c>
      <c r="D3182">
        <v>2775</v>
      </c>
      <c r="E3182" s="1">
        <v>551102</v>
      </c>
      <c r="F3182" t="s">
        <v>375</v>
      </c>
      <c r="G3182" t="s">
        <v>288</v>
      </c>
      <c r="H3182" t="s">
        <v>289</v>
      </c>
      <c r="I3182" t="s">
        <v>117</v>
      </c>
      <c r="J3182" t="s">
        <v>118</v>
      </c>
      <c r="K3182" t="s">
        <v>511</v>
      </c>
      <c r="L3182" t="s">
        <v>512</v>
      </c>
    </row>
    <row r="3183" spans="1:12" x14ac:dyDescent="0.35">
      <c r="A3183" t="str">
        <f>VLOOKUP(E3183,kontoplaan!A170:F1638,6,FALSE)</f>
        <v>Põhitegevuse kulud</v>
      </c>
      <c r="B3183" t="str">
        <f>VLOOKUP(E3183,kontogrupp!A924:B2262,2,FALSE)</f>
        <v>55 - majandamiskulud</v>
      </c>
      <c r="C3183" t="s">
        <v>354</v>
      </c>
      <c r="D3183">
        <v>38280</v>
      </c>
      <c r="E3183" s="1">
        <v>551101</v>
      </c>
      <c r="F3183" t="s">
        <v>354</v>
      </c>
      <c r="G3183" t="s">
        <v>288</v>
      </c>
      <c r="H3183" t="s">
        <v>289</v>
      </c>
      <c r="I3183" t="s">
        <v>117</v>
      </c>
      <c r="J3183" t="s">
        <v>118</v>
      </c>
      <c r="K3183" t="s">
        <v>511</v>
      </c>
      <c r="L3183" t="s">
        <v>512</v>
      </c>
    </row>
    <row r="3184" spans="1:12" x14ac:dyDescent="0.35">
      <c r="A3184" t="str">
        <f>VLOOKUP(E3184,kontoplaan!A171:F1639,6,FALSE)</f>
        <v>Põhitegevuse kulud</v>
      </c>
      <c r="B3184" t="str">
        <f>VLOOKUP(E3184,kontogrupp!A925:B2263,2,FALSE)</f>
        <v>55 - majandamiskulud</v>
      </c>
      <c r="C3184" t="s">
        <v>388</v>
      </c>
      <c r="D3184">
        <v>19871</v>
      </c>
      <c r="E3184" s="1">
        <v>551100</v>
      </c>
      <c r="F3184" t="s">
        <v>388</v>
      </c>
      <c r="G3184" t="s">
        <v>288</v>
      </c>
      <c r="H3184" t="s">
        <v>289</v>
      </c>
      <c r="I3184" t="s">
        <v>117</v>
      </c>
      <c r="J3184" t="s">
        <v>118</v>
      </c>
      <c r="K3184" t="s">
        <v>511</v>
      </c>
      <c r="L3184" t="s">
        <v>512</v>
      </c>
    </row>
    <row r="3185" spans="1:12" x14ac:dyDescent="0.35">
      <c r="A3185" t="str">
        <f>VLOOKUP(E3185,kontoplaan!A172:F1640,6,FALSE)</f>
        <v>Põhitegevuse kulud</v>
      </c>
      <c r="B3185" t="str">
        <f>VLOOKUP(E3185,kontogrupp!A926:B2264,2,FALSE)</f>
        <v>55 - majandamiskulud</v>
      </c>
      <c r="C3185" t="s">
        <v>498</v>
      </c>
      <c r="D3185">
        <v>500</v>
      </c>
      <c r="E3185" s="1">
        <v>551109</v>
      </c>
      <c r="F3185" t="s">
        <v>498</v>
      </c>
      <c r="G3185" t="s">
        <v>221</v>
      </c>
      <c r="H3185" t="s">
        <v>222</v>
      </c>
      <c r="I3185" t="s">
        <v>223</v>
      </c>
      <c r="J3185" t="s">
        <v>224</v>
      </c>
      <c r="K3185" t="s">
        <v>408</v>
      </c>
      <c r="L3185" t="s">
        <v>409</v>
      </c>
    </row>
    <row r="3186" spans="1:12" x14ac:dyDescent="0.35">
      <c r="A3186" t="str">
        <f>VLOOKUP(E3186,kontoplaan!A173:F1641,6,FALSE)</f>
        <v>Põhitegevuse kulud</v>
      </c>
      <c r="B3186" t="str">
        <f>VLOOKUP(E3186,kontogrupp!A927:B2265,2,FALSE)</f>
        <v>55 - majandamiskulud</v>
      </c>
      <c r="C3186" t="s">
        <v>904</v>
      </c>
      <c r="D3186">
        <v>0</v>
      </c>
      <c r="E3186" s="1">
        <v>551108</v>
      </c>
      <c r="F3186" t="s">
        <v>904</v>
      </c>
      <c r="G3186" t="s">
        <v>221</v>
      </c>
      <c r="H3186" t="s">
        <v>222</v>
      </c>
      <c r="I3186" t="s">
        <v>223</v>
      </c>
      <c r="J3186" t="s">
        <v>224</v>
      </c>
      <c r="K3186" t="s">
        <v>408</v>
      </c>
      <c r="L3186" t="s">
        <v>409</v>
      </c>
    </row>
    <row r="3187" spans="1:12" x14ac:dyDescent="0.35">
      <c r="A3187" t="str">
        <f>VLOOKUP(E3187,kontoplaan!A174:F1642,6,FALSE)</f>
        <v>Põhitegevuse kulud</v>
      </c>
      <c r="B3187" t="str">
        <f>VLOOKUP(E3187,kontogrupp!A928:B2266,2,FALSE)</f>
        <v>55 - majandamiskulud</v>
      </c>
      <c r="C3187" t="s">
        <v>378</v>
      </c>
      <c r="D3187">
        <v>850</v>
      </c>
      <c r="E3187" s="1">
        <v>551107</v>
      </c>
      <c r="F3187" t="s">
        <v>378</v>
      </c>
      <c r="G3187" t="s">
        <v>221</v>
      </c>
      <c r="H3187" t="s">
        <v>222</v>
      </c>
      <c r="I3187" t="s">
        <v>223</v>
      </c>
      <c r="J3187" t="s">
        <v>224</v>
      </c>
      <c r="K3187" t="s">
        <v>408</v>
      </c>
      <c r="L3187" t="s">
        <v>409</v>
      </c>
    </row>
    <row r="3188" spans="1:12" x14ac:dyDescent="0.35">
      <c r="A3188" t="str">
        <f>VLOOKUP(E3188,kontoplaan!A175:F1643,6,FALSE)</f>
        <v>Põhitegevuse kulud</v>
      </c>
      <c r="B3188" t="str">
        <f>VLOOKUP(E3188,kontogrupp!A929:B2267,2,FALSE)</f>
        <v>55 - majandamiskulud</v>
      </c>
      <c r="C3188" t="s">
        <v>400</v>
      </c>
      <c r="D3188">
        <v>0</v>
      </c>
      <c r="E3188" s="1">
        <v>551106</v>
      </c>
      <c r="F3188" t="s">
        <v>400</v>
      </c>
      <c r="G3188" t="s">
        <v>221</v>
      </c>
      <c r="H3188" t="s">
        <v>222</v>
      </c>
      <c r="I3188" t="s">
        <v>223</v>
      </c>
      <c r="J3188" t="s">
        <v>224</v>
      </c>
      <c r="K3188" t="s">
        <v>408</v>
      </c>
      <c r="L3188" t="s">
        <v>409</v>
      </c>
    </row>
    <row r="3189" spans="1:12" x14ac:dyDescent="0.35">
      <c r="A3189" t="str">
        <f>VLOOKUP(E3189,kontoplaan!A176:F1644,6,FALSE)</f>
        <v>Põhitegevuse kulud</v>
      </c>
      <c r="B3189" t="str">
        <f>VLOOKUP(E3189,kontogrupp!A930:B2268,2,FALSE)</f>
        <v>55 - majandamiskulud</v>
      </c>
      <c r="C3189" t="s">
        <v>687</v>
      </c>
      <c r="D3189">
        <v>308</v>
      </c>
      <c r="E3189" s="1">
        <v>551105</v>
      </c>
      <c r="F3189" t="s">
        <v>687</v>
      </c>
      <c r="G3189" t="s">
        <v>221</v>
      </c>
      <c r="H3189" t="s">
        <v>222</v>
      </c>
      <c r="I3189" t="s">
        <v>223</v>
      </c>
      <c r="J3189" t="s">
        <v>224</v>
      </c>
      <c r="K3189" t="s">
        <v>408</v>
      </c>
      <c r="L3189" t="s">
        <v>409</v>
      </c>
    </row>
    <row r="3190" spans="1:12" x14ac:dyDescent="0.35">
      <c r="A3190" t="str">
        <f>VLOOKUP(E3190,kontoplaan!A177:F1645,6,FALSE)</f>
        <v>Põhitegevuse kulud</v>
      </c>
      <c r="B3190" t="str">
        <f>VLOOKUP(E3190,kontogrupp!A931:B2269,2,FALSE)</f>
        <v>55 - majandamiskulud</v>
      </c>
      <c r="C3190" t="s">
        <v>172</v>
      </c>
      <c r="D3190">
        <v>9616</v>
      </c>
      <c r="E3190" s="1">
        <v>551104</v>
      </c>
      <c r="F3190" t="s">
        <v>172</v>
      </c>
      <c r="G3190" t="s">
        <v>221</v>
      </c>
      <c r="H3190" t="s">
        <v>222</v>
      </c>
      <c r="I3190" t="s">
        <v>223</v>
      </c>
      <c r="J3190" t="s">
        <v>224</v>
      </c>
      <c r="K3190" t="s">
        <v>408</v>
      </c>
      <c r="L3190" t="s">
        <v>409</v>
      </c>
    </row>
    <row r="3191" spans="1:12" x14ac:dyDescent="0.35">
      <c r="A3191" t="str">
        <f>VLOOKUP(E3191,kontoplaan!A178:F1646,6,FALSE)</f>
        <v>Põhitegevuse kulud</v>
      </c>
      <c r="B3191" t="str">
        <f>VLOOKUP(E3191,kontogrupp!A932:B2270,2,FALSE)</f>
        <v>55 - majandamiskulud</v>
      </c>
      <c r="C3191" t="s">
        <v>375</v>
      </c>
      <c r="D3191">
        <v>1420</v>
      </c>
      <c r="E3191" s="1">
        <v>551102</v>
      </c>
      <c r="F3191" t="s">
        <v>375</v>
      </c>
      <c r="G3191" t="s">
        <v>221</v>
      </c>
      <c r="H3191" t="s">
        <v>222</v>
      </c>
      <c r="I3191" t="s">
        <v>223</v>
      </c>
      <c r="J3191" t="s">
        <v>224</v>
      </c>
      <c r="K3191" t="s">
        <v>408</v>
      </c>
      <c r="L3191" t="s">
        <v>409</v>
      </c>
    </row>
    <row r="3192" spans="1:12" x14ac:dyDescent="0.35">
      <c r="A3192" t="str">
        <f>VLOOKUP(E3192,kontoplaan!A179:F1647,6,FALSE)</f>
        <v>Põhitegevuse kulud</v>
      </c>
      <c r="B3192" t="str">
        <f>VLOOKUP(E3192,kontogrupp!A933:B2271,2,FALSE)</f>
        <v>55 - majandamiskulud</v>
      </c>
      <c r="C3192" t="s">
        <v>354</v>
      </c>
      <c r="D3192">
        <v>31519</v>
      </c>
      <c r="E3192" s="1">
        <v>551101</v>
      </c>
      <c r="F3192" t="s">
        <v>354</v>
      </c>
      <c r="G3192" t="s">
        <v>221</v>
      </c>
      <c r="H3192" t="s">
        <v>222</v>
      </c>
      <c r="I3192" t="s">
        <v>223</v>
      </c>
      <c r="J3192" t="s">
        <v>224</v>
      </c>
      <c r="K3192" t="s">
        <v>408</v>
      </c>
      <c r="L3192" t="s">
        <v>409</v>
      </c>
    </row>
    <row r="3193" spans="1:12" x14ac:dyDescent="0.35">
      <c r="A3193" t="str">
        <f>VLOOKUP(E3193,kontoplaan!A180:F1648,6,FALSE)</f>
        <v>Põhitegevuse kulud</v>
      </c>
      <c r="B3193" t="str">
        <f>VLOOKUP(E3193,kontogrupp!A934:B2272,2,FALSE)</f>
        <v>55 - majandamiskulud</v>
      </c>
      <c r="C3193" t="s">
        <v>388</v>
      </c>
      <c r="D3193">
        <v>38901</v>
      </c>
      <c r="E3193" s="1">
        <v>551100</v>
      </c>
      <c r="F3193" t="s">
        <v>388</v>
      </c>
      <c r="G3193" t="s">
        <v>221</v>
      </c>
      <c r="H3193" t="s">
        <v>222</v>
      </c>
      <c r="I3193" t="s">
        <v>223</v>
      </c>
      <c r="J3193" t="s">
        <v>224</v>
      </c>
      <c r="K3193" t="s">
        <v>408</v>
      </c>
      <c r="L3193" t="s">
        <v>409</v>
      </c>
    </row>
    <row r="3194" spans="1:12" x14ac:dyDescent="0.35">
      <c r="A3194" t="str">
        <f>VLOOKUP(E3194,kontoplaan!A181:F1649,6,FALSE)</f>
        <v>Põhitegevuse kulud</v>
      </c>
      <c r="B3194" t="str">
        <f>VLOOKUP(E3194,kontogrupp!A935:B2273,2,FALSE)</f>
        <v>55 - majandamiskulud</v>
      </c>
      <c r="C3194" t="s">
        <v>498</v>
      </c>
      <c r="D3194">
        <v>500</v>
      </c>
      <c r="E3194" s="1">
        <v>551109</v>
      </c>
      <c r="F3194" t="s">
        <v>498</v>
      </c>
      <c r="G3194" t="s">
        <v>410</v>
      </c>
      <c r="H3194" t="s">
        <v>411</v>
      </c>
      <c r="I3194" t="s">
        <v>412</v>
      </c>
      <c r="J3194" t="s">
        <v>413</v>
      </c>
      <c r="K3194" t="s">
        <v>414</v>
      </c>
      <c r="L3194" t="s">
        <v>415</v>
      </c>
    </row>
    <row r="3195" spans="1:12" x14ac:dyDescent="0.35">
      <c r="A3195" t="str">
        <f>VLOOKUP(E3195,kontoplaan!A182:F1650,6,FALSE)</f>
        <v>Põhitegevuse kulud</v>
      </c>
      <c r="B3195" t="str">
        <f>VLOOKUP(E3195,kontogrupp!A936:B2274,2,FALSE)</f>
        <v>55 - majandamiskulud</v>
      </c>
      <c r="C3195" t="s">
        <v>378</v>
      </c>
      <c r="D3195">
        <v>700</v>
      </c>
      <c r="E3195" s="1">
        <v>551107</v>
      </c>
      <c r="F3195" t="s">
        <v>378</v>
      </c>
      <c r="G3195" t="s">
        <v>410</v>
      </c>
      <c r="H3195" t="s">
        <v>411</v>
      </c>
      <c r="I3195" t="s">
        <v>412</v>
      </c>
      <c r="J3195" t="s">
        <v>413</v>
      </c>
      <c r="K3195" t="s">
        <v>414</v>
      </c>
      <c r="L3195" t="s">
        <v>415</v>
      </c>
    </row>
    <row r="3196" spans="1:12" x14ac:dyDescent="0.35">
      <c r="A3196" t="str">
        <f>VLOOKUP(E3196,kontoplaan!A183:F1651,6,FALSE)</f>
        <v>Põhitegevuse kulud</v>
      </c>
      <c r="B3196" t="str">
        <f>VLOOKUP(E3196,kontogrupp!A937:B2275,2,FALSE)</f>
        <v>55 - majandamiskulud</v>
      </c>
      <c r="C3196" t="s">
        <v>400</v>
      </c>
      <c r="D3196">
        <v>0</v>
      </c>
      <c r="E3196" s="1">
        <v>551106</v>
      </c>
      <c r="F3196" t="s">
        <v>400</v>
      </c>
      <c r="G3196" t="s">
        <v>410</v>
      </c>
      <c r="H3196" t="s">
        <v>411</v>
      </c>
      <c r="I3196" t="s">
        <v>412</v>
      </c>
      <c r="J3196" t="s">
        <v>413</v>
      </c>
      <c r="K3196" t="s">
        <v>414</v>
      </c>
      <c r="L3196" t="s">
        <v>415</v>
      </c>
    </row>
    <row r="3197" spans="1:12" x14ac:dyDescent="0.35">
      <c r="A3197" t="str">
        <f>VLOOKUP(E3197,kontoplaan!A184:F1652,6,FALSE)</f>
        <v>Põhitegevuse kulud</v>
      </c>
      <c r="B3197" t="str">
        <f>VLOOKUP(E3197,kontogrupp!A938:B2276,2,FALSE)</f>
        <v>55 - majandamiskulud</v>
      </c>
      <c r="C3197" t="s">
        <v>687</v>
      </c>
      <c r="D3197">
        <v>308</v>
      </c>
      <c r="E3197" s="1">
        <v>551105</v>
      </c>
      <c r="F3197" t="s">
        <v>687</v>
      </c>
      <c r="G3197" t="s">
        <v>410</v>
      </c>
      <c r="H3197" t="s">
        <v>411</v>
      </c>
      <c r="I3197" t="s">
        <v>412</v>
      </c>
      <c r="J3197" t="s">
        <v>413</v>
      </c>
      <c r="K3197" t="s">
        <v>414</v>
      </c>
      <c r="L3197" t="s">
        <v>415</v>
      </c>
    </row>
    <row r="3198" spans="1:12" x14ac:dyDescent="0.35">
      <c r="A3198" t="str">
        <f>VLOOKUP(E3198,kontoplaan!A185:F1653,6,FALSE)</f>
        <v>Põhitegevuse kulud</v>
      </c>
      <c r="B3198" t="str">
        <f>VLOOKUP(E3198,kontogrupp!A939:B2277,2,FALSE)</f>
        <v>55 - majandamiskulud</v>
      </c>
      <c r="C3198" t="s">
        <v>2060</v>
      </c>
      <c r="D3198">
        <v>13767</v>
      </c>
      <c r="E3198" s="1">
        <v>551104</v>
      </c>
      <c r="F3198" t="s">
        <v>172</v>
      </c>
      <c r="G3198" t="s">
        <v>410</v>
      </c>
      <c r="H3198" t="s">
        <v>411</v>
      </c>
      <c r="I3198" t="s">
        <v>412</v>
      </c>
      <c r="J3198" t="s">
        <v>413</v>
      </c>
      <c r="K3198" t="s">
        <v>414</v>
      </c>
      <c r="L3198" t="s">
        <v>415</v>
      </c>
    </row>
    <row r="3199" spans="1:12" x14ac:dyDescent="0.35">
      <c r="A3199" t="str">
        <f>VLOOKUP(E3199,kontoplaan!A186:F1654,6,FALSE)</f>
        <v>Põhitegevuse kulud</v>
      </c>
      <c r="B3199" t="str">
        <f>VLOOKUP(E3199,kontogrupp!A940:B2278,2,FALSE)</f>
        <v>55 - majandamiskulud</v>
      </c>
      <c r="C3199" t="s">
        <v>375</v>
      </c>
      <c r="D3199">
        <v>1514</v>
      </c>
      <c r="E3199" s="1">
        <v>551102</v>
      </c>
      <c r="F3199" t="s">
        <v>375</v>
      </c>
      <c r="G3199" t="s">
        <v>410</v>
      </c>
      <c r="H3199" t="s">
        <v>411</v>
      </c>
      <c r="I3199" t="s">
        <v>412</v>
      </c>
      <c r="J3199" t="s">
        <v>413</v>
      </c>
      <c r="K3199" t="s">
        <v>414</v>
      </c>
      <c r="L3199" t="s">
        <v>415</v>
      </c>
    </row>
    <row r="3200" spans="1:12" x14ac:dyDescent="0.35">
      <c r="A3200" t="str">
        <f>VLOOKUP(E3200,kontoplaan!A187:F1655,6,FALSE)</f>
        <v>Põhitegevuse kulud</v>
      </c>
      <c r="B3200" t="str">
        <f>VLOOKUP(E3200,kontogrupp!A941:B2279,2,FALSE)</f>
        <v>55 - majandamiskulud</v>
      </c>
      <c r="C3200" t="s">
        <v>354</v>
      </c>
      <c r="D3200">
        <v>22510</v>
      </c>
      <c r="E3200" s="1">
        <v>551101</v>
      </c>
      <c r="F3200" t="s">
        <v>354</v>
      </c>
      <c r="G3200" t="s">
        <v>410</v>
      </c>
      <c r="H3200" t="s">
        <v>411</v>
      </c>
      <c r="I3200" t="s">
        <v>412</v>
      </c>
      <c r="J3200" t="s">
        <v>413</v>
      </c>
      <c r="K3200" t="s">
        <v>414</v>
      </c>
      <c r="L3200" t="s">
        <v>415</v>
      </c>
    </row>
    <row r="3201" spans="1:16" x14ac:dyDescent="0.35">
      <c r="A3201" t="str">
        <f>VLOOKUP(E3201,kontoplaan!A188:F1656,6,FALSE)</f>
        <v>Põhitegevuse kulud</v>
      </c>
      <c r="B3201" t="str">
        <f>VLOOKUP(E3201,kontogrupp!A942:B2280,2,FALSE)</f>
        <v>55 - majandamiskulud</v>
      </c>
      <c r="C3201" t="s">
        <v>488</v>
      </c>
      <c r="D3201">
        <v>0</v>
      </c>
      <c r="E3201" s="1">
        <v>551103</v>
      </c>
      <c r="F3201" t="s">
        <v>488</v>
      </c>
      <c r="G3201" t="s">
        <v>410</v>
      </c>
      <c r="H3201" t="s">
        <v>411</v>
      </c>
      <c r="I3201" t="s">
        <v>412</v>
      </c>
      <c r="J3201" t="s">
        <v>413</v>
      </c>
      <c r="K3201" t="s">
        <v>414</v>
      </c>
      <c r="L3201" t="s">
        <v>415</v>
      </c>
    </row>
    <row r="3202" spans="1:16" x14ac:dyDescent="0.35">
      <c r="A3202" t="str">
        <f>VLOOKUP(E3202,kontoplaan!A189:F1657,6,FALSE)</f>
        <v>Põhitegevuse kulud</v>
      </c>
      <c r="B3202" t="str">
        <f>VLOOKUP(E3202,kontogrupp!A943:B2281,2,FALSE)</f>
        <v>55 - majandamiskulud</v>
      </c>
      <c r="C3202" t="s">
        <v>388</v>
      </c>
      <c r="D3202">
        <v>20927</v>
      </c>
      <c r="E3202" s="1">
        <v>551100</v>
      </c>
      <c r="F3202" t="s">
        <v>388</v>
      </c>
      <c r="G3202" t="s">
        <v>410</v>
      </c>
      <c r="H3202" t="s">
        <v>411</v>
      </c>
      <c r="I3202" t="s">
        <v>412</v>
      </c>
      <c r="J3202" t="s">
        <v>413</v>
      </c>
      <c r="K3202" t="s">
        <v>414</v>
      </c>
      <c r="L3202" t="s">
        <v>415</v>
      </c>
    </row>
    <row r="3203" spans="1:16" x14ac:dyDescent="0.35">
      <c r="A3203" t="str">
        <f>VLOOKUP(E3203,kontoplaan!A190:F1658,6,FALSE)</f>
        <v>Põhitegevuse kulud</v>
      </c>
      <c r="B3203" t="str">
        <f>VLOOKUP(E3203,kontogrupp!A944:B2282,2,FALSE)</f>
        <v>55 - majandamiskulud</v>
      </c>
      <c r="C3203" t="s">
        <v>188</v>
      </c>
      <c r="D3203">
        <v>1596</v>
      </c>
      <c r="E3203" s="1">
        <v>552230</v>
      </c>
      <c r="F3203" t="s">
        <v>188</v>
      </c>
      <c r="G3203" t="s">
        <v>422</v>
      </c>
      <c r="H3203" t="s">
        <v>423</v>
      </c>
      <c r="I3203" t="s">
        <v>307</v>
      </c>
      <c r="J3203" t="s">
        <v>308</v>
      </c>
    </row>
    <row r="3204" spans="1:16" x14ac:dyDescent="0.35">
      <c r="A3204" t="str">
        <f>VLOOKUP(E3204,kontoplaan!A191:F1659,6,FALSE)</f>
        <v>Põhitegevuse kulud</v>
      </c>
      <c r="B3204" t="str">
        <f>VLOOKUP(E3204,kontogrupp!A945:B2283,2,FALSE)</f>
        <v>41 - toetused füüsilistele isikutele</v>
      </c>
      <c r="C3204" t="s">
        <v>1090</v>
      </c>
      <c r="D3204">
        <v>14000</v>
      </c>
      <c r="E3204" s="1">
        <v>413120</v>
      </c>
      <c r="F3204" t="s">
        <v>1090</v>
      </c>
      <c r="G3204" t="s">
        <v>1016</v>
      </c>
      <c r="H3204" t="s">
        <v>1017</v>
      </c>
      <c r="I3204" t="s">
        <v>1443</v>
      </c>
      <c r="J3204" t="s">
        <v>1444</v>
      </c>
      <c r="O3204" t="s">
        <v>1445</v>
      </c>
      <c r="P3204" t="s">
        <v>1446</v>
      </c>
    </row>
    <row r="3205" spans="1:16" x14ac:dyDescent="0.35">
      <c r="A3205" t="str">
        <f>VLOOKUP(E3205,kontoplaan!A192:F1660,6,FALSE)</f>
        <v>Põhitegevuse kulud</v>
      </c>
      <c r="B3205" t="str">
        <f>VLOOKUP(E3205,kontogrupp!A946:B2284,2,FALSE)</f>
        <v>55 - majandamiskulud</v>
      </c>
      <c r="C3205" t="s">
        <v>209</v>
      </c>
      <c r="D3205">
        <v>9559</v>
      </c>
      <c r="E3205" s="1">
        <v>552440</v>
      </c>
      <c r="F3205" t="s">
        <v>209</v>
      </c>
      <c r="G3205" t="s">
        <v>422</v>
      </c>
      <c r="H3205" t="s">
        <v>423</v>
      </c>
      <c r="I3205" t="s">
        <v>307</v>
      </c>
      <c r="J3205" t="s">
        <v>308</v>
      </c>
    </row>
    <row r="3206" spans="1:16" x14ac:dyDescent="0.35">
      <c r="A3206" t="str">
        <f>VLOOKUP(E3206,kontoplaan!A193:F1661,6,FALSE)</f>
        <v>Põhitegevuse kulud</v>
      </c>
      <c r="B3206" t="str">
        <f>VLOOKUP(E3206,kontogrupp!A947:B2285,2,FALSE)</f>
        <v>55 - majandamiskulud</v>
      </c>
      <c r="C3206" t="s">
        <v>904</v>
      </c>
      <c r="D3206">
        <v>15000</v>
      </c>
      <c r="E3206" s="1">
        <v>551108</v>
      </c>
      <c r="F3206" t="s">
        <v>904</v>
      </c>
      <c r="G3206" t="s">
        <v>490</v>
      </c>
      <c r="H3206" t="s">
        <v>491</v>
      </c>
      <c r="I3206" t="s">
        <v>492</v>
      </c>
      <c r="J3206" t="s">
        <v>493</v>
      </c>
      <c r="K3206" t="s">
        <v>494</v>
      </c>
      <c r="L3206" t="s">
        <v>495</v>
      </c>
    </row>
    <row r="3207" spans="1:16" x14ac:dyDescent="0.35">
      <c r="A3207" t="str">
        <f>VLOOKUP(E3207,kontoplaan!A194:F1662,6,FALSE)</f>
        <v>Põhitegevuse kulud</v>
      </c>
      <c r="B3207" t="str">
        <f>VLOOKUP(E3207,kontogrupp!A948:B2286,2,FALSE)</f>
        <v>55 - majandamiskulud</v>
      </c>
      <c r="C3207" t="s">
        <v>687</v>
      </c>
      <c r="D3207">
        <v>292</v>
      </c>
      <c r="E3207" s="1">
        <v>551105</v>
      </c>
      <c r="F3207" t="s">
        <v>687</v>
      </c>
      <c r="G3207" t="s">
        <v>490</v>
      </c>
      <c r="H3207" t="s">
        <v>491</v>
      </c>
      <c r="I3207" t="s">
        <v>492</v>
      </c>
      <c r="J3207" t="s">
        <v>493</v>
      </c>
      <c r="K3207" t="s">
        <v>494</v>
      </c>
      <c r="L3207" t="s">
        <v>495</v>
      </c>
    </row>
    <row r="3208" spans="1:16" x14ac:dyDescent="0.35">
      <c r="A3208" t="str">
        <f>VLOOKUP(E3208,kontoplaan!A195:F1663,6,FALSE)</f>
        <v>Põhitegevuse kulud</v>
      </c>
      <c r="B3208" t="str">
        <f>VLOOKUP(E3208,kontogrupp!A949:B2287,2,FALSE)</f>
        <v>55 - majandamiskulud</v>
      </c>
      <c r="C3208" t="s">
        <v>2066</v>
      </c>
      <c r="D3208">
        <v>300</v>
      </c>
      <c r="E3208" s="1">
        <v>5511043</v>
      </c>
      <c r="F3208" t="s">
        <v>467</v>
      </c>
      <c r="G3208" t="s">
        <v>490</v>
      </c>
      <c r="H3208" t="s">
        <v>491</v>
      </c>
      <c r="I3208" t="s">
        <v>492</v>
      </c>
      <c r="J3208" t="s">
        <v>493</v>
      </c>
      <c r="K3208" t="s">
        <v>494</v>
      </c>
      <c r="L3208" t="s">
        <v>495</v>
      </c>
    </row>
    <row r="3209" spans="1:16" x14ac:dyDescent="0.35">
      <c r="A3209" t="str">
        <f>VLOOKUP(E3209,kontoplaan!A196:F1664,6,FALSE)</f>
        <v>Põhitegevuse kulud</v>
      </c>
      <c r="B3209" t="str">
        <f>VLOOKUP(E3209,kontogrupp!A950:B2288,2,FALSE)</f>
        <v>55 - majandamiskulud</v>
      </c>
      <c r="C3209" t="s">
        <v>375</v>
      </c>
      <c r="D3209">
        <v>186</v>
      </c>
      <c r="E3209" s="1">
        <v>551102</v>
      </c>
      <c r="F3209" t="s">
        <v>375</v>
      </c>
      <c r="G3209" t="s">
        <v>490</v>
      </c>
      <c r="H3209" t="s">
        <v>491</v>
      </c>
      <c r="I3209" t="s">
        <v>492</v>
      </c>
      <c r="J3209" t="s">
        <v>493</v>
      </c>
      <c r="K3209" t="s">
        <v>494</v>
      </c>
      <c r="L3209" t="s">
        <v>495</v>
      </c>
    </row>
    <row r="3210" spans="1:16" x14ac:dyDescent="0.35">
      <c r="A3210" t="str">
        <f>VLOOKUP(E3210,kontoplaan!A197:F1665,6,FALSE)</f>
        <v>Põhitegevuse kulud</v>
      </c>
      <c r="B3210" t="str">
        <f>VLOOKUP(E3210,kontogrupp!A951:B2289,2,FALSE)</f>
        <v>55 - majandamiskulud</v>
      </c>
      <c r="C3210" t="s">
        <v>354</v>
      </c>
      <c r="D3210">
        <v>9701</v>
      </c>
      <c r="E3210" s="1">
        <v>551101</v>
      </c>
      <c r="F3210" t="s">
        <v>354</v>
      </c>
      <c r="G3210" t="s">
        <v>490</v>
      </c>
      <c r="H3210" t="s">
        <v>491</v>
      </c>
      <c r="I3210" t="s">
        <v>492</v>
      </c>
      <c r="J3210" t="s">
        <v>493</v>
      </c>
      <c r="K3210" t="s">
        <v>494</v>
      </c>
      <c r="L3210" t="s">
        <v>495</v>
      </c>
    </row>
    <row r="3211" spans="1:16" x14ac:dyDescent="0.35">
      <c r="A3211" t="str">
        <f>VLOOKUP(E3211,kontoplaan!A198:F1666,6,FALSE)</f>
        <v>Põhitegevuse kulud</v>
      </c>
      <c r="B3211" t="str">
        <f>VLOOKUP(E3211,kontogrupp!A952:B2290,2,FALSE)</f>
        <v>55 - majandamiskulud</v>
      </c>
      <c r="C3211" t="s">
        <v>388</v>
      </c>
      <c r="D3211">
        <v>900</v>
      </c>
      <c r="E3211" s="1">
        <v>551100</v>
      </c>
      <c r="F3211" t="s">
        <v>388</v>
      </c>
      <c r="G3211" t="s">
        <v>490</v>
      </c>
      <c r="H3211" t="s">
        <v>491</v>
      </c>
      <c r="I3211" t="s">
        <v>492</v>
      </c>
      <c r="J3211" t="s">
        <v>493</v>
      </c>
      <c r="K3211" t="s">
        <v>494</v>
      </c>
      <c r="L3211" t="s">
        <v>495</v>
      </c>
    </row>
    <row r="3212" spans="1:16" x14ac:dyDescent="0.35">
      <c r="A3212" t="str">
        <f>VLOOKUP(E3212,kontoplaan!A199:F1667,6,FALSE)</f>
        <v>Põhitegevuse kulud</v>
      </c>
      <c r="B3212" t="str">
        <f>VLOOKUP(E3212,kontogrupp!A953:B2291,2,FALSE)</f>
        <v>55 - majandamiskulud</v>
      </c>
      <c r="C3212" t="s">
        <v>498</v>
      </c>
      <c r="D3212">
        <v>500</v>
      </c>
      <c r="E3212" s="1">
        <v>551109</v>
      </c>
      <c r="F3212" t="s">
        <v>498</v>
      </c>
      <c r="G3212" t="s">
        <v>613</v>
      </c>
      <c r="H3212" t="s">
        <v>614</v>
      </c>
      <c r="I3212" t="s">
        <v>615</v>
      </c>
      <c r="J3212" t="s">
        <v>616</v>
      </c>
      <c r="K3212" t="s">
        <v>617</v>
      </c>
      <c r="L3212" t="s">
        <v>618</v>
      </c>
    </row>
    <row r="3213" spans="1:16" x14ac:dyDescent="0.35">
      <c r="A3213" t="str">
        <f>VLOOKUP(E3213,kontoplaan!A200:F1668,6,FALSE)</f>
        <v>Põhitegevuse kulud</v>
      </c>
      <c r="B3213" t="str">
        <f>VLOOKUP(E3213,kontogrupp!A954:B2292,2,FALSE)</f>
        <v>55 - majandamiskulud</v>
      </c>
      <c r="C3213" t="s">
        <v>904</v>
      </c>
      <c r="D3213">
        <v>34200</v>
      </c>
      <c r="E3213" s="1">
        <v>551108</v>
      </c>
      <c r="F3213" t="s">
        <v>904</v>
      </c>
      <c r="G3213" t="s">
        <v>613</v>
      </c>
      <c r="H3213" t="s">
        <v>614</v>
      </c>
      <c r="I3213" t="s">
        <v>615</v>
      </c>
      <c r="J3213" t="s">
        <v>616</v>
      </c>
      <c r="K3213" t="s">
        <v>617</v>
      </c>
      <c r="L3213" t="s">
        <v>618</v>
      </c>
    </row>
    <row r="3214" spans="1:16" x14ac:dyDescent="0.35">
      <c r="A3214" t="str">
        <f>VLOOKUP(E3214,kontoplaan!A201:F1669,6,FALSE)</f>
        <v>Põhitegevuse kulud</v>
      </c>
      <c r="B3214" t="str">
        <f>VLOOKUP(E3214,kontogrupp!A955:B2293,2,FALSE)</f>
        <v>55 - majandamiskulud</v>
      </c>
      <c r="C3214" t="s">
        <v>687</v>
      </c>
      <c r="D3214">
        <v>487</v>
      </c>
      <c r="E3214" s="1">
        <v>551105</v>
      </c>
      <c r="F3214" t="s">
        <v>687</v>
      </c>
      <c r="G3214" t="s">
        <v>613</v>
      </c>
      <c r="H3214" t="s">
        <v>614</v>
      </c>
      <c r="I3214" t="s">
        <v>615</v>
      </c>
      <c r="J3214" t="s">
        <v>616</v>
      </c>
      <c r="K3214" t="s">
        <v>617</v>
      </c>
      <c r="L3214" t="s">
        <v>618</v>
      </c>
    </row>
    <row r="3215" spans="1:16" x14ac:dyDescent="0.35">
      <c r="A3215" t="str">
        <f>VLOOKUP(E3215,kontoplaan!A202:F1670,6,FALSE)</f>
        <v>Põhitegevuse kulud</v>
      </c>
      <c r="B3215" t="str">
        <f>VLOOKUP(E3215,kontogrupp!A956:B2294,2,FALSE)</f>
        <v>55 - majandamiskulud</v>
      </c>
      <c r="C3215" t="s">
        <v>172</v>
      </c>
      <c r="D3215">
        <v>6620</v>
      </c>
      <c r="E3215" s="1">
        <v>551104</v>
      </c>
      <c r="F3215" t="s">
        <v>172</v>
      </c>
      <c r="G3215" t="s">
        <v>613</v>
      </c>
      <c r="H3215" t="s">
        <v>614</v>
      </c>
      <c r="I3215" t="s">
        <v>615</v>
      </c>
      <c r="J3215" t="s">
        <v>616</v>
      </c>
      <c r="K3215" t="s">
        <v>617</v>
      </c>
      <c r="L3215" t="s">
        <v>618</v>
      </c>
    </row>
    <row r="3216" spans="1:16" x14ac:dyDescent="0.35">
      <c r="A3216" t="str">
        <f>VLOOKUP(E3216,kontoplaan!A203:F1671,6,FALSE)</f>
        <v>Põhitegevuse kulud</v>
      </c>
      <c r="B3216" t="str">
        <f>VLOOKUP(E3216,kontogrupp!A957:B2295,2,FALSE)</f>
        <v>55 - majandamiskulud</v>
      </c>
      <c r="C3216" t="s">
        <v>375</v>
      </c>
      <c r="D3216">
        <v>573</v>
      </c>
      <c r="E3216" s="1">
        <v>551102</v>
      </c>
      <c r="F3216" t="s">
        <v>375</v>
      </c>
      <c r="G3216" t="s">
        <v>613</v>
      </c>
      <c r="H3216" t="s">
        <v>614</v>
      </c>
      <c r="I3216" t="s">
        <v>615</v>
      </c>
      <c r="J3216" t="s">
        <v>616</v>
      </c>
      <c r="K3216" t="s">
        <v>617</v>
      </c>
      <c r="L3216" t="s">
        <v>618</v>
      </c>
    </row>
    <row r="3217" spans="1:16" x14ac:dyDescent="0.35">
      <c r="A3217" t="str">
        <f>VLOOKUP(E3217,kontoplaan!A204:F1672,6,FALSE)</f>
        <v>Põhitegevuse kulud</v>
      </c>
      <c r="B3217" t="str">
        <f>VLOOKUP(E3217,kontogrupp!A958:B2296,2,FALSE)</f>
        <v>55 - majandamiskulud</v>
      </c>
      <c r="C3217" t="s">
        <v>354</v>
      </c>
      <c r="D3217">
        <v>11826</v>
      </c>
      <c r="E3217" s="1">
        <v>551101</v>
      </c>
      <c r="F3217" t="s">
        <v>354</v>
      </c>
      <c r="G3217" t="s">
        <v>613</v>
      </c>
      <c r="H3217" t="s">
        <v>614</v>
      </c>
      <c r="I3217" t="s">
        <v>615</v>
      </c>
      <c r="J3217" t="s">
        <v>616</v>
      </c>
      <c r="K3217" t="s">
        <v>617</v>
      </c>
      <c r="L3217" t="s">
        <v>618</v>
      </c>
    </row>
    <row r="3218" spans="1:16" x14ac:dyDescent="0.35">
      <c r="A3218" t="str">
        <f>VLOOKUP(E3218,kontoplaan!A205:F1673,6,FALSE)</f>
        <v>Põhitegevuse kulud</v>
      </c>
      <c r="B3218" t="str">
        <f>VLOOKUP(E3218,kontogrupp!A959:B2297,2,FALSE)</f>
        <v>55 - majandamiskulud</v>
      </c>
      <c r="C3218" t="s">
        <v>388</v>
      </c>
      <c r="D3218">
        <v>20013</v>
      </c>
      <c r="E3218" s="1">
        <v>551100</v>
      </c>
      <c r="F3218" t="s">
        <v>388</v>
      </c>
      <c r="G3218" t="s">
        <v>613</v>
      </c>
      <c r="H3218" t="s">
        <v>614</v>
      </c>
      <c r="I3218" t="s">
        <v>615</v>
      </c>
      <c r="J3218" t="s">
        <v>616</v>
      </c>
      <c r="K3218" t="s">
        <v>617</v>
      </c>
      <c r="L3218" t="s">
        <v>618</v>
      </c>
    </row>
    <row r="3219" spans="1:16" x14ac:dyDescent="0.35">
      <c r="A3219" t="str">
        <f>VLOOKUP(E3219,kontoplaan!A206:F1674,6,FALSE)</f>
        <v>Põhitegevuse kulud</v>
      </c>
      <c r="B3219" t="str">
        <f>VLOOKUP(E3219,kontogrupp!A960:B2298,2,FALSE)</f>
        <v>55 - majandamiskulud</v>
      </c>
      <c r="C3219" t="s">
        <v>378</v>
      </c>
      <c r="D3219">
        <v>32</v>
      </c>
      <c r="E3219" s="1">
        <v>551107</v>
      </c>
      <c r="F3219" t="s">
        <v>378</v>
      </c>
      <c r="G3219" t="s">
        <v>384</v>
      </c>
      <c r="H3219" t="s">
        <v>385</v>
      </c>
      <c r="I3219" t="s">
        <v>339</v>
      </c>
      <c r="J3219" t="s">
        <v>340</v>
      </c>
      <c r="K3219" t="s">
        <v>546</v>
      </c>
      <c r="L3219" t="s">
        <v>547</v>
      </c>
    </row>
    <row r="3220" spans="1:16" x14ac:dyDescent="0.35">
      <c r="A3220" t="str">
        <f>VLOOKUP(E3220,kontoplaan!A207:F1675,6,FALSE)</f>
        <v>Põhitegevuse kulud</v>
      </c>
      <c r="B3220" t="str">
        <f>VLOOKUP(E3220,kontogrupp!A961:B2299,2,FALSE)</f>
        <v>55 - majandamiskulud</v>
      </c>
      <c r="C3220" t="s">
        <v>172</v>
      </c>
      <c r="D3220">
        <v>500</v>
      </c>
      <c r="E3220" s="1">
        <v>551104</v>
      </c>
      <c r="F3220" t="s">
        <v>172</v>
      </c>
      <c r="G3220" t="s">
        <v>384</v>
      </c>
      <c r="H3220" t="s">
        <v>385</v>
      </c>
      <c r="I3220" t="s">
        <v>339</v>
      </c>
      <c r="J3220" t="s">
        <v>340</v>
      </c>
      <c r="K3220" t="s">
        <v>546</v>
      </c>
      <c r="L3220" t="s">
        <v>547</v>
      </c>
    </row>
    <row r="3221" spans="1:16" x14ac:dyDescent="0.35">
      <c r="A3221" t="str">
        <f>VLOOKUP(E3221,kontoplaan!A208:F1676,6,FALSE)</f>
        <v>Põhitegevuse kulud</v>
      </c>
      <c r="B3221" t="str">
        <f>VLOOKUP(E3221,kontogrupp!A962:B2300,2,FALSE)</f>
        <v>55 - majandamiskulud</v>
      </c>
      <c r="C3221" t="s">
        <v>354</v>
      </c>
      <c r="D3221">
        <v>100</v>
      </c>
      <c r="E3221" s="1">
        <v>551101</v>
      </c>
      <c r="F3221" t="s">
        <v>354</v>
      </c>
      <c r="G3221" t="s">
        <v>384</v>
      </c>
      <c r="H3221" t="s">
        <v>385</v>
      </c>
      <c r="I3221" t="s">
        <v>339</v>
      </c>
      <c r="J3221" t="s">
        <v>340</v>
      </c>
      <c r="K3221" t="s">
        <v>546</v>
      </c>
      <c r="L3221" t="s">
        <v>547</v>
      </c>
    </row>
    <row r="3222" spans="1:16" x14ac:dyDescent="0.35">
      <c r="A3222" t="str">
        <f>VLOOKUP(E3222,kontoplaan!A209:F1677,6,FALSE)</f>
        <v>Põhitegevuse kulud</v>
      </c>
      <c r="B3222" t="str">
        <f>VLOOKUP(E3222,kontogrupp!A963:B2301,2,FALSE)</f>
        <v>50 - tööjõukulud</v>
      </c>
      <c r="C3222" t="s">
        <v>97</v>
      </c>
      <c r="D3222">
        <v>6000</v>
      </c>
      <c r="E3222" s="1">
        <v>500500</v>
      </c>
      <c r="F3222" t="s">
        <v>97</v>
      </c>
      <c r="G3222" t="s">
        <v>1016</v>
      </c>
      <c r="H3222" t="s">
        <v>1017</v>
      </c>
      <c r="I3222" t="s">
        <v>1443</v>
      </c>
      <c r="J3222" t="s">
        <v>1444</v>
      </c>
      <c r="O3222" t="s">
        <v>1445</v>
      </c>
      <c r="P3222" t="s">
        <v>1446</v>
      </c>
    </row>
    <row r="3223" spans="1:16" x14ac:dyDescent="0.35">
      <c r="A3223" t="str">
        <f>VLOOKUP(E3223,kontoplaan!A210:F1678,6,FALSE)</f>
        <v>Põhitegevuse kulud</v>
      </c>
      <c r="B3223" t="str">
        <f>VLOOKUP(E3223,kontogrupp!A964:B2302,2,FALSE)</f>
        <v>55 - majandamiskulud</v>
      </c>
      <c r="C3223" t="s">
        <v>498</v>
      </c>
      <c r="D3223">
        <v>200</v>
      </c>
      <c r="E3223" s="1">
        <v>551109</v>
      </c>
      <c r="F3223" t="s">
        <v>498</v>
      </c>
      <c r="G3223" t="s">
        <v>384</v>
      </c>
      <c r="H3223" t="s">
        <v>385</v>
      </c>
      <c r="I3223" t="s">
        <v>339</v>
      </c>
      <c r="J3223" t="s">
        <v>340</v>
      </c>
      <c r="K3223" t="s">
        <v>465</v>
      </c>
      <c r="L3223" t="s">
        <v>466</v>
      </c>
    </row>
    <row r="3224" spans="1:16" x14ac:dyDescent="0.35">
      <c r="A3224" t="str">
        <f>VLOOKUP(E3224,kontoplaan!A211:F1679,6,FALSE)</f>
        <v>Põhitegevuse kulud</v>
      </c>
      <c r="B3224" t="str">
        <f>VLOOKUP(E3224,kontogrupp!A965:B2303,2,FALSE)</f>
        <v>55 - majandamiskulud</v>
      </c>
      <c r="C3224" t="s">
        <v>378</v>
      </c>
      <c r="D3224">
        <v>540</v>
      </c>
      <c r="E3224" s="1">
        <v>551107</v>
      </c>
      <c r="F3224" t="s">
        <v>378</v>
      </c>
      <c r="G3224" t="s">
        <v>384</v>
      </c>
      <c r="H3224" t="s">
        <v>385</v>
      </c>
      <c r="I3224" t="s">
        <v>339</v>
      </c>
      <c r="J3224" t="s">
        <v>340</v>
      </c>
      <c r="K3224" t="s">
        <v>465</v>
      </c>
      <c r="L3224" t="s">
        <v>466</v>
      </c>
    </row>
    <row r="3225" spans="1:16" x14ac:dyDescent="0.35">
      <c r="A3225" t="str">
        <f>VLOOKUP(E3225,kontoplaan!A212:F1680,6,FALSE)</f>
        <v>Põhitegevuse kulud</v>
      </c>
      <c r="B3225" t="str">
        <f>VLOOKUP(E3225,kontogrupp!A966:B2304,2,FALSE)</f>
        <v>55 - majandamiskulud</v>
      </c>
      <c r="C3225" t="s">
        <v>687</v>
      </c>
      <c r="D3225">
        <v>308</v>
      </c>
      <c r="E3225" s="1">
        <v>551105</v>
      </c>
      <c r="F3225" t="s">
        <v>687</v>
      </c>
      <c r="G3225" t="s">
        <v>384</v>
      </c>
      <c r="H3225" t="s">
        <v>385</v>
      </c>
      <c r="I3225" t="s">
        <v>339</v>
      </c>
      <c r="J3225" t="s">
        <v>340</v>
      </c>
      <c r="K3225" t="s">
        <v>465</v>
      </c>
      <c r="L3225" t="s">
        <v>466</v>
      </c>
    </row>
    <row r="3226" spans="1:16" x14ac:dyDescent="0.35">
      <c r="A3226" t="str">
        <f>VLOOKUP(E3226,kontoplaan!A213:F1681,6,FALSE)</f>
        <v>Põhitegevuse kulud</v>
      </c>
      <c r="B3226" t="str">
        <f>VLOOKUP(E3226,kontogrupp!A967:B2305,2,FALSE)</f>
        <v>55 - majandamiskulud</v>
      </c>
      <c r="C3226" t="s">
        <v>172</v>
      </c>
      <c r="D3226">
        <v>8931</v>
      </c>
      <c r="E3226" s="1">
        <v>551104</v>
      </c>
      <c r="F3226" t="s">
        <v>172</v>
      </c>
      <c r="G3226" t="s">
        <v>384</v>
      </c>
      <c r="H3226" t="s">
        <v>385</v>
      </c>
      <c r="I3226" t="s">
        <v>339</v>
      </c>
      <c r="J3226" t="s">
        <v>340</v>
      </c>
      <c r="K3226" t="s">
        <v>465</v>
      </c>
      <c r="L3226" t="s">
        <v>466</v>
      </c>
    </row>
    <row r="3227" spans="1:16" x14ac:dyDescent="0.35">
      <c r="A3227" t="str">
        <f>VLOOKUP(E3227,kontoplaan!A214:F1682,6,FALSE)</f>
        <v>Põhitegevuse kulud</v>
      </c>
      <c r="B3227" t="str">
        <f>VLOOKUP(E3227,kontogrupp!A968:B2306,2,FALSE)</f>
        <v>55 - majandamiskulud</v>
      </c>
      <c r="C3227" t="s">
        <v>375</v>
      </c>
      <c r="D3227">
        <v>1246</v>
      </c>
      <c r="E3227" s="1">
        <v>551102</v>
      </c>
      <c r="F3227" t="s">
        <v>375</v>
      </c>
      <c r="G3227" t="s">
        <v>384</v>
      </c>
      <c r="H3227" t="s">
        <v>385</v>
      </c>
      <c r="I3227" t="s">
        <v>339</v>
      </c>
      <c r="J3227" t="s">
        <v>340</v>
      </c>
      <c r="K3227" t="s">
        <v>465</v>
      </c>
      <c r="L3227" t="s">
        <v>466</v>
      </c>
    </row>
    <row r="3228" spans="1:16" x14ac:dyDescent="0.35">
      <c r="A3228" t="str">
        <f>VLOOKUP(E3228,kontoplaan!A215:F1683,6,FALSE)</f>
        <v>Põhitegevuse kulud</v>
      </c>
      <c r="B3228" t="str">
        <f>VLOOKUP(E3228,kontogrupp!A969:B2307,2,FALSE)</f>
        <v>55 - majandamiskulud</v>
      </c>
      <c r="C3228" t="s">
        <v>354</v>
      </c>
      <c r="D3228">
        <v>4723</v>
      </c>
      <c r="E3228" s="1">
        <v>551101</v>
      </c>
      <c r="F3228" t="s">
        <v>354</v>
      </c>
      <c r="G3228" t="s">
        <v>384</v>
      </c>
      <c r="H3228" t="s">
        <v>385</v>
      </c>
      <c r="I3228" t="s">
        <v>339</v>
      </c>
      <c r="J3228" t="s">
        <v>340</v>
      </c>
      <c r="K3228" t="s">
        <v>465</v>
      </c>
      <c r="L3228" t="s">
        <v>466</v>
      </c>
    </row>
    <row r="3229" spans="1:16" x14ac:dyDescent="0.35">
      <c r="A3229" t="str">
        <f>VLOOKUP(E3229,kontoplaan!A216:F1684,6,FALSE)</f>
        <v>Põhitegevuse kulud</v>
      </c>
      <c r="B3229" t="str">
        <f>VLOOKUP(E3229,kontogrupp!A970:B2308,2,FALSE)</f>
        <v>55 - majandamiskulud</v>
      </c>
      <c r="C3229" t="s">
        <v>388</v>
      </c>
      <c r="D3229">
        <v>2979</v>
      </c>
      <c r="E3229" s="1">
        <v>551100</v>
      </c>
      <c r="F3229" t="s">
        <v>388</v>
      </c>
      <c r="G3229" t="s">
        <v>384</v>
      </c>
      <c r="H3229" t="s">
        <v>385</v>
      </c>
      <c r="I3229" t="s">
        <v>339</v>
      </c>
      <c r="J3229" t="s">
        <v>340</v>
      </c>
      <c r="K3229" t="s">
        <v>465</v>
      </c>
      <c r="L3229" t="s">
        <v>466</v>
      </c>
    </row>
    <row r="3230" spans="1:16" x14ac:dyDescent="0.35">
      <c r="A3230" t="str">
        <f>VLOOKUP(E3230,kontoplaan!A217:F1685,6,FALSE)</f>
        <v>Põhitegevuse kulud</v>
      </c>
      <c r="B3230" t="str">
        <f>VLOOKUP(E3230,kontogrupp!A971:B2309,2,FALSE)</f>
        <v>55 - majandamiskulud</v>
      </c>
      <c r="C3230" t="s">
        <v>297</v>
      </c>
      <c r="D3230">
        <v>1294</v>
      </c>
      <c r="E3230" s="1">
        <v>552520</v>
      </c>
      <c r="F3230" t="s">
        <v>297</v>
      </c>
      <c r="G3230" t="s">
        <v>422</v>
      </c>
      <c r="H3230" t="s">
        <v>423</v>
      </c>
      <c r="I3230" t="s">
        <v>307</v>
      </c>
      <c r="J3230" t="s">
        <v>308</v>
      </c>
    </row>
    <row r="3231" spans="1:16" x14ac:dyDescent="0.35">
      <c r="A3231" t="str">
        <f>VLOOKUP(E3231,kontoplaan!A218:F1686,6,FALSE)</f>
        <v>Põhitegevuse kulud</v>
      </c>
      <c r="B3231" t="str">
        <f>VLOOKUP(E3231,kontogrupp!A972:B2310,2,FALSE)</f>
        <v>55 - majandamiskulud</v>
      </c>
      <c r="C3231" t="s">
        <v>498</v>
      </c>
      <c r="D3231">
        <v>200</v>
      </c>
      <c r="E3231" s="1">
        <v>551109</v>
      </c>
      <c r="F3231" t="s">
        <v>498</v>
      </c>
      <c r="G3231" t="s">
        <v>384</v>
      </c>
      <c r="H3231" t="s">
        <v>385</v>
      </c>
      <c r="I3231" t="s">
        <v>339</v>
      </c>
      <c r="J3231" t="s">
        <v>340</v>
      </c>
      <c r="K3231" t="s">
        <v>462</v>
      </c>
      <c r="L3231" t="s">
        <v>463</v>
      </c>
    </row>
    <row r="3232" spans="1:16" x14ac:dyDescent="0.35">
      <c r="A3232" t="str">
        <f>VLOOKUP(E3232,kontoplaan!A219:F1687,6,FALSE)</f>
        <v>Põhitegevuse kulud</v>
      </c>
      <c r="B3232" t="str">
        <f>VLOOKUP(E3232,kontogrupp!A973:B2311,2,FALSE)</f>
        <v>55 - majandamiskulud</v>
      </c>
      <c r="C3232" t="s">
        <v>378</v>
      </c>
      <c r="D3232">
        <v>116</v>
      </c>
      <c r="E3232" s="1">
        <v>551107</v>
      </c>
      <c r="F3232" t="s">
        <v>378</v>
      </c>
      <c r="G3232" t="s">
        <v>384</v>
      </c>
      <c r="H3232" t="s">
        <v>385</v>
      </c>
      <c r="I3232" t="s">
        <v>339</v>
      </c>
      <c r="J3232" t="s">
        <v>340</v>
      </c>
      <c r="K3232" t="s">
        <v>462</v>
      </c>
      <c r="L3232" t="s">
        <v>463</v>
      </c>
    </row>
    <row r="3233" spans="1:16" x14ac:dyDescent="0.35">
      <c r="A3233" t="str">
        <f>VLOOKUP(E3233,kontoplaan!A220:F1688,6,FALSE)</f>
        <v>Põhitegevuse kulud</v>
      </c>
      <c r="B3233" t="str">
        <f>VLOOKUP(E3233,kontogrupp!A974:B2312,2,FALSE)</f>
        <v>55 - majandamiskulud</v>
      </c>
      <c r="C3233" t="s">
        <v>400</v>
      </c>
      <c r="D3233">
        <v>0</v>
      </c>
      <c r="E3233" s="1">
        <v>551106</v>
      </c>
      <c r="F3233" t="s">
        <v>400</v>
      </c>
      <c r="G3233" t="s">
        <v>384</v>
      </c>
      <c r="H3233" t="s">
        <v>385</v>
      </c>
      <c r="I3233" t="s">
        <v>339</v>
      </c>
      <c r="J3233" t="s">
        <v>340</v>
      </c>
      <c r="K3233" t="s">
        <v>462</v>
      </c>
      <c r="L3233" t="s">
        <v>463</v>
      </c>
    </row>
    <row r="3234" spans="1:16" x14ac:dyDescent="0.35">
      <c r="A3234" t="str">
        <f>VLOOKUP(E3234,kontoplaan!A221:F1689,6,FALSE)</f>
        <v>Põhitegevuse kulud</v>
      </c>
      <c r="B3234" t="str">
        <f>VLOOKUP(E3234,kontogrupp!A975:B2313,2,FALSE)</f>
        <v>55 - majandamiskulud</v>
      </c>
      <c r="C3234" t="s">
        <v>687</v>
      </c>
      <c r="D3234">
        <v>308</v>
      </c>
      <c r="E3234" s="1">
        <v>551105</v>
      </c>
      <c r="F3234" t="s">
        <v>687</v>
      </c>
      <c r="G3234" t="s">
        <v>384</v>
      </c>
      <c r="H3234" t="s">
        <v>385</v>
      </c>
      <c r="I3234" t="s">
        <v>339</v>
      </c>
      <c r="J3234" t="s">
        <v>340</v>
      </c>
      <c r="K3234" t="s">
        <v>462</v>
      </c>
      <c r="L3234" t="s">
        <v>463</v>
      </c>
    </row>
    <row r="3235" spans="1:16" x14ac:dyDescent="0.35">
      <c r="A3235" t="str">
        <f>VLOOKUP(E3235,kontoplaan!A222:F1690,6,FALSE)</f>
        <v>Põhitegevuse kulud</v>
      </c>
      <c r="B3235" t="str">
        <f>VLOOKUP(E3235,kontogrupp!A976:B2314,2,FALSE)</f>
        <v>55 - majandamiskulud</v>
      </c>
      <c r="C3235" t="s">
        <v>172</v>
      </c>
      <c r="D3235">
        <v>4466</v>
      </c>
      <c r="E3235" s="1">
        <v>551104</v>
      </c>
      <c r="F3235" t="s">
        <v>172</v>
      </c>
      <c r="G3235" t="s">
        <v>384</v>
      </c>
      <c r="H3235" t="s">
        <v>385</v>
      </c>
      <c r="I3235" t="s">
        <v>339</v>
      </c>
      <c r="J3235" t="s">
        <v>340</v>
      </c>
      <c r="K3235" t="s">
        <v>462</v>
      </c>
      <c r="L3235" t="s">
        <v>463</v>
      </c>
    </row>
    <row r="3236" spans="1:16" x14ac:dyDescent="0.35">
      <c r="A3236" t="str">
        <f>VLOOKUP(E3236,kontoplaan!A223:F1691,6,FALSE)</f>
        <v>Põhitegevuse kulud</v>
      </c>
      <c r="B3236" t="str">
        <f>VLOOKUP(E3236,kontogrupp!A977:B2315,2,FALSE)</f>
        <v>55 - majandamiskulud</v>
      </c>
      <c r="C3236" t="s">
        <v>375</v>
      </c>
      <c r="D3236">
        <v>836</v>
      </c>
      <c r="E3236" s="1">
        <v>551102</v>
      </c>
      <c r="F3236" t="s">
        <v>375</v>
      </c>
      <c r="G3236" t="s">
        <v>384</v>
      </c>
      <c r="H3236" t="s">
        <v>385</v>
      </c>
      <c r="I3236" t="s">
        <v>339</v>
      </c>
      <c r="J3236" t="s">
        <v>340</v>
      </c>
      <c r="K3236" t="s">
        <v>462</v>
      </c>
      <c r="L3236" t="s">
        <v>463</v>
      </c>
    </row>
    <row r="3237" spans="1:16" x14ac:dyDescent="0.35">
      <c r="A3237" t="str">
        <f>VLOOKUP(E3237,kontoplaan!A224:F1692,6,FALSE)</f>
        <v>Põhitegevuse kulud</v>
      </c>
      <c r="B3237" t="str">
        <f>VLOOKUP(E3237,kontogrupp!A978:B2316,2,FALSE)</f>
        <v>55 - majandamiskulud</v>
      </c>
      <c r="C3237" t="s">
        <v>354</v>
      </c>
      <c r="D3237">
        <v>10930</v>
      </c>
      <c r="E3237" s="1">
        <v>551101</v>
      </c>
      <c r="F3237" t="s">
        <v>354</v>
      </c>
      <c r="G3237" t="s">
        <v>384</v>
      </c>
      <c r="H3237" t="s">
        <v>385</v>
      </c>
      <c r="I3237" t="s">
        <v>339</v>
      </c>
      <c r="J3237" t="s">
        <v>340</v>
      </c>
      <c r="K3237" t="s">
        <v>462</v>
      </c>
      <c r="L3237" t="s">
        <v>463</v>
      </c>
    </row>
    <row r="3238" spans="1:16" x14ac:dyDescent="0.35">
      <c r="A3238" t="str">
        <f>VLOOKUP(E3238,kontoplaan!A225:F1693,6,FALSE)</f>
        <v>Põhitegevuse kulud</v>
      </c>
      <c r="B3238" t="str">
        <f>VLOOKUP(E3238,kontogrupp!A979:B2317,2,FALSE)</f>
        <v>55 - majandamiskulud</v>
      </c>
      <c r="C3238" t="s">
        <v>388</v>
      </c>
      <c r="D3238">
        <v>500</v>
      </c>
      <c r="E3238" s="1">
        <v>551100</v>
      </c>
      <c r="F3238" t="s">
        <v>388</v>
      </c>
      <c r="G3238" t="s">
        <v>384</v>
      </c>
      <c r="H3238" t="s">
        <v>385</v>
      </c>
      <c r="I3238" t="s">
        <v>339</v>
      </c>
      <c r="J3238" t="s">
        <v>340</v>
      </c>
      <c r="K3238" t="s">
        <v>462</v>
      </c>
      <c r="L3238" t="s">
        <v>463</v>
      </c>
    </row>
    <row r="3239" spans="1:16" x14ac:dyDescent="0.35">
      <c r="A3239" t="str">
        <f>VLOOKUP(E3239,kontoplaan!A226:F1694,6,FALSE)</f>
        <v>Põhitegevuse kulud</v>
      </c>
      <c r="B3239" t="str">
        <f>VLOOKUP(E3239,kontogrupp!A980:B2318,2,FALSE)</f>
        <v>50 - tööjõukulud</v>
      </c>
      <c r="C3239" t="s">
        <v>28</v>
      </c>
      <c r="D3239">
        <v>1980</v>
      </c>
      <c r="E3239" s="1">
        <v>506000</v>
      </c>
      <c r="F3239" t="s">
        <v>28</v>
      </c>
      <c r="G3239" t="s">
        <v>1016</v>
      </c>
      <c r="H3239" t="s">
        <v>1017</v>
      </c>
      <c r="I3239" t="s">
        <v>1443</v>
      </c>
      <c r="J3239" t="s">
        <v>1444</v>
      </c>
      <c r="O3239" t="s">
        <v>1445</v>
      </c>
      <c r="P3239" t="s">
        <v>1446</v>
      </c>
    </row>
    <row r="3240" spans="1:16" x14ac:dyDescent="0.35">
      <c r="A3240" t="str">
        <f>VLOOKUP(E3240,kontoplaan!A227:F1695,6,FALSE)</f>
        <v>Põhitegevuse kulud</v>
      </c>
      <c r="B3240" t="str">
        <f>VLOOKUP(E3240,kontogrupp!A981:B2319,2,FALSE)</f>
        <v>55 - majandamiskulud</v>
      </c>
      <c r="C3240" t="s">
        <v>498</v>
      </c>
      <c r="D3240">
        <v>500</v>
      </c>
      <c r="E3240" s="1">
        <v>551109</v>
      </c>
      <c r="F3240" t="s">
        <v>498</v>
      </c>
      <c r="G3240" t="s">
        <v>384</v>
      </c>
      <c r="H3240" t="s">
        <v>385</v>
      </c>
      <c r="I3240" t="s">
        <v>339</v>
      </c>
      <c r="J3240" t="s">
        <v>340</v>
      </c>
      <c r="K3240" t="s">
        <v>455</v>
      </c>
      <c r="L3240" t="s">
        <v>456</v>
      </c>
    </row>
    <row r="3241" spans="1:16" x14ac:dyDescent="0.35">
      <c r="A3241" t="str">
        <f>VLOOKUP(E3241,kontoplaan!A228:F1696,6,FALSE)</f>
        <v>Põhitegevuse kulud</v>
      </c>
      <c r="B3241" t="str">
        <f>VLOOKUP(E3241,kontogrupp!A982:B2320,2,FALSE)</f>
        <v>55 - majandamiskulud</v>
      </c>
      <c r="C3241" t="s">
        <v>378</v>
      </c>
      <c r="D3241">
        <v>139</v>
      </c>
      <c r="E3241" s="1">
        <v>551107</v>
      </c>
      <c r="F3241" t="s">
        <v>378</v>
      </c>
      <c r="G3241" t="s">
        <v>384</v>
      </c>
      <c r="H3241" t="s">
        <v>385</v>
      </c>
      <c r="I3241" t="s">
        <v>339</v>
      </c>
      <c r="J3241" t="s">
        <v>340</v>
      </c>
      <c r="K3241" t="s">
        <v>455</v>
      </c>
      <c r="L3241" t="s">
        <v>456</v>
      </c>
    </row>
    <row r="3242" spans="1:16" x14ac:dyDescent="0.35">
      <c r="A3242" t="str">
        <f>VLOOKUP(E3242,kontoplaan!A229:F1697,6,FALSE)</f>
        <v>Põhitegevuse kulud</v>
      </c>
      <c r="B3242" t="str">
        <f>VLOOKUP(E3242,kontogrupp!A983:B2321,2,FALSE)</f>
        <v>55 - majandamiskulud</v>
      </c>
      <c r="C3242" t="s">
        <v>400</v>
      </c>
      <c r="D3242">
        <v>0</v>
      </c>
      <c r="E3242" s="1">
        <v>551106</v>
      </c>
      <c r="F3242" t="s">
        <v>400</v>
      </c>
      <c r="G3242" t="s">
        <v>384</v>
      </c>
      <c r="H3242" t="s">
        <v>385</v>
      </c>
      <c r="I3242" t="s">
        <v>339</v>
      </c>
      <c r="J3242" t="s">
        <v>340</v>
      </c>
      <c r="K3242" t="s">
        <v>455</v>
      </c>
      <c r="L3242" t="s">
        <v>456</v>
      </c>
    </row>
    <row r="3243" spans="1:16" x14ac:dyDescent="0.35">
      <c r="A3243" t="str">
        <f>VLOOKUP(E3243,kontoplaan!A230:F1698,6,FALSE)</f>
        <v>Põhitegevuse kulud</v>
      </c>
      <c r="B3243" t="str">
        <f>VLOOKUP(E3243,kontogrupp!A984:B2322,2,FALSE)</f>
        <v>55 - majandamiskulud</v>
      </c>
      <c r="C3243" t="s">
        <v>687</v>
      </c>
      <c r="D3243">
        <v>292</v>
      </c>
      <c r="E3243" s="1">
        <v>551105</v>
      </c>
      <c r="F3243" t="s">
        <v>687</v>
      </c>
      <c r="G3243" t="s">
        <v>384</v>
      </c>
      <c r="H3243" t="s">
        <v>385</v>
      </c>
      <c r="I3243" t="s">
        <v>339</v>
      </c>
      <c r="J3243" t="s">
        <v>340</v>
      </c>
      <c r="K3243" t="s">
        <v>455</v>
      </c>
      <c r="L3243" t="s">
        <v>456</v>
      </c>
    </row>
    <row r="3244" spans="1:16" x14ac:dyDescent="0.35">
      <c r="A3244" t="str">
        <f>VLOOKUP(E3244,kontoplaan!A231:F1699,6,FALSE)</f>
        <v>Põhitegevuse kulud</v>
      </c>
      <c r="B3244" t="str">
        <f>VLOOKUP(E3244,kontogrupp!A985:B2323,2,FALSE)</f>
        <v>55 - majandamiskulud</v>
      </c>
      <c r="C3244" t="s">
        <v>172</v>
      </c>
      <c r="D3244">
        <v>4466</v>
      </c>
      <c r="E3244" s="1">
        <v>551104</v>
      </c>
      <c r="F3244" t="s">
        <v>172</v>
      </c>
      <c r="G3244" t="s">
        <v>384</v>
      </c>
      <c r="H3244" t="s">
        <v>385</v>
      </c>
      <c r="I3244" t="s">
        <v>339</v>
      </c>
      <c r="J3244" t="s">
        <v>340</v>
      </c>
      <c r="K3244" t="s">
        <v>455</v>
      </c>
      <c r="L3244" t="s">
        <v>456</v>
      </c>
    </row>
    <row r="3245" spans="1:16" x14ac:dyDescent="0.35">
      <c r="A3245" t="str">
        <f>VLOOKUP(E3245,kontoplaan!A232:F1700,6,FALSE)</f>
        <v>Põhitegevuse kulud</v>
      </c>
      <c r="B3245" t="str">
        <f>VLOOKUP(E3245,kontogrupp!A986:B2324,2,FALSE)</f>
        <v>55 - majandamiskulud</v>
      </c>
      <c r="C3245" t="s">
        <v>375</v>
      </c>
      <c r="D3245">
        <v>471</v>
      </c>
      <c r="E3245" s="1">
        <v>551102</v>
      </c>
      <c r="F3245" t="s">
        <v>375</v>
      </c>
      <c r="G3245" t="s">
        <v>384</v>
      </c>
      <c r="H3245" t="s">
        <v>385</v>
      </c>
      <c r="I3245" t="s">
        <v>339</v>
      </c>
      <c r="J3245" t="s">
        <v>340</v>
      </c>
      <c r="K3245" t="s">
        <v>455</v>
      </c>
      <c r="L3245" t="s">
        <v>456</v>
      </c>
    </row>
    <row r="3246" spans="1:16" x14ac:dyDescent="0.35">
      <c r="A3246" t="str">
        <f>VLOOKUP(E3246,kontoplaan!A233:F1701,6,FALSE)</f>
        <v>Põhitegevuse kulud</v>
      </c>
      <c r="B3246" t="str">
        <f>VLOOKUP(E3246,kontogrupp!A987:B2325,2,FALSE)</f>
        <v>55 - majandamiskulud</v>
      </c>
      <c r="C3246" t="s">
        <v>354</v>
      </c>
      <c r="D3246">
        <v>1351</v>
      </c>
      <c r="E3246" s="1">
        <v>551101</v>
      </c>
      <c r="F3246" t="s">
        <v>354</v>
      </c>
      <c r="G3246" t="s">
        <v>384</v>
      </c>
      <c r="H3246" t="s">
        <v>385</v>
      </c>
      <c r="I3246" t="s">
        <v>339</v>
      </c>
      <c r="J3246" t="s">
        <v>340</v>
      </c>
      <c r="K3246" t="s">
        <v>455</v>
      </c>
      <c r="L3246" t="s">
        <v>456</v>
      </c>
    </row>
    <row r="3247" spans="1:16" x14ac:dyDescent="0.35">
      <c r="A3247" t="str">
        <f>VLOOKUP(E3247,kontoplaan!A234:F1702,6,FALSE)</f>
        <v>Põhitegevuse kulud</v>
      </c>
      <c r="B3247" t="str">
        <f>VLOOKUP(E3247,kontogrupp!A988:B2326,2,FALSE)</f>
        <v>55 - majandamiskulud</v>
      </c>
      <c r="C3247" t="s">
        <v>498</v>
      </c>
      <c r="D3247">
        <v>200</v>
      </c>
      <c r="E3247" s="1">
        <v>551109</v>
      </c>
      <c r="F3247" t="s">
        <v>498</v>
      </c>
      <c r="G3247" t="s">
        <v>384</v>
      </c>
      <c r="H3247" t="s">
        <v>385</v>
      </c>
      <c r="I3247" t="s">
        <v>339</v>
      </c>
      <c r="J3247" t="s">
        <v>340</v>
      </c>
      <c r="K3247" t="s">
        <v>420</v>
      </c>
      <c r="L3247" t="s">
        <v>421</v>
      </c>
    </row>
    <row r="3248" spans="1:16" x14ac:dyDescent="0.35">
      <c r="A3248" t="str">
        <f>VLOOKUP(E3248,kontoplaan!A235:F1703,6,FALSE)</f>
        <v>Põhitegevuse kulud</v>
      </c>
      <c r="B3248" t="str">
        <f>VLOOKUP(E3248,kontogrupp!A989:B2327,2,FALSE)</f>
        <v>55 - majandamiskulud</v>
      </c>
      <c r="C3248" t="s">
        <v>378</v>
      </c>
      <c r="D3248">
        <v>60</v>
      </c>
      <c r="E3248" s="1">
        <v>551107</v>
      </c>
      <c r="F3248" t="s">
        <v>378</v>
      </c>
      <c r="G3248" t="s">
        <v>384</v>
      </c>
      <c r="H3248" t="s">
        <v>385</v>
      </c>
      <c r="I3248" t="s">
        <v>339</v>
      </c>
      <c r="J3248" t="s">
        <v>340</v>
      </c>
      <c r="K3248" t="s">
        <v>420</v>
      </c>
      <c r="L3248" t="s">
        <v>421</v>
      </c>
    </row>
    <row r="3249" spans="1:16" x14ac:dyDescent="0.35">
      <c r="A3249" t="str">
        <f>VLOOKUP(E3249,kontoplaan!A236:F1704,6,FALSE)</f>
        <v>Põhitegevuse kulud</v>
      </c>
      <c r="B3249" t="str">
        <f>VLOOKUP(E3249,kontogrupp!A990:B2328,2,FALSE)</f>
        <v>55 - majandamiskulud</v>
      </c>
      <c r="C3249" t="s">
        <v>400</v>
      </c>
      <c r="D3249">
        <v>0</v>
      </c>
      <c r="E3249" s="1">
        <v>551106</v>
      </c>
      <c r="F3249" t="s">
        <v>400</v>
      </c>
      <c r="G3249" t="s">
        <v>384</v>
      </c>
      <c r="H3249" t="s">
        <v>385</v>
      </c>
      <c r="I3249" t="s">
        <v>339</v>
      </c>
      <c r="J3249" t="s">
        <v>340</v>
      </c>
      <c r="K3249" t="s">
        <v>420</v>
      </c>
      <c r="L3249" t="s">
        <v>421</v>
      </c>
    </row>
    <row r="3250" spans="1:16" x14ac:dyDescent="0.35">
      <c r="A3250" t="str">
        <f>VLOOKUP(E3250,kontoplaan!A237:F1705,6,FALSE)</f>
        <v>Põhitegevuse kulud</v>
      </c>
      <c r="B3250" t="str">
        <f>VLOOKUP(E3250,kontogrupp!A991:B2329,2,FALSE)</f>
        <v>55 - majandamiskulud</v>
      </c>
      <c r="C3250" t="s">
        <v>687</v>
      </c>
      <c r="D3250">
        <v>308</v>
      </c>
      <c r="E3250" s="1">
        <v>551105</v>
      </c>
      <c r="F3250" t="s">
        <v>687</v>
      </c>
      <c r="G3250" t="s">
        <v>384</v>
      </c>
      <c r="H3250" t="s">
        <v>385</v>
      </c>
      <c r="I3250" t="s">
        <v>339</v>
      </c>
      <c r="J3250" t="s">
        <v>340</v>
      </c>
      <c r="K3250" t="s">
        <v>420</v>
      </c>
      <c r="L3250" t="s">
        <v>421</v>
      </c>
    </row>
    <row r="3251" spans="1:16" x14ac:dyDescent="0.35">
      <c r="A3251" t="str">
        <f>VLOOKUP(E3251,kontoplaan!A238:F1706,6,FALSE)</f>
        <v>Põhitegevuse kulud</v>
      </c>
      <c r="B3251" t="str">
        <f>VLOOKUP(E3251,kontogrupp!A992:B2330,2,FALSE)</f>
        <v>55 - majandamiskulud</v>
      </c>
      <c r="C3251" t="s">
        <v>354</v>
      </c>
      <c r="D3251">
        <v>1732</v>
      </c>
      <c r="E3251" s="1">
        <v>551101</v>
      </c>
      <c r="F3251" t="s">
        <v>354</v>
      </c>
      <c r="G3251" t="s">
        <v>384</v>
      </c>
      <c r="H3251" t="s">
        <v>385</v>
      </c>
      <c r="I3251" t="s">
        <v>339</v>
      </c>
      <c r="J3251" t="s">
        <v>340</v>
      </c>
      <c r="K3251" t="s">
        <v>420</v>
      </c>
      <c r="L3251" t="s">
        <v>421</v>
      </c>
    </row>
    <row r="3252" spans="1:16" x14ac:dyDescent="0.35">
      <c r="A3252" t="str">
        <f>VLOOKUP(E3252,kontoplaan!A239:F1707,6,FALSE)</f>
        <v>Põhitegevuse kulud</v>
      </c>
      <c r="B3252" t="str">
        <f>VLOOKUP(E3252,kontogrupp!A993:B2331,2,FALSE)</f>
        <v>50 - tööjõukulud</v>
      </c>
      <c r="C3252" t="s">
        <v>18</v>
      </c>
      <c r="D3252">
        <v>48</v>
      </c>
      <c r="E3252" s="1">
        <v>506040</v>
      </c>
      <c r="F3252" t="s">
        <v>18</v>
      </c>
      <c r="G3252" t="s">
        <v>1016</v>
      </c>
      <c r="H3252" t="s">
        <v>1017</v>
      </c>
      <c r="I3252" t="s">
        <v>1443</v>
      </c>
      <c r="J3252" t="s">
        <v>1444</v>
      </c>
      <c r="O3252" t="s">
        <v>1445</v>
      </c>
      <c r="P3252" t="s">
        <v>1446</v>
      </c>
    </row>
    <row r="3253" spans="1:16" x14ac:dyDescent="0.35">
      <c r="A3253" t="str">
        <f>VLOOKUP(E3253,kontoplaan!A240:F1708,6,FALSE)</f>
        <v>Põhitegevuse kulud</v>
      </c>
      <c r="B3253" t="str">
        <f>VLOOKUP(E3253,kontogrupp!A994:B2332,2,FALSE)</f>
        <v>55 - majandamiskulud</v>
      </c>
      <c r="C3253" t="s">
        <v>498</v>
      </c>
      <c r="D3253">
        <v>200</v>
      </c>
      <c r="E3253" s="1">
        <v>551109</v>
      </c>
      <c r="F3253" t="s">
        <v>498</v>
      </c>
      <c r="G3253" t="s">
        <v>384</v>
      </c>
      <c r="H3253" t="s">
        <v>385</v>
      </c>
      <c r="I3253" t="s">
        <v>339</v>
      </c>
      <c r="J3253" t="s">
        <v>340</v>
      </c>
      <c r="K3253" t="s">
        <v>416</v>
      </c>
      <c r="L3253" t="s">
        <v>417</v>
      </c>
    </row>
    <row r="3254" spans="1:16" x14ac:dyDescent="0.35">
      <c r="A3254" t="str">
        <f>VLOOKUP(E3254,kontoplaan!A241:F1709,6,FALSE)</f>
        <v>Põhitegevuse kulud</v>
      </c>
      <c r="B3254" t="str">
        <f>VLOOKUP(E3254,kontogrupp!A995:B2333,2,FALSE)</f>
        <v>55 - majandamiskulud</v>
      </c>
      <c r="C3254" t="s">
        <v>378</v>
      </c>
      <c r="D3254">
        <v>427</v>
      </c>
      <c r="E3254" s="1">
        <v>551107</v>
      </c>
      <c r="F3254" t="s">
        <v>378</v>
      </c>
      <c r="G3254" t="s">
        <v>384</v>
      </c>
      <c r="H3254" t="s">
        <v>385</v>
      </c>
      <c r="I3254" t="s">
        <v>339</v>
      </c>
      <c r="J3254" t="s">
        <v>340</v>
      </c>
      <c r="K3254" t="s">
        <v>416</v>
      </c>
      <c r="L3254" t="s">
        <v>417</v>
      </c>
    </row>
    <row r="3255" spans="1:16" x14ac:dyDescent="0.35">
      <c r="A3255" t="str">
        <f>VLOOKUP(E3255,kontoplaan!A242:F1710,6,FALSE)</f>
        <v>Põhitegevuse kulud</v>
      </c>
      <c r="B3255" t="str">
        <f>VLOOKUP(E3255,kontogrupp!A996:B2334,2,FALSE)</f>
        <v>55 - majandamiskulud</v>
      </c>
      <c r="C3255" t="s">
        <v>400</v>
      </c>
      <c r="D3255">
        <v>0</v>
      </c>
      <c r="E3255" s="1">
        <v>551106</v>
      </c>
      <c r="F3255" t="s">
        <v>400</v>
      </c>
      <c r="G3255" t="s">
        <v>384</v>
      </c>
      <c r="H3255" t="s">
        <v>385</v>
      </c>
      <c r="I3255" t="s">
        <v>339</v>
      </c>
      <c r="J3255" t="s">
        <v>340</v>
      </c>
      <c r="K3255" t="s">
        <v>416</v>
      </c>
      <c r="L3255" t="s">
        <v>417</v>
      </c>
    </row>
    <row r="3256" spans="1:16" x14ac:dyDescent="0.35">
      <c r="A3256" t="str">
        <f>VLOOKUP(E3256,kontoplaan!A243:F1711,6,FALSE)</f>
        <v>Põhitegevuse kulud</v>
      </c>
      <c r="B3256" t="str">
        <f>VLOOKUP(E3256,kontogrupp!A997:B2335,2,FALSE)</f>
        <v>55 - majandamiskulud</v>
      </c>
      <c r="C3256" t="s">
        <v>687</v>
      </c>
      <c r="D3256">
        <v>406</v>
      </c>
      <c r="E3256" s="1">
        <v>551105</v>
      </c>
      <c r="F3256" t="s">
        <v>687</v>
      </c>
      <c r="G3256" t="s">
        <v>384</v>
      </c>
      <c r="H3256" t="s">
        <v>385</v>
      </c>
      <c r="I3256" t="s">
        <v>339</v>
      </c>
      <c r="J3256" t="s">
        <v>340</v>
      </c>
      <c r="K3256" t="s">
        <v>416</v>
      </c>
      <c r="L3256" t="s">
        <v>417</v>
      </c>
    </row>
    <row r="3257" spans="1:16" x14ac:dyDescent="0.35">
      <c r="A3257" t="str">
        <f>VLOOKUP(E3257,kontoplaan!A244:F1712,6,FALSE)</f>
        <v>Põhitegevuse kulud</v>
      </c>
      <c r="B3257" t="str">
        <f>VLOOKUP(E3257,kontogrupp!A998:B2336,2,FALSE)</f>
        <v>55 - majandamiskulud</v>
      </c>
      <c r="C3257" t="s">
        <v>172</v>
      </c>
      <c r="D3257">
        <v>24075</v>
      </c>
      <c r="E3257" s="1">
        <v>551104</v>
      </c>
      <c r="F3257" t="s">
        <v>172</v>
      </c>
      <c r="G3257" t="s">
        <v>384</v>
      </c>
      <c r="H3257" t="s">
        <v>385</v>
      </c>
      <c r="I3257" t="s">
        <v>339</v>
      </c>
      <c r="J3257" t="s">
        <v>340</v>
      </c>
      <c r="K3257" t="s">
        <v>416</v>
      </c>
      <c r="L3257" t="s">
        <v>417</v>
      </c>
    </row>
    <row r="3258" spans="1:16" x14ac:dyDescent="0.35">
      <c r="A3258" t="str">
        <f>VLOOKUP(E3258,kontoplaan!A245:F1713,6,FALSE)</f>
        <v>Põhitegevuse kulud</v>
      </c>
      <c r="B3258" t="str">
        <f>VLOOKUP(E3258,kontogrupp!A999:B2337,2,FALSE)</f>
        <v>55 - majandamiskulud</v>
      </c>
      <c r="C3258" t="s">
        <v>375</v>
      </c>
      <c r="D3258">
        <v>4616</v>
      </c>
      <c r="E3258" s="1">
        <v>551102</v>
      </c>
      <c r="F3258" t="s">
        <v>375</v>
      </c>
      <c r="G3258" t="s">
        <v>384</v>
      </c>
      <c r="H3258" t="s">
        <v>385</v>
      </c>
      <c r="I3258" t="s">
        <v>339</v>
      </c>
      <c r="J3258" t="s">
        <v>340</v>
      </c>
      <c r="K3258" t="s">
        <v>416</v>
      </c>
      <c r="L3258" t="s">
        <v>417</v>
      </c>
    </row>
    <row r="3259" spans="1:16" x14ac:dyDescent="0.35">
      <c r="A3259" t="str">
        <f>VLOOKUP(E3259,kontoplaan!A246:F1714,6,FALSE)</f>
        <v>Põhitegevuse kulud</v>
      </c>
      <c r="B3259" t="str">
        <f>VLOOKUP(E3259,kontogrupp!A1000:B2338,2,FALSE)</f>
        <v>55 - majandamiskulud</v>
      </c>
      <c r="C3259" t="s">
        <v>354</v>
      </c>
      <c r="D3259">
        <v>9369</v>
      </c>
      <c r="E3259" s="1">
        <v>551101</v>
      </c>
      <c r="F3259" t="s">
        <v>354</v>
      </c>
      <c r="G3259" t="s">
        <v>384</v>
      </c>
      <c r="H3259" t="s">
        <v>385</v>
      </c>
      <c r="I3259" t="s">
        <v>339</v>
      </c>
      <c r="J3259" t="s">
        <v>340</v>
      </c>
      <c r="K3259" t="s">
        <v>416</v>
      </c>
      <c r="L3259" t="s">
        <v>417</v>
      </c>
    </row>
    <row r="3260" spans="1:16" x14ac:dyDescent="0.35">
      <c r="A3260" t="str">
        <f>VLOOKUP(E3260,kontoplaan!A247:F1715,6,FALSE)</f>
        <v>Põhitegevuse kulud</v>
      </c>
      <c r="B3260" t="str">
        <f>VLOOKUP(E3260,kontogrupp!A1001:B2339,2,FALSE)</f>
        <v>55 - majandamiskulud</v>
      </c>
      <c r="C3260" t="s">
        <v>388</v>
      </c>
      <c r="D3260">
        <v>15256</v>
      </c>
      <c r="E3260" s="1">
        <v>551100</v>
      </c>
      <c r="F3260" t="s">
        <v>388</v>
      </c>
      <c r="G3260" t="s">
        <v>384</v>
      </c>
      <c r="H3260" t="s">
        <v>385</v>
      </c>
      <c r="I3260" t="s">
        <v>339</v>
      </c>
      <c r="J3260" t="s">
        <v>340</v>
      </c>
      <c r="K3260" t="s">
        <v>416</v>
      </c>
      <c r="L3260" t="s">
        <v>417</v>
      </c>
    </row>
    <row r="3261" spans="1:16" x14ac:dyDescent="0.35">
      <c r="A3261" t="str">
        <f>VLOOKUP(E3261,kontoplaan!A248:F1716,6,FALSE)</f>
        <v>Põhitegevuse kulud</v>
      </c>
      <c r="B3261" t="str">
        <f>VLOOKUP(E3261,kontogrupp!A1002:B2340,2,FALSE)</f>
        <v>55 - majandamiskulud</v>
      </c>
      <c r="C3261" t="s">
        <v>498</v>
      </c>
      <c r="D3261">
        <v>500</v>
      </c>
      <c r="E3261" s="1">
        <v>551109</v>
      </c>
      <c r="F3261" t="s">
        <v>498</v>
      </c>
      <c r="G3261" t="s">
        <v>384</v>
      </c>
      <c r="H3261" t="s">
        <v>385</v>
      </c>
      <c r="I3261" t="s">
        <v>339</v>
      </c>
      <c r="J3261" t="s">
        <v>340</v>
      </c>
      <c r="K3261" t="s">
        <v>390</v>
      </c>
      <c r="L3261" t="s">
        <v>391</v>
      </c>
    </row>
    <row r="3262" spans="1:16" x14ac:dyDescent="0.35">
      <c r="A3262" t="str">
        <f>VLOOKUP(E3262,kontoplaan!A249:F1717,6,FALSE)</f>
        <v>Põhitegevuse kulud</v>
      </c>
      <c r="B3262" t="str">
        <f>VLOOKUP(E3262,kontogrupp!A1003:B2341,2,FALSE)</f>
        <v>55 - majandamiskulud</v>
      </c>
      <c r="C3262" t="s">
        <v>378</v>
      </c>
      <c r="D3262">
        <v>1350</v>
      </c>
      <c r="E3262" s="1">
        <v>551107</v>
      </c>
      <c r="F3262" t="s">
        <v>378</v>
      </c>
      <c r="G3262" t="s">
        <v>384</v>
      </c>
      <c r="H3262" t="s">
        <v>385</v>
      </c>
      <c r="I3262" t="s">
        <v>339</v>
      </c>
      <c r="J3262" t="s">
        <v>340</v>
      </c>
      <c r="K3262" t="s">
        <v>390</v>
      </c>
      <c r="L3262" t="s">
        <v>391</v>
      </c>
    </row>
    <row r="3263" spans="1:16" x14ac:dyDescent="0.35">
      <c r="A3263" t="str">
        <f>VLOOKUP(E3263,kontoplaan!A250:F1718,6,FALSE)</f>
        <v>Põhitegevuse kulud</v>
      </c>
      <c r="B3263" t="str">
        <f>VLOOKUP(E3263,kontogrupp!A1004:B2342,2,FALSE)</f>
        <v>55 - majandamiskulud</v>
      </c>
      <c r="C3263" t="s">
        <v>400</v>
      </c>
      <c r="D3263">
        <v>0</v>
      </c>
      <c r="E3263" s="1">
        <v>551106</v>
      </c>
      <c r="F3263" t="s">
        <v>400</v>
      </c>
      <c r="G3263" t="s">
        <v>384</v>
      </c>
      <c r="H3263" t="s">
        <v>385</v>
      </c>
      <c r="I3263" t="s">
        <v>339</v>
      </c>
      <c r="J3263" t="s">
        <v>340</v>
      </c>
      <c r="K3263" t="s">
        <v>390</v>
      </c>
      <c r="L3263" t="s">
        <v>391</v>
      </c>
    </row>
    <row r="3264" spans="1:16" x14ac:dyDescent="0.35">
      <c r="A3264" t="str">
        <f>VLOOKUP(E3264,kontoplaan!A251:F1719,6,FALSE)</f>
        <v>Põhitegevuse kulud</v>
      </c>
      <c r="B3264" t="str">
        <f>VLOOKUP(E3264,kontogrupp!A1005:B2343,2,FALSE)</f>
        <v>55 - majandamiskulud</v>
      </c>
      <c r="C3264" t="s">
        <v>687</v>
      </c>
      <c r="D3264">
        <v>503</v>
      </c>
      <c r="E3264" s="1">
        <v>551105</v>
      </c>
      <c r="F3264" t="s">
        <v>687</v>
      </c>
      <c r="G3264" t="s">
        <v>384</v>
      </c>
      <c r="H3264" t="s">
        <v>385</v>
      </c>
      <c r="I3264" t="s">
        <v>339</v>
      </c>
      <c r="J3264" t="s">
        <v>340</v>
      </c>
      <c r="K3264" t="s">
        <v>390</v>
      </c>
      <c r="L3264" t="s">
        <v>391</v>
      </c>
    </row>
    <row r="3265" spans="1:12" x14ac:dyDescent="0.35">
      <c r="A3265" t="str">
        <f>VLOOKUP(E3265,kontoplaan!A252:F1720,6,FALSE)</f>
        <v>Põhitegevuse kulud</v>
      </c>
      <c r="B3265" t="str">
        <f>VLOOKUP(E3265,kontogrupp!A1006:B2344,2,FALSE)</f>
        <v>55 - majandamiskulud</v>
      </c>
      <c r="C3265" t="s">
        <v>172</v>
      </c>
      <c r="D3265">
        <v>12897</v>
      </c>
      <c r="E3265" s="1">
        <v>551104</v>
      </c>
      <c r="F3265" t="s">
        <v>172</v>
      </c>
      <c r="G3265" t="s">
        <v>384</v>
      </c>
      <c r="H3265" t="s">
        <v>385</v>
      </c>
      <c r="I3265" t="s">
        <v>339</v>
      </c>
      <c r="J3265" t="s">
        <v>340</v>
      </c>
      <c r="K3265" t="s">
        <v>390</v>
      </c>
      <c r="L3265" t="s">
        <v>391</v>
      </c>
    </row>
    <row r="3266" spans="1:12" x14ac:dyDescent="0.35">
      <c r="A3266" t="str">
        <f>VLOOKUP(E3266,kontoplaan!A253:F1721,6,FALSE)</f>
        <v>Põhitegevuse kulud</v>
      </c>
      <c r="B3266" t="str">
        <f>VLOOKUP(E3266,kontogrupp!A1007:B2345,2,FALSE)</f>
        <v>55 - majandamiskulud</v>
      </c>
      <c r="C3266" t="s">
        <v>375</v>
      </c>
      <c r="D3266">
        <v>3745</v>
      </c>
      <c r="E3266" s="1">
        <v>551102</v>
      </c>
      <c r="F3266" t="s">
        <v>375</v>
      </c>
      <c r="G3266" t="s">
        <v>384</v>
      </c>
      <c r="H3266" t="s">
        <v>385</v>
      </c>
      <c r="I3266" t="s">
        <v>339</v>
      </c>
      <c r="J3266" t="s">
        <v>340</v>
      </c>
      <c r="K3266" t="s">
        <v>390</v>
      </c>
      <c r="L3266" t="s">
        <v>391</v>
      </c>
    </row>
    <row r="3267" spans="1:12" x14ac:dyDescent="0.35">
      <c r="A3267" t="str">
        <f>VLOOKUP(E3267,kontoplaan!A254:F1722,6,FALSE)</f>
        <v>Põhitegevuse kulud</v>
      </c>
      <c r="B3267" t="str">
        <f>VLOOKUP(E3267,kontogrupp!A1008:B2346,2,FALSE)</f>
        <v>55 - majandamiskulud</v>
      </c>
      <c r="C3267" t="s">
        <v>354</v>
      </c>
      <c r="D3267">
        <v>25133</v>
      </c>
      <c r="E3267" s="1">
        <v>551101</v>
      </c>
      <c r="F3267" t="s">
        <v>354</v>
      </c>
      <c r="G3267" t="s">
        <v>384</v>
      </c>
      <c r="H3267" t="s">
        <v>385</v>
      </c>
      <c r="I3267" t="s">
        <v>339</v>
      </c>
      <c r="J3267" t="s">
        <v>340</v>
      </c>
      <c r="K3267" t="s">
        <v>390</v>
      </c>
      <c r="L3267" t="s">
        <v>391</v>
      </c>
    </row>
    <row r="3268" spans="1:12" x14ac:dyDescent="0.35">
      <c r="A3268" t="str">
        <f>VLOOKUP(E3268,kontoplaan!A255:F1723,6,FALSE)</f>
        <v>Põhitegevuse kulud</v>
      </c>
      <c r="B3268" t="str">
        <f>VLOOKUP(E3268,kontogrupp!A1009:B2347,2,FALSE)</f>
        <v>55 - majandamiskulud</v>
      </c>
      <c r="C3268" t="s">
        <v>388</v>
      </c>
      <c r="D3268">
        <v>31943</v>
      </c>
      <c r="E3268" s="1">
        <v>551100</v>
      </c>
      <c r="F3268" t="s">
        <v>388</v>
      </c>
      <c r="G3268" t="s">
        <v>384</v>
      </c>
      <c r="H3268" t="s">
        <v>385</v>
      </c>
      <c r="I3268" t="s">
        <v>339</v>
      </c>
      <c r="J3268" t="s">
        <v>340</v>
      </c>
      <c r="K3268" t="s">
        <v>390</v>
      </c>
      <c r="L3268" t="s">
        <v>391</v>
      </c>
    </row>
    <row r="3269" spans="1:12" x14ac:dyDescent="0.35">
      <c r="A3269" t="str">
        <f>VLOOKUP(E3269,kontoplaan!A256:F1724,6,FALSE)</f>
        <v>Põhitegevuse kulud</v>
      </c>
      <c r="B3269" t="str">
        <f>VLOOKUP(E3269,kontogrupp!A1010:B2348,2,FALSE)</f>
        <v>55 - majandamiskulud</v>
      </c>
      <c r="C3269" t="s">
        <v>498</v>
      </c>
      <c r="D3269">
        <v>0</v>
      </c>
      <c r="E3269" s="1">
        <v>551109</v>
      </c>
      <c r="F3269" t="s">
        <v>498</v>
      </c>
      <c r="G3269" t="s">
        <v>384</v>
      </c>
      <c r="H3269" t="s">
        <v>385</v>
      </c>
      <c r="I3269" t="s">
        <v>339</v>
      </c>
      <c r="J3269" t="s">
        <v>340</v>
      </c>
      <c r="K3269" t="s">
        <v>396</v>
      </c>
      <c r="L3269" t="s">
        <v>397</v>
      </c>
    </row>
    <row r="3270" spans="1:12" x14ac:dyDescent="0.35">
      <c r="A3270" t="str">
        <f>VLOOKUP(E3270,kontoplaan!A257:F1725,6,FALSE)</f>
        <v>Põhitegevuse kulud</v>
      </c>
      <c r="B3270" t="str">
        <f>VLOOKUP(E3270,kontogrupp!A1011:B2349,2,FALSE)</f>
        <v>55 - majandamiskulud</v>
      </c>
      <c r="C3270" t="s">
        <v>378</v>
      </c>
      <c r="D3270">
        <v>380</v>
      </c>
      <c r="E3270" s="1">
        <v>551107</v>
      </c>
      <c r="F3270" t="s">
        <v>378</v>
      </c>
      <c r="G3270" t="s">
        <v>384</v>
      </c>
      <c r="H3270" t="s">
        <v>385</v>
      </c>
      <c r="I3270" t="s">
        <v>339</v>
      </c>
      <c r="J3270" t="s">
        <v>340</v>
      </c>
      <c r="K3270" t="s">
        <v>396</v>
      </c>
      <c r="L3270" t="s">
        <v>397</v>
      </c>
    </row>
    <row r="3271" spans="1:12" x14ac:dyDescent="0.35">
      <c r="A3271" t="str">
        <f>VLOOKUP(E3271,kontoplaan!A258:F1726,6,FALSE)</f>
        <v>Põhitegevuse kulud</v>
      </c>
      <c r="B3271" t="str">
        <f>VLOOKUP(E3271,kontogrupp!A1012:B2350,2,FALSE)</f>
        <v>55 - majandamiskulud</v>
      </c>
      <c r="C3271" t="s">
        <v>400</v>
      </c>
      <c r="D3271">
        <v>0</v>
      </c>
      <c r="E3271" s="1">
        <v>551106</v>
      </c>
      <c r="F3271" t="s">
        <v>400</v>
      </c>
      <c r="G3271" t="s">
        <v>384</v>
      </c>
      <c r="H3271" t="s">
        <v>385</v>
      </c>
      <c r="I3271" t="s">
        <v>339</v>
      </c>
      <c r="J3271" t="s">
        <v>340</v>
      </c>
      <c r="K3271" t="s">
        <v>396</v>
      </c>
      <c r="L3271" t="s">
        <v>397</v>
      </c>
    </row>
    <row r="3272" spans="1:12" x14ac:dyDescent="0.35">
      <c r="A3272" t="str">
        <f>VLOOKUP(E3272,kontoplaan!A259:F1727,6,FALSE)</f>
        <v>Põhitegevuse kulud</v>
      </c>
      <c r="B3272" t="str">
        <f>VLOOKUP(E3272,kontogrupp!A1013:B2351,2,FALSE)</f>
        <v>55 - majandamiskulud</v>
      </c>
      <c r="C3272" t="s">
        <v>687</v>
      </c>
      <c r="D3272">
        <v>308</v>
      </c>
      <c r="E3272" s="1">
        <v>551105</v>
      </c>
      <c r="F3272" t="s">
        <v>687</v>
      </c>
      <c r="G3272" t="s">
        <v>384</v>
      </c>
      <c r="H3272" t="s">
        <v>385</v>
      </c>
      <c r="I3272" t="s">
        <v>339</v>
      </c>
      <c r="J3272" t="s">
        <v>340</v>
      </c>
      <c r="K3272" t="s">
        <v>396</v>
      </c>
      <c r="L3272" t="s">
        <v>397</v>
      </c>
    </row>
    <row r="3273" spans="1:12" x14ac:dyDescent="0.35">
      <c r="A3273" t="str">
        <f>VLOOKUP(E3273,kontoplaan!A260:F1728,6,FALSE)</f>
        <v>Põhitegevuse kulud</v>
      </c>
      <c r="B3273" t="str">
        <f>VLOOKUP(E3273,kontogrupp!A1014:B2352,2,FALSE)</f>
        <v>55 - majandamiskulud</v>
      </c>
      <c r="C3273" t="s">
        <v>172</v>
      </c>
      <c r="D3273">
        <v>6322</v>
      </c>
      <c r="E3273" s="1">
        <v>551104</v>
      </c>
      <c r="F3273" t="s">
        <v>172</v>
      </c>
      <c r="G3273" t="s">
        <v>384</v>
      </c>
      <c r="H3273" t="s">
        <v>385</v>
      </c>
      <c r="I3273" t="s">
        <v>339</v>
      </c>
      <c r="J3273" t="s">
        <v>340</v>
      </c>
      <c r="K3273" t="s">
        <v>396</v>
      </c>
      <c r="L3273" t="s">
        <v>397</v>
      </c>
    </row>
    <row r="3274" spans="1:12" x14ac:dyDescent="0.35">
      <c r="A3274" t="str">
        <f>VLOOKUP(E3274,kontoplaan!A261:F1729,6,FALSE)</f>
        <v>Põhitegevuse kulud</v>
      </c>
      <c r="B3274" t="str">
        <f>VLOOKUP(E3274,kontogrupp!A1015:B2353,2,FALSE)</f>
        <v>55 - majandamiskulud</v>
      </c>
      <c r="C3274" t="s">
        <v>375</v>
      </c>
      <c r="D3274">
        <v>738</v>
      </c>
      <c r="E3274" s="1">
        <v>551102</v>
      </c>
      <c r="F3274" t="s">
        <v>375</v>
      </c>
      <c r="G3274" t="s">
        <v>384</v>
      </c>
      <c r="H3274" t="s">
        <v>385</v>
      </c>
      <c r="I3274" t="s">
        <v>339</v>
      </c>
      <c r="J3274" t="s">
        <v>340</v>
      </c>
      <c r="K3274" t="s">
        <v>396</v>
      </c>
      <c r="L3274" t="s">
        <v>397</v>
      </c>
    </row>
    <row r="3275" spans="1:12" x14ac:dyDescent="0.35">
      <c r="A3275" t="str">
        <f>VLOOKUP(E3275,kontoplaan!A262:F1730,6,FALSE)</f>
        <v>Põhitegevuse kulud</v>
      </c>
      <c r="B3275" t="str">
        <f>VLOOKUP(E3275,kontogrupp!A1016:B2354,2,FALSE)</f>
        <v>55 - majandamiskulud</v>
      </c>
      <c r="C3275" t="s">
        <v>354</v>
      </c>
      <c r="D3275">
        <v>13266</v>
      </c>
      <c r="E3275" s="1">
        <v>551101</v>
      </c>
      <c r="F3275" t="s">
        <v>354</v>
      </c>
      <c r="G3275" t="s">
        <v>384</v>
      </c>
      <c r="H3275" t="s">
        <v>385</v>
      </c>
      <c r="I3275" t="s">
        <v>339</v>
      </c>
      <c r="J3275" t="s">
        <v>340</v>
      </c>
      <c r="K3275" t="s">
        <v>396</v>
      </c>
      <c r="L3275" t="s">
        <v>397</v>
      </c>
    </row>
    <row r="3276" spans="1:12" x14ac:dyDescent="0.35">
      <c r="A3276" t="str">
        <f>VLOOKUP(E3276,kontoplaan!A263:F1731,6,FALSE)</f>
        <v>Põhitegevuse kulud</v>
      </c>
      <c r="B3276" t="str">
        <f>VLOOKUP(E3276,kontogrupp!A1017:B2355,2,FALSE)</f>
        <v>55 - majandamiskulud</v>
      </c>
      <c r="C3276" t="s">
        <v>388</v>
      </c>
      <c r="D3276">
        <v>12813</v>
      </c>
      <c r="E3276" s="1">
        <v>551100</v>
      </c>
      <c r="F3276" t="s">
        <v>388</v>
      </c>
      <c r="G3276" t="s">
        <v>384</v>
      </c>
      <c r="H3276" t="s">
        <v>385</v>
      </c>
      <c r="I3276" t="s">
        <v>339</v>
      </c>
      <c r="J3276" t="s">
        <v>340</v>
      </c>
      <c r="K3276" t="s">
        <v>396</v>
      </c>
      <c r="L3276" t="s">
        <v>397</v>
      </c>
    </row>
    <row r="3277" spans="1:12" x14ac:dyDescent="0.35">
      <c r="A3277" t="str">
        <f>VLOOKUP(E3277,kontoplaan!A264:F1732,6,FALSE)</f>
        <v>Põhitegevuse kulud</v>
      </c>
      <c r="B3277" t="str">
        <f>VLOOKUP(E3277,kontogrupp!A1018:B2356,2,FALSE)</f>
        <v>55 - majandamiskulud</v>
      </c>
      <c r="C3277" t="s">
        <v>375</v>
      </c>
      <c r="D3277">
        <v>989</v>
      </c>
      <c r="E3277" s="1">
        <v>551102</v>
      </c>
      <c r="F3277" t="s">
        <v>375</v>
      </c>
      <c r="G3277" t="s">
        <v>384</v>
      </c>
      <c r="H3277" t="s">
        <v>385</v>
      </c>
      <c r="I3277" t="s">
        <v>339</v>
      </c>
      <c r="J3277" t="s">
        <v>340</v>
      </c>
      <c r="K3277" t="s">
        <v>386</v>
      </c>
      <c r="L3277" t="s">
        <v>387</v>
      </c>
    </row>
    <row r="3278" spans="1:12" x14ac:dyDescent="0.35">
      <c r="A3278" t="str">
        <f>VLOOKUP(E3278,kontoplaan!A265:F1733,6,FALSE)</f>
        <v>Põhitegevuse kulud</v>
      </c>
      <c r="B3278" t="str">
        <f>VLOOKUP(E3278,kontogrupp!A1019:B2357,2,FALSE)</f>
        <v>55 - majandamiskulud</v>
      </c>
      <c r="C3278" t="s">
        <v>354</v>
      </c>
      <c r="D3278">
        <v>7403</v>
      </c>
      <c r="E3278" s="1">
        <v>551101</v>
      </c>
      <c r="F3278" t="s">
        <v>354</v>
      </c>
      <c r="G3278" t="s">
        <v>384</v>
      </c>
      <c r="H3278" t="s">
        <v>385</v>
      </c>
      <c r="I3278" t="s">
        <v>339</v>
      </c>
      <c r="J3278" t="s">
        <v>340</v>
      </c>
      <c r="K3278" t="s">
        <v>386</v>
      </c>
      <c r="L3278" t="s">
        <v>387</v>
      </c>
    </row>
    <row r="3279" spans="1:12" x14ac:dyDescent="0.35">
      <c r="A3279" t="str">
        <f>VLOOKUP(E3279,kontoplaan!A266:F1734,6,FALSE)</f>
        <v>Põhitegevuse kulud</v>
      </c>
      <c r="B3279" t="str">
        <f>VLOOKUP(E3279,kontogrupp!A1020:B2358,2,FALSE)</f>
        <v>55 - majandamiskulud</v>
      </c>
      <c r="C3279" t="s">
        <v>388</v>
      </c>
      <c r="D3279">
        <v>23862</v>
      </c>
      <c r="E3279" s="1">
        <v>551100</v>
      </c>
      <c r="F3279" t="s">
        <v>388</v>
      </c>
      <c r="G3279" t="s">
        <v>384</v>
      </c>
      <c r="H3279" t="s">
        <v>385</v>
      </c>
      <c r="I3279" t="s">
        <v>339</v>
      </c>
      <c r="J3279" t="s">
        <v>340</v>
      </c>
      <c r="K3279" t="s">
        <v>386</v>
      </c>
      <c r="L3279" t="s">
        <v>387</v>
      </c>
    </row>
    <row r="3280" spans="1:12" x14ac:dyDescent="0.35">
      <c r="A3280" t="str">
        <f>VLOOKUP(E3280,kontoplaan!A267:F1735,6,FALSE)</f>
        <v>Põhitegevuse kulud</v>
      </c>
      <c r="B3280" t="str">
        <f>VLOOKUP(E3280,kontogrupp!A1021:B2359,2,FALSE)</f>
        <v>55 - majandamiskulud</v>
      </c>
      <c r="C3280" t="s">
        <v>498</v>
      </c>
      <c r="D3280">
        <v>500</v>
      </c>
      <c r="E3280" s="1">
        <v>551109</v>
      </c>
      <c r="F3280" t="s">
        <v>498</v>
      </c>
      <c r="G3280" t="s">
        <v>384</v>
      </c>
      <c r="H3280" t="s">
        <v>385</v>
      </c>
      <c r="I3280" t="s">
        <v>339</v>
      </c>
      <c r="J3280" t="s">
        <v>340</v>
      </c>
      <c r="K3280" t="s">
        <v>418</v>
      </c>
      <c r="L3280" t="s">
        <v>419</v>
      </c>
    </row>
    <row r="3281" spans="1:12" x14ac:dyDescent="0.35">
      <c r="A3281" t="str">
        <f>VLOOKUP(E3281,kontoplaan!A268:F1736,6,FALSE)</f>
        <v>Põhitegevuse kulud</v>
      </c>
      <c r="B3281" t="str">
        <f>VLOOKUP(E3281,kontogrupp!A1022:B2360,2,FALSE)</f>
        <v>55 - majandamiskulud</v>
      </c>
      <c r="C3281" t="s">
        <v>378</v>
      </c>
      <c r="D3281">
        <v>484</v>
      </c>
      <c r="E3281" s="1">
        <v>551107</v>
      </c>
      <c r="F3281" t="s">
        <v>378</v>
      </c>
      <c r="G3281" t="s">
        <v>384</v>
      </c>
      <c r="H3281" t="s">
        <v>385</v>
      </c>
      <c r="I3281" t="s">
        <v>339</v>
      </c>
      <c r="J3281" t="s">
        <v>340</v>
      </c>
      <c r="K3281" t="s">
        <v>418</v>
      </c>
      <c r="L3281" t="s">
        <v>419</v>
      </c>
    </row>
    <row r="3282" spans="1:12" x14ac:dyDescent="0.35">
      <c r="A3282" t="str">
        <f>VLOOKUP(E3282,kontoplaan!A269:F1737,6,FALSE)</f>
        <v>Põhitegevuse kulud</v>
      </c>
      <c r="B3282" t="str">
        <f>VLOOKUP(E3282,kontogrupp!A1023:B2361,2,FALSE)</f>
        <v>55 - majandamiskulud</v>
      </c>
      <c r="C3282" t="s">
        <v>400</v>
      </c>
      <c r="D3282">
        <v>0</v>
      </c>
      <c r="E3282" s="1">
        <v>551106</v>
      </c>
      <c r="F3282" t="s">
        <v>400</v>
      </c>
      <c r="G3282" t="s">
        <v>384</v>
      </c>
      <c r="H3282" t="s">
        <v>385</v>
      </c>
      <c r="I3282" t="s">
        <v>339</v>
      </c>
      <c r="J3282" t="s">
        <v>340</v>
      </c>
      <c r="K3282" t="s">
        <v>418</v>
      </c>
      <c r="L3282" t="s">
        <v>419</v>
      </c>
    </row>
    <row r="3283" spans="1:12" x14ac:dyDescent="0.35">
      <c r="A3283" t="str">
        <f>VLOOKUP(E3283,kontoplaan!A270:F1738,6,FALSE)</f>
        <v>Põhitegevuse kulud</v>
      </c>
      <c r="B3283" t="str">
        <f>VLOOKUP(E3283,kontogrupp!A1024:B2362,2,FALSE)</f>
        <v>55 - majandamiskulud</v>
      </c>
      <c r="C3283" t="s">
        <v>687</v>
      </c>
      <c r="D3283">
        <v>308</v>
      </c>
      <c r="E3283" s="1">
        <v>551105</v>
      </c>
      <c r="F3283" t="s">
        <v>687</v>
      </c>
      <c r="G3283" t="s">
        <v>384</v>
      </c>
      <c r="H3283" t="s">
        <v>385</v>
      </c>
      <c r="I3283" t="s">
        <v>339</v>
      </c>
      <c r="J3283" t="s">
        <v>340</v>
      </c>
      <c r="K3283" t="s">
        <v>418</v>
      </c>
      <c r="L3283" t="s">
        <v>419</v>
      </c>
    </row>
    <row r="3284" spans="1:12" x14ac:dyDescent="0.35">
      <c r="A3284" t="str">
        <f>VLOOKUP(E3284,kontoplaan!A271:F1739,6,FALSE)</f>
        <v>Põhitegevuse kulud</v>
      </c>
      <c r="B3284" t="str">
        <f>VLOOKUP(E3284,kontogrupp!A1025:B2363,2,FALSE)</f>
        <v>55 - majandamiskulud</v>
      </c>
      <c r="C3284" t="s">
        <v>172</v>
      </c>
      <c r="D3284">
        <v>4216</v>
      </c>
      <c r="E3284" s="1">
        <v>551104</v>
      </c>
      <c r="F3284" t="s">
        <v>172</v>
      </c>
      <c r="G3284" t="s">
        <v>384</v>
      </c>
      <c r="H3284" t="s">
        <v>385</v>
      </c>
      <c r="I3284" t="s">
        <v>339</v>
      </c>
      <c r="J3284" t="s">
        <v>340</v>
      </c>
      <c r="K3284" t="s">
        <v>418</v>
      </c>
      <c r="L3284" t="s">
        <v>419</v>
      </c>
    </row>
    <row r="3285" spans="1:12" x14ac:dyDescent="0.35">
      <c r="A3285" t="str">
        <f>VLOOKUP(E3285,kontoplaan!A272:F1740,6,FALSE)</f>
        <v>Põhitegevuse kulud</v>
      </c>
      <c r="B3285" t="str">
        <f>VLOOKUP(E3285,kontogrupp!A1026:B2364,2,FALSE)</f>
        <v>55 - majandamiskulud</v>
      </c>
      <c r="C3285" t="s">
        <v>375</v>
      </c>
      <c r="D3285">
        <v>787</v>
      </c>
      <c r="E3285" s="1">
        <v>551102</v>
      </c>
      <c r="F3285" t="s">
        <v>375</v>
      </c>
      <c r="G3285" t="s">
        <v>384</v>
      </c>
      <c r="H3285" t="s">
        <v>385</v>
      </c>
      <c r="I3285" t="s">
        <v>339</v>
      </c>
      <c r="J3285" t="s">
        <v>340</v>
      </c>
      <c r="K3285" t="s">
        <v>418</v>
      </c>
      <c r="L3285" t="s">
        <v>419</v>
      </c>
    </row>
    <row r="3286" spans="1:12" x14ac:dyDescent="0.35">
      <c r="A3286" t="str">
        <f>VLOOKUP(E3286,kontoplaan!A273:F1741,6,FALSE)</f>
        <v>Põhitegevuse kulud</v>
      </c>
      <c r="B3286" t="str">
        <f>VLOOKUP(E3286,kontogrupp!A1027:B2365,2,FALSE)</f>
        <v>55 - majandamiskulud</v>
      </c>
      <c r="C3286" t="s">
        <v>354</v>
      </c>
      <c r="D3286">
        <v>50910</v>
      </c>
      <c r="E3286" s="1">
        <v>551101</v>
      </c>
      <c r="F3286" t="s">
        <v>354</v>
      </c>
      <c r="G3286" t="s">
        <v>384</v>
      </c>
      <c r="H3286" t="s">
        <v>385</v>
      </c>
      <c r="I3286" t="s">
        <v>339</v>
      </c>
      <c r="J3286" t="s">
        <v>340</v>
      </c>
      <c r="K3286" t="s">
        <v>418</v>
      </c>
      <c r="L3286" t="s">
        <v>419</v>
      </c>
    </row>
    <row r="3287" spans="1:12" x14ac:dyDescent="0.35">
      <c r="A3287" t="str">
        <f>VLOOKUP(E3287,kontoplaan!A274:F1742,6,FALSE)</f>
        <v>Põhitegevuse kulud</v>
      </c>
      <c r="B3287" t="str">
        <f>VLOOKUP(E3287,kontogrupp!A1028:B2366,2,FALSE)</f>
        <v>55 - majandamiskulud</v>
      </c>
      <c r="C3287" t="s">
        <v>388</v>
      </c>
      <c r="D3287">
        <v>65857</v>
      </c>
      <c r="E3287" s="1">
        <v>551100</v>
      </c>
      <c r="F3287" t="s">
        <v>388</v>
      </c>
      <c r="G3287" t="s">
        <v>384</v>
      </c>
      <c r="H3287" t="s">
        <v>385</v>
      </c>
      <c r="I3287" t="s">
        <v>339</v>
      </c>
      <c r="J3287" t="s">
        <v>340</v>
      </c>
      <c r="K3287" t="s">
        <v>418</v>
      </c>
      <c r="L3287" t="s">
        <v>419</v>
      </c>
    </row>
    <row r="3288" spans="1:12" x14ac:dyDescent="0.35">
      <c r="A3288" t="str">
        <f>VLOOKUP(E3288,kontoplaan!A275:F1743,6,FALSE)</f>
        <v>Põhitegevuse kulud</v>
      </c>
      <c r="B3288" t="str">
        <f>VLOOKUP(E3288,kontogrupp!A1029:B2367,2,FALSE)</f>
        <v>45 - toetused juriidilistele isikutele</v>
      </c>
      <c r="C3288" t="s">
        <v>1064</v>
      </c>
      <c r="D3288">
        <v>50</v>
      </c>
      <c r="E3288" s="1">
        <v>452800</v>
      </c>
      <c r="F3288" t="s">
        <v>1064</v>
      </c>
      <c r="G3288" t="s">
        <v>422</v>
      </c>
      <c r="H3288" t="s">
        <v>423</v>
      </c>
      <c r="I3288" t="s">
        <v>307</v>
      </c>
      <c r="J3288" t="s">
        <v>308</v>
      </c>
    </row>
    <row r="3289" spans="1:12" x14ac:dyDescent="0.35">
      <c r="A3289" t="str">
        <f>VLOOKUP(E3289,kontoplaan!A276:F1744,6,FALSE)</f>
        <v>Põhitegevuse kulud</v>
      </c>
      <c r="B3289" t="str">
        <f>VLOOKUP(E3289,kontogrupp!A1030:B2368,2,FALSE)</f>
        <v>55 - majandamiskulud</v>
      </c>
      <c r="C3289" t="s">
        <v>498</v>
      </c>
      <c r="D3289">
        <v>0</v>
      </c>
      <c r="E3289" s="1">
        <v>551109</v>
      </c>
      <c r="F3289" t="s">
        <v>498</v>
      </c>
      <c r="G3289" t="s">
        <v>1270</v>
      </c>
      <c r="H3289" t="s">
        <v>1271</v>
      </c>
      <c r="I3289" t="s">
        <v>412</v>
      </c>
      <c r="J3289" t="s">
        <v>413</v>
      </c>
      <c r="K3289" t="s">
        <v>1510</v>
      </c>
      <c r="L3289" t="s">
        <v>1511</v>
      </c>
    </row>
    <row r="3290" spans="1:12" x14ac:dyDescent="0.35">
      <c r="A3290" t="str">
        <f>VLOOKUP(E3290,kontoplaan!A277:F1745,6,FALSE)</f>
        <v>Põhitegevuse kulud</v>
      </c>
      <c r="B3290" t="str">
        <f>VLOOKUP(E3290,kontogrupp!A1031:B2369,2,FALSE)</f>
        <v>55 - majandamiskulud</v>
      </c>
      <c r="C3290" t="s">
        <v>378</v>
      </c>
      <c r="D3290">
        <v>170</v>
      </c>
      <c r="E3290" s="1">
        <v>551107</v>
      </c>
      <c r="F3290" t="s">
        <v>378</v>
      </c>
      <c r="G3290" t="s">
        <v>1270</v>
      </c>
      <c r="H3290" t="s">
        <v>1271</v>
      </c>
      <c r="I3290" t="s">
        <v>412</v>
      </c>
      <c r="J3290" t="s">
        <v>413</v>
      </c>
      <c r="K3290" t="s">
        <v>1510</v>
      </c>
      <c r="L3290" t="s">
        <v>1511</v>
      </c>
    </row>
    <row r="3291" spans="1:12" x14ac:dyDescent="0.35">
      <c r="A3291" t="str">
        <f>VLOOKUP(E3291,kontoplaan!A278:F1746,6,FALSE)</f>
        <v>Põhitegevuse kulud</v>
      </c>
      <c r="B3291" t="str">
        <f>VLOOKUP(E3291,kontogrupp!A1032:B2370,2,FALSE)</f>
        <v>55 - majandamiskulud</v>
      </c>
      <c r="C3291" t="s">
        <v>687</v>
      </c>
      <c r="D3291">
        <v>308</v>
      </c>
      <c r="E3291" s="1">
        <v>551105</v>
      </c>
      <c r="F3291" t="s">
        <v>687</v>
      </c>
      <c r="G3291" t="s">
        <v>1270</v>
      </c>
      <c r="H3291" t="s">
        <v>1271</v>
      </c>
      <c r="I3291" t="s">
        <v>412</v>
      </c>
      <c r="J3291" t="s">
        <v>413</v>
      </c>
      <c r="K3291" t="s">
        <v>1510</v>
      </c>
      <c r="L3291" t="s">
        <v>1511</v>
      </c>
    </row>
    <row r="3292" spans="1:12" x14ac:dyDescent="0.35">
      <c r="A3292" t="str">
        <f>VLOOKUP(E3292,kontoplaan!A279:F1747,6,FALSE)</f>
        <v>Põhitegevuse kulud</v>
      </c>
      <c r="B3292" t="str">
        <f>VLOOKUP(E3292,kontogrupp!A1033:B2371,2,FALSE)</f>
        <v>55 - majandamiskulud</v>
      </c>
      <c r="C3292" t="s">
        <v>2067</v>
      </c>
      <c r="D3292">
        <v>14370</v>
      </c>
      <c r="E3292" s="1">
        <v>551240</v>
      </c>
      <c r="F3292" t="s">
        <v>172</v>
      </c>
      <c r="G3292" t="s">
        <v>1270</v>
      </c>
      <c r="H3292" t="s">
        <v>1271</v>
      </c>
      <c r="I3292" t="s">
        <v>412</v>
      </c>
      <c r="J3292" t="s">
        <v>413</v>
      </c>
      <c r="K3292" t="s">
        <v>1510</v>
      </c>
      <c r="L3292" t="s">
        <v>1511</v>
      </c>
    </row>
    <row r="3293" spans="1:12" x14ac:dyDescent="0.35">
      <c r="A3293" t="str">
        <f>VLOOKUP(E3293,kontoplaan!A280:F1748,6,FALSE)</f>
        <v>Põhitegevuse kulud</v>
      </c>
      <c r="B3293" t="str">
        <f>VLOOKUP(E3293,kontogrupp!A1034:B2372,2,FALSE)</f>
        <v>55 - majandamiskulud</v>
      </c>
      <c r="C3293" t="s">
        <v>375</v>
      </c>
      <c r="D3293">
        <v>1175</v>
      </c>
      <c r="E3293" s="1">
        <v>551220</v>
      </c>
      <c r="F3293" t="s">
        <v>375</v>
      </c>
      <c r="G3293" t="s">
        <v>1270</v>
      </c>
      <c r="H3293" t="s">
        <v>1271</v>
      </c>
      <c r="I3293" t="s">
        <v>412</v>
      </c>
      <c r="J3293" t="s">
        <v>413</v>
      </c>
      <c r="K3293" t="s">
        <v>1510</v>
      </c>
      <c r="L3293" t="s">
        <v>1511</v>
      </c>
    </row>
    <row r="3294" spans="1:12" x14ac:dyDescent="0.35">
      <c r="A3294" t="str">
        <f>VLOOKUP(E3294,kontoplaan!A281:F1749,6,FALSE)</f>
        <v>Põhitegevuse kulud</v>
      </c>
      <c r="B3294" t="str">
        <f>VLOOKUP(E3294,kontogrupp!A1035:B2373,2,FALSE)</f>
        <v>55 - majandamiskulud</v>
      </c>
      <c r="C3294" t="s">
        <v>354</v>
      </c>
      <c r="D3294">
        <v>8005</v>
      </c>
      <c r="E3294" s="1">
        <v>551210</v>
      </c>
      <c r="F3294" t="s">
        <v>354</v>
      </c>
      <c r="G3294" t="s">
        <v>1270</v>
      </c>
      <c r="H3294" t="s">
        <v>1271</v>
      </c>
      <c r="I3294" t="s">
        <v>412</v>
      </c>
      <c r="J3294" t="s">
        <v>413</v>
      </c>
      <c r="K3294" t="s">
        <v>1510</v>
      </c>
      <c r="L3294" t="s">
        <v>1511</v>
      </c>
    </row>
    <row r="3295" spans="1:12" x14ac:dyDescent="0.35">
      <c r="A3295" t="str">
        <f>VLOOKUP(E3295,kontoplaan!A282:F1750,6,FALSE)</f>
        <v>Põhitegevuse kulud</v>
      </c>
      <c r="B3295" t="str">
        <f>VLOOKUP(E3295,kontogrupp!A1036:B2374,2,FALSE)</f>
        <v>55 - majandamiskulud</v>
      </c>
      <c r="C3295" t="s">
        <v>904</v>
      </c>
      <c r="D3295">
        <v>18310</v>
      </c>
      <c r="E3295" s="1">
        <v>551108</v>
      </c>
      <c r="F3295" t="s">
        <v>904</v>
      </c>
      <c r="G3295" t="s">
        <v>458</v>
      </c>
      <c r="H3295" t="s">
        <v>459</v>
      </c>
      <c r="I3295" t="s">
        <v>348</v>
      </c>
      <c r="J3295" t="s">
        <v>349</v>
      </c>
      <c r="K3295" t="s">
        <v>529</v>
      </c>
      <c r="L3295" t="s">
        <v>530</v>
      </c>
    </row>
    <row r="3296" spans="1:12" x14ac:dyDescent="0.35">
      <c r="A3296" t="str">
        <f>VLOOKUP(E3296,kontoplaan!A283:F1751,6,FALSE)</f>
        <v>Põhitegevuse kulud</v>
      </c>
      <c r="B3296" t="str">
        <f>VLOOKUP(E3296,kontogrupp!A1037:B2375,2,FALSE)</f>
        <v>55 - majandamiskulud</v>
      </c>
      <c r="C3296" t="s">
        <v>378</v>
      </c>
      <c r="D3296">
        <v>195</v>
      </c>
      <c r="E3296" s="1">
        <v>551107</v>
      </c>
      <c r="F3296" t="s">
        <v>378</v>
      </c>
      <c r="G3296" t="s">
        <v>458</v>
      </c>
      <c r="H3296" t="s">
        <v>459</v>
      </c>
      <c r="I3296" t="s">
        <v>348</v>
      </c>
      <c r="J3296" t="s">
        <v>349</v>
      </c>
      <c r="K3296" t="s">
        <v>529</v>
      </c>
      <c r="L3296" t="s">
        <v>530</v>
      </c>
    </row>
    <row r="3297" spans="1:12" x14ac:dyDescent="0.35">
      <c r="A3297" t="str">
        <f>VLOOKUP(E3297,kontoplaan!A284:F1752,6,FALSE)</f>
        <v>Põhitegevuse kulud</v>
      </c>
      <c r="B3297" t="str">
        <f>VLOOKUP(E3297,kontogrupp!A1038:B2376,2,FALSE)</f>
        <v>55 - majandamiskulud</v>
      </c>
      <c r="C3297" t="s">
        <v>687</v>
      </c>
      <c r="D3297">
        <v>308</v>
      </c>
      <c r="E3297" s="1">
        <v>551105</v>
      </c>
      <c r="F3297" t="s">
        <v>687</v>
      </c>
      <c r="G3297" t="s">
        <v>458</v>
      </c>
      <c r="H3297" t="s">
        <v>459</v>
      </c>
      <c r="I3297" t="s">
        <v>348</v>
      </c>
      <c r="J3297" t="s">
        <v>349</v>
      </c>
      <c r="K3297" t="s">
        <v>529</v>
      </c>
      <c r="L3297" t="s">
        <v>530</v>
      </c>
    </row>
    <row r="3298" spans="1:12" x14ac:dyDescent="0.35">
      <c r="A3298" t="str">
        <f>VLOOKUP(E3298,kontoplaan!A285:F1753,6,FALSE)</f>
        <v>Põhitegevuse kulud</v>
      </c>
      <c r="B3298" t="str">
        <f>VLOOKUP(E3298,kontogrupp!A1039:B2377,2,FALSE)</f>
        <v>55 - majandamiskulud</v>
      </c>
      <c r="C3298" t="s">
        <v>172</v>
      </c>
      <c r="D3298">
        <v>1200</v>
      </c>
      <c r="E3298" s="1">
        <v>551104</v>
      </c>
      <c r="F3298" t="s">
        <v>172</v>
      </c>
      <c r="G3298" t="s">
        <v>458</v>
      </c>
      <c r="H3298" t="s">
        <v>459</v>
      </c>
      <c r="I3298" t="s">
        <v>348</v>
      </c>
      <c r="J3298" t="s">
        <v>349</v>
      </c>
      <c r="K3298" t="s">
        <v>529</v>
      </c>
      <c r="L3298" t="s">
        <v>530</v>
      </c>
    </row>
    <row r="3299" spans="1:12" x14ac:dyDescent="0.35">
      <c r="A3299" t="str">
        <f>VLOOKUP(E3299,kontoplaan!A286:F1754,6,FALSE)</f>
        <v>Põhitegevuse kulud</v>
      </c>
      <c r="B3299" t="str">
        <f>VLOOKUP(E3299,kontogrupp!A1040:B2378,2,FALSE)</f>
        <v>55 - majandamiskulud</v>
      </c>
      <c r="C3299" t="s">
        <v>375</v>
      </c>
      <c r="D3299">
        <v>1454</v>
      </c>
      <c r="E3299" s="1">
        <v>551102</v>
      </c>
      <c r="F3299" t="s">
        <v>375</v>
      </c>
      <c r="G3299" t="s">
        <v>458</v>
      </c>
      <c r="H3299" t="s">
        <v>459</v>
      </c>
      <c r="I3299" t="s">
        <v>348</v>
      </c>
      <c r="J3299" t="s">
        <v>349</v>
      </c>
      <c r="K3299" t="s">
        <v>529</v>
      </c>
      <c r="L3299" t="s">
        <v>530</v>
      </c>
    </row>
    <row r="3300" spans="1:12" x14ac:dyDescent="0.35">
      <c r="A3300" t="str">
        <f>VLOOKUP(E3300,kontoplaan!A287:F1755,6,FALSE)</f>
        <v>Põhitegevuse kulud</v>
      </c>
      <c r="B3300" t="str">
        <f>VLOOKUP(E3300,kontogrupp!A1041:B2379,2,FALSE)</f>
        <v>55 - majandamiskulud</v>
      </c>
      <c r="C3300" t="s">
        <v>354</v>
      </c>
      <c r="D3300">
        <v>10024</v>
      </c>
      <c r="E3300" s="1">
        <v>551101</v>
      </c>
      <c r="F3300" t="s">
        <v>354</v>
      </c>
      <c r="G3300" t="s">
        <v>458</v>
      </c>
      <c r="H3300" t="s">
        <v>459</v>
      </c>
      <c r="I3300" t="s">
        <v>348</v>
      </c>
      <c r="J3300" t="s">
        <v>349</v>
      </c>
      <c r="K3300" t="s">
        <v>529</v>
      </c>
      <c r="L3300" t="s">
        <v>530</v>
      </c>
    </row>
    <row r="3301" spans="1:12" x14ac:dyDescent="0.35">
      <c r="A3301" t="str">
        <f>VLOOKUP(E3301,kontoplaan!A288:F1756,6,FALSE)</f>
        <v>Põhitegevuse kulud</v>
      </c>
      <c r="B3301" t="str">
        <f>VLOOKUP(E3301,kontogrupp!A1042:B2380,2,FALSE)</f>
        <v>55 - majandamiskulud</v>
      </c>
      <c r="C3301" t="s">
        <v>388</v>
      </c>
      <c r="D3301">
        <v>2799</v>
      </c>
      <c r="E3301" s="1">
        <v>551100</v>
      </c>
      <c r="F3301" t="s">
        <v>388</v>
      </c>
      <c r="G3301" t="s">
        <v>458</v>
      </c>
      <c r="H3301" t="s">
        <v>459</v>
      </c>
      <c r="I3301" t="s">
        <v>348</v>
      </c>
      <c r="J3301" t="s">
        <v>349</v>
      </c>
      <c r="K3301" t="s">
        <v>529</v>
      </c>
      <c r="L3301" t="s">
        <v>530</v>
      </c>
    </row>
    <row r="3302" spans="1:12" x14ac:dyDescent="0.35">
      <c r="A3302" t="str">
        <f>VLOOKUP(E3302,kontoplaan!A289:F1757,6,FALSE)</f>
        <v>Põhitegevuse kulud</v>
      </c>
      <c r="B3302" t="str">
        <f>VLOOKUP(E3302,kontogrupp!A1043:B2381,2,FALSE)</f>
        <v>55 - majandamiskulud</v>
      </c>
      <c r="C3302" t="s">
        <v>378</v>
      </c>
      <c r="D3302">
        <v>40</v>
      </c>
      <c r="E3302" s="1">
        <v>551107</v>
      </c>
      <c r="F3302" t="s">
        <v>378</v>
      </c>
      <c r="G3302" t="s">
        <v>554</v>
      </c>
      <c r="H3302" t="s">
        <v>555</v>
      </c>
      <c r="I3302" t="s">
        <v>492</v>
      </c>
      <c r="J3302" t="s">
        <v>493</v>
      </c>
      <c r="K3302" t="s">
        <v>556</v>
      </c>
      <c r="L3302" t="s">
        <v>557</v>
      </c>
    </row>
    <row r="3303" spans="1:12" x14ac:dyDescent="0.35">
      <c r="A3303" t="str">
        <f>VLOOKUP(E3303,kontoplaan!A290:F1758,6,FALSE)</f>
        <v>Põhitegevuse kulud</v>
      </c>
      <c r="B3303" t="str">
        <f>VLOOKUP(E3303,kontogrupp!A1044:B2382,2,FALSE)</f>
        <v>55 - majandamiskulud</v>
      </c>
      <c r="C3303" t="s">
        <v>687</v>
      </c>
      <c r="D3303">
        <v>308</v>
      </c>
      <c r="E3303" s="1">
        <v>551105</v>
      </c>
      <c r="F3303" t="s">
        <v>687</v>
      </c>
      <c r="G3303" t="s">
        <v>554</v>
      </c>
      <c r="H3303" t="s">
        <v>555</v>
      </c>
      <c r="I3303" t="s">
        <v>492</v>
      </c>
      <c r="J3303" t="s">
        <v>493</v>
      </c>
      <c r="K3303" t="s">
        <v>556</v>
      </c>
      <c r="L3303" t="s">
        <v>557</v>
      </c>
    </row>
    <row r="3304" spans="1:12" x14ac:dyDescent="0.35">
      <c r="A3304" t="str">
        <f>VLOOKUP(E3304,kontoplaan!A291:F1759,6,FALSE)</f>
        <v>Põhitegevuse kulud</v>
      </c>
      <c r="B3304" t="str">
        <f>VLOOKUP(E3304,kontogrupp!A1045:B2383,2,FALSE)</f>
        <v>55 - majandamiskulud</v>
      </c>
      <c r="C3304" t="s">
        <v>172</v>
      </c>
      <c r="D3304">
        <v>3315</v>
      </c>
      <c r="E3304" s="1">
        <v>551104</v>
      </c>
      <c r="F3304" t="s">
        <v>172</v>
      </c>
      <c r="G3304" t="s">
        <v>554</v>
      </c>
      <c r="H3304" t="s">
        <v>555</v>
      </c>
      <c r="I3304" t="s">
        <v>492</v>
      </c>
      <c r="J3304" t="s">
        <v>493</v>
      </c>
      <c r="K3304" t="s">
        <v>556</v>
      </c>
      <c r="L3304" t="s">
        <v>557</v>
      </c>
    </row>
    <row r="3305" spans="1:12" x14ac:dyDescent="0.35">
      <c r="A3305" t="str">
        <f>VLOOKUP(E3305,kontoplaan!A292:F1760,6,FALSE)</f>
        <v>Põhitegevuse kulud</v>
      </c>
      <c r="B3305" t="str">
        <f>VLOOKUP(E3305,kontogrupp!A1046:B2384,2,FALSE)</f>
        <v>55 - majandamiskulud</v>
      </c>
      <c r="C3305" t="s">
        <v>375</v>
      </c>
      <c r="D3305">
        <v>17</v>
      </c>
      <c r="E3305" s="1">
        <v>551102</v>
      </c>
      <c r="F3305" t="s">
        <v>375</v>
      </c>
      <c r="G3305" t="s">
        <v>554</v>
      </c>
      <c r="H3305" t="s">
        <v>555</v>
      </c>
      <c r="I3305" t="s">
        <v>492</v>
      </c>
      <c r="J3305" t="s">
        <v>493</v>
      </c>
      <c r="K3305" t="s">
        <v>556</v>
      </c>
      <c r="L3305" t="s">
        <v>557</v>
      </c>
    </row>
    <row r="3306" spans="1:12" x14ac:dyDescent="0.35">
      <c r="A3306" t="str">
        <f>VLOOKUP(E3306,kontoplaan!A293:F1761,6,FALSE)</f>
        <v>Põhitegevuse kulud</v>
      </c>
      <c r="B3306" t="str">
        <f>VLOOKUP(E3306,kontogrupp!A1047:B2385,2,FALSE)</f>
        <v>55 - majandamiskulud</v>
      </c>
      <c r="C3306" t="s">
        <v>904</v>
      </c>
      <c r="D3306">
        <v>4000</v>
      </c>
      <c r="E3306" s="1">
        <v>551108</v>
      </c>
      <c r="F3306" t="s">
        <v>904</v>
      </c>
      <c r="G3306" t="s">
        <v>47</v>
      </c>
      <c r="H3306" t="s">
        <v>48</v>
      </c>
      <c r="I3306" t="s">
        <v>21</v>
      </c>
      <c r="J3306" t="s">
        <v>22</v>
      </c>
      <c r="K3306" t="s">
        <v>2069</v>
      </c>
      <c r="L3306" t="s">
        <v>2070</v>
      </c>
    </row>
    <row r="3307" spans="1:12" x14ac:dyDescent="0.35">
      <c r="A3307" t="str">
        <f>VLOOKUP(E3307,kontoplaan!A294:F1762,6,FALSE)</f>
        <v>Põhitegevuse kulud</v>
      </c>
      <c r="B3307" t="str">
        <f>VLOOKUP(E3307,kontogrupp!A1048:B2386,2,FALSE)</f>
        <v>55 - majandamiskulud</v>
      </c>
      <c r="C3307" t="s">
        <v>498</v>
      </c>
      <c r="D3307">
        <v>500</v>
      </c>
      <c r="E3307" s="1">
        <v>551109</v>
      </c>
      <c r="F3307" t="s">
        <v>498</v>
      </c>
      <c r="G3307" t="s">
        <v>47</v>
      </c>
      <c r="H3307" t="s">
        <v>48</v>
      </c>
      <c r="I3307" t="s">
        <v>21</v>
      </c>
      <c r="J3307" t="s">
        <v>22</v>
      </c>
      <c r="K3307" t="s">
        <v>53</v>
      </c>
      <c r="L3307" t="s">
        <v>54</v>
      </c>
    </row>
    <row r="3308" spans="1:12" x14ac:dyDescent="0.35">
      <c r="A3308" t="str">
        <f>VLOOKUP(E3308,kontoplaan!A295:F1763,6,FALSE)</f>
        <v>Põhitegevuse kulud</v>
      </c>
      <c r="B3308" t="str">
        <f>VLOOKUP(E3308,kontogrupp!A1049:B2387,2,FALSE)</f>
        <v>55 - majandamiskulud</v>
      </c>
      <c r="C3308" t="s">
        <v>378</v>
      </c>
      <c r="D3308">
        <v>200</v>
      </c>
      <c r="E3308" s="1">
        <v>551107</v>
      </c>
      <c r="F3308" t="s">
        <v>378</v>
      </c>
      <c r="G3308" t="s">
        <v>47</v>
      </c>
      <c r="H3308" t="s">
        <v>48</v>
      </c>
      <c r="I3308" t="s">
        <v>21</v>
      </c>
      <c r="J3308" t="s">
        <v>22</v>
      </c>
      <c r="K3308" t="s">
        <v>53</v>
      </c>
      <c r="L3308" t="s">
        <v>54</v>
      </c>
    </row>
    <row r="3309" spans="1:12" x14ac:dyDescent="0.35">
      <c r="A3309" t="str">
        <f>VLOOKUP(E3309,kontoplaan!A296:F1764,6,FALSE)</f>
        <v>Põhitegevuse kulud</v>
      </c>
      <c r="B3309" t="str">
        <f>VLOOKUP(E3309,kontogrupp!A1050:B2388,2,FALSE)</f>
        <v>55 - majandamiskulud</v>
      </c>
      <c r="C3309" t="s">
        <v>400</v>
      </c>
      <c r="D3309">
        <v>0</v>
      </c>
      <c r="E3309" s="1">
        <v>551106</v>
      </c>
      <c r="F3309" t="s">
        <v>400</v>
      </c>
      <c r="G3309" t="s">
        <v>47</v>
      </c>
      <c r="H3309" t="s">
        <v>48</v>
      </c>
      <c r="I3309" t="s">
        <v>21</v>
      </c>
      <c r="J3309" t="s">
        <v>22</v>
      </c>
      <c r="K3309" t="s">
        <v>53</v>
      </c>
      <c r="L3309" t="s">
        <v>54</v>
      </c>
    </row>
    <row r="3310" spans="1:12" x14ac:dyDescent="0.35">
      <c r="A3310" t="str">
        <f>VLOOKUP(E3310,kontoplaan!A297:F1765,6,FALSE)</f>
        <v>Põhitegevuse kulud</v>
      </c>
      <c r="B3310" t="str">
        <f>VLOOKUP(E3310,kontogrupp!A1051:B2389,2,FALSE)</f>
        <v>55 - majandamiskulud</v>
      </c>
      <c r="C3310" t="s">
        <v>687</v>
      </c>
      <c r="D3310">
        <v>796</v>
      </c>
      <c r="E3310" s="1">
        <v>551105</v>
      </c>
      <c r="F3310" t="s">
        <v>687</v>
      </c>
      <c r="G3310" t="s">
        <v>47</v>
      </c>
      <c r="H3310" t="s">
        <v>48</v>
      </c>
      <c r="I3310" t="s">
        <v>21</v>
      </c>
      <c r="J3310" t="s">
        <v>22</v>
      </c>
      <c r="K3310" t="s">
        <v>53</v>
      </c>
      <c r="L3310" t="s">
        <v>54</v>
      </c>
    </row>
    <row r="3311" spans="1:12" x14ac:dyDescent="0.35">
      <c r="A3311" t="str">
        <f>VLOOKUP(E3311,kontoplaan!A298:F1766,6,FALSE)</f>
        <v>Põhitegevuse kulud</v>
      </c>
      <c r="B3311" t="str">
        <f>VLOOKUP(E3311,kontogrupp!A1052:B2390,2,FALSE)</f>
        <v>55 - majandamiskulud</v>
      </c>
      <c r="C3311" t="s">
        <v>2060</v>
      </c>
      <c r="D3311">
        <v>7266</v>
      </c>
      <c r="E3311" s="1">
        <v>551104</v>
      </c>
      <c r="F3311" t="s">
        <v>172</v>
      </c>
      <c r="G3311" t="s">
        <v>47</v>
      </c>
      <c r="H3311" t="s">
        <v>48</v>
      </c>
      <c r="I3311" t="s">
        <v>21</v>
      </c>
      <c r="J3311" t="s">
        <v>22</v>
      </c>
      <c r="K3311" t="s">
        <v>53</v>
      </c>
      <c r="L3311" t="s">
        <v>54</v>
      </c>
    </row>
    <row r="3312" spans="1:12" x14ac:dyDescent="0.35">
      <c r="A3312" t="str">
        <f>VLOOKUP(E3312,kontoplaan!A299:F1767,6,FALSE)</f>
        <v>Põhitegevuse kulud</v>
      </c>
      <c r="B3312" t="str">
        <f>VLOOKUP(E3312,kontogrupp!A1053:B2391,2,FALSE)</f>
        <v>55 - majandamiskulud</v>
      </c>
      <c r="C3312" t="s">
        <v>367</v>
      </c>
      <c r="D3312">
        <v>11800</v>
      </c>
      <c r="E3312" s="1">
        <v>5511046</v>
      </c>
      <c r="F3312" t="s">
        <v>367</v>
      </c>
      <c r="G3312" t="s">
        <v>47</v>
      </c>
      <c r="H3312" t="s">
        <v>48</v>
      </c>
      <c r="I3312" t="s">
        <v>21</v>
      </c>
      <c r="J3312" t="s">
        <v>22</v>
      </c>
      <c r="K3312" t="s">
        <v>53</v>
      </c>
      <c r="L3312" t="s">
        <v>54</v>
      </c>
    </row>
    <row r="3313" spans="1:12" x14ac:dyDescent="0.35">
      <c r="A3313" t="str">
        <f>VLOOKUP(E3313,kontoplaan!A300:F1768,6,FALSE)</f>
        <v>Põhitegevuse kulud</v>
      </c>
      <c r="B3313" t="str">
        <f>VLOOKUP(E3313,kontogrupp!A1054:B2392,2,FALSE)</f>
        <v>55 - majandamiskulud</v>
      </c>
      <c r="C3313" t="s">
        <v>375</v>
      </c>
      <c r="D3313">
        <v>947</v>
      </c>
      <c r="E3313" s="1">
        <v>551102</v>
      </c>
      <c r="F3313" t="s">
        <v>375</v>
      </c>
      <c r="G3313" t="s">
        <v>47</v>
      </c>
      <c r="H3313" t="s">
        <v>48</v>
      </c>
      <c r="I3313" t="s">
        <v>21</v>
      </c>
      <c r="J3313" t="s">
        <v>22</v>
      </c>
      <c r="K3313" t="s">
        <v>53</v>
      </c>
      <c r="L3313" t="s">
        <v>54</v>
      </c>
    </row>
    <row r="3314" spans="1:12" x14ac:dyDescent="0.35">
      <c r="A3314" t="str">
        <f>VLOOKUP(E3314,kontoplaan!A301:F1769,6,FALSE)</f>
        <v>Põhitegevuse kulud</v>
      </c>
      <c r="B3314" t="str">
        <f>VLOOKUP(E3314,kontogrupp!A1055:B2393,2,FALSE)</f>
        <v>55 - majandamiskulud</v>
      </c>
      <c r="C3314" t="s">
        <v>354</v>
      </c>
      <c r="D3314">
        <v>10052</v>
      </c>
      <c r="E3314" s="1">
        <v>551101</v>
      </c>
      <c r="F3314" t="s">
        <v>354</v>
      </c>
      <c r="G3314" t="s">
        <v>47</v>
      </c>
      <c r="H3314" t="s">
        <v>48</v>
      </c>
      <c r="I3314" t="s">
        <v>21</v>
      </c>
      <c r="J3314" t="s">
        <v>22</v>
      </c>
      <c r="K3314" t="s">
        <v>53</v>
      </c>
      <c r="L3314" t="s">
        <v>54</v>
      </c>
    </row>
    <row r="3315" spans="1:12" x14ac:dyDescent="0.35">
      <c r="A3315" t="str">
        <f>VLOOKUP(E3315,kontoplaan!A302:F1770,6,FALSE)</f>
        <v>Põhitegevuse kulud</v>
      </c>
      <c r="B3315" t="str">
        <f>VLOOKUP(E3315,kontogrupp!A1056:B2394,2,FALSE)</f>
        <v>55 - majandamiskulud</v>
      </c>
      <c r="C3315" t="s">
        <v>388</v>
      </c>
      <c r="D3315">
        <v>12067</v>
      </c>
      <c r="E3315" s="1">
        <v>551100</v>
      </c>
      <c r="F3315" t="s">
        <v>388</v>
      </c>
      <c r="G3315" t="s">
        <v>47</v>
      </c>
      <c r="H3315" t="s">
        <v>48</v>
      </c>
      <c r="I3315" t="s">
        <v>21</v>
      </c>
      <c r="J3315" t="s">
        <v>22</v>
      </c>
      <c r="K3315" t="s">
        <v>53</v>
      </c>
      <c r="L3315" t="s">
        <v>54</v>
      </c>
    </row>
    <row r="3316" spans="1:12" x14ac:dyDescent="0.35">
      <c r="A3316" t="str">
        <f>VLOOKUP(E3316,kontoplaan!A303:F1771,6,FALSE)</f>
        <v>Põhitegevuse kulud</v>
      </c>
      <c r="B3316" t="str">
        <f>VLOOKUP(E3316,kontogrupp!A1057:B2395,2,FALSE)</f>
        <v>55 - majandamiskulud</v>
      </c>
      <c r="C3316" t="s">
        <v>498</v>
      </c>
      <c r="D3316">
        <v>500</v>
      </c>
      <c r="E3316" s="1">
        <v>551109</v>
      </c>
      <c r="F3316" t="s">
        <v>498</v>
      </c>
      <c r="G3316" t="s">
        <v>47</v>
      </c>
      <c r="H3316" t="s">
        <v>48</v>
      </c>
      <c r="I3316" t="s">
        <v>21</v>
      </c>
      <c r="J3316" t="s">
        <v>22</v>
      </c>
      <c r="K3316" t="s">
        <v>544</v>
      </c>
      <c r="L3316" t="s">
        <v>545</v>
      </c>
    </row>
    <row r="3317" spans="1:12" x14ac:dyDescent="0.35">
      <c r="A3317" t="str">
        <f>VLOOKUP(E3317,kontoplaan!A304:F1772,6,FALSE)</f>
        <v>Põhitegevuse kulud</v>
      </c>
      <c r="B3317" t="str">
        <f>VLOOKUP(E3317,kontogrupp!A1058:B2396,2,FALSE)</f>
        <v>55 - majandamiskulud</v>
      </c>
      <c r="C3317" t="s">
        <v>378</v>
      </c>
      <c r="D3317">
        <v>200</v>
      </c>
      <c r="E3317" s="1">
        <v>551107</v>
      </c>
      <c r="F3317" t="s">
        <v>378</v>
      </c>
      <c r="G3317" t="s">
        <v>47</v>
      </c>
      <c r="H3317" t="s">
        <v>48</v>
      </c>
      <c r="I3317" t="s">
        <v>21</v>
      </c>
      <c r="J3317" t="s">
        <v>22</v>
      </c>
      <c r="K3317" t="s">
        <v>544</v>
      </c>
      <c r="L3317" t="s">
        <v>545</v>
      </c>
    </row>
    <row r="3318" spans="1:12" x14ac:dyDescent="0.35">
      <c r="A3318" t="str">
        <f>VLOOKUP(E3318,kontoplaan!A305:F1773,6,FALSE)</f>
        <v>Põhitegevuse kulud</v>
      </c>
      <c r="B3318" t="str">
        <f>VLOOKUP(E3318,kontogrupp!A1059:B2397,2,FALSE)</f>
        <v>55 - majandamiskulud</v>
      </c>
      <c r="C3318" t="s">
        <v>400</v>
      </c>
      <c r="D3318">
        <v>0</v>
      </c>
      <c r="E3318" s="1">
        <v>551106</v>
      </c>
      <c r="F3318" t="s">
        <v>400</v>
      </c>
      <c r="G3318" t="s">
        <v>47</v>
      </c>
      <c r="H3318" t="s">
        <v>48</v>
      </c>
      <c r="I3318" t="s">
        <v>21</v>
      </c>
      <c r="J3318" t="s">
        <v>22</v>
      </c>
      <c r="K3318" t="s">
        <v>544</v>
      </c>
      <c r="L3318" t="s">
        <v>545</v>
      </c>
    </row>
    <row r="3319" spans="1:12" x14ac:dyDescent="0.35">
      <c r="A3319" t="str">
        <f>VLOOKUP(E3319,kontoplaan!A306:F1774,6,FALSE)</f>
        <v>Põhitegevuse kulud</v>
      </c>
      <c r="B3319" t="str">
        <f>VLOOKUP(E3319,kontogrupp!A1060:B2398,2,FALSE)</f>
        <v>55 - majandamiskulud</v>
      </c>
      <c r="C3319" t="s">
        <v>687</v>
      </c>
      <c r="D3319">
        <v>984</v>
      </c>
      <c r="E3319" s="1">
        <v>551105</v>
      </c>
      <c r="F3319" t="s">
        <v>687</v>
      </c>
      <c r="G3319" t="s">
        <v>47</v>
      </c>
      <c r="H3319" t="s">
        <v>48</v>
      </c>
      <c r="I3319" t="s">
        <v>21</v>
      </c>
      <c r="J3319" t="s">
        <v>22</v>
      </c>
      <c r="K3319" t="s">
        <v>544</v>
      </c>
      <c r="L3319" t="s">
        <v>545</v>
      </c>
    </row>
    <row r="3320" spans="1:12" x14ac:dyDescent="0.35">
      <c r="A3320" t="str">
        <f>VLOOKUP(E3320,kontoplaan!A307:F1775,6,FALSE)</f>
        <v>Põhitegevuse kulud</v>
      </c>
      <c r="B3320" t="str">
        <f>VLOOKUP(E3320,kontogrupp!A1061:B2399,2,FALSE)</f>
        <v>55 - majandamiskulud</v>
      </c>
      <c r="C3320" t="s">
        <v>467</v>
      </c>
      <c r="D3320">
        <v>15249</v>
      </c>
      <c r="E3320" s="1">
        <v>5511043</v>
      </c>
      <c r="F3320" t="s">
        <v>467</v>
      </c>
      <c r="G3320" t="s">
        <v>47</v>
      </c>
      <c r="H3320" t="s">
        <v>48</v>
      </c>
      <c r="I3320" t="s">
        <v>21</v>
      </c>
      <c r="J3320" t="s">
        <v>22</v>
      </c>
      <c r="K3320" t="s">
        <v>544</v>
      </c>
      <c r="L3320" t="s">
        <v>545</v>
      </c>
    </row>
    <row r="3321" spans="1:12" x14ac:dyDescent="0.35">
      <c r="A3321" t="str">
        <f>VLOOKUP(E3321,kontoplaan!A308:F1776,6,FALSE)</f>
        <v>Põhitegevuse kulud</v>
      </c>
      <c r="B3321" t="str">
        <f>VLOOKUP(E3321,kontogrupp!A1062:B2400,2,FALSE)</f>
        <v>55 - majandamiskulud</v>
      </c>
      <c r="C3321" t="s">
        <v>488</v>
      </c>
      <c r="D3321">
        <v>0</v>
      </c>
      <c r="E3321" s="1">
        <v>551103</v>
      </c>
      <c r="F3321" t="s">
        <v>488</v>
      </c>
      <c r="G3321" t="s">
        <v>47</v>
      </c>
      <c r="H3321" t="s">
        <v>48</v>
      </c>
      <c r="I3321" t="s">
        <v>21</v>
      </c>
      <c r="J3321" t="s">
        <v>22</v>
      </c>
      <c r="K3321" t="s">
        <v>544</v>
      </c>
      <c r="L3321" t="s">
        <v>545</v>
      </c>
    </row>
    <row r="3322" spans="1:12" x14ac:dyDescent="0.35">
      <c r="A3322" t="str">
        <f>VLOOKUP(E3322,kontoplaan!A309:F1777,6,FALSE)</f>
        <v>Põhitegevuse kulud</v>
      </c>
      <c r="B3322" t="str">
        <f>VLOOKUP(E3322,kontogrupp!A1063:B2401,2,FALSE)</f>
        <v>55 - majandamiskulud</v>
      </c>
      <c r="C3322" t="s">
        <v>375</v>
      </c>
      <c r="D3322">
        <v>473</v>
      </c>
      <c r="E3322" s="1">
        <v>551102</v>
      </c>
      <c r="F3322" t="s">
        <v>375</v>
      </c>
      <c r="G3322" t="s">
        <v>47</v>
      </c>
      <c r="H3322" t="s">
        <v>48</v>
      </c>
      <c r="I3322" t="s">
        <v>21</v>
      </c>
      <c r="J3322" t="s">
        <v>22</v>
      </c>
      <c r="K3322" t="s">
        <v>544</v>
      </c>
      <c r="L3322" t="s">
        <v>545</v>
      </c>
    </row>
    <row r="3323" spans="1:12" x14ac:dyDescent="0.35">
      <c r="A3323" t="str">
        <f>VLOOKUP(E3323,kontoplaan!A310:F1778,6,FALSE)</f>
        <v>Põhitegevuse kulud</v>
      </c>
      <c r="B3323" t="str">
        <f>VLOOKUP(E3323,kontogrupp!A1064:B2402,2,FALSE)</f>
        <v>55 - majandamiskulud</v>
      </c>
      <c r="C3323" t="s">
        <v>354</v>
      </c>
      <c r="D3323">
        <v>6957</v>
      </c>
      <c r="E3323" s="1">
        <v>551101</v>
      </c>
      <c r="F3323" t="s">
        <v>354</v>
      </c>
      <c r="G3323" t="s">
        <v>47</v>
      </c>
      <c r="H3323" t="s">
        <v>48</v>
      </c>
      <c r="I3323" t="s">
        <v>21</v>
      </c>
      <c r="J3323" t="s">
        <v>22</v>
      </c>
      <c r="K3323" t="s">
        <v>544</v>
      </c>
      <c r="L3323" t="s">
        <v>545</v>
      </c>
    </row>
    <row r="3324" spans="1:12" x14ac:dyDescent="0.35">
      <c r="A3324" t="str">
        <f>VLOOKUP(E3324,kontoplaan!A311:F1779,6,FALSE)</f>
        <v>Põhitegevuse kulud</v>
      </c>
      <c r="B3324" t="str">
        <f>VLOOKUP(E3324,kontogrupp!A1065:B2403,2,FALSE)</f>
        <v>55 - majandamiskulud</v>
      </c>
      <c r="C3324" t="s">
        <v>388</v>
      </c>
      <c r="D3324">
        <v>11623</v>
      </c>
      <c r="E3324" s="1">
        <v>551100</v>
      </c>
      <c r="F3324" t="s">
        <v>388</v>
      </c>
      <c r="G3324" t="s">
        <v>47</v>
      </c>
      <c r="H3324" t="s">
        <v>48</v>
      </c>
      <c r="I3324" t="s">
        <v>21</v>
      </c>
      <c r="J3324" t="s">
        <v>22</v>
      </c>
      <c r="K3324" t="s">
        <v>544</v>
      </c>
      <c r="L3324" t="s">
        <v>545</v>
      </c>
    </row>
    <row r="3325" spans="1:12" x14ac:dyDescent="0.35">
      <c r="A3325" t="str">
        <f>VLOOKUP(E3325,kontoplaan!A312:F1780,6,FALSE)</f>
        <v>Põhitegevuse kulud</v>
      </c>
      <c r="B3325" t="str">
        <f>VLOOKUP(E3325,kontogrupp!A1066:B2404,2,FALSE)</f>
        <v>55 - majandamiskulud</v>
      </c>
      <c r="C3325" t="s">
        <v>354</v>
      </c>
      <c r="D3325">
        <v>200</v>
      </c>
      <c r="E3325" s="1">
        <v>551101</v>
      </c>
      <c r="F3325" t="s">
        <v>354</v>
      </c>
      <c r="G3325" t="s">
        <v>47</v>
      </c>
      <c r="H3325" t="s">
        <v>48</v>
      </c>
      <c r="I3325" t="s">
        <v>292</v>
      </c>
      <c r="J3325" t="s">
        <v>293</v>
      </c>
      <c r="K3325" t="s">
        <v>2071</v>
      </c>
      <c r="L3325" t="s">
        <v>2072</v>
      </c>
    </row>
    <row r="3326" spans="1:12" x14ac:dyDescent="0.35">
      <c r="A3326" t="str">
        <f>VLOOKUP(E3326,kontoplaan!A313:F1781,6,FALSE)</f>
        <v>Põhitegevuse kulud</v>
      </c>
      <c r="B3326" t="str">
        <f>VLOOKUP(E3326,kontogrupp!A1067:B2405,2,FALSE)</f>
        <v>55 - majandamiskulud</v>
      </c>
      <c r="C3326" t="s">
        <v>524</v>
      </c>
      <c r="D3326">
        <v>831</v>
      </c>
      <c r="E3326" s="1">
        <v>550002</v>
      </c>
      <c r="F3326" t="s">
        <v>524</v>
      </c>
      <c r="G3326" t="s">
        <v>288</v>
      </c>
      <c r="H3326" t="s">
        <v>289</v>
      </c>
      <c r="I3326" t="s">
        <v>117</v>
      </c>
      <c r="J3326" t="s">
        <v>118</v>
      </c>
    </row>
    <row r="3327" spans="1:12" hidden="1" x14ac:dyDescent="0.35">
      <c r="A3327" t="str">
        <f>VLOOKUP(E3327,kontoplaan!A314:F1782,6,FALSE)</f>
        <v>Põhitegevuse tulud</v>
      </c>
      <c r="B3327" t="str">
        <f>VLOOKUP(E3327,kontogrupp!A1068:B2406,2,FALSE)</f>
        <v>32 - tulud kaupade ja teenuste müügist</v>
      </c>
      <c r="C3327" t="s">
        <v>753</v>
      </c>
      <c r="D3327">
        <v>183512</v>
      </c>
      <c r="E3327" s="1">
        <v>322020</v>
      </c>
      <c r="F3327" t="s">
        <v>753</v>
      </c>
      <c r="G3327" t="s">
        <v>422</v>
      </c>
      <c r="H3327" t="s">
        <v>423</v>
      </c>
      <c r="I3327" t="s">
        <v>307</v>
      </c>
      <c r="J3327" t="s">
        <v>308</v>
      </c>
    </row>
    <row r="3328" spans="1:12" x14ac:dyDescent="0.35">
      <c r="A3328" t="str">
        <f>VLOOKUP(E3328,kontoplaan!A315:F1783,6,FALSE)</f>
        <v>Põhitegevuse kulud</v>
      </c>
      <c r="B3328" t="str">
        <f>VLOOKUP(E3328,kontogrupp!A1069:B2407,2,FALSE)</f>
        <v>55 - majandamiskulud</v>
      </c>
      <c r="C3328" t="s">
        <v>172</v>
      </c>
      <c r="D3328">
        <v>2000</v>
      </c>
      <c r="E3328" s="1">
        <v>551104</v>
      </c>
      <c r="F3328" t="s">
        <v>172</v>
      </c>
      <c r="G3328" t="s">
        <v>47</v>
      </c>
      <c r="H3328" t="s">
        <v>48</v>
      </c>
      <c r="I3328" t="s">
        <v>292</v>
      </c>
      <c r="J3328" t="s">
        <v>293</v>
      </c>
      <c r="K3328" t="s">
        <v>1607</v>
      </c>
      <c r="L3328" t="s">
        <v>1608</v>
      </c>
    </row>
    <row r="3329" spans="1:16" x14ac:dyDescent="0.35">
      <c r="A3329" t="str">
        <f>VLOOKUP(E3329,kontoplaan!A316:F1784,6,FALSE)</f>
        <v>Põhitegevuse kulud</v>
      </c>
      <c r="B3329" t="str">
        <f>VLOOKUP(E3329,kontogrupp!A1070:B2408,2,FALSE)</f>
        <v>55 - majandamiskulud</v>
      </c>
      <c r="C3329" t="s">
        <v>354</v>
      </c>
      <c r="D3329">
        <v>300</v>
      </c>
      <c r="E3329" s="1">
        <v>551101</v>
      </c>
      <c r="F3329" t="s">
        <v>354</v>
      </c>
      <c r="G3329" t="s">
        <v>47</v>
      </c>
      <c r="H3329" t="s">
        <v>48</v>
      </c>
      <c r="I3329" t="s">
        <v>292</v>
      </c>
      <c r="J3329" t="s">
        <v>293</v>
      </c>
      <c r="K3329" t="s">
        <v>1607</v>
      </c>
      <c r="L3329" t="s">
        <v>1608</v>
      </c>
    </row>
    <row r="3330" spans="1:16" x14ac:dyDescent="0.35">
      <c r="A3330" t="str">
        <f>VLOOKUP(E3330,kontoplaan!A317:F1785,6,FALSE)</f>
        <v>Põhitegevuse kulud</v>
      </c>
      <c r="B3330" t="str">
        <f>VLOOKUP(E3330,kontogrupp!A1071:B2409,2,FALSE)</f>
        <v>55 - majandamiskulud</v>
      </c>
      <c r="C3330" t="s">
        <v>354</v>
      </c>
      <c r="D3330">
        <v>500</v>
      </c>
      <c r="E3330" s="1">
        <v>551101</v>
      </c>
      <c r="F3330" t="s">
        <v>354</v>
      </c>
      <c r="G3330" t="s">
        <v>47</v>
      </c>
      <c r="H3330" t="s">
        <v>48</v>
      </c>
      <c r="I3330" t="s">
        <v>292</v>
      </c>
      <c r="J3330" t="s">
        <v>293</v>
      </c>
      <c r="K3330" t="s">
        <v>2073</v>
      </c>
      <c r="L3330" t="s">
        <v>2074</v>
      </c>
    </row>
    <row r="3331" spans="1:16" x14ac:dyDescent="0.35">
      <c r="A3331" t="str">
        <f>VLOOKUP(E3331,kontoplaan!A318:F1786,6,FALSE)</f>
        <v>Põhitegevuse kulud</v>
      </c>
      <c r="B3331" t="str">
        <f>VLOOKUP(E3331,kontogrupp!A1072:B2410,2,FALSE)</f>
        <v>55 - majandamiskulud</v>
      </c>
      <c r="C3331" t="s">
        <v>378</v>
      </c>
      <c r="D3331">
        <v>100</v>
      </c>
      <c r="E3331" s="1">
        <v>551107</v>
      </c>
      <c r="F3331" t="s">
        <v>378</v>
      </c>
      <c r="G3331" t="s">
        <v>47</v>
      </c>
      <c r="H3331" t="s">
        <v>48</v>
      </c>
      <c r="I3331" t="s">
        <v>369</v>
      </c>
      <c r="J3331" t="s">
        <v>370</v>
      </c>
      <c r="K3331" t="s">
        <v>371</v>
      </c>
      <c r="L3331" t="s">
        <v>372</v>
      </c>
      <c r="O3331" t="s">
        <v>373</v>
      </c>
      <c r="P3331" t="s">
        <v>374</v>
      </c>
    </row>
    <row r="3332" spans="1:16" x14ac:dyDescent="0.35">
      <c r="A3332" t="str">
        <f>VLOOKUP(E3332,kontoplaan!A319:F1787,6,FALSE)</f>
        <v>Põhitegevuse kulud</v>
      </c>
      <c r="B3332" t="str">
        <f>VLOOKUP(E3332,kontogrupp!A1073:B2411,2,FALSE)</f>
        <v>55 - majandamiskulud</v>
      </c>
      <c r="C3332" t="s">
        <v>467</v>
      </c>
      <c r="D3332">
        <v>6882</v>
      </c>
      <c r="E3332" s="1">
        <v>5511043</v>
      </c>
      <c r="F3332" t="s">
        <v>467</v>
      </c>
      <c r="G3332" t="s">
        <v>47</v>
      </c>
      <c r="H3332" t="s">
        <v>48</v>
      </c>
      <c r="I3332" t="s">
        <v>369</v>
      </c>
      <c r="J3332" t="s">
        <v>370</v>
      </c>
      <c r="K3332" t="s">
        <v>371</v>
      </c>
      <c r="L3332" t="s">
        <v>372</v>
      </c>
      <c r="O3332" t="s">
        <v>373</v>
      </c>
      <c r="P3332" t="s">
        <v>374</v>
      </c>
    </row>
    <row r="3333" spans="1:16" x14ac:dyDescent="0.35">
      <c r="A3333" t="str">
        <f>VLOOKUP(E3333,kontoplaan!A320:F1788,6,FALSE)</f>
        <v>Põhitegevuse kulud</v>
      </c>
      <c r="B3333" t="str">
        <f>VLOOKUP(E3333,kontogrupp!A1074:B2412,2,FALSE)</f>
        <v>55 - majandamiskulud</v>
      </c>
      <c r="C3333" t="s">
        <v>687</v>
      </c>
      <c r="D3333">
        <v>308</v>
      </c>
      <c r="E3333" s="1">
        <v>551105</v>
      </c>
      <c r="F3333" t="s">
        <v>687</v>
      </c>
      <c r="G3333" t="s">
        <v>47</v>
      </c>
      <c r="H3333" t="s">
        <v>48</v>
      </c>
      <c r="I3333" t="s">
        <v>369</v>
      </c>
      <c r="J3333" t="s">
        <v>370</v>
      </c>
      <c r="K3333" t="s">
        <v>371</v>
      </c>
      <c r="L3333" t="s">
        <v>372</v>
      </c>
      <c r="O3333" t="s">
        <v>373</v>
      </c>
      <c r="P3333" t="s">
        <v>374</v>
      </c>
    </row>
    <row r="3334" spans="1:16" x14ac:dyDescent="0.35">
      <c r="A3334" t="str">
        <f>VLOOKUP(E3334,kontoplaan!A321:F1789,6,FALSE)</f>
        <v>Põhitegevuse kulud</v>
      </c>
      <c r="B3334" t="str">
        <f>VLOOKUP(E3334,kontogrupp!A1075:B2413,2,FALSE)</f>
        <v>55 - majandamiskulud</v>
      </c>
      <c r="C3334" t="s">
        <v>172</v>
      </c>
      <c r="D3334">
        <v>1082</v>
      </c>
      <c r="E3334" s="1">
        <v>551104</v>
      </c>
      <c r="F3334" t="s">
        <v>172</v>
      </c>
      <c r="G3334" t="s">
        <v>47</v>
      </c>
      <c r="H3334" t="s">
        <v>48</v>
      </c>
      <c r="I3334" t="s">
        <v>369</v>
      </c>
      <c r="J3334" t="s">
        <v>370</v>
      </c>
      <c r="K3334" t="s">
        <v>371</v>
      </c>
      <c r="L3334" t="s">
        <v>372</v>
      </c>
      <c r="O3334" t="s">
        <v>373</v>
      </c>
      <c r="P3334" t="s">
        <v>374</v>
      </c>
    </row>
    <row r="3335" spans="1:16" x14ac:dyDescent="0.35">
      <c r="A3335" t="str">
        <f>VLOOKUP(E3335,kontoplaan!A322:F1790,6,FALSE)</f>
        <v>Põhitegevuse kulud</v>
      </c>
      <c r="B3335" t="str">
        <f>VLOOKUP(E3335,kontogrupp!A1076:B2414,2,FALSE)</f>
        <v>55 - majandamiskulud</v>
      </c>
      <c r="C3335" t="s">
        <v>367</v>
      </c>
      <c r="D3335">
        <v>1753</v>
      </c>
      <c r="E3335" s="1">
        <v>5511046</v>
      </c>
      <c r="F3335" t="s">
        <v>367</v>
      </c>
      <c r="G3335" t="s">
        <v>47</v>
      </c>
      <c r="H3335" t="s">
        <v>48</v>
      </c>
      <c r="I3335" t="s">
        <v>369</v>
      </c>
      <c r="J3335" t="s">
        <v>370</v>
      </c>
      <c r="K3335" t="s">
        <v>371</v>
      </c>
      <c r="L3335" t="s">
        <v>372</v>
      </c>
      <c r="O3335" t="s">
        <v>373</v>
      </c>
      <c r="P3335" t="s">
        <v>374</v>
      </c>
    </row>
    <row r="3336" spans="1:16" x14ac:dyDescent="0.35">
      <c r="A3336" t="str">
        <f>VLOOKUP(E3336,kontoplaan!A323:F1791,6,FALSE)</f>
        <v>Põhitegevuse kulud</v>
      </c>
      <c r="B3336" t="str">
        <f>VLOOKUP(E3336,kontogrupp!A1077:B2415,2,FALSE)</f>
        <v>55 - majandamiskulud</v>
      </c>
      <c r="C3336" t="s">
        <v>375</v>
      </c>
      <c r="D3336">
        <v>366</v>
      </c>
      <c r="E3336" s="1">
        <v>551102</v>
      </c>
      <c r="F3336" t="s">
        <v>375</v>
      </c>
      <c r="G3336" t="s">
        <v>47</v>
      </c>
      <c r="H3336" t="s">
        <v>48</v>
      </c>
      <c r="I3336" t="s">
        <v>369</v>
      </c>
      <c r="J3336" t="s">
        <v>370</v>
      </c>
      <c r="K3336" t="s">
        <v>371</v>
      </c>
      <c r="L3336" t="s">
        <v>372</v>
      </c>
      <c r="O3336" t="s">
        <v>373</v>
      </c>
      <c r="P3336" t="s">
        <v>374</v>
      </c>
    </row>
    <row r="3337" spans="1:16" x14ac:dyDescent="0.35">
      <c r="A3337" t="str">
        <f>VLOOKUP(E3337,kontoplaan!A324:F1792,6,FALSE)</f>
        <v>Põhitegevuse kulud</v>
      </c>
      <c r="B3337" t="str">
        <f>VLOOKUP(E3337,kontogrupp!A1078:B2416,2,FALSE)</f>
        <v>55 - majandamiskulud</v>
      </c>
      <c r="C3337" t="s">
        <v>354</v>
      </c>
      <c r="D3337">
        <v>4509</v>
      </c>
      <c r="E3337" s="1">
        <v>551101</v>
      </c>
      <c r="F3337" t="s">
        <v>354</v>
      </c>
      <c r="G3337" t="s">
        <v>47</v>
      </c>
      <c r="H3337" t="s">
        <v>48</v>
      </c>
      <c r="I3337" t="s">
        <v>369</v>
      </c>
      <c r="J3337" t="s">
        <v>370</v>
      </c>
      <c r="K3337" t="s">
        <v>371</v>
      </c>
      <c r="L3337" t="s">
        <v>372</v>
      </c>
      <c r="O3337" t="s">
        <v>373</v>
      </c>
      <c r="P3337" t="s">
        <v>374</v>
      </c>
    </row>
    <row r="3338" spans="1:16" x14ac:dyDescent="0.35">
      <c r="A3338" t="str">
        <f>VLOOKUP(E3338,kontoplaan!A325:F1793,6,FALSE)</f>
        <v>Põhitegevuse kulud</v>
      </c>
      <c r="B3338" t="str">
        <f>VLOOKUP(E3338,kontogrupp!A1079:B2417,2,FALSE)</f>
        <v>41 - toetused füüsilistele isikutele</v>
      </c>
      <c r="C3338" t="s">
        <v>1090</v>
      </c>
      <c r="D3338">
        <v>110000</v>
      </c>
      <c r="E3338" s="1">
        <v>413120</v>
      </c>
      <c r="F3338" t="s">
        <v>1090</v>
      </c>
      <c r="G3338" t="s">
        <v>1016</v>
      </c>
      <c r="H3338" t="s">
        <v>1017</v>
      </c>
      <c r="I3338" t="s">
        <v>1427</v>
      </c>
      <c r="J3338" t="s">
        <v>1428</v>
      </c>
      <c r="O3338" t="s">
        <v>1429</v>
      </c>
      <c r="P3338" t="s">
        <v>1430</v>
      </c>
    </row>
    <row r="3339" spans="1:16" x14ac:dyDescent="0.35">
      <c r="A3339" t="str">
        <f>VLOOKUP(E3339,kontoplaan!A326:F1794,6,FALSE)</f>
        <v>Põhitegevuse kulud</v>
      </c>
      <c r="B3339" t="str">
        <f>VLOOKUP(E3339,kontogrupp!A1080:B2418,2,FALSE)</f>
        <v>55 - majandamiskulud</v>
      </c>
      <c r="C3339" t="s">
        <v>467</v>
      </c>
      <c r="D3339">
        <v>5356</v>
      </c>
      <c r="E3339" s="1">
        <v>5511043</v>
      </c>
      <c r="F3339" t="s">
        <v>467</v>
      </c>
      <c r="G3339" t="s">
        <v>47</v>
      </c>
      <c r="H3339" t="s">
        <v>48</v>
      </c>
      <c r="I3339" t="s">
        <v>369</v>
      </c>
      <c r="J3339" t="s">
        <v>370</v>
      </c>
      <c r="K3339" t="s">
        <v>590</v>
      </c>
      <c r="L3339" t="s">
        <v>591</v>
      </c>
    </row>
    <row r="3340" spans="1:16" x14ac:dyDescent="0.35">
      <c r="A3340" t="str">
        <f>VLOOKUP(E3340,kontoplaan!A327:F1795,6,FALSE)</f>
        <v>Põhitegevuse kulud</v>
      </c>
      <c r="B3340" t="str">
        <f>VLOOKUP(E3340,kontogrupp!A1081:B2419,2,FALSE)</f>
        <v>55 - majandamiskulud</v>
      </c>
      <c r="C3340" t="s">
        <v>367</v>
      </c>
      <c r="D3340">
        <v>400</v>
      </c>
      <c r="E3340" s="1">
        <v>5511046</v>
      </c>
      <c r="F3340" t="s">
        <v>367</v>
      </c>
      <c r="G3340" t="s">
        <v>47</v>
      </c>
      <c r="H3340" t="s">
        <v>48</v>
      </c>
      <c r="I3340" t="s">
        <v>369</v>
      </c>
      <c r="J3340" t="s">
        <v>370</v>
      </c>
      <c r="K3340" t="s">
        <v>590</v>
      </c>
      <c r="L3340" t="s">
        <v>591</v>
      </c>
    </row>
    <row r="3341" spans="1:16" x14ac:dyDescent="0.35">
      <c r="A3341" t="str">
        <f>VLOOKUP(E3341,kontoplaan!A328:F1796,6,FALSE)</f>
        <v>Põhitegevuse kulud</v>
      </c>
      <c r="B3341" t="str">
        <f>VLOOKUP(E3341,kontogrupp!A1082:B2420,2,FALSE)</f>
        <v>55 - majandamiskulud</v>
      </c>
      <c r="C3341" t="s">
        <v>498</v>
      </c>
      <c r="D3341">
        <v>0</v>
      </c>
      <c r="E3341" s="1">
        <v>551109</v>
      </c>
      <c r="F3341" t="s">
        <v>498</v>
      </c>
      <c r="G3341" t="s">
        <v>47</v>
      </c>
      <c r="H3341" t="s">
        <v>48</v>
      </c>
      <c r="I3341" t="s">
        <v>307</v>
      </c>
      <c r="J3341" t="s">
        <v>308</v>
      </c>
      <c r="K3341" t="s">
        <v>669</v>
      </c>
      <c r="L3341" t="s">
        <v>670</v>
      </c>
    </row>
    <row r="3342" spans="1:16" x14ac:dyDescent="0.35">
      <c r="A3342" t="str">
        <f>VLOOKUP(E3342,kontoplaan!A329:F1797,6,FALSE)</f>
        <v>Põhitegevuse kulud</v>
      </c>
      <c r="B3342" t="str">
        <f>VLOOKUP(E3342,kontogrupp!A1083:B2421,2,FALSE)</f>
        <v>55 - majandamiskulud</v>
      </c>
      <c r="C3342" t="s">
        <v>904</v>
      </c>
      <c r="D3342">
        <v>0</v>
      </c>
      <c r="E3342" s="1">
        <v>551108</v>
      </c>
      <c r="F3342" t="s">
        <v>904</v>
      </c>
      <c r="G3342" t="s">
        <v>47</v>
      </c>
      <c r="H3342" t="s">
        <v>48</v>
      </c>
      <c r="I3342" t="s">
        <v>307</v>
      </c>
      <c r="J3342" t="s">
        <v>308</v>
      </c>
      <c r="K3342" t="s">
        <v>669</v>
      </c>
      <c r="L3342" t="s">
        <v>670</v>
      </c>
    </row>
    <row r="3343" spans="1:16" x14ac:dyDescent="0.35">
      <c r="A3343" t="str">
        <f>VLOOKUP(E3343,kontoplaan!A330:F1798,6,FALSE)</f>
        <v>Põhitegevuse kulud</v>
      </c>
      <c r="B3343" t="str">
        <f>VLOOKUP(E3343,kontogrupp!A1084:B2422,2,FALSE)</f>
        <v>55 - majandamiskulud</v>
      </c>
      <c r="C3343" t="s">
        <v>378</v>
      </c>
      <c r="D3343">
        <v>0</v>
      </c>
      <c r="E3343" s="1">
        <v>551107</v>
      </c>
      <c r="F3343" t="s">
        <v>378</v>
      </c>
      <c r="G3343" t="s">
        <v>47</v>
      </c>
      <c r="H3343" t="s">
        <v>48</v>
      </c>
      <c r="I3343" t="s">
        <v>307</v>
      </c>
      <c r="J3343" t="s">
        <v>308</v>
      </c>
      <c r="K3343" t="s">
        <v>669</v>
      </c>
      <c r="L3343" t="s">
        <v>670</v>
      </c>
    </row>
    <row r="3344" spans="1:16" x14ac:dyDescent="0.35">
      <c r="A3344" t="str">
        <f>VLOOKUP(E3344,kontoplaan!A331:F1799,6,FALSE)</f>
        <v>Põhitegevuse kulud</v>
      </c>
      <c r="B3344" t="str">
        <f>VLOOKUP(E3344,kontogrupp!A1085:B2423,2,FALSE)</f>
        <v>55 - majandamiskulud</v>
      </c>
      <c r="C3344" t="s">
        <v>400</v>
      </c>
      <c r="D3344">
        <v>0</v>
      </c>
      <c r="E3344" s="1">
        <v>551106</v>
      </c>
      <c r="F3344" t="s">
        <v>400</v>
      </c>
      <c r="G3344" t="s">
        <v>47</v>
      </c>
      <c r="H3344" t="s">
        <v>48</v>
      </c>
      <c r="I3344" t="s">
        <v>307</v>
      </c>
      <c r="J3344" t="s">
        <v>308</v>
      </c>
      <c r="K3344" t="s">
        <v>669</v>
      </c>
      <c r="L3344" t="s">
        <v>670</v>
      </c>
    </row>
    <row r="3345" spans="1:12" x14ac:dyDescent="0.35">
      <c r="A3345" t="str">
        <f>VLOOKUP(E3345,kontoplaan!A332:F1800,6,FALSE)</f>
        <v>Põhitegevuse kulud</v>
      </c>
      <c r="B3345" t="str">
        <f>VLOOKUP(E3345,kontogrupp!A1086:B2424,2,FALSE)</f>
        <v>55 - majandamiskulud</v>
      </c>
      <c r="C3345" t="s">
        <v>687</v>
      </c>
      <c r="D3345">
        <v>0</v>
      </c>
      <c r="E3345" s="1">
        <v>551105</v>
      </c>
      <c r="F3345" t="s">
        <v>687</v>
      </c>
      <c r="G3345" t="s">
        <v>47</v>
      </c>
      <c r="H3345" t="s">
        <v>48</v>
      </c>
      <c r="I3345" t="s">
        <v>307</v>
      </c>
      <c r="J3345" t="s">
        <v>308</v>
      </c>
      <c r="K3345" t="s">
        <v>669</v>
      </c>
      <c r="L3345" t="s">
        <v>670</v>
      </c>
    </row>
    <row r="3346" spans="1:12" x14ac:dyDescent="0.35">
      <c r="A3346" t="str">
        <f>VLOOKUP(E3346,kontoplaan!A333:F1801,6,FALSE)</f>
        <v>Põhitegevuse kulud</v>
      </c>
      <c r="B3346" t="str">
        <f>VLOOKUP(E3346,kontogrupp!A1087:B2425,2,FALSE)</f>
        <v>55 - majandamiskulud</v>
      </c>
      <c r="C3346" t="s">
        <v>172</v>
      </c>
      <c r="D3346">
        <v>0</v>
      </c>
      <c r="E3346" s="1">
        <v>551104</v>
      </c>
      <c r="F3346" t="s">
        <v>172</v>
      </c>
      <c r="G3346" t="s">
        <v>47</v>
      </c>
      <c r="H3346" t="s">
        <v>48</v>
      </c>
      <c r="I3346" t="s">
        <v>307</v>
      </c>
      <c r="J3346" t="s">
        <v>308</v>
      </c>
      <c r="K3346" t="s">
        <v>669</v>
      </c>
      <c r="L3346" t="s">
        <v>670</v>
      </c>
    </row>
    <row r="3347" spans="1:12" x14ac:dyDescent="0.35">
      <c r="A3347" t="str">
        <f>VLOOKUP(E3347,kontoplaan!A334:F1802,6,FALSE)</f>
        <v>Põhitegevuse kulud</v>
      </c>
      <c r="B3347" t="str">
        <f>VLOOKUP(E3347,kontogrupp!A1088:B2426,2,FALSE)</f>
        <v>55 - majandamiskulud</v>
      </c>
      <c r="C3347" t="s">
        <v>488</v>
      </c>
      <c r="D3347">
        <v>0</v>
      </c>
      <c r="E3347" s="1">
        <v>551103</v>
      </c>
      <c r="F3347" t="s">
        <v>488</v>
      </c>
      <c r="G3347" t="s">
        <v>47</v>
      </c>
      <c r="H3347" t="s">
        <v>48</v>
      </c>
      <c r="I3347" t="s">
        <v>307</v>
      </c>
      <c r="J3347" t="s">
        <v>308</v>
      </c>
      <c r="K3347" t="s">
        <v>669</v>
      </c>
      <c r="L3347" t="s">
        <v>670</v>
      </c>
    </row>
    <row r="3348" spans="1:12" x14ac:dyDescent="0.35">
      <c r="A3348" t="str">
        <f>VLOOKUP(E3348,kontoplaan!A335:F1803,6,FALSE)</f>
        <v>Põhitegevuse kulud</v>
      </c>
      <c r="B3348" t="str">
        <f>VLOOKUP(E3348,kontogrupp!A1089:B2427,2,FALSE)</f>
        <v>55 - majandamiskulud</v>
      </c>
      <c r="C3348" t="s">
        <v>375</v>
      </c>
      <c r="D3348">
        <v>0</v>
      </c>
      <c r="E3348" s="1">
        <v>551102</v>
      </c>
      <c r="F3348" t="s">
        <v>375</v>
      </c>
      <c r="G3348" t="s">
        <v>47</v>
      </c>
      <c r="H3348" t="s">
        <v>48</v>
      </c>
      <c r="I3348" t="s">
        <v>307</v>
      </c>
      <c r="J3348" t="s">
        <v>308</v>
      </c>
      <c r="K3348" t="s">
        <v>669</v>
      </c>
      <c r="L3348" t="s">
        <v>670</v>
      </c>
    </row>
    <row r="3349" spans="1:12" x14ac:dyDescent="0.35">
      <c r="A3349" t="str">
        <f>VLOOKUP(E3349,kontoplaan!A336:F1804,6,FALSE)</f>
        <v>Põhitegevuse kulud</v>
      </c>
      <c r="B3349" t="str">
        <f>VLOOKUP(E3349,kontogrupp!A1090:B2428,2,FALSE)</f>
        <v>55 - majandamiskulud</v>
      </c>
      <c r="C3349" t="s">
        <v>354</v>
      </c>
      <c r="D3349">
        <v>0</v>
      </c>
      <c r="E3349" s="1">
        <v>551101</v>
      </c>
      <c r="F3349" t="s">
        <v>354</v>
      </c>
      <c r="G3349" t="s">
        <v>47</v>
      </c>
      <c r="H3349" t="s">
        <v>48</v>
      </c>
      <c r="I3349" t="s">
        <v>307</v>
      </c>
      <c r="J3349" t="s">
        <v>308</v>
      </c>
      <c r="K3349" t="s">
        <v>669</v>
      </c>
      <c r="L3349" t="s">
        <v>670</v>
      </c>
    </row>
    <row r="3350" spans="1:12" x14ac:dyDescent="0.35">
      <c r="A3350" t="str">
        <f>VLOOKUP(E3350,kontoplaan!A337:F1805,6,FALSE)</f>
        <v>Põhitegevuse kulud</v>
      </c>
      <c r="B3350" t="str">
        <f>VLOOKUP(E3350,kontogrupp!A1091:B2429,2,FALSE)</f>
        <v>55 - majandamiskulud</v>
      </c>
      <c r="C3350" t="s">
        <v>388</v>
      </c>
      <c r="D3350">
        <v>0</v>
      </c>
      <c r="E3350" s="1">
        <v>551100</v>
      </c>
      <c r="F3350" t="s">
        <v>388</v>
      </c>
      <c r="G3350" t="s">
        <v>47</v>
      </c>
      <c r="H3350" t="s">
        <v>48</v>
      </c>
      <c r="I3350" t="s">
        <v>307</v>
      </c>
      <c r="J3350" t="s">
        <v>308</v>
      </c>
      <c r="K3350" t="s">
        <v>669</v>
      </c>
      <c r="L3350" t="s">
        <v>670</v>
      </c>
    </row>
    <row r="3351" spans="1:12" x14ac:dyDescent="0.35">
      <c r="A3351" t="str">
        <f>VLOOKUP(E3351,kontoplaan!A338:F1806,6,FALSE)</f>
        <v>Põhitegevuse kulud</v>
      </c>
      <c r="B3351" t="str">
        <f>VLOOKUP(E3351,kontogrupp!A1092:B2430,2,FALSE)</f>
        <v>55 - majandamiskulud</v>
      </c>
      <c r="C3351" t="s">
        <v>498</v>
      </c>
      <c r="D3351">
        <v>0</v>
      </c>
      <c r="E3351" s="1">
        <v>551109</v>
      </c>
      <c r="F3351" t="s">
        <v>498</v>
      </c>
      <c r="G3351" t="s">
        <v>47</v>
      </c>
      <c r="H3351" t="s">
        <v>48</v>
      </c>
      <c r="I3351" t="s">
        <v>1411</v>
      </c>
      <c r="J3351" t="s">
        <v>1412</v>
      </c>
      <c r="K3351" t="s">
        <v>552</v>
      </c>
      <c r="L3351" t="s">
        <v>553</v>
      </c>
    </row>
    <row r="3352" spans="1:12" x14ac:dyDescent="0.35">
      <c r="A3352" t="str">
        <f>VLOOKUP(E3352,kontoplaan!A339:F1807,6,FALSE)</f>
        <v>Põhitegevuse kulud</v>
      </c>
      <c r="B3352" t="str">
        <f>VLOOKUP(E3352,kontogrupp!A1093:B2431,2,FALSE)</f>
        <v>55 - majandamiskulud</v>
      </c>
      <c r="C3352" t="s">
        <v>904</v>
      </c>
      <c r="D3352">
        <v>0</v>
      </c>
      <c r="E3352" s="1">
        <v>551108</v>
      </c>
      <c r="F3352" t="s">
        <v>904</v>
      </c>
      <c r="G3352" t="s">
        <v>47</v>
      </c>
      <c r="H3352" t="s">
        <v>48</v>
      </c>
      <c r="I3352" t="s">
        <v>1411</v>
      </c>
      <c r="J3352" t="s">
        <v>1412</v>
      </c>
      <c r="K3352" t="s">
        <v>552</v>
      </c>
      <c r="L3352" t="s">
        <v>553</v>
      </c>
    </row>
    <row r="3353" spans="1:12" x14ac:dyDescent="0.35">
      <c r="A3353" t="str">
        <f>VLOOKUP(E3353,kontoplaan!A340:F1808,6,FALSE)</f>
        <v>Põhitegevuse kulud</v>
      </c>
      <c r="B3353" t="str">
        <f>VLOOKUP(E3353,kontogrupp!A1094:B2432,2,FALSE)</f>
        <v>55 - majandamiskulud</v>
      </c>
      <c r="C3353" t="s">
        <v>378</v>
      </c>
      <c r="D3353">
        <v>0</v>
      </c>
      <c r="E3353" s="1">
        <v>551107</v>
      </c>
      <c r="F3353" t="s">
        <v>378</v>
      </c>
      <c r="G3353" t="s">
        <v>47</v>
      </c>
      <c r="H3353" t="s">
        <v>48</v>
      </c>
      <c r="I3353" t="s">
        <v>1411</v>
      </c>
      <c r="J3353" t="s">
        <v>1412</v>
      </c>
      <c r="K3353" t="s">
        <v>552</v>
      </c>
      <c r="L3353" t="s">
        <v>553</v>
      </c>
    </row>
    <row r="3354" spans="1:12" x14ac:dyDescent="0.35">
      <c r="A3354" t="str">
        <f>VLOOKUP(E3354,kontoplaan!A341:F1809,6,FALSE)</f>
        <v>Põhitegevuse kulud</v>
      </c>
      <c r="B3354" t="str">
        <f>VLOOKUP(E3354,kontogrupp!A1095:B2433,2,FALSE)</f>
        <v>55 - majandamiskulud</v>
      </c>
      <c r="C3354" t="s">
        <v>400</v>
      </c>
      <c r="D3354">
        <v>0</v>
      </c>
      <c r="E3354" s="1">
        <v>551106</v>
      </c>
      <c r="F3354" t="s">
        <v>400</v>
      </c>
      <c r="G3354" t="s">
        <v>47</v>
      </c>
      <c r="H3354" t="s">
        <v>48</v>
      </c>
      <c r="I3354" t="s">
        <v>1411</v>
      </c>
      <c r="J3354" t="s">
        <v>1412</v>
      </c>
      <c r="K3354" t="s">
        <v>552</v>
      </c>
      <c r="L3354" t="s">
        <v>553</v>
      </c>
    </row>
    <row r="3355" spans="1:12" x14ac:dyDescent="0.35">
      <c r="A3355" t="str">
        <f>VLOOKUP(E3355,kontoplaan!A342:F1810,6,FALSE)</f>
        <v>Põhitegevuse kulud</v>
      </c>
      <c r="B3355" t="str">
        <f>VLOOKUP(E3355,kontogrupp!A1096:B2434,2,FALSE)</f>
        <v>55 - majandamiskulud</v>
      </c>
      <c r="C3355" t="s">
        <v>687</v>
      </c>
      <c r="D3355">
        <v>0</v>
      </c>
      <c r="E3355" s="1">
        <v>551105</v>
      </c>
      <c r="F3355" t="s">
        <v>687</v>
      </c>
      <c r="G3355" t="s">
        <v>47</v>
      </c>
      <c r="H3355" t="s">
        <v>48</v>
      </c>
      <c r="I3355" t="s">
        <v>1411</v>
      </c>
      <c r="J3355" t="s">
        <v>1412</v>
      </c>
      <c r="K3355" t="s">
        <v>552</v>
      </c>
      <c r="L3355" t="s">
        <v>553</v>
      </c>
    </row>
    <row r="3356" spans="1:12" x14ac:dyDescent="0.35">
      <c r="A3356" t="str">
        <f>VLOOKUP(E3356,kontoplaan!A343:F1811,6,FALSE)</f>
        <v>Põhitegevuse kulud</v>
      </c>
      <c r="B3356" t="str">
        <f>VLOOKUP(E3356,kontogrupp!A1097:B2435,2,FALSE)</f>
        <v>55 - majandamiskulud</v>
      </c>
      <c r="C3356" t="s">
        <v>172</v>
      </c>
      <c r="D3356">
        <v>0</v>
      </c>
      <c r="E3356" s="1">
        <v>551104</v>
      </c>
      <c r="F3356" t="s">
        <v>172</v>
      </c>
      <c r="G3356" t="s">
        <v>47</v>
      </c>
      <c r="H3356" t="s">
        <v>48</v>
      </c>
      <c r="I3356" t="s">
        <v>1411</v>
      </c>
      <c r="J3356" t="s">
        <v>1412</v>
      </c>
      <c r="K3356" t="s">
        <v>552</v>
      </c>
      <c r="L3356" t="s">
        <v>553</v>
      </c>
    </row>
    <row r="3357" spans="1:12" x14ac:dyDescent="0.35">
      <c r="A3357" t="str">
        <f>VLOOKUP(E3357,kontoplaan!A344:F1812,6,FALSE)</f>
        <v>Põhitegevuse kulud</v>
      </c>
      <c r="B3357" t="str">
        <f>VLOOKUP(E3357,kontogrupp!A1098:B2436,2,FALSE)</f>
        <v>55 - majandamiskulud</v>
      </c>
      <c r="C3357" t="s">
        <v>488</v>
      </c>
      <c r="D3357">
        <v>0</v>
      </c>
      <c r="E3357" s="1">
        <v>551103</v>
      </c>
      <c r="F3357" t="s">
        <v>488</v>
      </c>
      <c r="G3357" t="s">
        <v>47</v>
      </c>
      <c r="H3357" t="s">
        <v>48</v>
      </c>
      <c r="I3357" t="s">
        <v>1411</v>
      </c>
      <c r="J3357" t="s">
        <v>1412</v>
      </c>
      <c r="K3357" t="s">
        <v>552</v>
      </c>
      <c r="L3357" t="s">
        <v>553</v>
      </c>
    </row>
    <row r="3358" spans="1:12" x14ac:dyDescent="0.35">
      <c r="A3358" t="str">
        <f>VLOOKUP(E3358,kontoplaan!A345:F1813,6,FALSE)</f>
        <v>Põhitegevuse kulud</v>
      </c>
      <c r="B3358" t="str">
        <f>VLOOKUP(E3358,kontogrupp!A1099:B2437,2,FALSE)</f>
        <v>55 - majandamiskulud</v>
      </c>
      <c r="C3358" t="s">
        <v>375</v>
      </c>
      <c r="D3358">
        <v>0</v>
      </c>
      <c r="E3358" s="1">
        <v>551102</v>
      </c>
      <c r="F3358" t="s">
        <v>375</v>
      </c>
      <c r="G3358" t="s">
        <v>47</v>
      </c>
      <c r="H3358" t="s">
        <v>48</v>
      </c>
      <c r="I3358" t="s">
        <v>1411</v>
      </c>
      <c r="J3358" t="s">
        <v>1412</v>
      </c>
      <c r="K3358" t="s">
        <v>552</v>
      </c>
      <c r="L3358" t="s">
        <v>553</v>
      </c>
    </row>
    <row r="3359" spans="1:12" x14ac:dyDescent="0.35">
      <c r="A3359" t="str">
        <f>VLOOKUP(E3359,kontoplaan!A346:F1814,6,FALSE)</f>
        <v>Põhitegevuse kulud</v>
      </c>
      <c r="B3359" t="str">
        <f>VLOOKUP(E3359,kontogrupp!A1100:B2438,2,FALSE)</f>
        <v>55 - majandamiskulud</v>
      </c>
      <c r="C3359" t="s">
        <v>354</v>
      </c>
      <c r="D3359">
        <v>0</v>
      </c>
      <c r="E3359" s="1">
        <v>551101</v>
      </c>
      <c r="F3359" t="s">
        <v>354</v>
      </c>
      <c r="G3359" t="s">
        <v>47</v>
      </c>
      <c r="H3359" t="s">
        <v>48</v>
      </c>
      <c r="I3359" t="s">
        <v>1411</v>
      </c>
      <c r="J3359" t="s">
        <v>1412</v>
      </c>
      <c r="K3359" t="s">
        <v>552</v>
      </c>
      <c r="L3359" t="s">
        <v>553</v>
      </c>
    </row>
    <row r="3360" spans="1:12" x14ac:dyDescent="0.35">
      <c r="A3360" t="str">
        <f>VLOOKUP(E3360,kontoplaan!A347:F1815,6,FALSE)</f>
        <v>Põhitegevuse kulud</v>
      </c>
      <c r="B3360" t="str">
        <f>VLOOKUP(E3360,kontogrupp!A1101:B2439,2,FALSE)</f>
        <v>55 - majandamiskulud</v>
      </c>
      <c r="C3360" t="s">
        <v>388</v>
      </c>
      <c r="D3360">
        <v>0</v>
      </c>
      <c r="E3360" s="1">
        <v>551100</v>
      </c>
      <c r="F3360" t="s">
        <v>388</v>
      </c>
      <c r="G3360" t="s">
        <v>47</v>
      </c>
      <c r="H3360" t="s">
        <v>48</v>
      </c>
      <c r="I3360" t="s">
        <v>1411</v>
      </c>
      <c r="J3360" t="s">
        <v>1412</v>
      </c>
      <c r="K3360" t="s">
        <v>552</v>
      </c>
      <c r="L3360" t="s">
        <v>553</v>
      </c>
    </row>
    <row r="3361" spans="1:16" x14ac:dyDescent="0.35">
      <c r="A3361" t="str">
        <f>VLOOKUP(E3361,kontoplaan!A348:F1816,6,FALSE)</f>
        <v>Põhitegevuse kulud</v>
      </c>
      <c r="B3361" t="str">
        <f>VLOOKUP(E3361,kontogrupp!A1102:B2440,2,FALSE)</f>
        <v>55 - majandamiskulud</v>
      </c>
      <c r="C3361" t="s">
        <v>347</v>
      </c>
      <c r="D3361">
        <v>42000</v>
      </c>
      <c r="E3361" s="1">
        <v>551290</v>
      </c>
      <c r="F3361" t="s">
        <v>347</v>
      </c>
      <c r="G3361" t="s">
        <v>47</v>
      </c>
      <c r="H3361" t="s">
        <v>48</v>
      </c>
      <c r="I3361" t="s">
        <v>32</v>
      </c>
      <c r="J3361" t="s">
        <v>33</v>
      </c>
      <c r="O3361" t="s">
        <v>2064</v>
      </c>
      <c r="P3361" t="s">
        <v>731</v>
      </c>
    </row>
    <row r="3362" spans="1:16" x14ac:dyDescent="0.35">
      <c r="A3362" t="str">
        <f>VLOOKUP(E3362,kontoplaan!A349:F1817,6,FALSE)</f>
        <v>Põhitegevuse kulud</v>
      </c>
      <c r="B3362" t="str">
        <f>VLOOKUP(E3362,kontogrupp!A1103:B2441,2,FALSE)</f>
        <v>41 - toetused füüsilistele isikutele</v>
      </c>
      <c r="C3362" t="s">
        <v>1090</v>
      </c>
      <c r="D3362">
        <v>4500</v>
      </c>
      <c r="E3362" s="1">
        <v>413120</v>
      </c>
      <c r="F3362" t="s">
        <v>1090</v>
      </c>
      <c r="G3362" t="s">
        <v>1016</v>
      </c>
      <c r="H3362" t="s">
        <v>1017</v>
      </c>
      <c r="I3362" t="s">
        <v>1669</v>
      </c>
      <c r="J3362" t="s">
        <v>1670</v>
      </c>
      <c r="O3362" t="s">
        <v>1429</v>
      </c>
      <c r="P3362" t="s">
        <v>1430</v>
      </c>
    </row>
    <row r="3363" spans="1:16" x14ac:dyDescent="0.35">
      <c r="A3363" t="str">
        <f>VLOOKUP(E3363,kontoplaan!A350:F1818,6,FALSE)</f>
        <v>Põhitegevuse kulud</v>
      </c>
      <c r="B3363" t="str">
        <f>VLOOKUP(E3363,kontogrupp!A1104:B2442,2,FALSE)</f>
        <v>41 - toetused füüsilistele isikutele</v>
      </c>
      <c r="C3363" t="s">
        <v>1090</v>
      </c>
      <c r="D3363">
        <v>1000</v>
      </c>
      <c r="E3363" s="1">
        <v>413120</v>
      </c>
      <c r="F3363" t="s">
        <v>1090</v>
      </c>
      <c r="G3363" t="s">
        <v>1016</v>
      </c>
      <c r="H3363" t="s">
        <v>1017</v>
      </c>
      <c r="I3363" t="s">
        <v>1669</v>
      </c>
      <c r="J3363" t="s">
        <v>1670</v>
      </c>
      <c r="O3363" t="s">
        <v>1671</v>
      </c>
      <c r="P3363" t="s">
        <v>1672</v>
      </c>
    </row>
    <row r="3364" spans="1:16" x14ac:dyDescent="0.35">
      <c r="A3364" t="str">
        <f>VLOOKUP(E3364,kontoplaan!A351:F1819,6,FALSE)</f>
        <v>Põhitegevuse kulud</v>
      </c>
      <c r="B3364" t="str">
        <f>VLOOKUP(E3364,kontogrupp!A1105:B2443,2,FALSE)</f>
        <v>55 - majandamiskulud</v>
      </c>
      <c r="C3364" t="s">
        <v>467</v>
      </c>
      <c r="D3364">
        <v>51534</v>
      </c>
      <c r="E3364" s="1">
        <v>5511043</v>
      </c>
      <c r="F3364" t="s">
        <v>467</v>
      </c>
      <c r="G3364" t="s">
        <v>158</v>
      </c>
      <c r="H3364" t="s">
        <v>159</v>
      </c>
      <c r="I3364" t="s">
        <v>117</v>
      </c>
      <c r="J3364" t="s">
        <v>118</v>
      </c>
      <c r="K3364" t="s">
        <v>596</v>
      </c>
      <c r="L3364" t="s">
        <v>597</v>
      </c>
    </row>
    <row r="3365" spans="1:16" x14ac:dyDescent="0.35">
      <c r="A3365" t="str">
        <f>VLOOKUP(E3365,kontoplaan!A352:F1820,6,FALSE)</f>
        <v>Põhitegevuse kulud</v>
      </c>
      <c r="B3365" t="str">
        <f>VLOOKUP(E3365,kontogrupp!A1106:B2444,2,FALSE)</f>
        <v>55 - majandamiskulud</v>
      </c>
      <c r="C3365" t="s">
        <v>169</v>
      </c>
      <c r="D3365">
        <v>6566</v>
      </c>
      <c r="E3365" s="1">
        <v>551500</v>
      </c>
      <c r="F3365" t="s">
        <v>169</v>
      </c>
      <c r="G3365" t="s">
        <v>404</v>
      </c>
      <c r="H3365" t="s">
        <v>405</v>
      </c>
      <c r="I3365" t="s">
        <v>307</v>
      </c>
      <c r="J3365" t="s">
        <v>308</v>
      </c>
    </row>
    <row r="3366" spans="1:16" x14ac:dyDescent="0.35">
      <c r="A3366" t="str">
        <f>VLOOKUP(E3366,kontoplaan!A353:F1821,6,FALSE)</f>
        <v>Põhitegevuse kulud</v>
      </c>
      <c r="B3366" t="str">
        <f>VLOOKUP(E3366,kontogrupp!A1107:B2445,2,FALSE)</f>
        <v>55 - majandamiskulud</v>
      </c>
      <c r="C3366" t="s">
        <v>188</v>
      </c>
      <c r="D3366">
        <v>1938</v>
      </c>
      <c r="E3366" s="1">
        <v>552230</v>
      </c>
      <c r="F3366" t="s">
        <v>188</v>
      </c>
      <c r="G3366" t="s">
        <v>404</v>
      </c>
      <c r="H3366" t="s">
        <v>405</v>
      </c>
      <c r="I3366" t="s">
        <v>307</v>
      </c>
      <c r="J3366" t="s">
        <v>308</v>
      </c>
    </row>
    <row r="3367" spans="1:16" hidden="1" x14ac:dyDescent="0.35">
      <c r="A3367" t="str">
        <f>VLOOKUP(E3367,kontoplaan!A354:F1822,6,FALSE)</f>
        <v>Põhitegevuse tulud</v>
      </c>
      <c r="B3367" t="str">
        <f>VLOOKUP(E3367,kontogrupp!A1108:B2446,2,FALSE)</f>
        <v>32 - tulud kaupade ja teenuste müügist</v>
      </c>
      <c r="C3367" t="s">
        <v>753</v>
      </c>
      <c r="D3367">
        <v>221043</v>
      </c>
      <c r="E3367" s="1">
        <v>322020</v>
      </c>
      <c r="F3367" t="s">
        <v>753</v>
      </c>
      <c r="G3367" t="s">
        <v>404</v>
      </c>
      <c r="H3367" t="s">
        <v>405</v>
      </c>
      <c r="I3367" t="s">
        <v>307</v>
      </c>
      <c r="J3367" t="s">
        <v>308</v>
      </c>
    </row>
    <row r="3368" spans="1:16" x14ac:dyDescent="0.35">
      <c r="A3368" t="str">
        <f>VLOOKUP(E3368,kontoplaan!A355:F1823,6,FALSE)</f>
        <v>Põhitegevuse kulud</v>
      </c>
      <c r="B3368" t="str">
        <f>VLOOKUP(E3368,kontogrupp!A1109:B2447,2,FALSE)</f>
        <v>45 - toetused juriidilistele isikutele</v>
      </c>
      <c r="C3368" t="s">
        <v>1064</v>
      </c>
      <c r="D3368">
        <v>150</v>
      </c>
      <c r="E3368" s="1">
        <v>452800</v>
      </c>
      <c r="F3368" t="s">
        <v>1064</v>
      </c>
      <c r="G3368" t="s">
        <v>404</v>
      </c>
      <c r="H3368" t="s">
        <v>405</v>
      </c>
      <c r="I3368" t="s">
        <v>307</v>
      </c>
      <c r="J3368" t="s">
        <v>308</v>
      </c>
    </row>
    <row r="3369" spans="1:16" x14ac:dyDescent="0.35">
      <c r="A3369" t="str">
        <f>VLOOKUP(E3369,kontoplaan!A356:F1824,6,FALSE)</f>
        <v>Põhitegevuse kulud</v>
      </c>
      <c r="B3369" t="str">
        <f>VLOOKUP(E3369,kontogrupp!A1110:B2448,2,FALSE)</f>
        <v>55 - majandamiskulud</v>
      </c>
      <c r="C3369" t="s">
        <v>517</v>
      </c>
      <c r="D3369">
        <v>444</v>
      </c>
      <c r="E3369" s="1">
        <v>550010</v>
      </c>
      <c r="F3369" t="s">
        <v>517</v>
      </c>
      <c r="G3369" t="s">
        <v>288</v>
      </c>
      <c r="H3369" t="s">
        <v>289</v>
      </c>
      <c r="I3369" t="s">
        <v>117</v>
      </c>
      <c r="J3369" t="s">
        <v>118</v>
      </c>
    </row>
    <row r="3370" spans="1:16" x14ac:dyDescent="0.35">
      <c r="A3370" t="str">
        <f>VLOOKUP(E3370,kontoplaan!A357:F1825,6,FALSE)</f>
        <v>Põhitegevuse kulud</v>
      </c>
      <c r="B3370" t="str">
        <f>VLOOKUP(E3370,kontogrupp!A1111:B2449,2,FALSE)</f>
        <v>55 - majandamiskulud</v>
      </c>
      <c r="C3370" t="s">
        <v>86</v>
      </c>
      <c r="D3370">
        <v>140</v>
      </c>
      <c r="E3370" s="1">
        <v>550099</v>
      </c>
      <c r="F3370" t="s">
        <v>86</v>
      </c>
      <c r="G3370" t="s">
        <v>288</v>
      </c>
      <c r="H3370" t="s">
        <v>289</v>
      </c>
      <c r="I3370" t="s">
        <v>117</v>
      </c>
      <c r="J3370" t="s">
        <v>118</v>
      </c>
    </row>
    <row r="3371" spans="1:16" x14ac:dyDescent="0.35">
      <c r="A3371" t="str">
        <f>VLOOKUP(E3371,kontoplaan!A358:F1826,6,FALSE)</f>
        <v>Põhitegevuse kulud</v>
      </c>
      <c r="B3371" t="str">
        <f>VLOOKUP(E3371,kontogrupp!A1112:B2450,2,FALSE)</f>
        <v>55 - majandamiskulud</v>
      </c>
      <c r="C3371" t="s">
        <v>274</v>
      </c>
      <c r="D3371">
        <v>128</v>
      </c>
      <c r="E3371" s="1">
        <v>550302</v>
      </c>
      <c r="F3371" t="s">
        <v>274</v>
      </c>
      <c r="G3371" t="s">
        <v>288</v>
      </c>
      <c r="H3371" t="s">
        <v>289</v>
      </c>
      <c r="I3371" t="s">
        <v>117</v>
      </c>
      <c r="J3371" t="s">
        <v>118</v>
      </c>
    </row>
    <row r="3372" spans="1:16" x14ac:dyDescent="0.35">
      <c r="A3372" t="str">
        <f>VLOOKUP(E3372,kontoplaan!A359:F1827,6,FALSE)</f>
        <v>Põhitegevuse kulud</v>
      </c>
      <c r="B3372" t="str">
        <f>VLOOKUP(E3372,kontogrupp!A1113:B2451,2,FALSE)</f>
        <v>55 - majandamiskulud</v>
      </c>
      <c r="C3372" t="s">
        <v>138</v>
      </c>
      <c r="D3372">
        <v>5640</v>
      </c>
      <c r="E3372" s="1">
        <v>550400</v>
      </c>
      <c r="F3372" t="s">
        <v>138</v>
      </c>
      <c r="G3372" t="s">
        <v>288</v>
      </c>
      <c r="H3372" t="s">
        <v>289</v>
      </c>
      <c r="I3372" t="s">
        <v>117</v>
      </c>
      <c r="J3372" t="s">
        <v>118</v>
      </c>
      <c r="M3372" t="s">
        <v>267</v>
      </c>
      <c r="N3372" t="s">
        <v>268</v>
      </c>
    </row>
    <row r="3373" spans="1:16" x14ac:dyDescent="0.35">
      <c r="A3373" t="str">
        <f>VLOOKUP(E3373,kontoplaan!A360:F1828,6,FALSE)</f>
        <v>Põhitegevuse kulud</v>
      </c>
      <c r="B3373" t="str">
        <f>VLOOKUP(E3373,kontogrupp!A1114:B2452,2,FALSE)</f>
        <v>55 - majandamiskulud</v>
      </c>
      <c r="C3373" t="s">
        <v>2075</v>
      </c>
      <c r="D3373">
        <v>285</v>
      </c>
      <c r="E3373" s="1">
        <v>551308</v>
      </c>
      <c r="F3373" t="s">
        <v>184</v>
      </c>
      <c r="G3373" t="s">
        <v>258</v>
      </c>
      <c r="H3373" t="s">
        <v>259</v>
      </c>
      <c r="I3373" t="s">
        <v>117</v>
      </c>
      <c r="J3373" t="s">
        <v>118</v>
      </c>
    </row>
    <row r="3374" spans="1:16" x14ac:dyDescent="0.35">
      <c r="A3374" t="str">
        <f>VLOOKUP(E3374,kontoplaan!A361:F1829,6,FALSE)</f>
        <v>Põhitegevuse kulud</v>
      </c>
      <c r="B3374" t="str">
        <f>VLOOKUP(E3374,kontogrupp!A1115:B2453,2,FALSE)</f>
        <v>55 - majandamiskulud</v>
      </c>
      <c r="C3374" t="s">
        <v>261</v>
      </c>
      <c r="D3374">
        <v>209</v>
      </c>
      <c r="E3374" s="1">
        <v>550011</v>
      </c>
      <c r="F3374" t="s">
        <v>261</v>
      </c>
      <c r="G3374" t="s">
        <v>288</v>
      </c>
      <c r="H3374" t="s">
        <v>289</v>
      </c>
      <c r="I3374" t="s">
        <v>117</v>
      </c>
      <c r="J3374" t="s">
        <v>118</v>
      </c>
    </row>
    <row r="3375" spans="1:16" x14ac:dyDescent="0.35">
      <c r="A3375" t="str">
        <f>VLOOKUP(E3375,kontoplaan!A362:F1830,6,FALSE)</f>
        <v>Põhitegevuse kulud</v>
      </c>
      <c r="B3375" t="str">
        <f>VLOOKUP(E3375,kontogrupp!A1116:B2454,2,FALSE)</f>
        <v>55 - majandamiskulud</v>
      </c>
      <c r="C3375" t="s">
        <v>76</v>
      </c>
      <c r="D3375">
        <v>620</v>
      </c>
      <c r="E3375" s="1">
        <v>550040</v>
      </c>
      <c r="F3375" t="s">
        <v>76</v>
      </c>
      <c r="G3375" t="s">
        <v>288</v>
      </c>
      <c r="H3375" t="s">
        <v>289</v>
      </c>
      <c r="I3375" t="s">
        <v>117</v>
      </c>
      <c r="J3375" t="s">
        <v>118</v>
      </c>
    </row>
    <row r="3376" spans="1:16" x14ac:dyDescent="0.35">
      <c r="A3376" t="str">
        <f>VLOOKUP(E3376,kontoplaan!A363:F1831,6,FALSE)</f>
        <v>Põhitegevuse kulud</v>
      </c>
      <c r="B3376" t="str">
        <f>VLOOKUP(E3376,kontogrupp!A1117:B2455,2,FALSE)</f>
        <v>55 - majandamiskulud</v>
      </c>
      <c r="C3376" t="s">
        <v>900</v>
      </c>
      <c r="D3376">
        <v>479</v>
      </c>
      <c r="E3376" s="1">
        <v>550041</v>
      </c>
      <c r="F3376" t="s">
        <v>900</v>
      </c>
      <c r="G3376" t="s">
        <v>288</v>
      </c>
      <c r="H3376" t="s">
        <v>289</v>
      </c>
      <c r="I3376" t="s">
        <v>117</v>
      </c>
      <c r="J3376" t="s">
        <v>118</v>
      </c>
    </row>
    <row r="3377" spans="1:14" x14ac:dyDescent="0.35">
      <c r="A3377" t="str">
        <f>VLOOKUP(E3377,kontoplaan!A364:F1832,6,FALSE)</f>
        <v>Põhitegevuse kulud</v>
      </c>
      <c r="B3377" t="str">
        <f>VLOOKUP(E3377,kontogrupp!A1118:B2456,2,FALSE)</f>
        <v>55 - majandamiskulud</v>
      </c>
      <c r="C3377" t="s">
        <v>64</v>
      </c>
      <c r="D3377">
        <v>570</v>
      </c>
      <c r="E3377" s="1">
        <v>550060</v>
      </c>
      <c r="F3377" t="s">
        <v>64</v>
      </c>
      <c r="G3377" t="s">
        <v>288</v>
      </c>
      <c r="H3377" t="s">
        <v>289</v>
      </c>
      <c r="I3377" t="s">
        <v>117</v>
      </c>
      <c r="J3377" t="s">
        <v>118</v>
      </c>
    </row>
    <row r="3378" spans="1:14" x14ac:dyDescent="0.35">
      <c r="A3378" t="str">
        <f>VLOOKUP(E3378,kontoplaan!A365:F1833,6,FALSE)</f>
        <v>Põhitegevuse kulud</v>
      </c>
      <c r="B3378" t="str">
        <f>VLOOKUP(E3378,kontogrupp!A1119:B2457,2,FALSE)</f>
        <v>55 - majandamiskulud</v>
      </c>
      <c r="C3378" t="s">
        <v>440</v>
      </c>
      <c r="D3378">
        <v>1496</v>
      </c>
      <c r="E3378" s="1">
        <v>551300</v>
      </c>
      <c r="F3378" t="s">
        <v>440</v>
      </c>
      <c r="G3378" t="s">
        <v>288</v>
      </c>
      <c r="H3378" t="s">
        <v>289</v>
      </c>
      <c r="I3378" t="s">
        <v>117</v>
      </c>
      <c r="J3378" t="s">
        <v>118</v>
      </c>
    </row>
    <row r="3379" spans="1:14" x14ac:dyDescent="0.35">
      <c r="A3379" t="str">
        <f>VLOOKUP(E3379,kontoplaan!A366:F1834,6,FALSE)</f>
        <v>Põhitegevuse kulud</v>
      </c>
      <c r="B3379" t="str">
        <f>VLOOKUP(E3379,kontogrupp!A1120:B2458,2,FALSE)</f>
        <v>55 - majandamiskulud</v>
      </c>
      <c r="C3379" t="s">
        <v>488</v>
      </c>
      <c r="D3379">
        <v>950</v>
      </c>
      <c r="E3379" s="1">
        <v>551303</v>
      </c>
      <c r="F3379" t="s">
        <v>488</v>
      </c>
      <c r="G3379" t="s">
        <v>288</v>
      </c>
      <c r="H3379" t="s">
        <v>289</v>
      </c>
      <c r="I3379" t="s">
        <v>117</v>
      </c>
      <c r="J3379" t="s">
        <v>118</v>
      </c>
    </row>
    <row r="3380" spans="1:14" x14ac:dyDescent="0.35">
      <c r="A3380" t="str">
        <f>VLOOKUP(E3380,kontoplaan!A367:F1835,6,FALSE)</f>
        <v>Põhitegevuse kulud</v>
      </c>
      <c r="B3380" t="str">
        <f>VLOOKUP(E3380,kontogrupp!A1121:B2459,2,FALSE)</f>
        <v>55 - majandamiskulud</v>
      </c>
      <c r="C3380" t="s">
        <v>481</v>
      </c>
      <c r="D3380">
        <v>785</v>
      </c>
      <c r="E3380" s="1">
        <v>551307</v>
      </c>
      <c r="F3380" t="s">
        <v>481</v>
      </c>
      <c r="G3380" t="s">
        <v>288</v>
      </c>
      <c r="H3380" t="s">
        <v>289</v>
      </c>
      <c r="I3380" t="s">
        <v>117</v>
      </c>
      <c r="J3380" t="s">
        <v>118</v>
      </c>
    </row>
    <row r="3381" spans="1:14" x14ac:dyDescent="0.35">
      <c r="A3381" t="str">
        <f>VLOOKUP(E3381,kontoplaan!A368:F1836,6,FALSE)</f>
        <v>Põhitegevuse kulud</v>
      </c>
      <c r="B3381" t="str">
        <f>VLOOKUP(E3381,kontogrupp!A1122:B2460,2,FALSE)</f>
        <v>55 - majandamiskulud</v>
      </c>
      <c r="C3381" t="s">
        <v>475</v>
      </c>
      <c r="D3381">
        <v>740</v>
      </c>
      <c r="E3381" s="1">
        <v>552200</v>
      </c>
      <c r="F3381" t="s">
        <v>475</v>
      </c>
      <c r="G3381" t="s">
        <v>288</v>
      </c>
      <c r="H3381" t="s">
        <v>289</v>
      </c>
      <c r="I3381" t="s">
        <v>117</v>
      </c>
      <c r="J3381" t="s">
        <v>118</v>
      </c>
    </row>
    <row r="3382" spans="1:14" x14ac:dyDescent="0.35">
      <c r="A3382" t="str">
        <f>VLOOKUP(E3382,kontoplaan!A369:F1837,6,FALSE)</f>
        <v>Põhitegevuse kulud</v>
      </c>
      <c r="B3382" t="str">
        <f>VLOOKUP(E3382,kontogrupp!A1123:B2461,2,FALSE)</f>
        <v>55 - majandamiskulud</v>
      </c>
      <c r="C3382" t="s">
        <v>188</v>
      </c>
      <c r="D3382">
        <v>1350</v>
      </c>
      <c r="E3382" s="1">
        <v>552230</v>
      </c>
      <c r="F3382" t="s">
        <v>188</v>
      </c>
      <c r="G3382" t="s">
        <v>288</v>
      </c>
      <c r="H3382" t="s">
        <v>289</v>
      </c>
      <c r="I3382" t="s">
        <v>117</v>
      </c>
      <c r="J3382" t="s">
        <v>118</v>
      </c>
    </row>
    <row r="3383" spans="1:14" x14ac:dyDescent="0.35">
      <c r="A3383" t="str">
        <f>VLOOKUP(E3383,kontoplaan!A370:F1838,6,FALSE)</f>
        <v>Põhitegevuse kulud</v>
      </c>
      <c r="B3383" t="str">
        <f>VLOOKUP(E3383,kontogrupp!A1124:B2462,2,FALSE)</f>
        <v>55 - majandamiskulud</v>
      </c>
      <c r="C3383" t="s">
        <v>1250</v>
      </c>
      <c r="D3383">
        <v>96119</v>
      </c>
      <c r="E3383" s="1">
        <v>552100</v>
      </c>
      <c r="F3383" t="s">
        <v>1250</v>
      </c>
      <c r="G3383" t="s">
        <v>422</v>
      </c>
      <c r="H3383" t="s">
        <v>423</v>
      </c>
      <c r="I3383" t="s">
        <v>307</v>
      </c>
      <c r="J3383" t="s">
        <v>308</v>
      </c>
    </row>
    <row r="3384" spans="1:14" x14ac:dyDescent="0.35">
      <c r="A3384" t="str">
        <f>VLOOKUP(E3384,kontoplaan!A371:F1839,6,FALSE)</f>
        <v>Põhitegevuse kulud</v>
      </c>
      <c r="B3384" t="str">
        <f>VLOOKUP(E3384,kontogrupp!A1125:B2463,2,FALSE)</f>
        <v>55 - majandamiskulud</v>
      </c>
      <c r="C3384" t="s">
        <v>297</v>
      </c>
      <c r="D3384">
        <v>137</v>
      </c>
      <c r="E3384" s="1">
        <v>552520</v>
      </c>
      <c r="F3384" t="s">
        <v>297</v>
      </c>
      <c r="G3384" t="s">
        <v>404</v>
      </c>
      <c r="H3384" t="s">
        <v>405</v>
      </c>
      <c r="I3384" t="s">
        <v>307</v>
      </c>
      <c r="J3384" t="s">
        <v>308</v>
      </c>
    </row>
    <row r="3385" spans="1:14" x14ac:dyDescent="0.35">
      <c r="A3385" t="str">
        <f>VLOOKUP(E3385,kontoplaan!A372:F1840,6,FALSE)</f>
        <v>Põhitegevuse kulud</v>
      </c>
      <c r="B3385" t="str">
        <f>VLOOKUP(E3385,kontogrupp!A1126:B2464,2,FALSE)</f>
        <v>55 - majandamiskulud</v>
      </c>
      <c r="C3385" t="s">
        <v>2076</v>
      </c>
      <c r="D3385">
        <v>570</v>
      </c>
      <c r="E3385" s="1">
        <v>551308</v>
      </c>
      <c r="F3385" t="s">
        <v>184</v>
      </c>
      <c r="G3385" t="s">
        <v>404</v>
      </c>
      <c r="H3385" t="s">
        <v>405</v>
      </c>
      <c r="I3385" t="s">
        <v>307</v>
      </c>
      <c r="J3385" t="s">
        <v>308</v>
      </c>
    </row>
    <row r="3386" spans="1:14" x14ac:dyDescent="0.35">
      <c r="A3386" t="str">
        <f>VLOOKUP(E3386,kontoplaan!A373:F1841,6,FALSE)</f>
        <v>Põhitegevuse kulud</v>
      </c>
      <c r="B3386" t="str">
        <f>VLOOKUP(E3386,kontogrupp!A1127:B2465,2,FALSE)</f>
        <v>55 - majandamiskulud</v>
      </c>
      <c r="C3386" t="s">
        <v>2036</v>
      </c>
      <c r="D3386">
        <v>741</v>
      </c>
      <c r="E3386" s="1">
        <v>551308</v>
      </c>
      <c r="F3386" t="s">
        <v>184</v>
      </c>
      <c r="G3386" t="s">
        <v>288</v>
      </c>
      <c r="H3386" t="s">
        <v>289</v>
      </c>
      <c r="I3386" t="s">
        <v>117</v>
      </c>
      <c r="J3386" t="s">
        <v>118</v>
      </c>
    </row>
    <row r="3387" spans="1:14" hidden="1" x14ac:dyDescent="0.35">
      <c r="A3387" t="str">
        <f>VLOOKUP(E3387,kontoplaan!A374:F1842,6,FALSE)</f>
        <v>Põhitegevuse tulud</v>
      </c>
      <c r="B3387" t="str">
        <f>VLOOKUP(E3387,kontogrupp!A1128:B2466,2,FALSE)</f>
        <v>35 - saadud toetused</v>
      </c>
      <c r="C3387" t="s">
        <v>806</v>
      </c>
      <c r="D3387">
        <v>5543630</v>
      </c>
      <c r="E3387" s="1">
        <v>352000</v>
      </c>
      <c r="F3387" t="s">
        <v>806</v>
      </c>
      <c r="G3387" t="s">
        <v>139</v>
      </c>
      <c r="H3387" t="s">
        <v>140</v>
      </c>
      <c r="I3387" t="s">
        <v>245</v>
      </c>
      <c r="J3387" t="s">
        <v>246</v>
      </c>
      <c r="M3387" t="s">
        <v>286</v>
      </c>
      <c r="N3387" t="s">
        <v>287</v>
      </c>
    </row>
    <row r="3388" spans="1:14" hidden="1" x14ac:dyDescent="0.35">
      <c r="A3388" t="str">
        <f>VLOOKUP(E3388,kontoplaan!A375:F1843,6,FALSE)</f>
        <v>Põhitegevuse tulud</v>
      </c>
      <c r="B3388" t="str">
        <f>VLOOKUP(E3388,kontogrupp!A1129:B2467,2,FALSE)</f>
        <v>35 - saadud toetused</v>
      </c>
      <c r="C3388" t="s">
        <v>806</v>
      </c>
      <c r="D3388">
        <v>693966</v>
      </c>
      <c r="E3388" s="1">
        <v>352000</v>
      </c>
      <c r="F3388" t="s">
        <v>806</v>
      </c>
      <c r="G3388" t="s">
        <v>139</v>
      </c>
      <c r="H3388" t="s">
        <v>140</v>
      </c>
      <c r="I3388" t="s">
        <v>245</v>
      </c>
      <c r="J3388" t="s">
        <v>246</v>
      </c>
      <c r="M3388" t="s">
        <v>282</v>
      </c>
      <c r="N3388" t="s">
        <v>283</v>
      </c>
    </row>
    <row r="3389" spans="1:14" hidden="1" x14ac:dyDescent="0.35">
      <c r="A3389" t="str">
        <f>VLOOKUP(E3389,kontoplaan!A376:F1844,6,FALSE)</f>
        <v>Põhitegevuse tulud</v>
      </c>
      <c r="B3389" t="str">
        <f>VLOOKUP(E3389,kontogrupp!A1130:B2468,2,FALSE)</f>
        <v>35 - saadud toetused</v>
      </c>
      <c r="C3389" t="s">
        <v>806</v>
      </c>
      <c r="D3389">
        <v>220432</v>
      </c>
      <c r="E3389" s="1">
        <v>352000</v>
      </c>
      <c r="F3389" t="s">
        <v>806</v>
      </c>
      <c r="G3389" t="s">
        <v>139</v>
      </c>
      <c r="H3389" t="s">
        <v>140</v>
      </c>
      <c r="I3389" t="s">
        <v>245</v>
      </c>
      <c r="J3389" t="s">
        <v>246</v>
      </c>
      <c r="M3389" t="s">
        <v>1474</v>
      </c>
      <c r="N3389" t="s">
        <v>1475</v>
      </c>
    </row>
    <row r="3390" spans="1:14" hidden="1" x14ac:dyDescent="0.35">
      <c r="A3390" t="str">
        <f>VLOOKUP(E3390,kontoplaan!A377:F1845,6,FALSE)</f>
        <v>Põhitegevuse tulud</v>
      </c>
      <c r="B3390" t="str">
        <f>VLOOKUP(E3390,kontogrupp!A1131:B2469,2,FALSE)</f>
        <v>35 - saadud toetused</v>
      </c>
      <c r="C3390" t="s">
        <v>2077</v>
      </c>
      <c r="D3390">
        <v>13744</v>
      </c>
      <c r="E3390" s="1">
        <v>352000</v>
      </c>
      <c r="F3390" t="s">
        <v>806</v>
      </c>
      <c r="G3390" t="s">
        <v>139</v>
      </c>
      <c r="H3390" t="s">
        <v>140</v>
      </c>
      <c r="I3390" t="s">
        <v>245</v>
      </c>
      <c r="J3390" t="s">
        <v>246</v>
      </c>
      <c r="M3390" t="s">
        <v>1474</v>
      </c>
      <c r="N3390" t="s">
        <v>1475</v>
      </c>
    </row>
    <row r="3391" spans="1:14" hidden="1" x14ac:dyDescent="0.35">
      <c r="A3391" t="str">
        <f>VLOOKUP(E3391,kontoplaan!A378:F1846,6,FALSE)</f>
        <v>Põhitegevuse tulud</v>
      </c>
      <c r="B3391" t="str">
        <f>VLOOKUP(E3391,kontogrupp!A1132:B2470,2,FALSE)</f>
        <v>35 - saadud toetused</v>
      </c>
      <c r="C3391" t="s">
        <v>806</v>
      </c>
      <c r="D3391">
        <v>438192</v>
      </c>
      <c r="E3391" s="1">
        <v>352000</v>
      </c>
      <c r="F3391" t="s">
        <v>806</v>
      </c>
      <c r="G3391" t="s">
        <v>139</v>
      </c>
      <c r="H3391" t="s">
        <v>140</v>
      </c>
      <c r="I3391" t="s">
        <v>245</v>
      </c>
      <c r="J3391" t="s">
        <v>246</v>
      </c>
      <c r="M3391" t="s">
        <v>141</v>
      </c>
      <c r="N3391" t="s">
        <v>142</v>
      </c>
    </row>
    <row r="3392" spans="1:14" x14ac:dyDescent="0.35">
      <c r="A3392" t="str">
        <f>VLOOKUP(E3392,kontoplaan!A379:F1847,6,FALSE)</f>
        <v>Põhitegevuse kulud</v>
      </c>
      <c r="B3392" t="str">
        <f>VLOOKUP(E3392,kontogrupp!A1133:B2471,2,FALSE)</f>
        <v>55 - majandamiskulud</v>
      </c>
      <c r="C3392" t="s">
        <v>367</v>
      </c>
      <c r="D3392">
        <v>19726</v>
      </c>
      <c r="E3392" s="1">
        <v>5511046</v>
      </c>
      <c r="F3392" t="s">
        <v>367</v>
      </c>
      <c r="G3392" t="s">
        <v>428</v>
      </c>
      <c r="H3392" t="s">
        <v>429</v>
      </c>
      <c r="I3392" t="s">
        <v>307</v>
      </c>
      <c r="J3392" t="s">
        <v>308</v>
      </c>
      <c r="K3392" t="s">
        <v>586</v>
      </c>
      <c r="L3392" t="s">
        <v>587</v>
      </c>
    </row>
    <row r="3393" spans="1:14" x14ac:dyDescent="0.35">
      <c r="A3393" t="str">
        <f>VLOOKUP(E3393,kontoplaan!A380:F1848,6,FALSE)</f>
        <v>Põhitegevuse kulud</v>
      </c>
      <c r="B3393" t="str">
        <f>VLOOKUP(E3393,kontogrupp!A1134:B2472,2,FALSE)</f>
        <v>55 - majandamiskulud</v>
      </c>
      <c r="C3393" t="s">
        <v>467</v>
      </c>
      <c r="D3393">
        <v>29181</v>
      </c>
      <c r="E3393" s="1">
        <v>5511043</v>
      </c>
      <c r="F3393" t="s">
        <v>467</v>
      </c>
      <c r="G3393" t="s">
        <v>428</v>
      </c>
      <c r="H3393" t="s">
        <v>429</v>
      </c>
      <c r="I3393" t="s">
        <v>307</v>
      </c>
      <c r="J3393" t="s">
        <v>308</v>
      </c>
      <c r="K3393" t="s">
        <v>586</v>
      </c>
      <c r="L3393" t="s">
        <v>587</v>
      </c>
    </row>
    <row r="3394" spans="1:14" hidden="1" x14ac:dyDescent="0.35">
      <c r="A3394" t="str">
        <f>VLOOKUP(E3394,kontoplaan!A381:F1849,6,FALSE)</f>
        <v>Põhitegevuse tulud</v>
      </c>
      <c r="B3394" t="str">
        <f>VLOOKUP(E3394,kontogrupp!A1135:B2473,2,FALSE)</f>
        <v>35 - saadud toetused</v>
      </c>
      <c r="C3394" t="s">
        <v>2077</v>
      </c>
      <c r="D3394">
        <v>-13744</v>
      </c>
      <c r="E3394" s="1">
        <v>352000</v>
      </c>
      <c r="F3394" t="s">
        <v>806</v>
      </c>
      <c r="G3394" t="s">
        <v>139</v>
      </c>
      <c r="H3394" t="s">
        <v>140</v>
      </c>
      <c r="I3394" t="s">
        <v>245</v>
      </c>
      <c r="J3394" t="s">
        <v>246</v>
      </c>
      <c r="M3394" t="s">
        <v>141</v>
      </c>
      <c r="N3394" t="s">
        <v>142</v>
      </c>
    </row>
    <row r="3395" spans="1:14" x14ac:dyDescent="0.35">
      <c r="A3395" t="str">
        <f>VLOOKUP(E3395,kontoplaan!A382:F1850,6,FALSE)</f>
        <v>Põhitegevuse kulud</v>
      </c>
      <c r="B3395" t="str">
        <f>VLOOKUP(E3395,kontogrupp!A1136:B2474,2,FALSE)</f>
        <v>50 - tööjõukulud</v>
      </c>
      <c r="C3395" t="s">
        <v>2078</v>
      </c>
      <c r="D3395">
        <v>518660</v>
      </c>
      <c r="E3395" s="1">
        <v>500260</v>
      </c>
      <c r="F3395" t="s">
        <v>157</v>
      </c>
      <c r="G3395" t="s">
        <v>258</v>
      </c>
      <c r="H3395" t="s">
        <v>259</v>
      </c>
      <c r="I3395" t="s">
        <v>280</v>
      </c>
      <c r="J3395" t="s">
        <v>281</v>
      </c>
      <c r="M3395" t="s">
        <v>282</v>
      </c>
      <c r="N3395" t="s">
        <v>283</v>
      </c>
    </row>
    <row r="3396" spans="1:14" x14ac:dyDescent="0.35">
      <c r="A3396" t="str">
        <f>VLOOKUP(E3396,kontoplaan!A383:F1851,6,FALSE)</f>
        <v>Põhitegevuse kulud</v>
      </c>
      <c r="B3396" t="str">
        <f>VLOOKUP(E3396,kontogrupp!A1137:B2475,2,FALSE)</f>
        <v>55 - majandamiskulud</v>
      </c>
      <c r="C3396" t="s">
        <v>367</v>
      </c>
      <c r="D3396">
        <v>13610</v>
      </c>
      <c r="E3396" s="1">
        <v>5511046</v>
      </c>
      <c r="F3396" t="s">
        <v>367</v>
      </c>
      <c r="G3396" t="s">
        <v>47</v>
      </c>
      <c r="H3396" t="s">
        <v>48</v>
      </c>
      <c r="I3396" t="s">
        <v>21</v>
      </c>
      <c r="J3396" t="s">
        <v>22</v>
      </c>
      <c r="K3396" t="s">
        <v>544</v>
      </c>
      <c r="L3396" t="s">
        <v>545</v>
      </c>
    </row>
    <row r="3397" spans="1:14" hidden="1" x14ac:dyDescent="0.35">
      <c r="A3397" t="str">
        <f>VLOOKUP(E3397,kontoplaan!A384:F1852,6,FALSE)</f>
        <v>Põhitegevuse tulud</v>
      </c>
      <c r="B3397" t="str">
        <f>VLOOKUP(E3397,kontogrupp!A1138:B2476,2,FALSE)</f>
        <v>35 - saadud toetused</v>
      </c>
      <c r="C3397" t="s">
        <v>806</v>
      </c>
      <c r="D3397">
        <v>28752</v>
      </c>
      <c r="E3397" s="1">
        <v>352000</v>
      </c>
      <c r="F3397" t="s">
        <v>806</v>
      </c>
      <c r="G3397" t="s">
        <v>139</v>
      </c>
      <c r="H3397" t="s">
        <v>140</v>
      </c>
      <c r="I3397" t="s">
        <v>245</v>
      </c>
      <c r="J3397" t="s">
        <v>246</v>
      </c>
      <c r="M3397" t="s">
        <v>267</v>
      </c>
      <c r="N3397" t="s">
        <v>268</v>
      </c>
    </row>
    <row r="3398" spans="1:14" hidden="1" x14ac:dyDescent="0.35">
      <c r="A3398" t="str">
        <f>VLOOKUP(E3398,kontoplaan!A385:F1853,6,FALSE)</f>
        <v>Põhitegevuse tulud</v>
      </c>
      <c r="B3398" t="str">
        <f>VLOOKUP(E3398,kontogrupp!A1139:B2477,2,FALSE)</f>
        <v>35 - saadud toetused</v>
      </c>
      <c r="C3398" t="s">
        <v>2079</v>
      </c>
      <c r="D3398">
        <v>1100</v>
      </c>
      <c r="E3398" s="1">
        <v>352000</v>
      </c>
      <c r="F3398" t="s">
        <v>806</v>
      </c>
      <c r="G3398" t="s">
        <v>139</v>
      </c>
      <c r="H3398" t="s">
        <v>140</v>
      </c>
      <c r="I3398" t="s">
        <v>245</v>
      </c>
      <c r="J3398" t="s">
        <v>246</v>
      </c>
      <c r="M3398" t="s">
        <v>267</v>
      </c>
      <c r="N3398" t="s">
        <v>268</v>
      </c>
    </row>
    <row r="3399" spans="1:14" hidden="1" x14ac:dyDescent="0.35">
      <c r="A3399" t="str">
        <f>VLOOKUP(E3399,kontoplaan!A386:F1854,6,FALSE)</f>
        <v>Põhitegevuse tulud</v>
      </c>
      <c r="B3399" t="str">
        <f>VLOOKUP(E3399,kontogrupp!A1140:B2478,2,FALSE)</f>
        <v>35 - saadud toetused</v>
      </c>
      <c r="C3399" t="s">
        <v>806</v>
      </c>
      <c r="D3399">
        <v>136481</v>
      </c>
      <c r="E3399" s="1">
        <v>352000</v>
      </c>
      <c r="F3399" t="s">
        <v>806</v>
      </c>
      <c r="G3399" t="s">
        <v>139</v>
      </c>
      <c r="H3399" t="s">
        <v>140</v>
      </c>
      <c r="I3399" t="s">
        <v>245</v>
      </c>
      <c r="J3399" t="s">
        <v>246</v>
      </c>
      <c r="M3399" t="s">
        <v>1134</v>
      </c>
      <c r="N3399" t="s">
        <v>1135</v>
      </c>
    </row>
    <row r="3400" spans="1:14" x14ac:dyDescent="0.35">
      <c r="A3400" t="str">
        <f>VLOOKUP(E3400,kontoplaan!A387:F1855,6,FALSE)</f>
        <v>Põhitegevuse kulud</v>
      </c>
      <c r="B3400" t="str">
        <f>VLOOKUP(E3400,kontogrupp!A1141:B2479,2,FALSE)</f>
        <v>55 - majandamiskulud</v>
      </c>
      <c r="C3400" t="s">
        <v>2060</v>
      </c>
      <c r="D3400">
        <v>7902</v>
      </c>
      <c r="E3400" s="1">
        <v>551104</v>
      </c>
      <c r="F3400" t="s">
        <v>172</v>
      </c>
      <c r="G3400" t="s">
        <v>47</v>
      </c>
      <c r="H3400" t="s">
        <v>48</v>
      </c>
      <c r="I3400" t="s">
        <v>21</v>
      </c>
      <c r="J3400" t="s">
        <v>22</v>
      </c>
      <c r="K3400" t="s">
        <v>544</v>
      </c>
      <c r="L3400" t="s">
        <v>545</v>
      </c>
    </row>
    <row r="3401" spans="1:14" hidden="1" x14ac:dyDescent="0.35">
      <c r="A3401" t="str">
        <f>VLOOKUP(E3401,kontoplaan!A388:F1856,6,FALSE)</f>
        <v>Põhitegevuse tulud</v>
      </c>
      <c r="B3401" t="str">
        <f>VLOOKUP(E3401,kontogrupp!A1142:B2480,2,FALSE)</f>
        <v>35 - saadud toetused</v>
      </c>
      <c r="C3401" t="s">
        <v>2080</v>
      </c>
      <c r="D3401">
        <v>-1100</v>
      </c>
      <c r="E3401" s="1">
        <v>352000</v>
      </c>
      <c r="F3401" t="s">
        <v>806</v>
      </c>
      <c r="G3401" t="s">
        <v>139</v>
      </c>
      <c r="H3401" t="s">
        <v>140</v>
      </c>
      <c r="I3401" t="s">
        <v>245</v>
      </c>
      <c r="J3401" t="s">
        <v>246</v>
      </c>
      <c r="M3401" t="s">
        <v>1134</v>
      </c>
      <c r="N3401" t="s">
        <v>1135</v>
      </c>
    </row>
    <row r="3402" spans="1:14" hidden="1" x14ac:dyDescent="0.35">
      <c r="A3402" t="str">
        <f>VLOOKUP(E3402,kontoplaan!A389:F1857,6,FALSE)</f>
        <v>Põhitegevuse tulud</v>
      </c>
      <c r="B3402" t="str">
        <f>VLOOKUP(E3402,kontogrupp!A1143:B2481,2,FALSE)</f>
        <v>35 - saadud toetused</v>
      </c>
      <c r="C3402" t="s">
        <v>806</v>
      </c>
      <c r="D3402">
        <v>351575</v>
      </c>
      <c r="E3402" s="1">
        <v>352000</v>
      </c>
      <c r="F3402" t="s">
        <v>806</v>
      </c>
      <c r="G3402" t="s">
        <v>139</v>
      </c>
      <c r="H3402" t="s">
        <v>140</v>
      </c>
      <c r="I3402" t="s">
        <v>245</v>
      </c>
      <c r="J3402" t="s">
        <v>246</v>
      </c>
      <c r="M3402" t="s">
        <v>2006</v>
      </c>
      <c r="N3402" t="s">
        <v>2007</v>
      </c>
    </row>
    <row r="3403" spans="1:14" hidden="1" x14ac:dyDescent="0.35">
      <c r="A3403" t="str">
        <f>VLOOKUP(E3403,kontoplaan!A390:F1858,6,FALSE)</f>
        <v>Põhitegevuse tulud</v>
      </c>
      <c r="B3403" t="str">
        <f>VLOOKUP(E3403,kontogrupp!A1144:B2482,2,FALSE)</f>
        <v>35 - saadud toetused</v>
      </c>
      <c r="C3403" t="s">
        <v>806</v>
      </c>
      <c r="D3403">
        <v>19544</v>
      </c>
      <c r="E3403" s="1">
        <v>352000</v>
      </c>
      <c r="F3403" t="s">
        <v>806</v>
      </c>
      <c r="G3403" t="s">
        <v>139</v>
      </c>
      <c r="H3403" t="s">
        <v>140</v>
      </c>
      <c r="I3403" t="s">
        <v>245</v>
      </c>
      <c r="J3403" t="s">
        <v>246</v>
      </c>
      <c r="M3403" t="s">
        <v>150</v>
      </c>
      <c r="N3403" t="s">
        <v>151</v>
      </c>
    </row>
    <row r="3404" spans="1:14" x14ac:dyDescent="0.35">
      <c r="A3404" t="str">
        <f>VLOOKUP(E3404,kontoplaan!A391:F1859,6,FALSE)</f>
        <v>Põhitegevuse kulud</v>
      </c>
      <c r="B3404" t="str">
        <f>VLOOKUP(E3404,kontogrupp!A1145:B2483,2,FALSE)</f>
        <v>55 - majandamiskulud</v>
      </c>
      <c r="C3404" t="s">
        <v>230</v>
      </c>
      <c r="D3404">
        <v>1090</v>
      </c>
      <c r="E3404" s="1">
        <v>551590</v>
      </c>
      <c r="F3404" t="s">
        <v>230</v>
      </c>
      <c r="G3404" t="s">
        <v>288</v>
      </c>
      <c r="H3404" t="s">
        <v>289</v>
      </c>
      <c r="I3404" t="s">
        <v>117</v>
      </c>
      <c r="J3404" t="s">
        <v>118</v>
      </c>
    </row>
    <row r="3405" spans="1:14" hidden="1" x14ac:dyDescent="0.35">
      <c r="A3405" t="str">
        <f>VLOOKUP(E3405,kontoplaan!A392:F1860,6,FALSE)</f>
        <v>Põhitegevuse tulud</v>
      </c>
      <c r="B3405" t="str">
        <f>VLOOKUP(E3405,kontogrupp!A1146:B2484,2,FALSE)</f>
        <v>35 - saadud toetused</v>
      </c>
      <c r="C3405" t="s">
        <v>806</v>
      </c>
      <c r="D3405">
        <v>321701</v>
      </c>
      <c r="E3405" s="1">
        <v>352000</v>
      </c>
      <c r="F3405" t="s">
        <v>806</v>
      </c>
      <c r="G3405" t="s">
        <v>139</v>
      </c>
      <c r="H3405" t="s">
        <v>140</v>
      </c>
      <c r="I3405" t="s">
        <v>307</v>
      </c>
      <c r="J3405" t="s">
        <v>308</v>
      </c>
      <c r="M3405" t="s">
        <v>1930</v>
      </c>
      <c r="N3405" t="s">
        <v>1931</v>
      </c>
    </row>
    <row r="3406" spans="1:14" x14ac:dyDescent="0.35">
      <c r="A3406" t="str">
        <f>VLOOKUP(E3406,kontoplaan!A393:F1861,6,FALSE)</f>
        <v>Põhitegevuse kulud</v>
      </c>
      <c r="B3406" t="str">
        <f>VLOOKUP(E3406,kontogrupp!A1147:B2485,2,FALSE)</f>
        <v>50 - tööjõukulud</v>
      </c>
      <c r="C3406" t="s">
        <v>2081</v>
      </c>
      <c r="D3406">
        <v>171157</v>
      </c>
      <c r="E3406" s="1">
        <v>506000</v>
      </c>
      <c r="F3406" t="s">
        <v>28</v>
      </c>
      <c r="G3406" t="s">
        <v>258</v>
      </c>
      <c r="H3406" t="s">
        <v>259</v>
      </c>
      <c r="I3406" t="s">
        <v>280</v>
      </c>
      <c r="J3406" t="s">
        <v>281</v>
      </c>
      <c r="M3406" t="s">
        <v>282</v>
      </c>
      <c r="N3406" t="s">
        <v>283</v>
      </c>
    </row>
    <row r="3407" spans="1:14" x14ac:dyDescent="0.35">
      <c r="A3407" t="str">
        <f>VLOOKUP(E3407,kontoplaan!A394:F1862,6,FALSE)</f>
        <v>Põhitegevuse kulud</v>
      </c>
      <c r="B3407" t="str">
        <f>VLOOKUP(E3407,kontogrupp!A1148:B2486,2,FALSE)</f>
        <v>55 - majandamiskulud</v>
      </c>
      <c r="C3407" t="s">
        <v>319</v>
      </c>
      <c r="D3407">
        <v>26790</v>
      </c>
      <c r="E3407" s="1">
        <v>552400</v>
      </c>
      <c r="F3407" t="s">
        <v>319</v>
      </c>
      <c r="G3407" t="s">
        <v>288</v>
      </c>
      <c r="H3407" t="s">
        <v>289</v>
      </c>
      <c r="I3407" t="s">
        <v>117</v>
      </c>
      <c r="J3407" t="s">
        <v>118</v>
      </c>
      <c r="M3407" t="s">
        <v>1134</v>
      </c>
      <c r="N3407" t="s">
        <v>1135</v>
      </c>
    </row>
    <row r="3408" spans="1:14" hidden="1" x14ac:dyDescent="0.35">
      <c r="A3408" t="str">
        <f>VLOOKUP(E3408,kontoplaan!A395:F1863,6,FALSE)</f>
        <v>Põhitegevuse tulud</v>
      </c>
      <c r="B3408" t="str">
        <f>VLOOKUP(E3408,kontogrupp!A1149:B2487,2,FALSE)</f>
        <v>35 - saadud toetused</v>
      </c>
      <c r="C3408" t="s">
        <v>806</v>
      </c>
      <c r="D3408">
        <v>60238</v>
      </c>
      <c r="E3408" s="1">
        <v>352000</v>
      </c>
      <c r="F3408" t="s">
        <v>806</v>
      </c>
      <c r="G3408" t="s">
        <v>139</v>
      </c>
      <c r="H3408" t="s">
        <v>140</v>
      </c>
      <c r="I3408" t="s">
        <v>250</v>
      </c>
      <c r="J3408" t="s">
        <v>251</v>
      </c>
      <c r="M3408" t="s">
        <v>797</v>
      </c>
      <c r="N3408" t="s">
        <v>798</v>
      </c>
    </row>
    <row r="3409" spans="1:14" hidden="1" x14ac:dyDescent="0.35">
      <c r="A3409" t="str">
        <f>VLOOKUP(E3409,kontoplaan!A396:F1864,6,FALSE)</f>
        <v>Põhitegevuse tulud</v>
      </c>
      <c r="B3409" t="str">
        <f>VLOOKUP(E3409,kontogrupp!A1150:B2488,2,FALSE)</f>
        <v>35 - saadud toetused</v>
      </c>
      <c r="C3409" t="s">
        <v>806</v>
      </c>
      <c r="D3409">
        <v>202188</v>
      </c>
      <c r="E3409" s="1">
        <v>352000</v>
      </c>
      <c r="F3409" t="s">
        <v>806</v>
      </c>
      <c r="G3409" t="s">
        <v>1016</v>
      </c>
      <c r="H3409" t="s">
        <v>1017</v>
      </c>
      <c r="I3409" t="s">
        <v>1230</v>
      </c>
      <c r="J3409" t="s">
        <v>1231</v>
      </c>
      <c r="M3409" t="s">
        <v>1232</v>
      </c>
      <c r="N3409" t="s">
        <v>1233</v>
      </c>
    </row>
    <row r="3410" spans="1:14" x14ac:dyDescent="0.35">
      <c r="A3410" t="str">
        <f>VLOOKUP(E3410,kontoplaan!A397:F1865,6,FALSE)</f>
        <v>Põhitegevuse kulud</v>
      </c>
      <c r="B3410" t="str">
        <f>VLOOKUP(E3410,kontogrupp!A1151:B2489,2,FALSE)</f>
        <v>55 - majandamiskulud</v>
      </c>
      <c r="C3410" t="s">
        <v>209</v>
      </c>
      <c r="D3410">
        <v>6250</v>
      </c>
      <c r="E3410" s="1">
        <v>552440</v>
      </c>
      <c r="F3410" t="s">
        <v>209</v>
      </c>
      <c r="G3410" t="s">
        <v>288</v>
      </c>
      <c r="H3410" t="s">
        <v>289</v>
      </c>
      <c r="I3410" t="s">
        <v>117</v>
      </c>
      <c r="J3410" t="s">
        <v>118</v>
      </c>
    </row>
    <row r="3411" spans="1:14" hidden="1" x14ac:dyDescent="0.35">
      <c r="A3411" t="str">
        <f>VLOOKUP(E3411,kontoplaan!A398:F1866,6,FALSE)</f>
        <v>Põhitegevuse tulud</v>
      </c>
      <c r="B3411" t="str">
        <f>VLOOKUP(E3411,kontogrupp!A1152:B2490,2,FALSE)</f>
        <v>35 - saadud toetused</v>
      </c>
      <c r="C3411" t="s">
        <v>806</v>
      </c>
      <c r="D3411">
        <v>41722</v>
      </c>
      <c r="E3411" s="1">
        <v>352000</v>
      </c>
      <c r="F3411" t="s">
        <v>806</v>
      </c>
      <c r="G3411" t="s">
        <v>1016</v>
      </c>
      <c r="H3411" t="s">
        <v>1017</v>
      </c>
      <c r="I3411" t="s">
        <v>1427</v>
      </c>
      <c r="J3411" t="s">
        <v>1428</v>
      </c>
      <c r="M3411" t="s">
        <v>1960</v>
      </c>
      <c r="N3411" t="s">
        <v>1961</v>
      </c>
    </row>
    <row r="3412" spans="1:14" x14ac:dyDescent="0.35">
      <c r="A3412" t="str">
        <f>VLOOKUP(E3412,kontoplaan!A399:F1867,6,FALSE)</f>
        <v>Põhitegevuse kulud</v>
      </c>
      <c r="B3412" t="str">
        <f>VLOOKUP(E3412,kontogrupp!A1153:B2491,2,FALSE)</f>
        <v>55 - majandamiskulud</v>
      </c>
      <c r="C3412" t="s">
        <v>149</v>
      </c>
      <c r="D3412">
        <v>4561</v>
      </c>
      <c r="E3412" s="1">
        <v>552590</v>
      </c>
      <c r="F3412" t="s">
        <v>149</v>
      </c>
      <c r="G3412" t="s">
        <v>288</v>
      </c>
      <c r="H3412" t="s">
        <v>289</v>
      </c>
      <c r="I3412" t="s">
        <v>117</v>
      </c>
      <c r="J3412" t="s">
        <v>118</v>
      </c>
      <c r="M3412" t="s">
        <v>150</v>
      </c>
      <c r="N3412" t="s">
        <v>151</v>
      </c>
    </row>
    <row r="3413" spans="1:14" hidden="1" x14ac:dyDescent="0.35">
      <c r="A3413" t="str">
        <f>VLOOKUP(E3413,kontoplaan!A400:F1868,6,FALSE)</f>
        <v>Põhitegevuse tulud</v>
      </c>
      <c r="B3413" t="str">
        <f>VLOOKUP(E3413,kontogrupp!A1154:B2492,2,FALSE)</f>
        <v>35 - saadud toetused</v>
      </c>
      <c r="C3413" t="s">
        <v>806</v>
      </c>
      <c r="D3413">
        <v>330727</v>
      </c>
      <c r="E3413" s="1">
        <v>352000</v>
      </c>
      <c r="F3413" t="s">
        <v>806</v>
      </c>
      <c r="G3413" t="s">
        <v>47</v>
      </c>
      <c r="H3413" t="s">
        <v>48</v>
      </c>
      <c r="I3413" t="s">
        <v>32</v>
      </c>
      <c r="J3413" t="s">
        <v>33</v>
      </c>
      <c r="M3413" t="s">
        <v>1815</v>
      </c>
      <c r="N3413" t="s">
        <v>1816</v>
      </c>
    </row>
    <row r="3414" spans="1:14" x14ac:dyDescent="0.35">
      <c r="A3414" t="str">
        <f>VLOOKUP(E3414,kontoplaan!A401:F1869,6,FALSE)</f>
        <v>Põhitegevuse kulud</v>
      </c>
      <c r="B3414" t="str">
        <f>VLOOKUP(E3414,kontogrupp!A1155:B2493,2,FALSE)</f>
        <v>50 - tööjõukulud</v>
      </c>
      <c r="C3414" t="s">
        <v>2082</v>
      </c>
      <c r="D3414">
        <v>868142</v>
      </c>
      <c r="E3414" s="1">
        <v>500260</v>
      </c>
      <c r="F3414" t="s">
        <v>157</v>
      </c>
      <c r="G3414" t="s">
        <v>288</v>
      </c>
      <c r="H3414" t="s">
        <v>289</v>
      </c>
      <c r="I3414" t="s">
        <v>117</v>
      </c>
      <c r="J3414" t="s">
        <v>118</v>
      </c>
      <c r="M3414" t="s">
        <v>286</v>
      </c>
      <c r="N3414" t="s">
        <v>287</v>
      </c>
    </row>
    <row r="3415" spans="1:14" x14ac:dyDescent="0.35">
      <c r="A3415" t="str">
        <f>VLOOKUP(E3415,kontoplaan!A402:F1870,6,FALSE)</f>
        <v>Põhitegevuse kulud</v>
      </c>
      <c r="B3415" t="str">
        <f>VLOOKUP(E3415,kontogrupp!A1156:B2494,2,FALSE)</f>
        <v>50 - tööjõukulud</v>
      </c>
      <c r="C3415" t="s">
        <v>2083</v>
      </c>
      <c r="D3415">
        <v>32317</v>
      </c>
      <c r="E3415" s="1">
        <v>500210</v>
      </c>
      <c r="F3415" t="s">
        <v>220</v>
      </c>
      <c r="G3415" t="s">
        <v>288</v>
      </c>
      <c r="H3415" t="s">
        <v>289</v>
      </c>
      <c r="I3415" t="s">
        <v>117</v>
      </c>
      <c r="J3415" t="s">
        <v>118</v>
      </c>
      <c r="M3415" t="s">
        <v>1474</v>
      </c>
      <c r="N3415" t="s">
        <v>1475</v>
      </c>
    </row>
    <row r="3416" spans="1:14" x14ac:dyDescent="0.35">
      <c r="A3416" t="str">
        <f>VLOOKUP(E3416,kontoplaan!A403:F1871,6,FALSE)</f>
        <v>Põhitegevuse kulud</v>
      </c>
      <c r="B3416" t="str">
        <f>VLOOKUP(E3416,kontogrupp!A1157:B2495,2,FALSE)</f>
        <v>55 - majandamiskulud</v>
      </c>
      <c r="C3416" t="s">
        <v>467</v>
      </c>
      <c r="D3416">
        <v>42015</v>
      </c>
      <c r="E3416" s="1">
        <v>5511043</v>
      </c>
      <c r="F3416" t="s">
        <v>467</v>
      </c>
      <c r="G3416" t="s">
        <v>410</v>
      </c>
      <c r="H3416" t="s">
        <v>411</v>
      </c>
      <c r="I3416" t="s">
        <v>412</v>
      </c>
      <c r="J3416" t="s">
        <v>413</v>
      </c>
      <c r="K3416" t="s">
        <v>414</v>
      </c>
      <c r="L3416" t="s">
        <v>415</v>
      </c>
    </row>
    <row r="3417" spans="1:14" x14ac:dyDescent="0.35">
      <c r="A3417" t="str">
        <f>VLOOKUP(E3417,kontoplaan!A404:F1872,6,FALSE)</f>
        <v>Põhitegevuse kulud</v>
      </c>
      <c r="B3417" t="str">
        <f>VLOOKUP(E3417,kontogrupp!A1158:B2496,2,FALSE)</f>
        <v>55 - majandamiskulud</v>
      </c>
      <c r="C3417" t="s">
        <v>367</v>
      </c>
      <c r="D3417">
        <v>20878</v>
      </c>
      <c r="E3417" s="1">
        <v>5511046</v>
      </c>
      <c r="F3417" t="s">
        <v>367</v>
      </c>
      <c r="G3417" t="s">
        <v>410</v>
      </c>
      <c r="H3417" t="s">
        <v>411</v>
      </c>
      <c r="I3417" t="s">
        <v>412</v>
      </c>
      <c r="J3417" t="s">
        <v>413</v>
      </c>
      <c r="K3417" t="s">
        <v>414</v>
      </c>
      <c r="L3417" t="s">
        <v>415</v>
      </c>
    </row>
    <row r="3418" spans="1:14" hidden="1" x14ac:dyDescent="0.35">
      <c r="A3418" t="str">
        <f>VLOOKUP(E3418,kontoplaan!A405:F1873,6,FALSE)</f>
        <v>Põhitegevuse tulud</v>
      </c>
      <c r="B3418" t="str">
        <f>VLOOKUP(E3418,kontogrupp!A1159:B2497,2,FALSE)</f>
        <v>32 - tulud kaupade ja teenuste müügist</v>
      </c>
      <c r="C3418" t="s">
        <v>1864</v>
      </c>
      <c r="D3418">
        <v>1267608</v>
      </c>
      <c r="E3418" s="1">
        <v>322430</v>
      </c>
      <c r="F3418" t="s">
        <v>1864</v>
      </c>
      <c r="G3418" t="s">
        <v>531</v>
      </c>
      <c r="H3418" t="s">
        <v>532</v>
      </c>
      <c r="I3418" t="s">
        <v>533</v>
      </c>
      <c r="J3418" t="s">
        <v>534</v>
      </c>
    </row>
    <row r="3419" spans="1:14" x14ac:dyDescent="0.35">
      <c r="A3419" t="str">
        <f>VLOOKUP(E3419,kontoplaan!A406:F1874,6,FALSE)</f>
        <v>Põhitegevuse kulud</v>
      </c>
      <c r="B3419" t="str">
        <f>VLOOKUP(E3419,kontogrupp!A1160:B2498,2,FALSE)</f>
        <v>55 - majandamiskulud</v>
      </c>
      <c r="C3419" t="s">
        <v>467</v>
      </c>
      <c r="D3419">
        <v>22102</v>
      </c>
      <c r="E3419" s="1">
        <v>5511043</v>
      </c>
      <c r="F3419" t="s">
        <v>467</v>
      </c>
      <c r="G3419" t="s">
        <v>47</v>
      </c>
      <c r="H3419" t="s">
        <v>48</v>
      </c>
      <c r="I3419" t="s">
        <v>21</v>
      </c>
      <c r="J3419" t="s">
        <v>22</v>
      </c>
      <c r="K3419" t="s">
        <v>53</v>
      </c>
      <c r="L3419" t="s">
        <v>54</v>
      </c>
    </row>
    <row r="3420" spans="1:14" x14ac:dyDescent="0.35">
      <c r="A3420" t="str">
        <f>VLOOKUP(E3420,kontoplaan!A407:F1875,6,FALSE)</f>
        <v>Põhitegevuse kulud</v>
      </c>
      <c r="B3420" t="str">
        <f>VLOOKUP(E3420,kontogrupp!A1161:B2499,2,FALSE)</f>
        <v>55 - majandamiskulud</v>
      </c>
      <c r="C3420" t="s">
        <v>2084</v>
      </c>
      <c r="D3420">
        <v>39777</v>
      </c>
      <c r="E3420" s="1">
        <v>551104</v>
      </c>
      <c r="F3420" t="s">
        <v>172</v>
      </c>
      <c r="G3420" t="s">
        <v>134</v>
      </c>
      <c r="H3420" t="s">
        <v>135</v>
      </c>
      <c r="I3420" t="s">
        <v>117</v>
      </c>
      <c r="J3420" t="s">
        <v>118</v>
      </c>
      <c r="K3420" t="s">
        <v>426</v>
      </c>
      <c r="L3420" t="s">
        <v>427</v>
      </c>
    </row>
    <row r="3421" spans="1:14" x14ac:dyDescent="0.35">
      <c r="A3421" t="str">
        <f>VLOOKUP(E3421,kontoplaan!A408:F1876,6,FALSE)</f>
        <v>Põhitegevuse kulud</v>
      </c>
      <c r="B3421" t="str">
        <f>VLOOKUP(E3421,kontogrupp!A1162:B2500,2,FALSE)</f>
        <v>55 - majandamiskulud</v>
      </c>
      <c r="C3421" t="s">
        <v>467</v>
      </c>
      <c r="D3421">
        <v>176725</v>
      </c>
      <c r="E3421" s="1">
        <v>5511043</v>
      </c>
      <c r="F3421" t="s">
        <v>467</v>
      </c>
      <c r="G3421" t="s">
        <v>134</v>
      </c>
      <c r="H3421" t="s">
        <v>135</v>
      </c>
      <c r="I3421" t="s">
        <v>117</v>
      </c>
      <c r="J3421" t="s">
        <v>118</v>
      </c>
      <c r="K3421" t="s">
        <v>426</v>
      </c>
      <c r="L3421" t="s">
        <v>427</v>
      </c>
    </row>
    <row r="3422" spans="1:14" x14ac:dyDescent="0.35">
      <c r="A3422" t="str">
        <f>VLOOKUP(E3422,kontoplaan!A409:F1877,6,FALSE)</f>
        <v>Põhitegevuse kulud</v>
      </c>
      <c r="B3422" t="str">
        <f>VLOOKUP(E3422,kontogrupp!A1163:B2501,2,FALSE)</f>
        <v>55 - majandamiskulud</v>
      </c>
      <c r="C3422" t="s">
        <v>2085</v>
      </c>
      <c r="D3422">
        <v>934</v>
      </c>
      <c r="E3422" s="1">
        <v>551290</v>
      </c>
      <c r="F3422" t="s">
        <v>347</v>
      </c>
      <c r="G3422" t="s">
        <v>134</v>
      </c>
      <c r="H3422" t="s">
        <v>135</v>
      </c>
      <c r="I3422" t="s">
        <v>117</v>
      </c>
      <c r="J3422" t="s">
        <v>118</v>
      </c>
      <c r="K3422" t="s">
        <v>426</v>
      </c>
      <c r="L3422" t="s">
        <v>427</v>
      </c>
    </row>
    <row r="3423" spans="1:14" x14ac:dyDescent="0.35">
      <c r="A3423" t="str">
        <f>VLOOKUP(E3423,kontoplaan!A410:F1878,6,FALSE)</f>
        <v>Põhitegevuse kulud</v>
      </c>
      <c r="B3423" t="str">
        <f>VLOOKUP(E3423,kontogrupp!A1164:B2502,2,FALSE)</f>
        <v>55 - majandamiskulud</v>
      </c>
      <c r="C3423" t="s">
        <v>2086</v>
      </c>
      <c r="D3423">
        <v>3300</v>
      </c>
      <c r="E3423" s="1">
        <v>551490</v>
      </c>
      <c r="F3423" t="s">
        <v>1278</v>
      </c>
      <c r="G3423" t="s">
        <v>134</v>
      </c>
      <c r="H3423" t="s">
        <v>135</v>
      </c>
      <c r="I3423" t="s">
        <v>117</v>
      </c>
      <c r="J3423" t="s">
        <v>118</v>
      </c>
      <c r="K3423" t="s">
        <v>426</v>
      </c>
      <c r="L3423" t="s">
        <v>427</v>
      </c>
    </row>
    <row r="3424" spans="1:14" x14ac:dyDescent="0.35">
      <c r="A3424" t="str">
        <f>VLOOKUP(E3424,kontoplaan!A411:F1879,6,FALSE)</f>
        <v>Põhitegevuse kulud</v>
      </c>
      <c r="B3424" t="str">
        <f>VLOOKUP(E3424,kontogrupp!A1165:B2503,2,FALSE)</f>
        <v>55 - majandamiskulud</v>
      </c>
      <c r="C3424" t="s">
        <v>190</v>
      </c>
      <c r="D3424">
        <v>700</v>
      </c>
      <c r="E3424" s="1">
        <v>550000</v>
      </c>
      <c r="F3424" t="s">
        <v>190</v>
      </c>
      <c r="G3424" t="s">
        <v>531</v>
      </c>
      <c r="H3424" t="s">
        <v>532</v>
      </c>
      <c r="I3424" t="s">
        <v>533</v>
      </c>
      <c r="J3424" t="s">
        <v>534</v>
      </c>
    </row>
    <row r="3425" spans="1:14" x14ac:dyDescent="0.35">
      <c r="A3425" t="str">
        <f>VLOOKUP(E3425,kontoplaan!A412:F1880,6,FALSE)</f>
        <v>Põhitegevuse kulud</v>
      </c>
      <c r="B3425" t="str">
        <f>VLOOKUP(E3425,kontogrupp!A1166:B2504,2,FALSE)</f>
        <v>55 - majandamiskulud</v>
      </c>
      <c r="C3425" t="s">
        <v>194</v>
      </c>
      <c r="D3425">
        <v>975</v>
      </c>
      <c r="E3425" s="1">
        <v>550001</v>
      </c>
      <c r="F3425" t="s">
        <v>194</v>
      </c>
      <c r="G3425" t="s">
        <v>531</v>
      </c>
      <c r="H3425" t="s">
        <v>532</v>
      </c>
      <c r="I3425" t="s">
        <v>533</v>
      </c>
      <c r="J3425" t="s">
        <v>534</v>
      </c>
    </row>
    <row r="3426" spans="1:14" x14ac:dyDescent="0.35">
      <c r="A3426" t="str">
        <f>VLOOKUP(E3426,kontoplaan!A413:F1881,6,FALSE)</f>
        <v>Põhitegevuse kulud</v>
      </c>
      <c r="B3426" t="str">
        <f>VLOOKUP(E3426,kontogrupp!A1167:B2505,2,FALSE)</f>
        <v>55 - majandamiskulud</v>
      </c>
      <c r="C3426" t="s">
        <v>517</v>
      </c>
      <c r="D3426">
        <v>2700</v>
      </c>
      <c r="E3426" s="1">
        <v>550010</v>
      </c>
      <c r="F3426" t="s">
        <v>517</v>
      </c>
      <c r="G3426" t="s">
        <v>531</v>
      </c>
      <c r="H3426" t="s">
        <v>532</v>
      </c>
      <c r="I3426" t="s">
        <v>533</v>
      </c>
      <c r="J3426" t="s">
        <v>534</v>
      </c>
    </row>
    <row r="3427" spans="1:14" x14ac:dyDescent="0.35">
      <c r="A3427" t="str">
        <f>VLOOKUP(E3427,kontoplaan!A414:F1882,6,FALSE)</f>
        <v>Põhitegevuse kulud</v>
      </c>
      <c r="B3427" t="str">
        <f>VLOOKUP(E3427,kontogrupp!A1168:B2506,2,FALSE)</f>
        <v>55 - majandamiskulud</v>
      </c>
      <c r="C3427" t="s">
        <v>76</v>
      </c>
      <c r="D3427">
        <v>1300</v>
      </c>
      <c r="E3427" s="1">
        <v>550040</v>
      </c>
      <c r="F3427" t="s">
        <v>76</v>
      </c>
      <c r="G3427" t="s">
        <v>531</v>
      </c>
      <c r="H3427" t="s">
        <v>532</v>
      </c>
      <c r="I3427" t="s">
        <v>533</v>
      </c>
      <c r="J3427" t="s">
        <v>534</v>
      </c>
    </row>
    <row r="3428" spans="1:14" x14ac:dyDescent="0.35">
      <c r="A3428" t="str">
        <f>VLOOKUP(E3428,kontoplaan!A415:F1883,6,FALSE)</f>
        <v>Põhitegevuse kulud</v>
      </c>
      <c r="B3428" t="str">
        <f>VLOOKUP(E3428,kontogrupp!A1169:B2507,2,FALSE)</f>
        <v>55 - majandamiskulud</v>
      </c>
      <c r="C3428" t="s">
        <v>900</v>
      </c>
      <c r="D3428">
        <v>500</v>
      </c>
      <c r="E3428" s="1">
        <v>550041</v>
      </c>
      <c r="F3428" t="s">
        <v>900</v>
      </c>
      <c r="G3428" t="s">
        <v>531</v>
      </c>
      <c r="H3428" t="s">
        <v>532</v>
      </c>
      <c r="I3428" t="s">
        <v>533</v>
      </c>
      <c r="J3428" t="s">
        <v>534</v>
      </c>
    </row>
    <row r="3429" spans="1:14" x14ac:dyDescent="0.35">
      <c r="A3429" t="str">
        <f>VLOOKUP(E3429,kontoplaan!A416:F1884,6,FALSE)</f>
        <v>Põhitegevuse kulud</v>
      </c>
      <c r="B3429" t="str">
        <f>VLOOKUP(E3429,kontogrupp!A1170:B2508,2,FALSE)</f>
        <v>55 - majandamiskulud</v>
      </c>
      <c r="C3429" t="s">
        <v>64</v>
      </c>
      <c r="D3429">
        <v>1200</v>
      </c>
      <c r="E3429" s="1">
        <v>550060</v>
      </c>
      <c r="F3429" t="s">
        <v>64</v>
      </c>
      <c r="G3429" t="s">
        <v>531</v>
      </c>
      <c r="H3429" t="s">
        <v>532</v>
      </c>
      <c r="I3429" t="s">
        <v>533</v>
      </c>
      <c r="J3429" t="s">
        <v>534</v>
      </c>
    </row>
    <row r="3430" spans="1:14" x14ac:dyDescent="0.35">
      <c r="A3430" t="str">
        <f>VLOOKUP(E3430,kontoplaan!A417:F1885,6,FALSE)</f>
        <v>Põhitegevuse kulud</v>
      </c>
      <c r="B3430" t="str">
        <f>VLOOKUP(E3430,kontogrupp!A1171:B2509,2,FALSE)</f>
        <v>55 - majandamiskulud</v>
      </c>
      <c r="C3430" t="s">
        <v>86</v>
      </c>
      <c r="D3430">
        <v>420</v>
      </c>
      <c r="E3430" s="1">
        <v>550099</v>
      </c>
      <c r="F3430" t="s">
        <v>86</v>
      </c>
      <c r="G3430" t="s">
        <v>531</v>
      </c>
      <c r="H3430" t="s">
        <v>532</v>
      </c>
      <c r="I3430" t="s">
        <v>533</v>
      </c>
      <c r="J3430" t="s">
        <v>534</v>
      </c>
    </row>
    <row r="3431" spans="1:14" x14ac:dyDescent="0.35">
      <c r="A3431" t="str">
        <f>VLOOKUP(E3431,kontoplaan!A418:F1886,6,FALSE)</f>
        <v>Põhitegevuse kulud</v>
      </c>
      <c r="B3431" t="str">
        <f>VLOOKUP(E3431,kontogrupp!A1172:B2510,2,FALSE)</f>
        <v>55 - majandamiskulud</v>
      </c>
      <c r="C3431" t="s">
        <v>138</v>
      </c>
      <c r="D3431">
        <v>2000</v>
      </c>
      <c r="E3431" s="1">
        <v>550400</v>
      </c>
      <c r="F3431" t="s">
        <v>138</v>
      </c>
      <c r="G3431" t="s">
        <v>531</v>
      </c>
      <c r="H3431" t="s">
        <v>532</v>
      </c>
      <c r="I3431" t="s">
        <v>533</v>
      </c>
      <c r="J3431" t="s">
        <v>534</v>
      </c>
      <c r="M3431" t="s">
        <v>1074</v>
      </c>
      <c r="N3431" t="s">
        <v>1075</v>
      </c>
    </row>
    <row r="3432" spans="1:14" hidden="1" x14ac:dyDescent="0.35">
      <c r="A3432" t="str">
        <f>VLOOKUP(E3432,kontoplaan!A419:F1887,6,FALSE)</f>
        <v>Põhitegevuse tulud</v>
      </c>
      <c r="B3432" t="str">
        <f>VLOOKUP(E3432,kontogrupp!A1173:B2511,2,FALSE)</f>
        <v>32 - tulud kaupade ja teenuste müügist</v>
      </c>
      <c r="C3432" t="s">
        <v>1860</v>
      </c>
      <c r="D3432">
        <v>74563</v>
      </c>
      <c r="E3432" s="1">
        <v>322490</v>
      </c>
      <c r="F3432" t="s">
        <v>1860</v>
      </c>
      <c r="G3432" t="s">
        <v>531</v>
      </c>
      <c r="H3432" t="s">
        <v>532</v>
      </c>
      <c r="I3432" t="s">
        <v>533</v>
      </c>
      <c r="J3432" t="s">
        <v>534</v>
      </c>
      <c r="M3432" t="s">
        <v>1074</v>
      </c>
      <c r="N3432" t="s">
        <v>1075</v>
      </c>
    </row>
    <row r="3433" spans="1:14" x14ac:dyDescent="0.35">
      <c r="A3433" t="str">
        <f>VLOOKUP(E3433,kontoplaan!A420:F1888,6,FALSE)</f>
        <v>Põhitegevuse kulud</v>
      </c>
      <c r="B3433" t="str">
        <f>VLOOKUP(E3433,kontogrupp!A1174:B2512,2,FALSE)</f>
        <v>55 - majandamiskulud</v>
      </c>
      <c r="C3433" t="s">
        <v>440</v>
      </c>
      <c r="D3433">
        <v>1500</v>
      </c>
      <c r="E3433" s="1">
        <v>551300</v>
      </c>
      <c r="F3433" t="s">
        <v>440</v>
      </c>
      <c r="G3433" t="s">
        <v>531</v>
      </c>
      <c r="H3433" t="s">
        <v>532</v>
      </c>
      <c r="I3433" t="s">
        <v>533</v>
      </c>
      <c r="J3433" t="s">
        <v>534</v>
      </c>
    </row>
    <row r="3434" spans="1:14" x14ac:dyDescent="0.35">
      <c r="A3434" t="str">
        <f>VLOOKUP(E3434,kontoplaan!A421:F1889,6,FALSE)</f>
        <v>Põhitegevuse kulud</v>
      </c>
      <c r="B3434" t="str">
        <f>VLOOKUP(E3434,kontogrupp!A1175:B2513,2,FALSE)</f>
        <v>55 - majandamiskulud</v>
      </c>
      <c r="C3434" t="s">
        <v>475</v>
      </c>
      <c r="D3434">
        <v>68772</v>
      </c>
      <c r="E3434" s="1">
        <v>552200</v>
      </c>
      <c r="F3434" t="s">
        <v>475</v>
      </c>
      <c r="G3434" t="s">
        <v>531</v>
      </c>
      <c r="H3434" t="s">
        <v>532</v>
      </c>
      <c r="I3434" t="s">
        <v>533</v>
      </c>
      <c r="J3434" t="s">
        <v>534</v>
      </c>
    </row>
    <row r="3435" spans="1:14" x14ac:dyDescent="0.35">
      <c r="A3435" t="str">
        <f>VLOOKUP(E3435,kontoplaan!A422:F1890,6,FALSE)</f>
        <v>Põhitegevuse kulud</v>
      </c>
      <c r="B3435" t="str">
        <f>VLOOKUP(E3435,kontogrupp!A1176:B2514,2,FALSE)</f>
        <v>55 - majandamiskulud</v>
      </c>
      <c r="C3435" t="s">
        <v>991</v>
      </c>
      <c r="D3435">
        <v>3000</v>
      </c>
      <c r="E3435" s="1">
        <v>553290</v>
      </c>
      <c r="F3435" t="s">
        <v>991</v>
      </c>
      <c r="G3435" t="s">
        <v>531</v>
      </c>
      <c r="H3435" t="s">
        <v>532</v>
      </c>
      <c r="I3435" t="s">
        <v>533</v>
      </c>
      <c r="J3435" t="s">
        <v>534</v>
      </c>
    </row>
    <row r="3436" spans="1:14" x14ac:dyDescent="0.35">
      <c r="A3436" t="str">
        <f>VLOOKUP(E3436,kontoplaan!A423:F1891,6,FALSE)</f>
        <v>Põhitegevuse kulud</v>
      </c>
      <c r="B3436" t="str">
        <f>VLOOKUP(E3436,kontogrupp!A1177:B2515,2,FALSE)</f>
        <v>55 - majandamiskulud</v>
      </c>
      <c r="C3436" t="s">
        <v>870</v>
      </c>
      <c r="D3436">
        <v>2500</v>
      </c>
      <c r="E3436" s="1">
        <v>554031</v>
      </c>
      <c r="F3436" t="s">
        <v>870</v>
      </c>
      <c r="G3436" t="s">
        <v>531</v>
      </c>
      <c r="H3436" t="s">
        <v>532</v>
      </c>
      <c r="I3436" t="s">
        <v>533</v>
      </c>
      <c r="J3436" t="s">
        <v>534</v>
      </c>
    </row>
    <row r="3437" spans="1:14" x14ac:dyDescent="0.35">
      <c r="A3437" t="str">
        <f>VLOOKUP(E3437,kontoplaan!A424:F1892,6,FALSE)</f>
        <v>Põhitegevuse kulud</v>
      </c>
      <c r="B3437" t="str">
        <f>VLOOKUP(E3437,kontogrupp!A1178:B2516,2,FALSE)</f>
        <v>55 - majandamiskulud</v>
      </c>
      <c r="C3437" t="s">
        <v>265</v>
      </c>
      <c r="D3437">
        <v>1000</v>
      </c>
      <c r="E3437" s="1">
        <v>554090</v>
      </c>
      <c r="F3437" t="s">
        <v>265</v>
      </c>
      <c r="G3437" t="s">
        <v>531</v>
      </c>
      <c r="H3437" t="s">
        <v>532</v>
      </c>
      <c r="I3437" t="s">
        <v>533</v>
      </c>
      <c r="J3437" t="s">
        <v>534</v>
      </c>
    </row>
    <row r="3438" spans="1:14" x14ac:dyDescent="0.35">
      <c r="A3438" t="str">
        <f>VLOOKUP(E3438,kontoplaan!A425:F1893,6,FALSE)</f>
        <v>Põhitegevuse kulud</v>
      </c>
      <c r="B3438" t="str">
        <f>VLOOKUP(E3438,kontogrupp!A1179:B2517,2,FALSE)</f>
        <v>55 - majandamiskulud</v>
      </c>
      <c r="C3438" t="s">
        <v>188</v>
      </c>
      <c r="D3438">
        <v>2000</v>
      </c>
      <c r="E3438" s="1">
        <v>552230</v>
      </c>
      <c r="F3438" t="s">
        <v>188</v>
      </c>
      <c r="G3438" t="s">
        <v>531</v>
      </c>
      <c r="H3438" t="s">
        <v>532</v>
      </c>
      <c r="I3438" t="s">
        <v>533</v>
      </c>
      <c r="J3438" t="s">
        <v>534</v>
      </c>
    </row>
    <row r="3439" spans="1:14" x14ac:dyDescent="0.35">
      <c r="A3439" t="str">
        <f>VLOOKUP(E3439,kontoplaan!A426:F1894,6,FALSE)</f>
        <v>Põhitegevuse kulud</v>
      </c>
      <c r="B3439" t="str">
        <f>VLOOKUP(E3439,kontogrupp!A1180:B2518,2,FALSE)</f>
        <v>55 - majandamiskulud</v>
      </c>
      <c r="C3439" t="s">
        <v>265</v>
      </c>
      <c r="D3439">
        <v>1500</v>
      </c>
      <c r="E3439" s="1">
        <v>554090</v>
      </c>
      <c r="F3439" t="s">
        <v>265</v>
      </c>
      <c r="G3439" t="s">
        <v>531</v>
      </c>
      <c r="H3439" t="s">
        <v>532</v>
      </c>
      <c r="I3439" t="s">
        <v>533</v>
      </c>
      <c r="J3439" t="s">
        <v>534</v>
      </c>
    </row>
    <row r="3440" spans="1:14" x14ac:dyDescent="0.35">
      <c r="A3440" t="str">
        <f>VLOOKUP(E3440,kontoplaan!A427:F1895,6,FALSE)</f>
        <v>Põhitegevuse kulud</v>
      </c>
      <c r="B3440" t="str">
        <f>VLOOKUP(E3440,kontogrupp!A33:B1360,2,FALSE)</f>
        <v>50 - tööjõukulud</v>
      </c>
      <c r="C3440" t="s">
        <v>2087</v>
      </c>
      <c r="D3440">
        <v>82304</v>
      </c>
      <c r="E3440" s="1">
        <v>500240</v>
      </c>
      <c r="F3440" t="s">
        <v>206</v>
      </c>
      <c r="G3440" t="s">
        <v>288</v>
      </c>
      <c r="H3440" t="s">
        <v>289</v>
      </c>
      <c r="I3440" t="s">
        <v>117</v>
      </c>
      <c r="J3440" t="s">
        <v>118</v>
      </c>
    </row>
    <row r="3441" spans="1:16" x14ac:dyDescent="0.35">
      <c r="A3441" t="str">
        <f>VLOOKUP(E3441,kontoplaan!A428:F1896,6,FALSE)</f>
        <v>Põhitegevuse kulud</v>
      </c>
      <c r="B3441" t="str">
        <f>VLOOKUP(E3441,kontogrupp!A34:B1361,2,FALSE)</f>
        <v>50 - tööjõukulud</v>
      </c>
      <c r="C3441" t="s">
        <v>2088</v>
      </c>
      <c r="D3441">
        <v>44798</v>
      </c>
      <c r="E3441" s="1">
        <v>500270</v>
      </c>
      <c r="F3441" t="s">
        <v>238</v>
      </c>
      <c r="G3441" t="s">
        <v>288</v>
      </c>
      <c r="H3441" t="s">
        <v>289</v>
      </c>
      <c r="I3441" t="s">
        <v>117</v>
      </c>
      <c r="J3441" t="s">
        <v>118</v>
      </c>
    </row>
    <row r="3442" spans="1:16" x14ac:dyDescent="0.35">
      <c r="A3442" t="str">
        <f>VLOOKUP(E3442,kontoplaan!A429:F1897,6,FALSE)</f>
        <v>Põhitegevuse kulud</v>
      </c>
      <c r="B3442" t="str">
        <f>VLOOKUP(E3442,kontogrupp!A35:B1362,2,FALSE)</f>
        <v>50 - tööjõukulud</v>
      </c>
      <c r="C3442" t="s">
        <v>2089</v>
      </c>
      <c r="D3442">
        <v>29614</v>
      </c>
      <c r="E3442" s="1">
        <v>500250</v>
      </c>
      <c r="F3442" t="s">
        <v>102</v>
      </c>
      <c r="G3442" t="s">
        <v>288</v>
      </c>
      <c r="H3442" t="s">
        <v>289</v>
      </c>
      <c r="I3442" t="s">
        <v>117</v>
      </c>
      <c r="J3442" t="s">
        <v>118</v>
      </c>
    </row>
    <row r="3443" spans="1:16" x14ac:dyDescent="0.35">
      <c r="A3443" t="str">
        <f>VLOOKUP(E3443,kontoplaan!A430:F1898,6,FALSE)</f>
        <v>Põhitegevuse kulud</v>
      </c>
      <c r="B3443" t="str">
        <f>VLOOKUP(E3443,kontogrupp!A36:B1363,2,FALSE)</f>
        <v>50 - tööjõukulud</v>
      </c>
      <c r="C3443" t="s">
        <v>97</v>
      </c>
      <c r="D3443">
        <v>1600</v>
      </c>
      <c r="E3443" s="1">
        <v>500500</v>
      </c>
      <c r="F3443" t="s">
        <v>97</v>
      </c>
      <c r="G3443" t="s">
        <v>288</v>
      </c>
      <c r="H3443" t="s">
        <v>289</v>
      </c>
      <c r="I3443" t="s">
        <v>117</v>
      </c>
      <c r="J3443" t="s">
        <v>118</v>
      </c>
    </row>
    <row r="3444" spans="1:16" x14ac:dyDescent="0.35">
      <c r="A3444" t="str">
        <f>VLOOKUP(E3444,kontoplaan!A431:F1899,6,FALSE)</f>
        <v>Põhitegevuse kulud</v>
      </c>
      <c r="B3444" t="str">
        <f>VLOOKUP(E3444,kontogrupp!A37:B1364,2,FALSE)</f>
        <v>55 - majandamiskulud</v>
      </c>
      <c r="C3444" t="s">
        <v>169</v>
      </c>
      <c r="D3444">
        <v>3222</v>
      </c>
      <c r="E3444" s="1">
        <v>551500</v>
      </c>
      <c r="F3444" t="s">
        <v>169</v>
      </c>
      <c r="G3444" t="s">
        <v>288</v>
      </c>
      <c r="H3444" t="s">
        <v>289</v>
      </c>
      <c r="I3444" t="s">
        <v>117</v>
      </c>
      <c r="J3444" t="s">
        <v>118</v>
      </c>
    </row>
    <row r="3445" spans="1:16" x14ac:dyDescent="0.35">
      <c r="A3445" t="str">
        <f>VLOOKUP(E3445,kontoplaan!A432:F1900,6,FALSE)</f>
        <v>Põhitegevuse kulud</v>
      </c>
      <c r="B3445" t="str">
        <f>VLOOKUP(E3445,kontogrupp!A38:B1365,2,FALSE)</f>
        <v>55 - majandamiskulud</v>
      </c>
      <c r="C3445" t="s">
        <v>304</v>
      </c>
      <c r="D3445">
        <v>49688</v>
      </c>
      <c r="E3445" s="1">
        <v>552110</v>
      </c>
      <c r="F3445" t="s">
        <v>304</v>
      </c>
      <c r="G3445" t="s">
        <v>288</v>
      </c>
      <c r="H3445" t="s">
        <v>289</v>
      </c>
      <c r="I3445" t="s">
        <v>312</v>
      </c>
      <c r="J3445" t="s">
        <v>313</v>
      </c>
    </row>
    <row r="3446" spans="1:16" x14ac:dyDescent="0.35">
      <c r="A3446" t="str">
        <f>VLOOKUP(E3446,kontoplaan!A433:F1901,6,FALSE)</f>
        <v>Põhitegevuse kulud</v>
      </c>
      <c r="B3446" t="str">
        <f>VLOOKUP(E3446,kontogrupp!A39:B1366,2,FALSE)</f>
        <v>50 - tööjõukulud</v>
      </c>
      <c r="C3446" t="s">
        <v>2090</v>
      </c>
      <c r="D3446">
        <v>10664</v>
      </c>
      <c r="E3446" s="1">
        <v>506000</v>
      </c>
      <c r="F3446" t="s">
        <v>28</v>
      </c>
      <c r="G3446" t="s">
        <v>288</v>
      </c>
      <c r="H3446" t="s">
        <v>289</v>
      </c>
      <c r="I3446" t="s">
        <v>117</v>
      </c>
      <c r="J3446" t="s">
        <v>118</v>
      </c>
      <c r="M3446" t="s">
        <v>1474</v>
      </c>
      <c r="N3446" t="s">
        <v>1475</v>
      </c>
    </row>
    <row r="3447" spans="1:16" x14ac:dyDescent="0.35">
      <c r="A3447" t="str">
        <f>VLOOKUP(E3447,kontoplaan!A434:F1902,6,FALSE)</f>
        <v>Põhitegevuse kulud</v>
      </c>
      <c r="B3447" t="str">
        <f>VLOOKUP(E3447,kontogrupp!A40:B1367,2,FALSE)</f>
        <v>50 - tööjõukulud</v>
      </c>
      <c r="C3447" t="s">
        <v>2091</v>
      </c>
      <c r="D3447">
        <v>259</v>
      </c>
      <c r="E3447" s="1">
        <v>506040</v>
      </c>
      <c r="F3447" t="s">
        <v>18</v>
      </c>
      <c r="G3447" t="s">
        <v>288</v>
      </c>
      <c r="H3447" t="s">
        <v>289</v>
      </c>
      <c r="I3447" t="s">
        <v>117</v>
      </c>
      <c r="J3447" t="s">
        <v>118</v>
      </c>
      <c r="M3447" t="s">
        <v>1474</v>
      </c>
      <c r="N3447" t="s">
        <v>1475</v>
      </c>
    </row>
    <row r="3448" spans="1:16" x14ac:dyDescent="0.35">
      <c r="A3448" t="str">
        <f>VLOOKUP(E3448,kontoplaan!A435:F1903,6,FALSE)</f>
        <v>Põhitegevuse kulud</v>
      </c>
      <c r="B3448" t="str">
        <f>VLOOKUP(E3448,kontogrupp!A41:B1368,2,FALSE)</f>
        <v>50 - tööjõukulud</v>
      </c>
      <c r="C3448" t="s">
        <v>28</v>
      </c>
      <c r="D3448">
        <v>241585</v>
      </c>
      <c r="E3448" s="1">
        <v>506000</v>
      </c>
      <c r="F3448" t="s">
        <v>28</v>
      </c>
      <c r="G3448" t="s">
        <v>422</v>
      </c>
      <c r="H3448" t="s">
        <v>423</v>
      </c>
      <c r="I3448" t="s">
        <v>307</v>
      </c>
      <c r="J3448" t="s">
        <v>308</v>
      </c>
    </row>
    <row r="3449" spans="1:16" x14ac:dyDescent="0.35">
      <c r="A3449" t="str">
        <f>VLOOKUP(E3449,kontoplaan!A436:F1904,6,FALSE)</f>
        <v>Põhitegevuse kulud</v>
      </c>
      <c r="B3449" t="str">
        <f>VLOOKUP(E3449,kontogrupp!A42:B1369,2,FALSE)</f>
        <v>50 - tööjõukulud</v>
      </c>
      <c r="C3449" t="s">
        <v>18</v>
      </c>
      <c r="D3449">
        <v>5857</v>
      </c>
      <c r="E3449" s="1">
        <v>506040</v>
      </c>
      <c r="F3449" t="s">
        <v>18</v>
      </c>
      <c r="G3449" t="s">
        <v>422</v>
      </c>
      <c r="H3449" t="s">
        <v>423</v>
      </c>
      <c r="I3449" t="s">
        <v>307</v>
      </c>
      <c r="J3449" t="s">
        <v>308</v>
      </c>
    </row>
    <row r="3450" spans="1:16" x14ac:dyDescent="0.35">
      <c r="A3450" t="str">
        <f>VLOOKUP(E3450,kontoplaan!A437:F1905,6,FALSE)</f>
        <v>Põhitegevuse kulud</v>
      </c>
      <c r="B3450" t="str">
        <f>VLOOKUP(E3450,kontogrupp!A43:B1370,2,FALSE)</f>
        <v>50 - tööjõukulud</v>
      </c>
      <c r="C3450" t="s">
        <v>2038</v>
      </c>
      <c r="D3450">
        <v>406250</v>
      </c>
      <c r="E3450" s="1">
        <v>500260</v>
      </c>
      <c r="F3450" t="s">
        <v>157</v>
      </c>
      <c r="G3450" t="s">
        <v>422</v>
      </c>
      <c r="H3450" t="s">
        <v>423</v>
      </c>
      <c r="I3450" t="s">
        <v>307</v>
      </c>
      <c r="J3450" t="s">
        <v>308</v>
      </c>
    </row>
    <row r="3451" spans="1:16" x14ac:dyDescent="0.35">
      <c r="A3451" t="str">
        <f>VLOOKUP(E3451,kontoplaan!A438:F1906,6,FALSE)</f>
        <v>Põhitegevuse kulud</v>
      </c>
      <c r="B3451" t="str">
        <f>VLOOKUP(E3451,kontogrupp!A44:B1371,2,FALSE)</f>
        <v>50 - tööjõukulud</v>
      </c>
      <c r="C3451" t="s">
        <v>2038</v>
      </c>
      <c r="D3451">
        <v>257916</v>
      </c>
      <c r="E3451" s="1">
        <v>500270</v>
      </c>
      <c r="F3451" t="s">
        <v>238</v>
      </c>
      <c r="G3451" t="s">
        <v>422</v>
      </c>
      <c r="H3451" t="s">
        <v>423</v>
      </c>
      <c r="I3451" t="s">
        <v>307</v>
      </c>
      <c r="J3451" t="s">
        <v>308</v>
      </c>
    </row>
    <row r="3452" spans="1:16" x14ac:dyDescent="0.35">
      <c r="A3452" t="str">
        <f>VLOOKUP(E3452,kontoplaan!A439:F1907,6,FALSE)</f>
        <v>Põhitegevuse kulud</v>
      </c>
      <c r="B3452" t="str">
        <f>VLOOKUP(E3452,kontogrupp!A45:B1372,2,FALSE)</f>
        <v>50 - tööjõukulud</v>
      </c>
      <c r="C3452" t="s">
        <v>2038</v>
      </c>
      <c r="D3452">
        <v>4920</v>
      </c>
      <c r="E3452" s="1">
        <v>500280</v>
      </c>
      <c r="F3452" t="s">
        <v>227</v>
      </c>
      <c r="G3452" t="s">
        <v>422</v>
      </c>
      <c r="H3452" t="s">
        <v>423</v>
      </c>
      <c r="I3452" t="s">
        <v>307</v>
      </c>
      <c r="J3452" t="s">
        <v>308</v>
      </c>
    </row>
    <row r="3453" spans="1:16" x14ac:dyDescent="0.35">
      <c r="A3453" t="str">
        <f>VLOOKUP(E3453,kontoplaan!A440:F1908,6,FALSE)</f>
        <v>Põhitegevuse kulud</v>
      </c>
      <c r="B3453" t="str">
        <f>VLOOKUP(E3453,kontogrupp!A46:B1373,2,FALSE)</f>
        <v>50 - tööjõukulud</v>
      </c>
      <c r="C3453" t="s">
        <v>2038</v>
      </c>
      <c r="D3453">
        <v>14112</v>
      </c>
      <c r="E3453" s="1">
        <v>500240</v>
      </c>
      <c r="F3453" t="s">
        <v>206</v>
      </c>
      <c r="G3453" t="s">
        <v>422</v>
      </c>
      <c r="H3453" t="s">
        <v>423</v>
      </c>
      <c r="I3453" t="s">
        <v>307</v>
      </c>
      <c r="J3453" t="s">
        <v>308</v>
      </c>
    </row>
    <row r="3454" spans="1:16" x14ac:dyDescent="0.35">
      <c r="A3454" t="str">
        <f>VLOOKUP(E3454,kontoplaan!A441:F1909,6,FALSE)</f>
        <v>Põhitegevuse kulud</v>
      </c>
      <c r="B3454" t="str">
        <f>VLOOKUP(E3454,kontogrupp!A47:B1374,2,FALSE)</f>
        <v>50 - tööjõukulud</v>
      </c>
      <c r="C3454" t="s">
        <v>2038</v>
      </c>
      <c r="D3454">
        <v>48876</v>
      </c>
      <c r="E3454" s="1">
        <v>500210</v>
      </c>
      <c r="F3454" t="s">
        <v>220</v>
      </c>
      <c r="G3454" t="s">
        <v>422</v>
      </c>
      <c r="H3454" t="s">
        <v>423</v>
      </c>
      <c r="I3454" t="s">
        <v>307</v>
      </c>
      <c r="J3454" t="s">
        <v>308</v>
      </c>
    </row>
    <row r="3455" spans="1:16" hidden="1" x14ac:dyDescent="0.35">
      <c r="A3455" t="str">
        <f>VLOOKUP(E3455,kontoplaan!A442:F1910,6,FALSE)</f>
        <v>Põhitegevuse tulud</v>
      </c>
      <c r="B3455" t="str">
        <f>VLOOKUP(E3455,kontogrupp!A48:B1375,2,FALSE)</f>
        <v>32 - tulud kaupade ja teenuste müügist</v>
      </c>
      <c r="C3455" t="s">
        <v>2092</v>
      </c>
      <c r="D3455">
        <v>7000</v>
      </c>
      <c r="E3455" s="1">
        <v>322500</v>
      </c>
      <c r="F3455" t="s">
        <v>2092</v>
      </c>
      <c r="G3455" t="s">
        <v>47</v>
      </c>
      <c r="H3455" t="s">
        <v>48</v>
      </c>
      <c r="I3455" t="s">
        <v>292</v>
      </c>
      <c r="J3455" t="s">
        <v>293</v>
      </c>
      <c r="K3455" t="s">
        <v>2073</v>
      </c>
      <c r="L3455" t="s">
        <v>2074</v>
      </c>
    </row>
    <row r="3456" spans="1:16" x14ac:dyDescent="0.35">
      <c r="A3456" t="str">
        <f>VLOOKUP(E3456,kontoplaan!A443:F1911,6,FALSE)</f>
        <v>Põhitegevuse kulud</v>
      </c>
      <c r="B3456" t="str">
        <f>VLOOKUP(E3456,kontogrupp!A49:B1376,2,FALSE)</f>
        <v>55 - majandamiskulud</v>
      </c>
      <c r="C3456" t="s">
        <v>64</v>
      </c>
      <c r="D3456">
        <v>5000</v>
      </c>
      <c r="E3456" s="1">
        <v>550060</v>
      </c>
      <c r="F3456" t="s">
        <v>64</v>
      </c>
      <c r="G3456" t="s">
        <v>332</v>
      </c>
      <c r="H3456" t="s">
        <v>333</v>
      </c>
      <c r="I3456" t="s">
        <v>178</v>
      </c>
      <c r="J3456" t="s">
        <v>179</v>
      </c>
      <c r="O3456" t="s">
        <v>696</v>
      </c>
      <c r="P3456" t="s">
        <v>697</v>
      </c>
    </row>
    <row r="3457" spans="1:16" x14ac:dyDescent="0.35">
      <c r="A3457" t="str">
        <f>VLOOKUP(E3457,kontoplaan!A444:F1912,6,FALSE)</f>
        <v>Põhitegevuse kulud</v>
      </c>
      <c r="B3457" t="str">
        <f>VLOOKUP(E3457,kontogrupp!A50:B1377,2,FALSE)</f>
        <v>55 - majandamiskulud</v>
      </c>
      <c r="C3457" t="s">
        <v>347</v>
      </c>
      <c r="D3457">
        <v>308</v>
      </c>
      <c r="E3457" s="1">
        <v>551290</v>
      </c>
      <c r="F3457" t="s">
        <v>347</v>
      </c>
      <c r="G3457" t="s">
        <v>428</v>
      </c>
      <c r="H3457" t="s">
        <v>429</v>
      </c>
      <c r="I3457" t="s">
        <v>307</v>
      </c>
      <c r="J3457" t="s">
        <v>308</v>
      </c>
      <c r="K3457" t="s">
        <v>586</v>
      </c>
      <c r="L3457" t="s">
        <v>587</v>
      </c>
    </row>
    <row r="3458" spans="1:16" x14ac:dyDescent="0.35">
      <c r="A3458" t="str">
        <f>VLOOKUP(E3458,kontoplaan!A445:F1913,6,FALSE)</f>
        <v>Põhitegevuse kulud</v>
      </c>
      <c r="B3458" t="str">
        <f>VLOOKUP(E3458,kontogrupp!A51:B1378,2,FALSE)</f>
        <v>55 - majandamiskulud</v>
      </c>
      <c r="C3458" t="s">
        <v>367</v>
      </c>
      <c r="D3458">
        <v>17747</v>
      </c>
      <c r="E3458" s="1">
        <v>5511046</v>
      </c>
      <c r="F3458" t="s">
        <v>367</v>
      </c>
      <c r="G3458" t="s">
        <v>428</v>
      </c>
      <c r="H3458" t="s">
        <v>429</v>
      </c>
      <c r="I3458" t="s">
        <v>307</v>
      </c>
      <c r="J3458" t="s">
        <v>308</v>
      </c>
      <c r="K3458" t="s">
        <v>430</v>
      </c>
      <c r="L3458" t="s">
        <v>431</v>
      </c>
    </row>
    <row r="3459" spans="1:16" x14ac:dyDescent="0.35">
      <c r="A3459" t="str">
        <f>VLOOKUP(E3459,kontoplaan!A446:F1914,6,FALSE)</f>
        <v>Põhitegevuse kulud</v>
      </c>
      <c r="B3459" t="str">
        <f>VLOOKUP(E3459,kontogrupp!A52:B1379,2,FALSE)</f>
        <v>55 - majandamiskulud</v>
      </c>
      <c r="C3459" t="s">
        <v>347</v>
      </c>
      <c r="D3459">
        <v>934</v>
      </c>
      <c r="E3459" s="1">
        <v>551290</v>
      </c>
      <c r="F3459" t="s">
        <v>347</v>
      </c>
      <c r="G3459" t="s">
        <v>428</v>
      </c>
      <c r="H3459" t="s">
        <v>429</v>
      </c>
      <c r="I3459" t="s">
        <v>307</v>
      </c>
      <c r="J3459" t="s">
        <v>308</v>
      </c>
      <c r="K3459" t="s">
        <v>430</v>
      </c>
      <c r="L3459" t="s">
        <v>431</v>
      </c>
    </row>
    <row r="3460" spans="1:16" x14ac:dyDescent="0.35">
      <c r="A3460" t="str">
        <f>VLOOKUP(E3460,kontoplaan!A447:F1915,6,FALSE)</f>
        <v>Põhitegevuse kulud</v>
      </c>
      <c r="B3460" t="str">
        <f>VLOOKUP(E3460,kontogrupp!A53:B1380,2,FALSE)</f>
        <v>55 - majandamiskulud</v>
      </c>
      <c r="C3460" t="s">
        <v>467</v>
      </c>
      <c r="D3460">
        <v>93354</v>
      </c>
      <c r="E3460" s="1">
        <v>5511043</v>
      </c>
      <c r="F3460" t="s">
        <v>467</v>
      </c>
      <c r="G3460" t="s">
        <v>428</v>
      </c>
      <c r="H3460" t="s">
        <v>429</v>
      </c>
      <c r="I3460" t="s">
        <v>307</v>
      </c>
      <c r="J3460" t="s">
        <v>308</v>
      </c>
      <c r="K3460" t="s">
        <v>430</v>
      </c>
      <c r="L3460" t="s">
        <v>431</v>
      </c>
    </row>
    <row r="3461" spans="1:16" x14ac:dyDescent="0.35">
      <c r="A3461" t="str">
        <f>VLOOKUP(E3461,kontoplaan!A448:F1916,6,FALSE)</f>
        <v>Põhitegevuse kulud</v>
      </c>
      <c r="B3461" t="str">
        <f>VLOOKUP(E3461,kontogrupp!A54:B1381,2,FALSE)</f>
        <v>55 - majandamiskulud</v>
      </c>
      <c r="C3461" t="s">
        <v>367</v>
      </c>
      <c r="D3461">
        <v>10952</v>
      </c>
      <c r="E3461" s="1">
        <v>5511046</v>
      </c>
      <c r="F3461" t="s">
        <v>367</v>
      </c>
      <c r="G3461" t="s">
        <v>305</v>
      </c>
      <c r="H3461" t="s">
        <v>306</v>
      </c>
      <c r="I3461" t="s">
        <v>307</v>
      </c>
      <c r="J3461" t="s">
        <v>308</v>
      </c>
      <c r="K3461" t="s">
        <v>558</v>
      </c>
      <c r="L3461" t="s">
        <v>559</v>
      </c>
    </row>
    <row r="3462" spans="1:16" x14ac:dyDescent="0.35">
      <c r="A3462" t="str">
        <f>VLOOKUP(E3462,kontoplaan!A449:F1917,6,FALSE)</f>
        <v>Põhitegevuse kulud</v>
      </c>
      <c r="B3462" t="str">
        <f>VLOOKUP(E3462,kontogrupp!A55:B1382,2,FALSE)</f>
        <v>55 - majandamiskulud</v>
      </c>
      <c r="C3462" t="s">
        <v>2094</v>
      </c>
      <c r="D3462">
        <v>467</v>
      </c>
      <c r="E3462" s="1">
        <v>551290</v>
      </c>
      <c r="F3462" t="s">
        <v>347</v>
      </c>
      <c r="G3462" t="s">
        <v>305</v>
      </c>
      <c r="H3462" t="s">
        <v>306</v>
      </c>
      <c r="I3462" t="s">
        <v>307</v>
      </c>
      <c r="J3462" t="s">
        <v>308</v>
      </c>
      <c r="K3462" t="s">
        <v>558</v>
      </c>
      <c r="L3462" t="s">
        <v>559</v>
      </c>
    </row>
    <row r="3463" spans="1:16" x14ac:dyDescent="0.35">
      <c r="A3463" t="str">
        <f>VLOOKUP(E3463,kontoplaan!A450:F1918,6,FALSE)</f>
        <v>Põhitegevuse kulud</v>
      </c>
      <c r="B3463" t="str">
        <f>VLOOKUP(E3463,kontogrupp!A56:B1383,2,FALSE)</f>
        <v>55 - majandamiskulud</v>
      </c>
      <c r="C3463" t="s">
        <v>440</v>
      </c>
      <c r="D3463">
        <v>400</v>
      </c>
      <c r="E3463" s="1">
        <v>551300</v>
      </c>
      <c r="F3463" t="s">
        <v>440</v>
      </c>
      <c r="G3463" t="s">
        <v>531</v>
      </c>
      <c r="H3463" t="s">
        <v>532</v>
      </c>
      <c r="I3463" t="s">
        <v>533</v>
      </c>
      <c r="J3463" t="s">
        <v>534</v>
      </c>
      <c r="M3463" t="s">
        <v>1074</v>
      </c>
      <c r="N3463" t="s">
        <v>1075</v>
      </c>
    </row>
    <row r="3464" spans="1:16" x14ac:dyDescent="0.35">
      <c r="A3464" t="str">
        <f>VLOOKUP(E3464,kontoplaan!A451:F1919,6,FALSE)</f>
        <v>Põhitegevuse kulud</v>
      </c>
      <c r="B3464" t="str">
        <f>VLOOKUP(E3464,kontogrupp!A57:B1384,2,FALSE)</f>
        <v>55 - majandamiskulud</v>
      </c>
      <c r="C3464" t="s">
        <v>826</v>
      </c>
      <c r="D3464">
        <v>315000</v>
      </c>
      <c r="E3464" s="1">
        <v>552460</v>
      </c>
      <c r="F3464" t="s">
        <v>826</v>
      </c>
      <c r="G3464" t="s">
        <v>139</v>
      </c>
      <c r="H3464" t="s">
        <v>140</v>
      </c>
      <c r="I3464" t="s">
        <v>307</v>
      </c>
      <c r="J3464" t="s">
        <v>308</v>
      </c>
      <c r="O3464" t="s">
        <v>827</v>
      </c>
      <c r="P3464" t="s">
        <v>828</v>
      </c>
    </row>
    <row r="3465" spans="1:16" hidden="1" x14ac:dyDescent="0.35">
      <c r="A3465" t="str">
        <f>VLOOKUP(E3465,kontoplaan!A452:F1920,6,FALSE)</f>
        <v>Põhitegevuse tulud</v>
      </c>
      <c r="B3465" t="str">
        <f>VLOOKUP(E3465,kontogrupp!A58:B1385,2,FALSE)</f>
        <v>32 - tulud kaupade ja teenuste müügist</v>
      </c>
      <c r="C3465" t="s">
        <v>753</v>
      </c>
      <c r="D3465">
        <v>150000</v>
      </c>
      <c r="E3465" s="1">
        <v>322020</v>
      </c>
      <c r="F3465" t="s">
        <v>753</v>
      </c>
      <c r="G3465" t="s">
        <v>139</v>
      </c>
      <c r="H3465" t="s">
        <v>140</v>
      </c>
      <c r="I3465" t="s">
        <v>307</v>
      </c>
      <c r="J3465" t="s">
        <v>308</v>
      </c>
      <c r="O3465" t="s">
        <v>827</v>
      </c>
      <c r="P3465" t="s">
        <v>828</v>
      </c>
    </row>
    <row r="3466" spans="1:16" x14ac:dyDescent="0.35">
      <c r="A3466" t="str">
        <f>VLOOKUP(E3466,kontoplaan!A453:F1921,6,FALSE)</f>
        <v>Põhitegevuse kulud</v>
      </c>
      <c r="B3466" t="str">
        <f>VLOOKUP(E3466,kontogrupp!A59:B1386,2,FALSE)</f>
        <v>55 - majandamiskulud</v>
      </c>
      <c r="C3466" t="s">
        <v>244</v>
      </c>
      <c r="D3466">
        <v>63893</v>
      </c>
      <c r="E3466" s="1">
        <v>552490</v>
      </c>
      <c r="F3466" t="s">
        <v>244</v>
      </c>
      <c r="G3466" t="s">
        <v>139</v>
      </c>
      <c r="H3466" t="s">
        <v>140</v>
      </c>
      <c r="I3466" t="s">
        <v>307</v>
      </c>
      <c r="J3466" t="s">
        <v>308</v>
      </c>
      <c r="O3466" t="s">
        <v>1006</v>
      </c>
      <c r="P3466" t="s">
        <v>1007</v>
      </c>
    </row>
    <row r="3467" spans="1:16" x14ac:dyDescent="0.35">
      <c r="A3467" t="str">
        <f>VLOOKUP(E3467,kontoplaan!A454:F1922,6,FALSE)</f>
        <v>Põhitegevuse kulud</v>
      </c>
      <c r="B3467" t="str">
        <f>VLOOKUP(E3467,kontogrupp!A60:B1387,2,FALSE)</f>
        <v>41 - toetused füüsilistele isikutele</v>
      </c>
      <c r="C3467" t="s">
        <v>81</v>
      </c>
      <c r="D3467">
        <v>8000</v>
      </c>
      <c r="E3467" s="1">
        <v>413900</v>
      </c>
      <c r="F3467" t="s">
        <v>81</v>
      </c>
      <c r="G3467" t="s">
        <v>139</v>
      </c>
      <c r="H3467" t="s">
        <v>140</v>
      </c>
      <c r="I3467" t="s">
        <v>839</v>
      </c>
      <c r="J3467" t="s">
        <v>840</v>
      </c>
      <c r="O3467" t="s">
        <v>2095</v>
      </c>
      <c r="P3467" t="s">
        <v>2096</v>
      </c>
    </row>
    <row r="3468" spans="1:16" x14ac:dyDescent="0.35">
      <c r="A3468" t="str">
        <f>VLOOKUP(E3468,kontoplaan!A455:F1923,6,FALSE)</f>
        <v>Põhitegevuse kulud</v>
      </c>
      <c r="B3468" t="str">
        <f>VLOOKUP(E3468,kontogrupp!A61:B1388,2,FALSE)</f>
        <v>55 - majandamiskulud</v>
      </c>
      <c r="C3468" t="s">
        <v>138</v>
      </c>
      <c r="D3468">
        <v>2715</v>
      </c>
      <c r="E3468" s="1">
        <v>552450</v>
      </c>
      <c r="F3468" t="s">
        <v>138</v>
      </c>
      <c r="G3468" t="s">
        <v>154</v>
      </c>
      <c r="H3468" t="s">
        <v>155</v>
      </c>
      <c r="I3468" t="s">
        <v>117</v>
      </c>
      <c r="J3468" t="s">
        <v>118</v>
      </c>
      <c r="M3468" t="s">
        <v>141</v>
      </c>
      <c r="N3468" t="s">
        <v>142</v>
      </c>
    </row>
    <row r="3469" spans="1:16" x14ac:dyDescent="0.35">
      <c r="A3469" t="str">
        <f>VLOOKUP(E3469,kontoplaan!A456:F1924,6,FALSE)</f>
        <v>Põhitegevuse kulud</v>
      </c>
      <c r="B3469" t="str">
        <f>VLOOKUP(E3469,kontogrupp!A62:B1389,2,FALSE)</f>
        <v>55 - majandamiskulud</v>
      </c>
      <c r="C3469" t="s">
        <v>149</v>
      </c>
      <c r="D3469">
        <v>3024</v>
      </c>
      <c r="E3469" s="1">
        <v>552590</v>
      </c>
      <c r="F3469" t="s">
        <v>149</v>
      </c>
      <c r="G3469" t="s">
        <v>154</v>
      </c>
      <c r="H3469" t="s">
        <v>155</v>
      </c>
      <c r="I3469" t="s">
        <v>117</v>
      </c>
      <c r="J3469" t="s">
        <v>118</v>
      </c>
    </row>
    <row r="3470" spans="1:16" x14ac:dyDescent="0.35">
      <c r="A3470" t="str">
        <f>VLOOKUP(E3470,kontoplaan!A457:F1925,6,FALSE)</f>
        <v>Põhitegevuse kulud</v>
      </c>
      <c r="B3470" t="str">
        <f>VLOOKUP(E3470,kontogrupp!A63:B1390,2,FALSE)</f>
        <v>55 - majandamiskulud</v>
      </c>
      <c r="C3470" t="s">
        <v>149</v>
      </c>
      <c r="D3470">
        <v>7292</v>
      </c>
      <c r="E3470" s="1">
        <v>552590</v>
      </c>
      <c r="F3470" t="s">
        <v>149</v>
      </c>
      <c r="G3470" t="s">
        <v>288</v>
      </c>
      <c r="H3470" t="s">
        <v>289</v>
      </c>
      <c r="I3470" t="s">
        <v>117</v>
      </c>
      <c r="J3470" t="s">
        <v>118</v>
      </c>
    </row>
    <row r="3471" spans="1:16" x14ac:dyDescent="0.35">
      <c r="A3471" t="str">
        <f>VLOOKUP(E3471,kontoplaan!A458:F1926,6,FALSE)</f>
        <v>Põhitegevuse kulud</v>
      </c>
      <c r="B3471" t="str">
        <f>VLOOKUP(E3471,kontogrupp!A64:B1391,2,FALSE)</f>
        <v>50 - tööjõukulud</v>
      </c>
      <c r="C3471" t="s">
        <v>2038</v>
      </c>
      <c r="D3471">
        <v>77208</v>
      </c>
      <c r="E3471" s="1">
        <v>500210</v>
      </c>
      <c r="F3471" t="s">
        <v>220</v>
      </c>
      <c r="G3471" t="s">
        <v>404</v>
      </c>
      <c r="H3471" t="s">
        <v>405</v>
      </c>
      <c r="I3471" t="s">
        <v>307</v>
      </c>
      <c r="J3471" t="s">
        <v>308</v>
      </c>
    </row>
    <row r="3472" spans="1:16" x14ac:dyDescent="0.35">
      <c r="A3472" t="str">
        <f>VLOOKUP(E3472,kontoplaan!A459:F1927,6,FALSE)</f>
        <v>Põhitegevuse kulud</v>
      </c>
      <c r="B3472" t="str">
        <f>VLOOKUP(E3472,kontogrupp!A65:B1392,2,FALSE)</f>
        <v>50 - tööjõukulud</v>
      </c>
      <c r="C3472" t="s">
        <v>2038</v>
      </c>
      <c r="D3472">
        <v>25440</v>
      </c>
      <c r="E3472" s="1">
        <v>500240</v>
      </c>
      <c r="F3472" t="s">
        <v>206</v>
      </c>
      <c r="G3472" t="s">
        <v>404</v>
      </c>
      <c r="H3472" t="s">
        <v>405</v>
      </c>
      <c r="I3472" t="s">
        <v>307</v>
      </c>
      <c r="J3472" t="s">
        <v>308</v>
      </c>
    </row>
    <row r="3473" spans="1:16" x14ac:dyDescent="0.35">
      <c r="A3473" t="str">
        <f>VLOOKUP(E3473,kontoplaan!A460:F1928,6,FALSE)</f>
        <v>Põhitegevuse kulud</v>
      </c>
      <c r="B3473" t="str">
        <f>VLOOKUP(E3473,kontogrupp!A66:B1393,2,FALSE)</f>
        <v>50 - tööjõukulud</v>
      </c>
      <c r="C3473" t="s">
        <v>2038</v>
      </c>
      <c r="D3473">
        <v>518510</v>
      </c>
      <c r="E3473" s="1">
        <v>500260</v>
      </c>
      <c r="F3473" t="s">
        <v>157</v>
      </c>
      <c r="G3473" t="s">
        <v>404</v>
      </c>
      <c r="H3473" t="s">
        <v>405</v>
      </c>
      <c r="I3473" t="s">
        <v>307</v>
      </c>
      <c r="J3473" t="s">
        <v>308</v>
      </c>
    </row>
    <row r="3474" spans="1:16" x14ac:dyDescent="0.35">
      <c r="A3474" t="str">
        <f>VLOOKUP(E3474,kontoplaan!A461:F1929,6,FALSE)</f>
        <v>Põhitegevuse kulud</v>
      </c>
      <c r="B3474" t="str">
        <f>VLOOKUP(E3474,kontogrupp!A67:B1394,2,FALSE)</f>
        <v>50 - tööjõukulud</v>
      </c>
      <c r="C3474" t="s">
        <v>2038</v>
      </c>
      <c r="D3474">
        <v>243432</v>
      </c>
      <c r="E3474" s="1">
        <v>500270</v>
      </c>
      <c r="F3474" t="s">
        <v>238</v>
      </c>
      <c r="G3474" t="s">
        <v>404</v>
      </c>
      <c r="H3474" t="s">
        <v>405</v>
      </c>
      <c r="I3474" t="s">
        <v>307</v>
      </c>
      <c r="J3474" t="s">
        <v>308</v>
      </c>
    </row>
    <row r="3475" spans="1:16" x14ac:dyDescent="0.35">
      <c r="A3475" t="str">
        <f>VLOOKUP(E3475,kontoplaan!A462:F1930,6,FALSE)</f>
        <v>Põhitegevuse kulud</v>
      </c>
      <c r="B3475" t="str">
        <f>VLOOKUP(E3475,kontogrupp!A68:B1395,2,FALSE)</f>
        <v>50 - tööjõukulud</v>
      </c>
      <c r="C3475" t="s">
        <v>2038</v>
      </c>
      <c r="D3475">
        <v>24600</v>
      </c>
      <c r="E3475" s="1">
        <v>500280</v>
      </c>
      <c r="F3475" t="s">
        <v>227</v>
      </c>
      <c r="G3475" t="s">
        <v>404</v>
      </c>
      <c r="H3475" t="s">
        <v>405</v>
      </c>
      <c r="I3475" t="s">
        <v>307</v>
      </c>
      <c r="J3475" t="s">
        <v>308</v>
      </c>
    </row>
    <row r="3476" spans="1:16" x14ac:dyDescent="0.35">
      <c r="A3476" t="str">
        <f>VLOOKUP(E3476,kontoplaan!A463:F1931,6,FALSE)</f>
        <v>Põhitegevuse kulud</v>
      </c>
      <c r="B3476" t="str">
        <f>VLOOKUP(E3476,kontogrupp!A69:B1396,2,FALSE)</f>
        <v>50 - tööjõukulud</v>
      </c>
      <c r="C3476" t="s">
        <v>18</v>
      </c>
      <c r="D3476">
        <v>7114</v>
      </c>
      <c r="E3476" s="1">
        <v>506040</v>
      </c>
      <c r="F3476" t="s">
        <v>18</v>
      </c>
      <c r="G3476" t="s">
        <v>404</v>
      </c>
      <c r="H3476" t="s">
        <v>405</v>
      </c>
      <c r="I3476" t="s">
        <v>307</v>
      </c>
      <c r="J3476" t="s">
        <v>308</v>
      </c>
    </row>
    <row r="3477" spans="1:16" x14ac:dyDescent="0.35">
      <c r="A3477" t="str">
        <f>VLOOKUP(E3477,kontoplaan!A464:F1932,6,FALSE)</f>
        <v>Põhitegevuse kulud</v>
      </c>
      <c r="B3477" t="str">
        <f>VLOOKUP(E3477,kontogrupp!A70:B1397,2,FALSE)</f>
        <v>50 - tööjõukulud</v>
      </c>
      <c r="C3477" t="s">
        <v>2038</v>
      </c>
      <c r="D3477">
        <v>67320</v>
      </c>
      <c r="E3477" s="1">
        <v>500210</v>
      </c>
      <c r="F3477" t="s">
        <v>220</v>
      </c>
      <c r="G3477" t="s">
        <v>458</v>
      </c>
      <c r="H3477" t="s">
        <v>459</v>
      </c>
      <c r="I3477" t="s">
        <v>348</v>
      </c>
      <c r="J3477" t="s">
        <v>349</v>
      </c>
    </row>
    <row r="3478" spans="1:16" x14ac:dyDescent="0.35">
      <c r="A3478" t="str">
        <f>VLOOKUP(E3478,kontoplaan!A465:F1933,6,FALSE)</f>
        <v>Põhitegevuse kulud</v>
      </c>
      <c r="B3478" t="str">
        <f>VLOOKUP(E3478,kontogrupp!A71:B1398,2,FALSE)</f>
        <v>50 - tööjõukulud</v>
      </c>
      <c r="C3478" t="s">
        <v>2038</v>
      </c>
      <c r="D3478">
        <v>224580</v>
      </c>
      <c r="E3478" s="1">
        <v>500280</v>
      </c>
      <c r="F3478" t="s">
        <v>227</v>
      </c>
      <c r="G3478" t="s">
        <v>458</v>
      </c>
      <c r="H3478" t="s">
        <v>459</v>
      </c>
      <c r="I3478" t="s">
        <v>348</v>
      </c>
      <c r="J3478" t="s">
        <v>349</v>
      </c>
    </row>
    <row r="3479" spans="1:16" x14ac:dyDescent="0.35">
      <c r="A3479" t="str">
        <f>VLOOKUP(E3479,kontoplaan!A466:F1934,6,FALSE)</f>
        <v>Põhitegevuse kulud</v>
      </c>
      <c r="B3479" t="str">
        <f>VLOOKUP(E3479,kontogrupp!A72:B1399,2,FALSE)</f>
        <v>50 - tööjõukulud</v>
      </c>
      <c r="C3479" t="s">
        <v>28</v>
      </c>
      <c r="D3479">
        <v>101356</v>
      </c>
      <c r="E3479" s="1">
        <v>506000</v>
      </c>
      <c r="F3479" t="s">
        <v>28</v>
      </c>
      <c r="G3479" t="s">
        <v>458</v>
      </c>
      <c r="H3479" t="s">
        <v>459</v>
      </c>
      <c r="I3479" t="s">
        <v>348</v>
      </c>
      <c r="J3479" t="s">
        <v>349</v>
      </c>
    </row>
    <row r="3480" spans="1:16" x14ac:dyDescent="0.35">
      <c r="A3480" t="str">
        <f>VLOOKUP(E3480,kontoplaan!A467:F1935,6,FALSE)</f>
        <v>Põhitegevuse kulud</v>
      </c>
      <c r="B3480" t="str">
        <f>VLOOKUP(E3480,kontogrupp!A73:B1400,2,FALSE)</f>
        <v>50 - tööjõukulud</v>
      </c>
      <c r="C3480" t="s">
        <v>18</v>
      </c>
      <c r="D3480">
        <v>2457</v>
      </c>
      <c r="E3480" s="1">
        <v>506040</v>
      </c>
      <c r="F3480" t="s">
        <v>18</v>
      </c>
      <c r="G3480" t="s">
        <v>458</v>
      </c>
      <c r="H3480" t="s">
        <v>459</v>
      </c>
      <c r="I3480" t="s">
        <v>348</v>
      </c>
      <c r="J3480" t="s">
        <v>349</v>
      </c>
    </row>
    <row r="3481" spans="1:16" x14ac:dyDescent="0.35">
      <c r="A3481" t="str">
        <f>VLOOKUP(E3481,kontoplaan!A468:F1936,6,FALSE)</f>
        <v>Põhitegevuse kulud</v>
      </c>
      <c r="B3481" t="str">
        <f>VLOOKUP(E3481,kontogrupp!A74:B1401,2,FALSE)</f>
        <v>50 - tööjõukulud</v>
      </c>
      <c r="C3481" t="s">
        <v>97</v>
      </c>
      <c r="D3481">
        <v>15240</v>
      </c>
      <c r="E3481" s="1">
        <v>500500</v>
      </c>
      <c r="F3481" t="s">
        <v>97</v>
      </c>
      <c r="G3481" t="s">
        <v>458</v>
      </c>
      <c r="H3481" t="s">
        <v>459</v>
      </c>
      <c r="I3481" t="s">
        <v>348</v>
      </c>
      <c r="J3481" t="s">
        <v>349</v>
      </c>
    </row>
    <row r="3482" spans="1:16" x14ac:dyDescent="0.35">
      <c r="A3482" t="str">
        <f>VLOOKUP(E3482,kontoplaan!A469:F1937,6,FALSE)</f>
        <v>Põhitegevuse kulud</v>
      </c>
      <c r="B3482" t="str">
        <f>VLOOKUP(E3482,kontogrupp!A75:B1402,2,FALSE)</f>
        <v>55 - majandamiskulud</v>
      </c>
      <c r="C3482" t="s">
        <v>2097</v>
      </c>
      <c r="D3482">
        <v>650</v>
      </c>
      <c r="E3482" s="1">
        <v>551240</v>
      </c>
      <c r="F3482" t="s">
        <v>172</v>
      </c>
      <c r="G3482" t="s">
        <v>458</v>
      </c>
      <c r="H3482" t="s">
        <v>459</v>
      </c>
      <c r="I3482" t="s">
        <v>348</v>
      </c>
      <c r="J3482" t="s">
        <v>349</v>
      </c>
    </row>
    <row r="3483" spans="1:16" x14ac:dyDescent="0.35">
      <c r="A3483" t="str">
        <f>VLOOKUP(E3483,kontoplaan!A470:F1938,6,FALSE)</f>
        <v>Põhitegevuse kulud</v>
      </c>
      <c r="B3483" t="str">
        <f>VLOOKUP(E3483,kontogrupp!A76:B1403,2,FALSE)</f>
        <v>55 - majandamiskulud</v>
      </c>
      <c r="C3483" t="s">
        <v>172</v>
      </c>
      <c r="D3483">
        <v>95704</v>
      </c>
      <c r="E3483" s="1">
        <v>551240</v>
      </c>
      <c r="F3483" t="s">
        <v>172</v>
      </c>
      <c r="G3483" t="s">
        <v>458</v>
      </c>
      <c r="H3483" t="s">
        <v>459</v>
      </c>
      <c r="I3483" t="s">
        <v>348</v>
      </c>
      <c r="J3483" t="s">
        <v>349</v>
      </c>
    </row>
    <row r="3484" spans="1:16" x14ac:dyDescent="0.35">
      <c r="A3484" t="str">
        <f>VLOOKUP(E3484,kontoplaan!A471:F1939,6,FALSE)</f>
        <v>Põhitegevuse kulud</v>
      </c>
      <c r="B3484" t="str">
        <f>VLOOKUP(E3484,kontogrupp!A77:B1404,2,FALSE)</f>
        <v>55 - majandamiskulud</v>
      </c>
      <c r="C3484" t="s">
        <v>2098</v>
      </c>
      <c r="D3484">
        <v>111401</v>
      </c>
      <c r="E3484" s="1">
        <v>551240</v>
      </c>
      <c r="F3484" t="s">
        <v>172</v>
      </c>
      <c r="G3484" t="s">
        <v>458</v>
      </c>
      <c r="H3484" t="s">
        <v>459</v>
      </c>
      <c r="I3484" t="s">
        <v>348</v>
      </c>
      <c r="J3484" t="s">
        <v>349</v>
      </c>
      <c r="O3484" t="s">
        <v>1817</v>
      </c>
      <c r="P3484" t="s">
        <v>1818</v>
      </c>
    </row>
    <row r="3485" spans="1:16" x14ac:dyDescent="0.35">
      <c r="A3485" t="str">
        <f>VLOOKUP(E3485,kontoplaan!A472:F1940,6,FALSE)</f>
        <v>Põhitegevuse kulud</v>
      </c>
      <c r="B3485" t="str">
        <f>VLOOKUP(E3485,kontogrupp!A78:B1405,2,FALSE)</f>
        <v>55 - majandamiskulud</v>
      </c>
      <c r="C3485" t="s">
        <v>354</v>
      </c>
      <c r="D3485">
        <v>5000</v>
      </c>
      <c r="E3485" s="1">
        <v>551210</v>
      </c>
      <c r="F3485" t="s">
        <v>354</v>
      </c>
      <c r="G3485" t="s">
        <v>458</v>
      </c>
      <c r="H3485" t="s">
        <v>459</v>
      </c>
      <c r="I3485" t="s">
        <v>886</v>
      </c>
      <c r="J3485" t="s">
        <v>887</v>
      </c>
    </row>
    <row r="3486" spans="1:16" x14ac:dyDescent="0.35">
      <c r="A3486" t="str">
        <f>VLOOKUP(E3486,kontoplaan!A473:F1941,6,FALSE)</f>
        <v>Põhitegevuse kulud</v>
      </c>
      <c r="B3486" t="str">
        <f>VLOOKUP(E3486,kontogrupp!A79:B1406,2,FALSE)</f>
        <v>55 - majandamiskulud</v>
      </c>
      <c r="C3486" t="s">
        <v>375</v>
      </c>
      <c r="D3486">
        <v>300</v>
      </c>
      <c r="E3486" s="1">
        <v>551220</v>
      </c>
      <c r="F3486" t="s">
        <v>375</v>
      </c>
      <c r="G3486" t="s">
        <v>458</v>
      </c>
      <c r="H3486" t="s">
        <v>459</v>
      </c>
      <c r="I3486" t="s">
        <v>886</v>
      </c>
      <c r="J3486" t="s">
        <v>887</v>
      </c>
    </row>
    <row r="3487" spans="1:16" x14ac:dyDescent="0.35">
      <c r="A3487" t="str">
        <f>VLOOKUP(E3487,kontoplaan!A474:F1942,6,FALSE)</f>
        <v>Põhitegevuse kulud</v>
      </c>
      <c r="B3487" t="str">
        <f>VLOOKUP(E3487,kontogrupp!A80:B1407,2,FALSE)</f>
        <v>55 - majandamiskulud</v>
      </c>
      <c r="C3487" t="s">
        <v>172</v>
      </c>
      <c r="D3487">
        <v>3500</v>
      </c>
      <c r="E3487" s="1">
        <v>551240</v>
      </c>
      <c r="F3487" t="s">
        <v>172</v>
      </c>
      <c r="G3487" t="s">
        <v>458</v>
      </c>
      <c r="H3487" t="s">
        <v>459</v>
      </c>
      <c r="I3487" t="s">
        <v>886</v>
      </c>
      <c r="J3487" t="s">
        <v>887</v>
      </c>
    </row>
    <row r="3488" spans="1:16" x14ac:dyDescent="0.35">
      <c r="A3488" t="str">
        <f>VLOOKUP(E3488,kontoplaan!A475:F1943,6,FALSE)</f>
        <v>Põhitegevuse kulud</v>
      </c>
      <c r="B3488" t="str">
        <f>VLOOKUP(E3488,kontogrupp!A81:B1408,2,FALSE)</f>
        <v>55 - majandamiskulud</v>
      </c>
      <c r="C3488" t="s">
        <v>172</v>
      </c>
      <c r="D3488">
        <v>10136</v>
      </c>
      <c r="E3488" s="1">
        <v>551240</v>
      </c>
      <c r="F3488" t="s">
        <v>172</v>
      </c>
      <c r="G3488" t="s">
        <v>458</v>
      </c>
      <c r="H3488" t="s">
        <v>459</v>
      </c>
      <c r="I3488" t="s">
        <v>1171</v>
      </c>
      <c r="J3488" t="s">
        <v>1172</v>
      </c>
    </row>
    <row r="3489" spans="1:12" x14ac:dyDescent="0.35">
      <c r="A3489" t="str">
        <f>VLOOKUP(E3489,kontoplaan!A476:F1944,6,FALSE)</f>
        <v>Põhitegevuse kulud</v>
      </c>
      <c r="B3489" t="str">
        <f>VLOOKUP(E3489,kontogrupp!A82:B1409,2,FALSE)</f>
        <v>55 - majandamiskulud</v>
      </c>
      <c r="C3489" t="s">
        <v>367</v>
      </c>
      <c r="D3489">
        <v>51728</v>
      </c>
      <c r="E3489" s="1">
        <v>5511046</v>
      </c>
      <c r="F3489" t="s">
        <v>367</v>
      </c>
      <c r="G3489" t="s">
        <v>422</v>
      </c>
      <c r="H3489" t="s">
        <v>423</v>
      </c>
      <c r="I3489" t="s">
        <v>307</v>
      </c>
      <c r="J3489" t="s">
        <v>308</v>
      </c>
      <c r="K3489" t="s">
        <v>424</v>
      </c>
      <c r="L3489" t="s">
        <v>425</v>
      </c>
    </row>
    <row r="3490" spans="1:12" x14ac:dyDescent="0.35">
      <c r="A3490" t="str">
        <f>VLOOKUP(E3490,kontoplaan!A477:F1945,6,FALSE)</f>
        <v>Põhitegevuse kulud</v>
      </c>
      <c r="B3490" t="str">
        <f>VLOOKUP(E3490,kontogrupp!A83:B1410,2,FALSE)</f>
        <v>55 - majandamiskulud</v>
      </c>
      <c r="C3490" t="s">
        <v>467</v>
      </c>
      <c r="D3490">
        <v>59151</v>
      </c>
      <c r="E3490" s="1">
        <v>5511043</v>
      </c>
      <c r="F3490" t="s">
        <v>467</v>
      </c>
      <c r="G3490" t="s">
        <v>422</v>
      </c>
      <c r="H3490" t="s">
        <v>423</v>
      </c>
      <c r="I3490" t="s">
        <v>307</v>
      </c>
      <c r="J3490" t="s">
        <v>308</v>
      </c>
      <c r="K3490" t="s">
        <v>424</v>
      </c>
      <c r="L3490" t="s">
        <v>425</v>
      </c>
    </row>
    <row r="3491" spans="1:12" x14ac:dyDescent="0.35">
      <c r="A3491" t="str">
        <f>VLOOKUP(E3491,kontoplaan!A478:F1946,6,FALSE)</f>
        <v>Põhitegevuse kulud</v>
      </c>
      <c r="B3491" t="str">
        <f>VLOOKUP(E3491,kontogrupp!A84:B1411,2,FALSE)</f>
        <v>55 - majandamiskulud</v>
      </c>
      <c r="C3491" t="s">
        <v>2094</v>
      </c>
      <c r="D3491">
        <v>467</v>
      </c>
      <c r="E3491" s="1">
        <v>551290</v>
      </c>
      <c r="F3491" t="s">
        <v>347</v>
      </c>
      <c r="G3491" t="s">
        <v>422</v>
      </c>
      <c r="H3491" t="s">
        <v>423</v>
      </c>
      <c r="I3491" t="s">
        <v>307</v>
      </c>
      <c r="J3491" t="s">
        <v>308</v>
      </c>
      <c r="K3491" t="s">
        <v>424</v>
      </c>
      <c r="L3491" t="s">
        <v>425</v>
      </c>
    </row>
    <row r="3492" spans="1:12" x14ac:dyDescent="0.35">
      <c r="A3492" t="str">
        <f>VLOOKUP(E3492,kontoplaan!A479:F1947,6,FALSE)</f>
        <v>Põhitegevuse kulud</v>
      </c>
      <c r="B3492" t="str">
        <f>VLOOKUP(E3492,kontogrupp!A85:B1412,2,FALSE)</f>
        <v>55 - majandamiskulud</v>
      </c>
      <c r="C3492" t="s">
        <v>367</v>
      </c>
      <c r="D3492">
        <v>13444</v>
      </c>
      <c r="E3492" s="1">
        <v>5511046</v>
      </c>
      <c r="F3492" t="s">
        <v>367</v>
      </c>
      <c r="G3492" t="s">
        <v>404</v>
      </c>
      <c r="H3492" t="s">
        <v>405</v>
      </c>
      <c r="I3492" t="s">
        <v>307</v>
      </c>
      <c r="J3492" t="s">
        <v>308</v>
      </c>
      <c r="K3492" t="s">
        <v>471</v>
      </c>
      <c r="L3492" t="s">
        <v>472</v>
      </c>
    </row>
    <row r="3493" spans="1:12" x14ac:dyDescent="0.35">
      <c r="A3493" t="str">
        <f>VLOOKUP(E3493,kontoplaan!A480:F1948,6,FALSE)</f>
        <v>Põhitegevuse kulud</v>
      </c>
      <c r="B3493" t="str">
        <f>VLOOKUP(E3493,kontogrupp!A86:B1413,2,FALSE)</f>
        <v>55 - majandamiskulud</v>
      </c>
      <c r="C3493" t="s">
        <v>467</v>
      </c>
      <c r="D3493">
        <v>35137</v>
      </c>
      <c r="E3493" s="1">
        <v>5511043</v>
      </c>
      <c r="F3493" t="s">
        <v>467</v>
      </c>
      <c r="G3493" t="s">
        <v>404</v>
      </c>
      <c r="H3493" t="s">
        <v>405</v>
      </c>
      <c r="I3493" t="s">
        <v>307</v>
      </c>
      <c r="J3493" t="s">
        <v>308</v>
      </c>
      <c r="K3493" t="s">
        <v>471</v>
      </c>
      <c r="L3493" t="s">
        <v>472</v>
      </c>
    </row>
    <row r="3494" spans="1:12" x14ac:dyDescent="0.35">
      <c r="A3494" t="str">
        <f>VLOOKUP(E3494,kontoplaan!A481:F1949,6,FALSE)</f>
        <v>Põhitegevuse kulud</v>
      </c>
      <c r="B3494" t="str">
        <f>VLOOKUP(E3494,kontogrupp!A87:B1414,2,FALSE)</f>
        <v>50 - tööjõukulud</v>
      </c>
      <c r="C3494" t="s">
        <v>2038</v>
      </c>
      <c r="D3494">
        <v>12792</v>
      </c>
      <c r="E3494" s="1">
        <v>500280</v>
      </c>
      <c r="F3494" t="s">
        <v>227</v>
      </c>
      <c r="G3494" t="s">
        <v>538</v>
      </c>
      <c r="H3494" t="s">
        <v>539</v>
      </c>
      <c r="I3494" t="s">
        <v>540</v>
      </c>
      <c r="J3494" t="s">
        <v>541</v>
      </c>
    </row>
    <row r="3495" spans="1:12" x14ac:dyDescent="0.35">
      <c r="A3495" t="str">
        <f>VLOOKUP(E3495,kontoplaan!A482:F1950,6,FALSE)</f>
        <v>Põhitegevuse kulud</v>
      </c>
      <c r="B3495" t="str">
        <f>VLOOKUP(E3495,kontogrupp!A88:B1415,2,FALSE)</f>
        <v>55 - majandamiskulud</v>
      </c>
      <c r="C3495" t="s">
        <v>138</v>
      </c>
      <c r="D3495">
        <v>950</v>
      </c>
      <c r="E3495" s="1">
        <v>550400</v>
      </c>
      <c r="F3495" t="s">
        <v>138</v>
      </c>
      <c r="G3495" t="s">
        <v>458</v>
      </c>
      <c r="H3495" t="s">
        <v>459</v>
      </c>
      <c r="I3495" t="s">
        <v>348</v>
      </c>
      <c r="J3495" t="s">
        <v>349</v>
      </c>
    </row>
    <row r="3496" spans="1:12" x14ac:dyDescent="0.35">
      <c r="A3496" t="str">
        <f>VLOOKUP(E3496,kontoplaan!A483:F1951,6,FALSE)</f>
        <v>Põhitegevuse kulud</v>
      </c>
      <c r="B3496" t="str">
        <f>VLOOKUP(E3496,kontogrupp!A89:B1416,2,FALSE)</f>
        <v>50 - tööjõukulud</v>
      </c>
      <c r="C3496" t="s">
        <v>28</v>
      </c>
      <c r="D3496">
        <v>18647</v>
      </c>
      <c r="E3496" s="1">
        <v>506000</v>
      </c>
      <c r="F3496" t="s">
        <v>28</v>
      </c>
      <c r="G3496" t="s">
        <v>538</v>
      </c>
      <c r="H3496" t="s">
        <v>539</v>
      </c>
      <c r="I3496" t="s">
        <v>540</v>
      </c>
      <c r="J3496" t="s">
        <v>541</v>
      </c>
    </row>
    <row r="3497" spans="1:12" x14ac:dyDescent="0.35">
      <c r="A3497" t="str">
        <f>VLOOKUP(E3497,kontoplaan!A484:F1952,6,FALSE)</f>
        <v>Põhitegevuse kulud</v>
      </c>
      <c r="B3497" t="str">
        <f>VLOOKUP(E3497,kontogrupp!A90:B1417,2,FALSE)</f>
        <v>50 - tööjõukulud</v>
      </c>
      <c r="C3497" t="s">
        <v>18</v>
      </c>
      <c r="D3497">
        <v>453</v>
      </c>
      <c r="E3497" s="1">
        <v>506040</v>
      </c>
      <c r="F3497" t="s">
        <v>18</v>
      </c>
      <c r="G3497" t="s">
        <v>538</v>
      </c>
      <c r="H3497" t="s">
        <v>539</v>
      </c>
      <c r="I3497" t="s">
        <v>540</v>
      </c>
      <c r="J3497" t="s">
        <v>541</v>
      </c>
    </row>
    <row r="3498" spans="1:12" x14ac:dyDescent="0.35">
      <c r="A3498" t="str">
        <f>VLOOKUP(E3498,kontoplaan!A485:F1953,6,FALSE)</f>
        <v>Põhitegevuse kulud</v>
      </c>
      <c r="B3498" t="str">
        <f>VLOOKUP(E3498,kontogrupp!A91:B1418,2,FALSE)</f>
        <v>55 - majandamiskulud</v>
      </c>
      <c r="C3498" t="s">
        <v>190</v>
      </c>
      <c r="D3498">
        <v>84</v>
      </c>
      <c r="E3498" s="1">
        <v>550000</v>
      </c>
      <c r="F3498" t="s">
        <v>190</v>
      </c>
      <c r="G3498" t="s">
        <v>538</v>
      </c>
      <c r="H3498" t="s">
        <v>539</v>
      </c>
      <c r="I3498" t="s">
        <v>540</v>
      </c>
      <c r="J3498" t="s">
        <v>541</v>
      </c>
    </row>
    <row r="3499" spans="1:12" x14ac:dyDescent="0.35">
      <c r="A3499" t="str">
        <f>VLOOKUP(E3499,kontoplaan!A486:F1954,6,FALSE)</f>
        <v>Põhitegevuse kulud</v>
      </c>
      <c r="B3499" t="str">
        <f>VLOOKUP(E3499,kontogrupp!A92:B1419,2,FALSE)</f>
        <v>55 - majandamiskulud</v>
      </c>
      <c r="C3499" t="s">
        <v>194</v>
      </c>
      <c r="D3499">
        <v>300</v>
      </c>
      <c r="E3499" s="1">
        <v>550001</v>
      </c>
      <c r="F3499" t="s">
        <v>194</v>
      </c>
      <c r="G3499" t="s">
        <v>538</v>
      </c>
      <c r="H3499" t="s">
        <v>539</v>
      </c>
      <c r="I3499" t="s">
        <v>540</v>
      </c>
      <c r="J3499" t="s">
        <v>541</v>
      </c>
    </row>
    <row r="3500" spans="1:12" x14ac:dyDescent="0.35">
      <c r="A3500" t="str">
        <f>VLOOKUP(E3500,kontoplaan!A487:F1955,6,FALSE)</f>
        <v>Põhitegevuse kulud</v>
      </c>
      <c r="B3500" t="str">
        <f>VLOOKUP(E3500,kontogrupp!A93:B1420,2,FALSE)</f>
        <v>55 - majandamiskulud</v>
      </c>
      <c r="C3500" t="s">
        <v>524</v>
      </c>
      <c r="D3500">
        <v>362</v>
      </c>
      <c r="E3500" s="1">
        <v>550002</v>
      </c>
      <c r="F3500" t="s">
        <v>524</v>
      </c>
      <c r="G3500" t="s">
        <v>538</v>
      </c>
      <c r="H3500" t="s">
        <v>539</v>
      </c>
      <c r="I3500" t="s">
        <v>540</v>
      </c>
      <c r="J3500" t="s">
        <v>541</v>
      </c>
    </row>
    <row r="3501" spans="1:12" x14ac:dyDescent="0.35">
      <c r="A3501" t="str">
        <f>VLOOKUP(E3501,kontoplaan!A488:F1956,6,FALSE)</f>
        <v>Põhitegevuse kulud</v>
      </c>
      <c r="B3501" t="str">
        <f>VLOOKUP(E3501,kontogrupp!A94:B1421,2,FALSE)</f>
        <v>55 - majandamiskulud</v>
      </c>
      <c r="C3501" t="s">
        <v>2099</v>
      </c>
      <c r="D3501">
        <v>1615</v>
      </c>
      <c r="E3501" s="1">
        <v>551308</v>
      </c>
      <c r="F3501" t="s">
        <v>184</v>
      </c>
      <c r="G3501" t="s">
        <v>458</v>
      </c>
      <c r="H3501" t="s">
        <v>459</v>
      </c>
      <c r="I3501" t="s">
        <v>348</v>
      </c>
      <c r="J3501" t="s">
        <v>349</v>
      </c>
    </row>
    <row r="3502" spans="1:12" x14ac:dyDescent="0.35">
      <c r="A3502" t="str">
        <f>VLOOKUP(E3502,kontoplaan!A489:F1957,6,FALSE)</f>
        <v>Põhitegevuse kulud</v>
      </c>
      <c r="B3502" t="str">
        <f>VLOOKUP(E3502,kontogrupp!A95:B1422,2,FALSE)</f>
        <v>55 - majandamiskulud</v>
      </c>
      <c r="C3502" t="s">
        <v>517</v>
      </c>
      <c r="D3502">
        <v>180</v>
      </c>
      <c r="E3502" s="1">
        <v>550010</v>
      </c>
      <c r="F3502" t="s">
        <v>517</v>
      </c>
      <c r="G3502" t="s">
        <v>538</v>
      </c>
      <c r="H3502" t="s">
        <v>539</v>
      </c>
      <c r="I3502" t="s">
        <v>540</v>
      </c>
      <c r="J3502" t="s">
        <v>541</v>
      </c>
    </row>
    <row r="3503" spans="1:12" x14ac:dyDescent="0.35">
      <c r="A3503" t="str">
        <f>VLOOKUP(E3503,kontoplaan!A490:F1958,6,FALSE)</f>
        <v>Põhitegevuse kulud</v>
      </c>
      <c r="B3503" t="str">
        <f>VLOOKUP(E3503,kontogrupp!A96:B1423,2,FALSE)</f>
        <v>55 - majandamiskulud</v>
      </c>
      <c r="C3503" t="s">
        <v>261</v>
      </c>
      <c r="D3503">
        <v>28</v>
      </c>
      <c r="E3503" s="1">
        <v>550011</v>
      </c>
      <c r="F3503" t="s">
        <v>261</v>
      </c>
      <c r="G3503" t="s">
        <v>538</v>
      </c>
      <c r="H3503" t="s">
        <v>539</v>
      </c>
      <c r="I3503" t="s">
        <v>540</v>
      </c>
      <c r="J3503" t="s">
        <v>541</v>
      </c>
    </row>
    <row r="3504" spans="1:12" x14ac:dyDescent="0.35">
      <c r="A3504" t="str">
        <f>VLOOKUP(E3504,kontoplaan!A491:F1959,6,FALSE)</f>
        <v>Põhitegevuse kulud</v>
      </c>
      <c r="B3504" t="str">
        <f>VLOOKUP(E3504,kontogrupp!A97:B1424,2,FALSE)</f>
        <v>55 - majandamiskulud</v>
      </c>
      <c r="C3504" t="s">
        <v>76</v>
      </c>
      <c r="D3504">
        <v>271</v>
      </c>
      <c r="E3504" s="1">
        <v>550040</v>
      </c>
      <c r="F3504" t="s">
        <v>76</v>
      </c>
      <c r="G3504" t="s">
        <v>538</v>
      </c>
      <c r="H3504" t="s">
        <v>539</v>
      </c>
      <c r="I3504" t="s">
        <v>540</v>
      </c>
      <c r="J3504" t="s">
        <v>541</v>
      </c>
    </row>
    <row r="3505" spans="1:10" x14ac:dyDescent="0.35">
      <c r="A3505" t="str">
        <f>VLOOKUP(E3505,kontoplaan!A492:F1960,6,FALSE)</f>
        <v>Põhitegevuse kulud</v>
      </c>
      <c r="B3505" t="str">
        <f>VLOOKUP(E3505,kontogrupp!A98:B1425,2,FALSE)</f>
        <v>55 - majandamiskulud</v>
      </c>
      <c r="C3505" t="s">
        <v>169</v>
      </c>
      <c r="D3505">
        <v>3700</v>
      </c>
      <c r="E3505" s="1">
        <v>551500</v>
      </c>
      <c r="F3505" t="s">
        <v>169</v>
      </c>
      <c r="G3505" t="s">
        <v>458</v>
      </c>
      <c r="H3505" t="s">
        <v>459</v>
      </c>
      <c r="I3505" t="s">
        <v>348</v>
      </c>
      <c r="J3505" t="s">
        <v>349</v>
      </c>
    </row>
    <row r="3506" spans="1:10" x14ac:dyDescent="0.35">
      <c r="A3506" t="str">
        <f>VLOOKUP(E3506,kontoplaan!A493:F1961,6,FALSE)</f>
        <v>Põhitegevuse kulud</v>
      </c>
      <c r="B3506" t="str">
        <f>VLOOKUP(E3506,kontogrupp!A99:B1426,2,FALSE)</f>
        <v>55 - majandamiskulud</v>
      </c>
      <c r="C3506" t="s">
        <v>64</v>
      </c>
      <c r="D3506">
        <v>56</v>
      </c>
      <c r="E3506" s="1">
        <v>550060</v>
      </c>
      <c r="F3506" t="s">
        <v>64</v>
      </c>
      <c r="G3506" t="s">
        <v>538</v>
      </c>
      <c r="H3506" t="s">
        <v>539</v>
      </c>
      <c r="I3506" t="s">
        <v>540</v>
      </c>
      <c r="J3506" t="s">
        <v>541</v>
      </c>
    </row>
    <row r="3507" spans="1:10" x14ac:dyDescent="0.35">
      <c r="A3507" t="str">
        <f>VLOOKUP(E3507,kontoplaan!A494:F1962,6,FALSE)</f>
        <v>Põhitegevuse kulud</v>
      </c>
      <c r="B3507" t="str">
        <f>VLOOKUP(E3507,kontogrupp!A100:B1427,2,FALSE)</f>
        <v>55 - majandamiskulud</v>
      </c>
      <c r="C3507" t="s">
        <v>190</v>
      </c>
      <c r="D3507">
        <v>75</v>
      </c>
      <c r="E3507" s="1">
        <v>550000</v>
      </c>
      <c r="F3507" t="s">
        <v>190</v>
      </c>
      <c r="G3507" t="s">
        <v>384</v>
      </c>
      <c r="H3507" t="s">
        <v>385</v>
      </c>
      <c r="I3507" t="s">
        <v>339</v>
      </c>
      <c r="J3507" t="s">
        <v>340</v>
      </c>
    </row>
    <row r="3508" spans="1:10" x14ac:dyDescent="0.35">
      <c r="A3508" t="str">
        <f>VLOOKUP(E3508,kontoplaan!A495:F1963,6,FALSE)</f>
        <v>Põhitegevuse kulud</v>
      </c>
      <c r="B3508" t="str">
        <f>VLOOKUP(E3508,kontogrupp!A101:B1428,2,FALSE)</f>
        <v>55 - majandamiskulud</v>
      </c>
      <c r="C3508" t="s">
        <v>194</v>
      </c>
      <c r="D3508">
        <v>200</v>
      </c>
      <c r="E3508" s="1">
        <v>550001</v>
      </c>
      <c r="F3508" t="s">
        <v>194</v>
      </c>
      <c r="G3508" t="s">
        <v>384</v>
      </c>
      <c r="H3508" t="s">
        <v>385</v>
      </c>
      <c r="I3508" t="s">
        <v>339</v>
      </c>
      <c r="J3508" t="s">
        <v>340</v>
      </c>
    </row>
    <row r="3509" spans="1:10" x14ac:dyDescent="0.35">
      <c r="A3509" t="str">
        <f>VLOOKUP(E3509,kontoplaan!A496:F1964,6,FALSE)</f>
        <v>Põhitegevuse kulud</v>
      </c>
      <c r="B3509" t="str">
        <f>VLOOKUP(E3509,kontogrupp!A102:B1429,2,FALSE)</f>
        <v>55 - majandamiskulud</v>
      </c>
      <c r="C3509" t="s">
        <v>182</v>
      </c>
      <c r="D3509">
        <v>17100</v>
      </c>
      <c r="E3509" s="1">
        <v>551660</v>
      </c>
      <c r="F3509" t="s">
        <v>182</v>
      </c>
      <c r="G3509" t="s">
        <v>458</v>
      </c>
      <c r="H3509" t="s">
        <v>459</v>
      </c>
      <c r="I3509" t="s">
        <v>348</v>
      </c>
      <c r="J3509" t="s">
        <v>349</v>
      </c>
    </row>
    <row r="3510" spans="1:10" x14ac:dyDescent="0.35">
      <c r="A3510" t="str">
        <f>VLOOKUP(E3510,kontoplaan!A497:F1965,6,FALSE)</f>
        <v>Põhitegevuse kulud</v>
      </c>
      <c r="B3510" t="str">
        <f>VLOOKUP(E3510,kontogrupp!A103:B1430,2,FALSE)</f>
        <v>45 - toetused juriidilistele isikutele</v>
      </c>
      <c r="C3510" t="s">
        <v>1064</v>
      </c>
      <c r="D3510">
        <v>28</v>
      </c>
      <c r="E3510" s="1">
        <v>452800</v>
      </c>
      <c r="F3510" t="s">
        <v>1064</v>
      </c>
      <c r="G3510" t="s">
        <v>538</v>
      </c>
      <c r="H3510" t="s">
        <v>539</v>
      </c>
      <c r="I3510" t="s">
        <v>540</v>
      </c>
      <c r="J3510" t="s">
        <v>541</v>
      </c>
    </row>
    <row r="3511" spans="1:10" x14ac:dyDescent="0.35">
      <c r="A3511" t="str">
        <f>VLOOKUP(E3511,kontoplaan!A498:F1966,6,FALSE)</f>
        <v>Põhitegevuse kulud</v>
      </c>
      <c r="B3511" t="str">
        <f>VLOOKUP(E3511,kontogrupp!A104:B1431,2,FALSE)</f>
        <v>55 - majandamiskulud</v>
      </c>
      <c r="C3511" t="s">
        <v>86</v>
      </c>
      <c r="D3511">
        <v>84</v>
      </c>
      <c r="E3511" s="1">
        <v>550099</v>
      </c>
      <c r="F3511" t="s">
        <v>86</v>
      </c>
      <c r="G3511" t="s">
        <v>538</v>
      </c>
      <c r="H3511" t="s">
        <v>539</v>
      </c>
      <c r="I3511" t="s">
        <v>540</v>
      </c>
      <c r="J3511" t="s">
        <v>541</v>
      </c>
    </row>
    <row r="3512" spans="1:10" x14ac:dyDescent="0.35">
      <c r="A3512" t="str">
        <f>VLOOKUP(E3512,kontoplaan!A499:F1967,6,FALSE)</f>
        <v>Põhitegevuse kulud</v>
      </c>
      <c r="B3512" t="str">
        <f>VLOOKUP(E3512,kontogrupp!A105:B1432,2,FALSE)</f>
        <v>55 - majandamiskulud</v>
      </c>
      <c r="C3512" t="s">
        <v>276</v>
      </c>
      <c r="D3512">
        <v>95</v>
      </c>
      <c r="E3512" s="1">
        <v>550301</v>
      </c>
      <c r="F3512" t="s">
        <v>276</v>
      </c>
      <c r="G3512" t="s">
        <v>538</v>
      </c>
      <c r="H3512" t="s">
        <v>539</v>
      </c>
      <c r="I3512" t="s">
        <v>540</v>
      </c>
      <c r="J3512" t="s">
        <v>541</v>
      </c>
    </row>
    <row r="3513" spans="1:10" x14ac:dyDescent="0.35">
      <c r="A3513" t="str">
        <f>VLOOKUP(E3513,kontoplaan!A500:F1968,6,FALSE)</f>
        <v>Põhitegevuse kulud</v>
      </c>
      <c r="B3513" t="str">
        <f>VLOOKUP(E3513,kontogrupp!A106:B1433,2,FALSE)</f>
        <v>55 - majandamiskulud</v>
      </c>
      <c r="C3513" t="s">
        <v>891</v>
      </c>
      <c r="D3513">
        <v>4275</v>
      </c>
      <c r="E3513" s="1">
        <v>553200</v>
      </c>
      <c r="F3513" t="s">
        <v>891</v>
      </c>
      <c r="G3513" t="s">
        <v>458</v>
      </c>
      <c r="H3513" t="s">
        <v>459</v>
      </c>
      <c r="I3513" t="s">
        <v>348</v>
      </c>
      <c r="J3513" t="s">
        <v>349</v>
      </c>
    </row>
    <row r="3514" spans="1:10" x14ac:dyDescent="0.35">
      <c r="A3514" t="str">
        <f>VLOOKUP(E3514,kontoplaan!A501:F1969,6,FALSE)</f>
        <v>Põhitegevuse kulud</v>
      </c>
      <c r="B3514" t="str">
        <f>VLOOKUP(E3514,kontogrupp!A107:B1434,2,FALSE)</f>
        <v>55 - majandamiskulud</v>
      </c>
      <c r="C3514" t="s">
        <v>274</v>
      </c>
      <c r="D3514">
        <v>190</v>
      </c>
      <c r="E3514" s="1">
        <v>550302</v>
      </c>
      <c r="F3514" t="s">
        <v>274</v>
      </c>
      <c r="G3514" t="s">
        <v>538</v>
      </c>
      <c r="H3514" t="s">
        <v>539</v>
      </c>
      <c r="I3514" t="s">
        <v>540</v>
      </c>
      <c r="J3514" t="s">
        <v>541</v>
      </c>
    </row>
    <row r="3515" spans="1:10" x14ac:dyDescent="0.35">
      <c r="A3515" t="str">
        <f>VLOOKUP(E3515,kontoplaan!A502:F1970,6,FALSE)</f>
        <v>Põhitegevuse kulud</v>
      </c>
      <c r="B3515" t="str">
        <f>VLOOKUP(E3515,kontogrupp!A108:B1435,2,FALSE)</f>
        <v>55 - majandamiskulud</v>
      </c>
      <c r="C3515" t="s">
        <v>184</v>
      </c>
      <c r="D3515">
        <v>185</v>
      </c>
      <c r="E3515" s="1">
        <v>551308</v>
      </c>
      <c r="F3515" t="s">
        <v>184</v>
      </c>
      <c r="G3515" t="s">
        <v>538</v>
      </c>
      <c r="H3515" t="s">
        <v>539</v>
      </c>
      <c r="I3515" t="s">
        <v>540</v>
      </c>
      <c r="J3515" t="s">
        <v>541</v>
      </c>
    </row>
    <row r="3516" spans="1:10" x14ac:dyDescent="0.35">
      <c r="A3516" t="str">
        <f>VLOOKUP(E3516,kontoplaan!A503:F1971,6,FALSE)</f>
        <v>Põhitegevuse kulud</v>
      </c>
      <c r="B3516" t="str">
        <f>VLOOKUP(E3516,kontogrupp!A109:B1436,2,FALSE)</f>
        <v>55 - majandamiskulud</v>
      </c>
      <c r="C3516" t="s">
        <v>169</v>
      </c>
      <c r="D3516">
        <v>380</v>
      </c>
      <c r="E3516" s="1">
        <v>551500</v>
      </c>
      <c r="F3516" t="s">
        <v>169</v>
      </c>
      <c r="G3516" t="s">
        <v>538</v>
      </c>
      <c r="H3516" t="s">
        <v>539</v>
      </c>
      <c r="I3516" t="s">
        <v>540</v>
      </c>
      <c r="J3516" t="s">
        <v>541</v>
      </c>
    </row>
    <row r="3517" spans="1:10" x14ac:dyDescent="0.35">
      <c r="A3517" t="str">
        <f>VLOOKUP(E3517,kontoplaan!A504:F1972,6,FALSE)</f>
        <v>Põhitegevuse kulud</v>
      </c>
      <c r="B3517" t="str">
        <f>VLOOKUP(E3517,kontogrupp!A110:B1437,2,FALSE)</f>
        <v>55 - majandamiskulud</v>
      </c>
      <c r="C3517" t="s">
        <v>230</v>
      </c>
      <c r="D3517">
        <v>923</v>
      </c>
      <c r="E3517" s="1">
        <v>551590</v>
      </c>
      <c r="F3517" t="s">
        <v>230</v>
      </c>
      <c r="G3517" t="s">
        <v>538</v>
      </c>
      <c r="H3517" t="s">
        <v>539</v>
      </c>
      <c r="I3517" t="s">
        <v>540</v>
      </c>
      <c r="J3517" t="s">
        <v>541</v>
      </c>
    </row>
    <row r="3518" spans="1:10" x14ac:dyDescent="0.35">
      <c r="A3518" t="str">
        <f>VLOOKUP(E3518,kontoplaan!A505:F1973,6,FALSE)</f>
        <v>Põhitegevuse kulud</v>
      </c>
      <c r="B3518" t="str">
        <f>VLOOKUP(E3518,kontogrupp!A111:B1438,2,FALSE)</f>
        <v>55 - majandamiskulud</v>
      </c>
      <c r="C3518" t="s">
        <v>475</v>
      </c>
      <c r="D3518">
        <v>129</v>
      </c>
      <c r="E3518" s="1">
        <v>552200</v>
      </c>
      <c r="F3518" t="s">
        <v>475</v>
      </c>
      <c r="G3518" t="s">
        <v>538</v>
      </c>
      <c r="H3518" t="s">
        <v>539</v>
      </c>
      <c r="I3518" t="s">
        <v>540</v>
      </c>
      <c r="J3518" t="s">
        <v>541</v>
      </c>
    </row>
    <row r="3519" spans="1:10" x14ac:dyDescent="0.35">
      <c r="A3519" t="str">
        <f>VLOOKUP(E3519,kontoplaan!A506:F1974,6,FALSE)</f>
        <v>Põhitegevuse kulud</v>
      </c>
      <c r="B3519" t="str">
        <f>VLOOKUP(E3519,kontogrupp!A112:B1439,2,FALSE)</f>
        <v>55 - majandamiskulud</v>
      </c>
      <c r="C3519" t="s">
        <v>870</v>
      </c>
      <c r="D3519">
        <v>1000</v>
      </c>
      <c r="E3519" s="1">
        <v>554031</v>
      </c>
      <c r="F3519" t="s">
        <v>870</v>
      </c>
      <c r="G3519" t="s">
        <v>458</v>
      </c>
      <c r="H3519" t="s">
        <v>459</v>
      </c>
      <c r="I3519" t="s">
        <v>348</v>
      </c>
      <c r="J3519" t="s">
        <v>349</v>
      </c>
    </row>
    <row r="3520" spans="1:10" x14ac:dyDescent="0.35">
      <c r="A3520" t="str">
        <f>VLOOKUP(E3520,kontoplaan!A507:F1975,6,FALSE)</f>
        <v>Põhitegevuse kulud</v>
      </c>
      <c r="B3520" t="str">
        <f>VLOOKUP(E3520,kontogrupp!A113:B1440,2,FALSE)</f>
        <v>55 - majandamiskulud</v>
      </c>
      <c r="C3520" t="s">
        <v>149</v>
      </c>
      <c r="D3520">
        <v>1853</v>
      </c>
      <c r="E3520" s="1">
        <v>552590</v>
      </c>
      <c r="F3520" t="s">
        <v>149</v>
      </c>
      <c r="G3520" t="s">
        <v>538</v>
      </c>
      <c r="H3520" t="s">
        <v>539</v>
      </c>
      <c r="I3520" t="s">
        <v>540</v>
      </c>
      <c r="J3520" t="s">
        <v>541</v>
      </c>
    </row>
    <row r="3521" spans="1:12" x14ac:dyDescent="0.35">
      <c r="A3521" t="str">
        <f>VLOOKUP(E3521,kontoplaan!A508:F1976,6,FALSE)</f>
        <v>Põhitegevuse kulud</v>
      </c>
      <c r="B3521" t="str">
        <f>VLOOKUP(E3521,kontogrupp!A114:B1441,2,FALSE)</f>
        <v>55 - majandamiskulud</v>
      </c>
      <c r="C3521" t="s">
        <v>265</v>
      </c>
      <c r="D3521">
        <v>658</v>
      </c>
      <c r="E3521" s="1">
        <v>554090</v>
      </c>
      <c r="F3521" t="s">
        <v>265</v>
      </c>
      <c r="G3521" t="s">
        <v>538</v>
      </c>
      <c r="H3521" t="s">
        <v>539</v>
      </c>
      <c r="I3521" t="s">
        <v>540</v>
      </c>
      <c r="J3521" t="s">
        <v>541</v>
      </c>
    </row>
    <row r="3522" spans="1:12" hidden="1" x14ac:dyDescent="0.35">
      <c r="A3522" t="str">
        <f>VLOOKUP(E3522,kontoplaan!A509:F1977,6,FALSE)</f>
        <v>Põhitegevuse tulud</v>
      </c>
      <c r="B3522" t="str">
        <f>VLOOKUP(E3522,kontogrupp!A115:B1442,2,FALSE)</f>
        <v>32 - tulud kaupade ja teenuste müügist</v>
      </c>
      <c r="C3522" t="s">
        <v>778</v>
      </c>
      <c r="D3522">
        <v>7442</v>
      </c>
      <c r="E3522" s="1">
        <v>322130</v>
      </c>
      <c r="F3522" t="s">
        <v>778</v>
      </c>
      <c r="G3522" t="s">
        <v>538</v>
      </c>
      <c r="H3522" t="s">
        <v>539</v>
      </c>
      <c r="I3522" t="s">
        <v>540</v>
      </c>
      <c r="J3522" t="s">
        <v>541</v>
      </c>
    </row>
    <row r="3523" spans="1:12" hidden="1" x14ac:dyDescent="0.35">
      <c r="A3523" t="str">
        <f>VLOOKUP(E3523,kontoplaan!A510:F1978,6,FALSE)</f>
        <v>Finantseerimistegevus</v>
      </c>
      <c r="B3523" t="str">
        <f>VLOOKUP(E3523,kontogrupp!A116:B1443,2,FALSE)</f>
        <v>20 - kapitalirendi kohustised</v>
      </c>
      <c r="C3523" t="s">
        <v>2100</v>
      </c>
      <c r="D3523">
        <v>-9438</v>
      </c>
      <c r="E3523" s="1">
        <v>208200</v>
      </c>
      <c r="F3523" t="s">
        <v>1491</v>
      </c>
      <c r="G3523" t="s">
        <v>458</v>
      </c>
      <c r="H3523" t="s">
        <v>459</v>
      </c>
      <c r="I3523" t="s">
        <v>955</v>
      </c>
      <c r="J3523" t="s">
        <v>956</v>
      </c>
    </row>
    <row r="3524" spans="1:12" x14ac:dyDescent="0.35">
      <c r="A3524" t="str">
        <f>VLOOKUP(E3524,kontoplaan!A511:F1979,6,FALSE)</f>
        <v>Põhitegevuse kulud</v>
      </c>
      <c r="B3524" t="str">
        <f>VLOOKUP(E3524,kontogrupp!A117:B1444,2,FALSE)</f>
        <v>55 - majandamiskulud</v>
      </c>
      <c r="C3524" t="s">
        <v>467</v>
      </c>
      <c r="D3524">
        <v>55966</v>
      </c>
      <c r="E3524" s="1">
        <v>5511043</v>
      </c>
      <c r="F3524" t="s">
        <v>467</v>
      </c>
      <c r="G3524" t="s">
        <v>404</v>
      </c>
      <c r="H3524" t="s">
        <v>405</v>
      </c>
      <c r="I3524" t="s">
        <v>307</v>
      </c>
      <c r="J3524" t="s">
        <v>308</v>
      </c>
      <c r="K3524" t="s">
        <v>406</v>
      </c>
      <c r="L3524" t="s">
        <v>407</v>
      </c>
    </row>
    <row r="3525" spans="1:12" x14ac:dyDescent="0.35">
      <c r="A3525" t="str">
        <f>VLOOKUP(E3525,kontoplaan!A512:F1980,6,FALSE)</f>
        <v>Põhitegevuse kulud</v>
      </c>
      <c r="B3525" t="str">
        <f>VLOOKUP(E3525,kontogrupp!A118:B1445,2,FALSE)</f>
        <v>55 - majandamiskulud</v>
      </c>
      <c r="C3525" t="s">
        <v>367</v>
      </c>
      <c r="D3525">
        <v>15943</v>
      </c>
      <c r="E3525" s="1">
        <v>5511046</v>
      </c>
      <c r="F3525" t="s">
        <v>367</v>
      </c>
      <c r="G3525" t="s">
        <v>404</v>
      </c>
      <c r="H3525" t="s">
        <v>405</v>
      </c>
      <c r="I3525" t="s">
        <v>307</v>
      </c>
      <c r="J3525" t="s">
        <v>308</v>
      </c>
      <c r="K3525" t="s">
        <v>406</v>
      </c>
      <c r="L3525" t="s">
        <v>407</v>
      </c>
    </row>
    <row r="3526" spans="1:12" x14ac:dyDescent="0.35">
      <c r="A3526" t="str">
        <f>VLOOKUP(E3526,kontoplaan!A513:F1981,6,FALSE)</f>
        <v>Põhitegevuse kulud</v>
      </c>
      <c r="B3526" t="str">
        <f>VLOOKUP(E3526,kontogrupp!A119:B1446,2,FALSE)</f>
        <v>55 - majandamiskulud</v>
      </c>
      <c r="C3526" t="s">
        <v>524</v>
      </c>
      <c r="D3526">
        <v>75</v>
      </c>
      <c r="E3526" s="1">
        <v>550002</v>
      </c>
      <c r="F3526" t="s">
        <v>524</v>
      </c>
      <c r="G3526" t="s">
        <v>384</v>
      </c>
      <c r="H3526" t="s">
        <v>385</v>
      </c>
      <c r="I3526" t="s">
        <v>339</v>
      </c>
      <c r="J3526" t="s">
        <v>340</v>
      </c>
    </row>
    <row r="3527" spans="1:12" x14ac:dyDescent="0.35">
      <c r="A3527" t="str">
        <f>VLOOKUP(E3527,kontoplaan!A514:F1982,6,FALSE)</f>
        <v>Põhitegevuse kulud</v>
      </c>
      <c r="B3527" t="str">
        <f>VLOOKUP(E3527,kontogrupp!A120:B1447,2,FALSE)</f>
        <v>50 - tööjõukulud</v>
      </c>
      <c r="C3527" t="s">
        <v>2038</v>
      </c>
      <c r="D3527">
        <v>31152</v>
      </c>
      <c r="E3527" s="1">
        <v>500210</v>
      </c>
      <c r="F3527" t="s">
        <v>220</v>
      </c>
      <c r="G3527" t="s">
        <v>538</v>
      </c>
      <c r="H3527" t="s">
        <v>539</v>
      </c>
      <c r="I3527" t="s">
        <v>540</v>
      </c>
      <c r="J3527" t="s">
        <v>541</v>
      </c>
    </row>
    <row r="3528" spans="1:12" x14ac:dyDescent="0.35">
      <c r="A3528" t="str">
        <f>VLOOKUP(E3528,kontoplaan!A515:F1983,6,FALSE)</f>
        <v>Põhitegevuse kulud</v>
      </c>
      <c r="B3528" t="str">
        <f>VLOOKUP(E3528,kontogrupp!A121:B1448,2,FALSE)</f>
        <v>55 - majandamiskulud</v>
      </c>
      <c r="C3528" t="s">
        <v>2094</v>
      </c>
      <c r="D3528">
        <v>467</v>
      </c>
      <c r="E3528" s="1">
        <v>551290</v>
      </c>
      <c r="F3528" t="s">
        <v>347</v>
      </c>
      <c r="G3528" t="s">
        <v>404</v>
      </c>
      <c r="H3528" t="s">
        <v>405</v>
      </c>
      <c r="I3528" t="s">
        <v>307</v>
      </c>
      <c r="J3528" t="s">
        <v>308</v>
      </c>
      <c r="K3528" t="s">
        <v>406</v>
      </c>
      <c r="L3528" t="s">
        <v>407</v>
      </c>
    </row>
    <row r="3529" spans="1:12" x14ac:dyDescent="0.35">
      <c r="A3529" t="str">
        <f>VLOOKUP(E3529,kontoplaan!A516:F1984,6,FALSE)</f>
        <v>Põhitegevuse kulud</v>
      </c>
      <c r="B3529" t="str">
        <f>VLOOKUP(E3529,kontogrupp!A122:B1449,2,FALSE)</f>
        <v>50 - tööjõukulud</v>
      </c>
      <c r="C3529" t="s">
        <v>97</v>
      </c>
      <c r="D3529">
        <v>12558</v>
      </c>
      <c r="E3529" s="1">
        <v>500500</v>
      </c>
      <c r="F3529" t="s">
        <v>97</v>
      </c>
      <c r="G3529" t="s">
        <v>538</v>
      </c>
      <c r="H3529" t="s">
        <v>539</v>
      </c>
      <c r="I3529" t="s">
        <v>540</v>
      </c>
      <c r="J3529" t="s">
        <v>541</v>
      </c>
    </row>
    <row r="3530" spans="1:12" x14ac:dyDescent="0.35">
      <c r="A3530" t="str">
        <f>VLOOKUP(E3530,kontoplaan!A517:F1985,6,FALSE)</f>
        <v>Põhitegevuse kulud</v>
      </c>
      <c r="B3530" t="str">
        <f>VLOOKUP(E3530,kontogrupp!A123:B1450,2,FALSE)</f>
        <v>55 - majandamiskulud</v>
      </c>
      <c r="C3530" t="s">
        <v>517</v>
      </c>
      <c r="D3530">
        <v>700</v>
      </c>
      <c r="E3530" s="1">
        <v>550010</v>
      </c>
      <c r="F3530" t="s">
        <v>517</v>
      </c>
      <c r="G3530" t="s">
        <v>384</v>
      </c>
      <c r="H3530" t="s">
        <v>385</v>
      </c>
      <c r="I3530" t="s">
        <v>339</v>
      </c>
      <c r="J3530" t="s">
        <v>340</v>
      </c>
    </row>
    <row r="3531" spans="1:12" x14ac:dyDescent="0.35">
      <c r="A3531" t="str">
        <f>VLOOKUP(E3531,kontoplaan!A518:F1986,6,FALSE)</f>
        <v>Põhitegevuse kulud</v>
      </c>
      <c r="B3531" t="str">
        <f>VLOOKUP(E3531,kontogrupp!A124:B1451,2,FALSE)</f>
        <v>55 - majandamiskulud</v>
      </c>
      <c r="C3531" t="s">
        <v>261</v>
      </c>
      <c r="D3531">
        <v>40</v>
      </c>
      <c r="E3531" s="1">
        <v>550011</v>
      </c>
      <c r="F3531" t="s">
        <v>261</v>
      </c>
      <c r="G3531" t="s">
        <v>384</v>
      </c>
      <c r="H3531" t="s">
        <v>385</v>
      </c>
      <c r="I3531" t="s">
        <v>339</v>
      </c>
      <c r="J3531" t="s">
        <v>340</v>
      </c>
    </row>
    <row r="3532" spans="1:12" x14ac:dyDescent="0.35">
      <c r="A3532" t="str">
        <f>VLOOKUP(E3532,kontoplaan!A519:F1987,6,FALSE)</f>
        <v>Põhitegevuse kulud</v>
      </c>
      <c r="B3532" t="str">
        <f>VLOOKUP(E3532,kontogrupp!A125:B1452,2,FALSE)</f>
        <v>55 - majandamiskulud</v>
      </c>
      <c r="C3532" t="s">
        <v>643</v>
      </c>
      <c r="D3532">
        <v>150</v>
      </c>
      <c r="E3532" s="1">
        <v>550012</v>
      </c>
      <c r="F3532" t="s">
        <v>643</v>
      </c>
      <c r="G3532" t="s">
        <v>384</v>
      </c>
      <c r="H3532" t="s">
        <v>385</v>
      </c>
      <c r="I3532" t="s">
        <v>339</v>
      </c>
      <c r="J3532" t="s">
        <v>340</v>
      </c>
    </row>
    <row r="3533" spans="1:12" x14ac:dyDescent="0.35">
      <c r="A3533" t="str">
        <f>VLOOKUP(E3533,kontoplaan!A520:F1988,6,FALSE)</f>
        <v>Põhitegevuse kulud</v>
      </c>
      <c r="B3533" t="str">
        <f>VLOOKUP(E3533,kontogrupp!A126:B1453,2,FALSE)</f>
        <v>55 - majandamiskulud</v>
      </c>
      <c r="C3533" t="s">
        <v>76</v>
      </c>
      <c r="D3533">
        <v>400</v>
      </c>
      <c r="E3533" s="1">
        <v>550040</v>
      </c>
      <c r="F3533" t="s">
        <v>76</v>
      </c>
      <c r="G3533" t="s">
        <v>384</v>
      </c>
      <c r="H3533" t="s">
        <v>385</v>
      </c>
      <c r="I3533" t="s">
        <v>339</v>
      </c>
      <c r="J3533" t="s">
        <v>340</v>
      </c>
    </row>
    <row r="3534" spans="1:12" x14ac:dyDescent="0.35">
      <c r="A3534" t="str">
        <f>VLOOKUP(E3534,kontoplaan!A521:F1989,6,FALSE)</f>
        <v>Põhitegevuse kulud</v>
      </c>
      <c r="B3534" t="str">
        <f>VLOOKUP(E3534,kontogrupp!A127:B1454,2,FALSE)</f>
        <v>55 - majandamiskulud</v>
      </c>
      <c r="C3534" t="s">
        <v>367</v>
      </c>
      <c r="D3534">
        <v>20508</v>
      </c>
      <c r="E3534" s="1">
        <v>5511046</v>
      </c>
      <c r="F3534" t="s">
        <v>367</v>
      </c>
      <c r="G3534" t="s">
        <v>154</v>
      </c>
      <c r="H3534" t="s">
        <v>155</v>
      </c>
      <c r="I3534" t="s">
        <v>117</v>
      </c>
      <c r="J3534" t="s">
        <v>118</v>
      </c>
      <c r="K3534" t="s">
        <v>560</v>
      </c>
      <c r="L3534" t="s">
        <v>561</v>
      </c>
    </row>
    <row r="3535" spans="1:12" x14ac:dyDescent="0.35">
      <c r="A3535" t="str">
        <f>VLOOKUP(E3535,kontoplaan!A522:F1990,6,FALSE)</f>
        <v>Põhitegevuse kulud</v>
      </c>
      <c r="B3535" t="str">
        <f>VLOOKUP(E3535,kontogrupp!A128:B1455,2,FALSE)</f>
        <v>55 - majandamiskulud</v>
      </c>
      <c r="C3535" t="s">
        <v>467</v>
      </c>
      <c r="D3535">
        <v>63772</v>
      </c>
      <c r="E3535" s="1">
        <v>5511043</v>
      </c>
      <c r="F3535" t="s">
        <v>467</v>
      </c>
      <c r="G3535" t="s">
        <v>154</v>
      </c>
      <c r="H3535" t="s">
        <v>155</v>
      </c>
      <c r="I3535" t="s">
        <v>117</v>
      </c>
      <c r="J3535" t="s">
        <v>118</v>
      </c>
      <c r="K3535" t="s">
        <v>560</v>
      </c>
      <c r="L3535" t="s">
        <v>561</v>
      </c>
    </row>
    <row r="3536" spans="1:12" x14ac:dyDescent="0.35">
      <c r="A3536" t="str">
        <f>VLOOKUP(E3536,kontoplaan!A523:F1991,6,FALSE)</f>
        <v>Põhitegevuse kulud</v>
      </c>
      <c r="B3536" t="str">
        <f>VLOOKUP(E3536,kontogrupp!A129:B1456,2,FALSE)</f>
        <v>55 - majandamiskulud</v>
      </c>
      <c r="C3536" t="s">
        <v>64</v>
      </c>
      <c r="D3536">
        <v>150</v>
      </c>
      <c r="E3536" s="1">
        <v>550060</v>
      </c>
      <c r="F3536" t="s">
        <v>64</v>
      </c>
      <c r="G3536" t="s">
        <v>384</v>
      </c>
      <c r="H3536" t="s">
        <v>385</v>
      </c>
      <c r="I3536" t="s">
        <v>339</v>
      </c>
      <c r="J3536" t="s">
        <v>340</v>
      </c>
    </row>
    <row r="3537" spans="1:12" x14ac:dyDescent="0.35">
      <c r="A3537" t="str">
        <f>VLOOKUP(E3537,kontoplaan!A524:F1992,6,FALSE)</f>
        <v>Põhitegevuse kulud</v>
      </c>
      <c r="B3537" t="str">
        <f>VLOOKUP(E3537,kontogrupp!A130:B1457,2,FALSE)</f>
        <v>55 - majandamiskulud</v>
      </c>
      <c r="C3537" t="s">
        <v>2085</v>
      </c>
      <c r="D3537">
        <v>467</v>
      </c>
      <c r="E3537" s="1">
        <v>551290</v>
      </c>
      <c r="F3537" t="s">
        <v>347</v>
      </c>
      <c r="G3537" t="s">
        <v>154</v>
      </c>
      <c r="H3537" t="s">
        <v>155</v>
      </c>
      <c r="I3537" t="s">
        <v>117</v>
      </c>
      <c r="J3537" t="s">
        <v>118</v>
      </c>
      <c r="K3537" t="s">
        <v>560</v>
      </c>
      <c r="L3537" t="s">
        <v>561</v>
      </c>
    </row>
    <row r="3538" spans="1:12" x14ac:dyDescent="0.35">
      <c r="A3538" t="str">
        <f>VLOOKUP(E3538,kontoplaan!A525:F1993,6,FALSE)</f>
        <v>Põhitegevuse kulud</v>
      </c>
      <c r="B3538" t="str">
        <f>VLOOKUP(E3538,kontogrupp!A131:B1458,2,FALSE)</f>
        <v>55 - majandamiskulud</v>
      </c>
      <c r="C3538" t="s">
        <v>86</v>
      </c>
      <c r="D3538">
        <v>150</v>
      </c>
      <c r="E3538" s="1">
        <v>550099</v>
      </c>
      <c r="F3538" t="s">
        <v>86</v>
      </c>
      <c r="G3538" t="s">
        <v>384</v>
      </c>
      <c r="H3538" t="s">
        <v>385</v>
      </c>
      <c r="I3538" t="s">
        <v>339</v>
      </c>
      <c r="J3538" t="s">
        <v>340</v>
      </c>
    </row>
    <row r="3539" spans="1:12" x14ac:dyDescent="0.35">
      <c r="A3539" t="str">
        <f>VLOOKUP(E3539,kontoplaan!A526:F1994,6,FALSE)</f>
        <v>Põhitegevuse kulud</v>
      </c>
      <c r="B3539" t="str">
        <f>VLOOKUP(E3539,kontogrupp!A132:B1459,2,FALSE)</f>
        <v>55 - majandamiskulud</v>
      </c>
      <c r="C3539" t="s">
        <v>276</v>
      </c>
      <c r="D3539">
        <v>200</v>
      </c>
      <c r="E3539" s="1">
        <v>550301</v>
      </c>
      <c r="F3539" t="s">
        <v>276</v>
      </c>
      <c r="G3539" t="s">
        <v>384</v>
      </c>
      <c r="H3539" t="s">
        <v>385</v>
      </c>
      <c r="I3539" t="s">
        <v>339</v>
      </c>
      <c r="J3539" t="s">
        <v>340</v>
      </c>
    </row>
    <row r="3540" spans="1:12" x14ac:dyDescent="0.35">
      <c r="A3540" t="str">
        <f>VLOOKUP(E3540,kontoplaan!A527:F1995,6,FALSE)</f>
        <v>Põhitegevuse kulud</v>
      </c>
      <c r="B3540" t="str">
        <f>VLOOKUP(E3540,kontogrupp!A133:B1460,2,FALSE)</f>
        <v>55 - majandamiskulud</v>
      </c>
      <c r="C3540" t="s">
        <v>276</v>
      </c>
      <c r="D3540">
        <v>250</v>
      </c>
      <c r="E3540" s="1">
        <v>550311</v>
      </c>
      <c r="F3540" t="s">
        <v>276</v>
      </c>
      <c r="G3540" t="s">
        <v>384</v>
      </c>
      <c r="H3540" t="s">
        <v>385</v>
      </c>
      <c r="I3540" t="s">
        <v>339</v>
      </c>
      <c r="J3540" t="s">
        <v>340</v>
      </c>
    </row>
    <row r="3541" spans="1:12" x14ac:dyDescent="0.35">
      <c r="A3541" t="str">
        <f>VLOOKUP(E3541,kontoplaan!A528:F1996,6,FALSE)</f>
        <v>Põhitegevuse kulud</v>
      </c>
      <c r="B3541" t="str">
        <f>VLOOKUP(E3541,kontogrupp!A134:B1461,2,FALSE)</f>
        <v>55 - majandamiskulud</v>
      </c>
      <c r="C3541" t="s">
        <v>138</v>
      </c>
      <c r="D3541">
        <v>300</v>
      </c>
      <c r="E3541" s="1">
        <v>550400</v>
      </c>
      <c r="F3541" t="s">
        <v>138</v>
      </c>
      <c r="G3541" t="s">
        <v>384</v>
      </c>
      <c r="H3541" t="s">
        <v>385</v>
      </c>
      <c r="I3541" t="s">
        <v>339</v>
      </c>
      <c r="J3541" t="s">
        <v>340</v>
      </c>
    </row>
    <row r="3542" spans="1:12" x14ac:dyDescent="0.35">
      <c r="A3542" t="str">
        <f>VLOOKUP(E3542,kontoplaan!A529:F1997,6,FALSE)</f>
        <v>Põhitegevuse kulud</v>
      </c>
      <c r="B3542" t="str">
        <f>VLOOKUP(E3542,kontogrupp!A135:B1462,2,FALSE)</f>
        <v>55 - majandamiskulud</v>
      </c>
      <c r="C3542" t="s">
        <v>354</v>
      </c>
      <c r="D3542">
        <v>650</v>
      </c>
      <c r="E3542" s="1">
        <v>551210</v>
      </c>
      <c r="F3542" t="s">
        <v>354</v>
      </c>
      <c r="G3542" t="s">
        <v>384</v>
      </c>
      <c r="H3542" t="s">
        <v>385</v>
      </c>
      <c r="I3542" t="s">
        <v>339</v>
      </c>
      <c r="J3542" t="s">
        <v>340</v>
      </c>
    </row>
    <row r="3543" spans="1:12" x14ac:dyDescent="0.35">
      <c r="A3543" t="str">
        <f>VLOOKUP(E3543,kontoplaan!A530:F1998,6,FALSE)</f>
        <v>Põhitegevuse kulud</v>
      </c>
      <c r="B3543" t="str">
        <f>VLOOKUP(E3543,kontogrupp!A136:B1463,2,FALSE)</f>
        <v>55 - majandamiskulud</v>
      </c>
      <c r="C3543" t="s">
        <v>375</v>
      </c>
      <c r="D3543">
        <v>100</v>
      </c>
      <c r="E3543" s="1">
        <v>551220</v>
      </c>
      <c r="F3543" t="s">
        <v>375</v>
      </c>
      <c r="G3543" t="s">
        <v>384</v>
      </c>
      <c r="H3543" t="s">
        <v>385</v>
      </c>
      <c r="I3543" t="s">
        <v>339</v>
      </c>
      <c r="J3543" t="s">
        <v>340</v>
      </c>
    </row>
    <row r="3544" spans="1:12" x14ac:dyDescent="0.35">
      <c r="A3544" t="str">
        <f>VLOOKUP(E3544,kontoplaan!A531:F1999,6,FALSE)</f>
        <v>Põhitegevuse kulud</v>
      </c>
      <c r="B3544" t="str">
        <f>VLOOKUP(E3544,kontogrupp!A137:B1464,2,FALSE)</f>
        <v>55 - majandamiskulud</v>
      </c>
      <c r="C3544" t="s">
        <v>172</v>
      </c>
      <c r="D3544">
        <v>32925</v>
      </c>
      <c r="E3544" s="1">
        <v>551240</v>
      </c>
      <c r="F3544" t="s">
        <v>172</v>
      </c>
      <c r="G3544" t="s">
        <v>384</v>
      </c>
      <c r="H3544" t="s">
        <v>385</v>
      </c>
      <c r="I3544" t="s">
        <v>339</v>
      </c>
      <c r="J3544" t="s">
        <v>340</v>
      </c>
    </row>
    <row r="3545" spans="1:12" x14ac:dyDescent="0.35">
      <c r="A3545" t="str">
        <f>VLOOKUP(E3545,kontoplaan!A532:F2000,6,FALSE)</f>
        <v>Põhitegevuse kulud</v>
      </c>
      <c r="B3545" t="str">
        <f>VLOOKUP(E3545,kontogrupp!A138:B1465,2,FALSE)</f>
        <v>55 - majandamiskulud</v>
      </c>
      <c r="C3545" t="s">
        <v>687</v>
      </c>
      <c r="D3545">
        <v>33860</v>
      </c>
      <c r="E3545" s="1">
        <v>551250</v>
      </c>
      <c r="F3545" t="s">
        <v>687</v>
      </c>
      <c r="G3545" t="s">
        <v>384</v>
      </c>
      <c r="H3545" t="s">
        <v>385</v>
      </c>
      <c r="I3545" t="s">
        <v>339</v>
      </c>
      <c r="J3545" t="s">
        <v>340</v>
      </c>
    </row>
    <row r="3546" spans="1:12" x14ac:dyDescent="0.35">
      <c r="A3546" t="str">
        <f>VLOOKUP(E3546,kontoplaan!A533:F2001,6,FALSE)</f>
        <v>Põhitegevuse kulud</v>
      </c>
      <c r="B3546" t="str">
        <f>VLOOKUP(E3546,kontogrupp!A139:B1466,2,FALSE)</f>
        <v>55 - majandamiskulud</v>
      </c>
      <c r="C3546" t="s">
        <v>400</v>
      </c>
      <c r="D3546">
        <v>8500</v>
      </c>
      <c r="E3546" s="1">
        <v>551260</v>
      </c>
      <c r="F3546" t="s">
        <v>400</v>
      </c>
      <c r="G3546" t="s">
        <v>384</v>
      </c>
      <c r="H3546" t="s">
        <v>385</v>
      </c>
      <c r="I3546" t="s">
        <v>339</v>
      </c>
      <c r="J3546" t="s">
        <v>340</v>
      </c>
    </row>
    <row r="3547" spans="1:12" x14ac:dyDescent="0.35">
      <c r="A3547" t="str">
        <f>VLOOKUP(E3547,kontoplaan!A534:F2002,6,FALSE)</f>
        <v>Põhitegevuse kulud</v>
      </c>
      <c r="B3547" t="str">
        <f>VLOOKUP(E3547,kontogrupp!A140:B1467,2,FALSE)</f>
        <v>50 - tööjõukulud</v>
      </c>
      <c r="C3547" t="s">
        <v>2102</v>
      </c>
      <c r="D3547">
        <v>31262</v>
      </c>
      <c r="E3547" s="1">
        <v>500240</v>
      </c>
      <c r="F3547" t="s">
        <v>206</v>
      </c>
      <c r="G3547" t="s">
        <v>154</v>
      </c>
      <c r="H3547" t="s">
        <v>155</v>
      </c>
      <c r="I3547" t="s">
        <v>117</v>
      </c>
      <c r="J3547" t="s">
        <v>118</v>
      </c>
    </row>
    <row r="3548" spans="1:12" x14ac:dyDescent="0.35">
      <c r="A3548" t="str">
        <f>VLOOKUP(E3548,kontoplaan!A535:F2003,6,FALSE)</f>
        <v>Põhitegevuse kulud</v>
      </c>
      <c r="B3548" t="str">
        <f>VLOOKUP(E3548,kontogrupp!A141:B1468,2,FALSE)</f>
        <v>50 - tööjõukulud</v>
      </c>
      <c r="C3548" t="s">
        <v>2028</v>
      </c>
      <c r="D3548">
        <v>9840</v>
      </c>
      <c r="E3548" s="1">
        <v>500280</v>
      </c>
      <c r="F3548" t="s">
        <v>227</v>
      </c>
      <c r="G3548" t="s">
        <v>154</v>
      </c>
      <c r="H3548" t="s">
        <v>155</v>
      </c>
      <c r="I3548" t="s">
        <v>117</v>
      </c>
      <c r="J3548" t="s">
        <v>118</v>
      </c>
    </row>
    <row r="3549" spans="1:12" x14ac:dyDescent="0.35">
      <c r="A3549" t="str">
        <f>VLOOKUP(E3549,kontoplaan!A536:F2004,6,FALSE)</f>
        <v>Põhitegevuse kulud</v>
      </c>
      <c r="B3549" t="str">
        <f>VLOOKUP(E3549,kontogrupp!A142:B1469,2,FALSE)</f>
        <v>55 - majandamiskulud</v>
      </c>
      <c r="C3549" t="s">
        <v>1832</v>
      </c>
      <c r="D3549">
        <v>400</v>
      </c>
      <c r="E3549" s="1">
        <v>551280</v>
      </c>
      <c r="F3549" t="s">
        <v>1832</v>
      </c>
      <c r="G3549" t="s">
        <v>384</v>
      </c>
      <c r="H3549" t="s">
        <v>385</v>
      </c>
      <c r="I3549" t="s">
        <v>339</v>
      </c>
      <c r="J3549" t="s">
        <v>340</v>
      </c>
    </row>
    <row r="3550" spans="1:12" x14ac:dyDescent="0.35">
      <c r="A3550" t="str">
        <f>VLOOKUP(E3550,kontoplaan!A537:F2005,6,FALSE)</f>
        <v>Põhitegevuse kulud</v>
      </c>
      <c r="B3550" t="str">
        <f>VLOOKUP(E3550,kontogrupp!A143:B1470,2,FALSE)</f>
        <v>55 - majandamiskulud</v>
      </c>
      <c r="C3550" t="s">
        <v>347</v>
      </c>
      <c r="D3550">
        <v>3700</v>
      </c>
      <c r="E3550" s="1">
        <v>551290</v>
      </c>
      <c r="F3550" t="s">
        <v>347</v>
      </c>
      <c r="G3550" t="s">
        <v>384</v>
      </c>
      <c r="H3550" t="s">
        <v>385</v>
      </c>
      <c r="I3550" t="s">
        <v>339</v>
      </c>
      <c r="J3550" t="s">
        <v>340</v>
      </c>
    </row>
    <row r="3551" spans="1:12" x14ac:dyDescent="0.35">
      <c r="A3551" t="str">
        <f>VLOOKUP(E3551,kontoplaan!A538:F2006,6,FALSE)</f>
        <v>Põhitegevuse kulud</v>
      </c>
      <c r="B3551" t="str">
        <f>VLOOKUP(E3551,kontogrupp!A144:B1471,2,FALSE)</f>
        <v>50 - tööjõukulud</v>
      </c>
      <c r="C3551" t="s">
        <v>2038</v>
      </c>
      <c r="D3551">
        <v>36082</v>
      </c>
      <c r="E3551" s="1">
        <v>500260</v>
      </c>
      <c r="F3551" t="s">
        <v>157</v>
      </c>
      <c r="G3551" t="s">
        <v>154</v>
      </c>
      <c r="H3551" t="s">
        <v>155</v>
      </c>
      <c r="I3551" t="s">
        <v>117</v>
      </c>
      <c r="J3551" t="s">
        <v>118</v>
      </c>
    </row>
    <row r="3552" spans="1:12" x14ac:dyDescent="0.35">
      <c r="A3552" t="str">
        <f>VLOOKUP(E3552,kontoplaan!A539:F2007,6,FALSE)</f>
        <v>Põhitegevuse kulud</v>
      </c>
      <c r="B3552" t="str">
        <f>VLOOKUP(E3552,kontogrupp!A145:B1472,2,FALSE)</f>
        <v>50 - tööjõukulud</v>
      </c>
      <c r="C3552" t="s">
        <v>2103</v>
      </c>
      <c r="D3552">
        <v>35696</v>
      </c>
      <c r="E3552" s="1">
        <v>500210</v>
      </c>
      <c r="F3552" t="s">
        <v>220</v>
      </c>
      <c r="G3552" t="s">
        <v>154</v>
      </c>
      <c r="H3552" t="s">
        <v>155</v>
      </c>
      <c r="I3552" t="s">
        <v>117</v>
      </c>
      <c r="J3552" t="s">
        <v>118</v>
      </c>
    </row>
    <row r="3553" spans="1:14" x14ac:dyDescent="0.35">
      <c r="A3553" t="str">
        <f>VLOOKUP(E3553,kontoplaan!A540:F2008,6,FALSE)</f>
        <v>Põhitegevuse kulud</v>
      </c>
      <c r="B3553" t="str">
        <f>VLOOKUP(E3553,kontogrupp!A146:B1473,2,FALSE)</f>
        <v>55 - majandamiskulud</v>
      </c>
      <c r="C3553" t="s">
        <v>440</v>
      </c>
      <c r="D3553">
        <v>2500</v>
      </c>
      <c r="E3553" s="1">
        <v>551300</v>
      </c>
      <c r="F3553" t="s">
        <v>440</v>
      </c>
      <c r="G3553" t="s">
        <v>384</v>
      </c>
      <c r="H3553" t="s">
        <v>385</v>
      </c>
      <c r="I3553" t="s">
        <v>339</v>
      </c>
      <c r="J3553" t="s">
        <v>340</v>
      </c>
    </row>
    <row r="3554" spans="1:14" x14ac:dyDescent="0.35">
      <c r="A3554" t="str">
        <f>VLOOKUP(E3554,kontoplaan!A541:F2009,6,FALSE)</f>
        <v>Põhitegevuse kulud</v>
      </c>
      <c r="B3554" t="str">
        <f>VLOOKUP(E3554,kontogrupp!A147:B1474,2,FALSE)</f>
        <v>55 - majandamiskulud</v>
      </c>
      <c r="C3554" t="s">
        <v>478</v>
      </c>
      <c r="D3554">
        <v>3000</v>
      </c>
      <c r="E3554" s="1">
        <v>551306</v>
      </c>
      <c r="F3554" t="s">
        <v>478</v>
      </c>
      <c r="G3554" t="s">
        <v>384</v>
      </c>
      <c r="H3554" t="s">
        <v>385</v>
      </c>
      <c r="I3554" t="s">
        <v>339</v>
      </c>
      <c r="J3554" t="s">
        <v>340</v>
      </c>
    </row>
    <row r="3555" spans="1:14" x14ac:dyDescent="0.35">
      <c r="A3555" t="str">
        <f>VLOOKUP(E3555,kontoplaan!A542:F2010,6,FALSE)</f>
        <v>Põhitegevuse kulud</v>
      </c>
      <c r="B3555" t="str">
        <f>VLOOKUP(E3555,kontogrupp!A148:B1475,2,FALSE)</f>
        <v>50 - tööjõukulud</v>
      </c>
      <c r="C3555" t="s">
        <v>28</v>
      </c>
      <c r="D3555">
        <v>44262</v>
      </c>
      <c r="E3555" s="1">
        <v>506000</v>
      </c>
      <c r="F3555" t="s">
        <v>28</v>
      </c>
      <c r="G3555" t="s">
        <v>154</v>
      </c>
      <c r="H3555" t="s">
        <v>155</v>
      </c>
      <c r="I3555" t="s">
        <v>117</v>
      </c>
      <c r="J3555" t="s">
        <v>118</v>
      </c>
    </row>
    <row r="3556" spans="1:14" x14ac:dyDescent="0.35">
      <c r="A3556" t="str">
        <f>VLOOKUP(E3556,kontoplaan!A543:F2011,6,FALSE)</f>
        <v>Põhitegevuse kulud</v>
      </c>
      <c r="B3556" t="str">
        <f>VLOOKUP(E3556,kontogrupp!A149:B1476,2,FALSE)</f>
        <v>55 - majandamiskulud</v>
      </c>
      <c r="C3556" t="s">
        <v>481</v>
      </c>
      <c r="D3556">
        <v>360</v>
      </c>
      <c r="E3556" s="1">
        <v>551307</v>
      </c>
      <c r="F3556" t="s">
        <v>481</v>
      </c>
      <c r="G3556" t="s">
        <v>384</v>
      </c>
      <c r="H3556" t="s">
        <v>385</v>
      </c>
      <c r="I3556" t="s">
        <v>339</v>
      </c>
      <c r="J3556" t="s">
        <v>340</v>
      </c>
    </row>
    <row r="3557" spans="1:14" x14ac:dyDescent="0.35">
      <c r="A3557" t="str">
        <f>VLOOKUP(E3557,kontoplaan!A544:F2012,6,FALSE)</f>
        <v>Põhitegevuse kulud</v>
      </c>
      <c r="B3557" t="str">
        <f>VLOOKUP(E3557,kontogrupp!A150:B1477,2,FALSE)</f>
        <v>55 - majandamiskulud</v>
      </c>
      <c r="C3557" t="s">
        <v>504</v>
      </c>
      <c r="D3557">
        <v>1000</v>
      </c>
      <c r="E3557" s="1">
        <v>551309</v>
      </c>
      <c r="F3557" t="s">
        <v>504</v>
      </c>
      <c r="G3557" t="s">
        <v>384</v>
      </c>
      <c r="H3557" t="s">
        <v>385</v>
      </c>
      <c r="I3557" t="s">
        <v>339</v>
      </c>
      <c r="J3557" t="s">
        <v>340</v>
      </c>
    </row>
    <row r="3558" spans="1:14" x14ac:dyDescent="0.35">
      <c r="A3558" t="str">
        <f>VLOOKUP(E3558,kontoplaan!A545:F2013,6,FALSE)</f>
        <v>Põhitegevuse kulud</v>
      </c>
      <c r="B3558" t="str">
        <f>VLOOKUP(E3558,kontogrupp!A151:B1478,2,FALSE)</f>
        <v>55 - majandamiskulud</v>
      </c>
      <c r="C3558" t="s">
        <v>182</v>
      </c>
      <c r="D3558">
        <v>400</v>
      </c>
      <c r="E3558" s="1">
        <v>551560</v>
      </c>
      <c r="F3558" t="s">
        <v>182</v>
      </c>
      <c r="G3558" t="s">
        <v>384</v>
      </c>
      <c r="H3558" t="s">
        <v>385</v>
      </c>
      <c r="I3558" t="s">
        <v>339</v>
      </c>
      <c r="J3558" t="s">
        <v>340</v>
      </c>
    </row>
    <row r="3559" spans="1:14" x14ac:dyDescent="0.35">
      <c r="A3559" t="str">
        <f>VLOOKUP(E3559,kontoplaan!A546:F2014,6,FALSE)</f>
        <v>Põhitegevuse kulud</v>
      </c>
      <c r="B3559" t="str">
        <f>VLOOKUP(E3559,kontogrupp!A152:B1479,2,FALSE)</f>
        <v>55 - majandamiskulud</v>
      </c>
      <c r="C3559" t="s">
        <v>230</v>
      </c>
      <c r="D3559">
        <v>10000</v>
      </c>
      <c r="E3559" s="1">
        <v>551590</v>
      </c>
      <c r="F3559" t="s">
        <v>230</v>
      </c>
      <c r="G3559" t="s">
        <v>384</v>
      </c>
      <c r="H3559" t="s">
        <v>385</v>
      </c>
      <c r="I3559" t="s">
        <v>339</v>
      </c>
      <c r="J3559" t="s">
        <v>340</v>
      </c>
    </row>
    <row r="3560" spans="1:14" x14ac:dyDescent="0.35">
      <c r="A3560" t="str">
        <f>VLOOKUP(E3560,kontoplaan!A547:F2015,6,FALSE)</f>
        <v>Põhitegevuse kulud</v>
      </c>
      <c r="B3560" t="str">
        <f>VLOOKUP(E3560,kontogrupp!A153:B1480,2,FALSE)</f>
        <v>55 - majandamiskulud</v>
      </c>
      <c r="C3560" t="s">
        <v>888</v>
      </c>
      <c r="D3560">
        <v>400</v>
      </c>
      <c r="E3560" s="1">
        <v>551600</v>
      </c>
      <c r="F3560" t="s">
        <v>888</v>
      </c>
      <c r="G3560" t="s">
        <v>384</v>
      </c>
      <c r="H3560" t="s">
        <v>385</v>
      </c>
      <c r="I3560" t="s">
        <v>339</v>
      </c>
      <c r="J3560" t="s">
        <v>340</v>
      </c>
    </row>
    <row r="3561" spans="1:14" x14ac:dyDescent="0.35">
      <c r="A3561" t="str">
        <f>VLOOKUP(E3561,kontoplaan!A548:F2016,6,FALSE)</f>
        <v>Põhitegevuse kulud</v>
      </c>
      <c r="B3561" t="str">
        <f>VLOOKUP(E3561,kontogrupp!A154:B1481,2,FALSE)</f>
        <v>55 - majandamiskulud</v>
      </c>
      <c r="C3561" t="s">
        <v>182</v>
      </c>
      <c r="D3561">
        <v>437</v>
      </c>
      <c r="E3561" s="1">
        <v>551660</v>
      </c>
      <c r="F3561" t="s">
        <v>182</v>
      </c>
      <c r="G3561" t="s">
        <v>384</v>
      </c>
      <c r="H3561" t="s">
        <v>385</v>
      </c>
      <c r="I3561" t="s">
        <v>339</v>
      </c>
      <c r="J3561" t="s">
        <v>340</v>
      </c>
    </row>
    <row r="3562" spans="1:14" x14ac:dyDescent="0.35">
      <c r="A3562" t="str">
        <f>VLOOKUP(E3562,kontoplaan!A549:F2017,6,FALSE)</f>
        <v>Põhitegevuse kulud</v>
      </c>
      <c r="B3562" t="str">
        <f>VLOOKUP(E3562,kontogrupp!A155:B1482,2,FALSE)</f>
        <v>55 - majandamiskulud</v>
      </c>
      <c r="C3562" t="s">
        <v>475</v>
      </c>
      <c r="D3562">
        <v>75</v>
      </c>
      <c r="E3562" s="1">
        <v>552200</v>
      </c>
      <c r="F3562" t="s">
        <v>475</v>
      </c>
      <c r="G3562" t="s">
        <v>384</v>
      </c>
      <c r="H3562" t="s">
        <v>385</v>
      </c>
      <c r="I3562" t="s">
        <v>339</v>
      </c>
      <c r="J3562" t="s">
        <v>340</v>
      </c>
    </row>
    <row r="3563" spans="1:14" x14ac:dyDescent="0.35">
      <c r="A3563" t="str">
        <f>VLOOKUP(E3563,kontoplaan!A550:F2018,6,FALSE)</f>
        <v>Põhitegevuse kulud</v>
      </c>
      <c r="B3563" t="str">
        <f>VLOOKUP(E3563,kontogrupp!A156:B1483,2,FALSE)</f>
        <v>55 - majandamiskulud</v>
      </c>
      <c r="C3563" t="s">
        <v>188</v>
      </c>
      <c r="D3563">
        <v>2000</v>
      </c>
      <c r="E3563" s="1">
        <v>552230</v>
      </c>
      <c r="F3563" t="s">
        <v>188</v>
      </c>
      <c r="G3563" t="s">
        <v>384</v>
      </c>
      <c r="H3563" t="s">
        <v>385</v>
      </c>
      <c r="I3563" t="s">
        <v>339</v>
      </c>
      <c r="J3563" t="s">
        <v>340</v>
      </c>
    </row>
    <row r="3564" spans="1:14" x14ac:dyDescent="0.35">
      <c r="A3564" t="str">
        <f>VLOOKUP(E3564,kontoplaan!A551:F2019,6,FALSE)</f>
        <v>Põhitegevuse kulud</v>
      </c>
      <c r="B3564" t="str">
        <f>VLOOKUP(E3564,kontogrupp!A157:B1484,2,FALSE)</f>
        <v>55 - majandamiskulud</v>
      </c>
      <c r="C3564" t="s">
        <v>297</v>
      </c>
      <c r="D3564">
        <v>45800</v>
      </c>
      <c r="E3564" s="1">
        <v>552520</v>
      </c>
      <c r="F3564" t="s">
        <v>297</v>
      </c>
      <c r="G3564" t="s">
        <v>384</v>
      </c>
      <c r="H3564" t="s">
        <v>385</v>
      </c>
      <c r="I3564" t="s">
        <v>339</v>
      </c>
      <c r="J3564" t="s">
        <v>340</v>
      </c>
    </row>
    <row r="3565" spans="1:14" x14ac:dyDescent="0.35">
      <c r="A3565" t="str">
        <f>VLOOKUP(E3565,kontoplaan!A552:F2020,6,FALSE)</f>
        <v>Põhitegevuse kulud</v>
      </c>
      <c r="B3565" t="str">
        <f>VLOOKUP(E3565,kontogrupp!A158:B1485,2,FALSE)</f>
        <v>55 - majandamiskulud</v>
      </c>
      <c r="C3565" t="s">
        <v>304</v>
      </c>
      <c r="D3565">
        <v>82250</v>
      </c>
      <c r="E3565" s="1">
        <v>552110</v>
      </c>
      <c r="F3565" t="s">
        <v>304</v>
      </c>
      <c r="G3565" t="s">
        <v>288</v>
      </c>
      <c r="H3565" t="s">
        <v>289</v>
      </c>
      <c r="I3565" t="s">
        <v>312</v>
      </c>
      <c r="J3565" t="s">
        <v>313</v>
      </c>
      <c r="M3565" t="s">
        <v>2006</v>
      </c>
      <c r="N3565" t="s">
        <v>2007</v>
      </c>
    </row>
    <row r="3566" spans="1:14" x14ac:dyDescent="0.35">
      <c r="A3566" t="str">
        <f>VLOOKUP(E3566,kontoplaan!A553:F2021,6,FALSE)</f>
        <v>Põhitegevuse kulud</v>
      </c>
      <c r="B3566" t="str">
        <f>VLOOKUP(E3566,kontogrupp!A159:B1486,2,FALSE)</f>
        <v>50 - tööjõukulud</v>
      </c>
      <c r="C3566" t="s">
        <v>2038</v>
      </c>
      <c r="D3566">
        <v>15048</v>
      </c>
      <c r="E3566" s="1">
        <v>500250</v>
      </c>
      <c r="F3566" t="s">
        <v>102</v>
      </c>
      <c r="G3566" t="s">
        <v>609</v>
      </c>
      <c r="H3566" t="s">
        <v>610</v>
      </c>
      <c r="I3566" t="s">
        <v>250</v>
      </c>
      <c r="J3566" t="s">
        <v>251</v>
      </c>
    </row>
    <row r="3567" spans="1:14" x14ac:dyDescent="0.35">
      <c r="A3567" t="str">
        <f>VLOOKUP(E3567,kontoplaan!A554:F2022,6,FALSE)</f>
        <v>Põhitegevuse kulud</v>
      </c>
      <c r="B3567" t="str">
        <f>VLOOKUP(E3567,kontogrupp!A160:B1487,2,FALSE)</f>
        <v>50 - tööjõukulud</v>
      </c>
      <c r="C3567" t="s">
        <v>2038</v>
      </c>
      <c r="D3567">
        <v>45264</v>
      </c>
      <c r="E3567" s="1">
        <v>500210</v>
      </c>
      <c r="F3567" t="s">
        <v>220</v>
      </c>
      <c r="G3567" t="s">
        <v>609</v>
      </c>
      <c r="H3567" t="s">
        <v>610</v>
      </c>
      <c r="I3567" t="s">
        <v>250</v>
      </c>
      <c r="J3567" t="s">
        <v>251</v>
      </c>
    </row>
    <row r="3568" spans="1:14" x14ac:dyDescent="0.35">
      <c r="A3568" t="str">
        <f>VLOOKUP(E3568,kontoplaan!A555:F2023,6,FALSE)</f>
        <v>Põhitegevuse kulud</v>
      </c>
      <c r="B3568" t="str">
        <f>VLOOKUP(E3568,kontogrupp!A161:B1488,2,FALSE)</f>
        <v>50 - tööjõukulud</v>
      </c>
      <c r="C3568" t="s">
        <v>2038</v>
      </c>
      <c r="D3568">
        <v>355391</v>
      </c>
      <c r="E3568" s="1">
        <v>500260</v>
      </c>
      <c r="F3568" t="s">
        <v>157</v>
      </c>
      <c r="G3568" t="s">
        <v>609</v>
      </c>
      <c r="H3568" t="s">
        <v>610</v>
      </c>
      <c r="I3568" t="s">
        <v>250</v>
      </c>
      <c r="J3568" t="s">
        <v>251</v>
      </c>
    </row>
    <row r="3569" spans="1:14" x14ac:dyDescent="0.35">
      <c r="A3569" t="str">
        <f>VLOOKUP(E3569,kontoplaan!A556:F2024,6,FALSE)</f>
        <v>Põhitegevuse kulud</v>
      </c>
      <c r="B3569" t="str">
        <f>VLOOKUP(E3569,kontogrupp!A162:B1489,2,FALSE)</f>
        <v>50 - tööjõukulud</v>
      </c>
      <c r="C3569" t="s">
        <v>2103</v>
      </c>
      <c r="D3569">
        <v>16804</v>
      </c>
      <c r="E3569" s="1">
        <v>500210</v>
      </c>
      <c r="F3569" t="s">
        <v>220</v>
      </c>
      <c r="G3569" t="s">
        <v>154</v>
      </c>
      <c r="H3569" t="s">
        <v>155</v>
      </c>
      <c r="I3569" t="s">
        <v>117</v>
      </c>
      <c r="J3569" t="s">
        <v>118</v>
      </c>
      <c r="M3569" t="s">
        <v>1474</v>
      </c>
      <c r="N3569" t="s">
        <v>1475</v>
      </c>
    </row>
    <row r="3570" spans="1:14" x14ac:dyDescent="0.35">
      <c r="A3570" t="str">
        <f>VLOOKUP(E3570,kontoplaan!A557:F2025,6,FALSE)</f>
        <v>Põhitegevuse kulud</v>
      </c>
      <c r="B3570" t="str">
        <f>VLOOKUP(E3570,kontogrupp!A163:B1490,2,FALSE)</f>
        <v>50 - tööjõukulud</v>
      </c>
      <c r="C3570" t="s">
        <v>2104</v>
      </c>
      <c r="D3570">
        <v>286487</v>
      </c>
      <c r="E3570" s="1">
        <v>506000</v>
      </c>
      <c r="F3570" t="s">
        <v>28</v>
      </c>
      <c r="G3570" t="s">
        <v>288</v>
      </c>
      <c r="H3570" t="s">
        <v>289</v>
      </c>
      <c r="I3570" t="s">
        <v>117</v>
      </c>
      <c r="J3570" t="s">
        <v>118</v>
      </c>
      <c r="M3570" t="s">
        <v>286</v>
      </c>
      <c r="N3570" t="s">
        <v>287</v>
      </c>
    </row>
    <row r="3571" spans="1:14" x14ac:dyDescent="0.35">
      <c r="A3571" t="str">
        <f>VLOOKUP(E3571,kontoplaan!A558:F2026,6,FALSE)</f>
        <v>Põhitegevuse kulud</v>
      </c>
      <c r="B3571" t="str">
        <f>VLOOKUP(E3571,kontogrupp!A164:B1491,2,FALSE)</f>
        <v>50 - tööjõukulud</v>
      </c>
      <c r="C3571" t="s">
        <v>28</v>
      </c>
      <c r="D3571">
        <v>137182</v>
      </c>
      <c r="E3571" s="1">
        <v>506000</v>
      </c>
      <c r="F3571" t="s">
        <v>28</v>
      </c>
      <c r="G3571" t="s">
        <v>609</v>
      </c>
      <c r="H3571" t="s">
        <v>610</v>
      </c>
      <c r="I3571" t="s">
        <v>250</v>
      </c>
      <c r="J3571" t="s">
        <v>251</v>
      </c>
    </row>
    <row r="3572" spans="1:14" x14ac:dyDescent="0.35">
      <c r="A3572" t="str">
        <f>VLOOKUP(E3572,kontoplaan!A559:F2027,6,FALSE)</f>
        <v>Põhitegevuse kulud</v>
      </c>
      <c r="B3572" t="str">
        <f>VLOOKUP(E3572,kontogrupp!A165:B1492,2,FALSE)</f>
        <v>50 - tööjõukulud</v>
      </c>
      <c r="C3572" t="s">
        <v>18</v>
      </c>
      <c r="D3572">
        <v>3326</v>
      </c>
      <c r="E3572" s="1">
        <v>506040</v>
      </c>
      <c r="F3572" t="s">
        <v>18</v>
      </c>
      <c r="G3572" t="s">
        <v>609</v>
      </c>
      <c r="H3572" t="s">
        <v>610</v>
      </c>
      <c r="I3572" t="s">
        <v>250</v>
      </c>
      <c r="J3572" t="s">
        <v>251</v>
      </c>
    </row>
    <row r="3573" spans="1:14" x14ac:dyDescent="0.35">
      <c r="A3573" t="str">
        <f>VLOOKUP(E3573,kontoplaan!A560:F2028,6,FALSE)</f>
        <v>Põhitegevuse kulud</v>
      </c>
      <c r="B3573" t="str">
        <f>VLOOKUP(E3573,kontogrupp!A166:B1493,2,FALSE)</f>
        <v>50 - tööjõukulud</v>
      </c>
      <c r="C3573" t="s">
        <v>2038</v>
      </c>
      <c r="D3573">
        <v>584270</v>
      </c>
      <c r="E3573" s="1">
        <v>500260</v>
      </c>
      <c r="F3573" t="s">
        <v>157</v>
      </c>
      <c r="G3573" t="s">
        <v>154</v>
      </c>
      <c r="H3573" t="s">
        <v>155</v>
      </c>
      <c r="I3573" t="s">
        <v>117</v>
      </c>
      <c r="J3573" t="s">
        <v>118</v>
      </c>
      <c r="M3573" t="s">
        <v>286</v>
      </c>
      <c r="N3573" t="s">
        <v>287</v>
      </c>
    </row>
    <row r="3574" spans="1:14" hidden="1" x14ac:dyDescent="0.35">
      <c r="A3574" t="str">
        <f>VLOOKUP(E3574,kontoplaan!A561:F2029,6,FALSE)</f>
        <v>Põhitegevuse tulud</v>
      </c>
      <c r="B3574" t="str">
        <f>VLOOKUP(E3574,kontogrupp!A167:B1494,2,FALSE)</f>
        <v>32 - tulud kaupade ja teenuste müügist</v>
      </c>
      <c r="C3574" t="s">
        <v>748</v>
      </c>
      <c r="D3574">
        <v>101133</v>
      </c>
      <c r="E3574" s="1">
        <v>322000</v>
      </c>
      <c r="F3574" t="s">
        <v>748</v>
      </c>
      <c r="G3574" t="s">
        <v>609</v>
      </c>
      <c r="H3574" t="s">
        <v>610</v>
      </c>
      <c r="I3574" t="s">
        <v>250</v>
      </c>
      <c r="J3574" t="s">
        <v>251</v>
      </c>
    </row>
    <row r="3575" spans="1:14" x14ac:dyDescent="0.35">
      <c r="A3575" t="str">
        <f>VLOOKUP(E3575,kontoplaan!A562:F2030,6,FALSE)</f>
        <v>Põhitegevuse kulud</v>
      </c>
      <c r="B3575" t="str">
        <f>VLOOKUP(E3575,kontogrupp!A168:B1495,2,FALSE)</f>
        <v>50 - tööjõukulud</v>
      </c>
      <c r="C3575" t="s">
        <v>97</v>
      </c>
      <c r="D3575">
        <v>640</v>
      </c>
      <c r="E3575" s="1">
        <v>500500</v>
      </c>
      <c r="F3575" t="s">
        <v>97</v>
      </c>
      <c r="G3575" t="s">
        <v>609</v>
      </c>
      <c r="H3575" t="s">
        <v>610</v>
      </c>
      <c r="I3575" t="s">
        <v>250</v>
      </c>
      <c r="J3575" t="s">
        <v>251</v>
      </c>
    </row>
    <row r="3576" spans="1:14" x14ac:dyDescent="0.35">
      <c r="A3576" t="str">
        <f>VLOOKUP(E3576,kontoplaan!A563:F2031,6,FALSE)</f>
        <v>Põhitegevuse kulud</v>
      </c>
      <c r="B3576" t="str">
        <f>VLOOKUP(E3576,kontogrupp!A169:B1496,2,FALSE)</f>
        <v>50 - tööjõukulud</v>
      </c>
      <c r="C3576" t="s">
        <v>2105</v>
      </c>
      <c r="D3576">
        <v>6946</v>
      </c>
      <c r="E3576" s="1">
        <v>506040</v>
      </c>
      <c r="F3576" t="s">
        <v>18</v>
      </c>
      <c r="G3576" t="s">
        <v>288</v>
      </c>
      <c r="H3576" t="s">
        <v>289</v>
      </c>
      <c r="I3576" t="s">
        <v>117</v>
      </c>
      <c r="J3576" t="s">
        <v>118</v>
      </c>
      <c r="M3576" t="s">
        <v>286</v>
      </c>
      <c r="N3576" t="s">
        <v>287</v>
      </c>
    </row>
    <row r="3577" spans="1:14" x14ac:dyDescent="0.35">
      <c r="A3577" t="str">
        <f>VLOOKUP(E3577,kontoplaan!A564:F2032,6,FALSE)</f>
        <v>Põhitegevuse kulud</v>
      </c>
      <c r="B3577" t="str">
        <f>VLOOKUP(E3577,kontogrupp!A170:B1497,2,FALSE)</f>
        <v>50 - tööjõukulud</v>
      </c>
      <c r="C3577" t="s">
        <v>2102</v>
      </c>
      <c r="D3577">
        <v>20988</v>
      </c>
      <c r="E3577" s="1">
        <v>500240</v>
      </c>
      <c r="F3577" t="s">
        <v>206</v>
      </c>
      <c r="G3577" t="s">
        <v>154</v>
      </c>
      <c r="H3577" t="s">
        <v>155</v>
      </c>
      <c r="I3577" t="s">
        <v>117</v>
      </c>
      <c r="J3577" t="s">
        <v>118</v>
      </c>
      <c r="M3577" t="s">
        <v>141</v>
      </c>
      <c r="N3577" t="s">
        <v>142</v>
      </c>
    </row>
    <row r="3578" spans="1:14" hidden="1" x14ac:dyDescent="0.35">
      <c r="A3578" t="str">
        <f>VLOOKUP(E3578,kontoplaan!A565:F2033,6,FALSE)</f>
        <v>Põhitegevuse tulud</v>
      </c>
      <c r="B3578" t="str">
        <f>VLOOKUP(E3578,kontogrupp!A171:B1498,2,FALSE)</f>
        <v>32 - tulud kaupade ja teenuste müügist</v>
      </c>
      <c r="C3578" t="s">
        <v>1467</v>
      </c>
      <c r="D3578">
        <v>400</v>
      </c>
      <c r="E3578" s="1">
        <v>323320</v>
      </c>
      <c r="F3578" t="s">
        <v>1467</v>
      </c>
      <c r="G3578" t="s">
        <v>609</v>
      </c>
      <c r="H3578" t="s">
        <v>610</v>
      </c>
      <c r="I3578" t="s">
        <v>250</v>
      </c>
      <c r="J3578" t="s">
        <v>251</v>
      </c>
    </row>
    <row r="3579" spans="1:14" x14ac:dyDescent="0.35">
      <c r="A3579" t="str">
        <f>VLOOKUP(E3579,kontoplaan!A566:F2034,6,FALSE)</f>
        <v>Põhitegevuse kulud</v>
      </c>
      <c r="B3579" t="str">
        <f>VLOOKUP(E3579,kontogrupp!A172:B1499,2,FALSE)</f>
        <v>50 - tööjõukulud</v>
      </c>
      <c r="C3579" t="s">
        <v>2106</v>
      </c>
      <c r="D3579">
        <v>58889</v>
      </c>
      <c r="E3579" s="1">
        <v>500270</v>
      </c>
      <c r="F3579" t="s">
        <v>238</v>
      </c>
      <c r="G3579" t="s">
        <v>154</v>
      </c>
      <c r="H3579" t="s">
        <v>155</v>
      </c>
      <c r="I3579" t="s">
        <v>117</v>
      </c>
      <c r="J3579" t="s">
        <v>118</v>
      </c>
      <c r="M3579" t="s">
        <v>141</v>
      </c>
      <c r="N3579" t="s">
        <v>142</v>
      </c>
    </row>
    <row r="3580" spans="1:14" x14ac:dyDescent="0.35">
      <c r="A3580" t="str">
        <f>VLOOKUP(E3580,kontoplaan!A567:F2035,6,FALSE)</f>
        <v>Põhitegevuse kulud</v>
      </c>
      <c r="B3580" t="str">
        <f>VLOOKUP(E3580,kontogrupp!A173:B1500,2,FALSE)</f>
        <v>50 - tööjõukulud</v>
      </c>
      <c r="C3580" t="s">
        <v>28</v>
      </c>
      <c r="D3580">
        <v>5545</v>
      </c>
      <c r="E3580" s="1">
        <v>506000</v>
      </c>
      <c r="F3580" t="s">
        <v>28</v>
      </c>
      <c r="G3580" t="s">
        <v>154</v>
      </c>
      <c r="H3580" t="s">
        <v>155</v>
      </c>
      <c r="I3580" t="s">
        <v>117</v>
      </c>
      <c r="J3580" t="s">
        <v>118</v>
      </c>
      <c r="M3580" t="s">
        <v>1474</v>
      </c>
      <c r="N3580" t="s">
        <v>1475</v>
      </c>
    </row>
    <row r="3581" spans="1:14" x14ac:dyDescent="0.35">
      <c r="A3581" t="str">
        <f>VLOOKUP(E3581,kontoplaan!A568:F2036,6,FALSE)</f>
        <v>Põhitegevuse kulud</v>
      </c>
      <c r="B3581" t="str">
        <f>VLOOKUP(E3581,kontogrupp!A174:B1501,2,FALSE)</f>
        <v>50 - tööjõukulud</v>
      </c>
      <c r="C3581" t="s">
        <v>18</v>
      </c>
      <c r="D3581">
        <v>135</v>
      </c>
      <c r="E3581" s="1">
        <v>506040</v>
      </c>
      <c r="F3581" t="s">
        <v>18</v>
      </c>
      <c r="G3581" t="s">
        <v>154</v>
      </c>
      <c r="H3581" t="s">
        <v>155</v>
      </c>
      <c r="I3581" t="s">
        <v>117</v>
      </c>
      <c r="J3581" t="s">
        <v>118</v>
      </c>
      <c r="M3581" t="s">
        <v>1474</v>
      </c>
      <c r="N3581" t="s">
        <v>1475</v>
      </c>
    </row>
    <row r="3582" spans="1:14" x14ac:dyDescent="0.35">
      <c r="A3582" t="str">
        <f>VLOOKUP(E3582,kontoplaan!A569:F2037,6,FALSE)</f>
        <v>Põhitegevuse kulud</v>
      </c>
      <c r="B3582" t="str">
        <f>VLOOKUP(E3582,kontogrupp!A175:B1502,2,FALSE)</f>
        <v>50 - tööjõukulud</v>
      </c>
      <c r="C3582" t="s">
        <v>28</v>
      </c>
      <c r="D3582">
        <v>26359</v>
      </c>
      <c r="E3582" s="1">
        <v>506000</v>
      </c>
      <c r="F3582" t="s">
        <v>28</v>
      </c>
      <c r="G3582" t="s">
        <v>154</v>
      </c>
      <c r="H3582" t="s">
        <v>155</v>
      </c>
      <c r="I3582" t="s">
        <v>117</v>
      </c>
      <c r="J3582" t="s">
        <v>118</v>
      </c>
      <c r="M3582" t="s">
        <v>141</v>
      </c>
      <c r="N3582" t="s">
        <v>142</v>
      </c>
    </row>
    <row r="3583" spans="1:14" x14ac:dyDescent="0.35">
      <c r="A3583" t="str">
        <f>VLOOKUP(E3583,kontoplaan!A570:F2038,6,FALSE)</f>
        <v>Põhitegevuse kulud</v>
      </c>
      <c r="B3583" t="str">
        <f>VLOOKUP(E3583,kontogrupp!A176:B1503,2,FALSE)</f>
        <v>50 - tööjõukulud</v>
      </c>
      <c r="C3583" t="s">
        <v>18</v>
      </c>
      <c r="D3583">
        <v>640</v>
      </c>
      <c r="E3583" s="1">
        <v>506040</v>
      </c>
      <c r="F3583" t="s">
        <v>18</v>
      </c>
      <c r="G3583" t="s">
        <v>154</v>
      </c>
      <c r="H3583" t="s">
        <v>155</v>
      </c>
      <c r="I3583" t="s">
        <v>117</v>
      </c>
      <c r="J3583" t="s">
        <v>118</v>
      </c>
      <c r="M3583" t="s">
        <v>141</v>
      </c>
      <c r="N3583" t="s">
        <v>142</v>
      </c>
    </row>
    <row r="3584" spans="1:14" x14ac:dyDescent="0.35">
      <c r="A3584" t="str">
        <f>VLOOKUP(E3584,kontoplaan!A571:F2039,6,FALSE)</f>
        <v>Põhitegevuse kulud</v>
      </c>
      <c r="B3584" t="str">
        <f>VLOOKUP(E3584,kontogrupp!A177:B1504,2,FALSE)</f>
        <v>50 - tööjõukulud</v>
      </c>
      <c r="C3584" t="s">
        <v>28</v>
      </c>
      <c r="D3584">
        <v>192809</v>
      </c>
      <c r="E3584" s="1">
        <v>506000</v>
      </c>
      <c r="F3584" t="s">
        <v>28</v>
      </c>
      <c r="G3584" t="s">
        <v>154</v>
      </c>
      <c r="H3584" t="s">
        <v>155</v>
      </c>
      <c r="I3584" t="s">
        <v>117</v>
      </c>
      <c r="J3584" t="s">
        <v>118</v>
      </c>
      <c r="M3584" t="s">
        <v>286</v>
      </c>
      <c r="N3584" t="s">
        <v>287</v>
      </c>
    </row>
    <row r="3585" spans="1:16" x14ac:dyDescent="0.35">
      <c r="A3585" t="str">
        <f>VLOOKUP(E3585,kontoplaan!A572:F2040,6,FALSE)</f>
        <v>Põhitegevuse kulud</v>
      </c>
      <c r="B3585" t="str">
        <f>VLOOKUP(E3585,kontogrupp!A178:B1505,2,FALSE)</f>
        <v>50 - tööjõukulud</v>
      </c>
      <c r="C3585" t="s">
        <v>18</v>
      </c>
      <c r="D3585">
        <v>4675</v>
      </c>
      <c r="E3585" s="1">
        <v>506040</v>
      </c>
      <c r="F3585" t="s">
        <v>18</v>
      </c>
      <c r="G3585" t="s">
        <v>154</v>
      </c>
      <c r="H3585" t="s">
        <v>155</v>
      </c>
      <c r="I3585" t="s">
        <v>117</v>
      </c>
      <c r="J3585" t="s">
        <v>118</v>
      </c>
      <c r="M3585" t="s">
        <v>286</v>
      </c>
      <c r="N3585" t="s">
        <v>287</v>
      </c>
    </row>
    <row r="3586" spans="1:16" x14ac:dyDescent="0.35">
      <c r="A3586" t="str">
        <f>VLOOKUP(E3586,kontoplaan!A573:F2041,6,FALSE)</f>
        <v>Põhitegevuse kulud</v>
      </c>
      <c r="B3586" t="str">
        <f>VLOOKUP(E3586,kontogrupp!A179:B1506,2,FALSE)</f>
        <v>41 - toetused füüsilistele isikutele</v>
      </c>
      <c r="C3586" t="s">
        <v>81</v>
      </c>
      <c r="D3586">
        <v>5000</v>
      </c>
      <c r="E3586" s="1">
        <v>413900</v>
      </c>
      <c r="F3586" t="s">
        <v>81</v>
      </c>
      <c r="G3586" t="s">
        <v>139</v>
      </c>
      <c r="H3586" t="s">
        <v>140</v>
      </c>
      <c r="I3586" t="s">
        <v>839</v>
      </c>
      <c r="J3586" t="s">
        <v>840</v>
      </c>
      <c r="O3586" t="s">
        <v>1696</v>
      </c>
      <c r="P3586" t="s">
        <v>1697</v>
      </c>
    </row>
    <row r="3587" spans="1:16" x14ac:dyDescent="0.35">
      <c r="A3587" t="str">
        <f>VLOOKUP(E3587,kontoplaan!A574:F2042,6,FALSE)</f>
        <v>Põhitegevuse kulud</v>
      </c>
      <c r="B3587" t="str">
        <f>VLOOKUP(E3587,kontogrupp!A180:B1507,2,FALSE)</f>
        <v>55 - majandamiskulud</v>
      </c>
      <c r="C3587" t="s">
        <v>2107</v>
      </c>
      <c r="D3587">
        <v>500</v>
      </c>
      <c r="E3587" s="1">
        <v>551308</v>
      </c>
      <c r="F3587" t="s">
        <v>184</v>
      </c>
      <c r="G3587" t="s">
        <v>19</v>
      </c>
      <c r="H3587" t="s">
        <v>20</v>
      </c>
      <c r="I3587" t="s">
        <v>21</v>
      </c>
      <c r="J3587" t="s">
        <v>22</v>
      </c>
    </row>
    <row r="3588" spans="1:16" hidden="1" x14ac:dyDescent="0.35">
      <c r="A3588" t="str">
        <f>VLOOKUP(E3588,kontoplaan!A2:F1470,6,FALSE)</f>
        <v>Investeerimistegevuse kulud</v>
      </c>
      <c r="B3588" t="str">
        <f>VLOOKUP(E3588,kontogrupp!A181:B1508,2,FALSE)</f>
        <v>15 - põhivara soetus</v>
      </c>
      <c r="C3588" t="s">
        <v>2108</v>
      </c>
      <c r="D3588">
        <v>100000</v>
      </c>
      <c r="E3588" s="1">
        <v>155109</v>
      </c>
      <c r="F3588" t="s">
        <v>177</v>
      </c>
      <c r="G3588" t="s">
        <v>47</v>
      </c>
      <c r="H3588" t="s">
        <v>48</v>
      </c>
      <c r="I3588" t="s">
        <v>32</v>
      </c>
      <c r="J3588" t="s">
        <v>33</v>
      </c>
      <c r="O3588" t="s">
        <v>725</v>
      </c>
      <c r="P3588" t="s">
        <v>726</v>
      </c>
    </row>
    <row r="3589" spans="1:16" hidden="1" x14ac:dyDescent="0.35">
      <c r="A3589" t="str">
        <f>VLOOKUP(E3589,kontoplaan!A3:F1471,6,FALSE)</f>
        <v>Investeerimistegevuse kulud</v>
      </c>
      <c r="B3589" t="str">
        <f>VLOOKUP(E3589,kontogrupp!A182:B1509,2,FALSE)</f>
        <v>15 - põhivara soetus</v>
      </c>
      <c r="C3589" t="s">
        <v>2109</v>
      </c>
      <c r="D3589">
        <v>200000</v>
      </c>
      <c r="E3589" s="1">
        <v>155109</v>
      </c>
      <c r="F3589" t="s">
        <v>177</v>
      </c>
      <c r="G3589" t="s">
        <v>47</v>
      </c>
      <c r="H3589" t="s">
        <v>48</v>
      </c>
      <c r="I3589" t="s">
        <v>32</v>
      </c>
      <c r="J3589" t="s">
        <v>33</v>
      </c>
      <c r="O3589" t="s">
        <v>1236</v>
      </c>
      <c r="P3589" t="s">
        <v>1237</v>
      </c>
    </row>
    <row r="3590" spans="1:16" hidden="1" x14ac:dyDescent="0.35">
      <c r="A3590" t="str">
        <f>VLOOKUP(E3590,kontoplaan!A4:F1472,6,FALSE)</f>
        <v>Investeerimistegevuse kulud</v>
      </c>
      <c r="B3590" t="str">
        <f>VLOOKUP(E3590,kontogrupp!A183:B1510,2,FALSE)</f>
        <v>45 - toetused juriidilistele isikutele</v>
      </c>
      <c r="C3590" t="s">
        <v>2110</v>
      </c>
      <c r="D3590">
        <v>80000</v>
      </c>
      <c r="E3590" s="1">
        <v>450200</v>
      </c>
      <c r="F3590" t="s">
        <v>201</v>
      </c>
      <c r="G3590" t="s">
        <v>47</v>
      </c>
      <c r="H3590" t="s">
        <v>48</v>
      </c>
      <c r="I3590" t="s">
        <v>1587</v>
      </c>
      <c r="J3590" t="s">
        <v>1588</v>
      </c>
      <c r="O3590" t="s">
        <v>1589</v>
      </c>
      <c r="P3590" t="s">
        <v>1590</v>
      </c>
    </row>
    <row r="3591" spans="1:16" x14ac:dyDescent="0.35">
      <c r="A3591" t="str">
        <f>VLOOKUP(E3591,kontoplaan!A5:F1473,6,FALSE)</f>
        <v>Põhitegevuse kulud</v>
      </c>
      <c r="B3591" t="str">
        <f>VLOOKUP(E3591,kontogrupp!A184:B1511,2,FALSE)</f>
        <v>55 - majandamiskulud</v>
      </c>
      <c r="C3591" t="s">
        <v>2111</v>
      </c>
      <c r="D3591">
        <v>1600</v>
      </c>
      <c r="E3591" s="1">
        <v>550400</v>
      </c>
      <c r="F3591" t="s">
        <v>138</v>
      </c>
      <c r="G3591" t="s">
        <v>288</v>
      </c>
      <c r="H3591" t="s">
        <v>289</v>
      </c>
      <c r="I3591" t="s">
        <v>117</v>
      </c>
      <c r="J3591" t="s">
        <v>118</v>
      </c>
    </row>
    <row r="3592" spans="1:16" hidden="1" x14ac:dyDescent="0.35">
      <c r="A3592" t="str">
        <f>VLOOKUP(E3592,kontoplaan!A6:F1474,6,FALSE)</f>
        <v>Investeerimistegevuse kulud</v>
      </c>
      <c r="B3592" t="str">
        <f>VLOOKUP(E3592,kontogrupp!A185:B1512,2,FALSE)</f>
        <v>45 - toetused juriidilistele isikutele</v>
      </c>
      <c r="C3592" t="s">
        <v>2112</v>
      </c>
      <c r="D3592">
        <v>30000</v>
      </c>
      <c r="E3592" s="1">
        <v>450200</v>
      </c>
      <c r="F3592" t="s">
        <v>201</v>
      </c>
      <c r="G3592" t="s">
        <v>47</v>
      </c>
      <c r="H3592" t="s">
        <v>48</v>
      </c>
      <c r="I3592" t="s">
        <v>49</v>
      </c>
      <c r="J3592" t="s">
        <v>50</v>
      </c>
      <c r="O3592" t="s">
        <v>2113</v>
      </c>
      <c r="P3592" t="s">
        <v>2112</v>
      </c>
    </row>
    <row r="3593" spans="1:16" hidden="1" x14ac:dyDescent="0.35">
      <c r="A3593" t="str">
        <f>VLOOKUP(E3593,kontoplaan!A7:F1475,6,FALSE)</f>
        <v>Investeerimistegevuse kulud</v>
      </c>
      <c r="B3593" t="str">
        <f>VLOOKUP(E3593,kontogrupp!A186:B1513,2,FALSE)</f>
        <v>45 - toetused juriidilistele isikutele</v>
      </c>
      <c r="C3593" t="s">
        <v>201</v>
      </c>
      <c r="D3593">
        <v>60000</v>
      </c>
      <c r="E3593" s="1">
        <v>450200</v>
      </c>
      <c r="F3593" t="s">
        <v>201</v>
      </c>
      <c r="G3593" t="s">
        <v>47</v>
      </c>
      <c r="H3593" t="s">
        <v>48</v>
      </c>
      <c r="I3593" t="s">
        <v>339</v>
      </c>
      <c r="J3593" t="s">
        <v>340</v>
      </c>
      <c r="K3593" t="s">
        <v>1177</v>
      </c>
      <c r="L3593" t="s">
        <v>1178</v>
      </c>
      <c r="O3593" t="s">
        <v>1173</v>
      </c>
      <c r="P3593" t="s">
        <v>1174</v>
      </c>
    </row>
    <row r="3594" spans="1:16" hidden="1" x14ac:dyDescent="0.35">
      <c r="A3594" t="str">
        <f>VLOOKUP(E3594,kontoplaan!A8:F1476,6,FALSE)</f>
        <v>Investeerimistegevuse kulud</v>
      </c>
      <c r="B3594" t="str">
        <f>VLOOKUP(E3594,kontogrupp!A187:B1514,2,FALSE)</f>
        <v>45 - toetused juriidilistele isikutele</v>
      </c>
      <c r="C3594" t="s">
        <v>2114</v>
      </c>
      <c r="D3594">
        <v>120000</v>
      </c>
      <c r="E3594" s="1">
        <v>450200</v>
      </c>
      <c r="F3594" t="s">
        <v>201</v>
      </c>
      <c r="G3594" t="s">
        <v>47</v>
      </c>
      <c r="H3594" t="s">
        <v>48</v>
      </c>
      <c r="I3594" t="s">
        <v>355</v>
      </c>
      <c r="J3594" t="s">
        <v>356</v>
      </c>
      <c r="O3594" t="s">
        <v>2115</v>
      </c>
      <c r="P3594" t="s">
        <v>2116</v>
      </c>
    </row>
    <row r="3595" spans="1:16" hidden="1" x14ac:dyDescent="0.35">
      <c r="A3595" t="str">
        <f>VLOOKUP(E3595,kontoplaan!A9:F1477,6,FALSE)</f>
        <v>Investeerimistegevuse kulud</v>
      </c>
      <c r="B3595" t="str">
        <f>VLOOKUP(E3595,kontogrupp!A188:B1515,2,FALSE)</f>
        <v>15 - põhivara soetus</v>
      </c>
      <c r="C3595" t="s">
        <v>2117</v>
      </c>
      <c r="D3595">
        <v>591600</v>
      </c>
      <c r="E3595" s="1">
        <v>155109</v>
      </c>
      <c r="F3595" t="s">
        <v>177</v>
      </c>
      <c r="G3595" t="s">
        <v>47</v>
      </c>
      <c r="H3595" t="s">
        <v>48</v>
      </c>
      <c r="I3595" t="s">
        <v>32</v>
      </c>
      <c r="J3595" t="s">
        <v>33</v>
      </c>
      <c r="M3595" t="s">
        <v>1756</v>
      </c>
      <c r="N3595" t="s">
        <v>1757</v>
      </c>
    </row>
    <row r="3596" spans="1:16" x14ac:dyDescent="0.35">
      <c r="A3596" t="str">
        <f>VLOOKUP(E3596,kontoplaan!A10:F1478,6,FALSE)</f>
        <v>Põhitegevuse kulud</v>
      </c>
      <c r="B3596" t="str">
        <f>VLOOKUP(E3596,kontogrupp!A189:B1516,2,FALSE)</f>
        <v>55 - majandamiskulud</v>
      </c>
      <c r="C3596" t="s">
        <v>86</v>
      </c>
      <c r="D3596">
        <v>324</v>
      </c>
      <c r="E3596" s="1">
        <v>550099</v>
      </c>
      <c r="F3596" t="s">
        <v>86</v>
      </c>
      <c r="G3596" t="s">
        <v>554</v>
      </c>
      <c r="H3596" t="s">
        <v>555</v>
      </c>
      <c r="I3596" t="s">
        <v>492</v>
      </c>
      <c r="J3596" t="s">
        <v>493</v>
      </c>
    </row>
    <row r="3597" spans="1:16" x14ac:dyDescent="0.35">
      <c r="A3597" t="str">
        <f>VLOOKUP(E3597,kontoplaan!A11:F1479,6,FALSE)</f>
        <v>Põhitegevuse kulud</v>
      </c>
      <c r="B3597" t="str">
        <f>VLOOKUP(E3597,kontogrupp!A190:B1517,2,FALSE)</f>
        <v>55 - majandamiskulud</v>
      </c>
      <c r="C3597" t="s">
        <v>190</v>
      </c>
      <c r="D3597">
        <v>285</v>
      </c>
      <c r="E3597" s="1">
        <v>550000</v>
      </c>
      <c r="F3597" t="s">
        <v>190</v>
      </c>
      <c r="G3597" t="s">
        <v>458</v>
      </c>
      <c r="H3597" t="s">
        <v>459</v>
      </c>
      <c r="I3597" t="s">
        <v>348</v>
      </c>
      <c r="J3597" t="s">
        <v>349</v>
      </c>
    </row>
    <row r="3598" spans="1:16" x14ac:dyDescent="0.35">
      <c r="A3598" t="str">
        <f>VLOOKUP(E3598,kontoplaan!A12:F1480,6,FALSE)</f>
        <v>Põhitegevuse kulud</v>
      </c>
      <c r="B3598" t="str">
        <f>VLOOKUP(E3598,kontogrupp!A191:B1518,2,FALSE)</f>
        <v>55 - majandamiskulud</v>
      </c>
      <c r="C3598" t="s">
        <v>261</v>
      </c>
      <c r="D3598">
        <v>475</v>
      </c>
      <c r="E3598" s="1">
        <v>550011</v>
      </c>
      <c r="F3598" t="s">
        <v>261</v>
      </c>
      <c r="G3598" t="s">
        <v>458</v>
      </c>
      <c r="H3598" t="s">
        <v>459</v>
      </c>
      <c r="I3598" t="s">
        <v>348</v>
      </c>
      <c r="J3598" t="s">
        <v>349</v>
      </c>
    </row>
    <row r="3599" spans="1:16" hidden="1" x14ac:dyDescent="0.35">
      <c r="A3599" t="str">
        <f>VLOOKUP(E3599,kontoplaan!A13:F1481,6,FALSE)</f>
        <v>Investeerimistegevuse kulud</v>
      </c>
      <c r="B3599" t="str">
        <f>VLOOKUP(E3599,kontogrupp!A192:B1519,2,FALSE)</f>
        <v>15 - põhivara soetus</v>
      </c>
      <c r="C3599" t="s">
        <v>663</v>
      </c>
      <c r="D3599">
        <v>80000</v>
      </c>
      <c r="E3599" s="1">
        <v>155100</v>
      </c>
      <c r="F3599" t="s">
        <v>663</v>
      </c>
      <c r="G3599" t="s">
        <v>332</v>
      </c>
      <c r="H3599" t="s">
        <v>333</v>
      </c>
      <c r="I3599" t="s">
        <v>178</v>
      </c>
      <c r="J3599" t="s">
        <v>179</v>
      </c>
      <c r="M3599" t="s">
        <v>658</v>
      </c>
      <c r="N3599" t="s">
        <v>659</v>
      </c>
    </row>
    <row r="3600" spans="1:16" x14ac:dyDescent="0.35">
      <c r="A3600" t="str">
        <f>VLOOKUP(E3600,kontoplaan!A14:F1482,6,FALSE)</f>
        <v>Põhitegevuse kulud</v>
      </c>
      <c r="B3600" t="str">
        <f>VLOOKUP(E3600,kontogrupp!A193:B1520,2,FALSE)</f>
        <v>50 - tööjõukulud</v>
      </c>
      <c r="C3600" t="s">
        <v>2038</v>
      </c>
      <c r="D3600">
        <v>85200</v>
      </c>
      <c r="E3600" s="1">
        <v>500100</v>
      </c>
      <c r="F3600" t="s">
        <v>1046</v>
      </c>
      <c r="G3600" t="s">
        <v>332</v>
      </c>
      <c r="H3600" t="s">
        <v>333</v>
      </c>
      <c r="I3600" t="s">
        <v>178</v>
      </c>
      <c r="J3600" t="s">
        <v>179</v>
      </c>
      <c r="O3600" t="s">
        <v>23</v>
      </c>
      <c r="P3600" t="s">
        <v>24</v>
      </c>
    </row>
    <row r="3601" spans="1:16" x14ac:dyDescent="0.35">
      <c r="A3601" t="str">
        <f>VLOOKUP(E3601,kontoplaan!A15:F1483,6,FALSE)</f>
        <v>Põhitegevuse kulud</v>
      </c>
      <c r="B3601" t="str">
        <f>VLOOKUP(E3601,kontogrupp!A194:B1521,2,FALSE)</f>
        <v>50 - tööjõukulud</v>
      </c>
      <c r="C3601" t="s">
        <v>2038</v>
      </c>
      <c r="D3601">
        <v>21600</v>
      </c>
      <c r="E3601" s="1">
        <v>500250</v>
      </c>
      <c r="F3601" t="s">
        <v>102</v>
      </c>
      <c r="G3601" t="s">
        <v>332</v>
      </c>
      <c r="H3601" t="s">
        <v>333</v>
      </c>
      <c r="I3601" t="s">
        <v>178</v>
      </c>
      <c r="J3601" t="s">
        <v>179</v>
      </c>
      <c r="O3601" t="s">
        <v>23</v>
      </c>
      <c r="P3601" t="s">
        <v>24</v>
      </c>
    </row>
    <row r="3602" spans="1:16" x14ac:dyDescent="0.35">
      <c r="A3602" t="str">
        <f>VLOOKUP(E3602,kontoplaan!A16:F1484,6,FALSE)</f>
        <v>Põhitegevuse kulud</v>
      </c>
      <c r="B3602" t="str">
        <f>VLOOKUP(E3602,kontogrupp!A195:B1522,2,FALSE)</f>
        <v>50 - tööjõukulud</v>
      </c>
      <c r="C3602" t="s">
        <v>2038</v>
      </c>
      <c r="D3602">
        <v>107400</v>
      </c>
      <c r="E3602" s="1">
        <v>500140</v>
      </c>
      <c r="F3602" t="s">
        <v>108</v>
      </c>
      <c r="G3602" t="s">
        <v>332</v>
      </c>
      <c r="H3602" t="s">
        <v>333</v>
      </c>
      <c r="I3602" t="s">
        <v>178</v>
      </c>
      <c r="J3602" t="s">
        <v>179</v>
      </c>
      <c r="O3602" t="s">
        <v>23</v>
      </c>
      <c r="P3602" t="s">
        <v>24</v>
      </c>
    </row>
    <row r="3603" spans="1:16" x14ac:dyDescent="0.35">
      <c r="A3603" t="str">
        <f>VLOOKUP(E3603,kontoplaan!A17:F1485,6,FALSE)</f>
        <v>Põhitegevuse kulud</v>
      </c>
      <c r="B3603" t="str">
        <f>VLOOKUP(E3603,kontogrupp!A196:B1523,2,FALSE)</f>
        <v>50 - tööjõukulud</v>
      </c>
      <c r="C3603" t="s">
        <v>28</v>
      </c>
      <c r="D3603">
        <v>70686</v>
      </c>
      <c r="E3603" s="1">
        <v>506000</v>
      </c>
      <c r="F3603" t="s">
        <v>28</v>
      </c>
      <c r="G3603" t="s">
        <v>332</v>
      </c>
      <c r="H3603" t="s">
        <v>333</v>
      </c>
      <c r="I3603" t="s">
        <v>178</v>
      </c>
      <c r="J3603" t="s">
        <v>179</v>
      </c>
      <c r="O3603" t="s">
        <v>23</v>
      </c>
      <c r="P3603" t="s">
        <v>24</v>
      </c>
    </row>
    <row r="3604" spans="1:16" x14ac:dyDescent="0.35">
      <c r="A3604" t="str">
        <f>VLOOKUP(E3604,kontoplaan!A18:F1486,6,FALSE)</f>
        <v>Põhitegevuse kulud</v>
      </c>
      <c r="B3604" t="str">
        <f>VLOOKUP(E3604,kontogrupp!A197:B1524,2,FALSE)</f>
        <v>50 - tööjõukulud</v>
      </c>
      <c r="C3604" t="s">
        <v>18</v>
      </c>
      <c r="D3604">
        <v>1714</v>
      </c>
      <c r="E3604" s="1">
        <v>506040</v>
      </c>
      <c r="F3604" t="s">
        <v>18</v>
      </c>
      <c r="G3604" t="s">
        <v>332</v>
      </c>
      <c r="H3604" t="s">
        <v>333</v>
      </c>
      <c r="I3604" t="s">
        <v>178</v>
      </c>
      <c r="J3604" t="s">
        <v>179</v>
      </c>
      <c r="O3604" t="s">
        <v>23</v>
      </c>
      <c r="P3604" t="s">
        <v>24</v>
      </c>
    </row>
    <row r="3605" spans="1:16" x14ac:dyDescent="0.35">
      <c r="A3605" t="str">
        <f>VLOOKUP(E3605,kontoplaan!A19:F1487,6,FALSE)</f>
        <v>Põhitegevuse kulud</v>
      </c>
      <c r="B3605" t="str">
        <f>VLOOKUP(E3605,kontogrupp!A198:B1525,2,FALSE)</f>
        <v>55 - majandamiskulud</v>
      </c>
      <c r="C3605" t="s">
        <v>520</v>
      </c>
      <c r="D3605">
        <v>340</v>
      </c>
      <c r="E3605" s="1">
        <v>550309</v>
      </c>
      <c r="F3605" t="s">
        <v>520</v>
      </c>
      <c r="G3605" t="s">
        <v>380</v>
      </c>
      <c r="H3605" t="s">
        <v>381</v>
      </c>
      <c r="I3605" t="s">
        <v>250</v>
      </c>
      <c r="J3605" t="s">
        <v>251</v>
      </c>
    </row>
    <row r="3606" spans="1:16" x14ac:dyDescent="0.35">
      <c r="A3606" t="str">
        <f>VLOOKUP(E3606,kontoplaan!A20:F1488,6,FALSE)</f>
        <v>Põhitegevuse kulud</v>
      </c>
      <c r="B3606" t="str">
        <f>VLOOKUP(E3606,kontogrupp!A199:B1526,2,FALSE)</f>
        <v>55 - majandamiskulud</v>
      </c>
      <c r="C3606" t="s">
        <v>190</v>
      </c>
      <c r="D3606">
        <v>200</v>
      </c>
      <c r="E3606" s="1">
        <v>550000</v>
      </c>
      <c r="F3606" t="s">
        <v>190</v>
      </c>
      <c r="G3606" t="s">
        <v>380</v>
      </c>
      <c r="H3606" t="s">
        <v>381</v>
      </c>
      <c r="I3606" t="s">
        <v>250</v>
      </c>
      <c r="J3606" t="s">
        <v>251</v>
      </c>
    </row>
    <row r="3607" spans="1:16" x14ac:dyDescent="0.35">
      <c r="A3607" t="str">
        <f>VLOOKUP(E3607,kontoplaan!A21:F1489,6,FALSE)</f>
        <v>Põhitegevuse kulud</v>
      </c>
      <c r="B3607" t="str">
        <f>VLOOKUP(E3607,kontogrupp!A200:B1527,2,FALSE)</f>
        <v>55 - majandamiskulud</v>
      </c>
      <c r="C3607" t="s">
        <v>297</v>
      </c>
      <c r="D3607">
        <v>10450</v>
      </c>
      <c r="E3607" s="1">
        <v>552520</v>
      </c>
      <c r="F3607" t="s">
        <v>297</v>
      </c>
      <c r="G3607" t="s">
        <v>380</v>
      </c>
      <c r="H3607" t="s">
        <v>381</v>
      </c>
      <c r="I3607" t="s">
        <v>250</v>
      </c>
      <c r="J3607" t="s">
        <v>251</v>
      </c>
    </row>
    <row r="3608" spans="1:16" x14ac:dyDescent="0.35">
      <c r="A3608" t="str">
        <f>VLOOKUP(E3608,kontoplaan!A22:F1490,6,FALSE)</f>
        <v>Põhitegevuse kulud</v>
      </c>
      <c r="B3608" t="str">
        <f>VLOOKUP(E3608,kontogrupp!A201:B1528,2,FALSE)</f>
        <v>55 - majandamiskulud</v>
      </c>
      <c r="C3608" t="s">
        <v>188</v>
      </c>
      <c r="D3608">
        <v>2650</v>
      </c>
      <c r="E3608" s="1">
        <v>552230</v>
      </c>
      <c r="F3608" t="s">
        <v>188</v>
      </c>
      <c r="G3608" t="s">
        <v>380</v>
      </c>
      <c r="H3608" t="s">
        <v>381</v>
      </c>
      <c r="I3608" t="s">
        <v>250</v>
      </c>
      <c r="J3608" t="s">
        <v>251</v>
      </c>
    </row>
    <row r="3609" spans="1:16" x14ac:dyDescent="0.35">
      <c r="A3609" t="str">
        <f>VLOOKUP(E3609,kontoplaan!A23:F1491,6,FALSE)</f>
        <v>Põhitegevuse kulud</v>
      </c>
      <c r="B3609" t="str">
        <f>VLOOKUP(E3609,kontogrupp!A202:B1529,2,FALSE)</f>
        <v>55 - majandamiskulud</v>
      </c>
      <c r="C3609" t="s">
        <v>475</v>
      </c>
      <c r="D3609">
        <v>365</v>
      </c>
      <c r="E3609" s="1">
        <v>552200</v>
      </c>
      <c r="F3609" t="s">
        <v>475</v>
      </c>
      <c r="G3609" t="s">
        <v>380</v>
      </c>
      <c r="H3609" t="s">
        <v>381</v>
      </c>
      <c r="I3609" t="s">
        <v>250</v>
      </c>
      <c r="J3609" t="s">
        <v>251</v>
      </c>
    </row>
    <row r="3610" spans="1:16" x14ac:dyDescent="0.35">
      <c r="A3610" t="str">
        <f>VLOOKUP(E3610,kontoplaan!A24:F1492,6,FALSE)</f>
        <v>Põhitegevuse kulud</v>
      </c>
      <c r="B3610" t="str">
        <f>VLOOKUP(E3610,kontogrupp!A203:B1530,2,FALSE)</f>
        <v>55 - majandamiskulud</v>
      </c>
      <c r="C3610" t="s">
        <v>169</v>
      </c>
      <c r="D3610">
        <v>900</v>
      </c>
      <c r="E3610" s="1">
        <v>551500</v>
      </c>
      <c r="F3610" t="s">
        <v>169</v>
      </c>
      <c r="G3610" t="s">
        <v>380</v>
      </c>
      <c r="H3610" t="s">
        <v>381</v>
      </c>
      <c r="I3610" t="s">
        <v>250</v>
      </c>
      <c r="J3610" t="s">
        <v>251</v>
      </c>
    </row>
    <row r="3611" spans="1:16" x14ac:dyDescent="0.35">
      <c r="A3611" t="str">
        <f>VLOOKUP(E3611,kontoplaan!A25:F1493,6,FALSE)</f>
        <v>Põhitegevuse kulud</v>
      </c>
      <c r="B3611" t="str">
        <f>VLOOKUP(E3611,kontogrupp!A204:B1531,2,FALSE)</f>
        <v>55 - majandamiskulud</v>
      </c>
      <c r="C3611" t="s">
        <v>182</v>
      </c>
      <c r="D3611">
        <v>800</v>
      </c>
      <c r="E3611" s="1">
        <v>551560</v>
      </c>
      <c r="F3611" t="s">
        <v>182</v>
      </c>
      <c r="G3611" t="s">
        <v>380</v>
      </c>
      <c r="H3611" t="s">
        <v>381</v>
      </c>
      <c r="I3611" t="s">
        <v>250</v>
      </c>
      <c r="J3611" t="s">
        <v>251</v>
      </c>
    </row>
    <row r="3612" spans="1:16" x14ac:dyDescent="0.35">
      <c r="A3612" t="str">
        <f>VLOOKUP(E3612,kontoplaan!A26:F1494,6,FALSE)</f>
        <v>Põhitegevuse kulud</v>
      </c>
      <c r="B3612" t="str">
        <f>VLOOKUP(E3612,kontogrupp!A205:B1532,2,FALSE)</f>
        <v>55 - majandamiskulud</v>
      </c>
      <c r="C3612" t="s">
        <v>184</v>
      </c>
      <c r="D3612">
        <v>1600</v>
      </c>
      <c r="E3612" s="1">
        <v>551308</v>
      </c>
      <c r="F3612" t="s">
        <v>184</v>
      </c>
      <c r="G3612" t="s">
        <v>380</v>
      </c>
      <c r="H3612" t="s">
        <v>381</v>
      </c>
      <c r="I3612" t="s">
        <v>250</v>
      </c>
      <c r="J3612" t="s">
        <v>251</v>
      </c>
    </row>
    <row r="3613" spans="1:16" x14ac:dyDescent="0.35">
      <c r="A3613" t="str">
        <f>VLOOKUP(E3613,kontoplaan!A27:F1495,6,FALSE)</f>
        <v>Põhitegevuse kulud</v>
      </c>
      <c r="B3613" t="str">
        <f>VLOOKUP(E3613,kontogrupp!A206:B1533,2,FALSE)</f>
        <v>55 - majandamiskulud</v>
      </c>
      <c r="C3613" t="s">
        <v>209</v>
      </c>
      <c r="D3613">
        <v>12190</v>
      </c>
      <c r="E3613" s="1">
        <v>552440</v>
      </c>
      <c r="F3613" t="s">
        <v>209</v>
      </c>
      <c r="G3613" t="s">
        <v>380</v>
      </c>
      <c r="H3613" t="s">
        <v>381</v>
      </c>
      <c r="I3613" t="s">
        <v>250</v>
      </c>
      <c r="J3613" t="s">
        <v>251</v>
      </c>
    </row>
    <row r="3614" spans="1:16" x14ac:dyDescent="0.35">
      <c r="A3614" t="str">
        <f>VLOOKUP(E3614,kontoplaan!A28:F1496,6,FALSE)</f>
        <v>Põhitegevuse kulud</v>
      </c>
      <c r="B3614" t="str">
        <f>VLOOKUP(E3614,kontogrupp!A207:B1534,2,FALSE)</f>
        <v>55 - majandamiskulud</v>
      </c>
      <c r="C3614" t="s">
        <v>86</v>
      </c>
      <c r="D3614">
        <v>200</v>
      </c>
      <c r="E3614" s="1">
        <v>550099</v>
      </c>
      <c r="F3614" t="s">
        <v>86</v>
      </c>
      <c r="G3614" t="s">
        <v>380</v>
      </c>
      <c r="H3614" t="s">
        <v>381</v>
      </c>
      <c r="I3614" t="s">
        <v>250</v>
      </c>
      <c r="J3614" t="s">
        <v>251</v>
      </c>
    </row>
    <row r="3615" spans="1:16" x14ac:dyDescent="0.35">
      <c r="A3615" t="str">
        <f>VLOOKUP(E3615,kontoplaan!A29:F1497,6,FALSE)</f>
        <v>Põhitegevuse kulud</v>
      </c>
      <c r="B3615" t="str">
        <f>VLOOKUP(E3615,kontogrupp!A208:B1535,2,FALSE)</f>
        <v>55 - majandamiskulud</v>
      </c>
      <c r="C3615" t="s">
        <v>194</v>
      </c>
      <c r="D3615">
        <v>161</v>
      </c>
      <c r="E3615" s="1">
        <v>550001</v>
      </c>
      <c r="F3615" t="s">
        <v>194</v>
      </c>
      <c r="G3615" t="s">
        <v>380</v>
      </c>
      <c r="H3615" t="s">
        <v>381</v>
      </c>
      <c r="I3615" t="s">
        <v>250</v>
      </c>
      <c r="J3615" t="s">
        <v>251</v>
      </c>
    </row>
    <row r="3616" spans="1:16" x14ac:dyDescent="0.35">
      <c r="A3616" t="str">
        <f>VLOOKUP(E3616,kontoplaan!A30:F1498,6,FALSE)</f>
        <v>Põhitegevuse kulud</v>
      </c>
      <c r="B3616" t="str">
        <f>VLOOKUP(E3616,kontogrupp!A209:B1536,2,FALSE)</f>
        <v>55 - majandamiskulud</v>
      </c>
      <c r="C3616" t="s">
        <v>524</v>
      </c>
      <c r="D3616">
        <v>238</v>
      </c>
      <c r="E3616" s="1">
        <v>550002</v>
      </c>
      <c r="F3616" t="s">
        <v>524</v>
      </c>
      <c r="G3616" t="s">
        <v>380</v>
      </c>
      <c r="H3616" t="s">
        <v>381</v>
      </c>
      <c r="I3616" t="s">
        <v>250</v>
      </c>
      <c r="J3616" t="s">
        <v>251</v>
      </c>
    </row>
    <row r="3617" spans="1:16" x14ac:dyDescent="0.35">
      <c r="A3617" t="str">
        <f>VLOOKUP(E3617,kontoplaan!A31:F1499,6,FALSE)</f>
        <v>Põhitegevuse kulud</v>
      </c>
      <c r="B3617" t="str">
        <f>VLOOKUP(E3617,kontogrupp!A210:B1537,2,FALSE)</f>
        <v>55 - majandamiskulud</v>
      </c>
      <c r="C3617" t="s">
        <v>517</v>
      </c>
      <c r="D3617">
        <v>300</v>
      </c>
      <c r="E3617" s="1">
        <v>550010</v>
      </c>
      <c r="F3617" t="s">
        <v>517</v>
      </c>
      <c r="G3617" t="s">
        <v>380</v>
      </c>
      <c r="H3617" t="s">
        <v>381</v>
      </c>
      <c r="I3617" t="s">
        <v>250</v>
      </c>
      <c r="J3617" t="s">
        <v>251</v>
      </c>
    </row>
    <row r="3618" spans="1:16" x14ac:dyDescent="0.35">
      <c r="A3618" t="str">
        <f>VLOOKUP(E3618,kontoplaan!A32:F1500,6,FALSE)</f>
        <v>Põhitegevuse kulud</v>
      </c>
      <c r="B3618" t="str">
        <f>VLOOKUP(E3618,kontogrupp!A211:B1538,2,FALSE)</f>
        <v>55 - majandamiskulud</v>
      </c>
      <c r="C3618" t="s">
        <v>76</v>
      </c>
      <c r="D3618">
        <v>200</v>
      </c>
      <c r="E3618" s="1">
        <v>550040</v>
      </c>
      <c r="F3618" t="s">
        <v>76</v>
      </c>
      <c r="G3618" t="s">
        <v>380</v>
      </c>
      <c r="H3618" t="s">
        <v>381</v>
      </c>
      <c r="I3618" t="s">
        <v>250</v>
      </c>
      <c r="J3618" t="s">
        <v>251</v>
      </c>
    </row>
    <row r="3619" spans="1:16" x14ac:dyDescent="0.35">
      <c r="A3619" t="str">
        <f>VLOOKUP(E3619,kontoplaan!A33:F1501,6,FALSE)</f>
        <v>Põhitegevuse kulud</v>
      </c>
      <c r="B3619" t="str">
        <f>VLOOKUP(E3619,kontogrupp!A212:B1539,2,FALSE)</f>
        <v>55 - majandamiskulud</v>
      </c>
      <c r="C3619" t="s">
        <v>261</v>
      </c>
      <c r="D3619">
        <v>40</v>
      </c>
      <c r="E3619" s="1">
        <v>550011</v>
      </c>
      <c r="F3619" t="s">
        <v>261</v>
      </c>
      <c r="G3619" t="s">
        <v>380</v>
      </c>
      <c r="H3619" t="s">
        <v>381</v>
      </c>
      <c r="I3619" t="s">
        <v>250</v>
      </c>
      <c r="J3619" t="s">
        <v>251</v>
      </c>
    </row>
    <row r="3620" spans="1:16" x14ac:dyDescent="0.35">
      <c r="A3620" t="str">
        <f>VLOOKUP(E3620,kontoplaan!A34:F1502,6,FALSE)</f>
        <v>Põhitegevuse kulud</v>
      </c>
      <c r="B3620" t="str">
        <f>VLOOKUP(E3620,kontogrupp!A213:B1540,2,FALSE)</f>
        <v>55 - majandamiskulud</v>
      </c>
      <c r="C3620" t="s">
        <v>64</v>
      </c>
      <c r="D3620">
        <v>600</v>
      </c>
      <c r="E3620" s="1">
        <v>550060</v>
      </c>
      <c r="F3620" t="s">
        <v>64</v>
      </c>
      <c r="G3620" t="s">
        <v>380</v>
      </c>
      <c r="H3620" t="s">
        <v>381</v>
      </c>
      <c r="I3620" t="s">
        <v>250</v>
      </c>
      <c r="J3620" t="s">
        <v>251</v>
      </c>
    </row>
    <row r="3621" spans="1:16" x14ac:dyDescent="0.35">
      <c r="A3621" t="str">
        <f>VLOOKUP(E3621,kontoplaan!A35:F1503,6,FALSE)</f>
        <v>Põhitegevuse kulud</v>
      </c>
      <c r="B3621" t="str">
        <f>VLOOKUP(E3621,kontogrupp!A214:B1541,2,FALSE)</f>
        <v>55 - majandamiskulud</v>
      </c>
      <c r="C3621" t="s">
        <v>304</v>
      </c>
      <c r="D3621">
        <v>71310</v>
      </c>
      <c r="E3621" s="1">
        <v>552110</v>
      </c>
      <c r="F3621" t="s">
        <v>304</v>
      </c>
      <c r="G3621" t="s">
        <v>134</v>
      </c>
      <c r="H3621" t="s">
        <v>135</v>
      </c>
      <c r="I3621" t="s">
        <v>312</v>
      </c>
      <c r="J3621" t="s">
        <v>313</v>
      </c>
    </row>
    <row r="3622" spans="1:16" x14ac:dyDescent="0.35">
      <c r="A3622" t="str">
        <f>VLOOKUP(E3622,kontoplaan!A36:F1504,6,FALSE)</f>
        <v>Põhitegevuse kulud</v>
      </c>
      <c r="B3622" t="str">
        <f>VLOOKUP(E3622,kontogrupp!A215:B1542,2,FALSE)</f>
        <v>50 - tööjõukulud</v>
      </c>
      <c r="C3622" t="s">
        <v>2025</v>
      </c>
      <c r="D3622">
        <v>35800</v>
      </c>
      <c r="E3622" s="1">
        <v>500210</v>
      </c>
      <c r="F3622" t="s">
        <v>220</v>
      </c>
      <c r="G3622" t="s">
        <v>134</v>
      </c>
      <c r="H3622" t="s">
        <v>135</v>
      </c>
      <c r="I3622" t="s">
        <v>117</v>
      </c>
      <c r="J3622" t="s">
        <v>118</v>
      </c>
    </row>
    <row r="3623" spans="1:16" x14ac:dyDescent="0.35">
      <c r="A3623" t="str">
        <f>VLOOKUP(E3623,kontoplaan!A37:F1505,6,FALSE)</f>
        <v>Põhitegevuse kulud</v>
      </c>
      <c r="B3623" t="str">
        <f>VLOOKUP(E3623,kontogrupp!A216:B1543,2,FALSE)</f>
        <v>55 - majandamiskulud</v>
      </c>
      <c r="C3623" t="s">
        <v>151</v>
      </c>
      <c r="D3623">
        <v>6803</v>
      </c>
      <c r="E3623" s="1">
        <v>552590</v>
      </c>
      <c r="F3623" t="s">
        <v>149</v>
      </c>
      <c r="G3623" t="s">
        <v>134</v>
      </c>
      <c r="H3623" t="s">
        <v>135</v>
      </c>
      <c r="I3623" t="s">
        <v>117</v>
      </c>
      <c r="J3623" t="s">
        <v>118</v>
      </c>
      <c r="M3623" t="s">
        <v>150</v>
      </c>
      <c r="N3623" t="s">
        <v>151</v>
      </c>
    </row>
    <row r="3624" spans="1:16" x14ac:dyDescent="0.35">
      <c r="A3624" t="str">
        <f>VLOOKUP(E3624,kontoplaan!A38:F1506,6,FALSE)</f>
        <v>Põhitegevuse kulud</v>
      </c>
      <c r="B3624" t="str">
        <f>VLOOKUP(E3624,kontogrupp!A217:B1544,2,FALSE)</f>
        <v>55 - majandamiskulud</v>
      </c>
      <c r="C3624" t="s">
        <v>2035</v>
      </c>
      <c r="D3624">
        <v>8412</v>
      </c>
      <c r="E3624" s="1">
        <v>550400</v>
      </c>
      <c r="F3624" t="s">
        <v>138</v>
      </c>
      <c r="G3624" t="s">
        <v>134</v>
      </c>
      <c r="H3624" t="s">
        <v>135</v>
      </c>
      <c r="I3624" t="s">
        <v>117</v>
      </c>
      <c r="J3624" t="s">
        <v>118</v>
      </c>
      <c r="M3624" t="s">
        <v>267</v>
      </c>
      <c r="N3624" t="s">
        <v>268</v>
      </c>
    </row>
    <row r="3625" spans="1:16" x14ac:dyDescent="0.35">
      <c r="A3625" t="str">
        <f>VLOOKUP(E3625,kontoplaan!A39:F1507,6,FALSE)</f>
        <v>Põhitegevuse kulud</v>
      </c>
      <c r="B3625" t="str">
        <f>VLOOKUP(E3625,kontogrupp!A218:B1545,2,FALSE)</f>
        <v>41 - toetused füüsilistele isikutele</v>
      </c>
      <c r="C3625" t="s">
        <v>1090</v>
      </c>
      <c r="D3625">
        <v>1260000</v>
      </c>
      <c r="E3625" s="1">
        <v>413120</v>
      </c>
      <c r="F3625" t="s">
        <v>1090</v>
      </c>
      <c r="G3625" t="s">
        <v>1016</v>
      </c>
      <c r="H3625" t="s">
        <v>1017</v>
      </c>
      <c r="I3625" t="s">
        <v>533</v>
      </c>
      <c r="J3625" t="s">
        <v>534</v>
      </c>
      <c r="M3625" t="s">
        <v>1854</v>
      </c>
      <c r="N3625" t="s">
        <v>1855</v>
      </c>
      <c r="O3625" t="s">
        <v>1856</v>
      </c>
      <c r="P3625" t="s">
        <v>1857</v>
      </c>
    </row>
    <row r="3626" spans="1:16" x14ac:dyDescent="0.35">
      <c r="A3626" t="str">
        <f>VLOOKUP(E3626,kontoplaan!A40:F1508,6,FALSE)</f>
        <v>Põhitegevuse kulud</v>
      </c>
      <c r="B3626" t="str">
        <f>VLOOKUP(E3626,kontogrupp!A219:B1546,2,FALSE)</f>
        <v>55 - majandamiskulud</v>
      </c>
      <c r="C3626" t="s">
        <v>713</v>
      </c>
      <c r="D3626">
        <v>10000</v>
      </c>
      <c r="E3626" s="1">
        <v>550050</v>
      </c>
      <c r="F3626" t="s">
        <v>713</v>
      </c>
      <c r="G3626" t="s">
        <v>19</v>
      </c>
      <c r="H3626" t="s">
        <v>20</v>
      </c>
      <c r="I3626" t="s">
        <v>21</v>
      </c>
      <c r="J3626" t="s">
        <v>22</v>
      </c>
    </row>
    <row r="3627" spans="1:16" x14ac:dyDescent="0.35">
      <c r="A3627" t="str">
        <f>VLOOKUP(E3627,kontoplaan!A41:F1509,6,FALSE)</f>
        <v>Põhitegevuse kulud</v>
      </c>
      <c r="B3627" t="str">
        <f>VLOOKUP(E3627,kontogrupp!A220:B1547,2,FALSE)</f>
        <v>60 - muud tegevuskulud</v>
      </c>
      <c r="C3627" t="s">
        <v>681</v>
      </c>
      <c r="D3627">
        <v>500</v>
      </c>
      <c r="E3627" s="1">
        <v>601070</v>
      </c>
      <c r="F3627" t="s">
        <v>681</v>
      </c>
      <c r="G3627" t="s">
        <v>19</v>
      </c>
      <c r="H3627" t="s">
        <v>20</v>
      </c>
      <c r="I3627" t="s">
        <v>21</v>
      </c>
      <c r="J3627" t="s">
        <v>22</v>
      </c>
    </row>
    <row r="3628" spans="1:16" x14ac:dyDescent="0.35">
      <c r="A3628" t="str">
        <f>VLOOKUP(E3628,kontoplaan!A42:F1510,6,FALSE)</f>
        <v>Põhitegevuse kulud</v>
      </c>
      <c r="B3628" t="str">
        <f>VLOOKUP(E3628,kontogrupp!A221:B1548,2,FALSE)</f>
        <v>55 - majandamiskulud</v>
      </c>
      <c r="C3628" t="s">
        <v>367</v>
      </c>
      <c r="D3628">
        <v>905</v>
      </c>
      <c r="E3628" s="1">
        <v>5511046</v>
      </c>
      <c r="F3628" t="s">
        <v>367</v>
      </c>
      <c r="G3628" t="s">
        <v>490</v>
      </c>
      <c r="H3628" t="s">
        <v>491</v>
      </c>
      <c r="I3628" t="s">
        <v>492</v>
      </c>
      <c r="J3628" t="s">
        <v>493</v>
      </c>
      <c r="K3628" t="s">
        <v>494</v>
      </c>
      <c r="L3628" t="s">
        <v>495</v>
      </c>
    </row>
    <row r="3629" spans="1:16" x14ac:dyDescent="0.35">
      <c r="A3629" t="str">
        <f>VLOOKUP(E3629,kontoplaan!A43:F1511,6,FALSE)</f>
        <v>Põhitegevuse kulud</v>
      </c>
      <c r="B3629" t="str">
        <f>VLOOKUP(E3629,kontogrupp!A222:B1549,2,FALSE)</f>
        <v>41 - toetused füüsilistele isikutele</v>
      </c>
      <c r="C3629" t="s">
        <v>81</v>
      </c>
      <c r="D3629">
        <v>8000</v>
      </c>
      <c r="E3629" s="1">
        <v>413900</v>
      </c>
      <c r="F3629" t="s">
        <v>81</v>
      </c>
      <c r="G3629" t="s">
        <v>139</v>
      </c>
      <c r="H3629" t="s">
        <v>140</v>
      </c>
      <c r="I3629" t="s">
        <v>339</v>
      </c>
      <c r="J3629" t="s">
        <v>340</v>
      </c>
      <c r="O3629" t="s">
        <v>1035</v>
      </c>
      <c r="P3629" t="s">
        <v>1036</v>
      </c>
    </row>
    <row r="3630" spans="1:16" x14ac:dyDescent="0.35">
      <c r="A3630" t="str">
        <f>VLOOKUP(E3630,kontoplaan!A44:F1512,6,FALSE)</f>
        <v>Põhitegevuse kulud</v>
      </c>
      <c r="B3630" t="str">
        <f>VLOOKUP(E3630,kontogrupp!A223:B1550,2,FALSE)</f>
        <v>45 - toetused juriidilistele isikutele</v>
      </c>
      <c r="C3630" t="s">
        <v>162</v>
      </c>
      <c r="D3630">
        <v>38347</v>
      </c>
      <c r="E3630" s="1">
        <v>450000</v>
      </c>
      <c r="F3630" t="s">
        <v>162</v>
      </c>
      <c r="G3630" t="s">
        <v>139</v>
      </c>
      <c r="H3630" t="s">
        <v>140</v>
      </c>
      <c r="I3630" t="s">
        <v>339</v>
      </c>
      <c r="J3630" t="s">
        <v>340</v>
      </c>
      <c r="O3630" t="s">
        <v>2118</v>
      </c>
      <c r="P3630" t="s">
        <v>2119</v>
      </c>
    </row>
    <row r="3631" spans="1:16" x14ac:dyDescent="0.35">
      <c r="A3631" t="str">
        <f>VLOOKUP(E3631,kontoplaan!A45:F1513,6,FALSE)</f>
        <v>Põhitegevuse kulud</v>
      </c>
      <c r="B3631" t="str">
        <f>VLOOKUP(E3631,kontogrupp!A224:B1551,2,FALSE)</f>
        <v>45 - toetused juriidilistele isikutele</v>
      </c>
      <c r="C3631" t="s">
        <v>162</v>
      </c>
      <c r="D3631">
        <v>98000</v>
      </c>
      <c r="E3631" s="1">
        <v>450000</v>
      </c>
      <c r="F3631" t="s">
        <v>162</v>
      </c>
      <c r="G3631" t="s">
        <v>139</v>
      </c>
      <c r="H3631" t="s">
        <v>140</v>
      </c>
      <c r="I3631" t="s">
        <v>339</v>
      </c>
      <c r="J3631" t="s">
        <v>340</v>
      </c>
      <c r="O3631" t="s">
        <v>2120</v>
      </c>
      <c r="P3631" t="s">
        <v>2121</v>
      </c>
    </row>
    <row r="3632" spans="1:16" x14ac:dyDescent="0.35">
      <c r="A3632" t="str">
        <f>VLOOKUP(E3632,kontoplaan!A46:F1514,6,FALSE)</f>
        <v>Põhitegevuse kulud</v>
      </c>
      <c r="B3632" t="str">
        <f>VLOOKUP(E3632,kontogrupp!A225:B1552,2,FALSE)</f>
        <v>55 - majandamiskulud</v>
      </c>
      <c r="C3632" t="s">
        <v>297</v>
      </c>
      <c r="D3632">
        <v>3800</v>
      </c>
      <c r="E3632" s="1">
        <v>552520</v>
      </c>
      <c r="F3632" t="s">
        <v>297</v>
      </c>
      <c r="G3632" t="s">
        <v>139</v>
      </c>
      <c r="H3632" t="s">
        <v>140</v>
      </c>
      <c r="I3632" t="s">
        <v>339</v>
      </c>
      <c r="J3632" t="s">
        <v>340</v>
      </c>
      <c r="O3632" t="s">
        <v>844</v>
      </c>
      <c r="P3632" t="s">
        <v>845</v>
      </c>
    </row>
    <row r="3633" spans="1:16" x14ac:dyDescent="0.35">
      <c r="A3633" t="str">
        <f>VLOOKUP(E3633,kontoplaan!A47:F1515,6,FALSE)</f>
        <v>Põhitegevuse kulud</v>
      </c>
      <c r="B3633" t="str">
        <f>VLOOKUP(E3633,kontogrupp!A226:B1553,2,FALSE)</f>
        <v>41 - toetused füüsilistele isikutele</v>
      </c>
      <c r="C3633" t="s">
        <v>81</v>
      </c>
      <c r="D3633">
        <v>5000</v>
      </c>
      <c r="E3633" s="1">
        <v>413900</v>
      </c>
      <c r="F3633" t="s">
        <v>81</v>
      </c>
      <c r="G3633" t="s">
        <v>139</v>
      </c>
      <c r="H3633" t="s">
        <v>140</v>
      </c>
      <c r="I3633" t="s">
        <v>339</v>
      </c>
      <c r="J3633" t="s">
        <v>340</v>
      </c>
      <c r="O3633" t="s">
        <v>1037</v>
      </c>
      <c r="P3633" t="s">
        <v>1038</v>
      </c>
    </row>
    <row r="3634" spans="1:16" x14ac:dyDescent="0.35">
      <c r="A3634" t="str">
        <f>VLOOKUP(E3634,kontoplaan!A48:F1516,6,FALSE)</f>
        <v>Põhitegevuse kulud</v>
      </c>
      <c r="B3634" t="str">
        <f>VLOOKUP(E3634,kontogrupp!A227:B1554,2,FALSE)</f>
        <v>55 - majandamiskulud</v>
      </c>
      <c r="C3634" t="s">
        <v>826</v>
      </c>
      <c r="D3634">
        <v>82000</v>
      </c>
      <c r="E3634" s="1">
        <v>552460</v>
      </c>
      <c r="F3634" t="s">
        <v>826</v>
      </c>
      <c r="G3634" t="s">
        <v>139</v>
      </c>
      <c r="H3634" t="s">
        <v>140</v>
      </c>
      <c r="I3634" t="s">
        <v>307</v>
      </c>
      <c r="J3634" t="s">
        <v>308</v>
      </c>
      <c r="O3634" t="s">
        <v>858</v>
      </c>
      <c r="P3634" t="s">
        <v>859</v>
      </c>
    </row>
    <row r="3635" spans="1:16" x14ac:dyDescent="0.35">
      <c r="A3635" t="str">
        <f>VLOOKUP(E3635,kontoplaan!A49:F1517,6,FALSE)</f>
        <v>Põhitegevuse kulud</v>
      </c>
      <c r="B3635" t="str">
        <f>VLOOKUP(E3635,kontogrupp!A228:B1555,2,FALSE)</f>
        <v>55 - majandamiskulud</v>
      </c>
      <c r="C3635" t="s">
        <v>2122</v>
      </c>
      <c r="D3635">
        <v>467</v>
      </c>
      <c r="E3635" s="1">
        <v>551290</v>
      </c>
      <c r="F3635" t="s">
        <v>347</v>
      </c>
      <c r="G3635" t="s">
        <v>613</v>
      </c>
      <c r="H3635" t="s">
        <v>614</v>
      </c>
      <c r="I3635" t="s">
        <v>615</v>
      </c>
      <c r="J3635" t="s">
        <v>616</v>
      </c>
      <c r="K3635" t="s">
        <v>617</v>
      </c>
      <c r="L3635" t="s">
        <v>618</v>
      </c>
    </row>
    <row r="3636" spans="1:16" x14ac:dyDescent="0.35">
      <c r="A3636" t="str">
        <f>VLOOKUP(E3636,kontoplaan!A50:F1518,6,FALSE)</f>
        <v>Põhitegevuse kulud</v>
      </c>
      <c r="B3636" t="str">
        <f>VLOOKUP(E3636,kontogrupp!A229:B1556,2,FALSE)</f>
        <v>45 - toetused juriidilistele isikutele</v>
      </c>
      <c r="C3636" t="s">
        <v>162</v>
      </c>
      <c r="D3636">
        <v>45000</v>
      </c>
      <c r="E3636" s="1">
        <v>450000</v>
      </c>
      <c r="F3636" t="s">
        <v>162</v>
      </c>
      <c r="G3636" t="s">
        <v>139</v>
      </c>
      <c r="H3636" t="s">
        <v>140</v>
      </c>
      <c r="I3636" t="s">
        <v>339</v>
      </c>
      <c r="J3636" t="s">
        <v>340</v>
      </c>
      <c r="O3636" t="s">
        <v>2123</v>
      </c>
      <c r="P3636" t="s">
        <v>2124</v>
      </c>
    </row>
    <row r="3637" spans="1:16" x14ac:dyDescent="0.35">
      <c r="A3637" t="str">
        <f>VLOOKUP(E3637,kontoplaan!A51:F1519,6,FALSE)</f>
        <v>Põhitegevuse kulud</v>
      </c>
      <c r="B3637" t="str">
        <f>VLOOKUP(E3637,kontogrupp!A230:B1557,2,FALSE)</f>
        <v>55 - majandamiskulud</v>
      </c>
      <c r="C3637" t="s">
        <v>467</v>
      </c>
      <c r="D3637">
        <v>10461</v>
      </c>
      <c r="E3637" s="1">
        <v>5511043</v>
      </c>
      <c r="F3637" t="s">
        <v>467</v>
      </c>
      <c r="G3637" t="s">
        <v>613</v>
      </c>
      <c r="H3637" t="s">
        <v>614</v>
      </c>
      <c r="I3637" t="s">
        <v>615</v>
      </c>
      <c r="J3637" t="s">
        <v>616</v>
      </c>
      <c r="K3637" t="s">
        <v>617</v>
      </c>
      <c r="L3637" t="s">
        <v>618</v>
      </c>
    </row>
    <row r="3638" spans="1:16" x14ac:dyDescent="0.35">
      <c r="A3638" t="str">
        <f>VLOOKUP(E3638,kontoplaan!A52:F1520,6,FALSE)</f>
        <v>Põhitegevuse kulud</v>
      </c>
      <c r="B3638" t="str">
        <f>VLOOKUP(E3638,kontogrupp!A231:B1558,2,FALSE)</f>
        <v>55 - majandamiskulud</v>
      </c>
      <c r="C3638" t="s">
        <v>367</v>
      </c>
      <c r="D3638">
        <v>3636</v>
      </c>
      <c r="E3638" s="1">
        <v>5511046</v>
      </c>
      <c r="F3638" t="s">
        <v>367</v>
      </c>
      <c r="G3638" t="s">
        <v>613</v>
      </c>
      <c r="H3638" t="s">
        <v>614</v>
      </c>
      <c r="I3638" t="s">
        <v>615</v>
      </c>
      <c r="J3638" t="s">
        <v>616</v>
      </c>
      <c r="K3638" t="s">
        <v>617</v>
      </c>
      <c r="L3638" t="s">
        <v>618</v>
      </c>
    </row>
    <row r="3639" spans="1:16" hidden="1" x14ac:dyDescent="0.35">
      <c r="A3639" t="str">
        <f>VLOOKUP(E3639,kontoplaan!A53:F1521,6,FALSE)</f>
        <v>Põhitegevuse tulud</v>
      </c>
      <c r="B3639" t="str">
        <f>VLOOKUP(E3639,kontogrupp!A232:B1559,2,FALSE)</f>
        <v>32 - tulud kaupade ja teenuste müügist</v>
      </c>
      <c r="C3639" t="s">
        <v>1499</v>
      </c>
      <c r="D3639">
        <v>290000</v>
      </c>
      <c r="E3639" s="1">
        <v>322220</v>
      </c>
      <c r="F3639" t="s">
        <v>1499</v>
      </c>
      <c r="G3639" t="s">
        <v>139</v>
      </c>
      <c r="H3639" t="s">
        <v>140</v>
      </c>
      <c r="I3639" t="s">
        <v>339</v>
      </c>
      <c r="J3639" t="s">
        <v>340</v>
      </c>
      <c r="O3639" t="s">
        <v>1507</v>
      </c>
      <c r="P3639" t="s">
        <v>1508</v>
      </c>
    </row>
    <row r="3640" spans="1:16" hidden="1" x14ac:dyDescent="0.35">
      <c r="A3640" t="str">
        <f>VLOOKUP(E3640,kontoplaan!A54:F1522,6,FALSE)</f>
        <v>Põhitegevuse tulud</v>
      </c>
      <c r="B3640" t="str">
        <f>VLOOKUP(E3640,kontogrupp!A233:B1560,2,FALSE)</f>
        <v>32 - tulud kaupade ja teenuste müügist</v>
      </c>
      <c r="C3640" t="s">
        <v>1499</v>
      </c>
      <c r="D3640">
        <v>40000</v>
      </c>
      <c r="E3640" s="1">
        <v>322220</v>
      </c>
      <c r="F3640" t="s">
        <v>1499</v>
      </c>
      <c r="G3640" t="s">
        <v>139</v>
      </c>
      <c r="H3640" t="s">
        <v>140</v>
      </c>
      <c r="I3640" t="s">
        <v>250</v>
      </c>
      <c r="J3640" t="s">
        <v>251</v>
      </c>
      <c r="O3640" t="s">
        <v>1502</v>
      </c>
      <c r="P3640" t="s">
        <v>1503</v>
      </c>
    </row>
    <row r="3641" spans="1:16" hidden="1" x14ac:dyDescent="0.35">
      <c r="A3641" t="str">
        <f>VLOOKUP(E3641,kontoplaan!A55:F1523,6,FALSE)</f>
        <v>Põhitegevuse tulud</v>
      </c>
      <c r="B3641" t="str">
        <f>VLOOKUP(E3641,kontogrupp!A234:B1561,2,FALSE)</f>
        <v>32 - tulud kaupade ja teenuste müügist</v>
      </c>
      <c r="C3641" t="s">
        <v>1499</v>
      </c>
      <c r="D3641">
        <v>175000</v>
      </c>
      <c r="E3641" s="1">
        <v>322220</v>
      </c>
      <c r="F3641" t="s">
        <v>1499</v>
      </c>
      <c r="G3641" t="s">
        <v>139</v>
      </c>
      <c r="H3641" t="s">
        <v>140</v>
      </c>
      <c r="I3641" t="s">
        <v>250</v>
      </c>
      <c r="J3641" t="s">
        <v>251</v>
      </c>
      <c r="O3641" t="s">
        <v>1500</v>
      </c>
      <c r="P3641" t="s">
        <v>1501</v>
      </c>
    </row>
    <row r="3642" spans="1:16" hidden="1" x14ac:dyDescent="0.35">
      <c r="A3642" t="str">
        <f>VLOOKUP(E3642,kontoplaan!A56:F1524,6,FALSE)</f>
        <v>Põhitegevuse tulud</v>
      </c>
      <c r="B3642" t="str">
        <f>VLOOKUP(E3642,kontogrupp!A235:B1562,2,FALSE)</f>
        <v>32 - tulud kaupade ja teenuste müügist</v>
      </c>
      <c r="C3642" t="s">
        <v>1499</v>
      </c>
      <c r="D3642">
        <v>50000</v>
      </c>
      <c r="E3642" s="1">
        <v>322220</v>
      </c>
      <c r="F3642" t="s">
        <v>1499</v>
      </c>
      <c r="G3642" t="s">
        <v>139</v>
      </c>
      <c r="H3642" t="s">
        <v>140</v>
      </c>
      <c r="I3642" t="s">
        <v>250</v>
      </c>
      <c r="J3642" t="s">
        <v>251</v>
      </c>
      <c r="O3642" t="s">
        <v>1496</v>
      </c>
      <c r="P3642" t="s">
        <v>1497</v>
      </c>
    </row>
    <row r="3643" spans="1:16" x14ac:dyDescent="0.35">
      <c r="A3643" t="str">
        <f>VLOOKUP(E3643,kontoplaan!A57:F1525,6,FALSE)</f>
        <v>Põhitegevuse kulud</v>
      </c>
      <c r="B3643" t="str">
        <f>VLOOKUP(E3643,kontogrupp!A236:B1563,2,FALSE)</f>
        <v>41 - toetused füüsilistele isikutele</v>
      </c>
      <c r="C3643" t="s">
        <v>1976</v>
      </c>
      <c r="D3643">
        <v>63000</v>
      </c>
      <c r="E3643" s="1">
        <v>413110</v>
      </c>
      <c r="F3643" t="s">
        <v>1976</v>
      </c>
      <c r="G3643" t="s">
        <v>1016</v>
      </c>
      <c r="H3643" t="s">
        <v>1017</v>
      </c>
      <c r="I3643" t="s">
        <v>533</v>
      </c>
      <c r="J3643" t="s">
        <v>534</v>
      </c>
      <c r="M3643" t="s">
        <v>2125</v>
      </c>
      <c r="N3643" t="s">
        <v>2126</v>
      </c>
      <c r="O3643" t="s">
        <v>1856</v>
      </c>
      <c r="P3643" t="s">
        <v>1857</v>
      </c>
    </row>
    <row r="3644" spans="1:16" x14ac:dyDescent="0.35">
      <c r="A3644" t="str">
        <f>VLOOKUP(E3644,kontoplaan!A58:F1526,6,FALSE)</f>
        <v>Põhitegevuse kulud</v>
      </c>
      <c r="B3644" t="str">
        <f>VLOOKUP(E3644,kontogrupp!A237:B1564,2,FALSE)</f>
        <v>55 - majandamiskulud</v>
      </c>
      <c r="C3644" t="s">
        <v>467</v>
      </c>
      <c r="D3644">
        <v>2107</v>
      </c>
      <c r="E3644" s="1">
        <v>5511043</v>
      </c>
      <c r="F3644" t="s">
        <v>467</v>
      </c>
      <c r="G3644" t="s">
        <v>554</v>
      </c>
      <c r="H3644" t="s">
        <v>555</v>
      </c>
      <c r="I3644" t="s">
        <v>492</v>
      </c>
      <c r="J3644" t="s">
        <v>493</v>
      </c>
      <c r="K3644" t="s">
        <v>556</v>
      </c>
      <c r="L3644" t="s">
        <v>557</v>
      </c>
    </row>
    <row r="3645" spans="1:16" x14ac:dyDescent="0.35">
      <c r="A3645" t="str">
        <f>VLOOKUP(E3645,kontoplaan!A59:F1527,6,FALSE)</f>
        <v>Põhitegevuse kulud</v>
      </c>
      <c r="B3645" t="str">
        <f>VLOOKUP(E3645,kontogrupp!A238:B1565,2,FALSE)</f>
        <v>55 - majandamiskulud</v>
      </c>
      <c r="C3645" t="s">
        <v>367</v>
      </c>
      <c r="D3645">
        <v>774</v>
      </c>
      <c r="E3645" s="1">
        <v>5511046</v>
      </c>
      <c r="F3645" t="s">
        <v>367</v>
      </c>
      <c r="G3645" t="s">
        <v>554</v>
      </c>
      <c r="H3645" t="s">
        <v>555</v>
      </c>
      <c r="I3645" t="s">
        <v>492</v>
      </c>
      <c r="J3645" t="s">
        <v>493</v>
      </c>
      <c r="K3645" t="s">
        <v>556</v>
      </c>
      <c r="L3645" t="s">
        <v>557</v>
      </c>
    </row>
    <row r="3646" spans="1:16" x14ac:dyDescent="0.35">
      <c r="A3646" t="str">
        <f>VLOOKUP(E3646,kontoplaan!A60:F1528,6,FALSE)</f>
        <v>Põhitegevuse kulud</v>
      </c>
      <c r="B3646" t="str">
        <f>VLOOKUP(E3646,kontogrupp!A239:B1566,2,FALSE)</f>
        <v>55 - majandamiskulud</v>
      </c>
      <c r="C3646" t="s">
        <v>367</v>
      </c>
      <c r="D3646">
        <v>26803</v>
      </c>
      <c r="E3646" s="1">
        <v>5511046</v>
      </c>
      <c r="F3646" t="s">
        <v>367</v>
      </c>
      <c r="G3646" t="s">
        <v>531</v>
      </c>
      <c r="H3646" t="s">
        <v>532</v>
      </c>
      <c r="I3646" t="s">
        <v>533</v>
      </c>
      <c r="J3646" t="s">
        <v>534</v>
      </c>
      <c r="K3646" t="s">
        <v>535</v>
      </c>
      <c r="L3646" t="s">
        <v>536</v>
      </c>
    </row>
    <row r="3647" spans="1:16" x14ac:dyDescent="0.35">
      <c r="A3647" t="str">
        <f>VLOOKUP(E3647,kontoplaan!A61:F1529,6,FALSE)</f>
        <v>Põhitegevuse kulud</v>
      </c>
      <c r="B3647" t="str">
        <f>VLOOKUP(E3647,kontogrupp!A240:B1567,2,FALSE)</f>
        <v>55 - majandamiskulud</v>
      </c>
      <c r="C3647" t="s">
        <v>149</v>
      </c>
      <c r="D3647">
        <v>60238</v>
      </c>
      <c r="E3647" s="1">
        <v>552590</v>
      </c>
      <c r="F3647" t="s">
        <v>149</v>
      </c>
      <c r="G3647" t="s">
        <v>139</v>
      </c>
      <c r="H3647" t="s">
        <v>140</v>
      </c>
      <c r="I3647" t="s">
        <v>250</v>
      </c>
      <c r="J3647" t="s">
        <v>251</v>
      </c>
      <c r="M3647" t="s">
        <v>797</v>
      </c>
      <c r="N3647" t="s">
        <v>798</v>
      </c>
      <c r="O3647" t="s">
        <v>799</v>
      </c>
      <c r="P3647" t="s">
        <v>800</v>
      </c>
    </row>
    <row r="3648" spans="1:16" x14ac:dyDescent="0.35">
      <c r="A3648" t="str">
        <f>VLOOKUP(E3648,kontoplaan!A62:F1530,6,FALSE)</f>
        <v>Põhitegevuse kulud</v>
      </c>
      <c r="B3648" t="str">
        <f>VLOOKUP(E3648,kontogrupp!A241:B1568,2,FALSE)</f>
        <v>55 - majandamiskulud</v>
      </c>
      <c r="C3648" t="s">
        <v>149</v>
      </c>
      <c r="D3648">
        <v>14937</v>
      </c>
      <c r="E3648" s="1">
        <v>552590</v>
      </c>
      <c r="F3648" t="s">
        <v>149</v>
      </c>
      <c r="G3648" t="s">
        <v>139</v>
      </c>
      <c r="H3648" t="s">
        <v>140</v>
      </c>
      <c r="I3648" t="s">
        <v>250</v>
      </c>
      <c r="J3648" t="s">
        <v>251</v>
      </c>
      <c r="O3648" t="s">
        <v>252</v>
      </c>
      <c r="P3648" t="s">
        <v>253</v>
      </c>
    </row>
    <row r="3649" spans="1:16" x14ac:dyDescent="0.35">
      <c r="A3649" t="str">
        <f>VLOOKUP(E3649,kontoplaan!A63:F1531,6,FALSE)</f>
        <v>Põhitegevuse kulud</v>
      </c>
      <c r="B3649" t="str">
        <f>VLOOKUP(E3649,kontogrupp!A242:B1569,2,FALSE)</f>
        <v>50 - tööjõukulud</v>
      </c>
      <c r="C3649" t="s">
        <v>2127</v>
      </c>
      <c r="D3649">
        <v>58560</v>
      </c>
      <c r="E3649" s="1">
        <v>500270</v>
      </c>
      <c r="F3649" t="s">
        <v>238</v>
      </c>
      <c r="G3649" t="s">
        <v>134</v>
      </c>
      <c r="H3649" t="s">
        <v>135</v>
      </c>
      <c r="I3649" t="s">
        <v>117</v>
      </c>
      <c r="J3649" t="s">
        <v>118</v>
      </c>
    </row>
    <row r="3650" spans="1:16" x14ac:dyDescent="0.35">
      <c r="A3650" t="str">
        <f>VLOOKUP(E3650,kontoplaan!A64:F1532,6,FALSE)</f>
        <v>Põhitegevuse kulud</v>
      </c>
      <c r="B3650" t="str">
        <f>VLOOKUP(E3650,kontogrupp!A243:B1570,2,FALSE)</f>
        <v>55 - majandamiskulud</v>
      </c>
      <c r="C3650" t="s">
        <v>2128</v>
      </c>
      <c r="D3650">
        <v>15111</v>
      </c>
      <c r="E3650" s="1">
        <v>5511043</v>
      </c>
      <c r="F3650" t="s">
        <v>467</v>
      </c>
      <c r="G3650" t="s">
        <v>531</v>
      </c>
      <c r="H3650" t="s">
        <v>532</v>
      </c>
      <c r="I3650" t="s">
        <v>533</v>
      </c>
      <c r="J3650" t="s">
        <v>534</v>
      </c>
      <c r="K3650" t="s">
        <v>535</v>
      </c>
      <c r="L3650" t="s">
        <v>536</v>
      </c>
    </row>
    <row r="3651" spans="1:16" x14ac:dyDescent="0.35">
      <c r="A3651" t="str">
        <f>VLOOKUP(E3651,kontoplaan!A65:F1533,6,FALSE)</f>
        <v>Põhitegevuse kulud</v>
      </c>
      <c r="B3651" t="str">
        <f>VLOOKUP(E3651,kontogrupp!A244:B1571,2,FALSE)</f>
        <v>45 - toetused juriidilistele isikutele</v>
      </c>
      <c r="C3651" t="s">
        <v>162</v>
      </c>
      <c r="D3651">
        <v>10000</v>
      </c>
      <c r="E3651" s="1">
        <v>450000</v>
      </c>
      <c r="F3651" t="s">
        <v>162</v>
      </c>
      <c r="G3651" t="s">
        <v>139</v>
      </c>
      <c r="H3651" t="s">
        <v>140</v>
      </c>
      <c r="I3651" t="s">
        <v>771</v>
      </c>
      <c r="J3651" t="s">
        <v>772</v>
      </c>
      <c r="O3651" t="s">
        <v>2129</v>
      </c>
      <c r="P3651" t="s">
        <v>2130</v>
      </c>
    </row>
    <row r="3652" spans="1:16" x14ac:dyDescent="0.35">
      <c r="A3652" t="str">
        <f>VLOOKUP(E3652,kontoplaan!A66:F1534,6,FALSE)</f>
        <v>Põhitegevuse kulud</v>
      </c>
      <c r="B3652" t="str">
        <f>VLOOKUP(E3652,kontogrupp!A245:B1572,2,FALSE)</f>
        <v>45 - toetused juriidilistele isikutele</v>
      </c>
      <c r="C3652" t="s">
        <v>162</v>
      </c>
      <c r="D3652">
        <v>45000</v>
      </c>
      <c r="E3652" s="1">
        <v>450000</v>
      </c>
      <c r="F3652" t="s">
        <v>162</v>
      </c>
      <c r="G3652" t="s">
        <v>139</v>
      </c>
      <c r="H3652" t="s">
        <v>140</v>
      </c>
      <c r="I3652" t="s">
        <v>771</v>
      </c>
      <c r="J3652" t="s">
        <v>772</v>
      </c>
      <c r="O3652" t="s">
        <v>2131</v>
      </c>
      <c r="P3652" t="s">
        <v>2132</v>
      </c>
    </row>
    <row r="3653" spans="1:16" x14ac:dyDescent="0.35">
      <c r="A3653" t="str">
        <f>VLOOKUP(E3653,kontoplaan!A67:F1535,6,FALSE)</f>
        <v>Põhitegevuse kulud</v>
      </c>
      <c r="B3653" t="str">
        <f>VLOOKUP(E3653,kontogrupp!A246:B1573,2,FALSE)</f>
        <v>45 - toetused juriidilistele isikutele</v>
      </c>
      <c r="C3653" t="s">
        <v>162</v>
      </c>
      <c r="D3653">
        <v>10000</v>
      </c>
      <c r="E3653" s="1">
        <v>450000</v>
      </c>
      <c r="F3653" t="s">
        <v>162</v>
      </c>
      <c r="G3653" t="s">
        <v>139</v>
      </c>
      <c r="H3653" t="s">
        <v>140</v>
      </c>
      <c r="I3653" t="s">
        <v>771</v>
      </c>
      <c r="J3653" t="s">
        <v>772</v>
      </c>
      <c r="O3653" t="s">
        <v>2133</v>
      </c>
      <c r="P3653" t="s">
        <v>2134</v>
      </c>
    </row>
    <row r="3654" spans="1:16" x14ac:dyDescent="0.35">
      <c r="A3654" t="str">
        <f>VLOOKUP(E3654,kontoplaan!A68:F1536,6,FALSE)</f>
        <v>Põhitegevuse kulud</v>
      </c>
      <c r="B3654" t="str">
        <f>VLOOKUP(E3654,kontogrupp!A247:B1574,2,FALSE)</f>
        <v>45 - toetused juriidilistele isikutele</v>
      </c>
      <c r="C3654" t="s">
        <v>162</v>
      </c>
      <c r="D3654">
        <v>98000</v>
      </c>
      <c r="E3654" s="1">
        <v>450000</v>
      </c>
      <c r="F3654" t="s">
        <v>162</v>
      </c>
      <c r="G3654" t="s">
        <v>139</v>
      </c>
      <c r="H3654" t="s">
        <v>140</v>
      </c>
      <c r="I3654" t="s">
        <v>771</v>
      </c>
      <c r="J3654" t="s">
        <v>772</v>
      </c>
      <c r="O3654" t="s">
        <v>2135</v>
      </c>
      <c r="P3654" t="s">
        <v>2136</v>
      </c>
    </row>
    <row r="3655" spans="1:16" x14ac:dyDescent="0.35">
      <c r="A3655" t="str">
        <f>VLOOKUP(E3655,kontoplaan!A69:F1537,6,FALSE)</f>
        <v>Põhitegevuse kulud</v>
      </c>
      <c r="B3655" t="str">
        <f>VLOOKUP(E3655,kontogrupp!A248:B1575,2,FALSE)</f>
        <v>55 - majandamiskulud</v>
      </c>
      <c r="C3655" t="s">
        <v>367</v>
      </c>
      <c r="D3655">
        <v>13000</v>
      </c>
      <c r="E3655" s="1">
        <v>5511046</v>
      </c>
      <c r="F3655" t="s">
        <v>367</v>
      </c>
      <c r="G3655" t="s">
        <v>380</v>
      </c>
      <c r="H3655" t="s">
        <v>381</v>
      </c>
      <c r="I3655" t="s">
        <v>250</v>
      </c>
      <c r="J3655" t="s">
        <v>251</v>
      </c>
      <c r="K3655" t="s">
        <v>594</v>
      </c>
      <c r="L3655" t="s">
        <v>595</v>
      </c>
    </row>
    <row r="3656" spans="1:16" x14ac:dyDescent="0.35">
      <c r="A3656" t="str">
        <f>VLOOKUP(E3656,kontoplaan!A70:F1538,6,FALSE)</f>
        <v>Põhitegevuse kulud</v>
      </c>
      <c r="B3656" t="str">
        <f>VLOOKUP(E3656,kontogrupp!A249:B1576,2,FALSE)</f>
        <v>55 - majandamiskulud</v>
      </c>
      <c r="C3656" t="s">
        <v>297</v>
      </c>
      <c r="D3656">
        <v>28000</v>
      </c>
      <c r="E3656" s="1">
        <v>552520</v>
      </c>
      <c r="F3656" t="s">
        <v>297</v>
      </c>
      <c r="G3656" t="s">
        <v>139</v>
      </c>
      <c r="H3656" t="s">
        <v>140</v>
      </c>
      <c r="I3656" t="s">
        <v>771</v>
      </c>
      <c r="J3656" t="s">
        <v>772</v>
      </c>
      <c r="O3656" t="s">
        <v>836</v>
      </c>
      <c r="P3656" t="s">
        <v>837</v>
      </c>
    </row>
    <row r="3657" spans="1:16" x14ac:dyDescent="0.35">
      <c r="A3657" t="str">
        <f>VLOOKUP(E3657,kontoplaan!A71:F1539,6,FALSE)</f>
        <v>Põhitegevuse kulud</v>
      </c>
      <c r="B3657" t="str">
        <f>VLOOKUP(E3657,kontogrupp!A250:B1577,2,FALSE)</f>
        <v>55 - majandamiskulud</v>
      </c>
      <c r="C3657" t="s">
        <v>467</v>
      </c>
      <c r="D3657">
        <v>16112</v>
      </c>
      <c r="E3657" s="1">
        <v>5511043</v>
      </c>
      <c r="F3657" t="s">
        <v>467</v>
      </c>
      <c r="G3657" t="s">
        <v>380</v>
      </c>
      <c r="H3657" t="s">
        <v>381</v>
      </c>
      <c r="I3657" t="s">
        <v>250</v>
      </c>
      <c r="J3657" t="s">
        <v>251</v>
      </c>
      <c r="K3657" t="s">
        <v>594</v>
      </c>
      <c r="L3657" t="s">
        <v>595</v>
      </c>
    </row>
    <row r="3658" spans="1:16" x14ac:dyDescent="0.35">
      <c r="A3658" t="str">
        <f>VLOOKUP(E3658,kontoplaan!A72:F1540,6,FALSE)</f>
        <v>Põhitegevuse kulud</v>
      </c>
      <c r="B3658" t="str">
        <f>VLOOKUP(E3658,kontogrupp!A251:B1578,2,FALSE)</f>
        <v>55 - majandamiskulud</v>
      </c>
      <c r="C3658" t="s">
        <v>297</v>
      </c>
      <c r="D3658">
        <v>20000</v>
      </c>
      <c r="E3658" s="1">
        <v>552520</v>
      </c>
      <c r="F3658" t="s">
        <v>297</v>
      </c>
      <c r="G3658" t="s">
        <v>139</v>
      </c>
      <c r="H3658" t="s">
        <v>140</v>
      </c>
      <c r="I3658" t="s">
        <v>771</v>
      </c>
      <c r="J3658" t="s">
        <v>772</v>
      </c>
      <c r="O3658" t="s">
        <v>1877</v>
      </c>
      <c r="P3658" t="s">
        <v>1878</v>
      </c>
    </row>
    <row r="3659" spans="1:16" x14ac:dyDescent="0.35">
      <c r="A3659" t="str">
        <f>VLOOKUP(E3659,kontoplaan!A73:F1541,6,FALSE)</f>
        <v>Põhitegevuse kulud</v>
      </c>
      <c r="B3659" t="str">
        <f>VLOOKUP(E3659,kontogrupp!A252:B1579,2,FALSE)</f>
        <v>41 - toetused füüsilistele isikutele</v>
      </c>
      <c r="C3659" t="s">
        <v>81</v>
      </c>
      <c r="D3659">
        <v>12500</v>
      </c>
      <c r="E3659" s="1">
        <v>413900</v>
      </c>
      <c r="F3659" t="s">
        <v>81</v>
      </c>
      <c r="G3659" t="s">
        <v>139</v>
      </c>
      <c r="H3659" t="s">
        <v>140</v>
      </c>
      <c r="I3659" t="s">
        <v>839</v>
      </c>
      <c r="J3659" t="s">
        <v>840</v>
      </c>
      <c r="O3659" t="s">
        <v>1693</v>
      </c>
      <c r="P3659" t="s">
        <v>1694</v>
      </c>
    </row>
    <row r="3660" spans="1:16" x14ac:dyDescent="0.35">
      <c r="A3660" t="str">
        <f>VLOOKUP(E3660,kontoplaan!A74:F1542,6,FALSE)</f>
        <v>Põhitegevuse kulud</v>
      </c>
      <c r="B3660" t="str">
        <f>VLOOKUP(E3660,kontogrupp!A253:B1580,2,FALSE)</f>
        <v>55 - majandamiskulud</v>
      </c>
      <c r="C3660" t="s">
        <v>467</v>
      </c>
      <c r="D3660">
        <v>3168</v>
      </c>
      <c r="E3660" s="1">
        <v>5511043</v>
      </c>
      <c r="F3660" t="s">
        <v>467</v>
      </c>
      <c r="G3660" t="s">
        <v>380</v>
      </c>
      <c r="H3660" t="s">
        <v>381</v>
      </c>
      <c r="I3660" t="s">
        <v>250</v>
      </c>
      <c r="J3660" t="s">
        <v>251</v>
      </c>
      <c r="K3660" t="s">
        <v>382</v>
      </c>
      <c r="L3660" t="s">
        <v>383</v>
      </c>
    </row>
    <row r="3661" spans="1:16" x14ac:dyDescent="0.35">
      <c r="A3661" t="str">
        <f>VLOOKUP(E3661,kontoplaan!A75:F1543,6,FALSE)</f>
        <v>Põhitegevuse kulud</v>
      </c>
      <c r="B3661" t="str">
        <f>VLOOKUP(E3661,kontogrupp!A254:B1581,2,FALSE)</f>
        <v>55 - majandamiskulud</v>
      </c>
      <c r="C3661" t="s">
        <v>367</v>
      </c>
      <c r="D3661">
        <v>975</v>
      </c>
      <c r="E3661" s="1">
        <v>5511046</v>
      </c>
      <c r="F3661" t="s">
        <v>367</v>
      </c>
      <c r="G3661" t="s">
        <v>380</v>
      </c>
      <c r="H3661" t="s">
        <v>381</v>
      </c>
      <c r="I3661" t="s">
        <v>250</v>
      </c>
      <c r="J3661" t="s">
        <v>251</v>
      </c>
      <c r="K3661" t="s">
        <v>382</v>
      </c>
      <c r="L3661" t="s">
        <v>383</v>
      </c>
    </row>
    <row r="3662" spans="1:16" x14ac:dyDescent="0.35">
      <c r="A3662" t="str">
        <f>VLOOKUP(E3662,kontoplaan!A76:F1544,6,FALSE)</f>
        <v>Põhitegevuse kulud</v>
      </c>
      <c r="B3662" t="str">
        <f>VLOOKUP(E3662,kontogrupp!A255:B1582,2,FALSE)</f>
        <v>41 - toetused füüsilistele isikutele</v>
      </c>
      <c r="C3662" t="s">
        <v>81</v>
      </c>
      <c r="D3662">
        <v>3125</v>
      </c>
      <c r="E3662" s="1">
        <v>413900</v>
      </c>
      <c r="F3662" t="s">
        <v>81</v>
      </c>
      <c r="G3662" t="s">
        <v>139</v>
      </c>
      <c r="H3662" t="s">
        <v>140</v>
      </c>
      <c r="I3662" t="s">
        <v>839</v>
      </c>
      <c r="J3662" t="s">
        <v>840</v>
      </c>
      <c r="O3662" t="s">
        <v>1702</v>
      </c>
      <c r="P3662" t="s">
        <v>1703</v>
      </c>
    </row>
    <row r="3663" spans="1:16" x14ac:dyDescent="0.35">
      <c r="A3663" t="str">
        <f>VLOOKUP(E3663,kontoplaan!A77:F1545,6,FALSE)</f>
        <v>Põhitegevuse kulud</v>
      </c>
      <c r="B3663" t="str">
        <f>VLOOKUP(E3663,kontogrupp!A256:B1583,2,FALSE)</f>
        <v>41 - toetused füüsilistele isikutele</v>
      </c>
      <c r="C3663" t="s">
        <v>81</v>
      </c>
      <c r="D3663">
        <v>1875</v>
      </c>
      <c r="E3663" s="1">
        <v>413900</v>
      </c>
      <c r="F3663" t="s">
        <v>81</v>
      </c>
      <c r="G3663" t="s">
        <v>139</v>
      </c>
      <c r="H3663" t="s">
        <v>140</v>
      </c>
      <c r="I3663" t="s">
        <v>839</v>
      </c>
      <c r="J3663" t="s">
        <v>840</v>
      </c>
      <c r="O3663" t="s">
        <v>1690</v>
      </c>
      <c r="P3663" t="s">
        <v>1691</v>
      </c>
    </row>
    <row r="3664" spans="1:16" x14ac:dyDescent="0.35">
      <c r="A3664" t="str">
        <f>VLOOKUP(E3664,kontoplaan!A78:F1546,6,FALSE)</f>
        <v>Põhitegevuse kulud</v>
      </c>
      <c r="B3664" t="str">
        <f>VLOOKUP(E3664,kontogrupp!A257:B1584,2,FALSE)</f>
        <v>55 - majandamiskulud</v>
      </c>
      <c r="C3664" t="s">
        <v>2094</v>
      </c>
      <c r="D3664">
        <v>467</v>
      </c>
      <c r="E3664" s="1">
        <v>551290</v>
      </c>
      <c r="F3664" t="s">
        <v>347</v>
      </c>
      <c r="G3664" t="s">
        <v>158</v>
      </c>
      <c r="H3664" t="s">
        <v>159</v>
      </c>
      <c r="I3664" t="s">
        <v>117</v>
      </c>
      <c r="J3664" t="s">
        <v>118</v>
      </c>
      <c r="K3664" t="s">
        <v>592</v>
      </c>
      <c r="L3664" t="s">
        <v>593</v>
      </c>
    </row>
    <row r="3665" spans="1:16" x14ac:dyDescent="0.35">
      <c r="A3665" t="str">
        <f>VLOOKUP(E3665,kontoplaan!A79:F1547,6,FALSE)</f>
        <v>Põhitegevuse kulud</v>
      </c>
      <c r="B3665" t="str">
        <f>VLOOKUP(E3665,kontogrupp!A258:B1585,2,FALSE)</f>
        <v>41 - toetused füüsilistele isikutele</v>
      </c>
      <c r="C3665" t="s">
        <v>81</v>
      </c>
      <c r="D3665">
        <v>1875</v>
      </c>
      <c r="E3665" s="1">
        <v>413900</v>
      </c>
      <c r="F3665" t="s">
        <v>81</v>
      </c>
      <c r="G3665" t="s">
        <v>139</v>
      </c>
      <c r="H3665" t="s">
        <v>140</v>
      </c>
      <c r="I3665" t="s">
        <v>839</v>
      </c>
      <c r="J3665" t="s">
        <v>840</v>
      </c>
      <c r="O3665" t="s">
        <v>1699</v>
      </c>
      <c r="P3665" t="s">
        <v>1700</v>
      </c>
    </row>
    <row r="3666" spans="1:16" x14ac:dyDescent="0.35">
      <c r="A3666" t="str">
        <f>VLOOKUP(E3666,kontoplaan!A80:F1548,6,FALSE)</f>
        <v>Põhitegevuse kulud</v>
      </c>
      <c r="B3666" t="str">
        <f>VLOOKUP(E3666,kontogrupp!A259:B1586,2,FALSE)</f>
        <v>55 - majandamiskulud</v>
      </c>
      <c r="C3666" t="s">
        <v>297</v>
      </c>
      <c r="D3666">
        <v>8000</v>
      </c>
      <c r="E3666" s="1">
        <v>552520</v>
      </c>
      <c r="F3666" t="s">
        <v>297</v>
      </c>
      <c r="G3666" t="s">
        <v>139</v>
      </c>
      <c r="H3666" t="s">
        <v>140</v>
      </c>
      <c r="I3666" t="s">
        <v>839</v>
      </c>
      <c r="J3666" t="s">
        <v>840</v>
      </c>
      <c r="O3666" t="s">
        <v>841</v>
      </c>
      <c r="P3666" t="s">
        <v>842</v>
      </c>
    </row>
    <row r="3667" spans="1:16" x14ac:dyDescent="0.35">
      <c r="A3667" t="str">
        <f>VLOOKUP(E3667,kontoplaan!A81:F1549,6,FALSE)</f>
        <v>Põhitegevuse kulud</v>
      </c>
      <c r="B3667" t="str">
        <f>VLOOKUP(E3667,kontogrupp!A260:B1587,2,FALSE)</f>
        <v>55 - majandamiskulud</v>
      </c>
      <c r="C3667" t="s">
        <v>367</v>
      </c>
      <c r="D3667">
        <v>11157</v>
      </c>
      <c r="E3667" s="1">
        <v>5511046</v>
      </c>
      <c r="F3667" t="s">
        <v>367</v>
      </c>
      <c r="G3667" t="s">
        <v>158</v>
      </c>
      <c r="H3667" t="s">
        <v>159</v>
      </c>
      <c r="I3667" t="s">
        <v>117</v>
      </c>
      <c r="J3667" t="s">
        <v>118</v>
      </c>
      <c r="K3667" t="s">
        <v>394</v>
      </c>
      <c r="L3667" t="s">
        <v>395</v>
      </c>
    </row>
    <row r="3668" spans="1:16" x14ac:dyDescent="0.35">
      <c r="A3668" t="str">
        <f>VLOOKUP(E3668,kontoplaan!A82:F1550,6,FALSE)</f>
        <v>Põhitegevuse kulud</v>
      </c>
      <c r="B3668" t="str">
        <f>VLOOKUP(E3668,kontogrupp!A261:B1588,2,FALSE)</f>
        <v>55 - majandamiskulud</v>
      </c>
      <c r="C3668" t="s">
        <v>297</v>
      </c>
      <c r="D3668">
        <v>26650</v>
      </c>
      <c r="E3668" s="1">
        <v>552520</v>
      </c>
      <c r="F3668" t="s">
        <v>297</v>
      </c>
      <c r="G3668" t="s">
        <v>139</v>
      </c>
      <c r="H3668" t="s">
        <v>140</v>
      </c>
      <c r="I3668" t="s">
        <v>839</v>
      </c>
      <c r="J3668" t="s">
        <v>840</v>
      </c>
      <c r="O3668" t="s">
        <v>836</v>
      </c>
      <c r="P3668" t="s">
        <v>837</v>
      </c>
    </row>
    <row r="3669" spans="1:16" x14ac:dyDescent="0.35">
      <c r="A3669" t="str">
        <f>VLOOKUP(E3669,kontoplaan!A83:F1551,6,FALSE)</f>
        <v>Põhitegevuse kulud</v>
      </c>
      <c r="B3669" t="str">
        <f>VLOOKUP(E3669,kontogrupp!A262:B1589,2,FALSE)</f>
        <v>55 - majandamiskulud</v>
      </c>
      <c r="C3669" t="s">
        <v>467</v>
      </c>
      <c r="D3669">
        <v>9318</v>
      </c>
      <c r="E3669" s="1">
        <v>5511043</v>
      </c>
      <c r="F3669" t="s">
        <v>467</v>
      </c>
      <c r="G3669" t="s">
        <v>158</v>
      </c>
      <c r="H3669" t="s">
        <v>159</v>
      </c>
      <c r="I3669" t="s">
        <v>117</v>
      </c>
      <c r="J3669" t="s">
        <v>118</v>
      </c>
      <c r="K3669" t="s">
        <v>394</v>
      </c>
      <c r="L3669" t="s">
        <v>395</v>
      </c>
    </row>
    <row r="3670" spans="1:16" x14ac:dyDescent="0.35">
      <c r="A3670" t="str">
        <f>VLOOKUP(E3670,kontoplaan!A84:F1552,6,FALSE)</f>
        <v>Põhitegevuse kulud</v>
      </c>
      <c r="B3670" t="str">
        <f>VLOOKUP(E3670,kontogrupp!A263:B1590,2,FALSE)</f>
        <v>50 - tööjõukulud</v>
      </c>
      <c r="C3670" t="s">
        <v>2137</v>
      </c>
      <c r="D3670">
        <v>1917</v>
      </c>
      <c r="E3670" s="1">
        <v>500500</v>
      </c>
      <c r="F3670" t="s">
        <v>97</v>
      </c>
      <c r="G3670" t="s">
        <v>134</v>
      </c>
      <c r="H3670" t="s">
        <v>135</v>
      </c>
      <c r="I3670" t="s">
        <v>117</v>
      </c>
      <c r="J3670" t="s">
        <v>118</v>
      </c>
    </row>
    <row r="3671" spans="1:16" x14ac:dyDescent="0.35">
      <c r="A3671" t="str">
        <f>VLOOKUP(E3671,kontoplaan!A85:F1553,6,FALSE)</f>
        <v>Põhitegevuse kulud</v>
      </c>
      <c r="B3671" t="str">
        <f>VLOOKUP(E3671,kontogrupp!A264:B1591,2,FALSE)</f>
        <v>55 - majandamiskulud</v>
      </c>
      <c r="C3671" t="s">
        <v>467</v>
      </c>
      <c r="D3671">
        <v>68243</v>
      </c>
      <c r="E3671" s="1">
        <v>5511043</v>
      </c>
      <c r="F3671" t="s">
        <v>467</v>
      </c>
      <c r="G3671" t="s">
        <v>158</v>
      </c>
      <c r="H3671" t="s">
        <v>159</v>
      </c>
      <c r="I3671" t="s">
        <v>117</v>
      </c>
      <c r="J3671" t="s">
        <v>118</v>
      </c>
      <c r="K3671" t="s">
        <v>398</v>
      </c>
      <c r="L3671" t="s">
        <v>399</v>
      </c>
    </row>
    <row r="3672" spans="1:16" x14ac:dyDescent="0.35">
      <c r="A3672" t="str">
        <f>VLOOKUP(E3672,kontoplaan!A86:F1554,6,FALSE)</f>
        <v>Põhitegevuse kulud</v>
      </c>
      <c r="B3672" t="str">
        <f>VLOOKUP(E3672,kontogrupp!A265:B1592,2,FALSE)</f>
        <v>55 - majandamiskulud</v>
      </c>
      <c r="C3672" t="s">
        <v>367</v>
      </c>
      <c r="D3672">
        <v>41080</v>
      </c>
      <c r="E3672" s="1">
        <v>5511046</v>
      </c>
      <c r="F3672" t="s">
        <v>367</v>
      </c>
      <c r="G3672" t="s">
        <v>158</v>
      </c>
      <c r="H3672" t="s">
        <v>159</v>
      </c>
      <c r="I3672" t="s">
        <v>117</v>
      </c>
      <c r="J3672" t="s">
        <v>118</v>
      </c>
      <c r="K3672" t="s">
        <v>398</v>
      </c>
      <c r="L3672" t="s">
        <v>399</v>
      </c>
    </row>
    <row r="3673" spans="1:16" hidden="1" x14ac:dyDescent="0.35">
      <c r="A3673" t="str">
        <f>VLOOKUP(E3673,kontoplaan!A87:F1555,6,FALSE)</f>
        <v>Põhitegevuse tulud</v>
      </c>
      <c r="B3673" t="str">
        <f>VLOOKUP(E3673,kontogrupp!A266:B1593,2,FALSE)</f>
        <v>35 - saadud toetused</v>
      </c>
      <c r="C3673" t="s">
        <v>162</v>
      </c>
      <c r="D3673">
        <v>20000</v>
      </c>
      <c r="E3673" s="1">
        <v>350000</v>
      </c>
      <c r="F3673" t="s">
        <v>162</v>
      </c>
      <c r="G3673" t="s">
        <v>158</v>
      </c>
      <c r="H3673" t="s">
        <v>159</v>
      </c>
      <c r="I3673" t="s">
        <v>117</v>
      </c>
      <c r="J3673" t="s">
        <v>118</v>
      </c>
      <c r="M3673" t="s">
        <v>1244</v>
      </c>
      <c r="N3673" t="s">
        <v>1245</v>
      </c>
    </row>
    <row r="3674" spans="1:16" x14ac:dyDescent="0.35">
      <c r="A3674" t="str">
        <f>VLOOKUP(E3674,kontoplaan!A88:F1556,6,FALSE)</f>
        <v>Põhitegevuse kulud</v>
      </c>
      <c r="B3674" t="str">
        <f>VLOOKUP(E3674,kontogrupp!A267:B1594,2,FALSE)</f>
        <v>45 - toetused juriidilistele isikutele</v>
      </c>
      <c r="C3674" t="s">
        <v>1064</v>
      </c>
      <c r="D3674">
        <v>60</v>
      </c>
      <c r="E3674" s="1">
        <v>452800</v>
      </c>
      <c r="F3674" t="s">
        <v>1064</v>
      </c>
      <c r="G3674" t="s">
        <v>158</v>
      </c>
      <c r="H3674" t="s">
        <v>159</v>
      </c>
      <c r="I3674" t="s">
        <v>117</v>
      </c>
      <c r="J3674" t="s">
        <v>118</v>
      </c>
    </row>
    <row r="3675" spans="1:16" x14ac:dyDescent="0.35">
      <c r="A3675" t="str">
        <f>VLOOKUP(E3675,kontoplaan!A89:F1557,6,FALSE)</f>
        <v>Põhitegevuse kulud</v>
      </c>
      <c r="B3675" t="str">
        <f>VLOOKUP(E3675,kontogrupp!A268:B1595,2,FALSE)</f>
        <v>50 - tööjõukulud</v>
      </c>
      <c r="C3675" t="s">
        <v>2138</v>
      </c>
      <c r="D3675">
        <v>1364205</v>
      </c>
      <c r="E3675" s="1">
        <v>500260</v>
      </c>
      <c r="F3675" t="s">
        <v>157</v>
      </c>
      <c r="G3675" t="s">
        <v>158</v>
      </c>
      <c r="H3675" t="s">
        <v>159</v>
      </c>
      <c r="I3675" t="s">
        <v>117</v>
      </c>
      <c r="J3675" t="s">
        <v>118</v>
      </c>
      <c r="M3675" t="s">
        <v>286</v>
      </c>
      <c r="N3675" t="s">
        <v>287</v>
      </c>
    </row>
    <row r="3676" spans="1:16" x14ac:dyDescent="0.35">
      <c r="A3676" t="str">
        <f>VLOOKUP(E3676,kontoplaan!A90:F1558,6,FALSE)</f>
        <v>Põhitegevuse kulud</v>
      </c>
      <c r="B3676" t="str">
        <f>VLOOKUP(E3676,kontogrupp!A269:B1596,2,FALSE)</f>
        <v>50 - tööjõukulud</v>
      </c>
      <c r="C3676" t="s">
        <v>2139</v>
      </c>
      <c r="D3676">
        <v>116184</v>
      </c>
      <c r="E3676" s="1">
        <v>500240</v>
      </c>
      <c r="F3676" t="s">
        <v>206</v>
      </c>
      <c r="G3676" t="s">
        <v>158</v>
      </c>
      <c r="H3676" t="s">
        <v>159</v>
      </c>
      <c r="I3676" t="s">
        <v>117</v>
      </c>
      <c r="J3676" t="s">
        <v>118</v>
      </c>
    </row>
    <row r="3677" spans="1:16" x14ac:dyDescent="0.35">
      <c r="A3677" t="str">
        <f>VLOOKUP(E3677,kontoplaan!A91:F1559,6,FALSE)</f>
        <v>Põhitegevuse kulud</v>
      </c>
      <c r="B3677" t="str">
        <f>VLOOKUP(E3677,kontogrupp!A270:B1597,2,FALSE)</f>
        <v>55 - majandamiskulud</v>
      </c>
      <c r="C3677" t="s">
        <v>517</v>
      </c>
      <c r="D3677">
        <v>665</v>
      </c>
      <c r="E3677" s="1">
        <v>550010</v>
      </c>
      <c r="F3677" t="s">
        <v>517</v>
      </c>
      <c r="G3677" t="s">
        <v>458</v>
      </c>
      <c r="H3677" t="s">
        <v>459</v>
      </c>
      <c r="I3677" t="s">
        <v>348</v>
      </c>
      <c r="J3677" t="s">
        <v>349</v>
      </c>
    </row>
    <row r="3678" spans="1:16" x14ac:dyDescent="0.35">
      <c r="A3678" t="str">
        <f>VLOOKUP(E3678,kontoplaan!A92:F1560,6,FALSE)</f>
        <v>Põhitegevuse kulud</v>
      </c>
      <c r="B3678" t="str">
        <f>VLOOKUP(E3678,kontogrupp!A271:B1598,2,FALSE)</f>
        <v>55 - majandamiskulud</v>
      </c>
      <c r="C3678" t="s">
        <v>2140</v>
      </c>
      <c r="D3678">
        <v>4000</v>
      </c>
      <c r="E3678" s="1">
        <v>550052</v>
      </c>
      <c r="F3678" t="s">
        <v>625</v>
      </c>
      <c r="G3678" t="s">
        <v>158</v>
      </c>
      <c r="H3678" t="s">
        <v>159</v>
      </c>
      <c r="I3678" t="s">
        <v>117</v>
      </c>
      <c r="J3678" t="s">
        <v>118</v>
      </c>
    </row>
    <row r="3679" spans="1:16" x14ac:dyDescent="0.35">
      <c r="A3679" t="str">
        <f>VLOOKUP(E3679,kontoplaan!A93:F1561,6,FALSE)</f>
        <v>Põhitegevuse kulud</v>
      </c>
      <c r="B3679" t="str">
        <f>VLOOKUP(E3679,kontogrupp!A272:B1599,2,FALSE)</f>
        <v>55 - majandamiskulud</v>
      </c>
      <c r="C3679" t="s">
        <v>64</v>
      </c>
      <c r="D3679">
        <v>380</v>
      </c>
      <c r="E3679" s="1">
        <v>550060</v>
      </c>
      <c r="F3679" t="s">
        <v>64</v>
      </c>
      <c r="G3679" t="s">
        <v>458</v>
      </c>
      <c r="H3679" t="s">
        <v>459</v>
      </c>
      <c r="I3679" t="s">
        <v>348</v>
      </c>
      <c r="J3679" t="s">
        <v>349</v>
      </c>
    </row>
    <row r="3680" spans="1:16" x14ac:dyDescent="0.35">
      <c r="A3680" t="str">
        <f>VLOOKUP(E3680,kontoplaan!A94:F1562,6,FALSE)</f>
        <v>Põhitegevuse kulud</v>
      </c>
      <c r="B3680" t="str">
        <f>VLOOKUP(E3680,kontogrupp!A273:B1600,2,FALSE)</f>
        <v>50 - tööjõukulud</v>
      </c>
      <c r="C3680" t="s">
        <v>1086</v>
      </c>
      <c r="D3680">
        <v>1000</v>
      </c>
      <c r="E3680" s="1">
        <v>505091</v>
      </c>
      <c r="F3680" t="s">
        <v>1086</v>
      </c>
      <c r="G3680" t="s">
        <v>158</v>
      </c>
      <c r="H3680" t="s">
        <v>159</v>
      </c>
      <c r="I3680" t="s">
        <v>117</v>
      </c>
      <c r="J3680" t="s">
        <v>118</v>
      </c>
    </row>
    <row r="3681" spans="1:10" x14ac:dyDescent="0.35">
      <c r="A3681" t="str">
        <f>VLOOKUP(E3681,kontoplaan!A95:F1563,6,FALSE)</f>
        <v>Põhitegevuse kulud</v>
      </c>
      <c r="B3681" t="str">
        <f>VLOOKUP(E3681,kontogrupp!A274:B1601,2,FALSE)</f>
        <v>55 - majandamiskulud</v>
      </c>
      <c r="C3681" t="s">
        <v>86</v>
      </c>
      <c r="D3681">
        <v>950</v>
      </c>
      <c r="E3681" s="1">
        <v>550099</v>
      </c>
      <c r="F3681" t="s">
        <v>86</v>
      </c>
      <c r="G3681" t="s">
        <v>458</v>
      </c>
      <c r="H3681" t="s">
        <v>459</v>
      </c>
      <c r="I3681" t="s">
        <v>348</v>
      </c>
      <c r="J3681" t="s">
        <v>349</v>
      </c>
    </row>
    <row r="3682" spans="1:10" x14ac:dyDescent="0.35">
      <c r="A3682" t="str">
        <f>VLOOKUP(E3682,kontoplaan!A96:F1564,6,FALSE)</f>
        <v>Põhitegevuse kulud</v>
      </c>
      <c r="B3682" t="str">
        <f>VLOOKUP(E3682,kontogrupp!A275:B1602,2,FALSE)</f>
        <v>50 - tööjõukulud</v>
      </c>
      <c r="C3682" t="s">
        <v>72</v>
      </c>
      <c r="D3682">
        <v>413</v>
      </c>
      <c r="E3682" s="1">
        <v>506010</v>
      </c>
      <c r="F3682" t="s">
        <v>72</v>
      </c>
      <c r="G3682" t="s">
        <v>158</v>
      </c>
      <c r="H3682" t="s">
        <v>159</v>
      </c>
      <c r="I3682" t="s">
        <v>117</v>
      </c>
      <c r="J3682" t="s">
        <v>118</v>
      </c>
    </row>
    <row r="3683" spans="1:10" x14ac:dyDescent="0.35">
      <c r="A3683" t="str">
        <f>VLOOKUP(E3683,kontoplaan!A97:F1565,6,FALSE)</f>
        <v>Põhitegevuse kulud</v>
      </c>
      <c r="B3683" t="str">
        <f>VLOOKUP(E3683,kontogrupp!A276:B1603,2,FALSE)</f>
        <v>50 - tööjõukulud</v>
      </c>
      <c r="C3683" t="s">
        <v>68</v>
      </c>
      <c r="D3683">
        <v>250</v>
      </c>
      <c r="E3683" s="1">
        <v>506030</v>
      </c>
      <c r="F3683" t="s">
        <v>68</v>
      </c>
      <c r="G3683" t="s">
        <v>158</v>
      </c>
      <c r="H3683" t="s">
        <v>159</v>
      </c>
      <c r="I3683" t="s">
        <v>117</v>
      </c>
      <c r="J3683" t="s">
        <v>118</v>
      </c>
    </row>
    <row r="3684" spans="1:10" x14ac:dyDescent="0.35">
      <c r="A3684" t="str">
        <f>VLOOKUP(E3684,kontoplaan!A98:F1566,6,FALSE)</f>
        <v>Põhitegevuse kulud</v>
      </c>
      <c r="B3684" t="str">
        <f>VLOOKUP(E3684,kontogrupp!A277:B1604,2,FALSE)</f>
        <v>50 - tööjõukulud</v>
      </c>
      <c r="C3684" t="s">
        <v>28</v>
      </c>
      <c r="D3684">
        <v>107683</v>
      </c>
      <c r="E3684" s="1">
        <v>506000</v>
      </c>
      <c r="F3684" t="s">
        <v>28</v>
      </c>
      <c r="G3684" t="s">
        <v>158</v>
      </c>
      <c r="H3684" t="s">
        <v>159</v>
      </c>
      <c r="I3684" t="s">
        <v>117</v>
      </c>
      <c r="J3684" t="s">
        <v>118</v>
      </c>
    </row>
    <row r="3685" spans="1:10" x14ac:dyDescent="0.35">
      <c r="A3685" t="str">
        <f>VLOOKUP(E3685,kontoplaan!A99:F1567,6,FALSE)</f>
        <v>Põhitegevuse kulud</v>
      </c>
      <c r="B3685" t="str">
        <f>VLOOKUP(E3685,kontogrupp!A278:B1605,2,FALSE)</f>
        <v>50 - tööjõukulud</v>
      </c>
      <c r="C3685" t="s">
        <v>2141</v>
      </c>
      <c r="D3685">
        <v>31764</v>
      </c>
      <c r="E3685" s="1">
        <v>500210</v>
      </c>
      <c r="F3685" t="s">
        <v>220</v>
      </c>
      <c r="G3685" t="s">
        <v>158</v>
      </c>
      <c r="H3685" t="s">
        <v>159</v>
      </c>
      <c r="I3685" t="s">
        <v>117</v>
      </c>
      <c r="J3685" t="s">
        <v>118</v>
      </c>
    </row>
    <row r="3686" spans="1:10" x14ac:dyDescent="0.35">
      <c r="A3686" t="str">
        <f>VLOOKUP(E3686,kontoplaan!A100:F1568,6,FALSE)</f>
        <v>Põhitegevuse kulud</v>
      </c>
      <c r="B3686" t="str">
        <f>VLOOKUP(E3686,kontogrupp!A279:B1606,2,FALSE)</f>
        <v>55 - majandamiskulud</v>
      </c>
      <c r="C3686" t="s">
        <v>2142</v>
      </c>
      <c r="D3686">
        <v>2489</v>
      </c>
      <c r="E3686" s="1">
        <v>551280</v>
      </c>
      <c r="F3686" t="s">
        <v>1832</v>
      </c>
      <c r="G3686" t="s">
        <v>458</v>
      </c>
      <c r="H3686" t="s">
        <v>459</v>
      </c>
      <c r="I3686" t="s">
        <v>348</v>
      </c>
      <c r="J3686" t="s">
        <v>349</v>
      </c>
    </row>
    <row r="3687" spans="1:10" x14ac:dyDescent="0.35">
      <c r="A3687" t="str">
        <f>VLOOKUP(E3687,kontoplaan!A101:F1569,6,FALSE)</f>
        <v>Põhitegevuse kulud</v>
      </c>
      <c r="B3687" t="str">
        <f>VLOOKUP(E3687,kontogrupp!A280:B1607,2,FALSE)</f>
        <v>50 - tööjõukulud</v>
      </c>
      <c r="C3687" t="s">
        <v>18</v>
      </c>
      <c r="D3687">
        <v>3432</v>
      </c>
      <c r="E3687" s="1">
        <v>506040</v>
      </c>
      <c r="F3687" t="s">
        <v>18</v>
      </c>
      <c r="G3687" t="s">
        <v>158</v>
      </c>
      <c r="H3687" t="s">
        <v>159</v>
      </c>
      <c r="I3687" t="s">
        <v>117</v>
      </c>
      <c r="J3687" t="s">
        <v>118</v>
      </c>
    </row>
    <row r="3688" spans="1:10" x14ac:dyDescent="0.35">
      <c r="A3688" t="str">
        <f>VLOOKUP(E3688,kontoplaan!A102:F1570,6,FALSE)</f>
        <v>Põhitegevuse kulud</v>
      </c>
      <c r="B3688" t="str">
        <f>VLOOKUP(E3688,kontogrupp!A281:B1608,2,FALSE)</f>
        <v>55 - majandamiskulud</v>
      </c>
      <c r="C3688" t="s">
        <v>274</v>
      </c>
      <c r="D3688">
        <v>200</v>
      </c>
      <c r="E3688" s="1">
        <v>550420</v>
      </c>
      <c r="F3688" t="s">
        <v>274</v>
      </c>
      <c r="G3688" t="s">
        <v>458</v>
      </c>
      <c r="H3688" t="s">
        <v>459</v>
      </c>
      <c r="I3688" t="s">
        <v>348</v>
      </c>
      <c r="J3688" t="s">
        <v>349</v>
      </c>
    </row>
    <row r="3689" spans="1:10" x14ac:dyDescent="0.35">
      <c r="A3689" t="str">
        <f>VLOOKUP(E3689,kontoplaan!A103:F1571,6,FALSE)</f>
        <v>Põhitegevuse kulud</v>
      </c>
      <c r="B3689" t="str">
        <f>VLOOKUP(E3689,kontogrupp!A282:B1609,2,FALSE)</f>
        <v>55 - majandamiskulud</v>
      </c>
      <c r="C3689" t="s">
        <v>440</v>
      </c>
      <c r="D3689">
        <v>51150</v>
      </c>
      <c r="E3689" s="1">
        <v>551310</v>
      </c>
      <c r="F3689" t="s">
        <v>440</v>
      </c>
      <c r="G3689" t="s">
        <v>458</v>
      </c>
      <c r="H3689" t="s">
        <v>459</v>
      </c>
      <c r="I3689" t="s">
        <v>348</v>
      </c>
      <c r="J3689" t="s">
        <v>349</v>
      </c>
    </row>
    <row r="3690" spans="1:10" x14ac:dyDescent="0.35">
      <c r="A3690" t="str">
        <f>VLOOKUP(E3690,kontoplaan!A104:F1572,6,FALSE)</f>
        <v>Põhitegevuse kulud</v>
      </c>
      <c r="B3690" t="str">
        <f>VLOOKUP(E3690,kontogrupp!A283:B1610,2,FALSE)</f>
        <v>55 - majandamiskulud</v>
      </c>
      <c r="C3690" t="s">
        <v>2143</v>
      </c>
      <c r="D3690">
        <v>1200</v>
      </c>
      <c r="E3690" s="1">
        <v>552490</v>
      </c>
      <c r="F3690" t="s">
        <v>244</v>
      </c>
      <c r="G3690" t="s">
        <v>158</v>
      </c>
      <c r="H3690" t="s">
        <v>159</v>
      </c>
      <c r="I3690" t="s">
        <v>117</v>
      </c>
      <c r="J3690" t="s">
        <v>118</v>
      </c>
    </row>
    <row r="3691" spans="1:10" x14ac:dyDescent="0.35">
      <c r="A3691" t="str">
        <f>VLOOKUP(E3691,kontoplaan!A105:F1573,6,FALSE)</f>
        <v>Põhitegevuse kulud</v>
      </c>
      <c r="B3691" t="str">
        <f>VLOOKUP(E3691,kontogrupp!A284:B1611,2,FALSE)</f>
        <v>55 - majandamiskulud</v>
      </c>
      <c r="C3691" t="s">
        <v>478</v>
      </c>
      <c r="D3691">
        <v>4750</v>
      </c>
      <c r="E3691" s="1">
        <v>551306</v>
      </c>
      <c r="F3691" t="s">
        <v>478</v>
      </c>
      <c r="G3691" t="s">
        <v>458</v>
      </c>
      <c r="H3691" t="s">
        <v>459</v>
      </c>
      <c r="I3691" t="s">
        <v>348</v>
      </c>
      <c r="J3691" t="s">
        <v>349</v>
      </c>
    </row>
    <row r="3692" spans="1:10" x14ac:dyDescent="0.35">
      <c r="A3692" t="str">
        <f>VLOOKUP(E3692,kontoplaan!A106:F1574,6,FALSE)</f>
        <v>Põhitegevuse kulud</v>
      </c>
      <c r="B3692" t="str">
        <f>VLOOKUP(E3692,kontogrupp!A285:B1612,2,FALSE)</f>
        <v>55 - majandamiskulud</v>
      </c>
      <c r="C3692" t="s">
        <v>481</v>
      </c>
      <c r="D3692">
        <v>750</v>
      </c>
      <c r="E3692" s="1">
        <v>551317</v>
      </c>
      <c r="F3692" t="s">
        <v>481</v>
      </c>
      <c r="G3692" t="s">
        <v>158</v>
      </c>
      <c r="H3692" t="s">
        <v>159</v>
      </c>
      <c r="I3692" t="s">
        <v>117</v>
      </c>
      <c r="J3692" t="s">
        <v>118</v>
      </c>
    </row>
    <row r="3693" spans="1:10" x14ac:dyDescent="0.35">
      <c r="A3693" t="str">
        <f>VLOOKUP(E3693,kontoplaan!A107:F1575,6,FALSE)</f>
        <v>Põhitegevuse kulud</v>
      </c>
      <c r="B3693" t="str">
        <f>VLOOKUP(E3693,kontogrupp!A286:B1613,2,FALSE)</f>
        <v>55 - majandamiskulud</v>
      </c>
      <c r="C3693" t="s">
        <v>488</v>
      </c>
      <c r="D3693">
        <v>19000</v>
      </c>
      <c r="E3693" s="1">
        <v>551313</v>
      </c>
      <c r="F3693" t="s">
        <v>488</v>
      </c>
      <c r="G3693" t="s">
        <v>458</v>
      </c>
      <c r="H3693" t="s">
        <v>459</v>
      </c>
      <c r="I3693" t="s">
        <v>348</v>
      </c>
      <c r="J3693" t="s">
        <v>349</v>
      </c>
    </row>
    <row r="3694" spans="1:10" x14ac:dyDescent="0.35">
      <c r="A3694" t="str">
        <f>VLOOKUP(E3694,kontoplaan!A108:F1576,6,FALSE)</f>
        <v>Põhitegevuse kulud</v>
      </c>
      <c r="B3694" t="str">
        <f>VLOOKUP(E3694,kontogrupp!A287:B1614,2,FALSE)</f>
        <v>55 - majandamiskulud</v>
      </c>
      <c r="C3694" t="s">
        <v>2144</v>
      </c>
      <c r="D3694">
        <v>800</v>
      </c>
      <c r="E3694" s="1">
        <v>551316</v>
      </c>
      <c r="F3694" t="s">
        <v>478</v>
      </c>
      <c r="G3694" t="s">
        <v>158</v>
      </c>
      <c r="H3694" t="s">
        <v>159</v>
      </c>
      <c r="I3694" t="s">
        <v>117</v>
      </c>
      <c r="J3694" t="s">
        <v>118</v>
      </c>
    </row>
    <row r="3695" spans="1:10" x14ac:dyDescent="0.35">
      <c r="A3695" t="str">
        <f>VLOOKUP(E3695,kontoplaan!A109:F1577,6,FALSE)</f>
        <v>Põhitegevuse kulud</v>
      </c>
      <c r="B3695" t="str">
        <f>VLOOKUP(E3695,kontogrupp!A288:B1615,2,FALSE)</f>
        <v>55 - majandamiskulud</v>
      </c>
      <c r="C3695" t="s">
        <v>184</v>
      </c>
      <c r="D3695">
        <v>4020</v>
      </c>
      <c r="E3695" s="1">
        <v>551308</v>
      </c>
      <c r="F3695" t="s">
        <v>184</v>
      </c>
      <c r="G3695" t="s">
        <v>158</v>
      </c>
      <c r="H3695" t="s">
        <v>159</v>
      </c>
      <c r="I3695" t="s">
        <v>117</v>
      </c>
      <c r="J3695" t="s">
        <v>118</v>
      </c>
    </row>
    <row r="3696" spans="1:10" x14ac:dyDescent="0.35">
      <c r="A3696" t="str">
        <f>VLOOKUP(E3696,kontoplaan!A110:F1578,6,FALSE)</f>
        <v>Põhitegevuse kulud</v>
      </c>
      <c r="B3696" t="str">
        <f>VLOOKUP(E3696,kontogrupp!A289:B1616,2,FALSE)</f>
        <v>55 - majandamiskulud</v>
      </c>
      <c r="C3696" t="s">
        <v>182</v>
      </c>
      <c r="D3696">
        <v>1900</v>
      </c>
      <c r="E3696" s="1">
        <v>551560</v>
      </c>
      <c r="F3696" t="s">
        <v>182</v>
      </c>
      <c r="G3696" t="s">
        <v>458</v>
      </c>
      <c r="H3696" t="s">
        <v>459</v>
      </c>
      <c r="I3696" t="s">
        <v>348</v>
      </c>
      <c r="J3696" t="s">
        <v>349</v>
      </c>
    </row>
    <row r="3697" spans="1:16" x14ac:dyDescent="0.35">
      <c r="A3697" t="str">
        <f>VLOOKUP(E3697,kontoplaan!A111:F1579,6,FALSE)</f>
        <v>Põhitegevuse kulud</v>
      </c>
      <c r="B3697" t="str">
        <f>VLOOKUP(E3697,kontogrupp!A290:B1617,2,FALSE)</f>
        <v>55 - majandamiskulud</v>
      </c>
      <c r="C3697" t="s">
        <v>989</v>
      </c>
      <c r="D3697">
        <v>0</v>
      </c>
      <c r="E3697" s="1">
        <v>551400</v>
      </c>
      <c r="F3697" t="s">
        <v>989</v>
      </c>
      <c r="G3697" t="s">
        <v>158</v>
      </c>
      <c r="H3697" t="s">
        <v>159</v>
      </c>
      <c r="I3697" t="s">
        <v>117</v>
      </c>
      <c r="J3697" t="s">
        <v>118</v>
      </c>
    </row>
    <row r="3698" spans="1:16" x14ac:dyDescent="0.35">
      <c r="A3698" t="str">
        <f>VLOOKUP(E3698,kontoplaan!A112:F1580,6,FALSE)</f>
        <v>Põhitegevuse kulud</v>
      </c>
      <c r="B3698" t="str">
        <f>VLOOKUP(E3698,kontogrupp!A291:B1618,2,FALSE)</f>
        <v>55 - majandamiskulud</v>
      </c>
      <c r="C3698" t="s">
        <v>230</v>
      </c>
      <c r="D3698">
        <v>900</v>
      </c>
      <c r="E3698" s="1">
        <v>551590</v>
      </c>
      <c r="F3698" t="s">
        <v>230</v>
      </c>
      <c r="G3698" t="s">
        <v>458</v>
      </c>
      <c r="H3698" t="s">
        <v>459</v>
      </c>
      <c r="I3698" t="s">
        <v>348</v>
      </c>
      <c r="J3698" t="s">
        <v>349</v>
      </c>
    </row>
    <row r="3699" spans="1:16" x14ac:dyDescent="0.35">
      <c r="A3699" t="str">
        <f>VLOOKUP(E3699,kontoplaan!A113:F1581,6,FALSE)</f>
        <v>Põhitegevuse kulud</v>
      </c>
      <c r="B3699" t="str">
        <f>VLOOKUP(E3699,kontogrupp!A292:B1619,2,FALSE)</f>
        <v>55 - majandamiskulud</v>
      </c>
      <c r="C3699" t="s">
        <v>64</v>
      </c>
      <c r="D3699">
        <v>3500</v>
      </c>
      <c r="E3699" s="1">
        <v>550060</v>
      </c>
      <c r="F3699" t="s">
        <v>64</v>
      </c>
      <c r="G3699" t="s">
        <v>332</v>
      </c>
      <c r="H3699" t="s">
        <v>333</v>
      </c>
      <c r="I3699" t="s">
        <v>178</v>
      </c>
      <c r="J3699" t="s">
        <v>179</v>
      </c>
      <c r="O3699" t="s">
        <v>693</v>
      </c>
      <c r="P3699" t="s">
        <v>694</v>
      </c>
    </row>
    <row r="3700" spans="1:16" x14ac:dyDescent="0.35">
      <c r="A3700" t="str">
        <f>VLOOKUP(E3700,kontoplaan!A114:F1582,6,FALSE)</f>
        <v>Põhitegevuse kulud</v>
      </c>
      <c r="B3700" t="str">
        <f>VLOOKUP(E3700,kontogrupp!A293:B1620,2,FALSE)</f>
        <v>55 - majandamiskulud</v>
      </c>
      <c r="C3700" t="s">
        <v>2145</v>
      </c>
      <c r="D3700">
        <v>600</v>
      </c>
      <c r="E3700" s="1">
        <v>552230</v>
      </c>
      <c r="F3700" t="s">
        <v>188</v>
      </c>
      <c r="G3700" t="s">
        <v>458</v>
      </c>
      <c r="H3700" t="s">
        <v>459</v>
      </c>
      <c r="I3700" t="s">
        <v>348</v>
      </c>
      <c r="J3700" t="s">
        <v>349</v>
      </c>
    </row>
    <row r="3701" spans="1:16" x14ac:dyDescent="0.35">
      <c r="A3701" t="str">
        <f>VLOOKUP(E3701,kontoplaan!A115:F1583,6,FALSE)</f>
        <v>Põhitegevuse kulud</v>
      </c>
      <c r="B3701" t="str">
        <f>VLOOKUP(E3701,kontogrupp!A294:B1621,2,FALSE)</f>
        <v>55 - majandamiskulud</v>
      </c>
      <c r="C3701" t="s">
        <v>440</v>
      </c>
      <c r="D3701">
        <v>1500</v>
      </c>
      <c r="E3701" s="1">
        <v>551300</v>
      </c>
      <c r="F3701" t="s">
        <v>440</v>
      </c>
      <c r="G3701" t="s">
        <v>158</v>
      </c>
      <c r="H3701" t="s">
        <v>159</v>
      </c>
      <c r="I3701" t="s">
        <v>117</v>
      </c>
      <c r="J3701" t="s">
        <v>118</v>
      </c>
    </row>
    <row r="3702" spans="1:16" x14ac:dyDescent="0.35">
      <c r="A3702" t="str">
        <f>VLOOKUP(E3702,kontoplaan!A116:F1584,6,FALSE)</f>
        <v>Põhitegevuse kulud</v>
      </c>
      <c r="B3702" t="str">
        <f>VLOOKUP(E3702,kontogrupp!A295:B1622,2,FALSE)</f>
        <v>55 - majandamiskulud</v>
      </c>
      <c r="C3702" t="s">
        <v>2146</v>
      </c>
      <c r="D3702">
        <v>89000</v>
      </c>
      <c r="E3702" s="1">
        <v>550200</v>
      </c>
      <c r="F3702" t="s">
        <v>2148</v>
      </c>
      <c r="G3702" t="s">
        <v>332</v>
      </c>
      <c r="H3702" t="s">
        <v>333</v>
      </c>
      <c r="I3702" t="s">
        <v>178</v>
      </c>
      <c r="J3702" t="s">
        <v>179</v>
      </c>
      <c r="O3702" t="s">
        <v>696</v>
      </c>
      <c r="P3702" t="s">
        <v>697</v>
      </c>
    </row>
    <row r="3703" spans="1:16" hidden="1" x14ac:dyDescent="0.35">
      <c r="A3703" t="str">
        <f>VLOOKUP(E3703,kontoplaan!A117:F1585,6,FALSE)</f>
        <v>Põhitegevuse tulud</v>
      </c>
      <c r="B3703" t="str">
        <f>VLOOKUP(E3703,kontogrupp!A296:B1623,2,FALSE)</f>
        <v>32 - tulud kaupade ja teenuste müügist</v>
      </c>
      <c r="C3703" t="s">
        <v>1467</v>
      </c>
      <c r="D3703">
        <v>594</v>
      </c>
      <c r="E3703" s="1">
        <v>323320</v>
      </c>
      <c r="F3703" t="s">
        <v>1467</v>
      </c>
      <c r="G3703" t="s">
        <v>428</v>
      </c>
      <c r="H3703" t="s">
        <v>429</v>
      </c>
      <c r="I3703" t="s">
        <v>307</v>
      </c>
      <c r="J3703" t="s">
        <v>308</v>
      </c>
    </row>
    <row r="3704" spans="1:16" hidden="1" x14ac:dyDescent="0.35">
      <c r="A3704" t="str">
        <f>VLOOKUP(E3704,kontoplaan!A118:F1586,6,FALSE)</f>
        <v>Põhitegevuse tulud</v>
      </c>
      <c r="B3704" t="str">
        <f>VLOOKUP(E3704,kontogrupp!A297:B1624,2,FALSE)</f>
        <v>32 - tulud kaupade ja teenuste müügist</v>
      </c>
      <c r="C3704" t="s">
        <v>753</v>
      </c>
      <c r="D3704">
        <v>266408</v>
      </c>
      <c r="E3704" s="1">
        <v>322020</v>
      </c>
      <c r="F3704" t="s">
        <v>753</v>
      </c>
      <c r="G3704" t="s">
        <v>428</v>
      </c>
      <c r="H3704" t="s">
        <v>429</v>
      </c>
      <c r="I3704" t="s">
        <v>307</v>
      </c>
      <c r="J3704" t="s">
        <v>308</v>
      </c>
    </row>
    <row r="3705" spans="1:16" hidden="1" x14ac:dyDescent="0.35">
      <c r="A3705" t="str">
        <f>VLOOKUP(E3705,kontoplaan!A119:F1587,6,FALSE)</f>
        <v>Põhitegevuse tulud</v>
      </c>
      <c r="B3705" t="str">
        <f>VLOOKUP(E3705,kontogrupp!A298:B1625,2,FALSE)</f>
        <v>32 - tulud kaupade ja teenuste müügist</v>
      </c>
      <c r="C3705" t="s">
        <v>310</v>
      </c>
      <c r="D3705">
        <v>98055</v>
      </c>
      <c r="E3705" s="1">
        <v>322040</v>
      </c>
      <c r="F3705" t="s">
        <v>310</v>
      </c>
      <c r="G3705" t="s">
        <v>428</v>
      </c>
      <c r="H3705" t="s">
        <v>429</v>
      </c>
      <c r="I3705" t="s">
        <v>307</v>
      </c>
      <c r="J3705" t="s">
        <v>308</v>
      </c>
    </row>
    <row r="3706" spans="1:16" x14ac:dyDescent="0.35">
      <c r="A3706" t="str">
        <f>VLOOKUP(E3706,kontoplaan!A120:F1588,6,FALSE)</f>
        <v>Põhitegevuse kulud</v>
      </c>
      <c r="B3706" t="str">
        <f>VLOOKUP(E3706,kontogrupp!A299:B1626,2,FALSE)</f>
        <v>41 - toetused füüsilistele isikutele</v>
      </c>
      <c r="C3706" t="s">
        <v>2149</v>
      </c>
      <c r="D3706">
        <v>2600</v>
      </c>
      <c r="E3706" s="1">
        <v>413900</v>
      </c>
      <c r="F3706" t="s">
        <v>81</v>
      </c>
      <c r="G3706" t="s">
        <v>332</v>
      </c>
      <c r="H3706" t="s">
        <v>333</v>
      </c>
      <c r="I3706" t="s">
        <v>49</v>
      </c>
      <c r="J3706" t="s">
        <v>50</v>
      </c>
      <c r="O3706" t="s">
        <v>2150</v>
      </c>
      <c r="P3706" t="s">
        <v>2151</v>
      </c>
    </row>
    <row r="3707" spans="1:16" x14ac:dyDescent="0.35">
      <c r="A3707" t="str">
        <f>VLOOKUP(E3707,kontoplaan!A121:F1589,6,FALSE)</f>
        <v>Põhitegevuse kulud</v>
      </c>
      <c r="B3707" t="str">
        <f>VLOOKUP(E3707,kontogrupp!A300:B1627,2,FALSE)</f>
        <v>55 - majandamiskulud</v>
      </c>
      <c r="C3707" t="s">
        <v>138</v>
      </c>
      <c r="D3707">
        <v>920</v>
      </c>
      <c r="E3707" s="1">
        <v>550400</v>
      </c>
      <c r="F3707" t="s">
        <v>138</v>
      </c>
      <c r="G3707" t="s">
        <v>154</v>
      </c>
      <c r="H3707" t="s">
        <v>155</v>
      </c>
      <c r="I3707" t="s">
        <v>117</v>
      </c>
      <c r="J3707" t="s">
        <v>118</v>
      </c>
    </row>
    <row r="3708" spans="1:16" x14ac:dyDescent="0.35">
      <c r="A3708" t="str">
        <f>VLOOKUP(E3708,kontoplaan!A122:F1590,6,FALSE)</f>
        <v>Põhitegevuse kulud</v>
      </c>
      <c r="B3708" t="str">
        <f>VLOOKUP(E3708,kontogrupp!A301:B1628,2,FALSE)</f>
        <v>50 - tööjõukulud</v>
      </c>
      <c r="C3708" t="s">
        <v>2152</v>
      </c>
      <c r="D3708">
        <v>77616</v>
      </c>
      <c r="E3708" s="1">
        <v>500210</v>
      </c>
      <c r="F3708" t="s">
        <v>220</v>
      </c>
      <c r="G3708" t="s">
        <v>428</v>
      </c>
      <c r="H3708" t="s">
        <v>429</v>
      </c>
      <c r="I3708" t="s">
        <v>307</v>
      </c>
      <c r="J3708" t="s">
        <v>308</v>
      </c>
    </row>
    <row r="3709" spans="1:16" x14ac:dyDescent="0.35">
      <c r="A3709" t="str">
        <f>VLOOKUP(E3709,kontoplaan!A123:F1591,6,FALSE)</f>
        <v>Põhitegevuse kulud</v>
      </c>
      <c r="B3709" t="str">
        <f>VLOOKUP(E3709,kontogrupp!A302:B1629,2,FALSE)</f>
        <v>50 - tööjõukulud</v>
      </c>
      <c r="C3709" t="s">
        <v>2153</v>
      </c>
      <c r="D3709">
        <v>481007</v>
      </c>
      <c r="E3709" s="1">
        <v>500270</v>
      </c>
      <c r="F3709" t="s">
        <v>238</v>
      </c>
      <c r="G3709" t="s">
        <v>428</v>
      </c>
      <c r="H3709" t="s">
        <v>429</v>
      </c>
      <c r="I3709" t="s">
        <v>307</v>
      </c>
      <c r="J3709" t="s">
        <v>308</v>
      </c>
    </row>
    <row r="3710" spans="1:16" x14ac:dyDescent="0.35">
      <c r="A3710" t="str">
        <f>VLOOKUP(E3710,kontoplaan!A124:F1592,6,FALSE)</f>
        <v>Põhitegevuse kulud</v>
      </c>
      <c r="B3710" t="str">
        <f>VLOOKUP(E3710,kontogrupp!A303:B1630,2,FALSE)</f>
        <v>55 - majandamiskulud</v>
      </c>
      <c r="C3710" t="s">
        <v>488</v>
      </c>
      <c r="D3710">
        <v>20000</v>
      </c>
      <c r="E3710" s="1">
        <v>551230</v>
      </c>
      <c r="F3710" t="s">
        <v>488</v>
      </c>
      <c r="G3710" t="s">
        <v>332</v>
      </c>
      <c r="H3710" t="s">
        <v>333</v>
      </c>
      <c r="I3710" t="s">
        <v>49</v>
      </c>
      <c r="J3710" t="s">
        <v>50</v>
      </c>
      <c r="O3710" t="s">
        <v>763</v>
      </c>
      <c r="P3710" t="s">
        <v>764</v>
      </c>
    </row>
    <row r="3711" spans="1:16" x14ac:dyDescent="0.35">
      <c r="A3711" t="str">
        <f>VLOOKUP(E3711,kontoplaan!A125:F1593,6,FALSE)</f>
        <v>Põhitegevuse kulud</v>
      </c>
      <c r="B3711" t="str">
        <f>VLOOKUP(E3711,kontogrupp!A304:B1631,2,FALSE)</f>
        <v>55 - majandamiskulud</v>
      </c>
      <c r="C3711" t="s">
        <v>169</v>
      </c>
      <c r="D3711">
        <v>2800</v>
      </c>
      <c r="E3711" s="1">
        <v>551500</v>
      </c>
      <c r="F3711" t="s">
        <v>169</v>
      </c>
      <c r="G3711" t="s">
        <v>154</v>
      </c>
      <c r="H3711" t="s">
        <v>155</v>
      </c>
      <c r="I3711" t="s">
        <v>117</v>
      </c>
      <c r="J3711" t="s">
        <v>118</v>
      </c>
    </row>
    <row r="3712" spans="1:16" x14ac:dyDescent="0.35">
      <c r="A3712" t="str">
        <f>VLOOKUP(E3712,kontoplaan!A126:F1594,6,FALSE)</f>
        <v>Põhitegevuse kulud</v>
      </c>
      <c r="B3712" t="str">
        <f>VLOOKUP(E3712,kontogrupp!A305:B1632,2,FALSE)</f>
        <v>55 - majandamiskulud</v>
      </c>
      <c r="C3712" t="s">
        <v>182</v>
      </c>
      <c r="D3712">
        <v>450</v>
      </c>
      <c r="E3712" s="1">
        <v>551560</v>
      </c>
      <c r="F3712" t="s">
        <v>182</v>
      </c>
      <c r="G3712" t="s">
        <v>154</v>
      </c>
      <c r="H3712" t="s">
        <v>155</v>
      </c>
      <c r="I3712" t="s">
        <v>117</v>
      </c>
      <c r="J3712" t="s">
        <v>118</v>
      </c>
    </row>
    <row r="3713" spans="1:16" x14ac:dyDescent="0.35">
      <c r="A3713" t="str">
        <f>VLOOKUP(E3713,kontoplaan!A127:F1595,6,FALSE)</f>
        <v>Põhitegevuse kulud</v>
      </c>
      <c r="B3713" t="str">
        <f>VLOOKUP(E3713,kontogrupp!A306:B1633,2,FALSE)</f>
        <v>50 - tööjõukulud</v>
      </c>
      <c r="C3713" t="s">
        <v>2154</v>
      </c>
      <c r="D3713">
        <v>9840</v>
      </c>
      <c r="E3713" s="1">
        <v>500280</v>
      </c>
      <c r="F3713" t="s">
        <v>227</v>
      </c>
      <c r="G3713" t="s">
        <v>428</v>
      </c>
      <c r="H3713" t="s">
        <v>429</v>
      </c>
      <c r="I3713" t="s">
        <v>307</v>
      </c>
      <c r="J3713" t="s">
        <v>308</v>
      </c>
    </row>
    <row r="3714" spans="1:16" x14ac:dyDescent="0.35">
      <c r="A3714" t="str">
        <f>VLOOKUP(E3714,kontoplaan!A128:F1596,6,FALSE)</f>
        <v>Põhitegevuse kulud</v>
      </c>
      <c r="B3714" t="str">
        <f>VLOOKUP(E3714,kontogrupp!A307:B1634,2,FALSE)</f>
        <v>55 - majandamiskulud</v>
      </c>
      <c r="C3714" t="s">
        <v>475</v>
      </c>
      <c r="D3714">
        <v>140</v>
      </c>
      <c r="E3714" s="1">
        <v>552200</v>
      </c>
      <c r="F3714" t="s">
        <v>475</v>
      </c>
      <c r="G3714" t="s">
        <v>154</v>
      </c>
      <c r="H3714" t="s">
        <v>155</v>
      </c>
      <c r="I3714" t="s">
        <v>117</v>
      </c>
      <c r="J3714" t="s">
        <v>118</v>
      </c>
    </row>
    <row r="3715" spans="1:16" x14ac:dyDescent="0.35">
      <c r="A3715" t="str">
        <f>VLOOKUP(E3715,kontoplaan!A129:F1597,6,FALSE)</f>
        <v>Põhitegevuse kulud</v>
      </c>
      <c r="B3715" t="str">
        <f>VLOOKUP(E3715,kontogrupp!A308:B1635,2,FALSE)</f>
        <v>55 - majandamiskulud</v>
      </c>
      <c r="C3715" t="s">
        <v>488</v>
      </c>
      <c r="D3715">
        <v>2660</v>
      </c>
      <c r="E3715" s="1">
        <v>551230</v>
      </c>
      <c r="F3715" t="s">
        <v>488</v>
      </c>
      <c r="G3715" t="s">
        <v>332</v>
      </c>
      <c r="H3715" t="s">
        <v>333</v>
      </c>
      <c r="I3715" t="s">
        <v>49</v>
      </c>
      <c r="J3715" t="s">
        <v>50</v>
      </c>
      <c r="O3715" t="s">
        <v>2150</v>
      </c>
      <c r="P3715" t="s">
        <v>2151</v>
      </c>
    </row>
    <row r="3716" spans="1:16" x14ac:dyDescent="0.35">
      <c r="A3716" t="str">
        <f>VLOOKUP(E3716,kontoplaan!A130:F1598,6,FALSE)</f>
        <v>Põhitegevuse kulud</v>
      </c>
      <c r="B3716" t="str">
        <f>VLOOKUP(E3716,kontogrupp!A309:B1636,2,FALSE)</f>
        <v>41 - toetused füüsilistele isikutele</v>
      </c>
      <c r="C3716" t="s">
        <v>2155</v>
      </c>
      <c r="D3716">
        <v>10000</v>
      </c>
      <c r="E3716" s="1">
        <v>413900</v>
      </c>
      <c r="F3716" t="s">
        <v>81</v>
      </c>
      <c r="G3716" t="s">
        <v>332</v>
      </c>
      <c r="H3716" t="s">
        <v>333</v>
      </c>
      <c r="I3716" t="s">
        <v>49</v>
      </c>
      <c r="J3716" t="s">
        <v>50</v>
      </c>
      <c r="O3716" t="s">
        <v>638</v>
      </c>
      <c r="P3716" t="s">
        <v>639</v>
      </c>
    </row>
    <row r="3717" spans="1:16" x14ac:dyDescent="0.35">
      <c r="A3717" t="str">
        <f>VLOOKUP(E3717,kontoplaan!A131:F1599,6,FALSE)</f>
        <v>Põhitegevuse kulud</v>
      </c>
      <c r="B3717" t="str">
        <f>VLOOKUP(E3717,kontogrupp!A310:B1637,2,FALSE)</f>
        <v>50 - tööjõukulud</v>
      </c>
      <c r="C3717" t="s">
        <v>2156</v>
      </c>
      <c r="D3717">
        <v>15552</v>
      </c>
      <c r="E3717" s="1">
        <v>500270</v>
      </c>
      <c r="F3717" t="s">
        <v>238</v>
      </c>
      <c r="G3717" t="s">
        <v>288</v>
      </c>
      <c r="H3717" t="s">
        <v>289</v>
      </c>
      <c r="I3717" t="s">
        <v>117</v>
      </c>
      <c r="J3717" t="s">
        <v>118</v>
      </c>
      <c r="M3717" t="s">
        <v>141</v>
      </c>
      <c r="N3717" t="s">
        <v>142</v>
      </c>
    </row>
    <row r="3718" spans="1:16" x14ac:dyDescent="0.35">
      <c r="A3718" t="str">
        <f>VLOOKUP(E3718,kontoplaan!A132:F1600,6,FALSE)</f>
        <v>Põhitegevuse kulud</v>
      </c>
      <c r="B3718" t="str">
        <f>VLOOKUP(E3718,kontogrupp!A311:B1638,2,FALSE)</f>
        <v>50 - tööjõukulud</v>
      </c>
      <c r="C3718" t="s">
        <v>28</v>
      </c>
      <c r="D3718">
        <v>5132</v>
      </c>
      <c r="E3718" s="1">
        <v>506000</v>
      </c>
      <c r="F3718" t="s">
        <v>28</v>
      </c>
      <c r="G3718" t="s">
        <v>288</v>
      </c>
      <c r="H3718" t="s">
        <v>289</v>
      </c>
      <c r="I3718" t="s">
        <v>117</v>
      </c>
      <c r="J3718" t="s">
        <v>118</v>
      </c>
      <c r="M3718" t="s">
        <v>141</v>
      </c>
      <c r="N3718" t="s">
        <v>142</v>
      </c>
    </row>
    <row r="3719" spans="1:16" x14ac:dyDescent="0.35">
      <c r="A3719" t="str">
        <f>VLOOKUP(E3719,kontoplaan!A133:F1601,6,FALSE)</f>
        <v>Põhitegevuse kulud</v>
      </c>
      <c r="B3719" t="str">
        <f>VLOOKUP(E3719,kontogrupp!A312:B1639,2,FALSE)</f>
        <v>50 - tööjõukulud</v>
      </c>
      <c r="C3719" t="s">
        <v>2157</v>
      </c>
      <c r="D3719">
        <v>124</v>
      </c>
      <c r="E3719" s="1">
        <v>506040</v>
      </c>
      <c r="F3719" t="s">
        <v>18</v>
      </c>
      <c r="G3719" t="s">
        <v>288</v>
      </c>
      <c r="H3719" t="s">
        <v>289</v>
      </c>
      <c r="I3719" t="s">
        <v>117</v>
      </c>
      <c r="J3719" t="s">
        <v>118</v>
      </c>
      <c r="M3719" t="s">
        <v>141</v>
      </c>
      <c r="N3719" t="s">
        <v>142</v>
      </c>
    </row>
    <row r="3720" spans="1:16" x14ac:dyDescent="0.35">
      <c r="A3720" t="str">
        <f>VLOOKUP(E3720,kontoplaan!A134:F1602,6,FALSE)</f>
        <v>Põhitegevuse kulud</v>
      </c>
      <c r="B3720" t="str">
        <f>VLOOKUP(E3720,kontogrupp!A313:B1640,2,FALSE)</f>
        <v>55 - majandamiskulud</v>
      </c>
      <c r="C3720" t="s">
        <v>190</v>
      </c>
      <c r="D3720">
        <v>148</v>
      </c>
      <c r="E3720" s="1">
        <v>550000</v>
      </c>
      <c r="F3720" t="s">
        <v>190</v>
      </c>
      <c r="G3720" t="s">
        <v>613</v>
      </c>
      <c r="H3720" t="s">
        <v>614</v>
      </c>
      <c r="I3720" t="s">
        <v>615</v>
      </c>
      <c r="J3720" t="s">
        <v>616</v>
      </c>
    </row>
    <row r="3721" spans="1:16" x14ac:dyDescent="0.35">
      <c r="A3721" t="str">
        <f>VLOOKUP(E3721,kontoplaan!A135:F1603,6,FALSE)</f>
        <v>Põhitegevuse kulud</v>
      </c>
      <c r="B3721" t="str">
        <f>VLOOKUP(E3721,kontogrupp!A314:B1641,2,FALSE)</f>
        <v>55 - majandamiskulud</v>
      </c>
      <c r="C3721" t="s">
        <v>194</v>
      </c>
      <c r="D3721">
        <v>250</v>
      </c>
      <c r="E3721" s="1">
        <v>550001</v>
      </c>
      <c r="F3721" t="s">
        <v>194</v>
      </c>
      <c r="G3721" t="s">
        <v>613</v>
      </c>
      <c r="H3721" t="s">
        <v>614</v>
      </c>
      <c r="I3721" t="s">
        <v>615</v>
      </c>
      <c r="J3721" t="s">
        <v>616</v>
      </c>
    </row>
    <row r="3722" spans="1:16" x14ac:dyDescent="0.35">
      <c r="A3722" t="str">
        <f>VLOOKUP(E3722,kontoplaan!A136:F1604,6,FALSE)</f>
        <v>Põhitegevuse kulud</v>
      </c>
      <c r="B3722" t="str">
        <f>VLOOKUP(E3722,kontogrupp!A315:B1642,2,FALSE)</f>
        <v>55 - majandamiskulud</v>
      </c>
      <c r="C3722" t="s">
        <v>517</v>
      </c>
      <c r="D3722">
        <v>432</v>
      </c>
      <c r="E3722" s="1">
        <v>550010</v>
      </c>
      <c r="F3722" t="s">
        <v>517</v>
      </c>
      <c r="G3722" t="s">
        <v>613</v>
      </c>
      <c r="H3722" t="s">
        <v>614</v>
      </c>
      <c r="I3722" t="s">
        <v>615</v>
      </c>
      <c r="J3722" t="s">
        <v>616</v>
      </c>
    </row>
    <row r="3723" spans="1:16" x14ac:dyDescent="0.35">
      <c r="A3723" t="str">
        <f>VLOOKUP(E3723,kontoplaan!A137:F1605,6,FALSE)</f>
        <v>Põhitegevuse kulud</v>
      </c>
      <c r="B3723" t="str">
        <f>VLOOKUP(E3723,kontogrupp!A316:B1643,2,FALSE)</f>
        <v>55 - majandamiskulud</v>
      </c>
      <c r="C3723" t="s">
        <v>64</v>
      </c>
      <c r="D3723">
        <v>300</v>
      </c>
      <c r="E3723" s="1">
        <v>550060</v>
      </c>
      <c r="F3723" t="s">
        <v>64</v>
      </c>
      <c r="G3723" t="s">
        <v>613</v>
      </c>
      <c r="H3723" t="s">
        <v>614</v>
      </c>
      <c r="I3723" t="s">
        <v>615</v>
      </c>
      <c r="J3723" t="s">
        <v>616</v>
      </c>
    </row>
    <row r="3724" spans="1:16" x14ac:dyDescent="0.35">
      <c r="A3724" t="str">
        <f>VLOOKUP(E3724,kontoplaan!A138:F1606,6,FALSE)</f>
        <v>Põhitegevuse kulud</v>
      </c>
      <c r="B3724" t="str">
        <f>VLOOKUP(E3724,kontogrupp!A317:B1644,2,FALSE)</f>
        <v>55 - majandamiskulud</v>
      </c>
      <c r="C3724" t="s">
        <v>667</v>
      </c>
      <c r="D3724">
        <v>330</v>
      </c>
      <c r="E3724" s="1">
        <v>550304</v>
      </c>
      <c r="F3724" t="s">
        <v>667</v>
      </c>
      <c r="G3724" t="s">
        <v>613</v>
      </c>
      <c r="H3724" t="s">
        <v>614</v>
      </c>
      <c r="I3724" t="s">
        <v>615</v>
      </c>
      <c r="J3724" t="s">
        <v>616</v>
      </c>
    </row>
    <row r="3725" spans="1:16" x14ac:dyDescent="0.35">
      <c r="A3725" t="str">
        <f>VLOOKUP(E3725,kontoplaan!A139:F1607,6,FALSE)</f>
        <v>Põhitegevuse kulud</v>
      </c>
      <c r="B3725" t="str">
        <f>VLOOKUP(E3725,kontogrupp!A318:B1645,2,FALSE)</f>
        <v>55 - majandamiskulud</v>
      </c>
      <c r="C3725" t="s">
        <v>138</v>
      </c>
      <c r="D3725">
        <v>450</v>
      </c>
      <c r="E3725" s="1">
        <v>550400</v>
      </c>
      <c r="F3725" t="s">
        <v>138</v>
      </c>
      <c r="G3725" t="s">
        <v>613</v>
      </c>
      <c r="H3725" t="s">
        <v>614</v>
      </c>
      <c r="I3725" t="s">
        <v>615</v>
      </c>
      <c r="J3725" t="s">
        <v>616</v>
      </c>
    </row>
    <row r="3726" spans="1:16" x14ac:dyDescent="0.35">
      <c r="A3726" t="str">
        <f>VLOOKUP(E3726,kontoplaan!A140:F1608,6,FALSE)</f>
        <v>Põhitegevuse kulud</v>
      </c>
      <c r="B3726" t="str">
        <f>VLOOKUP(E3726,kontogrupp!A319:B1646,2,FALSE)</f>
        <v>41 - toetused füüsilistele isikutele</v>
      </c>
      <c r="C3726" t="s">
        <v>1976</v>
      </c>
      <c r="D3726">
        <v>98000</v>
      </c>
      <c r="E3726" s="1">
        <v>413110</v>
      </c>
      <c r="F3726" t="s">
        <v>1976</v>
      </c>
      <c r="G3726" t="s">
        <v>1016</v>
      </c>
      <c r="H3726" t="s">
        <v>1017</v>
      </c>
      <c r="I3726" t="s">
        <v>533</v>
      </c>
      <c r="J3726" t="s">
        <v>534</v>
      </c>
      <c r="M3726" t="s">
        <v>2158</v>
      </c>
      <c r="N3726" t="s">
        <v>2159</v>
      </c>
      <c r="O3726" t="s">
        <v>1856</v>
      </c>
      <c r="P3726" t="s">
        <v>1857</v>
      </c>
    </row>
    <row r="3727" spans="1:16" hidden="1" x14ac:dyDescent="0.35">
      <c r="A3727" t="str">
        <f>VLOOKUP(E3727,kontoplaan!A141:F1609,6,FALSE)</f>
        <v>Põhitegevuse tulud</v>
      </c>
      <c r="B3727" t="str">
        <f>VLOOKUP(E3727,kontogrupp!A320:B1647,2,FALSE)</f>
        <v>32 - tulud kaupade ja teenuste müügist</v>
      </c>
      <c r="C3727" t="s">
        <v>2160</v>
      </c>
      <c r="D3727">
        <v>2500</v>
      </c>
      <c r="E3727" s="1">
        <v>322520</v>
      </c>
      <c r="F3727" t="s">
        <v>2160</v>
      </c>
      <c r="G3727" t="s">
        <v>458</v>
      </c>
      <c r="H3727" t="s">
        <v>459</v>
      </c>
      <c r="I3727" t="s">
        <v>348</v>
      </c>
      <c r="J3727" t="s">
        <v>349</v>
      </c>
    </row>
    <row r="3728" spans="1:16" x14ac:dyDescent="0.35">
      <c r="A3728" t="str">
        <f>VLOOKUP(E3728,kontoplaan!A142:F1610,6,FALSE)</f>
        <v>Põhitegevuse kulud</v>
      </c>
      <c r="B3728" t="str">
        <f>VLOOKUP(E3728,kontogrupp!A321:B1648,2,FALSE)</f>
        <v>55 - majandamiskulud</v>
      </c>
      <c r="C3728" t="s">
        <v>184</v>
      </c>
      <c r="D3728">
        <v>650</v>
      </c>
      <c r="E3728" s="1">
        <v>551308</v>
      </c>
      <c r="F3728" t="s">
        <v>184</v>
      </c>
      <c r="G3728" t="s">
        <v>613</v>
      </c>
      <c r="H3728" t="s">
        <v>614</v>
      </c>
      <c r="I3728" t="s">
        <v>615</v>
      </c>
      <c r="J3728" t="s">
        <v>616</v>
      </c>
    </row>
    <row r="3729" spans="1:16" x14ac:dyDescent="0.35">
      <c r="A3729" t="str">
        <f>VLOOKUP(E3729,kontoplaan!A143:F1611,6,FALSE)</f>
        <v>Põhitegevuse kulud</v>
      </c>
      <c r="B3729" t="str">
        <f>VLOOKUP(E3729,kontogrupp!A322:B1649,2,FALSE)</f>
        <v>55 - majandamiskulud</v>
      </c>
      <c r="C3729" t="s">
        <v>169</v>
      </c>
      <c r="D3729">
        <v>300</v>
      </c>
      <c r="E3729" s="1">
        <v>551500</v>
      </c>
      <c r="F3729" t="s">
        <v>169</v>
      </c>
      <c r="G3729" t="s">
        <v>613</v>
      </c>
      <c r="H3729" t="s">
        <v>614</v>
      </c>
      <c r="I3729" t="s">
        <v>615</v>
      </c>
      <c r="J3729" t="s">
        <v>616</v>
      </c>
    </row>
    <row r="3730" spans="1:16" x14ac:dyDescent="0.35">
      <c r="A3730" t="str">
        <f>VLOOKUP(E3730,kontoplaan!A144:F1612,6,FALSE)</f>
        <v>Põhitegevuse kulud</v>
      </c>
      <c r="B3730" t="str">
        <f>VLOOKUP(E3730,kontogrupp!A323:B1650,2,FALSE)</f>
        <v>55 - majandamiskulud</v>
      </c>
      <c r="C3730" t="s">
        <v>475</v>
      </c>
      <c r="D3730">
        <v>130</v>
      </c>
      <c r="E3730" s="1">
        <v>552200</v>
      </c>
      <c r="F3730" t="s">
        <v>475</v>
      </c>
      <c r="G3730" t="s">
        <v>613</v>
      </c>
      <c r="H3730" t="s">
        <v>614</v>
      </c>
      <c r="I3730" t="s">
        <v>615</v>
      </c>
      <c r="J3730" t="s">
        <v>616</v>
      </c>
    </row>
    <row r="3731" spans="1:16" x14ac:dyDescent="0.35">
      <c r="A3731" t="str">
        <f>VLOOKUP(E3731,kontoplaan!A145:F1613,6,FALSE)</f>
        <v>Põhitegevuse kulud</v>
      </c>
      <c r="B3731" t="str">
        <f>VLOOKUP(E3731,kontogrupp!A324:B1651,2,FALSE)</f>
        <v>55 - majandamiskulud</v>
      </c>
      <c r="C3731" t="s">
        <v>188</v>
      </c>
      <c r="D3731">
        <v>123</v>
      </c>
      <c r="E3731" s="1">
        <v>552230</v>
      </c>
      <c r="F3731" t="s">
        <v>188</v>
      </c>
      <c r="G3731" t="s">
        <v>613</v>
      </c>
      <c r="H3731" t="s">
        <v>614</v>
      </c>
      <c r="I3731" t="s">
        <v>615</v>
      </c>
      <c r="J3731" t="s">
        <v>616</v>
      </c>
    </row>
    <row r="3732" spans="1:16" x14ac:dyDescent="0.35">
      <c r="A3732" t="str">
        <f>VLOOKUP(E3732,kontoplaan!A146:F1614,6,FALSE)</f>
        <v>Põhitegevuse kulud</v>
      </c>
      <c r="B3732" t="str">
        <f>VLOOKUP(E3732,kontogrupp!A325:B1652,2,FALSE)</f>
        <v>55 - majandamiskulud</v>
      </c>
      <c r="C3732" t="s">
        <v>297</v>
      </c>
      <c r="D3732">
        <v>5588</v>
      </c>
      <c r="E3732" s="1">
        <v>552520</v>
      </c>
      <c r="F3732" t="s">
        <v>297</v>
      </c>
      <c r="G3732" t="s">
        <v>613</v>
      </c>
      <c r="H3732" t="s">
        <v>614</v>
      </c>
      <c r="I3732" t="s">
        <v>615</v>
      </c>
      <c r="J3732" t="s">
        <v>616</v>
      </c>
    </row>
    <row r="3733" spans="1:16" x14ac:dyDescent="0.35">
      <c r="A3733" t="str">
        <f>VLOOKUP(E3733,kontoplaan!A147:F1615,6,FALSE)</f>
        <v>Põhitegevuse kulud</v>
      </c>
      <c r="B3733" t="str">
        <f>VLOOKUP(E3733,kontogrupp!A326:B1653,2,FALSE)</f>
        <v>55 - majandamiskulud</v>
      </c>
      <c r="C3733" t="s">
        <v>870</v>
      </c>
      <c r="D3733">
        <v>450</v>
      </c>
      <c r="E3733" s="1">
        <v>554031</v>
      </c>
      <c r="F3733" t="s">
        <v>870</v>
      </c>
      <c r="G3733" t="s">
        <v>613</v>
      </c>
      <c r="H3733" t="s">
        <v>614</v>
      </c>
      <c r="I3733" t="s">
        <v>615</v>
      </c>
      <c r="J3733" t="s">
        <v>616</v>
      </c>
    </row>
    <row r="3734" spans="1:16" x14ac:dyDescent="0.35">
      <c r="A3734" t="str">
        <f>VLOOKUP(E3734,kontoplaan!A148:F1616,6,FALSE)</f>
        <v>Põhitegevuse kulud</v>
      </c>
      <c r="B3734" t="str">
        <f>VLOOKUP(E3734,kontogrupp!A327:B1654,2,FALSE)</f>
        <v>55 - majandamiskulud</v>
      </c>
      <c r="C3734" t="s">
        <v>86</v>
      </c>
      <c r="D3734">
        <v>405</v>
      </c>
      <c r="E3734" s="1">
        <v>550099</v>
      </c>
      <c r="F3734" t="s">
        <v>86</v>
      </c>
      <c r="G3734" t="s">
        <v>613</v>
      </c>
      <c r="H3734" t="s">
        <v>614</v>
      </c>
      <c r="I3734" t="s">
        <v>615</v>
      </c>
      <c r="J3734" t="s">
        <v>616</v>
      </c>
    </row>
    <row r="3735" spans="1:16" x14ac:dyDescent="0.35">
      <c r="A3735" t="str">
        <f>VLOOKUP(E3735,kontoplaan!A149:F1617,6,FALSE)</f>
        <v>Põhitegevuse kulud</v>
      </c>
      <c r="B3735" t="str">
        <f>VLOOKUP(E3735,kontogrupp!A328:B1655,2,FALSE)</f>
        <v>55 - majandamiskulud</v>
      </c>
      <c r="C3735" t="s">
        <v>190</v>
      </c>
      <c r="D3735">
        <v>460</v>
      </c>
      <c r="E3735" s="1">
        <v>550000</v>
      </c>
      <c r="F3735" t="s">
        <v>190</v>
      </c>
      <c r="G3735" t="s">
        <v>410</v>
      </c>
      <c r="H3735" t="s">
        <v>411</v>
      </c>
      <c r="I3735" t="s">
        <v>412</v>
      </c>
      <c r="J3735" t="s">
        <v>413</v>
      </c>
    </row>
    <row r="3736" spans="1:16" x14ac:dyDescent="0.35">
      <c r="A3736" t="str">
        <f>VLOOKUP(E3736,kontoplaan!A150:F1618,6,FALSE)</f>
        <v>Põhitegevuse kulud</v>
      </c>
      <c r="B3736" t="str">
        <f>VLOOKUP(E3736,kontogrupp!A329:B1656,2,FALSE)</f>
        <v>41 - toetused füüsilistele isikutele</v>
      </c>
      <c r="C3736" t="s">
        <v>1976</v>
      </c>
      <c r="D3736">
        <v>216000</v>
      </c>
      <c r="E3736" s="1">
        <v>413110</v>
      </c>
      <c r="F3736" t="s">
        <v>1976</v>
      </c>
      <c r="G3736" t="s">
        <v>1016</v>
      </c>
      <c r="H3736" t="s">
        <v>1017</v>
      </c>
      <c r="I3736" t="s">
        <v>533</v>
      </c>
      <c r="J3736" t="s">
        <v>534</v>
      </c>
      <c r="M3736" t="s">
        <v>1977</v>
      </c>
      <c r="N3736" t="s">
        <v>1978</v>
      </c>
      <c r="O3736" t="s">
        <v>1856</v>
      </c>
      <c r="P3736" t="s">
        <v>1857</v>
      </c>
    </row>
    <row r="3737" spans="1:16" x14ac:dyDescent="0.35">
      <c r="A3737" t="str">
        <f>VLOOKUP(E3737,kontoplaan!A151:F1619,6,FALSE)</f>
        <v>Põhitegevuse kulud</v>
      </c>
      <c r="B3737" t="str">
        <f>VLOOKUP(E3737,kontogrupp!A330:B1657,2,FALSE)</f>
        <v>55 - majandamiskulud</v>
      </c>
      <c r="C3737" t="s">
        <v>524</v>
      </c>
      <c r="D3737">
        <v>238</v>
      </c>
      <c r="E3737" s="1">
        <v>550002</v>
      </c>
      <c r="F3737" t="s">
        <v>524</v>
      </c>
      <c r="G3737" t="s">
        <v>410</v>
      </c>
      <c r="H3737" t="s">
        <v>411</v>
      </c>
      <c r="I3737" t="s">
        <v>412</v>
      </c>
      <c r="J3737" t="s">
        <v>413</v>
      </c>
    </row>
    <row r="3738" spans="1:16" x14ac:dyDescent="0.35">
      <c r="A3738" t="str">
        <f>VLOOKUP(E3738,kontoplaan!A152:F1620,6,FALSE)</f>
        <v>Põhitegevuse kulud</v>
      </c>
      <c r="B3738" t="str">
        <f>VLOOKUP(E3738,kontogrupp!A331:B1658,2,FALSE)</f>
        <v>55 - majandamiskulud</v>
      </c>
      <c r="C3738" t="s">
        <v>517</v>
      </c>
      <c r="D3738">
        <v>1440</v>
      </c>
      <c r="E3738" s="1">
        <v>550010</v>
      </c>
      <c r="F3738" t="s">
        <v>517</v>
      </c>
      <c r="G3738" t="s">
        <v>410</v>
      </c>
      <c r="H3738" t="s">
        <v>411</v>
      </c>
      <c r="I3738" t="s">
        <v>412</v>
      </c>
      <c r="J3738" t="s">
        <v>413</v>
      </c>
    </row>
    <row r="3739" spans="1:16" x14ac:dyDescent="0.35">
      <c r="A3739" t="str">
        <f>VLOOKUP(E3739,kontoplaan!A153:F1621,6,FALSE)</f>
        <v>Põhitegevuse kulud</v>
      </c>
      <c r="B3739" t="str">
        <f>VLOOKUP(E3739,kontogrupp!A332:B1659,2,FALSE)</f>
        <v>55 - majandamiskulud</v>
      </c>
      <c r="C3739" t="s">
        <v>261</v>
      </c>
      <c r="D3739">
        <v>36</v>
      </c>
      <c r="E3739" s="1">
        <v>550011</v>
      </c>
      <c r="F3739" t="s">
        <v>261</v>
      </c>
      <c r="G3739" t="s">
        <v>410</v>
      </c>
      <c r="H3739" t="s">
        <v>411</v>
      </c>
      <c r="I3739" t="s">
        <v>412</v>
      </c>
      <c r="J3739" t="s">
        <v>413</v>
      </c>
    </row>
    <row r="3740" spans="1:16" x14ac:dyDescent="0.35">
      <c r="A3740" t="str">
        <f>VLOOKUP(E3740,kontoplaan!A154:F1622,6,FALSE)</f>
        <v>Põhitegevuse kulud</v>
      </c>
      <c r="B3740" t="str">
        <f>VLOOKUP(E3740,kontogrupp!A333:B1660,2,FALSE)</f>
        <v>55 - majandamiskulud</v>
      </c>
      <c r="C3740" t="s">
        <v>76</v>
      </c>
      <c r="D3740">
        <v>800</v>
      </c>
      <c r="E3740" s="1">
        <v>550040</v>
      </c>
      <c r="F3740" t="s">
        <v>76</v>
      </c>
      <c r="G3740" t="s">
        <v>337</v>
      </c>
      <c r="H3740" t="s">
        <v>338</v>
      </c>
      <c r="I3740" t="s">
        <v>339</v>
      </c>
      <c r="J3740" t="s">
        <v>340</v>
      </c>
    </row>
    <row r="3741" spans="1:16" x14ac:dyDescent="0.35">
      <c r="A3741" t="str">
        <f>VLOOKUP(E3741,kontoplaan!A155:F1623,6,FALSE)</f>
        <v>Põhitegevuse kulud</v>
      </c>
      <c r="B3741" t="str">
        <f>VLOOKUP(E3741,kontogrupp!A334:B1661,2,FALSE)</f>
        <v>55 - majandamiskulud</v>
      </c>
      <c r="C3741" t="s">
        <v>900</v>
      </c>
      <c r="D3741">
        <v>800</v>
      </c>
      <c r="E3741" s="1">
        <v>550041</v>
      </c>
      <c r="F3741" t="s">
        <v>900</v>
      </c>
      <c r="G3741" t="s">
        <v>337</v>
      </c>
      <c r="H3741" t="s">
        <v>338</v>
      </c>
      <c r="I3741" t="s">
        <v>339</v>
      </c>
      <c r="J3741" t="s">
        <v>340</v>
      </c>
    </row>
    <row r="3742" spans="1:16" x14ac:dyDescent="0.35">
      <c r="A3742" t="str">
        <f>VLOOKUP(E3742,kontoplaan!A156:F1624,6,FALSE)</f>
        <v>Põhitegevuse kulud</v>
      </c>
      <c r="B3742" t="str">
        <f>VLOOKUP(E3742,kontogrupp!A335:B1662,2,FALSE)</f>
        <v>55 - majandamiskulud</v>
      </c>
      <c r="C3742" t="s">
        <v>76</v>
      </c>
      <c r="D3742">
        <v>100</v>
      </c>
      <c r="E3742" s="1">
        <v>550040</v>
      </c>
      <c r="F3742" t="s">
        <v>76</v>
      </c>
      <c r="G3742" t="s">
        <v>410</v>
      </c>
      <c r="H3742" t="s">
        <v>411</v>
      </c>
      <c r="I3742" t="s">
        <v>412</v>
      </c>
      <c r="J3742" t="s">
        <v>413</v>
      </c>
    </row>
    <row r="3743" spans="1:16" x14ac:dyDescent="0.35">
      <c r="A3743" t="str">
        <f>VLOOKUP(E3743,kontoplaan!A157:F1625,6,FALSE)</f>
        <v>Põhitegevuse kulud</v>
      </c>
      <c r="B3743" t="str">
        <f>VLOOKUP(E3743,kontogrupp!A336:B1663,2,FALSE)</f>
        <v>41 - toetused füüsilistele isikutele</v>
      </c>
      <c r="C3743" t="s">
        <v>328</v>
      </c>
      <c r="D3743">
        <v>33000</v>
      </c>
      <c r="E3743" s="1">
        <v>413050</v>
      </c>
      <c r="F3743" t="s">
        <v>328</v>
      </c>
      <c r="G3743" t="s">
        <v>139</v>
      </c>
      <c r="H3743" t="s">
        <v>140</v>
      </c>
      <c r="I3743" t="s">
        <v>117</v>
      </c>
      <c r="J3743" t="s">
        <v>118</v>
      </c>
      <c r="O3743" t="s">
        <v>329</v>
      </c>
      <c r="P3743" t="s">
        <v>330</v>
      </c>
    </row>
    <row r="3744" spans="1:16" x14ac:dyDescent="0.35">
      <c r="A3744" t="str">
        <f>VLOOKUP(E3744,kontoplaan!A158:F1626,6,FALSE)</f>
        <v>Põhitegevuse kulud</v>
      </c>
      <c r="B3744" t="str">
        <f>VLOOKUP(E3744,kontogrupp!A337:B1664,2,FALSE)</f>
        <v>55 - majandamiskulud</v>
      </c>
      <c r="C3744" t="s">
        <v>900</v>
      </c>
      <c r="D3744">
        <v>50</v>
      </c>
      <c r="E3744" s="1">
        <v>550041</v>
      </c>
      <c r="F3744" t="s">
        <v>900</v>
      </c>
      <c r="G3744" t="s">
        <v>410</v>
      </c>
      <c r="H3744" t="s">
        <v>411</v>
      </c>
      <c r="I3744" t="s">
        <v>412</v>
      </c>
      <c r="J3744" t="s">
        <v>413</v>
      </c>
    </row>
    <row r="3745" spans="1:16" x14ac:dyDescent="0.35">
      <c r="A3745" t="str">
        <f>VLOOKUP(E3745,kontoplaan!A159:F1627,6,FALSE)</f>
        <v>Põhitegevuse kulud</v>
      </c>
      <c r="B3745" t="str">
        <f>VLOOKUP(E3745,kontogrupp!A338:B1665,2,FALSE)</f>
        <v>50 - tööjõukulud</v>
      </c>
      <c r="C3745" t="s">
        <v>2162</v>
      </c>
      <c r="D3745">
        <v>23788</v>
      </c>
      <c r="E3745" s="1">
        <v>506000</v>
      </c>
      <c r="F3745" t="s">
        <v>28</v>
      </c>
      <c r="G3745" t="s">
        <v>428</v>
      </c>
      <c r="H3745" t="s">
        <v>429</v>
      </c>
      <c r="I3745" t="s">
        <v>307</v>
      </c>
      <c r="J3745" t="s">
        <v>308</v>
      </c>
      <c r="M3745" t="s">
        <v>1930</v>
      </c>
      <c r="N3745" t="s">
        <v>1931</v>
      </c>
    </row>
    <row r="3746" spans="1:16" x14ac:dyDescent="0.35">
      <c r="A3746" t="str">
        <f>VLOOKUP(E3746,kontoplaan!A160:F1628,6,FALSE)</f>
        <v>Põhitegevuse kulud</v>
      </c>
      <c r="B3746" t="str">
        <f>VLOOKUP(E3746,kontogrupp!A339:B1666,2,FALSE)</f>
        <v>55 - majandamiskulud</v>
      </c>
      <c r="C3746" t="s">
        <v>138</v>
      </c>
      <c r="D3746">
        <v>160622</v>
      </c>
      <c r="E3746" s="1">
        <v>552450</v>
      </c>
      <c r="F3746" t="s">
        <v>138</v>
      </c>
      <c r="G3746" t="s">
        <v>139</v>
      </c>
      <c r="H3746" t="s">
        <v>140</v>
      </c>
      <c r="I3746" t="s">
        <v>117</v>
      </c>
      <c r="J3746" t="s">
        <v>118</v>
      </c>
      <c r="O3746" t="s">
        <v>862</v>
      </c>
      <c r="P3746" t="s">
        <v>863</v>
      </c>
    </row>
    <row r="3747" spans="1:16" x14ac:dyDescent="0.35">
      <c r="A3747" t="str">
        <f>VLOOKUP(E3747,kontoplaan!A161:F1629,6,FALSE)</f>
        <v>Põhitegevuse kulud</v>
      </c>
      <c r="B3747" t="str">
        <f>VLOOKUP(E3747,kontogrupp!A340:B1667,2,FALSE)</f>
        <v>50 - tööjõukulud</v>
      </c>
      <c r="C3747" t="s">
        <v>2163</v>
      </c>
      <c r="D3747">
        <v>577</v>
      </c>
      <c r="E3747" s="1">
        <v>506040</v>
      </c>
      <c r="F3747" t="s">
        <v>18</v>
      </c>
      <c r="G3747" t="s">
        <v>428</v>
      </c>
      <c r="H3747" t="s">
        <v>429</v>
      </c>
      <c r="I3747" t="s">
        <v>307</v>
      </c>
      <c r="J3747" t="s">
        <v>308</v>
      </c>
      <c r="M3747" t="s">
        <v>1930</v>
      </c>
      <c r="N3747" t="s">
        <v>1931</v>
      </c>
    </row>
    <row r="3748" spans="1:16" x14ac:dyDescent="0.35">
      <c r="A3748" t="str">
        <f>VLOOKUP(E3748,kontoplaan!A162:F1630,6,FALSE)</f>
        <v>Põhitegevuse kulud</v>
      </c>
      <c r="B3748" t="str">
        <f>VLOOKUP(E3748,kontogrupp!A341:B1668,2,FALSE)</f>
        <v>55 - majandamiskulud</v>
      </c>
      <c r="C3748" t="s">
        <v>64</v>
      </c>
      <c r="D3748">
        <v>150</v>
      </c>
      <c r="E3748" s="1">
        <v>550060</v>
      </c>
      <c r="F3748" t="s">
        <v>64</v>
      </c>
      <c r="G3748" t="s">
        <v>410</v>
      </c>
      <c r="H3748" t="s">
        <v>411</v>
      </c>
      <c r="I3748" t="s">
        <v>412</v>
      </c>
      <c r="J3748" t="s">
        <v>413</v>
      </c>
    </row>
    <row r="3749" spans="1:16" hidden="1" x14ac:dyDescent="0.35">
      <c r="A3749" t="str">
        <f>VLOOKUP(E3749,kontoplaan!A163:F1631,6,FALSE)</f>
        <v>Põhitegevuse tulud</v>
      </c>
      <c r="B3749" t="str">
        <f>VLOOKUP(E3749,kontogrupp!A342:B1669,2,FALSE)</f>
        <v>32 - tulud kaupade ja teenuste müügist</v>
      </c>
      <c r="C3749" t="s">
        <v>748</v>
      </c>
      <c r="D3749">
        <v>615700</v>
      </c>
      <c r="E3749" s="1">
        <v>322000</v>
      </c>
      <c r="F3749" t="s">
        <v>748</v>
      </c>
      <c r="G3749" t="s">
        <v>139</v>
      </c>
      <c r="H3749" t="s">
        <v>140</v>
      </c>
      <c r="I3749" t="s">
        <v>117</v>
      </c>
      <c r="J3749" t="s">
        <v>118</v>
      </c>
      <c r="O3749" t="s">
        <v>749</v>
      </c>
      <c r="P3749" t="s">
        <v>750</v>
      </c>
    </row>
    <row r="3750" spans="1:16" x14ac:dyDescent="0.35">
      <c r="A3750" t="str">
        <f>VLOOKUP(E3750,kontoplaan!A164:F1632,6,FALSE)</f>
        <v>Põhitegevuse kulud</v>
      </c>
      <c r="B3750" t="str">
        <f>VLOOKUP(E3750,kontogrupp!A343:B1670,2,FALSE)</f>
        <v>55 - majandamiskulud</v>
      </c>
      <c r="C3750" t="s">
        <v>86</v>
      </c>
      <c r="D3750">
        <v>120</v>
      </c>
      <c r="E3750" s="1">
        <v>550099</v>
      </c>
      <c r="F3750" t="s">
        <v>86</v>
      </c>
      <c r="G3750" t="s">
        <v>410</v>
      </c>
      <c r="H3750" t="s">
        <v>411</v>
      </c>
      <c r="I3750" t="s">
        <v>412</v>
      </c>
      <c r="J3750" t="s">
        <v>413</v>
      </c>
    </row>
    <row r="3751" spans="1:16" x14ac:dyDescent="0.35">
      <c r="A3751" t="str">
        <f>VLOOKUP(E3751,kontoplaan!A165:F1633,6,FALSE)</f>
        <v>Põhitegevuse kulud</v>
      </c>
      <c r="B3751" t="str">
        <f>VLOOKUP(E3751,kontogrupp!A344:B1671,2,FALSE)</f>
        <v>55 - majandamiskulud</v>
      </c>
      <c r="C3751" t="s">
        <v>643</v>
      </c>
      <c r="D3751">
        <v>400</v>
      </c>
      <c r="E3751" s="1">
        <v>550012</v>
      </c>
      <c r="F3751" t="s">
        <v>643</v>
      </c>
      <c r="G3751" t="s">
        <v>410</v>
      </c>
      <c r="H3751" t="s">
        <v>411</v>
      </c>
      <c r="I3751" t="s">
        <v>412</v>
      </c>
      <c r="J3751" t="s">
        <v>413</v>
      </c>
    </row>
    <row r="3752" spans="1:16" x14ac:dyDescent="0.35">
      <c r="A3752" t="str">
        <f>VLOOKUP(E3752,kontoplaan!A166:F1634,6,FALSE)</f>
        <v>Põhitegevuse kulud</v>
      </c>
      <c r="B3752" t="str">
        <f>VLOOKUP(E3752,kontogrupp!A345:B1672,2,FALSE)</f>
        <v>55 - majandamiskulud</v>
      </c>
      <c r="C3752" t="s">
        <v>520</v>
      </c>
      <c r="D3752">
        <v>600</v>
      </c>
      <c r="E3752" s="1">
        <v>550309</v>
      </c>
      <c r="F3752" t="s">
        <v>520</v>
      </c>
      <c r="G3752" t="s">
        <v>410</v>
      </c>
      <c r="H3752" t="s">
        <v>411</v>
      </c>
      <c r="I3752" t="s">
        <v>412</v>
      </c>
      <c r="J3752" t="s">
        <v>413</v>
      </c>
    </row>
    <row r="3753" spans="1:16" x14ac:dyDescent="0.35">
      <c r="A3753" t="str">
        <f>VLOOKUP(E3753,kontoplaan!A167:F1635,6,FALSE)</f>
        <v>Põhitegevuse kulud</v>
      </c>
      <c r="B3753" t="str">
        <f>VLOOKUP(E3753,kontogrupp!A346:B1673,2,FALSE)</f>
        <v>41 - toetused füüsilistele isikutele</v>
      </c>
      <c r="C3753" t="s">
        <v>81</v>
      </c>
      <c r="D3753">
        <v>10000</v>
      </c>
      <c r="E3753" s="1">
        <v>413900</v>
      </c>
      <c r="F3753" t="s">
        <v>81</v>
      </c>
      <c r="G3753" t="s">
        <v>139</v>
      </c>
      <c r="H3753" t="s">
        <v>140</v>
      </c>
      <c r="I3753" t="s">
        <v>245</v>
      </c>
      <c r="J3753" t="s">
        <v>246</v>
      </c>
      <c r="O3753" t="s">
        <v>2164</v>
      </c>
      <c r="P3753" t="s">
        <v>2165</v>
      </c>
    </row>
    <row r="3754" spans="1:16" x14ac:dyDescent="0.35">
      <c r="A3754" t="str">
        <f>VLOOKUP(E3754,kontoplaan!A168:F1636,6,FALSE)</f>
        <v>Põhitegevuse kulud</v>
      </c>
      <c r="B3754" t="str">
        <f>VLOOKUP(E3754,kontogrupp!A347:B1674,2,FALSE)</f>
        <v>55 - majandamiskulud</v>
      </c>
      <c r="C3754" t="s">
        <v>138</v>
      </c>
      <c r="D3754">
        <v>2500</v>
      </c>
      <c r="E3754" s="1">
        <v>550400</v>
      </c>
      <c r="F3754" t="s">
        <v>138</v>
      </c>
      <c r="G3754" t="s">
        <v>410</v>
      </c>
      <c r="H3754" t="s">
        <v>411</v>
      </c>
      <c r="I3754" t="s">
        <v>412</v>
      </c>
      <c r="J3754" t="s">
        <v>413</v>
      </c>
    </row>
    <row r="3755" spans="1:16" x14ac:dyDescent="0.35">
      <c r="A3755" t="str">
        <f>VLOOKUP(E3755,kontoplaan!A169:F1637,6,FALSE)</f>
        <v>Põhitegevuse kulud</v>
      </c>
      <c r="B3755" t="str">
        <f>VLOOKUP(E3755,kontogrupp!A348:B1675,2,FALSE)</f>
        <v>41 - toetused füüsilistele isikutele</v>
      </c>
      <c r="C3755" t="s">
        <v>2166</v>
      </c>
      <c r="D3755">
        <v>2000</v>
      </c>
      <c r="E3755" s="1">
        <v>413402</v>
      </c>
      <c r="F3755" t="s">
        <v>2166</v>
      </c>
      <c r="G3755" t="s">
        <v>139</v>
      </c>
      <c r="H3755" t="s">
        <v>140</v>
      </c>
      <c r="I3755" t="s">
        <v>245</v>
      </c>
      <c r="J3755" t="s">
        <v>246</v>
      </c>
      <c r="O3755" t="s">
        <v>2168</v>
      </c>
      <c r="P3755" t="s">
        <v>2169</v>
      </c>
    </row>
    <row r="3756" spans="1:16" x14ac:dyDescent="0.35">
      <c r="A3756" t="str">
        <f>VLOOKUP(E3756,kontoplaan!A170:F1638,6,FALSE)</f>
        <v>Põhitegevuse kulud</v>
      </c>
      <c r="B3756" t="str">
        <f>VLOOKUP(E3756,kontogrupp!A349:B1676,2,FALSE)</f>
        <v>55 - majandamiskulud</v>
      </c>
      <c r="C3756" t="s">
        <v>244</v>
      </c>
      <c r="D3756">
        <v>3250</v>
      </c>
      <c r="E3756" s="1">
        <v>552490</v>
      </c>
      <c r="F3756" t="s">
        <v>244</v>
      </c>
      <c r="G3756" t="s">
        <v>139</v>
      </c>
      <c r="H3756" t="s">
        <v>140</v>
      </c>
      <c r="I3756" t="s">
        <v>245</v>
      </c>
      <c r="J3756" t="s">
        <v>246</v>
      </c>
      <c r="O3756" t="s">
        <v>699</v>
      </c>
      <c r="P3756" t="s">
        <v>700</v>
      </c>
    </row>
    <row r="3757" spans="1:16" x14ac:dyDescent="0.35">
      <c r="A3757" t="str">
        <f>VLOOKUP(E3757,kontoplaan!A171:F1639,6,FALSE)</f>
        <v>Põhitegevuse kulud</v>
      </c>
      <c r="B3757" t="str">
        <f>VLOOKUP(E3757,kontogrupp!A350:B1677,2,FALSE)</f>
        <v>55 - majandamiskulud</v>
      </c>
      <c r="C3757" t="s">
        <v>244</v>
      </c>
      <c r="D3757">
        <v>133553</v>
      </c>
      <c r="E3757" s="1">
        <v>552490</v>
      </c>
      <c r="F3757" t="s">
        <v>244</v>
      </c>
      <c r="G3757" t="s">
        <v>139</v>
      </c>
      <c r="H3757" t="s">
        <v>140</v>
      </c>
      <c r="I3757" t="s">
        <v>245</v>
      </c>
      <c r="J3757" t="s">
        <v>246</v>
      </c>
      <c r="O3757" t="s">
        <v>247</v>
      </c>
      <c r="P3757" t="s">
        <v>248</v>
      </c>
    </row>
    <row r="3758" spans="1:16" x14ac:dyDescent="0.35">
      <c r="A3758" t="str">
        <f>VLOOKUP(E3758,kontoplaan!A172:F1640,6,FALSE)</f>
        <v>Põhitegevuse kulud</v>
      </c>
      <c r="B3758" t="str">
        <f>VLOOKUP(E3758,kontogrupp!A351:B1678,2,FALSE)</f>
        <v>55 - majandamiskulud</v>
      </c>
      <c r="C3758" t="s">
        <v>367</v>
      </c>
      <c r="D3758">
        <v>4273</v>
      </c>
      <c r="E3758" s="1">
        <v>5511046</v>
      </c>
      <c r="F3758" t="s">
        <v>367</v>
      </c>
      <c r="G3758" t="s">
        <v>458</v>
      </c>
      <c r="H3758" t="s">
        <v>459</v>
      </c>
      <c r="I3758" t="s">
        <v>348</v>
      </c>
      <c r="J3758" t="s">
        <v>349</v>
      </c>
      <c r="K3758" t="s">
        <v>529</v>
      </c>
      <c r="L3758" t="s">
        <v>530</v>
      </c>
    </row>
    <row r="3759" spans="1:16" x14ac:dyDescent="0.35">
      <c r="A3759" t="str">
        <f>VLOOKUP(E3759,kontoplaan!A173:F1641,6,FALSE)</f>
        <v>Põhitegevuse kulud</v>
      </c>
      <c r="B3759" t="str">
        <f>VLOOKUP(E3759,kontogrupp!A352:B1679,2,FALSE)</f>
        <v>45 - toetused juriidilistele isikutele</v>
      </c>
      <c r="C3759" t="s">
        <v>162</v>
      </c>
      <c r="D3759">
        <v>6000</v>
      </c>
      <c r="E3759" s="1">
        <v>450000</v>
      </c>
      <c r="F3759" t="s">
        <v>162</v>
      </c>
      <c r="G3759" t="s">
        <v>139</v>
      </c>
      <c r="H3759" t="s">
        <v>140</v>
      </c>
      <c r="I3759" t="s">
        <v>245</v>
      </c>
      <c r="J3759" t="s">
        <v>246</v>
      </c>
      <c r="O3759" t="s">
        <v>2170</v>
      </c>
      <c r="P3759" t="s">
        <v>2171</v>
      </c>
    </row>
    <row r="3760" spans="1:16" x14ac:dyDescent="0.35">
      <c r="A3760" t="str">
        <f>VLOOKUP(E3760,kontoplaan!A174:F1642,6,FALSE)</f>
        <v>Põhitegevuse kulud</v>
      </c>
      <c r="B3760" t="str">
        <f>VLOOKUP(E3760,kontogrupp!A353:B1680,2,FALSE)</f>
        <v>55 - majandamiskulud</v>
      </c>
      <c r="C3760" t="s">
        <v>440</v>
      </c>
      <c r="D3760">
        <v>1500</v>
      </c>
      <c r="E3760" s="1">
        <v>551300</v>
      </c>
      <c r="F3760" t="s">
        <v>440</v>
      </c>
      <c r="G3760" t="s">
        <v>410</v>
      </c>
      <c r="H3760" t="s">
        <v>411</v>
      </c>
      <c r="I3760" t="s">
        <v>412</v>
      </c>
      <c r="J3760" t="s">
        <v>413</v>
      </c>
    </row>
    <row r="3761" spans="1:16" x14ac:dyDescent="0.35">
      <c r="A3761" t="str">
        <f>VLOOKUP(E3761,kontoplaan!A175:F1643,6,FALSE)</f>
        <v>Põhitegevuse kulud</v>
      </c>
      <c r="B3761" t="str">
        <f>VLOOKUP(E3761,kontogrupp!A354:B1681,2,FALSE)</f>
        <v>45 - toetused juriidilistele isikutele</v>
      </c>
      <c r="C3761" t="s">
        <v>162</v>
      </c>
      <c r="D3761">
        <v>16000</v>
      </c>
      <c r="E3761" s="1">
        <v>450000</v>
      </c>
      <c r="F3761" t="s">
        <v>162</v>
      </c>
      <c r="G3761" t="s">
        <v>139</v>
      </c>
      <c r="H3761" t="s">
        <v>140</v>
      </c>
      <c r="I3761" t="s">
        <v>245</v>
      </c>
      <c r="J3761" t="s">
        <v>246</v>
      </c>
      <c r="O3761" t="s">
        <v>2172</v>
      </c>
      <c r="P3761" t="s">
        <v>2173</v>
      </c>
    </row>
    <row r="3762" spans="1:16" x14ac:dyDescent="0.35">
      <c r="A3762" t="str">
        <f>VLOOKUP(E3762,kontoplaan!A176:F1644,6,FALSE)</f>
        <v>Põhitegevuse kulud</v>
      </c>
      <c r="B3762" t="str">
        <f>VLOOKUP(E3762,kontogrupp!A355:B1682,2,FALSE)</f>
        <v>55 - majandamiskulud</v>
      </c>
      <c r="C3762" t="s">
        <v>488</v>
      </c>
      <c r="D3762">
        <v>1000</v>
      </c>
      <c r="E3762" s="1">
        <v>551303</v>
      </c>
      <c r="F3762" t="s">
        <v>488</v>
      </c>
      <c r="G3762" t="s">
        <v>410</v>
      </c>
      <c r="H3762" t="s">
        <v>411</v>
      </c>
      <c r="I3762" t="s">
        <v>412</v>
      </c>
      <c r="J3762" t="s">
        <v>413</v>
      </c>
    </row>
    <row r="3763" spans="1:16" x14ac:dyDescent="0.35">
      <c r="A3763" t="str">
        <f>VLOOKUP(E3763,kontoplaan!A177:F1645,6,FALSE)</f>
        <v>Põhitegevuse kulud</v>
      </c>
      <c r="B3763" t="str">
        <f>VLOOKUP(E3763,kontogrupp!A356:B1683,2,FALSE)</f>
        <v>55 - majandamiskulud</v>
      </c>
      <c r="C3763" t="s">
        <v>467</v>
      </c>
      <c r="D3763">
        <v>8003</v>
      </c>
      <c r="E3763" s="1">
        <v>5511043</v>
      </c>
      <c r="F3763" t="s">
        <v>467</v>
      </c>
      <c r="G3763" t="s">
        <v>458</v>
      </c>
      <c r="H3763" t="s">
        <v>459</v>
      </c>
      <c r="I3763" t="s">
        <v>348</v>
      </c>
      <c r="J3763" t="s">
        <v>349</v>
      </c>
      <c r="K3763" t="s">
        <v>529</v>
      </c>
      <c r="L3763" t="s">
        <v>530</v>
      </c>
    </row>
    <row r="3764" spans="1:16" x14ac:dyDescent="0.35">
      <c r="A3764" t="str">
        <f>VLOOKUP(E3764,kontoplaan!A178:F1646,6,FALSE)</f>
        <v>Põhitegevuse kulud</v>
      </c>
      <c r="B3764" t="str">
        <f>VLOOKUP(E3764,kontogrupp!A357:B1684,2,FALSE)</f>
        <v>55 - majandamiskulud</v>
      </c>
      <c r="C3764" t="s">
        <v>481</v>
      </c>
      <c r="D3764">
        <v>650</v>
      </c>
      <c r="E3764" s="1">
        <v>551307</v>
      </c>
      <c r="F3764" t="s">
        <v>481</v>
      </c>
      <c r="G3764" t="s">
        <v>410</v>
      </c>
      <c r="H3764" t="s">
        <v>411</v>
      </c>
      <c r="I3764" t="s">
        <v>412</v>
      </c>
      <c r="J3764" t="s">
        <v>413</v>
      </c>
    </row>
    <row r="3765" spans="1:16" x14ac:dyDescent="0.35">
      <c r="A3765" t="str">
        <f>VLOOKUP(E3765,kontoplaan!A179:F1647,6,FALSE)</f>
        <v>Põhitegevuse kulud</v>
      </c>
      <c r="B3765" t="str">
        <f>VLOOKUP(E3765,kontogrupp!A358:B1685,2,FALSE)</f>
        <v>55 - majandamiskulud</v>
      </c>
      <c r="C3765" t="s">
        <v>257</v>
      </c>
      <c r="D3765">
        <v>8000</v>
      </c>
      <c r="E3765" s="1">
        <v>551417</v>
      </c>
      <c r="F3765" t="s">
        <v>257</v>
      </c>
      <c r="G3765" t="s">
        <v>139</v>
      </c>
      <c r="H3765" t="s">
        <v>140</v>
      </c>
      <c r="I3765" t="s">
        <v>245</v>
      </c>
      <c r="J3765" t="s">
        <v>246</v>
      </c>
      <c r="O3765" t="s">
        <v>247</v>
      </c>
      <c r="P3765" t="s">
        <v>248</v>
      </c>
    </row>
    <row r="3766" spans="1:16" x14ac:dyDescent="0.35">
      <c r="A3766" t="str">
        <f>VLOOKUP(E3766,kontoplaan!A180:F1648,6,FALSE)</f>
        <v>Põhitegevuse kulud</v>
      </c>
      <c r="B3766" t="str">
        <f>VLOOKUP(E3766,kontogrupp!A359:B1686,2,FALSE)</f>
        <v>55 - majandamiskulud</v>
      </c>
      <c r="C3766" t="s">
        <v>370</v>
      </c>
      <c r="D3766">
        <v>4500</v>
      </c>
      <c r="E3766" s="1">
        <v>551109</v>
      </c>
      <c r="F3766" t="s">
        <v>498</v>
      </c>
      <c r="G3766" t="s">
        <v>458</v>
      </c>
      <c r="H3766" t="s">
        <v>459</v>
      </c>
      <c r="I3766" t="s">
        <v>348</v>
      </c>
      <c r="J3766" t="s">
        <v>349</v>
      </c>
      <c r="K3766" t="s">
        <v>529</v>
      </c>
      <c r="L3766" t="s">
        <v>530</v>
      </c>
    </row>
    <row r="3767" spans="1:16" x14ac:dyDescent="0.35">
      <c r="A3767" t="str">
        <f>VLOOKUP(E3767,kontoplaan!A181:F1649,6,FALSE)</f>
        <v>Põhitegevuse kulud</v>
      </c>
      <c r="B3767" t="str">
        <f>VLOOKUP(E3767,kontogrupp!A360:B1687,2,FALSE)</f>
        <v>55 - majandamiskulud</v>
      </c>
      <c r="C3767" t="s">
        <v>2174</v>
      </c>
      <c r="D3767">
        <v>200</v>
      </c>
      <c r="E3767" s="1">
        <v>551308</v>
      </c>
      <c r="F3767" t="s">
        <v>184</v>
      </c>
      <c r="G3767" t="s">
        <v>410</v>
      </c>
      <c r="H3767" t="s">
        <v>411</v>
      </c>
      <c r="I3767" t="s">
        <v>412</v>
      </c>
      <c r="J3767" t="s">
        <v>413</v>
      </c>
    </row>
    <row r="3768" spans="1:16" x14ac:dyDescent="0.35">
      <c r="A3768" t="str">
        <f>VLOOKUP(E3768,kontoplaan!A182:F1650,6,FALSE)</f>
        <v>Põhitegevuse kulud</v>
      </c>
      <c r="B3768" t="str">
        <f>VLOOKUP(E3768,kontogrupp!A361:B1688,2,FALSE)</f>
        <v>55 - majandamiskulud</v>
      </c>
      <c r="C3768" t="s">
        <v>367</v>
      </c>
      <c r="D3768">
        <v>26894</v>
      </c>
      <c r="E3768" s="1">
        <v>5511046</v>
      </c>
      <c r="F3768" t="s">
        <v>367</v>
      </c>
      <c r="G3768" t="s">
        <v>221</v>
      </c>
      <c r="H3768" t="s">
        <v>222</v>
      </c>
      <c r="I3768" t="s">
        <v>223</v>
      </c>
      <c r="J3768" t="s">
        <v>224</v>
      </c>
      <c r="K3768" t="s">
        <v>408</v>
      </c>
      <c r="L3768" t="s">
        <v>409</v>
      </c>
    </row>
    <row r="3769" spans="1:16" x14ac:dyDescent="0.35">
      <c r="A3769" t="str">
        <f>VLOOKUP(E3769,kontoplaan!A183:F1651,6,FALSE)</f>
        <v>Põhitegevuse kulud</v>
      </c>
      <c r="B3769" t="str">
        <f>VLOOKUP(E3769,kontogrupp!A362:B1689,2,FALSE)</f>
        <v>55 - majandamiskulud</v>
      </c>
      <c r="C3769" t="s">
        <v>467</v>
      </c>
      <c r="D3769">
        <v>42016</v>
      </c>
      <c r="E3769" s="1">
        <v>5511043</v>
      </c>
      <c r="F3769" t="s">
        <v>467</v>
      </c>
      <c r="G3769" t="s">
        <v>221</v>
      </c>
      <c r="H3769" t="s">
        <v>222</v>
      </c>
      <c r="I3769" t="s">
        <v>223</v>
      </c>
      <c r="J3769" t="s">
        <v>224</v>
      </c>
      <c r="K3769" t="s">
        <v>408</v>
      </c>
      <c r="L3769" t="s">
        <v>409</v>
      </c>
    </row>
    <row r="3770" spans="1:16" x14ac:dyDescent="0.35">
      <c r="A3770" t="str">
        <f>VLOOKUP(E3770,kontoplaan!A184:F1652,6,FALSE)</f>
        <v>Põhitegevuse kulud</v>
      </c>
      <c r="B3770" t="str">
        <f>VLOOKUP(E3770,kontogrupp!A363:B1690,2,FALSE)</f>
        <v>55 - majandamiskulud</v>
      </c>
      <c r="C3770" t="s">
        <v>504</v>
      </c>
      <c r="D3770">
        <v>120</v>
      </c>
      <c r="E3770" s="1">
        <v>551309</v>
      </c>
      <c r="F3770" t="s">
        <v>504</v>
      </c>
      <c r="G3770" t="s">
        <v>410</v>
      </c>
      <c r="H3770" t="s">
        <v>411</v>
      </c>
      <c r="I3770" t="s">
        <v>412</v>
      </c>
      <c r="J3770" t="s">
        <v>413</v>
      </c>
    </row>
    <row r="3771" spans="1:16" hidden="1" x14ac:dyDescent="0.35">
      <c r="A3771" t="str">
        <f>VLOOKUP(E3771,kontoplaan!A185:F1653,6,FALSE)</f>
        <v>Põhitegevuse tulud</v>
      </c>
      <c r="B3771" t="str">
        <f>VLOOKUP(E3771,kontogrupp!A364:B1691,2,FALSE)</f>
        <v>32 - tulud kaupade ja teenuste müügist</v>
      </c>
      <c r="C3771" t="s">
        <v>2175</v>
      </c>
      <c r="D3771">
        <v>3600</v>
      </c>
      <c r="E3771" s="1">
        <v>323390</v>
      </c>
      <c r="F3771" t="s">
        <v>1269</v>
      </c>
      <c r="G3771" t="s">
        <v>221</v>
      </c>
      <c r="H3771" t="s">
        <v>222</v>
      </c>
      <c r="I3771" t="s">
        <v>223</v>
      </c>
      <c r="J3771" t="s">
        <v>224</v>
      </c>
      <c r="K3771" t="s">
        <v>408</v>
      </c>
      <c r="L3771" t="s">
        <v>409</v>
      </c>
    </row>
    <row r="3772" spans="1:16" x14ac:dyDescent="0.35">
      <c r="A3772" t="str">
        <f>VLOOKUP(E3772,kontoplaan!A186:F1654,6,FALSE)</f>
        <v>Põhitegevuse kulud</v>
      </c>
      <c r="B3772" t="str">
        <f>VLOOKUP(E3772,kontogrupp!A365:B1692,2,FALSE)</f>
        <v>55 - majandamiskulud</v>
      </c>
      <c r="C3772" t="s">
        <v>367</v>
      </c>
      <c r="D3772">
        <v>17412</v>
      </c>
      <c r="E3772" s="1">
        <v>5511046</v>
      </c>
      <c r="F3772" t="s">
        <v>367</v>
      </c>
      <c r="G3772" t="s">
        <v>609</v>
      </c>
      <c r="H3772" t="s">
        <v>610</v>
      </c>
      <c r="I3772" t="s">
        <v>250</v>
      </c>
      <c r="J3772" t="s">
        <v>251</v>
      </c>
      <c r="K3772" t="s">
        <v>611</v>
      </c>
      <c r="L3772" t="s">
        <v>612</v>
      </c>
    </row>
    <row r="3773" spans="1:16" x14ac:dyDescent="0.35">
      <c r="A3773" t="str">
        <f>VLOOKUP(E3773,kontoplaan!A187:F1655,6,FALSE)</f>
        <v>Põhitegevuse kulud</v>
      </c>
      <c r="B3773" t="str">
        <f>VLOOKUP(E3773,kontogrupp!A366:B1693,2,FALSE)</f>
        <v>55 - majandamiskulud</v>
      </c>
      <c r="C3773" t="s">
        <v>467</v>
      </c>
      <c r="D3773">
        <v>20375</v>
      </c>
      <c r="E3773" s="1">
        <v>5511043</v>
      </c>
      <c r="F3773" t="s">
        <v>467</v>
      </c>
      <c r="G3773" t="s">
        <v>609</v>
      </c>
      <c r="H3773" t="s">
        <v>610</v>
      </c>
      <c r="I3773" t="s">
        <v>250</v>
      </c>
      <c r="J3773" t="s">
        <v>251</v>
      </c>
      <c r="K3773" t="s">
        <v>611</v>
      </c>
      <c r="L3773" t="s">
        <v>612</v>
      </c>
    </row>
    <row r="3774" spans="1:16" hidden="1" x14ac:dyDescent="0.35">
      <c r="A3774" t="str">
        <f>VLOOKUP(E3774,kontoplaan!A188:F1656,6,FALSE)</f>
        <v>Põhitegevuse tulud</v>
      </c>
      <c r="B3774" t="str">
        <f>VLOOKUP(E3774,kontogrupp!A367:B1694,2,FALSE)</f>
        <v>32 - tulud kaupade ja teenuste müügist</v>
      </c>
      <c r="C3774" t="s">
        <v>1467</v>
      </c>
      <c r="D3774">
        <v>500</v>
      </c>
      <c r="E3774" s="1">
        <v>323320</v>
      </c>
      <c r="F3774" t="s">
        <v>1467</v>
      </c>
      <c r="G3774" t="s">
        <v>158</v>
      </c>
      <c r="H3774" t="s">
        <v>159</v>
      </c>
      <c r="I3774" t="s">
        <v>117</v>
      </c>
      <c r="J3774" t="s">
        <v>118</v>
      </c>
    </row>
    <row r="3775" spans="1:16" x14ac:dyDescent="0.35">
      <c r="A3775" t="str">
        <f>VLOOKUP(E3775,kontoplaan!A189:F1657,6,FALSE)</f>
        <v>Põhitegevuse kulud</v>
      </c>
      <c r="B3775" t="str">
        <f>VLOOKUP(E3775,kontogrupp!A368:B1695,2,FALSE)</f>
        <v>55 - majandamiskulud</v>
      </c>
      <c r="C3775" t="s">
        <v>367</v>
      </c>
      <c r="D3775">
        <v>1319</v>
      </c>
      <c r="E3775" s="1">
        <v>5511046</v>
      </c>
      <c r="F3775" t="s">
        <v>367</v>
      </c>
      <c r="G3775" t="s">
        <v>538</v>
      </c>
      <c r="H3775" t="s">
        <v>539</v>
      </c>
      <c r="I3775" t="s">
        <v>540</v>
      </c>
      <c r="J3775" t="s">
        <v>541</v>
      </c>
      <c r="K3775" t="s">
        <v>542</v>
      </c>
      <c r="L3775" t="s">
        <v>543</v>
      </c>
    </row>
    <row r="3776" spans="1:16" x14ac:dyDescent="0.35">
      <c r="A3776" t="str">
        <f>VLOOKUP(E3776,kontoplaan!A190:F1658,6,FALSE)</f>
        <v>Põhitegevuse kulud</v>
      </c>
      <c r="B3776" t="str">
        <f>VLOOKUP(E3776,kontogrupp!A369:B1696,2,FALSE)</f>
        <v>50 - tööjõukulud</v>
      </c>
      <c r="C3776" t="s">
        <v>2038</v>
      </c>
      <c r="D3776">
        <v>47532</v>
      </c>
      <c r="E3776" s="1">
        <v>500210</v>
      </c>
      <c r="F3776" t="s">
        <v>220</v>
      </c>
      <c r="G3776" t="s">
        <v>305</v>
      </c>
      <c r="H3776" t="s">
        <v>306</v>
      </c>
      <c r="I3776" t="s">
        <v>307</v>
      </c>
      <c r="J3776" t="s">
        <v>308</v>
      </c>
    </row>
    <row r="3777" spans="1:16" x14ac:dyDescent="0.35">
      <c r="A3777" t="str">
        <f>VLOOKUP(E3777,kontoplaan!A191:F1659,6,FALSE)</f>
        <v>Põhitegevuse kulud</v>
      </c>
      <c r="B3777" t="str">
        <f>VLOOKUP(E3777,kontogrupp!A370:B1697,2,FALSE)</f>
        <v>55 - majandamiskulud</v>
      </c>
      <c r="C3777" t="s">
        <v>367</v>
      </c>
      <c r="D3777">
        <v>56521</v>
      </c>
      <c r="E3777" s="1">
        <v>5511046</v>
      </c>
      <c r="F3777" t="s">
        <v>367</v>
      </c>
      <c r="G3777" t="s">
        <v>288</v>
      </c>
      <c r="H3777" t="s">
        <v>289</v>
      </c>
      <c r="I3777" t="s">
        <v>117</v>
      </c>
      <c r="J3777" t="s">
        <v>118</v>
      </c>
      <c r="K3777" t="s">
        <v>511</v>
      </c>
      <c r="L3777" t="s">
        <v>512</v>
      </c>
    </row>
    <row r="3778" spans="1:16" x14ac:dyDescent="0.35">
      <c r="A3778" t="str">
        <f>VLOOKUP(E3778,kontoplaan!A192:F1660,6,FALSE)</f>
        <v>Põhitegevuse kulud</v>
      </c>
      <c r="B3778" t="str">
        <f>VLOOKUP(E3778,kontogrupp!A371:B1698,2,FALSE)</f>
        <v>55 - majandamiskulud</v>
      </c>
      <c r="C3778" t="s">
        <v>467</v>
      </c>
      <c r="D3778">
        <v>93950</v>
      </c>
      <c r="E3778" s="1">
        <v>5511043</v>
      </c>
      <c r="F3778" t="s">
        <v>467</v>
      </c>
      <c r="G3778" t="s">
        <v>288</v>
      </c>
      <c r="H3778" t="s">
        <v>289</v>
      </c>
      <c r="I3778" t="s">
        <v>117</v>
      </c>
      <c r="J3778" t="s">
        <v>118</v>
      </c>
      <c r="K3778" t="s">
        <v>511</v>
      </c>
      <c r="L3778" t="s">
        <v>512</v>
      </c>
    </row>
    <row r="3779" spans="1:16" x14ac:dyDescent="0.35">
      <c r="A3779" t="str">
        <f>VLOOKUP(E3779,kontoplaan!A193:F1661,6,FALSE)</f>
        <v>Põhitegevuse kulud</v>
      </c>
      <c r="B3779" t="str">
        <f>VLOOKUP(E3779,kontogrupp!A372:B1699,2,FALSE)</f>
        <v>55 - majandamiskulud</v>
      </c>
      <c r="C3779" t="s">
        <v>367</v>
      </c>
      <c r="D3779">
        <v>3395</v>
      </c>
      <c r="E3779" s="1">
        <v>5511046</v>
      </c>
      <c r="F3779" t="s">
        <v>367</v>
      </c>
      <c r="G3779" t="s">
        <v>548</v>
      </c>
      <c r="H3779" t="s">
        <v>549</v>
      </c>
      <c r="I3779" t="s">
        <v>550</v>
      </c>
      <c r="J3779" t="s">
        <v>551</v>
      </c>
      <c r="K3779" t="s">
        <v>588</v>
      </c>
      <c r="L3779" t="s">
        <v>589</v>
      </c>
    </row>
    <row r="3780" spans="1:16" hidden="1" x14ac:dyDescent="0.35">
      <c r="A3780" t="str">
        <f>VLOOKUP(E3780,kontoplaan!A194:F1662,6,FALSE)</f>
        <v>Põhitegevuse tulud</v>
      </c>
      <c r="B3780" t="str">
        <f>VLOOKUP(E3780,kontogrupp!A373:B1700,2,FALSE)</f>
        <v>32 - tulud kaupade ja teenuste müügist</v>
      </c>
      <c r="C3780" t="s">
        <v>310</v>
      </c>
      <c r="D3780">
        <v>60755</v>
      </c>
      <c r="E3780" s="1">
        <v>322040</v>
      </c>
      <c r="F3780" t="s">
        <v>310</v>
      </c>
      <c r="G3780" t="s">
        <v>422</v>
      </c>
      <c r="H3780" t="s">
        <v>423</v>
      </c>
      <c r="I3780" t="s">
        <v>307</v>
      </c>
      <c r="J3780" t="s">
        <v>308</v>
      </c>
    </row>
    <row r="3781" spans="1:16" x14ac:dyDescent="0.35">
      <c r="A3781" t="str">
        <f>VLOOKUP(E3781,kontoplaan!A195:F1663,6,FALSE)</f>
        <v>Põhitegevuse kulud</v>
      </c>
      <c r="B3781" t="str">
        <f>VLOOKUP(E3781,kontogrupp!A374:B1701,2,FALSE)</f>
        <v>50 - tööjõukulud</v>
      </c>
      <c r="C3781" t="s">
        <v>2038</v>
      </c>
      <c r="D3781">
        <v>398166</v>
      </c>
      <c r="E3781" s="1">
        <v>500260</v>
      </c>
      <c r="F3781" t="s">
        <v>157</v>
      </c>
      <c r="G3781" t="s">
        <v>305</v>
      </c>
      <c r="H3781" t="s">
        <v>306</v>
      </c>
      <c r="I3781" t="s">
        <v>307</v>
      </c>
      <c r="J3781" t="s">
        <v>308</v>
      </c>
    </row>
    <row r="3782" spans="1:16" x14ac:dyDescent="0.35">
      <c r="A3782" t="str">
        <f>VLOOKUP(E3782,kontoplaan!A196:F1664,6,FALSE)</f>
        <v>Põhitegevuse kulud</v>
      </c>
      <c r="B3782" t="str">
        <f>VLOOKUP(E3782,kontogrupp!A375:B1702,2,FALSE)</f>
        <v>50 - tööjõukulud</v>
      </c>
      <c r="C3782" t="s">
        <v>97</v>
      </c>
      <c r="D3782">
        <v>11000</v>
      </c>
      <c r="E3782" s="1">
        <v>500500</v>
      </c>
      <c r="F3782" t="s">
        <v>97</v>
      </c>
      <c r="G3782" t="s">
        <v>1016</v>
      </c>
      <c r="H3782" t="s">
        <v>1017</v>
      </c>
      <c r="I3782" t="s">
        <v>1711</v>
      </c>
      <c r="J3782" t="s">
        <v>1712</v>
      </c>
      <c r="O3782" t="s">
        <v>1856</v>
      </c>
      <c r="P3782" t="s">
        <v>1857</v>
      </c>
    </row>
    <row r="3783" spans="1:16" x14ac:dyDescent="0.35">
      <c r="A3783" t="str">
        <f>VLOOKUP(E3783,kontoplaan!A197:F1665,6,FALSE)</f>
        <v>Põhitegevuse kulud</v>
      </c>
      <c r="B3783" t="str">
        <f>VLOOKUP(E3783,kontogrupp!A376:B1703,2,FALSE)</f>
        <v>50 - tööjõukulud</v>
      </c>
      <c r="C3783" t="s">
        <v>28</v>
      </c>
      <c r="D3783">
        <v>3630</v>
      </c>
      <c r="E3783" s="1">
        <v>506000</v>
      </c>
      <c r="F3783" t="s">
        <v>28</v>
      </c>
      <c r="G3783" t="s">
        <v>1016</v>
      </c>
      <c r="H3783" t="s">
        <v>1017</v>
      </c>
      <c r="I3783" t="s">
        <v>1711</v>
      </c>
      <c r="J3783" t="s">
        <v>1712</v>
      </c>
      <c r="O3783" t="s">
        <v>1856</v>
      </c>
      <c r="P3783" t="s">
        <v>1857</v>
      </c>
    </row>
    <row r="3784" spans="1:16" x14ac:dyDescent="0.35">
      <c r="A3784" t="str">
        <f>VLOOKUP(E3784,kontoplaan!A198:F1666,6,FALSE)</f>
        <v>Põhitegevuse kulud</v>
      </c>
      <c r="B3784" t="str">
        <f>VLOOKUP(E3784,kontogrupp!A377:B1704,2,FALSE)</f>
        <v>50 - tööjõukulud</v>
      </c>
      <c r="C3784" t="s">
        <v>18</v>
      </c>
      <c r="D3784">
        <v>88</v>
      </c>
      <c r="E3784" s="1">
        <v>506040</v>
      </c>
      <c r="F3784" t="s">
        <v>18</v>
      </c>
      <c r="G3784" t="s">
        <v>1016</v>
      </c>
      <c r="H3784" t="s">
        <v>1017</v>
      </c>
      <c r="I3784" t="s">
        <v>1711</v>
      </c>
      <c r="J3784" t="s">
        <v>1712</v>
      </c>
      <c r="O3784" t="s">
        <v>1856</v>
      </c>
      <c r="P3784" t="s">
        <v>1857</v>
      </c>
    </row>
    <row r="3785" spans="1:16" x14ac:dyDescent="0.35">
      <c r="A3785" t="str">
        <f>VLOOKUP(E3785,kontoplaan!A199:F1667,6,FALSE)</f>
        <v>Põhitegevuse kulud</v>
      </c>
      <c r="B3785" t="str">
        <f>VLOOKUP(E3785,kontogrupp!A378:B1705,2,FALSE)</f>
        <v>50 - tööjõukulud</v>
      </c>
      <c r="C3785" t="s">
        <v>28</v>
      </c>
      <c r="D3785">
        <v>33066</v>
      </c>
      <c r="E3785" s="1">
        <v>506000</v>
      </c>
      <c r="F3785" t="s">
        <v>28</v>
      </c>
      <c r="G3785" t="s">
        <v>139</v>
      </c>
      <c r="H3785" t="s">
        <v>140</v>
      </c>
      <c r="I3785" t="s">
        <v>245</v>
      </c>
      <c r="J3785" t="s">
        <v>246</v>
      </c>
      <c r="O3785" t="s">
        <v>23</v>
      </c>
      <c r="P3785" t="s">
        <v>24</v>
      </c>
    </row>
    <row r="3786" spans="1:16" x14ac:dyDescent="0.35">
      <c r="A3786" t="str">
        <f>VLOOKUP(E3786,kontoplaan!A200:F1668,6,FALSE)</f>
        <v>Põhitegevuse kulud</v>
      </c>
      <c r="B3786" t="str">
        <f>VLOOKUP(E3786,kontogrupp!A379:B1706,2,FALSE)</f>
        <v>50 - tööjõukulud</v>
      </c>
      <c r="C3786" t="s">
        <v>18</v>
      </c>
      <c r="D3786">
        <v>801</v>
      </c>
      <c r="E3786" s="1">
        <v>506040</v>
      </c>
      <c r="F3786" t="s">
        <v>18</v>
      </c>
      <c r="G3786" t="s">
        <v>139</v>
      </c>
      <c r="H3786" t="s">
        <v>140</v>
      </c>
      <c r="I3786" t="s">
        <v>245</v>
      </c>
      <c r="J3786" t="s">
        <v>246</v>
      </c>
      <c r="O3786" t="s">
        <v>23</v>
      </c>
      <c r="P3786" t="s">
        <v>24</v>
      </c>
    </row>
    <row r="3787" spans="1:16" x14ac:dyDescent="0.35">
      <c r="A3787" t="str">
        <f>VLOOKUP(E3787,kontoplaan!A201:F1669,6,FALSE)</f>
        <v>Põhitegevuse kulud</v>
      </c>
      <c r="B3787" t="str">
        <f>VLOOKUP(E3787,kontogrupp!A380:B1707,2,FALSE)</f>
        <v>50 - tööjõukulud</v>
      </c>
      <c r="C3787" t="s">
        <v>2038</v>
      </c>
      <c r="D3787">
        <v>34200</v>
      </c>
      <c r="E3787" s="1">
        <v>500100</v>
      </c>
      <c r="F3787" t="s">
        <v>1046</v>
      </c>
      <c r="G3787" t="s">
        <v>139</v>
      </c>
      <c r="H3787" t="s">
        <v>140</v>
      </c>
      <c r="I3787" t="s">
        <v>245</v>
      </c>
      <c r="J3787" t="s">
        <v>246</v>
      </c>
      <c r="O3787" t="s">
        <v>23</v>
      </c>
      <c r="P3787" t="s">
        <v>24</v>
      </c>
    </row>
    <row r="3788" spans="1:16" x14ac:dyDescent="0.35">
      <c r="A3788" t="str">
        <f>VLOOKUP(E3788,kontoplaan!A202:F1670,6,FALSE)</f>
        <v>Põhitegevuse kulud</v>
      </c>
      <c r="B3788" t="str">
        <f>VLOOKUP(E3788,kontogrupp!A381:B1708,2,FALSE)</f>
        <v>50 - tööjõukulud</v>
      </c>
      <c r="C3788" t="s">
        <v>2038</v>
      </c>
      <c r="D3788">
        <v>66000</v>
      </c>
      <c r="E3788" s="1">
        <v>500140</v>
      </c>
      <c r="F3788" t="s">
        <v>108</v>
      </c>
      <c r="G3788" t="s">
        <v>139</v>
      </c>
      <c r="H3788" t="s">
        <v>140</v>
      </c>
      <c r="I3788" t="s">
        <v>245</v>
      </c>
      <c r="J3788" t="s">
        <v>246</v>
      </c>
      <c r="O3788" t="s">
        <v>23</v>
      </c>
      <c r="P3788" t="s">
        <v>24</v>
      </c>
    </row>
    <row r="3789" spans="1:16" x14ac:dyDescent="0.35">
      <c r="A3789" t="str">
        <f>VLOOKUP(E3789,kontoplaan!A203:F1671,6,FALSE)</f>
        <v>Põhitegevuse kulud</v>
      </c>
      <c r="B3789" t="str">
        <f>VLOOKUP(E3789,kontogrupp!A382:B1709,2,FALSE)</f>
        <v>50 - tööjõukulud</v>
      </c>
      <c r="C3789" t="s">
        <v>97</v>
      </c>
      <c r="D3789">
        <v>665</v>
      </c>
      <c r="E3789" s="1">
        <v>500500</v>
      </c>
      <c r="F3789" t="s">
        <v>97</v>
      </c>
      <c r="G3789" t="s">
        <v>139</v>
      </c>
      <c r="H3789" t="s">
        <v>140</v>
      </c>
      <c r="I3789" t="s">
        <v>245</v>
      </c>
      <c r="J3789" t="s">
        <v>246</v>
      </c>
      <c r="O3789" t="s">
        <v>1706</v>
      </c>
      <c r="P3789" t="s">
        <v>1707</v>
      </c>
    </row>
    <row r="3790" spans="1:16" x14ac:dyDescent="0.35">
      <c r="A3790" t="str">
        <f>VLOOKUP(E3790,kontoplaan!A204:F1672,6,FALSE)</f>
        <v>Põhitegevuse kulud</v>
      </c>
      <c r="B3790" t="str">
        <f>VLOOKUP(E3790,kontogrupp!A383:B1710,2,FALSE)</f>
        <v>55 - majandamiskulud</v>
      </c>
      <c r="C3790" t="s">
        <v>244</v>
      </c>
      <c r="D3790">
        <v>1500</v>
      </c>
      <c r="E3790" s="1">
        <v>552490</v>
      </c>
      <c r="F3790" t="s">
        <v>244</v>
      </c>
      <c r="G3790" t="s">
        <v>139</v>
      </c>
      <c r="H3790" t="s">
        <v>140</v>
      </c>
      <c r="I3790" t="s">
        <v>245</v>
      </c>
      <c r="J3790" t="s">
        <v>246</v>
      </c>
      <c r="O3790" t="s">
        <v>1706</v>
      </c>
      <c r="P3790" t="s">
        <v>1707</v>
      </c>
    </row>
    <row r="3791" spans="1:16" x14ac:dyDescent="0.35">
      <c r="A3791" t="str">
        <f>VLOOKUP(E3791,kontoplaan!A205:F1673,6,FALSE)</f>
        <v>Põhitegevuse kulud</v>
      </c>
      <c r="B3791" t="str">
        <f>VLOOKUP(E3791,kontogrupp!A384:B1711,2,FALSE)</f>
        <v>55 - majandamiskulud</v>
      </c>
      <c r="C3791" t="s">
        <v>2176</v>
      </c>
      <c r="D3791">
        <v>5400</v>
      </c>
      <c r="E3791" s="1">
        <v>550200</v>
      </c>
      <c r="F3791" t="s">
        <v>2148</v>
      </c>
      <c r="G3791" t="s">
        <v>332</v>
      </c>
      <c r="H3791" t="s">
        <v>333</v>
      </c>
      <c r="I3791" t="s">
        <v>178</v>
      </c>
      <c r="J3791" t="s">
        <v>179</v>
      </c>
      <c r="O3791" t="s">
        <v>693</v>
      </c>
      <c r="P3791" t="s">
        <v>694</v>
      </c>
    </row>
    <row r="3792" spans="1:16" x14ac:dyDescent="0.35">
      <c r="A3792" t="str">
        <f>VLOOKUP(E3792,kontoplaan!A206:F1674,6,FALSE)</f>
        <v>Põhitegevuse kulud</v>
      </c>
      <c r="B3792" t="str">
        <f>VLOOKUP(E3792,kontogrupp!A385:B1712,2,FALSE)</f>
        <v>55 - majandamiskulud</v>
      </c>
      <c r="C3792" t="s">
        <v>2177</v>
      </c>
      <c r="D3792">
        <v>7470</v>
      </c>
      <c r="E3792" s="1">
        <v>551500</v>
      </c>
      <c r="F3792" t="s">
        <v>169</v>
      </c>
      <c r="G3792" t="s">
        <v>410</v>
      </c>
      <c r="H3792" t="s">
        <v>411</v>
      </c>
      <c r="I3792" t="s">
        <v>412</v>
      </c>
      <c r="J3792" t="s">
        <v>413</v>
      </c>
    </row>
    <row r="3793" spans="1:14" x14ac:dyDescent="0.35">
      <c r="A3793" t="str">
        <f>VLOOKUP(E3793,kontoplaan!A207:F1675,6,FALSE)</f>
        <v>Põhitegevuse kulud</v>
      </c>
      <c r="B3793" t="str">
        <f>VLOOKUP(E3793,kontogrupp!A386:B1713,2,FALSE)</f>
        <v>55 - majandamiskulud</v>
      </c>
      <c r="C3793" t="s">
        <v>2178</v>
      </c>
      <c r="D3793">
        <v>7600</v>
      </c>
      <c r="E3793" s="1">
        <v>551500</v>
      </c>
      <c r="F3793" t="s">
        <v>169</v>
      </c>
      <c r="G3793" t="s">
        <v>410</v>
      </c>
      <c r="H3793" t="s">
        <v>411</v>
      </c>
      <c r="I3793" t="s">
        <v>412</v>
      </c>
      <c r="J3793" t="s">
        <v>413</v>
      </c>
    </row>
    <row r="3794" spans="1:14" x14ac:dyDescent="0.35">
      <c r="A3794" t="str">
        <f>VLOOKUP(E3794,kontoplaan!A208:F1676,6,FALSE)</f>
        <v>Põhitegevuse kulud</v>
      </c>
      <c r="B3794" t="str">
        <f>VLOOKUP(E3794,kontogrupp!A387:B1714,2,FALSE)</f>
        <v>55 - majandamiskulud</v>
      </c>
      <c r="C3794" t="s">
        <v>475</v>
      </c>
      <c r="D3794">
        <v>200</v>
      </c>
      <c r="E3794" s="1">
        <v>552200</v>
      </c>
      <c r="F3794" t="s">
        <v>475</v>
      </c>
      <c r="G3794" t="s">
        <v>410</v>
      </c>
      <c r="H3794" t="s">
        <v>411</v>
      </c>
      <c r="I3794" t="s">
        <v>412</v>
      </c>
      <c r="J3794" t="s">
        <v>413</v>
      </c>
    </row>
    <row r="3795" spans="1:14" x14ac:dyDescent="0.35">
      <c r="A3795" t="str">
        <f>VLOOKUP(E3795,kontoplaan!A209:F1677,6,FALSE)</f>
        <v>Põhitegevuse kulud</v>
      </c>
      <c r="B3795" t="str">
        <f>VLOOKUP(E3795,kontogrupp!A388:B1715,2,FALSE)</f>
        <v>55 - majandamiskulud</v>
      </c>
      <c r="C3795" t="s">
        <v>188</v>
      </c>
      <c r="D3795">
        <v>300</v>
      </c>
      <c r="E3795" s="1">
        <v>552230</v>
      </c>
      <c r="F3795" t="s">
        <v>188</v>
      </c>
      <c r="G3795" t="s">
        <v>410</v>
      </c>
      <c r="H3795" t="s">
        <v>411</v>
      </c>
      <c r="I3795" t="s">
        <v>412</v>
      </c>
      <c r="J3795" t="s">
        <v>413</v>
      </c>
    </row>
    <row r="3796" spans="1:14" x14ac:dyDescent="0.35">
      <c r="A3796" t="str">
        <f>VLOOKUP(E3796,kontoplaan!A210:F1678,6,FALSE)</f>
        <v>Põhitegevuse kulud</v>
      </c>
      <c r="B3796" t="str">
        <f>VLOOKUP(E3796,kontogrupp!A389:B1716,2,FALSE)</f>
        <v>55 - majandamiskulud</v>
      </c>
      <c r="C3796" t="s">
        <v>265</v>
      </c>
      <c r="D3796">
        <v>750</v>
      </c>
      <c r="E3796" s="1">
        <v>554090</v>
      </c>
      <c r="F3796" t="s">
        <v>265</v>
      </c>
      <c r="G3796" t="s">
        <v>410</v>
      </c>
      <c r="H3796" t="s">
        <v>411</v>
      </c>
      <c r="I3796" t="s">
        <v>412</v>
      </c>
      <c r="J3796" t="s">
        <v>413</v>
      </c>
    </row>
    <row r="3797" spans="1:14" x14ac:dyDescent="0.35">
      <c r="A3797" t="str">
        <f>VLOOKUP(E3797,kontoplaan!A211:F1679,6,FALSE)</f>
        <v>Põhitegevuse kulud</v>
      </c>
      <c r="B3797" t="str">
        <f>VLOOKUP(E3797,kontogrupp!A390:B1717,2,FALSE)</f>
        <v>55 - majandamiskulud</v>
      </c>
      <c r="C3797" t="s">
        <v>347</v>
      </c>
      <c r="D3797">
        <v>4000</v>
      </c>
      <c r="E3797" s="1">
        <v>551290</v>
      </c>
      <c r="F3797" t="s">
        <v>347</v>
      </c>
      <c r="G3797" t="s">
        <v>410</v>
      </c>
      <c r="H3797" t="s">
        <v>411</v>
      </c>
      <c r="I3797" t="s">
        <v>412</v>
      </c>
      <c r="J3797" t="s">
        <v>413</v>
      </c>
    </row>
    <row r="3798" spans="1:14" x14ac:dyDescent="0.35">
      <c r="A3798" t="str">
        <f>VLOOKUP(E3798,kontoplaan!A212:F1680,6,FALSE)</f>
        <v>Põhitegevuse kulud</v>
      </c>
      <c r="B3798" t="str">
        <f>VLOOKUP(E3798,kontogrupp!A391:B1718,2,FALSE)</f>
        <v>55 - majandamiskulud</v>
      </c>
      <c r="C3798" t="s">
        <v>2179</v>
      </c>
      <c r="D3798">
        <v>11035</v>
      </c>
      <c r="E3798" s="1">
        <v>552590</v>
      </c>
      <c r="F3798" t="s">
        <v>149</v>
      </c>
      <c r="G3798" t="s">
        <v>613</v>
      </c>
      <c r="H3798" t="s">
        <v>614</v>
      </c>
      <c r="I3798" t="s">
        <v>615</v>
      </c>
      <c r="J3798" t="s">
        <v>616</v>
      </c>
      <c r="M3798" t="s">
        <v>1371</v>
      </c>
      <c r="N3798" t="s">
        <v>1372</v>
      </c>
    </row>
    <row r="3799" spans="1:14" x14ac:dyDescent="0.35">
      <c r="A3799" t="str">
        <f>VLOOKUP(E3799,kontoplaan!A213:F1681,6,FALSE)</f>
        <v>Põhitegevuse kulud</v>
      </c>
      <c r="B3799" t="str">
        <f>VLOOKUP(E3799,kontogrupp!A392:B1719,2,FALSE)</f>
        <v>55 - majandamiskulud</v>
      </c>
      <c r="C3799" t="s">
        <v>190</v>
      </c>
      <c r="D3799">
        <v>100</v>
      </c>
      <c r="E3799" s="1">
        <v>550000</v>
      </c>
      <c r="F3799" t="s">
        <v>190</v>
      </c>
      <c r="G3799" t="s">
        <v>490</v>
      </c>
      <c r="H3799" t="s">
        <v>491</v>
      </c>
      <c r="I3799" t="s">
        <v>492</v>
      </c>
      <c r="J3799" t="s">
        <v>493</v>
      </c>
    </row>
    <row r="3800" spans="1:14" x14ac:dyDescent="0.35">
      <c r="A3800" t="str">
        <f>VLOOKUP(E3800,kontoplaan!A214:F1682,6,FALSE)</f>
        <v>Põhitegevuse kulud</v>
      </c>
      <c r="B3800" t="str">
        <f>VLOOKUP(E3800,kontogrupp!A393:B1720,2,FALSE)</f>
        <v>55 - majandamiskulud</v>
      </c>
      <c r="C3800" t="s">
        <v>524</v>
      </c>
      <c r="D3800">
        <v>160</v>
      </c>
      <c r="E3800" s="1">
        <v>550002</v>
      </c>
      <c r="F3800" t="s">
        <v>524</v>
      </c>
      <c r="G3800" t="s">
        <v>490</v>
      </c>
      <c r="H3800" t="s">
        <v>491</v>
      </c>
      <c r="I3800" t="s">
        <v>492</v>
      </c>
      <c r="J3800" t="s">
        <v>493</v>
      </c>
    </row>
    <row r="3801" spans="1:14" x14ac:dyDescent="0.35">
      <c r="A3801" t="str">
        <f>VLOOKUP(E3801,kontoplaan!A215:F1683,6,FALSE)</f>
        <v>Põhitegevuse kulud</v>
      </c>
      <c r="B3801" t="str">
        <f>VLOOKUP(E3801,kontogrupp!A394:B1721,2,FALSE)</f>
        <v>55 - majandamiskulud</v>
      </c>
      <c r="C3801" t="s">
        <v>517</v>
      </c>
      <c r="D3801">
        <v>233</v>
      </c>
      <c r="E3801" s="1">
        <v>550010</v>
      </c>
      <c r="F3801" t="s">
        <v>517</v>
      </c>
      <c r="G3801" t="s">
        <v>490</v>
      </c>
      <c r="H3801" t="s">
        <v>491</v>
      </c>
      <c r="I3801" t="s">
        <v>492</v>
      </c>
      <c r="J3801" t="s">
        <v>493</v>
      </c>
    </row>
    <row r="3802" spans="1:14" x14ac:dyDescent="0.35">
      <c r="A3802" t="str">
        <f>VLOOKUP(E3802,kontoplaan!A216:F1684,6,FALSE)</f>
        <v>Põhitegevuse kulud</v>
      </c>
      <c r="B3802" t="str">
        <f>VLOOKUP(E3802,kontogrupp!A395:B1722,2,FALSE)</f>
        <v>55 - majandamiskulud</v>
      </c>
      <c r="C3802" t="s">
        <v>261</v>
      </c>
      <c r="D3802">
        <v>100</v>
      </c>
      <c r="E3802" s="1">
        <v>550011</v>
      </c>
      <c r="F3802" t="s">
        <v>261</v>
      </c>
      <c r="G3802" t="s">
        <v>490</v>
      </c>
      <c r="H3802" t="s">
        <v>491</v>
      </c>
      <c r="I3802" t="s">
        <v>492</v>
      </c>
      <c r="J3802" t="s">
        <v>493</v>
      </c>
    </row>
    <row r="3803" spans="1:14" x14ac:dyDescent="0.35">
      <c r="A3803" t="str">
        <f>VLOOKUP(E3803,kontoplaan!A217:F1685,6,FALSE)</f>
        <v>Põhitegevuse kulud</v>
      </c>
      <c r="B3803" t="str">
        <f>VLOOKUP(E3803,kontogrupp!A396:B1723,2,FALSE)</f>
        <v>55 - majandamiskulud</v>
      </c>
      <c r="C3803" t="s">
        <v>643</v>
      </c>
      <c r="D3803">
        <v>637</v>
      </c>
      <c r="E3803" s="1">
        <v>550012</v>
      </c>
      <c r="F3803" t="s">
        <v>643</v>
      </c>
      <c r="G3803" t="s">
        <v>490</v>
      </c>
      <c r="H3803" t="s">
        <v>491</v>
      </c>
      <c r="I3803" t="s">
        <v>492</v>
      </c>
      <c r="J3803" t="s">
        <v>493</v>
      </c>
    </row>
    <row r="3804" spans="1:14" x14ac:dyDescent="0.35">
      <c r="A3804" t="str">
        <f>VLOOKUP(E3804,kontoplaan!A218:F1686,6,FALSE)</f>
        <v>Põhitegevuse kulud</v>
      </c>
      <c r="B3804" t="str">
        <f>VLOOKUP(E3804,kontogrupp!A397:B1724,2,FALSE)</f>
        <v>55 - majandamiskulud</v>
      </c>
      <c r="C3804" t="s">
        <v>2180</v>
      </c>
      <c r="D3804">
        <v>2000</v>
      </c>
      <c r="E3804" s="1">
        <v>550302</v>
      </c>
      <c r="F3804" t="s">
        <v>274</v>
      </c>
      <c r="G3804" t="s">
        <v>490</v>
      </c>
      <c r="H3804" t="s">
        <v>491</v>
      </c>
      <c r="I3804" t="s">
        <v>492</v>
      </c>
      <c r="J3804" t="s">
        <v>493</v>
      </c>
    </row>
    <row r="3805" spans="1:14" x14ac:dyDescent="0.35">
      <c r="A3805" t="str">
        <f>VLOOKUP(E3805,kontoplaan!A219:F1687,6,FALSE)</f>
        <v>Põhitegevuse kulud</v>
      </c>
      <c r="B3805" t="str">
        <f>VLOOKUP(E3805,kontogrupp!A398:B1725,2,FALSE)</f>
        <v>55 - majandamiskulud</v>
      </c>
      <c r="C3805" t="s">
        <v>2181</v>
      </c>
      <c r="D3805">
        <v>500</v>
      </c>
      <c r="E3805" s="1">
        <v>551308</v>
      </c>
      <c r="F3805" t="s">
        <v>184</v>
      </c>
      <c r="G3805" t="s">
        <v>490</v>
      </c>
      <c r="H3805" t="s">
        <v>491</v>
      </c>
      <c r="I3805" t="s">
        <v>492</v>
      </c>
      <c r="J3805" t="s">
        <v>493</v>
      </c>
    </row>
    <row r="3806" spans="1:14" x14ac:dyDescent="0.35">
      <c r="A3806" t="str">
        <f>VLOOKUP(E3806,kontoplaan!A220:F1688,6,FALSE)</f>
        <v>Põhitegevuse kulud</v>
      </c>
      <c r="B3806" t="str">
        <f>VLOOKUP(E3806,kontogrupp!A399:B1726,2,FALSE)</f>
        <v>55 - majandamiskulud</v>
      </c>
      <c r="C3806" t="s">
        <v>169</v>
      </c>
      <c r="D3806">
        <v>570</v>
      </c>
      <c r="E3806" s="1">
        <v>551500</v>
      </c>
      <c r="F3806" t="s">
        <v>169</v>
      </c>
      <c r="G3806" t="s">
        <v>490</v>
      </c>
      <c r="H3806" t="s">
        <v>491</v>
      </c>
      <c r="I3806" t="s">
        <v>492</v>
      </c>
      <c r="J3806" t="s">
        <v>493</v>
      </c>
    </row>
    <row r="3807" spans="1:14" x14ac:dyDescent="0.35">
      <c r="A3807" t="str">
        <f>VLOOKUP(E3807,kontoplaan!A221:F1689,6,FALSE)</f>
        <v>Põhitegevuse kulud</v>
      </c>
      <c r="B3807" t="str">
        <f>VLOOKUP(E3807,kontogrupp!A400:B1727,2,FALSE)</f>
        <v>55 - majandamiskulud</v>
      </c>
      <c r="C3807" t="s">
        <v>297</v>
      </c>
      <c r="D3807">
        <v>9000</v>
      </c>
      <c r="E3807" s="1">
        <v>552520</v>
      </c>
      <c r="F3807" t="s">
        <v>297</v>
      </c>
      <c r="G3807" t="s">
        <v>490</v>
      </c>
      <c r="H3807" t="s">
        <v>491</v>
      </c>
      <c r="I3807" t="s">
        <v>492</v>
      </c>
      <c r="J3807" t="s">
        <v>493</v>
      </c>
    </row>
    <row r="3808" spans="1:14" x14ac:dyDescent="0.35">
      <c r="A3808" t="str">
        <f>VLOOKUP(E3808,kontoplaan!A222:F1690,6,FALSE)</f>
        <v>Põhitegevuse kulud</v>
      </c>
      <c r="B3808" t="str">
        <f>VLOOKUP(E3808,kontogrupp!A401:B1728,2,FALSE)</f>
        <v>55 - majandamiskulud</v>
      </c>
      <c r="C3808" t="s">
        <v>149</v>
      </c>
      <c r="D3808">
        <v>4001</v>
      </c>
      <c r="E3808" s="1">
        <v>552590</v>
      </c>
      <c r="F3808" t="s">
        <v>149</v>
      </c>
      <c r="G3808" t="s">
        <v>490</v>
      </c>
      <c r="H3808" t="s">
        <v>491</v>
      </c>
      <c r="I3808" t="s">
        <v>492</v>
      </c>
      <c r="J3808" t="s">
        <v>493</v>
      </c>
    </row>
    <row r="3809" spans="1:16" x14ac:dyDescent="0.35">
      <c r="A3809" t="str">
        <f>VLOOKUP(E3809,kontoplaan!A223:F1691,6,FALSE)</f>
        <v>Põhitegevuse kulud</v>
      </c>
      <c r="B3809" t="str">
        <f>VLOOKUP(E3809,kontogrupp!A402:B1729,2,FALSE)</f>
        <v>50 - tööjõukulud</v>
      </c>
      <c r="C3809" t="s">
        <v>2182</v>
      </c>
      <c r="D3809">
        <v>72083</v>
      </c>
      <c r="E3809" s="1">
        <v>500260</v>
      </c>
      <c r="F3809" t="s">
        <v>157</v>
      </c>
      <c r="G3809" t="s">
        <v>428</v>
      </c>
      <c r="H3809" t="s">
        <v>429</v>
      </c>
      <c r="I3809" t="s">
        <v>307</v>
      </c>
      <c r="J3809" t="s">
        <v>308</v>
      </c>
      <c r="M3809" t="s">
        <v>1930</v>
      </c>
      <c r="N3809" t="s">
        <v>1931</v>
      </c>
    </row>
    <row r="3810" spans="1:16" x14ac:dyDescent="0.35">
      <c r="A3810" t="str">
        <f>VLOOKUP(E3810,kontoplaan!A224:F1692,6,FALSE)</f>
        <v>Põhitegevuse kulud</v>
      </c>
      <c r="B3810" t="str">
        <f>VLOOKUP(E3810,kontogrupp!A403:B1730,2,FALSE)</f>
        <v>50 - tööjõukulud</v>
      </c>
      <c r="C3810" t="s">
        <v>2183</v>
      </c>
      <c r="D3810">
        <v>466773</v>
      </c>
      <c r="E3810" s="1">
        <v>500260</v>
      </c>
      <c r="F3810" t="s">
        <v>157</v>
      </c>
      <c r="G3810" t="s">
        <v>428</v>
      </c>
      <c r="H3810" t="s">
        <v>429</v>
      </c>
      <c r="I3810" t="s">
        <v>307</v>
      </c>
      <c r="J3810" t="s">
        <v>308</v>
      </c>
    </row>
    <row r="3811" spans="1:16" x14ac:dyDescent="0.35">
      <c r="A3811" t="str">
        <f>VLOOKUP(E3811,kontoplaan!A225:F1693,6,FALSE)</f>
        <v>Põhitegevuse kulud</v>
      </c>
      <c r="B3811" t="str">
        <f>VLOOKUP(E3811,kontogrupp!A404:B1731,2,FALSE)</f>
        <v>50 - tööjõukulud</v>
      </c>
      <c r="C3811" t="s">
        <v>18</v>
      </c>
      <c r="D3811">
        <v>8302</v>
      </c>
      <c r="E3811" s="1">
        <v>506040</v>
      </c>
      <c r="F3811" t="s">
        <v>18</v>
      </c>
      <c r="G3811" t="s">
        <v>428</v>
      </c>
      <c r="H3811" t="s">
        <v>429</v>
      </c>
      <c r="I3811" t="s">
        <v>307</v>
      </c>
      <c r="J3811" t="s">
        <v>308</v>
      </c>
    </row>
    <row r="3812" spans="1:16" x14ac:dyDescent="0.35">
      <c r="A3812" t="str">
        <f>VLOOKUP(E3812,kontoplaan!A226:F1694,6,FALSE)</f>
        <v>Põhitegevuse kulud</v>
      </c>
      <c r="B3812" t="str">
        <f>VLOOKUP(E3812,kontogrupp!A405:B1732,2,FALSE)</f>
        <v>41 - toetused füüsilistele isikutele</v>
      </c>
      <c r="C3812" t="s">
        <v>1090</v>
      </c>
      <c r="D3812">
        <v>1440</v>
      </c>
      <c r="E3812" s="1">
        <v>413120</v>
      </c>
      <c r="F3812" t="s">
        <v>1090</v>
      </c>
      <c r="G3812" t="s">
        <v>1016</v>
      </c>
      <c r="H3812" t="s">
        <v>1017</v>
      </c>
      <c r="I3812" t="s">
        <v>1436</v>
      </c>
      <c r="J3812" t="s">
        <v>1437</v>
      </c>
      <c r="O3812" t="s">
        <v>2184</v>
      </c>
      <c r="P3812" t="s">
        <v>2185</v>
      </c>
    </row>
    <row r="3813" spans="1:16" x14ac:dyDescent="0.35">
      <c r="A3813" t="str">
        <f>VLOOKUP(E3813,kontoplaan!A227:F1695,6,FALSE)</f>
        <v>Põhitegevuse kulud</v>
      </c>
      <c r="B3813" t="str">
        <f>VLOOKUP(E3813,kontogrupp!A406:B1733,2,FALSE)</f>
        <v>41 - toetused füüsilistele isikutele</v>
      </c>
      <c r="C3813" t="s">
        <v>1090</v>
      </c>
      <c r="D3813">
        <v>570840</v>
      </c>
      <c r="E3813" s="1">
        <v>413120</v>
      </c>
      <c r="F3813" t="s">
        <v>1090</v>
      </c>
      <c r="G3813" t="s">
        <v>1016</v>
      </c>
      <c r="H3813" t="s">
        <v>1017</v>
      </c>
      <c r="I3813" t="s">
        <v>1436</v>
      </c>
      <c r="J3813" t="s">
        <v>1437</v>
      </c>
      <c r="O3813" t="s">
        <v>1438</v>
      </c>
      <c r="P3813" t="s">
        <v>1439</v>
      </c>
    </row>
    <row r="3814" spans="1:16" hidden="1" x14ac:dyDescent="0.35">
      <c r="A3814" t="str">
        <f>VLOOKUP(E3814,kontoplaan!A228:F1696,6,FALSE)</f>
        <v>Põhitegevuse tulud</v>
      </c>
      <c r="B3814" t="str">
        <f>VLOOKUP(E3814,kontogrupp!A407:B1734,2,FALSE)</f>
        <v>32 - tulud kaupade ja teenuste müügist</v>
      </c>
      <c r="C3814" t="s">
        <v>2186</v>
      </c>
      <c r="D3814">
        <v>3500</v>
      </c>
      <c r="E3814" s="1">
        <v>322100</v>
      </c>
      <c r="F3814" t="s">
        <v>912</v>
      </c>
      <c r="G3814" t="s">
        <v>221</v>
      </c>
      <c r="H3814" t="s">
        <v>222</v>
      </c>
      <c r="I3814" t="s">
        <v>223</v>
      </c>
      <c r="J3814" t="s">
        <v>224</v>
      </c>
    </row>
    <row r="3815" spans="1:16" x14ac:dyDescent="0.35">
      <c r="A3815" t="str">
        <f>VLOOKUP(E3815,kontoplaan!A229:F1697,6,FALSE)</f>
        <v>Põhitegevuse kulud</v>
      </c>
      <c r="B3815" t="str">
        <f>VLOOKUP(E3815,kontogrupp!A408:B1735,2,FALSE)</f>
        <v>41 - toetused füüsilistele isikutele</v>
      </c>
      <c r="C3815" t="s">
        <v>1441</v>
      </c>
      <c r="D3815">
        <v>105000</v>
      </c>
      <c r="E3815" s="1">
        <v>413000</v>
      </c>
      <c r="F3815" t="s">
        <v>1441</v>
      </c>
      <c r="G3815" t="s">
        <v>1016</v>
      </c>
      <c r="H3815" t="s">
        <v>1017</v>
      </c>
      <c r="I3815" t="s">
        <v>565</v>
      </c>
      <c r="J3815" t="s">
        <v>566</v>
      </c>
      <c r="O3815" t="s">
        <v>1442</v>
      </c>
      <c r="P3815" t="s">
        <v>1441</v>
      </c>
    </row>
    <row r="3816" spans="1:16" hidden="1" x14ac:dyDescent="0.35">
      <c r="A3816" t="str">
        <f>VLOOKUP(E3816,kontoplaan!A230:F1698,6,FALSE)</f>
        <v>Põhitegevuse tulud</v>
      </c>
      <c r="B3816" t="str">
        <f>VLOOKUP(E3816,kontogrupp!A409:B1736,2,FALSE)</f>
        <v>35 - saadud toetused</v>
      </c>
      <c r="C3816" t="s">
        <v>2187</v>
      </c>
      <c r="D3816">
        <v>102758</v>
      </c>
      <c r="E3816" s="1">
        <v>350000</v>
      </c>
      <c r="F3816" t="s">
        <v>162</v>
      </c>
      <c r="G3816" t="s">
        <v>221</v>
      </c>
      <c r="H3816" t="s">
        <v>222</v>
      </c>
      <c r="I3816" t="s">
        <v>223</v>
      </c>
      <c r="J3816" t="s">
        <v>224</v>
      </c>
    </row>
    <row r="3817" spans="1:16" x14ac:dyDescent="0.35">
      <c r="A3817" t="str">
        <f>VLOOKUP(E3817,kontoplaan!A231:F1699,6,FALSE)</f>
        <v>Põhitegevuse kulud</v>
      </c>
      <c r="B3817" t="str">
        <f>VLOOKUP(E3817,kontogrupp!A410:B1737,2,FALSE)</f>
        <v>55 - majandamiskulud</v>
      </c>
      <c r="C3817" t="s">
        <v>2188</v>
      </c>
      <c r="D3817">
        <v>3700</v>
      </c>
      <c r="E3817" s="1">
        <v>550000</v>
      </c>
      <c r="F3817" t="s">
        <v>190</v>
      </c>
      <c r="G3817" t="s">
        <v>221</v>
      </c>
      <c r="H3817" t="s">
        <v>222</v>
      </c>
      <c r="I3817" t="s">
        <v>223</v>
      </c>
      <c r="J3817" t="s">
        <v>224</v>
      </c>
    </row>
    <row r="3818" spans="1:16" x14ac:dyDescent="0.35">
      <c r="A3818" t="str">
        <f>VLOOKUP(E3818,kontoplaan!A232:F1700,6,FALSE)</f>
        <v>Põhitegevuse kulud</v>
      </c>
      <c r="B3818" t="str">
        <f>VLOOKUP(E3818,kontogrupp!A411:B1738,2,FALSE)</f>
        <v>55 - majandamiskulud</v>
      </c>
      <c r="C3818" t="s">
        <v>524</v>
      </c>
      <c r="D3818">
        <v>1492</v>
      </c>
      <c r="E3818" s="1">
        <v>550002</v>
      </c>
      <c r="F3818" t="s">
        <v>524</v>
      </c>
      <c r="G3818" t="s">
        <v>221</v>
      </c>
      <c r="H3818" t="s">
        <v>222</v>
      </c>
      <c r="I3818" t="s">
        <v>223</v>
      </c>
      <c r="J3818" t="s">
        <v>224</v>
      </c>
    </row>
    <row r="3819" spans="1:16" x14ac:dyDescent="0.35">
      <c r="A3819" t="str">
        <f>VLOOKUP(E3819,kontoplaan!A233:F1701,6,FALSE)</f>
        <v>Põhitegevuse kulud</v>
      </c>
      <c r="B3819" t="str">
        <f>VLOOKUP(E3819,kontogrupp!A412:B1739,2,FALSE)</f>
        <v>55 - majandamiskulud</v>
      </c>
      <c r="C3819" t="s">
        <v>517</v>
      </c>
      <c r="D3819">
        <v>561</v>
      </c>
      <c r="E3819" s="1">
        <v>550010</v>
      </c>
      <c r="F3819" t="s">
        <v>517</v>
      </c>
      <c r="G3819" t="s">
        <v>221</v>
      </c>
      <c r="H3819" t="s">
        <v>222</v>
      </c>
      <c r="I3819" t="s">
        <v>223</v>
      </c>
      <c r="J3819" t="s">
        <v>224</v>
      </c>
    </row>
    <row r="3820" spans="1:16" x14ac:dyDescent="0.35">
      <c r="A3820" t="str">
        <f>VLOOKUP(E3820,kontoplaan!A234:F1702,6,FALSE)</f>
        <v>Põhitegevuse kulud</v>
      </c>
      <c r="B3820" t="str">
        <f>VLOOKUP(E3820,kontogrupp!A413:B1740,2,FALSE)</f>
        <v>55 - majandamiskulud</v>
      </c>
      <c r="C3820" t="s">
        <v>2189</v>
      </c>
      <c r="D3820">
        <v>460</v>
      </c>
      <c r="E3820" s="1">
        <v>550099</v>
      </c>
      <c r="F3820" t="s">
        <v>86</v>
      </c>
      <c r="G3820" t="s">
        <v>221</v>
      </c>
      <c r="H3820" t="s">
        <v>222</v>
      </c>
      <c r="I3820" t="s">
        <v>223</v>
      </c>
      <c r="J3820" t="s">
        <v>224</v>
      </c>
    </row>
    <row r="3821" spans="1:16" x14ac:dyDescent="0.35">
      <c r="A3821" t="str">
        <f>VLOOKUP(E3821,kontoplaan!A235:F1703,6,FALSE)</f>
        <v>Põhitegevuse kulud</v>
      </c>
      <c r="B3821" t="str">
        <f>VLOOKUP(E3821,kontogrupp!A414:B1741,2,FALSE)</f>
        <v>55 - majandamiskulud</v>
      </c>
      <c r="C3821" t="s">
        <v>2035</v>
      </c>
      <c r="D3821">
        <v>3126</v>
      </c>
      <c r="E3821" s="1">
        <v>550400</v>
      </c>
      <c r="F3821" t="s">
        <v>138</v>
      </c>
      <c r="G3821" t="s">
        <v>221</v>
      </c>
      <c r="H3821" t="s">
        <v>222</v>
      </c>
      <c r="I3821" t="s">
        <v>223</v>
      </c>
      <c r="J3821" t="s">
        <v>224</v>
      </c>
    </row>
    <row r="3822" spans="1:16" x14ac:dyDescent="0.35">
      <c r="A3822" t="str">
        <f>VLOOKUP(E3822,kontoplaan!A236:F1704,6,FALSE)</f>
        <v>Põhitegevuse kulud</v>
      </c>
      <c r="B3822" t="str">
        <f>VLOOKUP(E3822,kontogrupp!A415:B1742,2,FALSE)</f>
        <v>55 - majandamiskulud</v>
      </c>
      <c r="C3822" t="s">
        <v>2190</v>
      </c>
      <c r="D3822">
        <v>1610</v>
      </c>
      <c r="E3822" s="1">
        <v>551580</v>
      </c>
      <c r="F3822" t="s">
        <v>184</v>
      </c>
      <c r="G3822" t="s">
        <v>221</v>
      </c>
      <c r="H3822" t="s">
        <v>222</v>
      </c>
      <c r="I3822" t="s">
        <v>223</v>
      </c>
      <c r="J3822" t="s">
        <v>224</v>
      </c>
    </row>
    <row r="3823" spans="1:16" hidden="1" x14ac:dyDescent="0.35">
      <c r="A3823" t="str">
        <f>VLOOKUP(E3823,kontoplaan!A237:F1705,6,FALSE)</f>
        <v>Põhitegevuse tulud</v>
      </c>
      <c r="B3823" t="str">
        <f>VLOOKUP(E3823,kontogrupp!A416:B1743,2,FALSE)</f>
        <v>32 - tulud kaupade ja teenuste müügist</v>
      </c>
      <c r="C3823" t="s">
        <v>2192</v>
      </c>
      <c r="D3823">
        <v>71097</v>
      </c>
      <c r="E3823" s="1">
        <v>322200</v>
      </c>
      <c r="F3823" t="s">
        <v>2192</v>
      </c>
      <c r="G3823" t="s">
        <v>384</v>
      </c>
      <c r="H3823" t="s">
        <v>385</v>
      </c>
      <c r="I3823" t="s">
        <v>339</v>
      </c>
      <c r="J3823" t="s">
        <v>340</v>
      </c>
    </row>
    <row r="3824" spans="1:16" hidden="1" x14ac:dyDescent="0.35">
      <c r="A3824" t="str">
        <f>VLOOKUP(E3824,kontoplaan!A238:F1706,6,FALSE)</f>
        <v>Põhitegevuse tulud</v>
      </c>
      <c r="B3824" t="str">
        <f>VLOOKUP(E3824,kontogrupp!A417:B1744,2,FALSE)</f>
        <v>32 - tulud kaupade ja teenuste müügist</v>
      </c>
      <c r="C3824" t="s">
        <v>653</v>
      </c>
      <c r="D3824">
        <v>60200</v>
      </c>
      <c r="E3824" s="1">
        <v>322290</v>
      </c>
      <c r="F3824" t="s">
        <v>653</v>
      </c>
      <c r="G3824" t="s">
        <v>384</v>
      </c>
      <c r="H3824" t="s">
        <v>385</v>
      </c>
      <c r="I3824" t="s">
        <v>339</v>
      </c>
      <c r="J3824" t="s">
        <v>340</v>
      </c>
    </row>
    <row r="3825" spans="1:14" hidden="1" x14ac:dyDescent="0.35">
      <c r="A3825" t="str">
        <f>VLOOKUP(E3825,kontoplaan!A239:F1707,6,FALSE)</f>
        <v>Põhitegevuse tulud</v>
      </c>
      <c r="B3825" t="str">
        <f>VLOOKUP(E3825,kontogrupp!A418:B1745,2,FALSE)</f>
        <v>35 - saadud toetused</v>
      </c>
      <c r="C3825" t="s">
        <v>691</v>
      </c>
      <c r="D3825">
        <v>7000</v>
      </c>
      <c r="E3825" s="1">
        <v>350002</v>
      </c>
      <c r="F3825" t="s">
        <v>691</v>
      </c>
      <c r="G3825" t="s">
        <v>384</v>
      </c>
      <c r="H3825" t="s">
        <v>385</v>
      </c>
      <c r="I3825" t="s">
        <v>339</v>
      </c>
      <c r="J3825" t="s">
        <v>340</v>
      </c>
      <c r="M3825" t="s">
        <v>1458</v>
      </c>
      <c r="N3825" t="s">
        <v>1459</v>
      </c>
    </row>
    <row r="3826" spans="1:14" x14ac:dyDescent="0.35">
      <c r="A3826" t="str">
        <f>VLOOKUP(E3826,kontoplaan!A240:F1708,6,FALSE)</f>
        <v>Põhitegevuse kulud</v>
      </c>
      <c r="B3826" t="str">
        <f>VLOOKUP(E3826,kontogrupp!A419:B1746,2,FALSE)</f>
        <v>50 - tööjõukulud</v>
      </c>
      <c r="C3826" t="s">
        <v>2194</v>
      </c>
      <c r="D3826">
        <v>4149</v>
      </c>
      <c r="E3826" s="1">
        <v>506040</v>
      </c>
      <c r="F3826" t="s">
        <v>18</v>
      </c>
      <c r="G3826" t="s">
        <v>258</v>
      </c>
      <c r="H3826" t="s">
        <v>259</v>
      </c>
      <c r="I3826" t="s">
        <v>280</v>
      </c>
      <c r="J3826" t="s">
        <v>281</v>
      </c>
      <c r="M3826" t="s">
        <v>282</v>
      </c>
      <c r="N3826" t="s">
        <v>283</v>
      </c>
    </row>
    <row r="3827" spans="1:14" x14ac:dyDescent="0.35">
      <c r="A3827" t="str">
        <f>VLOOKUP(E3827,kontoplaan!A241:F1709,6,FALSE)</f>
        <v>Põhitegevuse kulud</v>
      </c>
      <c r="B3827" t="str">
        <f>VLOOKUP(E3827,kontogrupp!A420:B1747,2,FALSE)</f>
        <v>55 - majandamiskulud</v>
      </c>
      <c r="C3827" t="s">
        <v>481</v>
      </c>
      <c r="D3827">
        <v>2375</v>
      </c>
      <c r="E3827" s="1">
        <v>551327</v>
      </c>
      <c r="F3827" t="s">
        <v>481</v>
      </c>
      <c r="G3827" t="s">
        <v>458</v>
      </c>
      <c r="H3827" t="s">
        <v>459</v>
      </c>
      <c r="I3827" t="s">
        <v>348</v>
      </c>
      <c r="J3827" t="s">
        <v>349</v>
      </c>
    </row>
    <row r="3828" spans="1:14" hidden="1" x14ac:dyDescent="0.35">
      <c r="A3828" t="str">
        <f>VLOOKUP(E3828,kontoplaan!A242:F1710,6,FALSE)</f>
        <v>Põhitegevuse tulud</v>
      </c>
      <c r="B3828" t="str">
        <f>VLOOKUP(E3828,kontogrupp!A421:B1748,2,FALSE)</f>
        <v>35 - saadud toetused</v>
      </c>
      <c r="C3828" t="s">
        <v>364</v>
      </c>
      <c r="D3828">
        <v>20000</v>
      </c>
      <c r="E3828" s="1">
        <v>35000006</v>
      </c>
      <c r="F3828" t="s">
        <v>364</v>
      </c>
      <c r="G3828" t="s">
        <v>384</v>
      </c>
      <c r="H3828" t="s">
        <v>385</v>
      </c>
      <c r="I3828" t="s">
        <v>339</v>
      </c>
      <c r="J3828" t="s">
        <v>340</v>
      </c>
    </row>
    <row r="3829" spans="1:14" x14ac:dyDescent="0.35">
      <c r="A3829" t="str">
        <f>VLOOKUP(E3829,kontoplaan!A243:F1711,6,FALSE)</f>
        <v>Põhitegevuse kulud</v>
      </c>
      <c r="B3829" t="str">
        <f>VLOOKUP(E3829,kontogrupp!A422:B1749,2,FALSE)</f>
        <v>50 - tööjõukulud</v>
      </c>
      <c r="C3829" t="s">
        <v>2195</v>
      </c>
      <c r="D3829">
        <v>17640</v>
      </c>
      <c r="E3829" s="1">
        <v>500240</v>
      </c>
      <c r="F3829" t="s">
        <v>206</v>
      </c>
      <c r="G3829" t="s">
        <v>258</v>
      </c>
      <c r="H3829" t="s">
        <v>259</v>
      </c>
      <c r="I3829" t="s">
        <v>117</v>
      </c>
      <c r="J3829" t="s">
        <v>118</v>
      </c>
    </row>
    <row r="3830" spans="1:14" x14ac:dyDescent="0.35">
      <c r="A3830" t="str">
        <f>VLOOKUP(E3830,kontoplaan!A244:F1712,6,FALSE)</f>
        <v>Põhitegevuse kulud</v>
      </c>
      <c r="B3830" t="str">
        <f>VLOOKUP(E3830,kontogrupp!A423:B1750,2,FALSE)</f>
        <v>50 - tööjõukulud</v>
      </c>
      <c r="C3830" t="s">
        <v>2196</v>
      </c>
      <c r="D3830">
        <v>141</v>
      </c>
      <c r="E3830" s="1">
        <v>506040</v>
      </c>
      <c r="F3830" t="s">
        <v>18</v>
      </c>
      <c r="G3830" t="s">
        <v>258</v>
      </c>
      <c r="H3830" t="s">
        <v>259</v>
      </c>
      <c r="I3830" t="s">
        <v>117</v>
      </c>
      <c r="J3830" t="s">
        <v>118</v>
      </c>
    </row>
    <row r="3831" spans="1:14" x14ac:dyDescent="0.35">
      <c r="A3831" t="str">
        <f>VLOOKUP(E3831,kontoplaan!A245:F1713,6,FALSE)</f>
        <v>Põhitegevuse kulud</v>
      </c>
      <c r="B3831" t="str">
        <f>VLOOKUP(E3831,kontogrupp!A424:B1751,2,FALSE)</f>
        <v>45 - toetused juriidilistele isikutele</v>
      </c>
      <c r="C3831" t="s">
        <v>1064</v>
      </c>
      <c r="D3831">
        <v>150</v>
      </c>
      <c r="E3831" s="1">
        <v>452800</v>
      </c>
      <c r="F3831" t="s">
        <v>1064</v>
      </c>
      <c r="G3831" t="s">
        <v>428</v>
      </c>
      <c r="H3831" t="s">
        <v>429</v>
      </c>
      <c r="I3831" t="s">
        <v>307</v>
      </c>
      <c r="J3831" t="s">
        <v>308</v>
      </c>
    </row>
    <row r="3832" spans="1:14" x14ac:dyDescent="0.35">
      <c r="A3832" t="str">
        <f>VLOOKUP(E3832,kontoplaan!A246:F1714,6,FALSE)</f>
        <v>Põhitegevuse kulud</v>
      </c>
      <c r="B3832" t="str">
        <f>VLOOKUP(E3832,kontogrupp!A425:B1752,2,FALSE)</f>
        <v>50 - tööjõukulud</v>
      </c>
      <c r="C3832" t="s">
        <v>2197</v>
      </c>
      <c r="D3832">
        <v>5822</v>
      </c>
      <c r="E3832" s="1">
        <v>506000</v>
      </c>
      <c r="F3832" t="s">
        <v>28</v>
      </c>
      <c r="G3832" t="s">
        <v>258</v>
      </c>
      <c r="H3832" t="s">
        <v>259</v>
      </c>
      <c r="I3832" t="s">
        <v>117</v>
      </c>
      <c r="J3832" t="s">
        <v>118</v>
      </c>
    </row>
    <row r="3833" spans="1:14" x14ac:dyDescent="0.35">
      <c r="A3833" t="str">
        <f>VLOOKUP(E3833,kontoplaan!A247:F1715,6,FALSE)</f>
        <v>Põhitegevuse kulud</v>
      </c>
      <c r="B3833" t="str">
        <f>VLOOKUP(E3833,kontogrupp!A426:B1753,2,FALSE)</f>
        <v>55 - majandamiskulud</v>
      </c>
      <c r="C3833" t="s">
        <v>367</v>
      </c>
      <c r="D3833">
        <v>14908</v>
      </c>
      <c r="E3833" s="1">
        <v>5511046</v>
      </c>
      <c r="F3833" t="s">
        <v>367</v>
      </c>
      <c r="G3833" t="s">
        <v>384</v>
      </c>
      <c r="H3833" t="s">
        <v>385</v>
      </c>
      <c r="I3833" t="s">
        <v>339</v>
      </c>
      <c r="J3833" t="s">
        <v>340</v>
      </c>
      <c r="K3833" t="s">
        <v>418</v>
      </c>
      <c r="L3833" t="s">
        <v>419</v>
      </c>
    </row>
    <row r="3834" spans="1:14" x14ac:dyDescent="0.35">
      <c r="A3834" t="str">
        <f>VLOOKUP(E3834,kontoplaan!A248:F1716,6,FALSE)</f>
        <v>Põhitegevuse kulud</v>
      </c>
      <c r="B3834" t="str">
        <f>VLOOKUP(E3834,kontogrupp!A427:B1754,2,FALSE)</f>
        <v>55 - majandamiskulud</v>
      </c>
      <c r="C3834" t="s">
        <v>467</v>
      </c>
      <c r="D3834">
        <v>16499</v>
      </c>
      <c r="E3834" s="1">
        <v>5511043</v>
      </c>
      <c r="F3834" t="s">
        <v>467</v>
      </c>
      <c r="G3834" t="s">
        <v>384</v>
      </c>
      <c r="H3834" t="s">
        <v>385</v>
      </c>
      <c r="I3834" t="s">
        <v>339</v>
      </c>
      <c r="J3834" t="s">
        <v>340</v>
      </c>
      <c r="K3834" t="s">
        <v>418</v>
      </c>
      <c r="L3834" t="s">
        <v>419</v>
      </c>
    </row>
    <row r="3835" spans="1:14" x14ac:dyDescent="0.35">
      <c r="A3835" t="str">
        <f>VLOOKUP(E3835,kontoplaan!A249:F1717,6,FALSE)</f>
        <v>Põhitegevuse kulud</v>
      </c>
      <c r="B3835" t="str">
        <f>VLOOKUP(E3835,kontogrupp!A428:B1755,2,FALSE)</f>
        <v>50 - tööjõukulud</v>
      </c>
      <c r="C3835" t="s">
        <v>2198</v>
      </c>
      <c r="D3835">
        <v>70793</v>
      </c>
      <c r="E3835" s="1">
        <v>500260</v>
      </c>
      <c r="F3835" t="s">
        <v>157</v>
      </c>
      <c r="G3835" t="s">
        <v>258</v>
      </c>
      <c r="H3835" t="s">
        <v>259</v>
      </c>
      <c r="I3835" t="s">
        <v>117</v>
      </c>
      <c r="J3835" t="s">
        <v>118</v>
      </c>
      <c r="M3835" t="s">
        <v>286</v>
      </c>
      <c r="N3835" t="s">
        <v>287</v>
      </c>
    </row>
    <row r="3836" spans="1:14" x14ac:dyDescent="0.35">
      <c r="A3836" t="str">
        <f>VLOOKUP(E3836,kontoplaan!A250:F1718,6,FALSE)</f>
        <v>Põhitegevuse kulud</v>
      </c>
      <c r="B3836" t="str">
        <f>VLOOKUP(E3836,kontogrupp!A429:B1756,2,FALSE)</f>
        <v>50 - tööjõukulud</v>
      </c>
      <c r="C3836" t="s">
        <v>2199</v>
      </c>
      <c r="D3836">
        <v>23361</v>
      </c>
      <c r="E3836" s="1">
        <v>506000</v>
      </c>
      <c r="F3836" t="s">
        <v>28</v>
      </c>
      <c r="G3836" t="s">
        <v>258</v>
      </c>
      <c r="H3836" t="s">
        <v>259</v>
      </c>
      <c r="I3836" t="s">
        <v>117</v>
      </c>
      <c r="J3836" t="s">
        <v>118</v>
      </c>
      <c r="M3836" t="s">
        <v>286</v>
      </c>
      <c r="N3836" t="s">
        <v>287</v>
      </c>
    </row>
    <row r="3837" spans="1:14" x14ac:dyDescent="0.35">
      <c r="A3837" t="str">
        <f>VLOOKUP(E3837,kontoplaan!A251:F1719,6,FALSE)</f>
        <v>Põhitegevuse kulud</v>
      </c>
      <c r="B3837" t="str">
        <f>VLOOKUP(E3837,kontogrupp!A430:B1757,2,FALSE)</f>
        <v>55 - majandamiskulud</v>
      </c>
      <c r="C3837" t="s">
        <v>367</v>
      </c>
      <c r="D3837">
        <v>3240</v>
      </c>
      <c r="E3837" s="1">
        <v>5511046</v>
      </c>
      <c r="F3837" t="s">
        <v>367</v>
      </c>
      <c r="G3837" t="s">
        <v>384</v>
      </c>
      <c r="H3837" t="s">
        <v>385</v>
      </c>
      <c r="I3837" t="s">
        <v>339</v>
      </c>
      <c r="J3837" t="s">
        <v>340</v>
      </c>
      <c r="K3837" t="s">
        <v>465</v>
      </c>
      <c r="L3837" t="s">
        <v>466</v>
      </c>
    </row>
    <row r="3838" spans="1:14" x14ac:dyDescent="0.35">
      <c r="A3838" t="str">
        <f>VLOOKUP(E3838,kontoplaan!A252:F1720,6,FALSE)</f>
        <v>Põhitegevuse kulud</v>
      </c>
      <c r="B3838" t="str">
        <f>VLOOKUP(E3838,kontogrupp!A431:B1758,2,FALSE)</f>
        <v>55 - majandamiskulud</v>
      </c>
      <c r="C3838" t="s">
        <v>467</v>
      </c>
      <c r="D3838">
        <v>9764</v>
      </c>
      <c r="E3838" s="1">
        <v>5511043</v>
      </c>
      <c r="F3838" t="s">
        <v>467</v>
      </c>
      <c r="G3838" t="s">
        <v>384</v>
      </c>
      <c r="H3838" t="s">
        <v>385</v>
      </c>
      <c r="I3838" t="s">
        <v>339</v>
      </c>
      <c r="J3838" t="s">
        <v>340</v>
      </c>
      <c r="K3838" t="s">
        <v>465</v>
      </c>
      <c r="L3838" t="s">
        <v>466</v>
      </c>
    </row>
    <row r="3839" spans="1:14" x14ac:dyDescent="0.35">
      <c r="A3839" t="str">
        <f>VLOOKUP(E3839,kontoplaan!A253:F1721,6,FALSE)</f>
        <v>Põhitegevuse kulud</v>
      </c>
      <c r="B3839" t="str">
        <f>VLOOKUP(E3839,kontogrupp!A432:B1759,2,FALSE)</f>
        <v>50 - tööjõukulud</v>
      </c>
      <c r="C3839" t="s">
        <v>2200</v>
      </c>
      <c r="D3839">
        <v>565</v>
      </c>
      <c r="E3839" s="1">
        <v>506040</v>
      </c>
      <c r="F3839" t="s">
        <v>18</v>
      </c>
      <c r="G3839" t="s">
        <v>258</v>
      </c>
      <c r="H3839" t="s">
        <v>259</v>
      </c>
      <c r="I3839" t="s">
        <v>117</v>
      </c>
      <c r="J3839" t="s">
        <v>118</v>
      </c>
      <c r="M3839" t="s">
        <v>286</v>
      </c>
      <c r="N3839" t="s">
        <v>287</v>
      </c>
    </row>
    <row r="3840" spans="1:14" x14ac:dyDescent="0.35">
      <c r="A3840" t="str">
        <f>VLOOKUP(E3840,kontoplaan!A254:F1722,6,FALSE)</f>
        <v>Põhitegevuse kulud</v>
      </c>
      <c r="B3840" t="str">
        <f>VLOOKUP(E3840,kontogrupp!A433:B1760,2,FALSE)</f>
        <v>50 - tööjõukulud</v>
      </c>
      <c r="C3840" t="s">
        <v>2038</v>
      </c>
      <c r="D3840">
        <v>72016</v>
      </c>
      <c r="E3840" s="1">
        <v>500260</v>
      </c>
      <c r="F3840" t="s">
        <v>157</v>
      </c>
      <c r="G3840" t="s">
        <v>404</v>
      </c>
      <c r="H3840" t="s">
        <v>405</v>
      </c>
      <c r="I3840" t="s">
        <v>307</v>
      </c>
      <c r="J3840" t="s">
        <v>308</v>
      </c>
      <c r="M3840" t="s">
        <v>1930</v>
      </c>
      <c r="N3840" t="s">
        <v>1931</v>
      </c>
    </row>
    <row r="3841" spans="1:16" x14ac:dyDescent="0.35">
      <c r="A3841" t="str">
        <f>VLOOKUP(E3841,kontoplaan!A255:F1723,6,FALSE)</f>
        <v>Põhitegevuse kulud</v>
      </c>
      <c r="B3841" t="str">
        <f>VLOOKUP(E3841,kontogrupp!A434:B1761,2,FALSE)</f>
        <v>50 - tööjõukulud</v>
      </c>
      <c r="C3841" t="s">
        <v>97</v>
      </c>
      <c r="D3841">
        <v>1500</v>
      </c>
      <c r="E3841" s="1">
        <v>500500</v>
      </c>
      <c r="F3841" t="s">
        <v>97</v>
      </c>
      <c r="G3841" t="s">
        <v>258</v>
      </c>
      <c r="H3841" t="s">
        <v>259</v>
      </c>
      <c r="I3841" t="s">
        <v>117</v>
      </c>
      <c r="J3841" t="s">
        <v>118</v>
      </c>
    </row>
    <row r="3842" spans="1:16" x14ac:dyDescent="0.35">
      <c r="A3842" t="str">
        <f>VLOOKUP(E3842,kontoplaan!A256:F1724,6,FALSE)</f>
        <v>Põhitegevuse kulud</v>
      </c>
      <c r="B3842" t="str">
        <f>VLOOKUP(E3842,kontogrupp!A435:B1762,2,FALSE)</f>
        <v>50 - tööjõukulud</v>
      </c>
      <c r="C3842" t="s">
        <v>2201</v>
      </c>
      <c r="D3842">
        <v>26266</v>
      </c>
      <c r="E3842" s="1">
        <v>500210</v>
      </c>
      <c r="F3842" t="s">
        <v>220</v>
      </c>
      <c r="G3842" t="s">
        <v>258</v>
      </c>
      <c r="H3842" t="s">
        <v>259</v>
      </c>
      <c r="I3842" t="s">
        <v>117</v>
      </c>
      <c r="J3842" t="s">
        <v>118</v>
      </c>
      <c r="M3842" t="s">
        <v>1474</v>
      </c>
      <c r="N3842" t="s">
        <v>1475</v>
      </c>
    </row>
    <row r="3843" spans="1:16" x14ac:dyDescent="0.35">
      <c r="A3843" t="str">
        <f>VLOOKUP(E3843,kontoplaan!A257:F1725,6,FALSE)</f>
        <v>Põhitegevuse kulud</v>
      </c>
      <c r="B3843" t="str">
        <f>VLOOKUP(E3843,kontogrupp!A436:B1763,2,FALSE)</f>
        <v>50 - tööjõukulud</v>
      </c>
      <c r="C3843" t="s">
        <v>2202</v>
      </c>
      <c r="D3843">
        <v>8668</v>
      </c>
      <c r="E3843" s="1">
        <v>506000</v>
      </c>
      <c r="F3843" t="s">
        <v>28</v>
      </c>
      <c r="G3843" t="s">
        <v>258</v>
      </c>
      <c r="H3843" t="s">
        <v>259</v>
      </c>
      <c r="I3843" t="s">
        <v>117</v>
      </c>
      <c r="J3843" t="s">
        <v>118</v>
      </c>
      <c r="M3843" t="s">
        <v>1474</v>
      </c>
      <c r="N3843" t="s">
        <v>1475</v>
      </c>
    </row>
    <row r="3844" spans="1:16" x14ac:dyDescent="0.35">
      <c r="A3844" t="str">
        <f>VLOOKUP(E3844,kontoplaan!A258:F1726,6,FALSE)</f>
        <v>Põhitegevuse kulud</v>
      </c>
      <c r="B3844" t="str">
        <f>VLOOKUP(E3844,kontogrupp!A437:B1764,2,FALSE)</f>
        <v>50 - tööjõukulud</v>
      </c>
      <c r="C3844" t="s">
        <v>2203</v>
      </c>
      <c r="D3844">
        <v>210</v>
      </c>
      <c r="E3844" s="1">
        <v>506040</v>
      </c>
      <c r="F3844" t="s">
        <v>18</v>
      </c>
      <c r="G3844" t="s">
        <v>258</v>
      </c>
      <c r="H3844" t="s">
        <v>259</v>
      </c>
      <c r="I3844" t="s">
        <v>117</v>
      </c>
      <c r="J3844" t="s">
        <v>118</v>
      </c>
      <c r="M3844" t="s">
        <v>1474</v>
      </c>
      <c r="N3844" t="s">
        <v>1475</v>
      </c>
    </row>
    <row r="3845" spans="1:16" x14ac:dyDescent="0.35">
      <c r="A3845" t="str">
        <f>VLOOKUP(E3845,kontoplaan!A259:F1727,6,FALSE)</f>
        <v>Põhitegevuse kulud</v>
      </c>
      <c r="B3845" t="str">
        <f>VLOOKUP(E3845,kontogrupp!A438:B1765,2,FALSE)</f>
        <v>50 - tööjõukulud</v>
      </c>
      <c r="C3845" t="s">
        <v>2038</v>
      </c>
      <c r="D3845">
        <v>18600</v>
      </c>
      <c r="E3845" s="1">
        <v>500210</v>
      </c>
      <c r="F3845" t="s">
        <v>220</v>
      </c>
      <c r="G3845" t="s">
        <v>490</v>
      </c>
      <c r="H3845" t="s">
        <v>491</v>
      </c>
      <c r="I3845" t="s">
        <v>492</v>
      </c>
      <c r="J3845" t="s">
        <v>493</v>
      </c>
    </row>
    <row r="3846" spans="1:16" x14ac:dyDescent="0.35">
      <c r="A3846" t="str">
        <f>VLOOKUP(E3846,kontoplaan!A260:F1728,6,FALSE)</f>
        <v>Põhitegevuse kulud</v>
      </c>
      <c r="B3846" t="str">
        <f>VLOOKUP(E3846,kontogrupp!A439:B1766,2,FALSE)</f>
        <v>41 - toetused füüsilistele isikutele</v>
      </c>
      <c r="C3846" t="s">
        <v>1090</v>
      </c>
      <c r="D3846">
        <v>245100</v>
      </c>
      <c r="E3846" s="1">
        <v>413120</v>
      </c>
      <c r="F3846" t="s">
        <v>1090</v>
      </c>
      <c r="G3846" t="s">
        <v>1016</v>
      </c>
      <c r="H3846" t="s">
        <v>1017</v>
      </c>
      <c r="I3846" t="s">
        <v>1091</v>
      </c>
      <c r="J3846" t="s">
        <v>1092</v>
      </c>
      <c r="O3846" t="s">
        <v>1093</v>
      </c>
      <c r="P3846" t="s">
        <v>1094</v>
      </c>
    </row>
    <row r="3847" spans="1:16" x14ac:dyDescent="0.35">
      <c r="A3847" t="str">
        <f>VLOOKUP(E3847,kontoplaan!A261:F1729,6,FALSE)</f>
        <v>Põhitegevuse kulud</v>
      </c>
      <c r="B3847" t="str">
        <f>VLOOKUP(E3847,kontogrupp!A440:B1767,2,FALSE)</f>
        <v>41 - toetused füüsilistele isikutele</v>
      </c>
      <c r="C3847" t="s">
        <v>1432</v>
      </c>
      <c r="D3847">
        <v>65000</v>
      </c>
      <c r="E3847" s="1">
        <v>413890</v>
      </c>
      <c r="F3847" t="s">
        <v>1432</v>
      </c>
      <c r="G3847" t="s">
        <v>1016</v>
      </c>
      <c r="H3847" t="s">
        <v>1017</v>
      </c>
      <c r="I3847" t="s">
        <v>565</v>
      </c>
      <c r="J3847" t="s">
        <v>566</v>
      </c>
      <c r="O3847" t="s">
        <v>1433</v>
      </c>
      <c r="P3847" t="s">
        <v>1434</v>
      </c>
    </row>
    <row r="3848" spans="1:16" x14ac:dyDescent="0.35">
      <c r="A3848" t="str">
        <f>VLOOKUP(E3848,kontoplaan!A262:F1730,6,FALSE)</f>
        <v>Põhitegevuse kulud</v>
      </c>
      <c r="B3848" t="str">
        <f>VLOOKUP(E3848,kontogrupp!A441:B1768,2,FALSE)</f>
        <v>41 - toetused füüsilistele isikutele</v>
      </c>
      <c r="C3848" t="s">
        <v>1090</v>
      </c>
      <c r="D3848">
        <v>2000</v>
      </c>
      <c r="E3848" s="1">
        <v>413120</v>
      </c>
      <c r="F3848" t="s">
        <v>1090</v>
      </c>
      <c r="G3848" t="s">
        <v>1016</v>
      </c>
      <c r="H3848" t="s">
        <v>1017</v>
      </c>
      <c r="I3848" t="s">
        <v>1104</v>
      </c>
      <c r="J3848" t="s">
        <v>1105</v>
      </c>
      <c r="O3848" t="s">
        <v>1106</v>
      </c>
      <c r="P3848" t="s">
        <v>1107</v>
      </c>
    </row>
    <row r="3849" spans="1:16" x14ac:dyDescent="0.35">
      <c r="A3849" t="str">
        <f>VLOOKUP(E3849,kontoplaan!A263:F1731,6,FALSE)</f>
        <v>Põhitegevuse kulud</v>
      </c>
      <c r="B3849" t="str">
        <f>VLOOKUP(E3849,kontogrupp!A442:B1769,2,FALSE)</f>
        <v>55 - majandamiskulud</v>
      </c>
      <c r="C3849" t="s">
        <v>367</v>
      </c>
      <c r="D3849">
        <v>5791</v>
      </c>
      <c r="E3849" s="1">
        <v>5511046</v>
      </c>
      <c r="F3849" t="s">
        <v>367</v>
      </c>
      <c r="G3849" t="s">
        <v>384</v>
      </c>
      <c r="H3849" t="s">
        <v>385</v>
      </c>
      <c r="I3849" t="s">
        <v>339</v>
      </c>
      <c r="J3849" t="s">
        <v>340</v>
      </c>
      <c r="K3849" t="s">
        <v>462</v>
      </c>
      <c r="L3849" t="s">
        <v>463</v>
      </c>
    </row>
    <row r="3850" spans="1:16" x14ac:dyDescent="0.35">
      <c r="A3850" t="str">
        <f>VLOOKUP(E3850,kontoplaan!A264:F1732,6,FALSE)</f>
        <v>Põhitegevuse kulud</v>
      </c>
      <c r="B3850" t="str">
        <f>VLOOKUP(E3850,kontogrupp!A443:B1770,2,FALSE)</f>
        <v>55 - majandamiskulud</v>
      </c>
      <c r="C3850" t="s">
        <v>524</v>
      </c>
      <c r="D3850">
        <v>500</v>
      </c>
      <c r="E3850" s="1">
        <v>550002</v>
      </c>
      <c r="F3850" t="s">
        <v>524</v>
      </c>
      <c r="G3850" t="s">
        <v>332</v>
      </c>
      <c r="H3850" t="s">
        <v>333</v>
      </c>
      <c r="I3850" t="s">
        <v>178</v>
      </c>
      <c r="J3850" t="s">
        <v>179</v>
      </c>
      <c r="O3850" t="s">
        <v>696</v>
      </c>
      <c r="P3850" t="s">
        <v>697</v>
      </c>
    </row>
    <row r="3851" spans="1:16" x14ac:dyDescent="0.35">
      <c r="A3851" t="str">
        <f>VLOOKUP(E3851,kontoplaan!A265:F1733,6,FALSE)</f>
        <v>Põhitegevuse kulud</v>
      </c>
      <c r="B3851" t="str">
        <f>VLOOKUP(E3851,kontogrupp!A444:B1771,2,FALSE)</f>
        <v>55 - majandamiskulud</v>
      </c>
      <c r="C3851" t="s">
        <v>297</v>
      </c>
      <c r="D3851">
        <v>2000</v>
      </c>
      <c r="E3851" s="1">
        <v>552520</v>
      </c>
      <c r="F3851" t="s">
        <v>297</v>
      </c>
      <c r="G3851" t="s">
        <v>332</v>
      </c>
      <c r="H3851" t="s">
        <v>333</v>
      </c>
      <c r="I3851" t="s">
        <v>178</v>
      </c>
      <c r="J3851" t="s">
        <v>179</v>
      </c>
      <c r="O3851" t="s">
        <v>696</v>
      </c>
      <c r="P3851" t="s">
        <v>697</v>
      </c>
    </row>
    <row r="3852" spans="1:16" x14ac:dyDescent="0.35">
      <c r="A3852" t="str">
        <f>VLOOKUP(E3852,kontoplaan!A266:F1734,6,FALSE)</f>
        <v>Põhitegevuse kulud</v>
      </c>
      <c r="B3852" t="str">
        <f>VLOOKUP(E3852,kontogrupp!A445:B1772,2,FALSE)</f>
        <v>55 - majandamiskulud</v>
      </c>
      <c r="C3852" t="s">
        <v>467</v>
      </c>
      <c r="D3852">
        <v>8031</v>
      </c>
      <c r="E3852" s="1">
        <v>5511043</v>
      </c>
      <c r="F3852" t="s">
        <v>467</v>
      </c>
      <c r="G3852" t="s">
        <v>384</v>
      </c>
      <c r="H3852" t="s">
        <v>385</v>
      </c>
      <c r="I3852" t="s">
        <v>339</v>
      </c>
      <c r="J3852" t="s">
        <v>340</v>
      </c>
      <c r="K3852" t="s">
        <v>462</v>
      </c>
      <c r="L3852" t="s">
        <v>463</v>
      </c>
    </row>
    <row r="3853" spans="1:16" x14ac:dyDescent="0.35">
      <c r="A3853" t="str">
        <f>VLOOKUP(E3853,kontoplaan!A267:F1735,6,FALSE)</f>
        <v>Põhitegevuse kulud</v>
      </c>
      <c r="B3853" t="str">
        <f>VLOOKUP(E3853,kontogrupp!A446:B1773,2,FALSE)</f>
        <v>55 - majandamiskulud</v>
      </c>
      <c r="C3853" t="s">
        <v>367</v>
      </c>
      <c r="D3853">
        <v>1406</v>
      </c>
      <c r="E3853" s="1">
        <v>5511046</v>
      </c>
      <c r="F3853" t="s">
        <v>367</v>
      </c>
      <c r="G3853" t="s">
        <v>384</v>
      </c>
      <c r="H3853" t="s">
        <v>385</v>
      </c>
      <c r="I3853" t="s">
        <v>339</v>
      </c>
      <c r="J3853" t="s">
        <v>340</v>
      </c>
      <c r="K3853" t="s">
        <v>455</v>
      </c>
      <c r="L3853" t="s">
        <v>456</v>
      </c>
    </row>
    <row r="3854" spans="1:16" x14ac:dyDescent="0.35">
      <c r="A3854" t="str">
        <f>VLOOKUP(E3854,kontoplaan!A268:F1736,6,FALSE)</f>
        <v>Põhitegevuse kulud</v>
      </c>
      <c r="B3854" t="str">
        <f>VLOOKUP(E3854,kontogrupp!A447:B1774,2,FALSE)</f>
        <v>41 - toetused füüsilistele isikutele</v>
      </c>
      <c r="C3854" t="s">
        <v>1976</v>
      </c>
      <c r="D3854">
        <v>5000</v>
      </c>
      <c r="E3854" s="1">
        <v>413110</v>
      </c>
      <c r="F3854" t="s">
        <v>1976</v>
      </c>
      <c r="G3854" t="s">
        <v>1016</v>
      </c>
      <c r="H3854" t="s">
        <v>1017</v>
      </c>
      <c r="I3854" t="s">
        <v>1411</v>
      </c>
      <c r="J3854" t="s">
        <v>1412</v>
      </c>
      <c r="O3854" t="s">
        <v>1053</v>
      </c>
      <c r="P3854" t="s">
        <v>1054</v>
      </c>
    </row>
    <row r="3855" spans="1:16" x14ac:dyDescent="0.35">
      <c r="A3855" t="str">
        <f>VLOOKUP(E3855,kontoplaan!A269:F1737,6,FALSE)</f>
        <v>Põhitegevuse kulud</v>
      </c>
      <c r="B3855" t="str">
        <f>VLOOKUP(E3855,kontogrupp!A448:B1775,2,FALSE)</f>
        <v>55 - majandamiskulud</v>
      </c>
      <c r="C3855" t="s">
        <v>467</v>
      </c>
      <c r="D3855">
        <v>1534</v>
      </c>
      <c r="E3855" s="1">
        <v>5511043</v>
      </c>
      <c r="F3855" t="s">
        <v>467</v>
      </c>
      <c r="G3855" t="s">
        <v>384</v>
      </c>
      <c r="H3855" t="s">
        <v>385</v>
      </c>
      <c r="I3855" t="s">
        <v>339</v>
      </c>
      <c r="J3855" t="s">
        <v>340</v>
      </c>
      <c r="K3855" t="s">
        <v>455</v>
      </c>
      <c r="L3855" t="s">
        <v>456</v>
      </c>
    </row>
    <row r="3856" spans="1:16" x14ac:dyDescent="0.35">
      <c r="A3856" t="str">
        <f>VLOOKUP(E3856,kontoplaan!A270:F1738,6,FALSE)</f>
        <v>Põhitegevuse kulud</v>
      </c>
      <c r="B3856" t="str">
        <f>VLOOKUP(E3856,kontogrupp!A449:B1776,2,FALSE)</f>
        <v>41 - toetused füüsilistele isikutele</v>
      </c>
      <c r="C3856" t="s">
        <v>1090</v>
      </c>
      <c r="D3856">
        <v>15000</v>
      </c>
      <c r="E3856" s="1">
        <v>413120</v>
      </c>
      <c r="F3856" t="s">
        <v>1090</v>
      </c>
      <c r="G3856" t="s">
        <v>1016</v>
      </c>
      <c r="H3856" t="s">
        <v>1017</v>
      </c>
      <c r="I3856" t="s">
        <v>1411</v>
      </c>
      <c r="J3856" t="s">
        <v>1412</v>
      </c>
      <c r="O3856" t="s">
        <v>1413</v>
      </c>
      <c r="P3856" t="s">
        <v>1414</v>
      </c>
    </row>
    <row r="3857" spans="1:16" x14ac:dyDescent="0.35">
      <c r="A3857" t="str">
        <f>VLOOKUP(E3857,kontoplaan!A271:F1739,6,FALSE)</f>
        <v>Põhitegevuse kulud</v>
      </c>
      <c r="B3857" t="str">
        <f>VLOOKUP(E3857,kontogrupp!A450:B1777,2,FALSE)</f>
        <v>50 - tööjõukulud</v>
      </c>
      <c r="C3857" t="s">
        <v>2038</v>
      </c>
      <c r="D3857">
        <v>86400.959999999992</v>
      </c>
      <c r="E3857" s="1">
        <v>500240</v>
      </c>
      <c r="F3857" t="s">
        <v>206</v>
      </c>
      <c r="G3857" t="s">
        <v>563</v>
      </c>
      <c r="H3857" t="s">
        <v>564</v>
      </c>
      <c r="I3857" t="s">
        <v>565</v>
      </c>
      <c r="J3857" t="s">
        <v>566</v>
      </c>
    </row>
    <row r="3858" spans="1:16" x14ac:dyDescent="0.35">
      <c r="A3858" t="str">
        <f>VLOOKUP(E3858,kontoplaan!A272:F1740,6,FALSE)</f>
        <v>Põhitegevuse kulud</v>
      </c>
      <c r="B3858" t="str">
        <f>VLOOKUP(E3858,kontogrupp!A451:B1778,2,FALSE)</f>
        <v>50 - tööjõukulud</v>
      </c>
      <c r="C3858" t="s">
        <v>28</v>
      </c>
      <c r="D3858">
        <v>29326</v>
      </c>
      <c r="E3858" s="1">
        <v>506000</v>
      </c>
      <c r="F3858" t="s">
        <v>28</v>
      </c>
      <c r="G3858" t="s">
        <v>563</v>
      </c>
      <c r="H3858" t="s">
        <v>564</v>
      </c>
      <c r="I3858" t="s">
        <v>565</v>
      </c>
      <c r="J3858" t="s">
        <v>566</v>
      </c>
    </row>
    <row r="3859" spans="1:16" x14ac:dyDescent="0.35">
      <c r="A3859" t="str">
        <f>VLOOKUP(E3859,kontoplaan!A273:F1741,6,FALSE)</f>
        <v>Põhitegevuse kulud</v>
      </c>
      <c r="B3859" t="str">
        <f>VLOOKUP(E3859,kontogrupp!A452:B1779,2,FALSE)</f>
        <v>55 - majandamiskulud</v>
      </c>
      <c r="C3859" t="s">
        <v>2204</v>
      </c>
      <c r="D3859">
        <v>300</v>
      </c>
      <c r="E3859" s="1">
        <v>552630</v>
      </c>
      <c r="F3859" t="s">
        <v>2204</v>
      </c>
      <c r="G3859" t="s">
        <v>1016</v>
      </c>
      <c r="H3859" t="s">
        <v>1017</v>
      </c>
      <c r="I3859" t="s">
        <v>1051</v>
      </c>
      <c r="J3859" t="s">
        <v>1052</v>
      </c>
      <c r="O3859" t="s">
        <v>1418</v>
      </c>
      <c r="P3859" t="s">
        <v>1419</v>
      </c>
    </row>
    <row r="3860" spans="1:16" x14ac:dyDescent="0.35">
      <c r="A3860" t="str">
        <f>VLOOKUP(E3860,kontoplaan!A274:F1742,6,FALSE)</f>
        <v>Põhitegevuse kulud</v>
      </c>
      <c r="B3860" t="str">
        <f>VLOOKUP(E3860,kontogrupp!A453:B1780,2,FALSE)</f>
        <v>50 - tööjõukulud</v>
      </c>
      <c r="C3860" t="s">
        <v>18</v>
      </c>
      <c r="D3860">
        <v>711</v>
      </c>
      <c r="E3860" s="1">
        <v>506040</v>
      </c>
      <c r="F3860" t="s">
        <v>18</v>
      </c>
      <c r="G3860" t="s">
        <v>563</v>
      </c>
      <c r="H3860" t="s">
        <v>564</v>
      </c>
      <c r="I3860" t="s">
        <v>565</v>
      </c>
      <c r="J3860" t="s">
        <v>566</v>
      </c>
    </row>
    <row r="3861" spans="1:16" x14ac:dyDescent="0.35">
      <c r="A3861" t="str">
        <f>VLOOKUP(E3861,kontoplaan!A275:F1743,6,FALSE)</f>
        <v>Põhitegevuse kulud</v>
      </c>
      <c r="B3861" t="str">
        <f>VLOOKUP(E3861,kontogrupp!A454:B1781,2,FALSE)</f>
        <v>60 - muud tegevuskulud</v>
      </c>
      <c r="C3861" t="s">
        <v>681</v>
      </c>
      <c r="D3861">
        <v>400</v>
      </c>
      <c r="E3861" s="1">
        <v>601070</v>
      </c>
      <c r="F3861" t="s">
        <v>681</v>
      </c>
      <c r="G3861" t="s">
        <v>1016</v>
      </c>
      <c r="H3861" t="s">
        <v>1017</v>
      </c>
      <c r="I3861" t="s">
        <v>1051</v>
      </c>
      <c r="J3861" t="s">
        <v>1052</v>
      </c>
      <c r="O3861" t="s">
        <v>2206</v>
      </c>
      <c r="P3861" t="s">
        <v>2207</v>
      </c>
    </row>
    <row r="3862" spans="1:16" x14ac:dyDescent="0.35">
      <c r="A3862" t="str">
        <f>VLOOKUP(E3862,kontoplaan!A276:F1744,6,FALSE)</f>
        <v>Põhitegevuse kulud</v>
      </c>
      <c r="B3862" t="str">
        <f>VLOOKUP(E3862,kontogrupp!A455:B1782,2,FALSE)</f>
        <v>55 - majandamiskulud</v>
      </c>
      <c r="C3862" t="s">
        <v>190</v>
      </c>
      <c r="D3862">
        <v>950</v>
      </c>
      <c r="E3862" s="1">
        <v>550000</v>
      </c>
      <c r="F3862" t="s">
        <v>190</v>
      </c>
      <c r="G3862" t="s">
        <v>563</v>
      </c>
      <c r="H3862" t="s">
        <v>564</v>
      </c>
      <c r="I3862" t="s">
        <v>565</v>
      </c>
      <c r="J3862" t="s">
        <v>566</v>
      </c>
    </row>
    <row r="3863" spans="1:16" x14ac:dyDescent="0.35">
      <c r="A3863" t="str">
        <f>VLOOKUP(E3863,kontoplaan!A277:F1745,6,FALSE)</f>
        <v>Põhitegevuse kulud</v>
      </c>
      <c r="B3863" t="str">
        <f>VLOOKUP(E3863,kontogrupp!A456:B1783,2,FALSE)</f>
        <v>55 - majandamiskulud</v>
      </c>
      <c r="C3863" t="s">
        <v>274</v>
      </c>
      <c r="D3863">
        <v>650</v>
      </c>
      <c r="E3863" s="1">
        <v>550302</v>
      </c>
      <c r="F3863" t="s">
        <v>274</v>
      </c>
      <c r="G3863" t="s">
        <v>563</v>
      </c>
      <c r="H3863" t="s">
        <v>564</v>
      </c>
      <c r="I3863" t="s">
        <v>565</v>
      </c>
      <c r="J3863" t="s">
        <v>566</v>
      </c>
    </row>
    <row r="3864" spans="1:16" x14ac:dyDescent="0.35">
      <c r="A3864" t="str">
        <f>VLOOKUP(E3864,kontoplaan!A278:F1746,6,FALSE)</f>
        <v>Põhitegevuse kulud</v>
      </c>
      <c r="B3864" t="str">
        <f>VLOOKUP(E3864,kontogrupp!A457:B1784,2,FALSE)</f>
        <v>41 - toetused füüsilistele isikutele</v>
      </c>
      <c r="C3864" t="s">
        <v>1057</v>
      </c>
      <c r="D3864">
        <v>20000</v>
      </c>
      <c r="E3864" s="1">
        <v>413899</v>
      </c>
      <c r="F3864" t="s">
        <v>1057</v>
      </c>
      <c r="G3864" t="s">
        <v>1016</v>
      </c>
      <c r="H3864" t="s">
        <v>1017</v>
      </c>
      <c r="I3864" t="s">
        <v>1051</v>
      </c>
      <c r="J3864" t="s">
        <v>1052</v>
      </c>
      <c r="O3864" t="s">
        <v>1053</v>
      </c>
      <c r="P3864" t="s">
        <v>1054</v>
      </c>
    </row>
    <row r="3865" spans="1:16" x14ac:dyDescent="0.35">
      <c r="A3865" t="str">
        <f>VLOOKUP(E3865,kontoplaan!A279:F1747,6,FALSE)</f>
        <v>Põhitegevuse kulud</v>
      </c>
      <c r="B3865" t="str">
        <f>VLOOKUP(E3865,kontogrupp!A458:B1785,2,FALSE)</f>
        <v>55 - majandamiskulud</v>
      </c>
      <c r="C3865" t="s">
        <v>2208</v>
      </c>
      <c r="D3865">
        <v>300</v>
      </c>
      <c r="E3865" s="1">
        <v>552410</v>
      </c>
      <c r="F3865" t="s">
        <v>2208</v>
      </c>
      <c r="G3865" t="s">
        <v>563</v>
      </c>
      <c r="H3865" t="s">
        <v>564</v>
      </c>
      <c r="I3865" t="s">
        <v>565</v>
      </c>
      <c r="J3865" t="s">
        <v>566</v>
      </c>
    </row>
    <row r="3866" spans="1:16" x14ac:dyDescent="0.35">
      <c r="A3866" t="str">
        <f>VLOOKUP(E3866,kontoplaan!A280:F1748,6,FALSE)</f>
        <v>Põhitegevuse kulud</v>
      </c>
      <c r="B3866" t="str">
        <f>VLOOKUP(E3866,kontogrupp!A459:B1786,2,FALSE)</f>
        <v>55 - majandamiskulud</v>
      </c>
      <c r="C3866" t="s">
        <v>209</v>
      </c>
      <c r="D3866">
        <v>250</v>
      </c>
      <c r="E3866" s="1">
        <v>552440</v>
      </c>
      <c r="F3866" t="s">
        <v>209</v>
      </c>
      <c r="G3866" t="s">
        <v>563</v>
      </c>
      <c r="H3866" t="s">
        <v>564</v>
      </c>
      <c r="I3866" t="s">
        <v>565</v>
      </c>
      <c r="J3866" t="s">
        <v>566</v>
      </c>
    </row>
    <row r="3867" spans="1:16" x14ac:dyDescent="0.35">
      <c r="A3867" t="str">
        <f>VLOOKUP(E3867,kontoplaan!A281:F1749,6,FALSE)</f>
        <v>Põhitegevuse kulud</v>
      </c>
      <c r="B3867" t="str">
        <f>VLOOKUP(E3867,kontogrupp!A460:B1787,2,FALSE)</f>
        <v>55 - majandamiskulud</v>
      </c>
      <c r="C3867" t="s">
        <v>76</v>
      </c>
      <c r="D3867">
        <v>150</v>
      </c>
      <c r="E3867" s="1">
        <v>550040</v>
      </c>
      <c r="F3867" t="s">
        <v>76</v>
      </c>
      <c r="G3867" t="s">
        <v>563</v>
      </c>
      <c r="H3867" t="s">
        <v>564</v>
      </c>
      <c r="I3867" t="s">
        <v>565</v>
      </c>
      <c r="J3867" t="s">
        <v>566</v>
      </c>
    </row>
    <row r="3868" spans="1:16" x14ac:dyDescent="0.35">
      <c r="A3868" t="str">
        <f>VLOOKUP(E3868,kontoplaan!A282:F1750,6,FALSE)</f>
        <v>Põhitegevuse kulud</v>
      </c>
      <c r="B3868" t="str">
        <f>VLOOKUP(E3868,kontogrupp!A461:B1788,2,FALSE)</f>
        <v>41 - toetused füüsilistele isikutele</v>
      </c>
      <c r="C3868" t="s">
        <v>1057</v>
      </c>
      <c r="D3868">
        <v>10000</v>
      </c>
      <c r="E3868" s="1">
        <v>413899</v>
      </c>
      <c r="F3868" t="s">
        <v>1057</v>
      </c>
      <c r="G3868" t="s">
        <v>1016</v>
      </c>
      <c r="H3868" t="s">
        <v>1017</v>
      </c>
      <c r="I3868" t="s">
        <v>1051</v>
      </c>
      <c r="J3868" t="s">
        <v>1052</v>
      </c>
      <c r="M3868" t="s">
        <v>1777</v>
      </c>
      <c r="N3868" t="s">
        <v>1778</v>
      </c>
      <c r="O3868" t="s">
        <v>1779</v>
      </c>
      <c r="P3868" t="s">
        <v>1780</v>
      </c>
    </row>
    <row r="3869" spans="1:16" x14ac:dyDescent="0.35">
      <c r="A3869" t="str">
        <f>VLOOKUP(E3869,kontoplaan!A283:F1751,6,FALSE)</f>
        <v>Põhitegevuse kulud</v>
      </c>
      <c r="B3869" t="str">
        <f>VLOOKUP(E3869,kontogrupp!A462:B1789,2,FALSE)</f>
        <v>55 - majandamiskulud</v>
      </c>
      <c r="C3869" t="s">
        <v>367</v>
      </c>
      <c r="D3869">
        <v>3631</v>
      </c>
      <c r="E3869" s="1">
        <v>5511046</v>
      </c>
      <c r="F3869" t="s">
        <v>367</v>
      </c>
      <c r="G3869" t="s">
        <v>384</v>
      </c>
      <c r="H3869" t="s">
        <v>385</v>
      </c>
      <c r="I3869" t="s">
        <v>339</v>
      </c>
      <c r="J3869" t="s">
        <v>340</v>
      </c>
      <c r="K3869" t="s">
        <v>420</v>
      </c>
      <c r="L3869" t="s">
        <v>421</v>
      </c>
    </row>
    <row r="3870" spans="1:16" x14ac:dyDescent="0.35">
      <c r="A3870" t="str">
        <f>VLOOKUP(E3870,kontoplaan!A284:F1752,6,FALSE)</f>
        <v>Põhitegevuse kulud</v>
      </c>
      <c r="B3870" t="str">
        <f>VLOOKUP(E3870,kontogrupp!A463:B1790,2,FALSE)</f>
        <v>50 - tööjõukulud</v>
      </c>
      <c r="C3870" t="s">
        <v>97</v>
      </c>
      <c r="D3870">
        <v>30000</v>
      </c>
      <c r="E3870" s="1">
        <v>500500</v>
      </c>
      <c r="F3870" t="s">
        <v>97</v>
      </c>
      <c r="G3870" t="s">
        <v>1016</v>
      </c>
      <c r="H3870" t="s">
        <v>1017</v>
      </c>
      <c r="I3870" t="s">
        <v>1109</v>
      </c>
      <c r="J3870" t="s">
        <v>1110</v>
      </c>
      <c r="M3870" t="s">
        <v>1111</v>
      </c>
      <c r="N3870" t="s">
        <v>1112</v>
      </c>
      <c r="O3870" t="s">
        <v>1113</v>
      </c>
      <c r="P3870" t="s">
        <v>1114</v>
      </c>
    </row>
    <row r="3871" spans="1:16" x14ac:dyDescent="0.35">
      <c r="A3871" t="str">
        <f>VLOOKUP(E3871,kontoplaan!A285:F1753,6,FALSE)</f>
        <v>Põhitegevuse kulud</v>
      </c>
      <c r="B3871" t="str">
        <f>VLOOKUP(E3871,kontogrupp!A464:B1791,2,FALSE)</f>
        <v>55 - majandamiskulud</v>
      </c>
      <c r="C3871" t="s">
        <v>2210</v>
      </c>
      <c r="D3871">
        <v>700</v>
      </c>
      <c r="E3871" s="1">
        <v>551560</v>
      </c>
      <c r="F3871" t="s">
        <v>182</v>
      </c>
      <c r="G3871" t="s">
        <v>384</v>
      </c>
      <c r="H3871" t="s">
        <v>385</v>
      </c>
      <c r="I3871" t="s">
        <v>339</v>
      </c>
      <c r="J3871" t="s">
        <v>340</v>
      </c>
      <c r="K3871" t="s">
        <v>420</v>
      </c>
      <c r="L3871" t="s">
        <v>421</v>
      </c>
    </row>
    <row r="3872" spans="1:16" x14ac:dyDescent="0.35">
      <c r="A3872" t="str">
        <f>VLOOKUP(E3872,kontoplaan!A286:F1754,6,FALSE)</f>
        <v>Põhitegevuse kulud</v>
      </c>
      <c r="B3872" t="str">
        <f>VLOOKUP(E3872,kontogrupp!A465:B1792,2,FALSE)</f>
        <v>50 - tööjõukulud</v>
      </c>
      <c r="C3872" t="s">
        <v>2038</v>
      </c>
      <c r="D3872">
        <v>53170</v>
      </c>
      <c r="E3872" s="1">
        <v>500260</v>
      </c>
      <c r="F3872" t="s">
        <v>157</v>
      </c>
      <c r="G3872" t="s">
        <v>422</v>
      </c>
      <c r="H3872" t="s">
        <v>423</v>
      </c>
      <c r="I3872" t="s">
        <v>307</v>
      </c>
      <c r="J3872" t="s">
        <v>308</v>
      </c>
      <c r="M3872" t="s">
        <v>1930</v>
      </c>
      <c r="N3872" t="s">
        <v>1931</v>
      </c>
    </row>
    <row r="3873" spans="1:16" x14ac:dyDescent="0.35">
      <c r="A3873" t="str">
        <f>VLOOKUP(E3873,kontoplaan!A287:F1755,6,FALSE)</f>
        <v>Põhitegevuse kulud</v>
      </c>
      <c r="B3873" t="str">
        <f>VLOOKUP(E3873,kontogrupp!A466:B1793,2,FALSE)</f>
        <v>55 - majandamiskulud</v>
      </c>
      <c r="C3873" t="s">
        <v>367</v>
      </c>
      <c r="D3873">
        <v>4616</v>
      </c>
      <c r="E3873" s="1">
        <v>5511046</v>
      </c>
      <c r="F3873" t="s">
        <v>367</v>
      </c>
      <c r="G3873" t="s">
        <v>384</v>
      </c>
      <c r="H3873" t="s">
        <v>385</v>
      </c>
      <c r="I3873" t="s">
        <v>339</v>
      </c>
      <c r="J3873" t="s">
        <v>340</v>
      </c>
      <c r="K3873" t="s">
        <v>416</v>
      </c>
      <c r="L3873" t="s">
        <v>417</v>
      </c>
    </row>
    <row r="3874" spans="1:16" x14ac:dyDescent="0.35">
      <c r="A3874" t="str">
        <f>VLOOKUP(E3874,kontoplaan!A288:F1756,6,FALSE)</f>
        <v>Põhitegevuse kulud</v>
      </c>
      <c r="B3874" t="str">
        <f>VLOOKUP(E3874,kontogrupp!A467:B1794,2,FALSE)</f>
        <v>55 - majandamiskulud</v>
      </c>
      <c r="C3874" t="s">
        <v>2211</v>
      </c>
      <c r="D3874">
        <v>467</v>
      </c>
      <c r="E3874" s="1">
        <v>551290</v>
      </c>
      <c r="F3874" t="s">
        <v>347</v>
      </c>
      <c r="G3874" t="s">
        <v>384</v>
      </c>
      <c r="H3874" t="s">
        <v>385</v>
      </c>
      <c r="I3874" t="s">
        <v>339</v>
      </c>
      <c r="J3874" t="s">
        <v>340</v>
      </c>
      <c r="K3874" t="s">
        <v>416</v>
      </c>
      <c r="L3874" t="s">
        <v>417</v>
      </c>
    </row>
    <row r="3875" spans="1:16" x14ac:dyDescent="0.35">
      <c r="A3875" t="str">
        <f>VLOOKUP(E3875,kontoplaan!A289:F1757,6,FALSE)</f>
        <v>Põhitegevuse kulud</v>
      </c>
      <c r="B3875" t="str">
        <f>VLOOKUP(E3875,kontogrupp!A468:B1795,2,FALSE)</f>
        <v>55 - majandamiskulud</v>
      </c>
      <c r="C3875" t="s">
        <v>467</v>
      </c>
      <c r="D3875">
        <v>15969</v>
      </c>
      <c r="E3875" s="1">
        <v>5511043</v>
      </c>
      <c r="F3875" t="s">
        <v>467</v>
      </c>
      <c r="G3875" t="s">
        <v>384</v>
      </c>
      <c r="H3875" t="s">
        <v>385</v>
      </c>
      <c r="I3875" t="s">
        <v>339</v>
      </c>
      <c r="J3875" t="s">
        <v>340</v>
      </c>
      <c r="K3875" t="s">
        <v>416</v>
      </c>
      <c r="L3875" t="s">
        <v>417</v>
      </c>
    </row>
    <row r="3876" spans="1:16" x14ac:dyDescent="0.35">
      <c r="A3876" t="str">
        <f>VLOOKUP(E3876,kontoplaan!A290:F1758,6,FALSE)</f>
        <v>Põhitegevuse kulud</v>
      </c>
      <c r="B3876" t="str">
        <f>VLOOKUP(E3876,kontogrupp!A469:B1796,2,FALSE)</f>
        <v>41 - toetused füüsilistele isikutele</v>
      </c>
      <c r="C3876" t="s">
        <v>1057</v>
      </c>
      <c r="D3876">
        <v>64000</v>
      </c>
      <c r="E3876" s="1">
        <v>413899</v>
      </c>
      <c r="F3876" t="s">
        <v>1057</v>
      </c>
      <c r="G3876" t="s">
        <v>1016</v>
      </c>
      <c r="H3876" t="s">
        <v>1017</v>
      </c>
      <c r="I3876" t="s">
        <v>1109</v>
      </c>
      <c r="J3876" t="s">
        <v>1110</v>
      </c>
      <c r="M3876" t="s">
        <v>1111</v>
      </c>
      <c r="N3876" t="s">
        <v>1112</v>
      </c>
      <c r="O3876" t="s">
        <v>1113</v>
      </c>
      <c r="P3876" t="s">
        <v>1114</v>
      </c>
    </row>
    <row r="3877" spans="1:16" x14ac:dyDescent="0.35">
      <c r="A3877" t="str">
        <f>VLOOKUP(E3877,kontoplaan!A291:F1759,6,FALSE)</f>
        <v>Põhitegevuse kulud</v>
      </c>
      <c r="B3877" t="str">
        <f>VLOOKUP(E3877,kontogrupp!A470:B1797,2,FALSE)</f>
        <v>55 - majandamiskulud</v>
      </c>
      <c r="C3877" t="s">
        <v>367</v>
      </c>
      <c r="D3877">
        <v>11073</v>
      </c>
      <c r="E3877" s="1">
        <v>5511046</v>
      </c>
      <c r="F3877" t="s">
        <v>367</v>
      </c>
      <c r="G3877" t="s">
        <v>384</v>
      </c>
      <c r="H3877" t="s">
        <v>385</v>
      </c>
      <c r="I3877" t="s">
        <v>339</v>
      </c>
      <c r="J3877" t="s">
        <v>340</v>
      </c>
      <c r="K3877" t="s">
        <v>396</v>
      </c>
      <c r="L3877" t="s">
        <v>397</v>
      </c>
    </row>
    <row r="3878" spans="1:16" x14ac:dyDescent="0.35">
      <c r="A3878" t="str">
        <f>VLOOKUP(E3878,kontoplaan!A292:F1760,6,FALSE)</f>
        <v>Põhitegevuse kulud</v>
      </c>
      <c r="B3878" t="str">
        <f>VLOOKUP(E3878,kontogrupp!A471:B1798,2,FALSE)</f>
        <v>55 - majandamiskulud</v>
      </c>
      <c r="C3878" t="s">
        <v>467</v>
      </c>
      <c r="D3878">
        <v>13659</v>
      </c>
      <c r="E3878" s="1">
        <v>5511043</v>
      </c>
      <c r="F3878" t="s">
        <v>467</v>
      </c>
      <c r="G3878" t="s">
        <v>384</v>
      </c>
      <c r="H3878" t="s">
        <v>385</v>
      </c>
      <c r="I3878" t="s">
        <v>339</v>
      </c>
      <c r="J3878" t="s">
        <v>340</v>
      </c>
      <c r="K3878" t="s">
        <v>396</v>
      </c>
      <c r="L3878" t="s">
        <v>397</v>
      </c>
    </row>
    <row r="3879" spans="1:16" x14ac:dyDescent="0.35">
      <c r="A3879" t="str">
        <f>VLOOKUP(E3879,kontoplaan!A293:F1761,6,FALSE)</f>
        <v>Põhitegevuse kulud</v>
      </c>
      <c r="B3879" t="str">
        <f>VLOOKUP(E3879,kontogrupp!A472:B1799,2,FALSE)</f>
        <v>50 - tööjõukulud</v>
      </c>
      <c r="C3879" t="s">
        <v>2038</v>
      </c>
      <c r="D3879">
        <v>21600</v>
      </c>
      <c r="E3879" s="1">
        <v>500140</v>
      </c>
      <c r="F3879" t="s">
        <v>108</v>
      </c>
      <c r="G3879" t="s">
        <v>1016</v>
      </c>
      <c r="H3879" t="s">
        <v>1017</v>
      </c>
      <c r="I3879" t="s">
        <v>1109</v>
      </c>
      <c r="J3879" t="s">
        <v>1110</v>
      </c>
      <c r="M3879" t="s">
        <v>1111</v>
      </c>
      <c r="N3879" t="s">
        <v>1112</v>
      </c>
      <c r="O3879" t="s">
        <v>1113</v>
      </c>
      <c r="P3879" t="s">
        <v>1114</v>
      </c>
    </row>
    <row r="3880" spans="1:16" x14ac:dyDescent="0.35">
      <c r="A3880" t="str">
        <f>VLOOKUP(E3880,kontoplaan!A294:F1762,6,FALSE)</f>
        <v>Põhitegevuse kulud</v>
      </c>
      <c r="B3880" t="str">
        <f>VLOOKUP(E3880,kontogrupp!A473:B1800,2,FALSE)</f>
        <v>50 - tööjõukulud</v>
      </c>
      <c r="C3880" t="s">
        <v>28</v>
      </c>
      <c r="D3880">
        <v>16236</v>
      </c>
      <c r="E3880" s="1">
        <v>506000</v>
      </c>
      <c r="F3880" t="s">
        <v>28</v>
      </c>
      <c r="G3880" t="s">
        <v>1016</v>
      </c>
      <c r="H3880" t="s">
        <v>1017</v>
      </c>
      <c r="I3880" t="s">
        <v>1109</v>
      </c>
      <c r="J3880" t="s">
        <v>1110</v>
      </c>
      <c r="M3880" t="s">
        <v>1111</v>
      </c>
      <c r="N3880" t="s">
        <v>1112</v>
      </c>
      <c r="O3880" t="s">
        <v>1113</v>
      </c>
      <c r="P3880" t="s">
        <v>1114</v>
      </c>
    </row>
    <row r="3881" spans="1:16" x14ac:dyDescent="0.35">
      <c r="A3881" t="str">
        <f>VLOOKUP(E3881,kontoplaan!A295:F1763,6,FALSE)</f>
        <v>Põhitegevuse kulud</v>
      </c>
      <c r="B3881" t="str">
        <f>VLOOKUP(E3881,kontogrupp!A474:B1801,2,FALSE)</f>
        <v>50 - tööjõukulud</v>
      </c>
      <c r="C3881" t="s">
        <v>18</v>
      </c>
      <c r="D3881">
        <v>394</v>
      </c>
      <c r="E3881" s="1">
        <v>506040</v>
      </c>
      <c r="F3881" t="s">
        <v>18</v>
      </c>
      <c r="G3881" t="s">
        <v>1016</v>
      </c>
      <c r="H3881" t="s">
        <v>1017</v>
      </c>
      <c r="I3881" t="s">
        <v>1109</v>
      </c>
      <c r="J3881" t="s">
        <v>1110</v>
      </c>
      <c r="M3881" t="s">
        <v>1111</v>
      </c>
      <c r="N3881" t="s">
        <v>1112</v>
      </c>
      <c r="O3881" t="s">
        <v>1113</v>
      </c>
      <c r="P3881" t="s">
        <v>1114</v>
      </c>
    </row>
    <row r="3882" spans="1:16" x14ac:dyDescent="0.35">
      <c r="A3882" t="str">
        <f>VLOOKUP(E3882,kontoplaan!A296:F1764,6,FALSE)</f>
        <v>Põhitegevuse kulud</v>
      </c>
      <c r="B3882" t="str">
        <f>VLOOKUP(E3882,kontogrupp!A475:B1802,2,FALSE)</f>
        <v>55 - majandamiskulud</v>
      </c>
      <c r="C3882" t="s">
        <v>2212</v>
      </c>
      <c r="D3882">
        <v>121108</v>
      </c>
      <c r="E3882" s="1">
        <v>551240</v>
      </c>
      <c r="F3882" t="s">
        <v>172</v>
      </c>
      <c r="G3882" t="s">
        <v>458</v>
      </c>
      <c r="H3882" t="s">
        <v>459</v>
      </c>
      <c r="I3882" t="s">
        <v>348</v>
      </c>
      <c r="J3882" t="s">
        <v>349</v>
      </c>
      <c r="O3882" t="s">
        <v>1817</v>
      </c>
      <c r="P3882" t="s">
        <v>1818</v>
      </c>
    </row>
    <row r="3883" spans="1:16" x14ac:dyDescent="0.35">
      <c r="A3883" t="str">
        <f>VLOOKUP(E3883,kontoplaan!A297:F1765,6,FALSE)</f>
        <v>Põhitegevuse kulud</v>
      </c>
      <c r="B3883" t="str">
        <f>VLOOKUP(E3883,kontogrupp!A476:B1803,2,FALSE)</f>
        <v>50 - tööjõukulud</v>
      </c>
      <c r="C3883" t="s">
        <v>2038</v>
      </c>
      <c r="D3883">
        <v>20160</v>
      </c>
      <c r="E3883" s="1">
        <v>500140</v>
      </c>
      <c r="F3883" t="s">
        <v>108</v>
      </c>
      <c r="G3883" t="s">
        <v>1016</v>
      </c>
      <c r="H3883" t="s">
        <v>1017</v>
      </c>
      <c r="I3883" t="s">
        <v>565</v>
      </c>
      <c r="J3883" t="s">
        <v>566</v>
      </c>
      <c r="M3883" t="s">
        <v>1746</v>
      </c>
      <c r="N3883" t="s">
        <v>1747</v>
      </c>
      <c r="O3883" t="s">
        <v>1748</v>
      </c>
      <c r="P3883" t="s">
        <v>1749</v>
      </c>
    </row>
    <row r="3884" spans="1:16" x14ac:dyDescent="0.35">
      <c r="A3884" t="str">
        <f>VLOOKUP(E3884,kontoplaan!A298:F1766,6,FALSE)</f>
        <v>Põhitegevuse kulud</v>
      </c>
      <c r="B3884" t="str">
        <f>VLOOKUP(E3884,kontogrupp!A477:B1804,2,FALSE)</f>
        <v>55 - majandamiskulud</v>
      </c>
      <c r="C3884" t="s">
        <v>184</v>
      </c>
      <c r="D3884">
        <v>200</v>
      </c>
      <c r="E3884" s="1">
        <v>551308</v>
      </c>
      <c r="F3884" t="s">
        <v>184</v>
      </c>
      <c r="G3884" t="s">
        <v>1016</v>
      </c>
      <c r="H3884" t="s">
        <v>1017</v>
      </c>
      <c r="I3884" t="s">
        <v>565</v>
      </c>
      <c r="J3884" t="s">
        <v>566</v>
      </c>
      <c r="M3884" t="s">
        <v>1746</v>
      </c>
      <c r="N3884" t="s">
        <v>1747</v>
      </c>
      <c r="O3884" t="s">
        <v>1748</v>
      </c>
      <c r="P3884" t="s">
        <v>1749</v>
      </c>
    </row>
    <row r="3885" spans="1:16" x14ac:dyDescent="0.35">
      <c r="A3885" t="str">
        <f>VLOOKUP(E3885,kontoplaan!A299:F1767,6,FALSE)</f>
        <v>Põhitegevuse kulud</v>
      </c>
      <c r="B3885" t="str">
        <f>VLOOKUP(E3885,kontogrupp!A478:B1805,2,FALSE)</f>
        <v>50 - tööjõukulud</v>
      </c>
      <c r="C3885" t="s">
        <v>28</v>
      </c>
      <c r="D3885">
        <v>6653</v>
      </c>
      <c r="E3885" s="1">
        <v>506000</v>
      </c>
      <c r="F3885" t="s">
        <v>28</v>
      </c>
      <c r="G3885" t="s">
        <v>1016</v>
      </c>
      <c r="H3885" t="s">
        <v>1017</v>
      </c>
      <c r="I3885" t="s">
        <v>565</v>
      </c>
      <c r="J3885" t="s">
        <v>566</v>
      </c>
      <c r="M3885" t="s">
        <v>1746</v>
      </c>
      <c r="N3885" t="s">
        <v>1747</v>
      </c>
      <c r="O3885" t="s">
        <v>1748</v>
      </c>
      <c r="P3885" t="s">
        <v>1749</v>
      </c>
    </row>
    <row r="3886" spans="1:16" x14ac:dyDescent="0.35">
      <c r="A3886" t="str">
        <f>VLOOKUP(E3886,kontoplaan!A300:F1768,6,FALSE)</f>
        <v>Põhitegevuse kulud</v>
      </c>
      <c r="B3886" t="str">
        <f>VLOOKUP(E3886,kontogrupp!A479:B1806,2,FALSE)</f>
        <v>55 - majandamiskulud</v>
      </c>
      <c r="C3886" t="s">
        <v>297</v>
      </c>
      <c r="D3886">
        <v>125880</v>
      </c>
      <c r="E3886" s="1">
        <v>552520</v>
      </c>
      <c r="F3886" t="s">
        <v>297</v>
      </c>
      <c r="G3886" t="s">
        <v>410</v>
      </c>
      <c r="H3886" t="s">
        <v>411</v>
      </c>
      <c r="I3886" t="s">
        <v>771</v>
      </c>
      <c r="J3886" t="s">
        <v>772</v>
      </c>
    </row>
    <row r="3887" spans="1:16" x14ac:dyDescent="0.35">
      <c r="A3887" t="str">
        <f>VLOOKUP(E3887,kontoplaan!A301:F1769,6,FALSE)</f>
        <v>Põhitegevuse kulud</v>
      </c>
      <c r="B3887" t="str">
        <f>VLOOKUP(E3887,kontogrupp!A480:B1807,2,FALSE)</f>
        <v>50 - tööjõukulud</v>
      </c>
      <c r="C3887" t="s">
        <v>18</v>
      </c>
      <c r="D3887">
        <v>161</v>
      </c>
      <c r="E3887" s="1">
        <v>506040</v>
      </c>
      <c r="F3887" t="s">
        <v>18</v>
      </c>
      <c r="G3887" t="s">
        <v>1016</v>
      </c>
      <c r="H3887" t="s">
        <v>1017</v>
      </c>
      <c r="I3887" t="s">
        <v>565</v>
      </c>
      <c r="J3887" t="s">
        <v>566</v>
      </c>
      <c r="M3887" t="s">
        <v>1746</v>
      </c>
      <c r="N3887" t="s">
        <v>1747</v>
      </c>
      <c r="O3887" t="s">
        <v>1748</v>
      </c>
      <c r="P3887" t="s">
        <v>1749</v>
      </c>
    </row>
    <row r="3888" spans="1:16" x14ac:dyDescent="0.35">
      <c r="A3888" t="str">
        <f>VLOOKUP(E3888,kontoplaan!A302:F1770,6,FALSE)</f>
        <v>Põhitegevuse kulud</v>
      </c>
      <c r="B3888" t="str">
        <f>VLOOKUP(E3888,kontogrupp!A481:B1808,2,FALSE)</f>
        <v>55 - majandamiskulud</v>
      </c>
      <c r="C3888" t="s">
        <v>367</v>
      </c>
      <c r="D3888">
        <v>38625</v>
      </c>
      <c r="E3888" s="1">
        <v>5511046</v>
      </c>
      <c r="F3888" t="s">
        <v>367</v>
      </c>
      <c r="G3888" t="s">
        <v>384</v>
      </c>
      <c r="H3888" t="s">
        <v>385</v>
      </c>
      <c r="I3888" t="s">
        <v>339</v>
      </c>
      <c r="J3888" t="s">
        <v>340</v>
      </c>
      <c r="K3888" t="s">
        <v>390</v>
      </c>
      <c r="L3888" t="s">
        <v>391</v>
      </c>
    </row>
    <row r="3889" spans="1:16" x14ac:dyDescent="0.35">
      <c r="A3889" t="str">
        <f>VLOOKUP(E3889,kontoplaan!A303:F1771,6,FALSE)</f>
        <v>Põhitegevuse kulud</v>
      </c>
      <c r="B3889" t="str">
        <f>VLOOKUP(E3889,kontogrupp!A482:B1809,2,FALSE)</f>
        <v>55 - majandamiskulud</v>
      </c>
      <c r="C3889" t="s">
        <v>467</v>
      </c>
      <c r="D3889">
        <v>87351</v>
      </c>
      <c r="E3889" s="1">
        <v>5511043</v>
      </c>
      <c r="F3889" t="s">
        <v>467</v>
      </c>
      <c r="G3889" t="s">
        <v>384</v>
      </c>
      <c r="H3889" t="s">
        <v>385</v>
      </c>
      <c r="I3889" t="s">
        <v>339</v>
      </c>
      <c r="J3889" t="s">
        <v>340</v>
      </c>
      <c r="K3889" t="s">
        <v>390</v>
      </c>
      <c r="L3889" t="s">
        <v>391</v>
      </c>
    </row>
    <row r="3890" spans="1:16" x14ac:dyDescent="0.35">
      <c r="A3890" t="str">
        <f>VLOOKUP(E3890,kontoplaan!A304:F1772,6,FALSE)</f>
        <v>Põhitegevuse kulud</v>
      </c>
      <c r="B3890" t="str">
        <f>VLOOKUP(E3890,kontogrupp!A483:B1810,2,FALSE)</f>
        <v>41 - toetused füüsilistele isikutele</v>
      </c>
      <c r="C3890" t="s">
        <v>1090</v>
      </c>
      <c r="D3890">
        <v>15000</v>
      </c>
      <c r="E3890" s="1">
        <v>413120</v>
      </c>
      <c r="F3890" t="s">
        <v>1090</v>
      </c>
      <c r="G3890" t="s">
        <v>1016</v>
      </c>
      <c r="H3890" t="s">
        <v>1017</v>
      </c>
      <c r="I3890" t="s">
        <v>1411</v>
      </c>
      <c r="J3890" t="s">
        <v>1412</v>
      </c>
      <c r="O3890" t="s">
        <v>1053</v>
      </c>
      <c r="P3890" t="s">
        <v>1054</v>
      </c>
    </row>
    <row r="3891" spans="1:16" x14ac:dyDescent="0.35">
      <c r="A3891" t="str">
        <f>VLOOKUP(E3891,kontoplaan!A305:F1773,6,FALSE)</f>
        <v>Põhitegevuse kulud</v>
      </c>
      <c r="B3891" t="str">
        <f>VLOOKUP(E3891,kontogrupp!A484:B1811,2,FALSE)</f>
        <v>50 - tööjõukulud</v>
      </c>
      <c r="C3891" t="s">
        <v>2038</v>
      </c>
      <c r="D3891">
        <v>22440</v>
      </c>
      <c r="E3891" s="1">
        <v>500210</v>
      </c>
      <c r="F3891" t="s">
        <v>220</v>
      </c>
      <c r="G3891" t="s">
        <v>410</v>
      </c>
      <c r="H3891" t="s">
        <v>411</v>
      </c>
      <c r="I3891" t="s">
        <v>412</v>
      </c>
      <c r="J3891" t="s">
        <v>413</v>
      </c>
    </row>
    <row r="3892" spans="1:16" x14ac:dyDescent="0.35">
      <c r="A3892" t="str">
        <f>VLOOKUP(E3892,kontoplaan!A306:F1774,6,FALSE)</f>
        <v>Põhitegevuse kulud</v>
      </c>
      <c r="B3892" t="str">
        <f>VLOOKUP(E3892,kontogrupp!A485:B1812,2,FALSE)</f>
        <v>50 - tööjõukulud</v>
      </c>
      <c r="C3892" t="s">
        <v>2038</v>
      </c>
      <c r="D3892">
        <v>44460</v>
      </c>
      <c r="E3892" s="1">
        <v>500250</v>
      </c>
      <c r="F3892" t="s">
        <v>102</v>
      </c>
      <c r="G3892" t="s">
        <v>410</v>
      </c>
      <c r="H3892" t="s">
        <v>411</v>
      </c>
      <c r="I3892" t="s">
        <v>412</v>
      </c>
      <c r="J3892" t="s">
        <v>413</v>
      </c>
    </row>
    <row r="3893" spans="1:16" x14ac:dyDescent="0.35">
      <c r="A3893" t="str">
        <f>VLOOKUP(E3893,kontoplaan!A307:F1775,6,FALSE)</f>
        <v>Põhitegevuse kulud</v>
      </c>
      <c r="B3893" t="str">
        <f>VLOOKUP(E3893,kontogrupp!A486:B1813,2,FALSE)</f>
        <v>50 - tööjõukulud</v>
      </c>
      <c r="C3893" t="s">
        <v>2038</v>
      </c>
      <c r="D3893">
        <v>69924</v>
      </c>
      <c r="E3893" s="1">
        <v>500240</v>
      </c>
      <c r="F3893" t="s">
        <v>206</v>
      </c>
      <c r="G3893" t="s">
        <v>410</v>
      </c>
      <c r="H3893" t="s">
        <v>411</v>
      </c>
      <c r="I3893" t="s">
        <v>412</v>
      </c>
      <c r="J3893" t="s">
        <v>413</v>
      </c>
    </row>
    <row r="3894" spans="1:16" x14ac:dyDescent="0.35">
      <c r="A3894" t="str">
        <f>VLOOKUP(E3894,kontoplaan!A308:F1776,6,FALSE)</f>
        <v>Põhitegevuse kulud</v>
      </c>
      <c r="B3894" t="str">
        <f>VLOOKUP(E3894,kontogrupp!A487:B1814,2,FALSE)</f>
        <v>50 - tööjõukulud</v>
      </c>
      <c r="C3894" t="s">
        <v>28</v>
      </c>
      <c r="D3894">
        <v>47516</v>
      </c>
      <c r="E3894" s="1">
        <v>506000</v>
      </c>
      <c r="F3894" t="s">
        <v>28</v>
      </c>
      <c r="G3894" t="s">
        <v>410</v>
      </c>
      <c r="H3894" t="s">
        <v>411</v>
      </c>
      <c r="I3894" t="s">
        <v>412</v>
      </c>
      <c r="J3894" t="s">
        <v>413</v>
      </c>
    </row>
    <row r="3895" spans="1:16" x14ac:dyDescent="0.35">
      <c r="A3895" t="str">
        <f>VLOOKUP(E3895,kontoplaan!A309:F1777,6,FALSE)</f>
        <v>Põhitegevuse kulud</v>
      </c>
      <c r="B3895" t="str">
        <f>VLOOKUP(E3895,kontogrupp!A488:B1815,2,FALSE)</f>
        <v>50 - tööjõukulud</v>
      </c>
      <c r="C3895" t="s">
        <v>18</v>
      </c>
      <c r="D3895">
        <v>1152</v>
      </c>
      <c r="E3895" s="1">
        <v>506040</v>
      </c>
      <c r="F3895" t="s">
        <v>18</v>
      </c>
      <c r="G3895" t="s">
        <v>410</v>
      </c>
      <c r="H3895" t="s">
        <v>411</v>
      </c>
      <c r="I3895" t="s">
        <v>412</v>
      </c>
      <c r="J3895" t="s">
        <v>413</v>
      </c>
    </row>
    <row r="3896" spans="1:16" x14ac:dyDescent="0.35">
      <c r="A3896" t="str">
        <f>VLOOKUP(E3896,kontoplaan!A310:F1778,6,FALSE)</f>
        <v>Põhitegevuse kulud</v>
      </c>
      <c r="B3896" t="str">
        <f>VLOOKUP(E3896,kontogrupp!A489:B1816,2,FALSE)</f>
        <v>50 - tööjõukulud</v>
      </c>
      <c r="C3896" t="s">
        <v>97</v>
      </c>
      <c r="D3896">
        <v>7162</v>
      </c>
      <c r="E3896" s="1">
        <v>500500</v>
      </c>
      <c r="F3896" t="s">
        <v>97</v>
      </c>
      <c r="G3896" t="s">
        <v>410</v>
      </c>
      <c r="H3896" t="s">
        <v>411</v>
      </c>
      <c r="I3896" t="s">
        <v>412</v>
      </c>
      <c r="J3896" t="s">
        <v>413</v>
      </c>
    </row>
    <row r="3897" spans="1:16" x14ac:dyDescent="0.35">
      <c r="A3897" t="str">
        <f>VLOOKUP(E3897,kontoplaan!A311:F1779,6,FALSE)</f>
        <v>Põhitegevuse kulud</v>
      </c>
      <c r="B3897" t="str">
        <f>VLOOKUP(E3897,kontogrupp!A490:B1817,2,FALSE)</f>
        <v>55 - majandamiskulud</v>
      </c>
      <c r="C3897" t="s">
        <v>2213</v>
      </c>
      <c r="D3897">
        <v>20251</v>
      </c>
      <c r="E3897" s="1">
        <v>552490</v>
      </c>
      <c r="F3897" t="s">
        <v>244</v>
      </c>
      <c r="G3897" t="s">
        <v>134</v>
      </c>
      <c r="H3897" t="s">
        <v>135</v>
      </c>
      <c r="I3897" t="s">
        <v>117</v>
      </c>
      <c r="J3897" t="s">
        <v>118</v>
      </c>
      <c r="M3897" t="s">
        <v>986</v>
      </c>
      <c r="N3897" t="s">
        <v>987</v>
      </c>
    </row>
    <row r="3898" spans="1:16" x14ac:dyDescent="0.35">
      <c r="A3898" t="str">
        <f>VLOOKUP(E3898,kontoplaan!A312:F1780,6,FALSE)</f>
        <v>Põhitegevuse kulud</v>
      </c>
      <c r="B3898" t="str">
        <f>VLOOKUP(E3898,kontogrupp!A491:B1818,2,FALSE)</f>
        <v>55 - majandamiskulud</v>
      </c>
      <c r="C3898" t="s">
        <v>2214</v>
      </c>
      <c r="D3898">
        <v>2373</v>
      </c>
      <c r="E3898" s="1">
        <v>552590</v>
      </c>
      <c r="F3898" t="s">
        <v>149</v>
      </c>
      <c r="G3898" t="s">
        <v>134</v>
      </c>
      <c r="H3898" t="s">
        <v>135</v>
      </c>
      <c r="I3898" t="s">
        <v>117</v>
      </c>
      <c r="J3898" t="s">
        <v>118</v>
      </c>
      <c r="M3898" t="s">
        <v>2215</v>
      </c>
      <c r="N3898" t="s">
        <v>2216</v>
      </c>
    </row>
    <row r="3899" spans="1:16" hidden="1" x14ac:dyDescent="0.35">
      <c r="A3899" t="str">
        <f>VLOOKUP(E3899,kontoplaan!A313:F1781,6,FALSE)</f>
        <v>Põhitegevuse tulud</v>
      </c>
      <c r="B3899" t="str">
        <f>VLOOKUP(E3899,kontogrupp!A492:B1819,2,FALSE)</f>
        <v>32 - tulud kaupade ja teenuste müügist</v>
      </c>
      <c r="C3899" t="s">
        <v>2217</v>
      </c>
      <c r="D3899">
        <v>11000</v>
      </c>
      <c r="E3899" s="1">
        <v>320180</v>
      </c>
      <c r="F3899" t="s">
        <v>2217</v>
      </c>
      <c r="G3899" t="s">
        <v>332</v>
      </c>
      <c r="H3899" t="s">
        <v>333</v>
      </c>
      <c r="I3899" t="s">
        <v>178</v>
      </c>
      <c r="J3899" t="s">
        <v>179</v>
      </c>
    </row>
    <row r="3900" spans="1:16" hidden="1" x14ac:dyDescent="0.35">
      <c r="A3900" t="str">
        <f>VLOOKUP(E3900,kontoplaan!A314:F1782,6,FALSE)</f>
        <v>Põhitegevuse tulud</v>
      </c>
      <c r="B3900" t="str">
        <f>VLOOKUP(E3900,kontogrupp!A493:B1820,2,FALSE)</f>
        <v>32 - tulud kaupade ja teenuste müügist</v>
      </c>
      <c r="C3900" t="s">
        <v>2219</v>
      </c>
      <c r="D3900">
        <v>1600</v>
      </c>
      <c r="E3900" s="1">
        <v>320320</v>
      </c>
      <c r="F3900" t="s">
        <v>2219</v>
      </c>
      <c r="G3900" t="s">
        <v>332</v>
      </c>
      <c r="H3900" t="s">
        <v>333</v>
      </c>
      <c r="I3900" t="s">
        <v>178</v>
      </c>
      <c r="J3900" t="s">
        <v>179</v>
      </c>
    </row>
    <row r="3901" spans="1:16" hidden="1" x14ac:dyDescent="0.35">
      <c r="A3901" t="str">
        <f>VLOOKUP(E3901,kontoplaan!A315:F1783,6,FALSE)</f>
        <v>Põhitegevuse tulud</v>
      </c>
      <c r="B3901" t="str">
        <f>VLOOKUP(E3901,kontogrupp!A494:B1821,2,FALSE)</f>
        <v>32 - tulud kaupade ja teenuste müügist</v>
      </c>
      <c r="C3901" t="s">
        <v>2221</v>
      </c>
      <c r="D3901">
        <v>1200</v>
      </c>
      <c r="E3901" s="1">
        <v>320030</v>
      </c>
      <c r="F3901" t="s">
        <v>2221</v>
      </c>
      <c r="G3901" t="s">
        <v>332</v>
      </c>
      <c r="H3901" t="s">
        <v>333</v>
      </c>
      <c r="I3901" t="s">
        <v>178</v>
      </c>
      <c r="J3901" t="s">
        <v>179</v>
      </c>
    </row>
    <row r="3902" spans="1:16" hidden="1" x14ac:dyDescent="0.35">
      <c r="A3902" t="str">
        <f>VLOOKUP(E3902,kontoplaan!A316:F1784,6,FALSE)</f>
        <v>Põhitegevuse tulud</v>
      </c>
      <c r="B3902" t="str">
        <f>VLOOKUP(E3902,kontogrupp!A495:B1822,2,FALSE)</f>
        <v>32 - tulud kaupade ja teenuste müügist</v>
      </c>
      <c r="C3902" t="s">
        <v>2223</v>
      </c>
      <c r="D3902">
        <v>2550</v>
      </c>
      <c r="E3902" s="1">
        <v>323290</v>
      </c>
      <c r="F3902" t="s">
        <v>2225</v>
      </c>
      <c r="G3902" t="s">
        <v>332</v>
      </c>
      <c r="H3902" t="s">
        <v>333</v>
      </c>
      <c r="I3902" t="s">
        <v>178</v>
      </c>
      <c r="J3902" t="s">
        <v>179</v>
      </c>
    </row>
    <row r="3903" spans="1:16" x14ac:dyDescent="0.35">
      <c r="A3903" t="str">
        <f>VLOOKUP(E3903,kontoplaan!A317:F1785,6,FALSE)</f>
        <v>Põhitegevuse kulud</v>
      </c>
      <c r="B3903" t="str">
        <f>VLOOKUP(E3903,kontogrupp!A496:B1823,2,FALSE)</f>
        <v>55 - majandamiskulud</v>
      </c>
      <c r="C3903" t="s">
        <v>297</v>
      </c>
      <c r="D3903">
        <v>29665</v>
      </c>
      <c r="E3903" s="1">
        <v>552520</v>
      </c>
      <c r="F3903" t="s">
        <v>297</v>
      </c>
      <c r="G3903" t="s">
        <v>410</v>
      </c>
      <c r="H3903" t="s">
        <v>411</v>
      </c>
      <c r="I3903" t="s">
        <v>412</v>
      </c>
      <c r="J3903" t="s">
        <v>413</v>
      </c>
    </row>
    <row r="3904" spans="1:16" x14ac:dyDescent="0.35">
      <c r="A3904" t="str">
        <f>VLOOKUP(E3904,kontoplaan!A318:F1786,6,FALSE)</f>
        <v>Põhitegevuse kulud</v>
      </c>
      <c r="B3904" t="str">
        <f>VLOOKUP(E3904,kontogrupp!A497:B1824,2,FALSE)</f>
        <v>55 - majandamiskulud</v>
      </c>
      <c r="C3904" t="s">
        <v>643</v>
      </c>
      <c r="D3904">
        <v>451</v>
      </c>
      <c r="E3904" s="1">
        <v>550012</v>
      </c>
      <c r="F3904" t="s">
        <v>643</v>
      </c>
      <c r="G3904" t="s">
        <v>337</v>
      </c>
      <c r="H3904" t="s">
        <v>338</v>
      </c>
      <c r="I3904" t="s">
        <v>339</v>
      </c>
      <c r="J3904" t="s">
        <v>340</v>
      </c>
    </row>
    <row r="3905" spans="1:10" x14ac:dyDescent="0.35">
      <c r="A3905" t="str">
        <f>VLOOKUP(E3905,kontoplaan!A319:F1787,6,FALSE)</f>
        <v>Põhitegevuse kulud</v>
      </c>
      <c r="B3905" t="str">
        <f>VLOOKUP(E3905,kontogrupp!A498:B1825,2,FALSE)</f>
        <v>55 - majandamiskulud</v>
      </c>
      <c r="C3905" t="s">
        <v>64</v>
      </c>
      <c r="D3905">
        <v>366</v>
      </c>
      <c r="E3905" s="1">
        <v>550060</v>
      </c>
      <c r="F3905" t="s">
        <v>64</v>
      </c>
      <c r="G3905" t="s">
        <v>337</v>
      </c>
      <c r="H3905" t="s">
        <v>338</v>
      </c>
      <c r="I3905" t="s">
        <v>339</v>
      </c>
      <c r="J3905" t="s">
        <v>340</v>
      </c>
    </row>
    <row r="3906" spans="1:10" x14ac:dyDescent="0.35">
      <c r="A3906" t="str">
        <f>VLOOKUP(E3906,kontoplaan!A320:F1788,6,FALSE)</f>
        <v>Põhitegevuse kulud</v>
      </c>
      <c r="B3906" t="str">
        <f>VLOOKUP(E3906,kontogrupp!A499:B1826,2,FALSE)</f>
        <v>55 - majandamiskulud</v>
      </c>
      <c r="C3906" t="s">
        <v>520</v>
      </c>
      <c r="D3906">
        <v>200</v>
      </c>
      <c r="E3906" s="1">
        <v>550309</v>
      </c>
      <c r="F3906" t="s">
        <v>520</v>
      </c>
      <c r="G3906" t="s">
        <v>337</v>
      </c>
      <c r="H3906" t="s">
        <v>338</v>
      </c>
      <c r="I3906" t="s">
        <v>339</v>
      </c>
      <c r="J3906" t="s">
        <v>340</v>
      </c>
    </row>
    <row r="3907" spans="1:10" hidden="1" x14ac:dyDescent="0.35">
      <c r="A3907" t="str">
        <f>VLOOKUP(E3907,kontoplaan!A321:F1789,6,FALSE)</f>
        <v>Põhitegevuse tulud</v>
      </c>
      <c r="B3907" t="str">
        <f>VLOOKUP(E3907,kontogrupp!A500:B1827,2,FALSE)</f>
        <v>32 - tulud kaupade ja teenuste müügist</v>
      </c>
      <c r="C3907" t="s">
        <v>2226</v>
      </c>
      <c r="D3907">
        <v>9650</v>
      </c>
      <c r="E3907" s="1">
        <v>322120</v>
      </c>
      <c r="F3907" t="s">
        <v>804</v>
      </c>
      <c r="G3907" t="s">
        <v>490</v>
      </c>
      <c r="H3907" t="s">
        <v>491</v>
      </c>
      <c r="I3907" t="s">
        <v>492</v>
      </c>
      <c r="J3907" t="s">
        <v>493</v>
      </c>
    </row>
    <row r="3908" spans="1:10" hidden="1" x14ac:dyDescent="0.35">
      <c r="A3908" t="str">
        <f>VLOOKUP(E3908,kontoplaan!A322:F1790,6,FALSE)</f>
        <v>Põhitegevuse tulud</v>
      </c>
      <c r="B3908" t="str">
        <f>VLOOKUP(E3908,kontogrupp!A501:B1828,2,FALSE)</f>
        <v>32 - tulud kaupade ja teenuste müügist</v>
      </c>
      <c r="C3908" t="s">
        <v>2227</v>
      </c>
      <c r="D3908">
        <v>765</v>
      </c>
      <c r="E3908" s="1">
        <v>322120</v>
      </c>
      <c r="F3908" t="s">
        <v>804</v>
      </c>
      <c r="G3908" t="s">
        <v>490</v>
      </c>
      <c r="H3908" t="s">
        <v>491</v>
      </c>
      <c r="I3908" t="s">
        <v>492</v>
      </c>
      <c r="J3908" t="s">
        <v>493</v>
      </c>
    </row>
    <row r="3909" spans="1:10" x14ac:dyDescent="0.35">
      <c r="A3909" t="str">
        <f>VLOOKUP(E3909,kontoplaan!A323:F1791,6,FALSE)</f>
        <v>Põhitegevuse kulud</v>
      </c>
      <c r="B3909" t="str">
        <f>VLOOKUP(E3909,kontogrupp!A502:B1829,2,FALSE)</f>
        <v>55 - majandamiskulud</v>
      </c>
      <c r="C3909" t="s">
        <v>667</v>
      </c>
      <c r="D3909">
        <v>1500</v>
      </c>
      <c r="E3909" s="1">
        <v>550314</v>
      </c>
      <c r="F3909" t="s">
        <v>667</v>
      </c>
      <c r="G3909" t="s">
        <v>337</v>
      </c>
      <c r="H3909" t="s">
        <v>338</v>
      </c>
      <c r="I3909" t="s">
        <v>339</v>
      </c>
      <c r="J3909" t="s">
        <v>340</v>
      </c>
    </row>
    <row r="3910" spans="1:10" hidden="1" x14ac:dyDescent="0.35">
      <c r="A3910" t="str">
        <f>VLOOKUP(E3910,kontoplaan!A324:F1792,6,FALSE)</f>
        <v>Põhitegevuse tulud</v>
      </c>
      <c r="B3910" t="str">
        <f>VLOOKUP(E3910,kontogrupp!A503:B1830,2,FALSE)</f>
        <v>32 - tulud kaupade ja teenuste müügist</v>
      </c>
      <c r="C3910" t="s">
        <v>2228</v>
      </c>
      <c r="D3910">
        <v>7283</v>
      </c>
      <c r="E3910" s="1">
        <v>322120</v>
      </c>
      <c r="F3910" t="s">
        <v>804</v>
      </c>
      <c r="G3910" t="s">
        <v>490</v>
      </c>
      <c r="H3910" t="s">
        <v>491</v>
      </c>
      <c r="I3910" t="s">
        <v>492</v>
      </c>
      <c r="J3910" t="s">
        <v>493</v>
      </c>
    </row>
    <row r="3911" spans="1:10" x14ac:dyDescent="0.35">
      <c r="A3911" t="str">
        <f>VLOOKUP(E3911,kontoplaan!A325:F1793,6,FALSE)</f>
        <v>Põhitegevuse kulud</v>
      </c>
      <c r="B3911" t="str">
        <f>VLOOKUP(E3911,kontogrupp!A504:B1831,2,FALSE)</f>
        <v>55 - majandamiskulud</v>
      </c>
      <c r="C3911" t="s">
        <v>138</v>
      </c>
      <c r="D3911">
        <v>3000</v>
      </c>
      <c r="E3911" s="1">
        <v>550400</v>
      </c>
      <c r="F3911" t="s">
        <v>138</v>
      </c>
      <c r="G3911" t="s">
        <v>337</v>
      </c>
      <c r="H3911" t="s">
        <v>338</v>
      </c>
      <c r="I3911" t="s">
        <v>339</v>
      </c>
      <c r="J3911" t="s">
        <v>340</v>
      </c>
    </row>
    <row r="3912" spans="1:10" x14ac:dyDescent="0.35">
      <c r="A3912" t="str">
        <f>VLOOKUP(E3912,kontoplaan!A326:F1794,6,FALSE)</f>
        <v>Põhitegevuse kulud</v>
      </c>
      <c r="B3912" t="str">
        <f>VLOOKUP(E3912,kontogrupp!A505:B1832,2,FALSE)</f>
        <v>55 - majandamiskulud</v>
      </c>
      <c r="C3912" t="s">
        <v>57</v>
      </c>
      <c r="D3912">
        <v>200</v>
      </c>
      <c r="E3912" s="1">
        <v>550490</v>
      </c>
      <c r="F3912" t="s">
        <v>57</v>
      </c>
      <c r="G3912" t="s">
        <v>337</v>
      </c>
      <c r="H3912" t="s">
        <v>338</v>
      </c>
      <c r="I3912" t="s">
        <v>339</v>
      </c>
      <c r="J3912" t="s">
        <v>340</v>
      </c>
    </row>
    <row r="3913" spans="1:10" x14ac:dyDescent="0.35">
      <c r="A3913" t="str">
        <f>VLOOKUP(E3913,kontoplaan!A327:F1795,6,FALSE)</f>
        <v>Põhitegevuse kulud</v>
      </c>
      <c r="B3913" t="str">
        <f>VLOOKUP(E3913,kontogrupp!A506:B1833,2,FALSE)</f>
        <v>55 - majandamiskulud</v>
      </c>
      <c r="C3913" t="s">
        <v>274</v>
      </c>
      <c r="D3913">
        <v>300</v>
      </c>
      <c r="E3913" s="1">
        <v>550420</v>
      </c>
      <c r="F3913" t="s">
        <v>274</v>
      </c>
      <c r="G3913" t="s">
        <v>337</v>
      </c>
      <c r="H3913" t="s">
        <v>338</v>
      </c>
      <c r="I3913" t="s">
        <v>339</v>
      </c>
      <c r="J3913" t="s">
        <v>340</v>
      </c>
    </row>
    <row r="3914" spans="1:10" x14ac:dyDescent="0.35">
      <c r="A3914" t="str">
        <f>VLOOKUP(E3914,kontoplaan!A328:F1796,6,FALSE)</f>
        <v>Põhitegevuse kulud</v>
      </c>
      <c r="B3914" t="str">
        <f>VLOOKUP(E3914,kontogrupp!A507:B1834,2,FALSE)</f>
        <v>55 - majandamiskulud</v>
      </c>
      <c r="C3914" t="s">
        <v>2229</v>
      </c>
      <c r="D3914">
        <v>6000</v>
      </c>
      <c r="E3914" s="1">
        <v>551500</v>
      </c>
      <c r="F3914" t="s">
        <v>169</v>
      </c>
      <c r="G3914" t="s">
        <v>428</v>
      </c>
      <c r="H3914" t="s">
        <v>429</v>
      </c>
      <c r="I3914" t="s">
        <v>307</v>
      </c>
      <c r="J3914" t="s">
        <v>308</v>
      </c>
    </row>
    <row r="3915" spans="1:10" x14ac:dyDescent="0.35">
      <c r="A3915" t="str">
        <f>VLOOKUP(E3915,kontoplaan!A329:F1797,6,FALSE)</f>
        <v>Põhitegevuse kulud</v>
      </c>
      <c r="B3915" t="str">
        <f>VLOOKUP(E3915,kontogrupp!A508:B1835,2,FALSE)</f>
        <v>55 - majandamiskulud</v>
      </c>
      <c r="C3915" t="s">
        <v>904</v>
      </c>
      <c r="D3915">
        <v>10000</v>
      </c>
      <c r="E3915" s="1">
        <v>551108</v>
      </c>
      <c r="F3915" t="s">
        <v>904</v>
      </c>
      <c r="G3915" t="s">
        <v>337</v>
      </c>
      <c r="H3915" t="s">
        <v>338</v>
      </c>
      <c r="I3915" t="s">
        <v>339</v>
      </c>
      <c r="J3915" t="s">
        <v>340</v>
      </c>
    </row>
    <row r="3916" spans="1:10" x14ac:dyDescent="0.35">
      <c r="A3916" t="str">
        <f>VLOOKUP(E3916,kontoplaan!A330:F1798,6,FALSE)</f>
        <v>Põhitegevuse kulud</v>
      </c>
      <c r="B3916" t="str">
        <f>VLOOKUP(E3916,kontogrupp!A509:B1836,2,FALSE)</f>
        <v>55 - majandamiskulud</v>
      </c>
      <c r="C3916" t="s">
        <v>347</v>
      </c>
      <c r="D3916">
        <v>500</v>
      </c>
      <c r="E3916" s="1">
        <v>551290</v>
      </c>
      <c r="F3916" t="s">
        <v>347</v>
      </c>
      <c r="G3916" t="s">
        <v>337</v>
      </c>
      <c r="H3916" t="s">
        <v>338</v>
      </c>
      <c r="I3916" t="s">
        <v>339</v>
      </c>
      <c r="J3916" t="s">
        <v>340</v>
      </c>
    </row>
    <row r="3917" spans="1:10" x14ac:dyDescent="0.35">
      <c r="A3917" t="str">
        <f>VLOOKUP(E3917,kontoplaan!A331:F1799,6,FALSE)</f>
        <v>Põhitegevuse kulud</v>
      </c>
      <c r="B3917" t="str">
        <f>VLOOKUP(E3917,kontogrupp!A510:B1837,2,FALSE)</f>
        <v>55 - majandamiskulud</v>
      </c>
      <c r="C3917" t="s">
        <v>440</v>
      </c>
      <c r="D3917">
        <v>4500</v>
      </c>
      <c r="E3917" s="1">
        <v>551300</v>
      </c>
      <c r="F3917" t="s">
        <v>440</v>
      </c>
      <c r="G3917" t="s">
        <v>337</v>
      </c>
      <c r="H3917" t="s">
        <v>338</v>
      </c>
      <c r="I3917" t="s">
        <v>339</v>
      </c>
      <c r="J3917" t="s">
        <v>340</v>
      </c>
    </row>
    <row r="3918" spans="1:10" x14ac:dyDescent="0.35">
      <c r="A3918" t="str">
        <f>VLOOKUP(E3918,kontoplaan!A332:F1800,6,FALSE)</f>
        <v>Põhitegevuse kulud</v>
      </c>
      <c r="B3918" t="str">
        <f>VLOOKUP(E3918,kontogrupp!A511:B1838,2,FALSE)</f>
        <v>50 - tööjõukulud</v>
      </c>
      <c r="C3918" t="s">
        <v>28</v>
      </c>
      <c r="D3918">
        <v>17178</v>
      </c>
      <c r="E3918" s="1">
        <v>506000</v>
      </c>
      <c r="F3918" t="s">
        <v>28</v>
      </c>
      <c r="G3918" t="s">
        <v>490</v>
      </c>
      <c r="H3918" t="s">
        <v>491</v>
      </c>
      <c r="I3918" t="s">
        <v>492</v>
      </c>
      <c r="J3918" t="s">
        <v>493</v>
      </c>
    </row>
    <row r="3919" spans="1:10" x14ac:dyDescent="0.35">
      <c r="A3919" t="str">
        <f>VLOOKUP(E3919,kontoplaan!A333:F1801,6,FALSE)</f>
        <v>Põhitegevuse kulud</v>
      </c>
      <c r="B3919" t="str">
        <f>VLOOKUP(E3919,kontogrupp!A512:B1839,2,FALSE)</f>
        <v>50 - tööjõukulud</v>
      </c>
      <c r="C3919" t="s">
        <v>18</v>
      </c>
      <c r="D3919">
        <v>417</v>
      </c>
      <c r="E3919" s="1">
        <v>506040</v>
      </c>
      <c r="F3919" t="s">
        <v>18</v>
      </c>
      <c r="G3919" t="s">
        <v>490</v>
      </c>
      <c r="H3919" t="s">
        <v>491</v>
      </c>
      <c r="I3919" t="s">
        <v>492</v>
      </c>
      <c r="J3919" t="s">
        <v>493</v>
      </c>
    </row>
    <row r="3920" spans="1:10" x14ac:dyDescent="0.35">
      <c r="A3920" t="str">
        <f>VLOOKUP(E3920,kontoplaan!A334:F1802,6,FALSE)</f>
        <v>Põhitegevuse kulud</v>
      </c>
      <c r="B3920" t="str">
        <f>VLOOKUP(E3920,kontogrupp!A513:B1840,2,FALSE)</f>
        <v>55 - majandamiskulud</v>
      </c>
      <c r="C3920" t="s">
        <v>184</v>
      </c>
      <c r="D3920">
        <v>7038</v>
      </c>
      <c r="E3920" s="1">
        <v>551308</v>
      </c>
      <c r="F3920" t="s">
        <v>184</v>
      </c>
      <c r="G3920" t="s">
        <v>337</v>
      </c>
      <c r="H3920" t="s">
        <v>338</v>
      </c>
      <c r="I3920" t="s">
        <v>339</v>
      </c>
      <c r="J3920" t="s">
        <v>340</v>
      </c>
    </row>
    <row r="3921" spans="1:10" x14ac:dyDescent="0.35">
      <c r="A3921" t="str">
        <f>VLOOKUP(E3921,kontoplaan!A335:F1803,6,FALSE)</f>
        <v>Põhitegevuse kulud</v>
      </c>
      <c r="B3921" t="str">
        <f>VLOOKUP(E3921,kontogrupp!A514:B1841,2,FALSE)</f>
        <v>55 - majandamiskulud</v>
      </c>
      <c r="C3921" t="s">
        <v>478</v>
      </c>
      <c r="D3921">
        <v>1000</v>
      </c>
      <c r="E3921" s="1">
        <v>551326</v>
      </c>
      <c r="F3921" t="s">
        <v>478</v>
      </c>
      <c r="G3921" t="s">
        <v>337</v>
      </c>
      <c r="H3921" t="s">
        <v>338</v>
      </c>
      <c r="I3921" t="s">
        <v>339</v>
      </c>
      <c r="J3921" t="s">
        <v>340</v>
      </c>
    </row>
    <row r="3922" spans="1:10" x14ac:dyDescent="0.35">
      <c r="A3922" t="str">
        <f>VLOOKUP(E3922,kontoplaan!A336:F1804,6,FALSE)</f>
        <v>Põhitegevuse kulud</v>
      </c>
      <c r="B3922" t="str">
        <f>VLOOKUP(E3922,kontogrupp!A515:B1842,2,FALSE)</f>
        <v>55 - majandamiskulud</v>
      </c>
      <c r="C3922" t="s">
        <v>440</v>
      </c>
      <c r="D3922">
        <v>2100</v>
      </c>
      <c r="E3922" s="1">
        <v>551320</v>
      </c>
      <c r="F3922" t="s">
        <v>440</v>
      </c>
      <c r="G3922" t="s">
        <v>337</v>
      </c>
      <c r="H3922" t="s">
        <v>338</v>
      </c>
      <c r="I3922" t="s">
        <v>339</v>
      </c>
      <c r="J3922" t="s">
        <v>340</v>
      </c>
    </row>
    <row r="3923" spans="1:10" x14ac:dyDescent="0.35">
      <c r="A3923" t="str">
        <f>VLOOKUP(E3923,kontoplaan!A337:F1805,6,FALSE)</f>
        <v>Põhitegevuse kulud</v>
      </c>
      <c r="B3923" t="str">
        <f>VLOOKUP(E3923,kontogrupp!A516:B1843,2,FALSE)</f>
        <v>55 - majandamiskulud</v>
      </c>
      <c r="C3923" t="s">
        <v>481</v>
      </c>
      <c r="D3923">
        <v>1200</v>
      </c>
      <c r="E3923" s="1">
        <v>551327</v>
      </c>
      <c r="F3923" t="s">
        <v>481</v>
      </c>
      <c r="G3923" t="s">
        <v>337</v>
      </c>
      <c r="H3923" t="s">
        <v>338</v>
      </c>
      <c r="I3923" t="s">
        <v>339</v>
      </c>
      <c r="J3923" t="s">
        <v>340</v>
      </c>
    </row>
    <row r="3924" spans="1:10" x14ac:dyDescent="0.35">
      <c r="A3924" t="str">
        <f>VLOOKUP(E3924,kontoplaan!A338:F1806,6,FALSE)</f>
        <v>Põhitegevuse kulud</v>
      </c>
      <c r="B3924" t="str">
        <f>VLOOKUP(E3924,kontogrupp!A517:B1844,2,FALSE)</f>
        <v>55 - majandamiskulud</v>
      </c>
      <c r="C3924" t="s">
        <v>488</v>
      </c>
      <c r="D3924">
        <v>400</v>
      </c>
      <c r="E3924" s="1">
        <v>551323</v>
      </c>
      <c r="F3924" t="s">
        <v>488</v>
      </c>
      <c r="G3924" t="s">
        <v>337</v>
      </c>
      <c r="H3924" t="s">
        <v>338</v>
      </c>
      <c r="I3924" t="s">
        <v>339</v>
      </c>
      <c r="J3924" t="s">
        <v>340</v>
      </c>
    </row>
    <row r="3925" spans="1:10" x14ac:dyDescent="0.35">
      <c r="A3925" t="str">
        <f>VLOOKUP(E3925,kontoplaan!A339:F1807,6,FALSE)</f>
        <v>Põhitegevuse kulud</v>
      </c>
      <c r="B3925" t="str">
        <f>VLOOKUP(E3925,kontogrupp!A518:B1845,2,FALSE)</f>
        <v>55 - majandamiskulud</v>
      </c>
      <c r="C3925" t="s">
        <v>475</v>
      </c>
      <c r="D3925">
        <v>350</v>
      </c>
      <c r="E3925" s="1">
        <v>552200</v>
      </c>
      <c r="F3925" t="s">
        <v>475</v>
      </c>
      <c r="G3925" t="s">
        <v>337</v>
      </c>
      <c r="H3925" t="s">
        <v>338</v>
      </c>
      <c r="I3925" t="s">
        <v>339</v>
      </c>
      <c r="J3925" t="s">
        <v>340</v>
      </c>
    </row>
    <row r="3926" spans="1:10" x14ac:dyDescent="0.35">
      <c r="A3926" t="str">
        <f>VLOOKUP(E3926,kontoplaan!A340:F1808,6,FALSE)</f>
        <v>Põhitegevuse kulud</v>
      </c>
      <c r="B3926" t="str">
        <f>VLOOKUP(E3926,kontogrupp!A519:B1846,2,FALSE)</f>
        <v>55 - majandamiskulud</v>
      </c>
      <c r="C3926" t="s">
        <v>188</v>
      </c>
      <c r="D3926">
        <v>575</v>
      </c>
      <c r="E3926" s="1">
        <v>552230</v>
      </c>
      <c r="F3926" t="s">
        <v>188</v>
      </c>
      <c r="G3926" t="s">
        <v>337</v>
      </c>
      <c r="H3926" t="s">
        <v>338</v>
      </c>
      <c r="I3926" t="s">
        <v>339</v>
      </c>
      <c r="J3926" t="s">
        <v>340</v>
      </c>
    </row>
    <row r="3927" spans="1:10" x14ac:dyDescent="0.35">
      <c r="A3927" t="str">
        <f>VLOOKUP(E3927,kontoplaan!A341:F1809,6,FALSE)</f>
        <v>Põhitegevuse kulud</v>
      </c>
      <c r="B3927" t="str">
        <f>VLOOKUP(E3927,kontogrupp!A520:B1847,2,FALSE)</f>
        <v>55 - majandamiskulud</v>
      </c>
      <c r="C3927" t="s">
        <v>209</v>
      </c>
      <c r="D3927">
        <v>16950</v>
      </c>
      <c r="E3927" s="1">
        <v>552440</v>
      </c>
      <c r="F3927" t="s">
        <v>209</v>
      </c>
      <c r="G3927" t="s">
        <v>337</v>
      </c>
      <c r="H3927" t="s">
        <v>338</v>
      </c>
      <c r="I3927" t="s">
        <v>339</v>
      </c>
      <c r="J3927" t="s">
        <v>340</v>
      </c>
    </row>
    <row r="3928" spans="1:10" x14ac:dyDescent="0.35">
      <c r="A3928" t="str">
        <f>VLOOKUP(E3928,kontoplaan!A342:F1810,6,FALSE)</f>
        <v>Põhitegevuse kulud</v>
      </c>
      <c r="B3928" t="str">
        <f>VLOOKUP(E3928,kontogrupp!A521:B1848,2,FALSE)</f>
        <v>55 - majandamiskulud</v>
      </c>
      <c r="C3928" t="s">
        <v>149</v>
      </c>
      <c r="D3928">
        <v>74375</v>
      </c>
      <c r="E3928" s="1">
        <v>552590</v>
      </c>
      <c r="F3928" t="s">
        <v>149</v>
      </c>
      <c r="G3928" t="s">
        <v>337</v>
      </c>
      <c r="H3928" t="s">
        <v>338</v>
      </c>
      <c r="I3928" t="s">
        <v>339</v>
      </c>
      <c r="J3928" t="s">
        <v>340</v>
      </c>
    </row>
    <row r="3929" spans="1:10" x14ac:dyDescent="0.35">
      <c r="A3929" t="str">
        <f>VLOOKUP(E3929,kontoplaan!A343:F1811,6,FALSE)</f>
        <v>Põhitegevuse kulud</v>
      </c>
      <c r="B3929" t="str">
        <f>VLOOKUP(E3929,kontogrupp!A522:B1849,2,FALSE)</f>
        <v>50 - tööjõukulud</v>
      </c>
      <c r="C3929" t="s">
        <v>97</v>
      </c>
      <c r="D3929">
        <v>2000</v>
      </c>
      <c r="E3929" s="1">
        <v>500500</v>
      </c>
      <c r="F3929" t="s">
        <v>97</v>
      </c>
      <c r="G3929" t="s">
        <v>337</v>
      </c>
      <c r="H3929" t="s">
        <v>338</v>
      </c>
      <c r="I3929" t="s">
        <v>339</v>
      </c>
      <c r="J3929" t="s">
        <v>340</v>
      </c>
    </row>
    <row r="3930" spans="1:10" x14ac:dyDescent="0.35">
      <c r="A3930" t="str">
        <f>VLOOKUP(E3930,kontoplaan!A344:F1812,6,FALSE)</f>
        <v>Põhitegevuse kulud</v>
      </c>
      <c r="B3930" t="str">
        <f>VLOOKUP(E3930,kontogrupp!A523:B1850,2,FALSE)</f>
        <v>50 - tööjõukulud</v>
      </c>
      <c r="C3930" t="s">
        <v>28</v>
      </c>
      <c r="D3930">
        <v>190597</v>
      </c>
      <c r="E3930" s="1">
        <v>506000</v>
      </c>
      <c r="F3930" t="s">
        <v>28</v>
      </c>
      <c r="G3930" t="s">
        <v>337</v>
      </c>
      <c r="H3930" t="s">
        <v>338</v>
      </c>
      <c r="I3930" t="s">
        <v>339</v>
      </c>
      <c r="J3930" t="s">
        <v>340</v>
      </c>
    </row>
    <row r="3931" spans="1:10" x14ac:dyDescent="0.35">
      <c r="A3931" t="str">
        <f>VLOOKUP(E3931,kontoplaan!A345:F1813,6,FALSE)</f>
        <v>Põhitegevuse kulud</v>
      </c>
      <c r="B3931" t="str">
        <f>VLOOKUP(E3931,kontogrupp!A524:B1851,2,FALSE)</f>
        <v>50 - tööjõukulud</v>
      </c>
      <c r="C3931" t="s">
        <v>18</v>
      </c>
      <c r="D3931">
        <v>4620</v>
      </c>
      <c r="E3931" s="1">
        <v>506040</v>
      </c>
      <c r="F3931" t="s">
        <v>18</v>
      </c>
      <c r="G3931" t="s">
        <v>337</v>
      </c>
      <c r="H3931" t="s">
        <v>338</v>
      </c>
      <c r="I3931" t="s">
        <v>339</v>
      </c>
      <c r="J3931" t="s">
        <v>340</v>
      </c>
    </row>
    <row r="3932" spans="1:10" hidden="1" x14ac:dyDescent="0.35">
      <c r="A3932" t="str">
        <f>VLOOKUP(E3932,kontoplaan!A346:F1814,6,FALSE)</f>
        <v>Põhitegevuse tulud</v>
      </c>
      <c r="B3932" t="str">
        <f>VLOOKUP(E3932,kontogrupp!A525:B1852,2,FALSE)</f>
        <v>32 - tulud kaupade ja teenuste müügist</v>
      </c>
      <c r="C3932" t="s">
        <v>685</v>
      </c>
      <c r="D3932">
        <v>225612</v>
      </c>
      <c r="E3932" s="1">
        <v>322210</v>
      </c>
      <c r="F3932" t="s">
        <v>685</v>
      </c>
      <c r="G3932" t="s">
        <v>337</v>
      </c>
      <c r="H3932" t="s">
        <v>338</v>
      </c>
      <c r="I3932" t="s">
        <v>339</v>
      </c>
      <c r="J3932" t="s">
        <v>340</v>
      </c>
    </row>
    <row r="3933" spans="1:10" hidden="1" x14ac:dyDescent="0.35">
      <c r="A3933" t="str">
        <f>VLOOKUP(E3933,kontoplaan!A347:F1815,6,FALSE)</f>
        <v>Põhitegevuse tulud</v>
      </c>
      <c r="B3933" t="str">
        <f>VLOOKUP(E3933,kontogrupp!A526:B1853,2,FALSE)</f>
        <v>32 - tulud kaupade ja teenuste müügist</v>
      </c>
      <c r="C3933" t="s">
        <v>653</v>
      </c>
      <c r="D3933">
        <v>21540</v>
      </c>
      <c r="E3933" s="1">
        <v>322290</v>
      </c>
      <c r="F3933" t="s">
        <v>653</v>
      </c>
      <c r="G3933" t="s">
        <v>337</v>
      </c>
      <c r="H3933" t="s">
        <v>338</v>
      </c>
      <c r="I3933" t="s">
        <v>339</v>
      </c>
      <c r="J3933" t="s">
        <v>340</v>
      </c>
    </row>
    <row r="3934" spans="1:10" hidden="1" x14ac:dyDescent="0.35">
      <c r="A3934" t="str">
        <f>VLOOKUP(E3934,kontoplaan!A348:F1816,6,FALSE)</f>
        <v>Põhitegevuse tulud</v>
      </c>
      <c r="B3934" t="str">
        <f>VLOOKUP(E3934,kontogrupp!A527:B1854,2,FALSE)</f>
        <v>35 - saadud toetused</v>
      </c>
      <c r="C3934" t="s">
        <v>2231</v>
      </c>
      <c r="D3934">
        <v>5000</v>
      </c>
      <c r="E3934" s="1">
        <v>350000</v>
      </c>
      <c r="F3934" t="s">
        <v>162</v>
      </c>
      <c r="G3934" t="s">
        <v>337</v>
      </c>
      <c r="H3934" t="s">
        <v>338</v>
      </c>
      <c r="I3934" t="s">
        <v>339</v>
      </c>
      <c r="J3934" t="s">
        <v>340</v>
      </c>
    </row>
    <row r="3935" spans="1:10" x14ac:dyDescent="0.35">
      <c r="A3935" t="str">
        <f>VLOOKUP(E3935,kontoplaan!A349:F1817,6,FALSE)</f>
        <v>Põhitegevuse kulud</v>
      </c>
      <c r="B3935" t="str">
        <f>VLOOKUP(E3935,kontogrupp!A528:B1855,2,FALSE)</f>
        <v>50 - tööjõukulud</v>
      </c>
      <c r="C3935" t="s">
        <v>2038</v>
      </c>
      <c r="D3935">
        <v>12225</v>
      </c>
      <c r="E3935" s="1">
        <v>500280</v>
      </c>
      <c r="F3935" t="s">
        <v>227</v>
      </c>
      <c r="G3935" t="s">
        <v>554</v>
      </c>
      <c r="H3935" t="s">
        <v>555</v>
      </c>
      <c r="I3935" t="s">
        <v>492</v>
      </c>
      <c r="J3935" t="s">
        <v>493</v>
      </c>
    </row>
    <row r="3936" spans="1:10" x14ac:dyDescent="0.35">
      <c r="A3936" t="str">
        <f>VLOOKUP(E3936,kontoplaan!A350:F1818,6,FALSE)</f>
        <v>Põhitegevuse kulud</v>
      </c>
      <c r="B3936" t="str">
        <f>VLOOKUP(E3936,kontogrupp!A529:B1856,2,FALSE)</f>
        <v>50 - tööjõukulud</v>
      </c>
      <c r="C3936" t="s">
        <v>28</v>
      </c>
      <c r="D3936">
        <v>4034</v>
      </c>
      <c r="E3936" s="1">
        <v>506000</v>
      </c>
      <c r="F3936" t="s">
        <v>28</v>
      </c>
      <c r="G3936" t="s">
        <v>554</v>
      </c>
      <c r="H3936" t="s">
        <v>555</v>
      </c>
      <c r="I3936" t="s">
        <v>492</v>
      </c>
      <c r="J3936" t="s">
        <v>493</v>
      </c>
    </row>
    <row r="3937" spans="1:16" x14ac:dyDescent="0.35">
      <c r="A3937" t="str">
        <f>VLOOKUP(E3937,kontoplaan!A351:F1819,6,FALSE)</f>
        <v>Põhitegevuse kulud</v>
      </c>
      <c r="B3937" t="str">
        <f>VLOOKUP(E3937,kontogrupp!A530:B1857,2,FALSE)</f>
        <v>50 - tööjõukulud</v>
      </c>
      <c r="C3937" t="s">
        <v>18</v>
      </c>
      <c r="D3937">
        <v>98</v>
      </c>
      <c r="E3937" s="1">
        <v>506040</v>
      </c>
      <c r="F3937" t="s">
        <v>18</v>
      </c>
      <c r="G3937" t="s">
        <v>554</v>
      </c>
      <c r="H3937" t="s">
        <v>555</v>
      </c>
      <c r="I3937" t="s">
        <v>492</v>
      </c>
      <c r="J3937" t="s">
        <v>493</v>
      </c>
    </row>
    <row r="3938" spans="1:16" hidden="1" x14ac:dyDescent="0.35">
      <c r="A3938" t="str">
        <f>VLOOKUP(E3938,kontoplaan!A352:F1820,6,FALSE)</f>
        <v>Põhitegevuse tulud</v>
      </c>
      <c r="B3938" t="str">
        <f>VLOOKUP(E3938,kontogrupp!A531:B1858,2,FALSE)</f>
        <v>35 - saadud toetused</v>
      </c>
      <c r="C3938" t="s">
        <v>437</v>
      </c>
      <c r="D3938">
        <v>180000</v>
      </c>
      <c r="E3938" s="1">
        <v>350003</v>
      </c>
      <c r="F3938" t="s">
        <v>437</v>
      </c>
      <c r="G3938" t="s">
        <v>337</v>
      </c>
      <c r="H3938" t="s">
        <v>338</v>
      </c>
      <c r="I3938" t="s">
        <v>339</v>
      </c>
      <c r="J3938" t="s">
        <v>340</v>
      </c>
    </row>
    <row r="3939" spans="1:16" x14ac:dyDescent="0.35">
      <c r="A3939" t="str">
        <f>VLOOKUP(E3939,kontoplaan!A353:F1821,6,FALSE)</f>
        <v>Põhitegevuse kulud</v>
      </c>
      <c r="B3939" t="str">
        <f>VLOOKUP(E3939,kontogrupp!A532:B1859,2,FALSE)</f>
        <v>55 - majandamiskulud</v>
      </c>
      <c r="C3939" t="s">
        <v>2232</v>
      </c>
      <c r="D3939">
        <v>1610</v>
      </c>
      <c r="E3939" s="1">
        <v>552230</v>
      </c>
      <c r="F3939" t="s">
        <v>188</v>
      </c>
      <c r="G3939" t="s">
        <v>221</v>
      </c>
      <c r="H3939" t="s">
        <v>222</v>
      </c>
      <c r="I3939" t="s">
        <v>223</v>
      </c>
      <c r="J3939" t="s">
        <v>224</v>
      </c>
    </row>
    <row r="3940" spans="1:16" x14ac:dyDescent="0.35">
      <c r="A3940" t="str">
        <f>VLOOKUP(E3940,kontoplaan!A354:F1822,6,FALSE)</f>
        <v>Põhitegevuse kulud</v>
      </c>
      <c r="B3940" t="str">
        <f>VLOOKUP(E3940,kontogrupp!A533:B1860,2,FALSE)</f>
        <v>55 - majandamiskulud</v>
      </c>
      <c r="C3940" t="s">
        <v>2233</v>
      </c>
      <c r="D3940">
        <v>33188</v>
      </c>
      <c r="E3940" s="1">
        <v>552300</v>
      </c>
      <c r="F3940" t="s">
        <v>1384</v>
      </c>
      <c r="G3940" t="s">
        <v>221</v>
      </c>
      <c r="H3940" t="s">
        <v>222</v>
      </c>
      <c r="I3940" t="s">
        <v>223</v>
      </c>
      <c r="J3940" t="s">
        <v>224</v>
      </c>
    </row>
    <row r="3941" spans="1:16" x14ac:dyDescent="0.35">
      <c r="A3941" t="str">
        <f>VLOOKUP(E3941,kontoplaan!A355:F1823,6,FALSE)</f>
        <v>Põhitegevuse kulud</v>
      </c>
      <c r="B3941" t="str">
        <f>VLOOKUP(E3941,kontogrupp!A534:B1861,2,FALSE)</f>
        <v>55 - majandamiskulud</v>
      </c>
      <c r="C3941" t="s">
        <v>2234</v>
      </c>
      <c r="D3941">
        <v>551</v>
      </c>
      <c r="E3941" s="1">
        <v>550011</v>
      </c>
      <c r="F3941" t="s">
        <v>261</v>
      </c>
      <c r="G3941" t="s">
        <v>221</v>
      </c>
      <c r="H3941" t="s">
        <v>222</v>
      </c>
      <c r="I3941" t="s">
        <v>223</v>
      </c>
      <c r="J3941" t="s">
        <v>224</v>
      </c>
    </row>
    <row r="3942" spans="1:16" x14ac:dyDescent="0.35">
      <c r="A3942" t="str">
        <f>VLOOKUP(E3942,kontoplaan!A356:F1824,6,FALSE)</f>
        <v>Põhitegevuse kulud</v>
      </c>
      <c r="B3942" t="str">
        <f>VLOOKUP(E3942,kontogrupp!A535:B1862,2,FALSE)</f>
        <v>50 - tööjõukulud</v>
      </c>
      <c r="C3942" t="s">
        <v>2235</v>
      </c>
      <c r="D3942">
        <v>140400</v>
      </c>
      <c r="E3942" s="1">
        <v>500000</v>
      </c>
      <c r="F3942" t="s">
        <v>2237</v>
      </c>
      <c r="G3942" t="s">
        <v>126</v>
      </c>
      <c r="H3942" t="s">
        <v>127</v>
      </c>
      <c r="I3942" t="s">
        <v>21</v>
      </c>
      <c r="J3942" t="s">
        <v>22</v>
      </c>
      <c r="O3942" t="s">
        <v>2238</v>
      </c>
      <c r="P3942" t="s">
        <v>2239</v>
      </c>
    </row>
    <row r="3943" spans="1:16" x14ac:dyDescent="0.35">
      <c r="A3943" t="str">
        <f>VLOOKUP(E3943,kontoplaan!A357:F1825,6,FALSE)</f>
        <v>Põhitegevuse kulud</v>
      </c>
      <c r="B3943" t="str">
        <f>VLOOKUP(E3943,kontogrupp!A536:B1863,2,FALSE)</f>
        <v>50 - tööjõukulud</v>
      </c>
      <c r="C3943" t="s">
        <v>2240</v>
      </c>
      <c r="D3943">
        <v>36000</v>
      </c>
      <c r="E3943" s="1">
        <v>500007</v>
      </c>
      <c r="F3943" t="s">
        <v>928</v>
      </c>
      <c r="G3943" t="s">
        <v>126</v>
      </c>
      <c r="H3943" t="s">
        <v>127</v>
      </c>
      <c r="I3943" t="s">
        <v>21</v>
      </c>
      <c r="J3943" t="s">
        <v>22</v>
      </c>
      <c r="O3943" t="s">
        <v>2238</v>
      </c>
      <c r="P3943" t="s">
        <v>2239</v>
      </c>
    </row>
    <row r="3944" spans="1:16" x14ac:dyDescent="0.35">
      <c r="A3944" t="str">
        <f>VLOOKUP(E3944,kontoplaan!A358:F1826,6,FALSE)</f>
        <v>Põhitegevuse kulud</v>
      </c>
      <c r="B3944" t="str">
        <f>VLOOKUP(E3944,kontogrupp!A537:B1864,2,FALSE)</f>
        <v>50 - tööjõukulud</v>
      </c>
      <c r="C3944" t="s">
        <v>28</v>
      </c>
      <c r="D3944">
        <v>58212</v>
      </c>
      <c r="E3944" s="1">
        <v>506000</v>
      </c>
      <c r="F3944" t="s">
        <v>28</v>
      </c>
      <c r="G3944" t="s">
        <v>126</v>
      </c>
      <c r="H3944" t="s">
        <v>127</v>
      </c>
      <c r="I3944" t="s">
        <v>21</v>
      </c>
      <c r="J3944" t="s">
        <v>22</v>
      </c>
      <c r="O3944" t="s">
        <v>2238</v>
      </c>
      <c r="P3944" t="s">
        <v>2239</v>
      </c>
    </row>
    <row r="3945" spans="1:16" x14ac:dyDescent="0.35">
      <c r="A3945" t="str">
        <f>VLOOKUP(E3945,kontoplaan!A359:F1827,6,FALSE)</f>
        <v>Põhitegevuse kulud</v>
      </c>
      <c r="B3945" t="str">
        <f>VLOOKUP(E3945,kontogrupp!A538:B1865,2,FALSE)</f>
        <v>50 - tööjõukulud</v>
      </c>
      <c r="C3945" t="s">
        <v>18</v>
      </c>
      <c r="D3945">
        <v>1411</v>
      </c>
      <c r="E3945" s="1">
        <v>506040</v>
      </c>
      <c r="F3945" t="s">
        <v>18</v>
      </c>
      <c r="G3945" t="s">
        <v>126</v>
      </c>
      <c r="H3945" t="s">
        <v>127</v>
      </c>
      <c r="I3945" t="s">
        <v>21</v>
      </c>
      <c r="J3945" t="s">
        <v>22</v>
      </c>
      <c r="O3945" t="s">
        <v>2238</v>
      </c>
      <c r="P3945" t="s">
        <v>2239</v>
      </c>
    </row>
    <row r="3946" spans="1:16" x14ac:dyDescent="0.35">
      <c r="A3946" t="str">
        <f>VLOOKUP(E3946,kontoplaan!A360:F1828,6,FALSE)</f>
        <v>Põhitegevuse kulud</v>
      </c>
      <c r="B3946" t="str">
        <f>VLOOKUP(E3946,kontogrupp!A539:B1866,2,FALSE)</f>
        <v>50 - tööjõukulud</v>
      </c>
      <c r="C3946" t="s">
        <v>97</v>
      </c>
      <c r="D3946">
        <v>7464</v>
      </c>
      <c r="E3946" s="1">
        <v>500500</v>
      </c>
      <c r="F3946" t="s">
        <v>97</v>
      </c>
      <c r="G3946" t="s">
        <v>126</v>
      </c>
      <c r="H3946" t="s">
        <v>127</v>
      </c>
      <c r="I3946" t="s">
        <v>21</v>
      </c>
      <c r="J3946" t="s">
        <v>22</v>
      </c>
      <c r="O3946" t="s">
        <v>98</v>
      </c>
      <c r="P3946" t="s">
        <v>99</v>
      </c>
    </row>
    <row r="3947" spans="1:16" x14ac:dyDescent="0.35">
      <c r="A3947" t="str">
        <f>VLOOKUP(E3947,kontoplaan!A361:F1829,6,FALSE)</f>
        <v>Põhitegevuse kulud</v>
      </c>
      <c r="B3947" t="str">
        <f>VLOOKUP(E3947,kontogrupp!A540:B1867,2,FALSE)</f>
        <v>50 - tööjõukulud</v>
      </c>
      <c r="C3947" t="s">
        <v>28</v>
      </c>
      <c r="D3947">
        <v>2463</v>
      </c>
      <c r="E3947" s="1">
        <v>506000</v>
      </c>
      <c r="F3947" t="s">
        <v>28</v>
      </c>
      <c r="G3947" t="s">
        <v>126</v>
      </c>
      <c r="H3947" t="s">
        <v>127</v>
      </c>
      <c r="I3947" t="s">
        <v>21</v>
      </c>
      <c r="J3947" t="s">
        <v>22</v>
      </c>
      <c r="O3947" t="s">
        <v>98</v>
      </c>
      <c r="P3947" t="s">
        <v>99</v>
      </c>
    </row>
    <row r="3948" spans="1:16" x14ac:dyDescent="0.35">
      <c r="A3948" t="str">
        <f>VLOOKUP(E3948,kontoplaan!A362:F1830,6,FALSE)</f>
        <v>Põhitegevuse kulud</v>
      </c>
      <c r="B3948" t="str">
        <f>VLOOKUP(E3948,kontogrupp!A541:B1868,2,FALSE)</f>
        <v>50 - tööjõukulud</v>
      </c>
      <c r="C3948" t="s">
        <v>18</v>
      </c>
      <c r="D3948">
        <v>60</v>
      </c>
      <c r="E3948" s="1">
        <v>506040</v>
      </c>
      <c r="F3948" t="s">
        <v>18</v>
      </c>
      <c r="G3948" t="s">
        <v>126</v>
      </c>
      <c r="H3948" t="s">
        <v>127</v>
      </c>
      <c r="I3948" t="s">
        <v>21</v>
      </c>
      <c r="J3948" t="s">
        <v>22</v>
      </c>
      <c r="O3948" t="s">
        <v>98</v>
      </c>
      <c r="P3948" t="s">
        <v>99</v>
      </c>
    </row>
    <row r="3949" spans="1:16" x14ac:dyDescent="0.35">
      <c r="A3949" t="str">
        <f>VLOOKUP(E3949,kontoplaan!A363:F1831,6,FALSE)</f>
        <v>Põhitegevuse kulud</v>
      </c>
      <c r="B3949" t="str">
        <f>VLOOKUP(E3949,kontogrupp!A542:B1869,2,FALSE)</f>
        <v>50 - tööjõukulud</v>
      </c>
      <c r="C3949" t="s">
        <v>2241</v>
      </c>
      <c r="D3949">
        <v>24300</v>
      </c>
      <c r="E3949" s="1">
        <v>500007</v>
      </c>
      <c r="F3949" t="s">
        <v>928</v>
      </c>
      <c r="G3949" t="s">
        <v>126</v>
      </c>
      <c r="H3949" t="s">
        <v>127</v>
      </c>
      <c r="I3949" t="s">
        <v>21</v>
      </c>
      <c r="J3949" t="s">
        <v>22</v>
      </c>
      <c r="O3949" t="s">
        <v>2242</v>
      </c>
      <c r="P3949" t="s">
        <v>2243</v>
      </c>
    </row>
    <row r="3950" spans="1:16" x14ac:dyDescent="0.35">
      <c r="A3950" t="str">
        <f>VLOOKUP(E3950,kontoplaan!A364:F1832,6,FALSE)</f>
        <v>Põhitegevuse kulud</v>
      </c>
      <c r="B3950" t="str">
        <f>VLOOKUP(E3950,kontogrupp!A543:B1870,2,FALSE)</f>
        <v>50 - tööjõukulud</v>
      </c>
      <c r="C3950" t="s">
        <v>2244</v>
      </c>
      <c r="D3950">
        <v>8018</v>
      </c>
      <c r="E3950" s="1">
        <v>506000</v>
      </c>
      <c r="F3950" t="s">
        <v>28</v>
      </c>
      <c r="G3950" t="s">
        <v>126</v>
      </c>
      <c r="H3950" t="s">
        <v>127</v>
      </c>
      <c r="I3950" t="s">
        <v>21</v>
      </c>
      <c r="J3950" t="s">
        <v>22</v>
      </c>
      <c r="O3950" t="s">
        <v>2242</v>
      </c>
      <c r="P3950" t="s">
        <v>2243</v>
      </c>
    </row>
    <row r="3951" spans="1:16" x14ac:dyDescent="0.35">
      <c r="A3951" t="str">
        <f>VLOOKUP(E3951,kontoplaan!A365:F1833,6,FALSE)</f>
        <v>Põhitegevuse kulud</v>
      </c>
      <c r="B3951" t="str">
        <f>VLOOKUP(E3951,kontogrupp!A544:B1871,2,FALSE)</f>
        <v>55 - majandamiskulud</v>
      </c>
      <c r="C3951" t="s">
        <v>2245</v>
      </c>
      <c r="D3951">
        <v>1659</v>
      </c>
      <c r="E3951" s="1">
        <v>551308</v>
      </c>
      <c r="F3951" t="s">
        <v>184</v>
      </c>
      <c r="G3951" t="s">
        <v>126</v>
      </c>
      <c r="H3951" t="s">
        <v>127</v>
      </c>
      <c r="I3951" t="s">
        <v>21</v>
      </c>
      <c r="J3951" t="s">
        <v>22</v>
      </c>
      <c r="O3951" t="s">
        <v>2246</v>
      </c>
      <c r="P3951" t="s">
        <v>2247</v>
      </c>
    </row>
    <row r="3952" spans="1:16" x14ac:dyDescent="0.35">
      <c r="A3952" t="str">
        <f>VLOOKUP(E3952,kontoplaan!A366:F1834,6,FALSE)</f>
        <v>Põhitegevuse kulud</v>
      </c>
      <c r="B3952" t="str">
        <f>VLOOKUP(E3952,kontogrupp!A545:B1872,2,FALSE)</f>
        <v>55 - majandamiskulud</v>
      </c>
      <c r="C3952" t="s">
        <v>1060</v>
      </c>
      <c r="D3952">
        <v>10980</v>
      </c>
      <c r="E3952" s="1">
        <v>550051</v>
      </c>
      <c r="F3952" t="s">
        <v>1060</v>
      </c>
      <c r="G3952" t="s">
        <v>126</v>
      </c>
      <c r="H3952" t="s">
        <v>127</v>
      </c>
      <c r="I3952" t="s">
        <v>21</v>
      </c>
      <c r="J3952" t="s">
        <v>22</v>
      </c>
    </row>
    <row r="3953" spans="1:12" x14ac:dyDescent="0.35">
      <c r="A3953" t="str">
        <f>VLOOKUP(E3953,kontoplaan!A367:F1835,6,FALSE)</f>
        <v>Põhitegevuse kulud</v>
      </c>
      <c r="B3953" t="str">
        <f>VLOOKUP(E3953,kontogrupp!A546:B1873,2,FALSE)</f>
        <v>41 - toetused füüsilistele isikutele</v>
      </c>
      <c r="C3953" t="s">
        <v>2248</v>
      </c>
      <c r="D3953">
        <v>400</v>
      </c>
      <c r="E3953" s="1">
        <v>413900</v>
      </c>
      <c r="F3953" t="s">
        <v>81</v>
      </c>
      <c r="G3953" t="s">
        <v>221</v>
      </c>
      <c r="H3953" t="s">
        <v>222</v>
      </c>
      <c r="I3953" t="s">
        <v>223</v>
      </c>
      <c r="J3953" t="s">
        <v>224</v>
      </c>
    </row>
    <row r="3954" spans="1:12" x14ac:dyDescent="0.35">
      <c r="A3954" t="str">
        <f>VLOOKUP(E3954,kontoplaan!A368:F1836,6,FALSE)</f>
        <v>Põhitegevuse kulud</v>
      </c>
      <c r="B3954" t="str">
        <f>VLOOKUP(E3954,kontogrupp!A547:B1874,2,FALSE)</f>
        <v>50 - tööjõukulud</v>
      </c>
      <c r="C3954" t="s">
        <v>2249</v>
      </c>
      <c r="D3954">
        <v>500</v>
      </c>
      <c r="E3954" s="1">
        <v>500500</v>
      </c>
      <c r="F3954" t="s">
        <v>97</v>
      </c>
      <c r="G3954" t="s">
        <v>221</v>
      </c>
      <c r="H3954" t="s">
        <v>222</v>
      </c>
      <c r="I3954" t="s">
        <v>223</v>
      </c>
      <c r="J3954" t="s">
        <v>224</v>
      </c>
    </row>
    <row r="3955" spans="1:12" x14ac:dyDescent="0.35">
      <c r="A3955" t="str">
        <f>VLOOKUP(E3955,kontoplaan!A369:F1837,6,FALSE)</f>
        <v>Põhitegevuse kulud</v>
      </c>
      <c r="B3955" t="str">
        <f>VLOOKUP(E3955,kontogrupp!A548:B1875,2,FALSE)</f>
        <v>50 - tööjõukulud</v>
      </c>
      <c r="C3955" t="s">
        <v>2038</v>
      </c>
      <c r="D3955">
        <v>260508</v>
      </c>
      <c r="E3955" s="1">
        <v>500240</v>
      </c>
      <c r="F3955" t="s">
        <v>206</v>
      </c>
      <c r="G3955" t="s">
        <v>221</v>
      </c>
      <c r="H3955" t="s">
        <v>222</v>
      </c>
      <c r="I3955" t="s">
        <v>223</v>
      </c>
      <c r="J3955" t="s">
        <v>224</v>
      </c>
    </row>
    <row r="3956" spans="1:12" x14ac:dyDescent="0.35">
      <c r="A3956" t="str">
        <f>VLOOKUP(E3956,kontoplaan!A370:F1838,6,FALSE)</f>
        <v>Põhitegevuse kulud</v>
      </c>
      <c r="B3956" t="str">
        <f>VLOOKUP(E3956,kontogrupp!A549:B1876,2,FALSE)</f>
        <v>50 - tööjõukulud</v>
      </c>
      <c r="C3956" t="s">
        <v>2250</v>
      </c>
      <c r="D3956">
        <v>80040</v>
      </c>
      <c r="E3956" s="1">
        <v>500210</v>
      </c>
      <c r="F3956" t="s">
        <v>220</v>
      </c>
      <c r="G3956" t="s">
        <v>221</v>
      </c>
      <c r="H3956" t="s">
        <v>222</v>
      </c>
      <c r="I3956" t="s">
        <v>223</v>
      </c>
      <c r="J3956" t="s">
        <v>224</v>
      </c>
    </row>
    <row r="3957" spans="1:12" x14ac:dyDescent="0.35">
      <c r="A3957" t="str">
        <f>VLOOKUP(E3957,kontoplaan!A371:F1839,6,FALSE)</f>
        <v>Põhitegevuse kulud</v>
      </c>
      <c r="B3957" t="str">
        <f>VLOOKUP(E3957,kontogrupp!A550:B1877,2,FALSE)</f>
        <v>50 - tööjõukulud</v>
      </c>
      <c r="C3957" t="s">
        <v>28</v>
      </c>
      <c r="D3957">
        <v>115961</v>
      </c>
      <c r="E3957" s="1">
        <v>506000</v>
      </c>
      <c r="F3957" t="s">
        <v>28</v>
      </c>
      <c r="G3957" t="s">
        <v>221</v>
      </c>
      <c r="H3957" t="s">
        <v>222</v>
      </c>
      <c r="I3957" t="s">
        <v>223</v>
      </c>
      <c r="J3957" t="s">
        <v>224</v>
      </c>
    </row>
    <row r="3958" spans="1:12" x14ac:dyDescent="0.35">
      <c r="A3958" t="str">
        <f>VLOOKUP(E3958,kontoplaan!A372:F1840,6,FALSE)</f>
        <v>Põhitegevuse kulud</v>
      </c>
      <c r="B3958" t="str">
        <f>VLOOKUP(E3958,kontogrupp!A551:B1878,2,FALSE)</f>
        <v>50 - tööjõukulud</v>
      </c>
      <c r="C3958" t="s">
        <v>18</v>
      </c>
      <c r="D3958">
        <v>2812</v>
      </c>
      <c r="E3958" s="1">
        <v>506040</v>
      </c>
      <c r="F3958" t="s">
        <v>18</v>
      </c>
      <c r="G3958" t="s">
        <v>221</v>
      </c>
      <c r="H3958" t="s">
        <v>222</v>
      </c>
      <c r="I3958" t="s">
        <v>223</v>
      </c>
      <c r="J3958" t="s">
        <v>224</v>
      </c>
    </row>
    <row r="3959" spans="1:12" x14ac:dyDescent="0.35">
      <c r="A3959" t="str">
        <f>VLOOKUP(E3959,kontoplaan!A373:F1841,6,FALSE)</f>
        <v>Põhitegevuse kulud</v>
      </c>
      <c r="B3959" t="str">
        <f>VLOOKUP(E3959,kontogrupp!A552:B1879,2,FALSE)</f>
        <v>55 - majandamiskulud</v>
      </c>
      <c r="C3959" t="s">
        <v>2030</v>
      </c>
      <c r="D3959">
        <v>859</v>
      </c>
      <c r="E3959" s="1">
        <v>550301</v>
      </c>
      <c r="F3959" t="s">
        <v>276</v>
      </c>
      <c r="G3959" t="s">
        <v>221</v>
      </c>
      <c r="H3959" t="s">
        <v>222</v>
      </c>
      <c r="I3959" t="s">
        <v>223</v>
      </c>
      <c r="J3959" t="s">
        <v>224</v>
      </c>
    </row>
    <row r="3960" spans="1:12" x14ac:dyDescent="0.35">
      <c r="A3960" t="str">
        <f>VLOOKUP(E3960,kontoplaan!A374:F1842,6,FALSE)</f>
        <v>Põhitegevuse kulud</v>
      </c>
      <c r="B3960" t="str">
        <f>VLOOKUP(E3960,kontogrupp!A553:B1880,2,FALSE)</f>
        <v>55 - majandamiskulud</v>
      </c>
      <c r="C3960" t="s">
        <v>2251</v>
      </c>
      <c r="D3960">
        <v>1400</v>
      </c>
      <c r="E3960" s="1">
        <v>550302</v>
      </c>
      <c r="F3960" t="s">
        <v>274</v>
      </c>
      <c r="G3960" t="s">
        <v>221</v>
      </c>
      <c r="H3960" t="s">
        <v>222</v>
      </c>
      <c r="I3960" t="s">
        <v>223</v>
      </c>
      <c r="J3960" t="s">
        <v>224</v>
      </c>
    </row>
    <row r="3961" spans="1:12" x14ac:dyDescent="0.35">
      <c r="A3961" t="str">
        <f>VLOOKUP(E3961,kontoplaan!A375:F1843,6,FALSE)</f>
        <v>Põhitegevuse kulud</v>
      </c>
      <c r="B3961" t="str">
        <f>VLOOKUP(E3961,kontogrupp!A554:B1881,2,FALSE)</f>
        <v>55 - majandamiskulud</v>
      </c>
      <c r="C3961" t="s">
        <v>2252</v>
      </c>
      <c r="D3961">
        <v>480</v>
      </c>
      <c r="E3961" s="1">
        <v>551308</v>
      </c>
      <c r="F3961" t="s">
        <v>184</v>
      </c>
      <c r="G3961" t="s">
        <v>221</v>
      </c>
      <c r="H3961" t="s">
        <v>222</v>
      </c>
      <c r="I3961" t="s">
        <v>223</v>
      </c>
      <c r="J3961" t="s">
        <v>224</v>
      </c>
    </row>
    <row r="3962" spans="1:12" x14ac:dyDescent="0.35">
      <c r="A3962" t="str">
        <f>VLOOKUP(E3962,kontoplaan!A376:F1844,6,FALSE)</f>
        <v>Põhitegevuse kulud</v>
      </c>
      <c r="B3962" t="str">
        <f>VLOOKUP(E3962,kontogrupp!A555:B1882,2,FALSE)</f>
        <v>55 - majandamiskulud</v>
      </c>
      <c r="C3962" t="s">
        <v>440</v>
      </c>
      <c r="D3962">
        <v>8123</v>
      </c>
      <c r="E3962" s="1">
        <v>551310</v>
      </c>
      <c r="F3962" t="s">
        <v>440</v>
      </c>
      <c r="G3962" t="s">
        <v>47</v>
      </c>
      <c r="H3962" t="s">
        <v>48</v>
      </c>
      <c r="I3962" t="s">
        <v>21</v>
      </c>
      <c r="J3962" t="s">
        <v>22</v>
      </c>
    </row>
    <row r="3963" spans="1:12" x14ac:dyDescent="0.35">
      <c r="A3963" t="str">
        <f>VLOOKUP(E3963,kontoplaan!A377:F1845,6,FALSE)</f>
        <v>Põhitegevuse kulud</v>
      </c>
      <c r="B3963" t="str">
        <f>VLOOKUP(E3963,kontogrupp!A556:B1883,2,FALSE)</f>
        <v>55 - majandamiskulud</v>
      </c>
      <c r="C3963" t="s">
        <v>478</v>
      </c>
      <c r="D3963">
        <v>6000</v>
      </c>
      <c r="E3963" s="1">
        <v>551326</v>
      </c>
      <c r="F3963" t="s">
        <v>478</v>
      </c>
      <c r="G3963" t="s">
        <v>47</v>
      </c>
      <c r="H3963" t="s">
        <v>48</v>
      </c>
      <c r="I3963" t="s">
        <v>21</v>
      </c>
      <c r="J3963" t="s">
        <v>22</v>
      </c>
    </row>
    <row r="3964" spans="1:12" x14ac:dyDescent="0.35">
      <c r="A3964" t="str">
        <f>VLOOKUP(E3964,kontoplaan!A378:F1846,6,FALSE)</f>
        <v>Põhitegevuse kulud</v>
      </c>
      <c r="B3964" t="str">
        <f>VLOOKUP(E3964,kontogrupp!A557:B1884,2,FALSE)</f>
        <v>55 - majandamiskulud</v>
      </c>
      <c r="C3964" t="s">
        <v>481</v>
      </c>
      <c r="D3964">
        <v>1475</v>
      </c>
      <c r="E3964" s="1">
        <v>551307</v>
      </c>
      <c r="F3964" t="s">
        <v>481</v>
      </c>
      <c r="G3964" t="s">
        <v>47</v>
      </c>
      <c r="H3964" t="s">
        <v>48</v>
      </c>
      <c r="I3964" t="s">
        <v>21</v>
      </c>
      <c r="J3964" t="s">
        <v>22</v>
      </c>
    </row>
    <row r="3965" spans="1:12" x14ac:dyDescent="0.35">
      <c r="A3965" t="str">
        <f>VLOOKUP(E3965,kontoplaan!A379:F1847,6,FALSE)</f>
        <v>Põhitegevuse kulud</v>
      </c>
      <c r="B3965" t="str">
        <f>VLOOKUP(E3965,kontogrupp!A558:B1885,2,FALSE)</f>
        <v>55 - majandamiskulud</v>
      </c>
      <c r="C3965" t="s">
        <v>504</v>
      </c>
      <c r="D3965">
        <v>3500</v>
      </c>
      <c r="E3965" s="1">
        <v>551309</v>
      </c>
      <c r="F3965" t="s">
        <v>504</v>
      </c>
      <c r="G3965" t="s">
        <v>47</v>
      </c>
      <c r="H3965" t="s">
        <v>48</v>
      </c>
      <c r="I3965" t="s">
        <v>21</v>
      </c>
      <c r="J3965" t="s">
        <v>22</v>
      </c>
    </row>
    <row r="3966" spans="1:12" x14ac:dyDescent="0.35">
      <c r="A3966" t="str">
        <f>VLOOKUP(E3966,kontoplaan!A380:F1848,6,FALSE)</f>
        <v>Põhitegevuse kulud</v>
      </c>
      <c r="B3966" t="str">
        <f>VLOOKUP(E3966,kontogrupp!A559:B1886,2,FALSE)</f>
        <v>55 - majandamiskulud</v>
      </c>
      <c r="C3966" t="s">
        <v>169</v>
      </c>
      <c r="D3966">
        <v>10000</v>
      </c>
      <c r="E3966" s="1">
        <v>551500</v>
      </c>
      <c r="F3966" t="s">
        <v>169</v>
      </c>
      <c r="G3966" t="s">
        <v>47</v>
      </c>
      <c r="H3966" t="s">
        <v>48</v>
      </c>
      <c r="I3966" t="s">
        <v>21</v>
      </c>
      <c r="J3966" t="s">
        <v>22</v>
      </c>
    </row>
    <row r="3967" spans="1:12" x14ac:dyDescent="0.35">
      <c r="A3967" t="str">
        <f>VLOOKUP(E3967,kontoplaan!A381:F1849,6,FALSE)</f>
        <v>Põhitegevuse kulud</v>
      </c>
      <c r="B3967" t="str">
        <f>VLOOKUP(E3967,kontogrupp!A560:B1887,2,FALSE)</f>
        <v>55 - majandamiskulud</v>
      </c>
      <c r="C3967" t="s">
        <v>182</v>
      </c>
      <c r="D3967">
        <v>1000</v>
      </c>
      <c r="E3967" s="1">
        <v>551560</v>
      </c>
      <c r="F3967" t="s">
        <v>182</v>
      </c>
      <c r="G3967" t="s">
        <v>47</v>
      </c>
      <c r="H3967" t="s">
        <v>48</v>
      </c>
      <c r="I3967" t="s">
        <v>21</v>
      </c>
      <c r="J3967" t="s">
        <v>22</v>
      </c>
    </row>
    <row r="3968" spans="1:12" x14ac:dyDescent="0.35">
      <c r="A3968" t="str">
        <f>VLOOKUP(E3968,kontoplaan!A382:F1850,6,FALSE)</f>
        <v>Põhitegevuse kulud</v>
      </c>
      <c r="B3968" t="str">
        <f>VLOOKUP(E3968,kontogrupp!A561:B1888,2,FALSE)</f>
        <v>55 - majandamiskulud</v>
      </c>
      <c r="C3968" t="s">
        <v>2253</v>
      </c>
      <c r="D3968">
        <v>2000</v>
      </c>
      <c r="E3968" s="1">
        <v>550060</v>
      </c>
      <c r="F3968" t="s">
        <v>64</v>
      </c>
      <c r="G3968" t="s">
        <v>47</v>
      </c>
      <c r="H3968" t="s">
        <v>48</v>
      </c>
      <c r="I3968" t="s">
        <v>292</v>
      </c>
      <c r="J3968" t="s">
        <v>293</v>
      </c>
      <c r="K3968" t="s">
        <v>669</v>
      </c>
      <c r="L3968" t="s">
        <v>670</v>
      </c>
    </row>
    <row r="3969" spans="1:16" x14ac:dyDescent="0.35">
      <c r="A3969" t="str">
        <f>VLOOKUP(E3969,kontoplaan!A383:F1851,6,FALSE)</f>
        <v>Põhitegevuse kulud</v>
      </c>
      <c r="B3969" t="str">
        <f>VLOOKUP(E3969,kontogrupp!A562:B1889,2,FALSE)</f>
        <v>55 - majandamiskulud</v>
      </c>
      <c r="C3969" t="s">
        <v>2254</v>
      </c>
      <c r="D3969">
        <v>600</v>
      </c>
      <c r="E3969" s="1">
        <v>551401</v>
      </c>
      <c r="F3969" t="s">
        <v>1266</v>
      </c>
      <c r="G3969" t="s">
        <v>47</v>
      </c>
      <c r="H3969" t="s">
        <v>48</v>
      </c>
      <c r="I3969" t="s">
        <v>292</v>
      </c>
      <c r="J3969" t="s">
        <v>293</v>
      </c>
      <c r="K3969" t="s">
        <v>669</v>
      </c>
      <c r="L3969" t="s">
        <v>670</v>
      </c>
    </row>
    <row r="3970" spans="1:16" x14ac:dyDescent="0.35">
      <c r="A3970" t="str">
        <f>VLOOKUP(E3970,kontoplaan!A384:F1852,6,FALSE)</f>
        <v>Põhitegevuse kulud</v>
      </c>
      <c r="B3970" t="str">
        <f>VLOOKUP(E3970,kontogrupp!A563:B1890,2,FALSE)</f>
        <v>60 - muud tegevuskulud</v>
      </c>
      <c r="C3970" t="s">
        <v>130</v>
      </c>
      <c r="D3970">
        <v>300</v>
      </c>
      <c r="E3970" s="1">
        <v>601010</v>
      </c>
      <c r="F3970" t="s">
        <v>130</v>
      </c>
      <c r="G3970" t="s">
        <v>47</v>
      </c>
      <c r="H3970" t="s">
        <v>48</v>
      </c>
      <c r="I3970" t="s">
        <v>292</v>
      </c>
      <c r="J3970" t="s">
        <v>293</v>
      </c>
      <c r="K3970" t="s">
        <v>669</v>
      </c>
      <c r="L3970" t="s">
        <v>670</v>
      </c>
    </row>
    <row r="3971" spans="1:16" x14ac:dyDescent="0.35">
      <c r="A3971" t="str">
        <f>VLOOKUP(E3971,kontoplaan!A385:F1853,6,FALSE)</f>
        <v>Põhitegevuse kulud</v>
      </c>
      <c r="B3971" t="str">
        <f>VLOOKUP(E3971,kontogrupp!A564:B1891,2,FALSE)</f>
        <v>55 - majandamiskulud</v>
      </c>
      <c r="C3971" t="s">
        <v>2256</v>
      </c>
      <c r="D3971">
        <v>3000</v>
      </c>
      <c r="E3971" s="1">
        <v>551250</v>
      </c>
      <c r="F3971" t="s">
        <v>687</v>
      </c>
      <c r="G3971" t="s">
        <v>47</v>
      </c>
      <c r="H3971" t="s">
        <v>48</v>
      </c>
      <c r="I3971" t="s">
        <v>292</v>
      </c>
      <c r="J3971" t="s">
        <v>293</v>
      </c>
      <c r="K3971" t="s">
        <v>669</v>
      </c>
      <c r="L3971" t="s">
        <v>670</v>
      </c>
      <c r="O3971" t="s">
        <v>1189</v>
      </c>
      <c r="P3971" t="s">
        <v>1190</v>
      </c>
    </row>
    <row r="3972" spans="1:16" x14ac:dyDescent="0.35">
      <c r="A3972" t="str">
        <f>VLOOKUP(E3972,kontoplaan!A386:F1854,6,FALSE)</f>
        <v>Põhitegevuse kulud</v>
      </c>
      <c r="B3972" t="str">
        <f>VLOOKUP(E3972,kontogrupp!A565:B1892,2,FALSE)</f>
        <v>55 - majandamiskulud</v>
      </c>
      <c r="C3972" t="s">
        <v>2257</v>
      </c>
      <c r="D3972">
        <v>300</v>
      </c>
      <c r="E3972" s="1">
        <v>551210</v>
      </c>
      <c r="F3972" t="s">
        <v>354</v>
      </c>
      <c r="G3972" t="s">
        <v>47</v>
      </c>
      <c r="H3972" t="s">
        <v>48</v>
      </c>
      <c r="I3972" t="s">
        <v>292</v>
      </c>
      <c r="J3972" t="s">
        <v>293</v>
      </c>
      <c r="K3972" t="s">
        <v>669</v>
      </c>
      <c r="L3972" t="s">
        <v>670</v>
      </c>
      <c r="O3972" t="s">
        <v>1189</v>
      </c>
      <c r="P3972" t="s">
        <v>1190</v>
      </c>
    </row>
    <row r="3973" spans="1:16" x14ac:dyDescent="0.35">
      <c r="A3973" t="str">
        <f>VLOOKUP(E3973,kontoplaan!A387:F1855,6,FALSE)</f>
        <v>Põhitegevuse kulud</v>
      </c>
      <c r="B3973" t="str">
        <f>VLOOKUP(E3973,kontogrupp!A566:B1893,2,FALSE)</f>
        <v>55 - majandamiskulud</v>
      </c>
      <c r="C3973" t="s">
        <v>2258</v>
      </c>
      <c r="D3973">
        <v>3000</v>
      </c>
      <c r="E3973" s="1">
        <v>551410</v>
      </c>
      <c r="F3973" t="s">
        <v>678</v>
      </c>
      <c r="G3973" t="s">
        <v>47</v>
      </c>
      <c r="H3973" t="s">
        <v>48</v>
      </c>
      <c r="I3973" t="s">
        <v>292</v>
      </c>
      <c r="J3973" t="s">
        <v>293</v>
      </c>
      <c r="K3973" t="s">
        <v>669</v>
      </c>
      <c r="L3973" t="s">
        <v>670</v>
      </c>
      <c r="O3973" t="s">
        <v>1189</v>
      </c>
      <c r="P3973" t="s">
        <v>1190</v>
      </c>
    </row>
    <row r="3974" spans="1:16" x14ac:dyDescent="0.35">
      <c r="A3974" t="str">
        <f>VLOOKUP(E3974,kontoplaan!A388:F1856,6,FALSE)</f>
        <v>Põhitegevuse kulud</v>
      </c>
      <c r="B3974" t="str">
        <f>VLOOKUP(E3974,kontogrupp!A567:B1894,2,FALSE)</f>
        <v>55 - majandamiskulud</v>
      </c>
      <c r="C3974" t="s">
        <v>2259</v>
      </c>
      <c r="D3974">
        <v>3000</v>
      </c>
      <c r="E3974" s="1">
        <v>551290</v>
      </c>
      <c r="F3974" t="s">
        <v>347</v>
      </c>
      <c r="G3974" t="s">
        <v>47</v>
      </c>
      <c r="H3974" t="s">
        <v>48</v>
      </c>
      <c r="I3974" t="s">
        <v>292</v>
      </c>
      <c r="J3974" t="s">
        <v>293</v>
      </c>
      <c r="K3974" t="s">
        <v>669</v>
      </c>
      <c r="L3974" t="s">
        <v>670</v>
      </c>
      <c r="O3974" t="s">
        <v>1189</v>
      </c>
      <c r="P3974" t="s">
        <v>1190</v>
      </c>
    </row>
    <row r="3975" spans="1:16" x14ac:dyDescent="0.35">
      <c r="A3975" t="str">
        <f>VLOOKUP(E3975,kontoplaan!A389:F1857,6,FALSE)</f>
        <v>Põhitegevuse kulud</v>
      </c>
      <c r="B3975" t="str">
        <f>VLOOKUP(E3975,kontogrupp!A568:B1895,2,FALSE)</f>
        <v>55 - majandamiskulud</v>
      </c>
      <c r="C3975" t="s">
        <v>257</v>
      </c>
      <c r="D3975">
        <v>10000</v>
      </c>
      <c r="E3975" s="1">
        <v>551417</v>
      </c>
      <c r="F3975" t="s">
        <v>257</v>
      </c>
      <c r="G3975" t="s">
        <v>47</v>
      </c>
      <c r="H3975" t="s">
        <v>48</v>
      </c>
      <c r="I3975" t="s">
        <v>292</v>
      </c>
      <c r="J3975" t="s">
        <v>293</v>
      </c>
      <c r="K3975" t="s">
        <v>669</v>
      </c>
      <c r="L3975" t="s">
        <v>670</v>
      </c>
    </row>
    <row r="3976" spans="1:16" x14ac:dyDescent="0.35">
      <c r="A3976" t="str">
        <f>VLOOKUP(E3976,kontoplaan!A390:F1858,6,FALSE)</f>
        <v>Põhitegevuse kulud</v>
      </c>
      <c r="B3976" t="str">
        <f>VLOOKUP(E3976,kontogrupp!A569:B1896,2,FALSE)</f>
        <v>55 - majandamiskulud</v>
      </c>
      <c r="C3976" t="s">
        <v>2260</v>
      </c>
      <c r="D3976">
        <v>1000</v>
      </c>
      <c r="E3976" s="1">
        <v>551400</v>
      </c>
      <c r="F3976" t="s">
        <v>989</v>
      </c>
      <c r="G3976" t="s">
        <v>47</v>
      </c>
      <c r="H3976" t="s">
        <v>48</v>
      </c>
      <c r="I3976" t="s">
        <v>292</v>
      </c>
      <c r="J3976" t="s">
        <v>293</v>
      </c>
      <c r="K3976" t="s">
        <v>669</v>
      </c>
      <c r="L3976" t="s">
        <v>670</v>
      </c>
    </row>
    <row r="3977" spans="1:16" x14ac:dyDescent="0.35">
      <c r="A3977" t="str">
        <f>VLOOKUP(E3977,kontoplaan!A391:F1859,6,FALSE)</f>
        <v>Põhitegevuse kulud</v>
      </c>
      <c r="B3977" t="str">
        <f>VLOOKUP(E3977,kontogrupp!A570:B1897,2,FALSE)</f>
        <v>55 - majandamiskulud</v>
      </c>
      <c r="C3977" t="s">
        <v>169</v>
      </c>
      <c r="D3977">
        <v>5000</v>
      </c>
      <c r="E3977" s="1">
        <v>551500</v>
      </c>
      <c r="F3977" t="s">
        <v>169</v>
      </c>
      <c r="G3977" t="s">
        <v>47</v>
      </c>
      <c r="H3977" t="s">
        <v>48</v>
      </c>
      <c r="I3977" t="s">
        <v>292</v>
      </c>
      <c r="J3977" t="s">
        <v>293</v>
      </c>
      <c r="K3977" t="s">
        <v>669</v>
      </c>
      <c r="L3977" t="s">
        <v>670</v>
      </c>
    </row>
    <row r="3978" spans="1:16" x14ac:dyDescent="0.35">
      <c r="A3978" t="str">
        <f>VLOOKUP(E3978,kontoplaan!A392:F1860,6,FALSE)</f>
        <v>Põhitegevuse kulud</v>
      </c>
      <c r="B3978" t="str">
        <f>VLOOKUP(E3978,kontogrupp!A571:B1898,2,FALSE)</f>
        <v>55 - majandamiskulud</v>
      </c>
      <c r="C3978" t="s">
        <v>2261</v>
      </c>
      <c r="D3978">
        <v>5000</v>
      </c>
      <c r="E3978" s="1">
        <v>551107</v>
      </c>
      <c r="F3978" t="s">
        <v>378</v>
      </c>
      <c r="G3978" t="s">
        <v>47</v>
      </c>
      <c r="H3978" t="s">
        <v>48</v>
      </c>
      <c r="I3978" t="s">
        <v>292</v>
      </c>
      <c r="J3978" t="s">
        <v>293</v>
      </c>
      <c r="K3978" t="s">
        <v>669</v>
      </c>
      <c r="L3978" t="s">
        <v>670</v>
      </c>
    </row>
    <row r="3979" spans="1:16" x14ac:dyDescent="0.35">
      <c r="A3979" t="str">
        <f>VLOOKUP(E3979,kontoplaan!A393:F1861,6,FALSE)</f>
        <v>Põhitegevuse kulud</v>
      </c>
      <c r="B3979" t="str">
        <f>VLOOKUP(E3979,kontogrupp!A572:B1899,2,FALSE)</f>
        <v>55 - majandamiskulud</v>
      </c>
      <c r="C3979" t="s">
        <v>2262</v>
      </c>
      <c r="D3979">
        <v>3000</v>
      </c>
      <c r="E3979" s="1">
        <v>551109</v>
      </c>
      <c r="F3979" t="s">
        <v>498</v>
      </c>
      <c r="G3979" t="s">
        <v>47</v>
      </c>
      <c r="H3979" t="s">
        <v>48</v>
      </c>
      <c r="I3979" t="s">
        <v>292</v>
      </c>
      <c r="J3979" t="s">
        <v>293</v>
      </c>
      <c r="K3979" t="s">
        <v>669</v>
      </c>
      <c r="L3979" t="s">
        <v>670</v>
      </c>
    </row>
    <row r="3980" spans="1:16" x14ac:dyDescent="0.35">
      <c r="A3980" t="str">
        <f>VLOOKUP(E3980,kontoplaan!A394:F1862,6,FALSE)</f>
        <v>Põhitegevuse kulud</v>
      </c>
      <c r="B3980" t="str">
        <f>VLOOKUP(E3980,kontogrupp!A573:B1900,2,FALSE)</f>
        <v>45 - toetused juriidilistele isikutele</v>
      </c>
      <c r="C3980" t="s">
        <v>1064</v>
      </c>
      <c r="D3980">
        <v>24903</v>
      </c>
      <c r="E3980" s="1">
        <v>452800</v>
      </c>
      <c r="F3980" t="s">
        <v>1064</v>
      </c>
      <c r="G3980" t="s">
        <v>126</v>
      </c>
      <c r="H3980" t="s">
        <v>127</v>
      </c>
      <c r="I3980" t="s">
        <v>1065</v>
      </c>
      <c r="J3980" t="s">
        <v>1066</v>
      </c>
      <c r="O3980" t="s">
        <v>1067</v>
      </c>
      <c r="P3980" t="s">
        <v>1068</v>
      </c>
    </row>
    <row r="3981" spans="1:16" x14ac:dyDescent="0.35">
      <c r="A3981" t="str">
        <f>VLOOKUP(E3981,kontoplaan!A395:F1863,6,FALSE)</f>
        <v>Põhitegevuse kulud</v>
      </c>
      <c r="B3981" t="str">
        <f>VLOOKUP(E3981,kontogrupp!A574:B1901,2,FALSE)</f>
        <v>45 - toetused juriidilistele isikutele</v>
      </c>
      <c r="C3981" t="s">
        <v>1064</v>
      </c>
      <c r="D3981">
        <v>13786</v>
      </c>
      <c r="E3981" s="1">
        <v>452800</v>
      </c>
      <c r="F3981" t="s">
        <v>1064</v>
      </c>
      <c r="G3981" t="s">
        <v>126</v>
      </c>
      <c r="H3981" t="s">
        <v>127</v>
      </c>
      <c r="I3981" t="s">
        <v>1065</v>
      </c>
      <c r="J3981" t="s">
        <v>1066</v>
      </c>
      <c r="O3981" t="s">
        <v>2263</v>
      </c>
      <c r="P3981" t="s">
        <v>2264</v>
      </c>
    </row>
    <row r="3982" spans="1:16" x14ac:dyDescent="0.35">
      <c r="A3982" t="str">
        <f>VLOOKUP(E3982,kontoplaan!A396:F1864,6,FALSE)</f>
        <v>Põhitegevuse kulud</v>
      </c>
      <c r="B3982" t="str">
        <f>VLOOKUP(E3982,kontogrupp!A575:B1902,2,FALSE)</f>
        <v>45 - toetused juriidilistele isikutele</v>
      </c>
      <c r="C3982" t="s">
        <v>1064</v>
      </c>
      <c r="D3982">
        <v>25000</v>
      </c>
      <c r="E3982" s="1">
        <v>452800</v>
      </c>
      <c r="F3982" t="s">
        <v>1064</v>
      </c>
      <c r="G3982" t="s">
        <v>126</v>
      </c>
      <c r="H3982" t="s">
        <v>127</v>
      </c>
      <c r="I3982" t="s">
        <v>1065</v>
      </c>
      <c r="J3982" t="s">
        <v>1066</v>
      </c>
      <c r="O3982" t="s">
        <v>1911</v>
      </c>
      <c r="P3982" t="s">
        <v>1912</v>
      </c>
    </row>
    <row r="3983" spans="1:16" x14ac:dyDescent="0.35">
      <c r="A3983" t="str">
        <f>VLOOKUP(E3983,kontoplaan!A397:F1865,6,FALSE)</f>
        <v>Põhitegevuse kulud</v>
      </c>
      <c r="B3983" t="str">
        <f>VLOOKUP(E3983,kontogrupp!A576:B1903,2,FALSE)</f>
        <v>55 - majandamiskulud</v>
      </c>
      <c r="C3983" t="s">
        <v>297</v>
      </c>
      <c r="D3983">
        <v>18430</v>
      </c>
      <c r="E3983" s="1">
        <v>552520</v>
      </c>
      <c r="F3983" t="s">
        <v>297</v>
      </c>
      <c r="G3983" t="s">
        <v>126</v>
      </c>
      <c r="H3983" t="s">
        <v>127</v>
      </c>
      <c r="I3983" t="s">
        <v>178</v>
      </c>
      <c r="J3983" t="s">
        <v>179</v>
      </c>
      <c r="O3983" t="s">
        <v>2265</v>
      </c>
      <c r="P3983" t="s">
        <v>2266</v>
      </c>
    </row>
    <row r="3984" spans="1:16" x14ac:dyDescent="0.35">
      <c r="A3984" t="str">
        <f>VLOOKUP(E3984,kontoplaan!A398:F1866,6,FALSE)</f>
        <v>Põhitegevuse kulud</v>
      </c>
      <c r="B3984" t="str">
        <f>VLOOKUP(E3984,kontogrupp!A577:B1904,2,FALSE)</f>
        <v>60 - muud tegevuskulud</v>
      </c>
      <c r="C3984" t="s">
        <v>1868</v>
      </c>
      <c r="D3984">
        <v>283290</v>
      </c>
      <c r="E3984" s="1">
        <v>608090</v>
      </c>
      <c r="F3984" t="s">
        <v>1868</v>
      </c>
      <c r="G3984" t="s">
        <v>126</v>
      </c>
      <c r="H3984" t="s">
        <v>127</v>
      </c>
      <c r="I3984" t="s">
        <v>1870</v>
      </c>
      <c r="J3984" t="s">
        <v>1871</v>
      </c>
    </row>
    <row r="3985" spans="1:16" x14ac:dyDescent="0.35">
      <c r="A3985" t="str">
        <f>VLOOKUP(E3985,kontoplaan!A399:F1867,6,FALSE)</f>
        <v>Põhitegevuse kulud</v>
      </c>
      <c r="B3985" t="str">
        <f>VLOOKUP(E3985,kontogrupp!A578:B1905,2,FALSE)</f>
        <v>55 - majandamiskulud</v>
      </c>
      <c r="C3985" t="s">
        <v>2267</v>
      </c>
      <c r="D3985">
        <v>1751</v>
      </c>
      <c r="E3985" s="1">
        <v>552520</v>
      </c>
      <c r="F3985" t="s">
        <v>297</v>
      </c>
      <c r="G3985" t="s">
        <v>19</v>
      </c>
      <c r="H3985" t="s">
        <v>20</v>
      </c>
      <c r="I3985" t="s">
        <v>178</v>
      </c>
      <c r="J3985" t="s">
        <v>179</v>
      </c>
      <c r="O3985" t="s">
        <v>299</v>
      </c>
      <c r="P3985" t="s">
        <v>300</v>
      </c>
    </row>
    <row r="3986" spans="1:16" x14ac:dyDescent="0.35">
      <c r="A3986" t="str">
        <f>VLOOKUP(E3986,kontoplaan!A400:F1868,6,FALSE)</f>
        <v>Põhitegevuse kulud</v>
      </c>
      <c r="B3986" t="str">
        <f>VLOOKUP(E3986,kontogrupp!A579:B1906,2,FALSE)</f>
        <v>55 - majandamiskulud</v>
      </c>
      <c r="C3986" t="s">
        <v>297</v>
      </c>
      <c r="D3986">
        <v>4662</v>
      </c>
      <c r="E3986" s="1">
        <v>552520</v>
      </c>
      <c r="F3986" t="s">
        <v>297</v>
      </c>
      <c r="G3986" t="s">
        <v>19</v>
      </c>
      <c r="H3986" t="s">
        <v>20</v>
      </c>
      <c r="I3986" t="s">
        <v>292</v>
      </c>
      <c r="J3986" t="s">
        <v>293</v>
      </c>
      <c r="O3986" t="s">
        <v>981</v>
      </c>
      <c r="P3986" t="s">
        <v>982</v>
      </c>
    </row>
    <row r="3987" spans="1:16" x14ac:dyDescent="0.35">
      <c r="A3987" t="str">
        <f>VLOOKUP(E3987,kontoplaan!A401:F1869,6,FALSE)</f>
        <v>Põhitegevuse kulud</v>
      </c>
      <c r="B3987" t="str">
        <f>VLOOKUP(E3987,kontogrupp!A580:B1907,2,FALSE)</f>
        <v>50 - tööjõukulud</v>
      </c>
      <c r="C3987" t="s">
        <v>2038</v>
      </c>
      <c r="D3987">
        <v>46368</v>
      </c>
      <c r="E3987" s="1">
        <v>500250</v>
      </c>
      <c r="F3987" t="s">
        <v>102</v>
      </c>
      <c r="G3987" t="s">
        <v>531</v>
      </c>
      <c r="H3987" t="s">
        <v>532</v>
      </c>
      <c r="I3987" t="s">
        <v>533</v>
      </c>
      <c r="J3987" t="s">
        <v>534</v>
      </c>
      <c r="M3987" t="s">
        <v>1074</v>
      </c>
      <c r="N3987" t="s">
        <v>1075</v>
      </c>
    </row>
    <row r="3988" spans="1:16" x14ac:dyDescent="0.35">
      <c r="A3988" t="str">
        <f>VLOOKUP(E3988,kontoplaan!A402:F1870,6,FALSE)</f>
        <v>Põhitegevuse kulud</v>
      </c>
      <c r="B3988" t="str">
        <f>VLOOKUP(E3988,kontogrupp!A581:B1908,2,FALSE)</f>
        <v>55 - majandamiskulud</v>
      </c>
      <c r="C3988" t="s">
        <v>475</v>
      </c>
      <c r="D3988">
        <v>1900</v>
      </c>
      <c r="E3988" s="1">
        <v>552200</v>
      </c>
      <c r="F3988" t="s">
        <v>475</v>
      </c>
      <c r="G3988" t="s">
        <v>531</v>
      </c>
      <c r="H3988" t="s">
        <v>532</v>
      </c>
      <c r="I3988" t="s">
        <v>533</v>
      </c>
      <c r="J3988" t="s">
        <v>534</v>
      </c>
      <c r="M3988" t="s">
        <v>1074</v>
      </c>
      <c r="N3988" t="s">
        <v>1075</v>
      </c>
    </row>
    <row r="3989" spans="1:16" x14ac:dyDescent="0.35">
      <c r="A3989" t="str">
        <f>VLOOKUP(E3989,kontoplaan!A403:F1871,6,FALSE)</f>
        <v>Põhitegevuse kulud</v>
      </c>
      <c r="B3989" t="str">
        <f>VLOOKUP(E3989,kontogrupp!A582:B1909,2,FALSE)</f>
        <v>55 - majandamiskulud</v>
      </c>
      <c r="C3989" t="s">
        <v>190</v>
      </c>
      <c r="D3989">
        <v>100</v>
      </c>
      <c r="E3989" s="1">
        <v>550000</v>
      </c>
      <c r="F3989" t="s">
        <v>190</v>
      </c>
      <c r="G3989" t="s">
        <v>531</v>
      </c>
      <c r="H3989" t="s">
        <v>532</v>
      </c>
      <c r="I3989" t="s">
        <v>533</v>
      </c>
      <c r="J3989" t="s">
        <v>534</v>
      </c>
      <c r="M3989" t="s">
        <v>1074</v>
      </c>
      <c r="N3989" t="s">
        <v>1075</v>
      </c>
    </row>
    <row r="3990" spans="1:16" x14ac:dyDescent="0.35">
      <c r="A3990" t="str">
        <f>VLOOKUP(E3990,kontoplaan!A404:F1872,6,FALSE)</f>
        <v>Põhitegevuse kulud</v>
      </c>
      <c r="B3990" t="str">
        <f>VLOOKUP(E3990,kontogrupp!A583:B1910,2,FALSE)</f>
        <v>55 - majandamiskulud</v>
      </c>
      <c r="C3990" t="s">
        <v>188</v>
      </c>
      <c r="D3990">
        <v>3958</v>
      </c>
      <c r="E3990" s="1">
        <v>552230</v>
      </c>
      <c r="F3990" t="s">
        <v>188</v>
      </c>
      <c r="G3990" t="s">
        <v>531</v>
      </c>
      <c r="H3990" t="s">
        <v>532</v>
      </c>
      <c r="I3990" t="s">
        <v>533</v>
      </c>
      <c r="J3990" t="s">
        <v>534</v>
      </c>
    </row>
    <row r="3991" spans="1:16" x14ac:dyDescent="0.35">
      <c r="A3991" t="str">
        <f>VLOOKUP(E3991,kontoplaan!A405:F1873,6,FALSE)</f>
        <v>Põhitegevuse kulud</v>
      </c>
      <c r="B3991" t="str">
        <f>VLOOKUP(E3991,kontogrupp!A584:B1911,2,FALSE)</f>
        <v>50 - tööjõukulud</v>
      </c>
      <c r="C3991" t="s">
        <v>2038</v>
      </c>
      <c r="D3991">
        <v>116160</v>
      </c>
      <c r="E3991" s="1">
        <v>500270</v>
      </c>
      <c r="F3991" t="s">
        <v>238</v>
      </c>
      <c r="G3991" t="s">
        <v>305</v>
      </c>
      <c r="H3991" t="s">
        <v>306</v>
      </c>
      <c r="I3991" t="s">
        <v>307</v>
      </c>
      <c r="J3991" t="s">
        <v>308</v>
      </c>
    </row>
    <row r="3992" spans="1:16" x14ac:dyDescent="0.35">
      <c r="A3992" t="str">
        <f>VLOOKUP(E3992,kontoplaan!A406:F1874,6,FALSE)</f>
        <v>Põhitegevuse kulud</v>
      </c>
      <c r="B3992" t="str">
        <f>VLOOKUP(E3992,kontogrupp!A585:B1912,2,FALSE)</f>
        <v>50 - tööjõukulud</v>
      </c>
      <c r="C3992" t="s">
        <v>2038</v>
      </c>
      <c r="D3992">
        <v>9840</v>
      </c>
      <c r="E3992" s="1">
        <v>500280</v>
      </c>
      <c r="F3992" t="s">
        <v>227</v>
      </c>
      <c r="G3992" t="s">
        <v>305</v>
      </c>
      <c r="H3992" t="s">
        <v>306</v>
      </c>
      <c r="I3992" t="s">
        <v>307</v>
      </c>
      <c r="J3992" t="s">
        <v>308</v>
      </c>
    </row>
    <row r="3993" spans="1:16" x14ac:dyDescent="0.35">
      <c r="A3993" t="str">
        <f>VLOOKUP(E3993,kontoplaan!A407:F1875,6,FALSE)</f>
        <v>Põhitegevuse kulud</v>
      </c>
      <c r="B3993" t="str">
        <f>VLOOKUP(E3993,kontogrupp!A586:B1913,2,FALSE)</f>
        <v>50 - tööjõukulud</v>
      </c>
      <c r="C3993" t="s">
        <v>2038</v>
      </c>
      <c r="D3993">
        <v>12000</v>
      </c>
      <c r="E3993" s="1">
        <v>500240</v>
      </c>
      <c r="F3993" t="s">
        <v>206</v>
      </c>
      <c r="G3993" t="s">
        <v>305</v>
      </c>
      <c r="H3993" t="s">
        <v>306</v>
      </c>
      <c r="I3993" t="s">
        <v>307</v>
      </c>
      <c r="J3993" t="s">
        <v>308</v>
      </c>
    </row>
    <row r="3994" spans="1:16" x14ac:dyDescent="0.35">
      <c r="A3994" t="str">
        <f>VLOOKUP(E3994,kontoplaan!A408:F1876,6,FALSE)</f>
        <v>Põhitegevuse kulud</v>
      </c>
      <c r="B3994" t="str">
        <f>VLOOKUP(E3994,kontogrupp!A587:B1914,2,FALSE)</f>
        <v>55 - majandamiskulud</v>
      </c>
      <c r="C3994" t="s">
        <v>190</v>
      </c>
      <c r="D3994">
        <v>830</v>
      </c>
      <c r="E3994" s="1">
        <v>550000</v>
      </c>
      <c r="F3994" t="s">
        <v>190</v>
      </c>
      <c r="G3994" t="s">
        <v>305</v>
      </c>
      <c r="H3994" t="s">
        <v>306</v>
      </c>
      <c r="I3994" t="s">
        <v>307</v>
      </c>
      <c r="J3994" t="s">
        <v>308</v>
      </c>
    </row>
    <row r="3995" spans="1:16" x14ac:dyDescent="0.35">
      <c r="A3995" t="str">
        <f>VLOOKUP(E3995,kontoplaan!A409:F1877,6,FALSE)</f>
        <v>Põhitegevuse kulud</v>
      </c>
      <c r="B3995" t="str">
        <f>VLOOKUP(E3995,kontogrupp!A588:B1915,2,FALSE)</f>
        <v>55 - majandamiskulud</v>
      </c>
      <c r="C3995" t="s">
        <v>209</v>
      </c>
      <c r="D3995">
        <v>7687</v>
      </c>
      <c r="E3995" s="1">
        <v>552440</v>
      </c>
      <c r="F3995" t="s">
        <v>209</v>
      </c>
      <c r="G3995" t="s">
        <v>305</v>
      </c>
      <c r="H3995" t="s">
        <v>306</v>
      </c>
      <c r="I3995" t="s">
        <v>307</v>
      </c>
      <c r="J3995" t="s">
        <v>308</v>
      </c>
    </row>
    <row r="3996" spans="1:16" x14ac:dyDescent="0.35">
      <c r="A3996" t="str">
        <f>VLOOKUP(E3996,kontoplaan!A410:F1878,6,FALSE)</f>
        <v>Põhitegevuse kulud</v>
      </c>
      <c r="B3996" t="str">
        <f>VLOOKUP(E3996,kontogrupp!A589:B1916,2,FALSE)</f>
        <v>55 - majandamiskulud</v>
      </c>
      <c r="C3996" t="s">
        <v>261</v>
      </c>
      <c r="D3996">
        <v>200</v>
      </c>
      <c r="E3996" s="1">
        <v>550011</v>
      </c>
      <c r="F3996" t="s">
        <v>261</v>
      </c>
      <c r="G3996" t="s">
        <v>305</v>
      </c>
      <c r="H3996" t="s">
        <v>306</v>
      </c>
      <c r="I3996" t="s">
        <v>307</v>
      </c>
      <c r="J3996" t="s">
        <v>308</v>
      </c>
    </row>
    <row r="3997" spans="1:16" x14ac:dyDescent="0.35">
      <c r="A3997" t="str">
        <f>VLOOKUP(E3997,kontoplaan!A411:F1879,6,FALSE)</f>
        <v>Põhitegevuse kulud</v>
      </c>
      <c r="B3997" t="str">
        <f>VLOOKUP(E3997,kontogrupp!A590:B1917,2,FALSE)</f>
        <v>55 - majandamiskulud</v>
      </c>
      <c r="C3997" t="s">
        <v>194</v>
      </c>
      <c r="D3997">
        <v>185</v>
      </c>
      <c r="E3997" s="1">
        <v>550001</v>
      </c>
      <c r="F3997" t="s">
        <v>194</v>
      </c>
      <c r="G3997" t="s">
        <v>305</v>
      </c>
      <c r="H3997" t="s">
        <v>306</v>
      </c>
      <c r="I3997" t="s">
        <v>307</v>
      </c>
      <c r="J3997" t="s">
        <v>308</v>
      </c>
    </row>
    <row r="3998" spans="1:16" x14ac:dyDescent="0.35">
      <c r="A3998" t="str">
        <f>VLOOKUP(E3998,kontoplaan!A412:F1880,6,FALSE)</f>
        <v>Põhitegevuse kulud</v>
      </c>
      <c r="B3998" t="str">
        <f>VLOOKUP(E3998,kontogrupp!A591:B1918,2,FALSE)</f>
        <v>55 - majandamiskulud</v>
      </c>
      <c r="C3998" t="s">
        <v>524</v>
      </c>
      <c r="D3998">
        <v>250</v>
      </c>
      <c r="E3998" s="1">
        <v>550002</v>
      </c>
      <c r="F3998" t="s">
        <v>524</v>
      </c>
      <c r="G3998" t="s">
        <v>305</v>
      </c>
      <c r="H3998" t="s">
        <v>306</v>
      </c>
      <c r="I3998" t="s">
        <v>307</v>
      </c>
      <c r="J3998" t="s">
        <v>308</v>
      </c>
    </row>
    <row r="3999" spans="1:16" x14ac:dyDescent="0.35">
      <c r="A3999" t="str">
        <f>VLOOKUP(E3999,kontoplaan!A413:F1881,6,FALSE)</f>
        <v>Põhitegevuse kulud</v>
      </c>
      <c r="B3999" t="str">
        <f>VLOOKUP(E3999,kontogrupp!A592:B1919,2,FALSE)</f>
        <v>55 - majandamiskulud</v>
      </c>
      <c r="C3999" t="s">
        <v>517</v>
      </c>
      <c r="D3999">
        <v>228</v>
      </c>
      <c r="E3999" s="1">
        <v>550010</v>
      </c>
      <c r="F3999" t="s">
        <v>517</v>
      </c>
      <c r="G3999" t="s">
        <v>305</v>
      </c>
      <c r="H3999" t="s">
        <v>306</v>
      </c>
      <c r="I3999" t="s">
        <v>307</v>
      </c>
      <c r="J3999" t="s">
        <v>308</v>
      </c>
    </row>
    <row r="4000" spans="1:16" x14ac:dyDescent="0.35">
      <c r="A4000" t="str">
        <f>VLOOKUP(E4000,kontoplaan!A414:F1882,6,FALSE)</f>
        <v>Põhitegevuse kulud</v>
      </c>
      <c r="B4000" t="str">
        <f>VLOOKUP(E4000,kontogrupp!A593:B1920,2,FALSE)</f>
        <v>55 - majandamiskulud</v>
      </c>
      <c r="C4000" t="s">
        <v>76</v>
      </c>
      <c r="D4000">
        <v>370</v>
      </c>
      <c r="E4000" s="1">
        <v>550040</v>
      </c>
      <c r="F4000" t="s">
        <v>76</v>
      </c>
      <c r="G4000" t="s">
        <v>305</v>
      </c>
      <c r="H4000" t="s">
        <v>306</v>
      </c>
      <c r="I4000" t="s">
        <v>307</v>
      </c>
      <c r="J4000" t="s">
        <v>308</v>
      </c>
    </row>
    <row r="4001" spans="1:10" x14ac:dyDescent="0.35">
      <c r="A4001" t="str">
        <f>VLOOKUP(E4001,kontoplaan!A415:F1883,6,FALSE)</f>
        <v>Põhitegevuse kulud</v>
      </c>
      <c r="B4001" t="str">
        <f>VLOOKUP(E4001,kontogrupp!A594:B1921,2,FALSE)</f>
        <v>55 - majandamiskulud</v>
      </c>
      <c r="C4001" t="s">
        <v>900</v>
      </c>
      <c r="D4001">
        <v>350</v>
      </c>
      <c r="E4001" s="1">
        <v>550041</v>
      </c>
      <c r="F4001" t="s">
        <v>900</v>
      </c>
      <c r="G4001" t="s">
        <v>305</v>
      </c>
      <c r="H4001" t="s">
        <v>306</v>
      </c>
      <c r="I4001" t="s">
        <v>307</v>
      </c>
      <c r="J4001" t="s">
        <v>308</v>
      </c>
    </row>
    <row r="4002" spans="1:10" x14ac:dyDescent="0.35">
      <c r="A4002" t="str">
        <f>VLOOKUP(E4002,kontoplaan!A416:F1884,6,FALSE)</f>
        <v>Põhitegevuse kulud</v>
      </c>
      <c r="B4002" t="str">
        <f>VLOOKUP(E4002,kontogrupp!A595:B1922,2,FALSE)</f>
        <v>55 - majandamiskulud</v>
      </c>
      <c r="C4002" t="s">
        <v>64</v>
      </c>
      <c r="D4002">
        <v>300</v>
      </c>
      <c r="E4002" s="1">
        <v>550060</v>
      </c>
      <c r="F4002" t="s">
        <v>64</v>
      </c>
      <c r="G4002" t="s">
        <v>305</v>
      </c>
      <c r="H4002" t="s">
        <v>306</v>
      </c>
      <c r="I4002" t="s">
        <v>307</v>
      </c>
      <c r="J4002" t="s">
        <v>308</v>
      </c>
    </row>
    <row r="4003" spans="1:10" x14ac:dyDescent="0.35">
      <c r="A4003" t="str">
        <f>VLOOKUP(E4003,kontoplaan!A417:F1885,6,FALSE)</f>
        <v>Põhitegevuse kulud</v>
      </c>
      <c r="B4003" t="str">
        <f>VLOOKUP(E4003,kontogrupp!A596:B1923,2,FALSE)</f>
        <v>55 - majandamiskulud</v>
      </c>
      <c r="C4003" t="s">
        <v>86</v>
      </c>
      <c r="D4003">
        <v>330</v>
      </c>
      <c r="E4003" s="1">
        <v>550099</v>
      </c>
      <c r="F4003" t="s">
        <v>86</v>
      </c>
      <c r="G4003" t="s">
        <v>305</v>
      </c>
      <c r="H4003" t="s">
        <v>306</v>
      </c>
      <c r="I4003" t="s">
        <v>307</v>
      </c>
      <c r="J4003" t="s">
        <v>308</v>
      </c>
    </row>
    <row r="4004" spans="1:10" x14ac:dyDescent="0.35">
      <c r="A4004" t="str">
        <f>VLOOKUP(E4004,kontoplaan!A418:F1886,6,FALSE)</f>
        <v>Põhitegevuse kulud</v>
      </c>
      <c r="B4004" t="str">
        <f>VLOOKUP(E4004,kontogrupp!A597:B1924,2,FALSE)</f>
        <v>55 - majandamiskulud</v>
      </c>
      <c r="C4004" t="s">
        <v>138</v>
      </c>
      <c r="D4004">
        <v>2800</v>
      </c>
      <c r="E4004" s="1">
        <v>550400</v>
      </c>
      <c r="F4004" t="s">
        <v>138</v>
      </c>
      <c r="G4004" t="s">
        <v>305</v>
      </c>
      <c r="H4004" t="s">
        <v>306</v>
      </c>
      <c r="I4004" t="s">
        <v>307</v>
      </c>
      <c r="J4004" t="s">
        <v>308</v>
      </c>
    </row>
    <row r="4005" spans="1:10" x14ac:dyDescent="0.35">
      <c r="A4005" t="str">
        <f>VLOOKUP(E4005,kontoplaan!A419:F1887,6,FALSE)</f>
        <v>Põhitegevuse kulud</v>
      </c>
      <c r="B4005" t="str">
        <f>VLOOKUP(E4005,kontogrupp!A598:B1925,2,FALSE)</f>
        <v>55 - majandamiskulud</v>
      </c>
      <c r="C4005" t="s">
        <v>274</v>
      </c>
      <c r="D4005">
        <v>270</v>
      </c>
      <c r="E4005" s="1">
        <v>550420</v>
      </c>
      <c r="F4005" t="s">
        <v>274</v>
      </c>
      <c r="G4005" t="s">
        <v>305</v>
      </c>
      <c r="H4005" t="s">
        <v>306</v>
      </c>
      <c r="I4005" t="s">
        <v>307</v>
      </c>
      <c r="J4005" t="s">
        <v>308</v>
      </c>
    </row>
    <row r="4006" spans="1:10" x14ac:dyDescent="0.35">
      <c r="A4006" t="str">
        <f>VLOOKUP(E4006,kontoplaan!A420:F1888,6,FALSE)</f>
        <v>Põhitegevuse kulud</v>
      </c>
      <c r="B4006" t="str">
        <f>VLOOKUP(E4006,kontogrupp!A599:B1926,2,FALSE)</f>
        <v>55 - majandamiskulud</v>
      </c>
      <c r="C4006" t="s">
        <v>1250</v>
      </c>
      <c r="D4006">
        <v>102082</v>
      </c>
      <c r="E4006" s="1">
        <v>552100</v>
      </c>
      <c r="F4006" t="s">
        <v>1250</v>
      </c>
      <c r="G4006" t="s">
        <v>305</v>
      </c>
      <c r="H4006" t="s">
        <v>306</v>
      </c>
      <c r="I4006" t="s">
        <v>307</v>
      </c>
      <c r="J4006" t="s">
        <v>308</v>
      </c>
    </row>
    <row r="4007" spans="1:10" x14ac:dyDescent="0.35">
      <c r="A4007" t="str">
        <f>VLOOKUP(E4007,kontoplaan!A421:F1889,6,FALSE)</f>
        <v>Põhitegevuse kulud</v>
      </c>
      <c r="B4007" t="str">
        <f>VLOOKUP(E4007,kontogrupp!A600:B1927,2,FALSE)</f>
        <v>55 - majandamiskulud</v>
      </c>
      <c r="C4007" t="s">
        <v>2268</v>
      </c>
      <c r="D4007">
        <v>9000</v>
      </c>
      <c r="E4007" s="1">
        <v>552440</v>
      </c>
      <c r="F4007" t="s">
        <v>209</v>
      </c>
      <c r="G4007" t="s">
        <v>428</v>
      </c>
      <c r="H4007" t="s">
        <v>429</v>
      </c>
      <c r="I4007" t="s">
        <v>307</v>
      </c>
      <c r="J4007" t="s">
        <v>308</v>
      </c>
    </row>
    <row r="4008" spans="1:10" x14ac:dyDescent="0.35">
      <c r="A4008" t="str">
        <f>VLOOKUP(E4008,kontoplaan!A422:F1890,6,FALSE)</f>
        <v>Põhitegevuse kulud</v>
      </c>
      <c r="B4008" t="str">
        <f>VLOOKUP(E4008,kontogrupp!A601:B1928,2,FALSE)</f>
        <v>55 - majandamiskulud</v>
      </c>
      <c r="C4008" t="s">
        <v>2269</v>
      </c>
      <c r="D4008">
        <v>10000</v>
      </c>
      <c r="E4008" s="1">
        <v>552410</v>
      </c>
      <c r="F4008" t="s">
        <v>2208</v>
      </c>
      <c r="G4008" t="s">
        <v>428</v>
      </c>
      <c r="H4008" t="s">
        <v>429</v>
      </c>
      <c r="I4008" t="s">
        <v>307</v>
      </c>
      <c r="J4008" t="s">
        <v>308</v>
      </c>
    </row>
    <row r="4009" spans="1:10" x14ac:dyDescent="0.35">
      <c r="A4009" t="str">
        <f>VLOOKUP(E4009,kontoplaan!A423:F1891,6,FALSE)</f>
        <v>Põhitegevuse kulud</v>
      </c>
      <c r="B4009" t="str">
        <f>VLOOKUP(E4009,kontogrupp!A602:B1929,2,FALSE)</f>
        <v>55 - majandamiskulud</v>
      </c>
      <c r="C4009" t="s">
        <v>230</v>
      </c>
      <c r="D4009">
        <v>13845</v>
      </c>
      <c r="E4009" s="1">
        <v>551590</v>
      </c>
      <c r="F4009" t="s">
        <v>230</v>
      </c>
      <c r="G4009" t="s">
        <v>428</v>
      </c>
      <c r="H4009" t="s">
        <v>429</v>
      </c>
      <c r="I4009" t="s">
        <v>307</v>
      </c>
      <c r="J4009" t="s">
        <v>308</v>
      </c>
    </row>
    <row r="4010" spans="1:10" x14ac:dyDescent="0.35">
      <c r="A4010" t="str">
        <f>VLOOKUP(E4010,kontoplaan!A424:F1892,6,FALSE)</f>
        <v>Põhitegevuse kulud</v>
      </c>
      <c r="B4010" t="str">
        <f>VLOOKUP(E4010,kontogrupp!A603:B1930,2,FALSE)</f>
        <v>55 - majandamiskulud</v>
      </c>
      <c r="C4010" t="s">
        <v>2270</v>
      </c>
      <c r="D4010">
        <v>2117</v>
      </c>
      <c r="E4010" s="1">
        <v>551500</v>
      </c>
      <c r="F4010" t="s">
        <v>169</v>
      </c>
      <c r="G4010" t="s">
        <v>428</v>
      </c>
      <c r="H4010" t="s">
        <v>429</v>
      </c>
      <c r="I4010" t="s">
        <v>307</v>
      </c>
      <c r="J4010" t="s">
        <v>308</v>
      </c>
    </row>
    <row r="4011" spans="1:10" x14ac:dyDescent="0.35">
      <c r="A4011" t="str">
        <f>VLOOKUP(E4011,kontoplaan!A425:F1893,6,FALSE)</f>
        <v>Põhitegevuse kulud</v>
      </c>
      <c r="B4011" t="str">
        <f>VLOOKUP(E4011,kontogrupp!A604:B1931,2,FALSE)</f>
        <v>50 - tööjõukulud</v>
      </c>
      <c r="C4011" t="s">
        <v>28</v>
      </c>
      <c r="D4011">
        <v>196105</v>
      </c>
      <c r="E4011" s="1">
        <v>506000</v>
      </c>
      <c r="F4011" t="s">
        <v>28</v>
      </c>
      <c r="G4011" t="s">
        <v>305</v>
      </c>
      <c r="H4011" t="s">
        <v>306</v>
      </c>
      <c r="I4011" t="s">
        <v>307</v>
      </c>
      <c r="J4011" t="s">
        <v>308</v>
      </c>
    </row>
    <row r="4012" spans="1:10" x14ac:dyDescent="0.35">
      <c r="A4012" t="str">
        <f>VLOOKUP(E4012,kontoplaan!A426:F1894,6,FALSE)</f>
        <v>Põhitegevuse kulud</v>
      </c>
      <c r="B4012" t="str">
        <f>VLOOKUP(E4012,kontogrupp!A605:B1932,2,FALSE)</f>
        <v>50 - tööjõukulud</v>
      </c>
      <c r="C4012" t="s">
        <v>18</v>
      </c>
      <c r="D4012">
        <v>4754</v>
      </c>
      <c r="E4012" s="1">
        <v>506040</v>
      </c>
      <c r="F4012" t="s">
        <v>18</v>
      </c>
      <c r="G4012" t="s">
        <v>305</v>
      </c>
      <c r="H4012" t="s">
        <v>306</v>
      </c>
      <c r="I4012" t="s">
        <v>307</v>
      </c>
      <c r="J4012" t="s">
        <v>308</v>
      </c>
    </row>
    <row r="4013" spans="1:10" x14ac:dyDescent="0.35">
      <c r="A4013" t="str">
        <f>VLOOKUP(E4013,kontoplaan!A427:F1895,6,FALSE)</f>
        <v>Põhitegevuse kulud</v>
      </c>
      <c r="B4013" t="str">
        <f>VLOOKUP(E4013,kontogrupp!A606:B1933,2,FALSE)</f>
        <v>55 - majandamiskulud</v>
      </c>
      <c r="C4013" t="s">
        <v>188</v>
      </c>
      <c r="D4013">
        <v>3000</v>
      </c>
      <c r="E4013" s="1">
        <v>552230</v>
      </c>
      <c r="F4013" t="s">
        <v>188</v>
      </c>
      <c r="G4013" t="s">
        <v>305</v>
      </c>
      <c r="H4013" t="s">
        <v>306</v>
      </c>
      <c r="I4013" t="s">
        <v>307</v>
      </c>
      <c r="J4013" t="s">
        <v>308</v>
      </c>
    </row>
    <row r="4014" spans="1:10" x14ac:dyDescent="0.35">
      <c r="A4014" t="str">
        <f>VLOOKUP(E4014,kontoplaan!A428:F1896,6,FALSE)</f>
        <v>Põhitegevuse kulud</v>
      </c>
      <c r="B4014" t="str">
        <f>VLOOKUP(E4014,kontogrupp!A607:B1934,2,FALSE)</f>
        <v>55 - majandamiskulud</v>
      </c>
      <c r="C4014" t="s">
        <v>475</v>
      </c>
      <c r="D4014">
        <v>350</v>
      </c>
      <c r="E4014" s="1">
        <v>552200</v>
      </c>
      <c r="F4014" t="s">
        <v>475</v>
      </c>
      <c r="G4014" t="s">
        <v>305</v>
      </c>
      <c r="H4014" t="s">
        <v>306</v>
      </c>
      <c r="I4014" t="s">
        <v>307</v>
      </c>
      <c r="J4014" t="s">
        <v>308</v>
      </c>
    </row>
    <row r="4015" spans="1:10" hidden="1" x14ac:dyDescent="0.35">
      <c r="A4015" t="str">
        <f>VLOOKUP(E4015,kontoplaan!A429:F1897,6,FALSE)</f>
        <v>Põhitegevuse tulud</v>
      </c>
      <c r="B4015" t="str">
        <f>VLOOKUP(E4015,kontogrupp!A608:B1935,2,FALSE)</f>
        <v>32 - tulud kaupade ja teenuste müügist</v>
      </c>
      <c r="C4015" t="s">
        <v>310</v>
      </c>
      <c r="D4015">
        <v>72566</v>
      </c>
      <c r="E4015" s="1">
        <v>322040</v>
      </c>
      <c r="F4015" t="s">
        <v>310</v>
      </c>
      <c r="G4015" t="s">
        <v>305</v>
      </c>
      <c r="H4015" t="s">
        <v>306</v>
      </c>
      <c r="I4015" t="s">
        <v>307</v>
      </c>
      <c r="J4015" t="s">
        <v>308</v>
      </c>
    </row>
    <row r="4016" spans="1:10" hidden="1" x14ac:dyDescent="0.35">
      <c r="A4016" t="str">
        <f>VLOOKUP(E4016,kontoplaan!A430:F1898,6,FALSE)</f>
        <v>Põhitegevuse tulud</v>
      </c>
      <c r="B4016" t="str">
        <f>VLOOKUP(E4016,kontogrupp!A609:B1936,2,FALSE)</f>
        <v>32 - tulud kaupade ja teenuste müügist</v>
      </c>
      <c r="C4016" t="s">
        <v>1309</v>
      </c>
      <c r="D4016">
        <v>600</v>
      </c>
      <c r="E4016" s="1">
        <v>322050</v>
      </c>
      <c r="F4016" t="s">
        <v>1309</v>
      </c>
      <c r="G4016" t="s">
        <v>305</v>
      </c>
      <c r="H4016" t="s">
        <v>306</v>
      </c>
      <c r="I4016" t="s">
        <v>307</v>
      </c>
      <c r="J4016" t="s">
        <v>308</v>
      </c>
    </row>
    <row r="4017" spans="1:10" x14ac:dyDescent="0.35">
      <c r="A4017" t="str">
        <f>VLOOKUP(E4017,kontoplaan!A431:F1899,6,FALSE)</f>
        <v>Põhitegevuse kulud</v>
      </c>
      <c r="B4017" t="str">
        <f>VLOOKUP(E4017,kontogrupp!A610:B1937,2,FALSE)</f>
        <v>55 - majandamiskulud</v>
      </c>
      <c r="C4017" t="s">
        <v>182</v>
      </c>
      <c r="D4017">
        <v>2200</v>
      </c>
      <c r="E4017" s="1">
        <v>551560</v>
      </c>
      <c r="F4017" t="s">
        <v>182</v>
      </c>
      <c r="G4017" t="s">
        <v>305</v>
      </c>
      <c r="H4017" t="s">
        <v>306</v>
      </c>
      <c r="I4017" t="s">
        <v>307</v>
      </c>
      <c r="J4017" t="s">
        <v>308</v>
      </c>
    </row>
    <row r="4018" spans="1:10" x14ac:dyDescent="0.35">
      <c r="A4018" t="str">
        <f>VLOOKUP(E4018,kontoplaan!A432:F1900,6,FALSE)</f>
        <v>Põhitegevuse kulud</v>
      </c>
      <c r="B4018" t="str">
        <f>VLOOKUP(E4018,kontogrupp!A611:B1938,2,FALSE)</f>
        <v>55 - majandamiskulud</v>
      </c>
      <c r="C4018" t="s">
        <v>169</v>
      </c>
      <c r="D4018">
        <v>7820</v>
      </c>
      <c r="E4018" s="1">
        <v>551500</v>
      </c>
      <c r="F4018" t="s">
        <v>169</v>
      </c>
      <c r="G4018" t="s">
        <v>305</v>
      </c>
      <c r="H4018" t="s">
        <v>306</v>
      </c>
      <c r="I4018" t="s">
        <v>307</v>
      </c>
      <c r="J4018" t="s">
        <v>308</v>
      </c>
    </row>
    <row r="4019" spans="1:10" x14ac:dyDescent="0.35">
      <c r="A4019" t="str">
        <f>VLOOKUP(E4019,kontoplaan!A433:F1901,6,FALSE)</f>
        <v>Põhitegevuse kulud</v>
      </c>
      <c r="B4019" t="str">
        <f>VLOOKUP(E4019,kontogrupp!A612:B1939,2,FALSE)</f>
        <v>55 - majandamiskulud</v>
      </c>
      <c r="C4019" t="s">
        <v>230</v>
      </c>
      <c r="D4019">
        <v>5850</v>
      </c>
      <c r="E4019" s="1">
        <v>551590</v>
      </c>
      <c r="F4019" t="s">
        <v>230</v>
      </c>
      <c r="G4019" t="s">
        <v>305</v>
      </c>
      <c r="H4019" t="s">
        <v>306</v>
      </c>
      <c r="I4019" t="s">
        <v>307</v>
      </c>
      <c r="J4019" t="s">
        <v>308</v>
      </c>
    </row>
    <row r="4020" spans="1:10" x14ac:dyDescent="0.35">
      <c r="A4020" t="str">
        <f>VLOOKUP(E4020,kontoplaan!A434:F1902,6,FALSE)</f>
        <v>Põhitegevuse kulud</v>
      </c>
      <c r="B4020" t="str">
        <f>VLOOKUP(E4020,kontogrupp!A613:B1940,2,FALSE)</f>
        <v>55 - majandamiskulud</v>
      </c>
      <c r="C4020" t="s">
        <v>297</v>
      </c>
      <c r="D4020">
        <v>2500</v>
      </c>
      <c r="E4020" s="1">
        <v>552520</v>
      </c>
      <c r="F4020" t="s">
        <v>297</v>
      </c>
      <c r="G4020" t="s">
        <v>305</v>
      </c>
      <c r="H4020" t="s">
        <v>306</v>
      </c>
      <c r="I4020" t="s">
        <v>307</v>
      </c>
      <c r="J4020" t="s">
        <v>308</v>
      </c>
    </row>
    <row r="4021" spans="1:10" x14ac:dyDescent="0.35">
      <c r="A4021" t="str">
        <f>VLOOKUP(E4021,kontoplaan!A435:F1903,6,FALSE)</f>
        <v>Põhitegevuse kulud</v>
      </c>
      <c r="B4021" t="str">
        <f>VLOOKUP(E4021,kontogrupp!A614:B1941,2,FALSE)</f>
        <v>50 - tööjõukulud</v>
      </c>
      <c r="C4021" t="s">
        <v>2038</v>
      </c>
      <c r="D4021">
        <v>687960</v>
      </c>
      <c r="E4021" s="1">
        <v>500290</v>
      </c>
      <c r="F4021" t="s">
        <v>578</v>
      </c>
      <c r="G4021" t="s">
        <v>563</v>
      </c>
      <c r="H4021" t="s">
        <v>564</v>
      </c>
      <c r="I4021" t="s">
        <v>568</v>
      </c>
      <c r="J4021" t="s">
        <v>569</v>
      </c>
    </row>
    <row r="4022" spans="1:10" x14ac:dyDescent="0.35">
      <c r="A4022" t="str">
        <f>VLOOKUP(E4022,kontoplaan!A436:F1904,6,FALSE)</f>
        <v>Põhitegevuse kulud</v>
      </c>
      <c r="B4022" t="str">
        <f>VLOOKUP(E4022,kontogrupp!A615:B1942,2,FALSE)</f>
        <v>50 - tööjõukulud</v>
      </c>
      <c r="C4022" t="s">
        <v>28</v>
      </c>
      <c r="D4022">
        <v>235541</v>
      </c>
      <c r="E4022" s="1">
        <v>506000</v>
      </c>
      <c r="F4022" t="s">
        <v>28</v>
      </c>
      <c r="G4022" t="s">
        <v>563</v>
      </c>
      <c r="H4022" t="s">
        <v>564</v>
      </c>
      <c r="I4022" t="s">
        <v>568</v>
      </c>
      <c r="J4022" t="s">
        <v>569</v>
      </c>
    </row>
    <row r="4023" spans="1:10" x14ac:dyDescent="0.35">
      <c r="A4023" t="str">
        <f>VLOOKUP(E4023,kontoplaan!A437:F1905,6,FALSE)</f>
        <v>Põhitegevuse kulud</v>
      </c>
      <c r="B4023" t="str">
        <f>VLOOKUP(E4023,kontogrupp!A616:B1943,2,FALSE)</f>
        <v>50 - tööjõukulud</v>
      </c>
      <c r="C4023" t="s">
        <v>18</v>
      </c>
      <c r="D4023">
        <v>5710</v>
      </c>
      <c r="E4023" s="1">
        <v>506040</v>
      </c>
      <c r="F4023" t="s">
        <v>18</v>
      </c>
      <c r="G4023" t="s">
        <v>563</v>
      </c>
      <c r="H4023" t="s">
        <v>564</v>
      </c>
      <c r="I4023" t="s">
        <v>568</v>
      </c>
      <c r="J4023" t="s">
        <v>569</v>
      </c>
    </row>
    <row r="4024" spans="1:10" x14ac:dyDescent="0.35">
      <c r="A4024" t="str">
        <f>VLOOKUP(E4024,kontoplaan!A438:F1906,6,FALSE)</f>
        <v>Põhitegevuse kulud</v>
      </c>
      <c r="B4024" t="str">
        <f>VLOOKUP(E4024,kontogrupp!A617:B1944,2,FALSE)</f>
        <v>55 - majandamiskulud</v>
      </c>
      <c r="C4024" t="s">
        <v>190</v>
      </c>
      <c r="D4024">
        <v>1850</v>
      </c>
      <c r="E4024" s="1">
        <v>550000</v>
      </c>
      <c r="F4024" t="s">
        <v>190</v>
      </c>
      <c r="G4024" t="s">
        <v>563</v>
      </c>
      <c r="H4024" t="s">
        <v>564</v>
      </c>
      <c r="I4024" t="s">
        <v>568</v>
      </c>
      <c r="J4024" t="s">
        <v>569</v>
      </c>
    </row>
    <row r="4025" spans="1:10" x14ac:dyDescent="0.35">
      <c r="A4025" t="str">
        <f>VLOOKUP(E4025,kontoplaan!A439:F1907,6,FALSE)</f>
        <v>Põhitegevuse kulud</v>
      </c>
      <c r="B4025" t="str">
        <f>VLOOKUP(E4025,kontogrupp!A618:B1945,2,FALSE)</f>
        <v>55 - majandamiskulud</v>
      </c>
      <c r="C4025" t="s">
        <v>625</v>
      </c>
      <c r="D4025">
        <v>800</v>
      </c>
      <c r="E4025" s="1">
        <v>550052</v>
      </c>
      <c r="F4025" t="s">
        <v>625</v>
      </c>
      <c r="G4025" t="s">
        <v>563</v>
      </c>
      <c r="H4025" t="s">
        <v>564</v>
      </c>
      <c r="I4025" t="s">
        <v>568</v>
      </c>
      <c r="J4025" t="s">
        <v>569</v>
      </c>
    </row>
    <row r="4026" spans="1:10" x14ac:dyDescent="0.35">
      <c r="A4026" t="str">
        <f>VLOOKUP(E4026,kontoplaan!A440:F1908,6,FALSE)</f>
        <v>Põhitegevuse kulud</v>
      </c>
      <c r="B4026" t="str">
        <f>VLOOKUP(E4026,kontogrupp!A619:B1946,2,FALSE)</f>
        <v>55 - majandamiskulud</v>
      </c>
      <c r="C4026" t="s">
        <v>86</v>
      </c>
      <c r="D4026">
        <v>625</v>
      </c>
      <c r="E4026" s="1">
        <v>550099</v>
      </c>
      <c r="F4026" t="s">
        <v>86</v>
      </c>
      <c r="G4026" t="s">
        <v>563</v>
      </c>
      <c r="H4026" t="s">
        <v>564</v>
      </c>
      <c r="I4026" t="s">
        <v>568</v>
      </c>
      <c r="J4026" t="s">
        <v>569</v>
      </c>
    </row>
    <row r="4027" spans="1:10" x14ac:dyDescent="0.35">
      <c r="A4027" t="str">
        <f>VLOOKUP(E4027,kontoplaan!A441:F1909,6,FALSE)</f>
        <v>Põhitegevuse kulud</v>
      </c>
      <c r="B4027" t="str">
        <f>VLOOKUP(E4027,kontogrupp!A620:B1947,2,FALSE)</f>
        <v>55 - majandamiskulud</v>
      </c>
      <c r="C4027" t="s">
        <v>138</v>
      </c>
      <c r="D4027">
        <v>10000</v>
      </c>
      <c r="E4027" s="1">
        <v>550400</v>
      </c>
      <c r="F4027" t="s">
        <v>138</v>
      </c>
      <c r="G4027" t="s">
        <v>563</v>
      </c>
      <c r="H4027" t="s">
        <v>564</v>
      </c>
      <c r="I4027" t="s">
        <v>568</v>
      </c>
      <c r="J4027" t="s">
        <v>569</v>
      </c>
    </row>
    <row r="4028" spans="1:10" x14ac:dyDescent="0.35">
      <c r="A4028" t="str">
        <f>VLOOKUP(E4028,kontoplaan!A442:F1910,6,FALSE)</f>
        <v>Põhitegevuse kulud</v>
      </c>
      <c r="B4028" t="str">
        <f>VLOOKUP(E4028,kontogrupp!A621:B1948,2,FALSE)</f>
        <v>55 - majandamiskulud</v>
      </c>
      <c r="C4028" t="s">
        <v>520</v>
      </c>
      <c r="D4028">
        <v>2400</v>
      </c>
      <c r="E4028" s="1">
        <v>550480</v>
      </c>
      <c r="F4028" t="s">
        <v>520</v>
      </c>
      <c r="G4028" t="s">
        <v>563</v>
      </c>
      <c r="H4028" t="s">
        <v>564</v>
      </c>
      <c r="I4028" t="s">
        <v>568</v>
      </c>
      <c r="J4028" t="s">
        <v>569</v>
      </c>
    </row>
    <row r="4029" spans="1:10" x14ac:dyDescent="0.35">
      <c r="A4029" t="str">
        <f>VLOOKUP(E4029,kontoplaan!A443:F1911,6,FALSE)</f>
        <v>Põhitegevuse kulud</v>
      </c>
      <c r="B4029" t="str">
        <f>VLOOKUP(E4029,kontogrupp!A622:B1949,2,FALSE)</f>
        <v>55 - majandamiskulud</v>
      </c>
      <c r="C4029" t="s">
        <v>188</v>
      </c>
      <c r="D4029">
        <v>1200</v>
      </c>
      <c r="E4029" s="1">
        <v>552230</v>
      </c>
      <c r="F4029" t="s">
        <v>188</v>
      </c>
      <c r="G4029" t="s">
        <v>563</v>
      </c>
      <c r="H4029" t="s">
        <v>564</v>
      </c>
      <c r="I4029" t="s">
        <v>568</v>
      </c>
      <c r="J4029" t="s">
        <v>569</v>
      </c>
    </row>
    <row r="4030" spans="1:10" x14ac:dyDescent="0.35">
      <c r="A4030" t="str">
        <f>VLOOKUP(E4030,kontoplaan!A444:F1912,6,FALSE)</f>
        <v>Põhitegevuse kulud</v>
      </c>
      <c r="B4030" t="str">
        <f>VLOOKUP(E4030,kontogrupp!A623:B1950,2,FALSE)</f>
        <v>55 - majandamiskulud</v>
      </c>
      <c r="C4030" t="s">
        <v>209</v>
      </c>
      <c r="D4030">
        <v>2000</v>
      </c>
      <c r="E4030" s="1">
        <v>552440</v>
      </c>
      <c r="F4030" t="s">
        <v>209</v>
      </c>
      <c r="G4030" t="s">
        <v>563</v>
      </c>
      <c r="H4030" t="s">
        <v>564</v>
      </c>
      <c r="I4030" t="s">
        <v>568</v>
      </c>
      <c r="J4030" t="s">
        <v>569</v>
      </c>
    </row>
    <row r="4031" spans="1:10" x14ac:dyDescent="0.35">
      <c r="A4031" t="str">
        <f>VLOOKUP(E4031,kontoplaan!A445:F1913,6,FALSE)</f>
        <v>Põhitegevuse kulud</v>
      </c>
      <c r="B4031" t="str">
        <f>VLOOKUP(E4031,kontogrupp!A624:B1951,2,FALSE)</f>
        <v>55 - majandamiskulud</v>
      </c>
      <c r="C4031" t="s">
        <v>169</v>
      </c>
      <c r="D4031">
        <v>1200</v>
      </c>
      <c r="E4031" s="1">
        <v>551500</v>
      </c>
      <c r="F4031" t="s">
        <v>169</v>
      </c>
      <c r="G4031" t="s">
        <v>563</v>
      </c>
      <c r="H4031" t="s">
        <v>564</v>
      </c>
      <c r="I4031" t="s">
        <v>568</v>
      </c>
      <c r="J4031" t="s">
        <v>569</v>
      </c>
    </row>
    <row r="4032" spans="1:10" x14ac:dyDescent="0.35">
      <c r="A4032" t="str">
        <f>VLOOKUP(E4032,kontoplaan!A446:F1914,6,FALSE)</f>
        <v>Põhitegevuse kulud</v>
      </c>
      <c r="B4032" t="str">
        <f>VLOOKUP(E4032,kontogrupp!A625:B1952,2,FALSE)</f>
        <v>55 - majandamiskulud</v>
      </c>
      <c r="C4032" t="s">
        <v>263</v>
      </c>
      <c r="D4032">
        <v>946</v>
      </c>
      <c r="E4032" s="1">
        <v>550402</v>
      </c>
      <c r="F4032" t="s">
        <v>263</v>
      </c>
      <c r="G4032" t="s">
        <v>563</v>
      </c>
      <c r="H4032" t="s">
        <v>564</v>
      </c>
      <c r="I4032" t="s">
        <v>568</v>
      </c>
      <c r="J4032" t="s">
        <v>569</v>
      </c>
    </row>
    <row r="4033" spans="1:16" x14ac:dyDescent="0.35">
      <c r="A4033" t="str">
        <f>VLOOKUP(E4033,kontoplaan!A447:F1915,6,FALSE)</f>
        <v>Põhitegevuse kulud</v>
      </c>
      <c r="B4033" t="str">
        <f>VLOOKUP(E4033,kontogrupp!A626:B1953,2,FALSE)</f>
        <v>55 - majandamiskulud</v>
      </c>
      <c r="C4033" t="s">
        <v>138</v>
      </c>
      <c r="D4033">
        <v>3000</v>
      </c>
      <c r="E4033" s="1">
        <v>552450</v>
      </c>
      <c r="F4033" t="s">
        <v>138</v>
      </c>
      <c r="G4033" t="s">
        <v>563</v>
      </c>
      <c r="H4033" t="s">
        <v>564</v>
      </c>
      <c r="I4033" t="s">
        <v>568</v>
      </c>
      <c r="J4033" t="s">
        <v>569</v>
      </c>
    </row>
    <row r="4034" spans="1:16" x14ac:dyDescent="0.35">
      <c r="A4034" t="str">
        <f>VLOOKUP(E4034,kontoplaan!A448:F1916,6,FALSE)</f>
        <v>Põhitegevuse kulud</v>
      </c>
      <c r="B4034" t="str">
        <f>VLOOKUP(E4034,kontogrupp!A627:B1954,2,FALSE)</f>
        <v>50 - tööjõukulud</v>
      </c>
      <c r="C4034" t="s">
        <v>2038</v>
      </c>
      <c r="D4034">
        <v>25800</v>
      </c>
      <c r="E4034" s="1">
        <v>500210</v>
      </c>
      <c r="F4034" t="s">
        <v>220</v>
      </c>
      <c r="G4034" t="s">
        <v>563</v>
      </c>
      <c r="H4034" t="s">
        <v>564</v>
      </c>
      <c r="I4034" t="s">
        <v>568</v>
      </c>
      <c r="J4034" t="s">
        <v>569</v>
      </c>
    </row>
    <row r="4035" spans="1:16" x14ac:dyDescent="0.35">
      <c r="A4035" t="str">
        <f>VLOOKUP(E4035,kontoplaan!A449:F1917,6,FALSE)</f>
        <v>Põhitegevuse kulud</v>
      </c>
      <c r="B4035" t="str">
        <f>VLOOKUP(E4035,kontogrupp!A628:B1955,2,FALSE)</f>
        <v>41 - toetused füüsilistele isikutele</v>
      </c>
      <c r="C4035" t="s">
        <v>81</v>
      </c>
      <c r="D4035">
        <v>9000</v>
      </c>
      <c r="E4035" s="1">
        <v>413900</v>
      </c>
      <c r="F4035" t="s">
        <v>81</v>
      </c>
      <c r="G4035" t="s">
        <v>58</v>
      </c>
      <c r="H4035" t="s">
        <v>59</v>
      </c>
      <c r="I4035" t="s">
        <v>60</v>
      </c>
      <c r="J4035" t="s">
        <v>59</v>
      </c>
      <c r="O4035" t="s">
        <v>82</v>
      </c>
      <c r="P4035" t="s">
        <v>83</v>
      </c>
    </row>
    <row r="4036" spans="1:16" x14ac:dyDescent="0.35">
      <c r="A4036" t="str">
        <f>VLOOKUP(E4036,kontoplaan!A450:F1918,6,FALSE)</f>
        <v>Põhitegevuse kulud</v>
      </c>
      <c r="B4036" t="str">
        <f>VLOOKUP(E4036,kontogrupp!A629:B1956,2,FALSE)</f>
        <v>55 - majandamiskulud</v>
      </c>
      <c r="C4036" t="s">
        <v>76</v>
      </c>
      <c r="D4036">
        <v>1000</v>
      </c>
      <c r="E4036" s="1">
        <v>550040</v>
      </c>
      <c r="F4036" t="s">
        <v>76</v>
      </c>
      <c r="G4036" t="s">
        <v>58</v>
      </c>
      <c r="H4036" t="s">
        <v>59</v>
      </c>
      <c r="I4036" t="s">
        <v>60</v>
      </c>
      <c r="J4036" t="s">
        <v>59</v>
      </c>
      <c r="O4036" t="s">
        <v>82</v>
      </c>
      <c r="P4036" t="s">
        <v>83</v>
      </c>
    </row>
    <row r="4037" spans="1:16" x14ac:dyDescent="0.35">
      <c r="A4037" t="str">
        <f>VLOOKUP(E4037,kontoplaan!A451:F1919,6,FALSE)</f>
        <v>Põhitegevuse kulud</v>
      </c>
      <c r="B4037" t="str">
        <f>VLOOKUP(E4037,kontogrupp!A630:B1957,2,FALSE)</f>
        <v>55 - majandamiskulud</v>
      </c>
      <c r="C4037" t="s">
        <v>86</v>
      </c>
      <c r="D4037">
        <v>862</v>
      </c>
      <c r="E4037" s="1">
        <v>550099</v>
      </c>
      <c r="F4037" t="s">
        <v>86</v>
      </c>
      <c r="G4037" t="s">
        <v>58</v>
      </c>
      <c r="H4037" t="s">
        <v>59</v>
      </c>
      <c r="I4037" t="s">
        <v>60</v>
      </c>
      <c r="J4037" t="s">
        <v>59</v>
      </c>
      <c r="O4037" t="s">
        <v>2271</v>
      </c>
      <c r="P4037" t="s">
        <v>2272</v>
      </c>
    </row>
    <row r="4038" spans="1:16" x14ac:dyDescent="0.35">
      <c r="A4038" t="str">
        <f>VLOOKUP(E4038,kontoplaan!A452:F1920,6,FALSE)</f>
        <v>Põhitegevuse kulud</v>
      </c>
      <c r="B4038" t="str">
        <f>VLOOKUP(E4038,kontogrupp!A631:B1958,2,FALSE)</f>
        <v>55 - majandamiskulud</v>
      </c>
      <c r="C4038" t="s">
        <v>86</v>
      </c>
      <c r="D4038">
        <v>431</v>
      </c>
      <c r="E4038" s="1">
        <v>550099</v>
      </c>
      <c r="F4038" t="s">
        <v>86</v>
      </c>
      <c r="G4038" t="s">
        <v>58</v>
      </c>
      <c r="H4038" t="s">
        <v>59</v>
      </c>
      <c r="I4038" t="s">
        <v>60</v>
      </c>
      <c r="J4038" t="s">
        <v>59</v>
      </c>
      <c r="O4038" t="s">
        <v>2273</v>
      </c>
      <c r="P4038" t="s">
        <v>2274</v>
      </c>
    </row>
    <row r="4039" spans="1:16" x14ac:dyDescent="0.35">
      <c r="A4039" t="str">
        <f>VLOOKUP(E4039,kontoplaan!A453:F1921,6,FALSE)</f>
        <v>Põhitegevuse kulud</v>
      </c>
      <c r="B4039" t="str">
        <f>VLOOKUP(E4039,kontogrupp!A632:B1959,2,FALSE)</f>
        <v>55 - majandamiskulud</v>
      </c>
      <c r="C4039" t="s">
        <v>86</v>
      </c>
      <c r="D4039">
        <v>754</v>
      </c>
      <c r="E4039" s="1">
        <v>550099</v>
      </c>
      <c r="F4039" t="s">
        <v>86</v>
      </c>
      <c r="G4039" t="s">
        <v>58</v>
      </c>
      <c r="H4039" t="s">
        <v>59</v>
      </c>
      <c r="I4039" t="s">
        <v>60</v>
      </c>
      <c r="J4039" t="s">
        <v>59</v>
      </c>
      <c r="O4039" t="s">
        <v>2275</v>
      </c>
      <c r="P4039" t="s">
        <v>2276</v>
      </c>
    </row>
    <row r="4040" spans="1:16" x14ac:dyDescent="0.35">
      <c r="A4040" t="str">
        <f>VLOOKUP(E4040,kontoplaan!A454:F1922,6,FALSE)</f>
        <v>Põhitegevuse kulud</v>
      </c>
      <c r="B4040" t="str">
        <f>VLOOKUP(E4040,kontogrupp!A633:B1960,2,FALSE)</f>
        <v>55 - majandamiskulud</v>
      </c>
      <c r="C4040" t="s">
        <v>86</v>
      </c>
      <c r="D4040">
        <v>216</v>
      </c>
      <c r="E4040" s="1">
        <v>550099</v>
      </c>
      <c r="F4040" t="s">
        <v>86</v>
      </c>
      <c r="G4040" t="s">
        <v>58</v>
      </c>
      <c r="H4040" t="s">
        <v>59</v>
      </c>
      <c r="I4040" t="s">
        <v>60</v>
      </c>
      <c r="J4040" t="s">
        <v>59</v>
      </c>
      <c r="O4040" t="s">
        <v>2277</v>
      </c>
      <c r="P4040" t="s">
        <v>2278</v>
      </c>
    </row>
    <row r="4041" spans="1:16" x14ac:dyDescent="0.35">
      <c r="A4041" t="str">
        <f>VLOOKUP(E4041,kontoplaan!A455:F1923,6,FALSE)</f>
        <v>Põhitegevuse kulud</v>
      </c>
      <c r="B4041" t="str">
        <f>VLOOKUP(E4041,kontogrupp!A634:B1961,2,FALSE)</f>
        <v>55 - majandamiskulud</v>
      </c>
      <c r="C4041" t="s">
        <v>86</v>
      </c>
      <c r="D4041">
        <v>216</v>
      </c>
      <c r="E4041" s="1">
        <v>550099</v>
      </c>
      <c r="F4041" t="s">
        <v>86</v>
      </c>
      <c r="G4041" t="s">
        <v>58</v>
      </c>
      <c r="H4041" t="s">
        <v>59</v>
      </c>
      <c r="I4041" t="s">
        <v>60</v>
      </c>
      <c r="J4041" t="s">
        <v>59</v>
      </c>
      <c r="O4041" t="s">
        <v>1534</v>
      </c>
      <c r="P4041" t="s">
        <v>1535</v>
      </c>
    </row>
    <row r="4042" spans="1:16" x14ac:dyDescent="0.35">
      <c r="A4042" t="str">
        <f>VLOOKUP(E4042,kontoplaan!A456:F1924,6,FALSE)</f>
        <v>Põhitegevuse kulud</v>
      </c>
      <c r="B4042" t="str">
        <f>VLOOKUP(E4042,kontogrupp!A635:B1962,2,FALSE)</f>
        <v>55 - majandamiskulud</v>
      </c>
      <c r="C4042" t="s">
        <v>86</v>
      </c>
      <c r="D4042">
        <v>216</v>
      </c>
      <c r="E4042" s="1">
        <v>550099</v>
      </c>
      <c r="F4042" t="s">
        <v>86</v>
      </c>
      <c r="G4042" t="s">
        <v>58</v>
      </c>
      <c r="H4042" t="s">
        <v>59</v>
      </c>
      <c r="I4042" t="s">
        <v>60</v>
      </c>
      <c r="J4042" t="s">
        <v>59</v>
      </c>
      <c r="O4042" t="s">
        <v>2279</v>
      </c>
      <c r="P4042" t="s">
        <v>2280</v>
      </c>
    </row>
    <row r="4043" spans="1:16" x14ac:dyDescent="0.35">
      <c r="A4043" t="str">
        <f>VLOOKUP(E4043,kontoplaan!A457:F1925,6,FALSE)</f>
        <v>Põhitegevuse kulud</v>
      </c>
      <c r="B4043" t="str">
        <f>VLOOKUP(E4043,kontogrupp!A636:B1963,2,FALSE)</f>
        <v>50 - tööjõukulud</v>
      </c>
      <c r="C4043" t="s">
        <v>928</v>
      </c>
      <c r="D4043">
        <v>57819</v>
      </c>
      <c r="E4043" s="1">
        <v>500007</v>
      </c>
      <c r="F4043" t="s">
        <v>928</v>
      </c>
      <c r="G4043" t="s">
        <v>58</v>
      </c>
      <c r="H4043" t="s">
        <v>59</v>
      </c>
      <c r="I4043" t="s">
        <v>60</v>
      </c>
      <c r="J4043" t="s">
        <v>59</v>
      </c>
      <c r="O4043" t="s">
        <v>924</v>
      </c>
      <c r="P4043" t="s">
        <v>925</v>
      </c>
    </row>
    <row r="4044" spans="1:16" x14ac:dyDescent="0.35">
      <c r="A4044" t="str">
        <f>VLOOKUP(E4044,kontoplaan!A458:F1926,6,FALSE)</f>
        <v>Põhitegevuse kulud</v>
      </c>
      <c r="B4044" t="str">
        <f>VLOOKUP(E4044,kontogrupp!A637:B1964,2,FALSE)</f>
        <v>50 - tööjõukulud</v>
      </c>
      <c r="C4044" t="s">
        <v>28</v>
      </c>
      <c r="D4044">
        <v>19080</v>
      </c>
      <c r="E4044" s="1">
        <v>506000</v>
      </c>
      <c r="F4044" t="s">
        <v>28</v>
      </c>
      <c r="G4044" t="s">
        <v>58</v>
      </c>
      <c r="H4044" t="s">
        <v>59</v>
      </c>
      <c r="I4044" t="s">
        <v>60</v>
      </c>
      <c r="J4044" t="s">
        <v>59</v>
      </c>
      <c r="O4044" t="s">
        <v>924</v>
      </c>
      <c r="P4044" t="s">
        <v>925</v>
      </c>
    </row>
    <row r="4045" spans="1:16" x14ac:dyDescent="0.35">
      <c r="A4045" t="str">
        <f>VLOOKUP(E4045,kontoplaan!A459:F1927,6,FALSE)</f>
        <v>Põhitegevuse kulud</v>
      </c>
      <c r="B4045" t="str">
        <f>VLOOKUP(E4045,kontogrupp!A638:B1965,2,FALSE)</f>
        <v>55 - majandamiskulud</v>
      </c>
      <c r="C4045" t="s">
        <v>74</v>
      </c>
      <c r="D4045">
        <v>2783</v>
      </c>
      <c r="E4045" s="1">
        <v>505099</v>
      </c>
      <c r="F4045" t="s">
        <v>74</v>
      </c>
      <c r="G4045" t="s">
        <v>58</v>
      </c>
      <c r="H4045" t="s">
        <v>59</v>
      </c>
      <c r="I4045" t="s">
        <v>60</v>
      </c>
      <c r="J4045" t="s">
        <v>59</v>
      </c>
      <c r="O4045" t="s">
        <v>69</v>
      </c>
      <c r="P4045" t="s">
        <v>70</v>
      </c>
    </row>
    <row r="4046" spans="1:16" x14ac:dyDescent="0.35">
      <c r="A4046" t="str">
        <f>VLOOKUP(E4046,kontoplaan!A460:F1928,6,FALSE)</f>
        <v>Põhitegevuse kulud</v>
      </c>
      <c r="B4046" t="str">
        <f>VLOOKUP(E4046,kontogrupp!A639:B1966,2,FALSE)</f>
        <v>50 - tööjõukulud</v>
      </c>
      <c r="C4046" t="s">
        <v>72</v>
      </c>
      <c r="D4046">
        <v>1733</v>
      </c>
      <c r="E4046" s="1">
        <v>506010</v>
      </c>
      <c r="F4046" t="s">
        <v>72</v>
      </c>
      <c r="G4046" t="s">
        <v>58</v>
      </c>
      <c r="H4046" t="s">
        <v>59</v>
      </c>
      <c r="I4046" t="s">
        <v>60</v>
      </c>
      <c r="J4046" t="s">
        <v>59</v>
      </c>
      <c r="O4046" t="s">
        <v>69</v>
      </c>
      <c r="P4046" t="s">
        <v>70</v>
      </c>
    </row>
    <row r="4047" spans="1:16" x14ac:dyDescent="0.35">
      <c r="A4047" t="str">
        <f>VLOOKUP(E4047,kontoplaan!A461:F1929,6,FALSE)</f>
        <v>Põhitegevuse kulud</v>
      </c>
      <c r="B4047" t="str">
        <f>VLOOKUP(E4047,kontogrupp!A640:B1967,2,FALSE)</f>
        <v>50 - tööjõukulud</v>
      </c>
      <c r="C4047" t="s">
        <v>68</v>
      </c>
      <c r="D4047">
        <v>1050</v>
      </c>
      <c r="E4047" s="1">
        <v>506030</v>
      </c>
      <c r="F4047" t="s">
        <v>68</v>
      </c>
      <c r="G4047" t="s">
        <v>58</v>
      </c>
      <c r="H4047" t="s">
        <v>59</v>
      </c>
      <c r="I4047" t="s">
        <v>60</v>
      </c>
      <c r="J4047" t="s">
        <v>59</v>
      </c>
      <c r="O4047" t="s">
        <v>69</v>
      </c>
      <c r="P4047" t="s">
        <v>70</v>
      </c>
    </row>
    <row r="4048" spans="1:16" x14ac:dyDescent="0.35">
      <c r="A4048" t="str">
        <f>VLOOKUP(E4048,kontoplaan!A462:F1930,6,FALSE)</f>
        <v>Põhitegevuse kulud</v>
      </c>
      <c r="B4048" t="str">
        <f>VLOOKUP(E4048,kontogrupp!A641:B1968,2,FALSE)</f>
        <v>55 - majandamiskulud</v>
      </c>
      <c r="C4048" t="s">
        <v>76</v>
      </c>
      <c r="D4048">
        <v>11250</v>
      </c>
      <c r="E4048" s="1">
        <v>550040</v>
      </c>
      <c r="F4048" t="s">
        <v>76</v>
      </c>
      <c r="G4048" t="s">
        <v>58</v>
      </c>
      <c r="H4048" t="s">
        <v>59</v>
      </c>
      <c r="I4048" t="s">
        <v>60</v>
      </c>
      <c r="J4048" t="s">
        <v>59</v>
      </c>
      <c r="O4048" t="s">
        <v>65</v>
      </c>
      <c r="P4048" t="s">
        <v>66</v>
      </c>
    </row>
    <row r="4049" spans="1:16" x14ac:dyDescent="0.35">
      <c r="A4049" t="str">
        <f>VLOOKUP(E4049,kontoplaan!A463:F1931,6,FALSE)</f>
        <v>Põhitegevuse kulud</v>
      </c>
      <c r="B4049" t="str">
        <f>VLOOKUP(E4049,kontogrupp!A642:B1969,2,FALSE)</f>
        <v>55 - majandamiskulud</v>
      </c>
      <c r="C4049" t="s">
        <v>1060</v>
      </c>
      <c r="D4049">
        <v>90</v>
      </c>
      <c r="E4049" s="1">
        <v>550051</v>
      </c>
      <c r="F4049" t="s">
        <v>1060</v>
      </c>
      <c r="G4049" t="s">
        <v>126</v>
      </c>
      <c r="H4049" t="s">
        <v>127</v>
      </c>
      <c r="I4049" t="s">
        <v>21</v>
      </c>
      <c r="J4049" t="s">
        <v>22</v>
      </c>
    </row>
    <row r="4050" spans="1:16" hidden="1" x14ac:dyDescent="0.35">
      <c r="A4050" t="str">
        <f>VLOOKUP(E4050,kontoplaan!A464:F1932,6,FALSE)</f>
        <v>Põhitegevuse tulud</v>
      </c>
      <c r="B4050" t="str">
        <f>VLOOKUP(E4050,kontogrupp!A643:B1970,2,FALSE)</f>
        <v>30 - maksutulud</v>
      </c>
      <c r="C4050" t="s">
        <v>125</v>
      </c>
      <c r="D4050">
        <v>21290360</v>
      </c>
      <c r="E4050" s="1">
        <v>300000</v>
      </c>
      <c r="F4050" t="s">
        <v>125</v>
      </c>
      <c r="G4050" t="s">
        <v>126</v>
      </c>
      <c r="H4050" t="s">
        <v>127</v>
      </c>
      <c r="I4050" t="s">
        <v>21</v>
      </c>
      <c r="J4050" t="s">
        <v>22</v>
      </c>
    </row>
    <row r="4051" spans="1:16" hidden="1" x14ac:dyDescent="0.35">
      <c r="A4051" t="str">
        <f>VLOOKUP(E4051,kontoplaan!A465:F1933,6,FALSE)</f>
        <v>Põhitegevuse tulud</v>
      </c>
      <c r="B4051" t="str">
        <f>VLOOKUP(E4051,kontogrupp!A644:B1971,2,FALSE)</f>
        <v>30 - maksutulud</v>
      </c>
      <c r="C4051" t="s">
        <v>130</v>
      </c>
      <c r="D4051">
        <v>195000</v>
      </c>
      <c r="E4051" s="1">
        <v>303000</v>
      </c>
      <c r="F4051" t="s">
        <v>130</v>
      </c>
      <c r="G4051" t="s">
        <v>126</v>
      </c>
      <c r="H4051" t="s">
        <v>127</v>
      </c>
      <c r="I4051" t="s">
        <v>21</v>
      </c>
      <c r="J4051" t="s">
        <v>22</v>
      </c>
    </row>
    <row r="4052" spans="1:16" hidden="1" x14ac:dyDescent="0.35">
      <c r="A4052" t="str">
        <f>VLOOKUP(E4052,kontoplaan!A466:F1934,6,FALSE)</f>
        <v>Põhitegevuse tulud</v>
      </c>
      <c r="B4052" t="str">
        <f>VLOOKUP(E4052,kontogrupp!A645:B1972,2,FALSE)</f>
        <v>30 - maksutulud</v>
      </c>
      <c r="C4052" t="s">
        <v>2281</v>
      </c>
      <c r="D4052">
        <v>15500</v>
      </c>
      <c r="E4052" s="1">
        <v>304400</v>
      </c>
      <c r="F4052" t="s">
        <v>2281</v>
      </c>
      <c r="G4052" t="s">
        <v>126</v>
      </c>
      <c r="H4052" t="s">
        <v>127</v>
      </c>
      <c r="I4052" t="s">
        <v>21</v>
      </c>
      <c r="J4052" t="s">
        <v>22</v>
      </c>
    </row>
    <row r="4053" spans="1:16" x14ac:dyDescent="0.35">
      <c r="A4053" t="str">
        <f>VLOOKUP(E4053,kontoplaan!A467:F1935,6,FALSE)</f>
        <v>Põhitegevuse kulud</v>
      </c>
      <c r="B4053" t="str">
        <f>VLOOKUP(E4053,kontogrupp!A646:B1973,2,FALSE)</f>
        <v>55 - majandamiskulud</v>
      </c>
      <c r="C4053" t="s">
        <v>2283</v>
      </c>
      <c r="D4053">
        <v>2000</v>
      </c>
      <c r="E4053" s="1">
        <v>551500</v>
      </c>
      <c r="F4053" t="s">
        <v>169</v>
      </c>
      <c r="G4053" t="s">
        <v>288</v>
      </c>
      <c r="H4053" t="s">
        <v>289</v>
      </c>
      <c r="I4053" t="s">
        <v>117</v>
      </c>
      <c r="J4053" t="s">
        <v>118</v>
      </c>
    </row>
    <row r="4054" spans="1:16" x14ac:dyDescent="0.35">
      <c r="A4054" t="str">
        <f>VLOOKUP(E4054,kontoplaan!A468:F1936,6,FALSE)</f>
        <v>Põhitegevuse kulud</v>
      </c>
      <c r="B4054" t="str">
        <f>VLOOKUP(E4054,kontogrupp!A647:B1974,2,FALSE)</f>
        <v>41 - toetused füüsilistele isikutele</v>
      </c>
      <c r="C4054" t="s">
        <v>1664</v>
      </c>
      <c r="D4054">
        <v>2400</v>
      </c>
      <c r="E4054" s="1">
        <v>413400</v>
      </c>
      <c r="F4054" t="s">
        <v>1664</v>
      </c>
      <c r="G4054" t="s">
        <v>1016</v>
      </c>
      <c r="H4054" t="s">
        <v>1017</v>
      </c>
      <c r="I4054" t="s">
        <v>565</v>
      </c>
      <c r="J4054" t="s">
        <v>566</v>
      </c>
      <c r="O4054" t="s">
        <v>1665</v>
      </c>
      <c r="P4054" t="s">
        <v>1666</v>
      </c>
    </row>
    <row r="4055" spans="1:16" x14ac:dyDescent="0.35">
      <c r="A4055" t="str">
        <f>VLOOKUP(E4055,kontoplaan!A469:F1937,6,FALSE)</f>
        <v>Põhitegevuse kulud</v>
      </c>
      <c r="B4055" t="str">
        <f>VLOOKUP(E4055,kontogrupp!A648:B1975,2,FALSE)</f>
        <v>50 - tööjõukulud</v>
      </c>
      <c r="C4055" t="s">
        <v>97</v>
      </c>
      <c r="D4055">
        <v>11000</v>
      </c>
      <c r="E4055" s="1">
        <v>500500</v>
      </c>
      <c r="F4055" t="s">
        <v>97</v>
      </c>
      <c r="G4055" t="s">
        <v>1016</v>
      </c>
      <c r="H4055" t="s">
        <v>1017</v>
      </c>
      <c r="I4055" t="s">
        <v>1447</v>
      </c>
      <c r="J4055" t="s">
        <v>1448</v>
      </c>
      <c r="O4055" t="s">
        <v>1449</v>
      </c>
      <c r="P4055" t="s">
        <v>1450</v>
      </c>
    </row>
    <row r="4056" spans="1:16" x14ac:dyDescent="0.35">
      <c r="A4056" t="str">
        <f>VLOOKUP(E4056,kontoplaan!A470:F1938,6,FALSE)</f>
        <v>Põhitegevuse kulud</v>
      </c>
      <c r="B4056" t="str">
        <f>VLOOKUP(E4056,kontogrupp!A649:B1976,2,FALSE)</f>
        <v>50 - tööjõukulud</v>
      </c>
      <c r="C4056" t="s">
        <v>28</v>
      </c>
      <c r="D4056">
        <v>3630</v>
      </c>
      <c r="E4056" s="1">
        <v>506000</v>
      </c>
      <c r="F4056" t="s">
        <v>28</v>
      </c>
      <c r="G4056" t="s">
        <v>1016</v>
      </c>
      <c r="H4056" t="s">
        <v>1017</v>
      </c>
      <c r="I4056" t="s">
        <v>1447</v>
      </c>
      <c r="J4056" t="s">
        <v>1448</v>
      </c>
      <c r="O4056" t="s">
        <v>1449</v>
      </c>
      <c r="P4056" t="s">
        <v>1450</v>
      </c>
    </row>
    <row r="4057" spans="1:16" x14ac:dyDescent="0.35">
      <c r="A4057" t="str">
        <f>VLOOKUP(E4057,kontoplaan!A471:F1939,6,FALSE)</f>
        <v>Põhitegevuse kulud</v>
      </c>
      <c r="B4057" t="str">
        <f>VLOOKUP(E4057,kontogrupp!A650:B1977,2,FALSE)</f>
        <v>50 - tööjõukulud</v>
      </c>
      <c r="C4057" t="s">
        <v>18</v>
      </c>
      <c r="D4057">
        <v>88</v>
      </c>
      <c r="E4057" s="1">
        <v>506040</v>
      </c>
      <c r="F4057" t="s">
        <v>18</v>
      </c>
      <c r="G4057" t="s">
        <v>1016</v>
      </c>
      <c r="H4057" t="s">
        <v>1017</v>
      </c>
      <c r="I4057" t="s">
        <v>1447</v>
      </c>
      <c r="J4057" t="s">
        <v>1448</v>
      </c>
      <c r="O4057" t="s">
        <v>1449</v>
      </c>
      <c r="P4057" t="s">
        <v>1450</v>
      </c>
    </row>
    <row r="4058" spans="1:16" x14ac:dyDescent="0.35">
      <c r="A4058" t="str">
        <f>VLOOKUP(E4058,kontoplaan!A472:F1940,6,FALSE)</f>
        <v>Põhitegevuse kulud</v>
      </c>
      <c r="B4058" t="str">
        <f>VLOOKUP(E4058,kontogrupp!A651:B1978,2,FALSE)</f>
        <v>41 - toetused füüsilistele isikutele</v>
      </c>
      <c r="C4058" t="s">
        <v>1057</v>
      </c>
      <c r="D4058">
        <v>2500</v>
      </c>
      <c r="E4058" s="1">
        <v>413899</v>
      </c>
      <c r="F4058" t="s">
        <v>1057</v>
      </c>
      <c r="G4058" t="s">
        <v>1016</v>
      </c>
      <c r="H4058" t="s">
        <v>1017</v>
      </c>
      <c r="I4058" t="s">
        <v>565</v>
      </c>
      <c r="J4058" t="s">
        <v>566</v>
      </c>
      <c r="O4058" t="s">
        <v>2284</v>
      </c>
      <c r="P4058" t="s">
        <v>2285</v>
      </c>
    </row>
    <row r="4059" spans="1:16" x14ac:dyDescent="0.35">
      <c r="A4059" t="str">
        <f>VLOOKUP(E4059,kontoplaan!A473:F1941,6,FALSE)</f>
        <v>Põhitegevuse kulud</v>
      </c>
      <c r="B4059" t="str">
        <f>VLOOKUP(E4059,kontogrupp!A652:B1979,2,FALSE)</f>
        <v>45 - toetused juriidilistele isikutele</v>
      </c>
      <c r="C4059" t="s">
        <v>162</v>
      </c>
      <c r="D4059">
        <v>4500</v>
      </c>
      <c r="E4059" s="1">
        <v>450000</v>
      </c>
      <c r="F4059" t="s">
        <v>162</v>
      </c>
      <c r="G4059" t="s">
        <v>139</v>
      </c>
      <c r="H4059" t="s">
        <v>140</v>
      </c>
      <c r="I4059" t="s">
        <v>615</v>
      </c>
      <c r="J4059" t="s">
        <v>616</v>
      </c>
      <c r="O4059" t="s">
        <v>2286</v>
      </c>
      <c r="P4059" t="s">
        <v>2287</v>
      </c>
    </row>
    <row r="4060" spans="1:16" x14ac:dyDescent="0.35">
      <c r="A4060" t="str">
        <f>VLOOKUP(E4060,kontoplaan!A474:F1942,6,FALSE)</f>
        <v>Põhitegevuse kulud</v>
      </c>
      <c r="B4060" t="str">
        <f>VLOOKUP(E4060,kontogrupp!A653:B1980,2,FALSE)</f>
        <v>50 - tööjõukulud</v>
      </c>
      <c r="C4060" t="s">
        <v>2038</v>
      </c>
      <c r="D4060">
        <v>19500</v>
      </c>
      <c r="E4060" s="1">
        <v>500210</v>
      </c>
      <c r="F4060" t="s">
        <v>220</v>
      </c>
      <c r="G4060" t="s">
        <v>613</v>
      </c>
      <c r="H4060" t="s">
        <v>614</v>
      </c>
      <c r="I4060" t="s">
        <v>615</v>
      </c>
      <c r="J4060" t="s">
        <v>616</v>
      </c>
    </row>
    <row r="4061" spans="1:16" x14ac:dyDescent="0.35">
      <c r="A4061" t="str">
        <f>VLOOKUP(E4061,kontoplaan!A475:F1943,6,FALSE)</f>
        <v>Põhitegevuse kulud</v>
      </c>
      <c r="B4061" t="str">
        <f>VLOOKUP(E4061,kontogrupp!A654:B1981,2,FALSE)</f>
        <v>50 - tööjõukulud</v>
      </c>
      <c r="C4061" t="s">
        <v>2038</v>
      </c>
      <c r="D4061">
        <v>47052</v>
      </c>
      <c r="E4061" s="1">
        <v>500250</v>
      </c>
      <c r="F4061" t="s">
        <v>102</v>
      </c>
      <c r="G4061" t="s">
        <v>613</v>
      </c>
      <c r="H4061" t="s">
        <v>614</v>
      </c>
      <c r="I4061" t="s">
        <v>615</v>
      </c>
      <c r="J4061" t="s">
        <v>616</v>
      </c>
    </row>
    <row r="4062" spans="1:16" x14ac:dyDescent="0.35">
      <c r="A4062" t="str">
        <f>VLOOKUP(E4062,kontoplaan!A476:F1944,6,FALSE)</f>
        <v>Põhitegevuse kulud</v>
      </c>
      <c r="B4062" t="str">
        <f>VLOOKUP(E4062,kontogrupp!A655:B1982,2,FALSE)</f>
        <v>50 - tööjõukulud</v>
      </c>
      <c r="C4062" t="s">
        <v>2288</v>
      </c>
      <c r="D4062">
        <v>6700</v>
      </c>
      <c r="E4062" s="1">
        <v>500500</v>
      </c>
      <c r="F4062" t="s">
        <v>97</v>
      </c>
      <c r="G4062" t="s">
        <v>613</v>
      </c>
      <c r="H4062" t="s">
        <v>614</v>
      </c>
      <c r="I4062" t="s">
        <v>615</v>
      </c>
      <c r="J4062" t="s">
        <v>616</v>
      </c>
      <c r="M4062" t="s">
        <v>1371</v>
      </c>
      <c r="N4062" t="s">
        <v>1372</v>
      </c>
    </row>
    <row r="4063" spans="1:16" x14ac:dyDescent="0.35">
      <c r="A4063" t="str">
        <f>VLOOKUP(E4063,kontoplaan!A477:F1945,6,FALSE)</f>
        <v>Põhitegevuse kulud</v>
      </c>
      <c r="B4063" t="str">
        <f>VLOOKUP(E4063,kontogrupp!A656:B1983,2,FALSE)</f>
        <v>50 - tööjõukulud</v>
      </c>
      <c r="C4063" t="s">
        <v>97</v>
      </c>
      <c r="D4063">
        <v>6600</v>
      </c>
      <c r="E4063" s="1">
        <v>500500</v>
      </c>
      <c r="F4063" t="s">
        <v>97</v>
      </c>
      <c r="G4063" t="s">
        <v>613</v>
      </c>
      <c r="H4063" t="s">
        <v>614</v>
      </c>
      <c r="I4063" t="s">
        <v>615</v>
      </c>
      <c r="J4063" t="s">
        <v>616</v>
      </c>
    </row>
    <row r="4064" spans="1:16" x14ac:dyDescent="0.35">
      <c r="A4064" t="str">
        <f>VLOOKUP(E4064,kontoplaan!A478:F1946,6,FALSE)</f>
        <v>Põhitegevuse kulud</v>
      </c>
      <c r="B4064" t="str">
        <f>VLOOKUP(E4064,kontogrupp!A657:B1984,2,FALSE)</f>
        <v>55 - majandamiskulud</v>
      </c>
      <c r="C4064" t="s">
        <v>2289</v>
      </c>
      <c r="D4064">
        <v>11895</v>
      </c>
      <c r="E4064" s="1">
        <v>552520</v>
      </c>
      <c r="F4064" t="s">
        <v>297</v>
      </c>
      <c r="G4064" t="s">
        <v>221</v>
      </c>
      <c r="H4064" t="s">
        <v>222</v>
      </c>
      <c r="I4064" t="s">
        <v>223</v>
      </c>
      <c r="J4064" t="s">
        <v>224</v>
      </c>
    </row>
    <row r="4065" spans="1:16" x14ac:dyDescent="0.35">
      <c r="A4065" t="str">
        <f>VLOOKUP(E4065,kontoplaan!A479:F1947,6,FALSE)</f>
        <v>Põhitegevuse kulud</v>
      </c>
      <c r="B4065" t="str">
        <f>VLOOKUP(E4065,kontogrupp!A658:B1985,2,FALSE)</f>
        <v>50 - tööjõukulud</v>
      </c>
      <c r="C4065" t="s">
        <v>28</v>
      </c>
      <c r="D4065">
        <v>24140</v>
      </c>
      <c r="E4065" s="1">
        <v>506000</v>
      </c>
      <c r="F4065" t="s">
        <v>28</v>
      </c>
      <c r="G4065" t="s">
        <v>613</v>
      </c>
      <c r="H4065" t="s">
        <v>614</v>
      </c>
      <c r="I4065" t="s">
        <v>615</v>
      </c>
      <c r="J4065" t="s">
        <v>616</v>
      </c>
    </row>
    <row r="4066" spans="1:16" x14ac:dyDescent="0.35">
      <c r="A4066" t="str">
        <f>VLOOKUP(E4066,kontoplaan!A480:F1948,6,FALSE)</f>
        <v>Põhitegevuse kulud</v>
      </c>
      <c r="B4066" t="str">
        <f>VLOOKUP(E4066,kontogrupp!A659:B1986,2,FALSE)</f>
        <v>50 - tööjõukulud</v>
      </c>
      <c r="C4066" t="s">
        <v>18</v>
      </c>
      <c r="D4066">
        <v>585</v>
      </c>
      <c r="E4066" s="1">
        <v>506040</v>
      </c>
      <c r="F4066" t="s">
        <v>18</v>
      </c>
      <c r="G4066" t="s">
        <v>613</v>
      </c>
      <c r="H4066" t="s">
        <v>614</v>
      </c>
      <c r="I4066" t="s">
        <v>615</v>
      </c>
      <c r="J4066" t="s">
        <v>616</v>
      </c>
    </row>
    <row r="4067" spans="1:16" x14ac:dyDescent="0.35">
      <c r="A4067" t="str">
        <f>VLOOKUP(E4067,kontoplaan!A481:F1949,6,FALSE)</f>
        <v>Põhitegevuse kulud</v>
      </c>
      <c r="B4067" t="str">
        <f>VLOOKUP(E4067,kontogrupp!A660:B1987,2,FALSE)</f>
        <v>55 - majandamiskulud</v>
      </c>
      <c r="C4067" t="s">
        <v>57</v>
      </c>
      <c r="D4067">
        <v>309</v>
      </c>
      <c r="E4067" s="1">
        <v>550490</v>
      </c>
      <c r="F4067" t="s">
        <v>57</v>
      </c>
      <c r="G4067" t="s">
        <v>58</v>
      </c>
      <c r="H4067" t="s">
        <v>59</v>
      </c>
      <c r="I4067" t="s">
        <v>60</v>
      </c>
      <c r="J4067" t="s">
        <v>59</v>
      </c>
      <c r="O4067" t="s">
        <v>61</v>
      </c>
      <c r="P4067" t="s">
        <v>62</v>
      </c>
    </row>
    <row r="4068" spans="1:16" x14ac:dyDescent="0.35">
      <c r="A4068" t="str">
        <f>VLOOKUP(E4068,kontoplaan!A482:F1950,6,FALSE)</f>
        <v>Põhitegevuse kulud</v>
      </c>
      <c r="B4068" t="str">
        <f>VLOOKUP(E4068,kontogrupp!A661:B1988,2,FALSE)</f>
        <v>55 - majandamiskulud</v>
      </c>
      <c r="C4068" t="s">
        <v>276</v>
      </c>
      <c r="D4068">
        <v>200</v>
      </c>
      <c r="E4068" s="1">
        <v>550410</v>
      </c>
      <c r="F4068" t="s">
        <v>276</v>
      </c>
      <c r="G4068" t="s">
        <v>337</v>
      </c>
      <c r="H4068" t="s">
        <v>338</v>
      </c>
      <c r="I4068" t="s">
        <v>339</v>
      </c>
      <c r="J4068" t="s">
        <v>340</v>
      </c>
    </row>
    <row r="4069" spans="1:16" x14ac:dyDescent="0.35">
      <c r="A4069" t="str">
        <f>VLOOKUP(E4069,kontoplaan!A483:F1951,6,FALSE)</f>
        <v>Põhitegevuse kulud</v>
      </c>
      <c r="B4069" t="str">
        <f>VLOOKUP(E4069,kontogrupp!A662:B1989,2,FALSE)</f>
        <v>55 - majandamiskulud</v>
      </c>
      <c r="C4069" t="s">
        <v>478</v>
      </c>
      <c r="D4069">
        <v>400</v>
      </c>
      <c r="E4069" s="1">
        <v>551306</v>
      </c>
      <c r="F4069" t="s">
        <v>478</v>
      </c>
      <c r="G4069" t="s">
        <v>337</v>
      </c>
      <c r="H4069" t="s">
        <v>338</v>
      </c>
      <c r="I4069" t="s">
        <v>339</v>
      </c>
      <c r="J4069" t="s">
        <v>340</v>
      </c>
    </row>
    <row r="4070" spans="1:16" x14ac:dyDescent="0.35">
      <c r="A4070" t="str">
        <f>VLOOKUP(E4070,kontoplaan!A484:F1952,6,FALSE)</f>
        <v>Põhitegevuse kulud</v>
      </c>
      <c r="B4070" t="str">
        <f>VLOOKUP(E4070,kontogrupp!A663:B1990,2,FALSE)</f>
        <v>55 - majandamiskulud</v>
      </c>
      <c r="C4070" t="s">
        <v>347</v>
      </c>
      <c r="D4070">
        <v>900</v>
      </c>
      <c r="E4070" s="1">
        <v>551290</v>
      </c>
      <c r="F4070" t="s">
        <v>347</v>
      </c>
      <c r="G4070" t="s">
        <v>47</v>
      </c>
      <c r="H4070" t="s">
        <v>48</v>
      </c>
      <c r="I4070" t="s">
        <v>1513</v>
      </c>
      <c r="J4070" t="s">
        <v>1514</v>
      </c>
      <c r="O4070" t="s">
        <v>2290</v>
      </c>
      <c r="P4070" t="s">
        <v>2291</v>
      </c>
    </row>
    <row r="4071" spans="1:16" x14ac:dyDescent="0.35">
      <c r="A4071" t="str">
        <f>VLOOKUP(E4071,kontoplaan!A485:F1953,6,FALSE)</f>
        <v>Põhitegevuse kulud</v>
      </c>
      <c r="B4071" t="str">
        <f>VLOOKUP(E4071,kontogrupp!A664:B1991,2,FALSE)</f>
        <v>55 - majandamiskulud</v>
      </c>
      <c r="C4071" t="s">
        <v>347</v>
      </c>
      <c r="D4071">
        <v>18000</v>
      </c>
      <c r="E4071" s="1">
        <v>551290</v>
      </c>
      <c r="F4071" t="s">
        <v>347</v>
      </c>
      <c r="G4071" t="s">
        <v>47</v>
      </c>
      <c r="H4071" t="s">
        <v>48</v>
      </c>
      <c r="I4071" t="s">
        <v>1513</v>
      </c>
      <c r="J4071" t="s">
        <v>1514</v>
      </c>
      <c r="O4071" t="s">
        <v>1517</v>
      </c>
      <c r="P4071" t="s">
        <v>1518</v>
      </c>
    </row>
    <row r="4072" spans="1:16" x14ac:dyDescent="0.35">
      <c r="A4072" t="str">
        <f>VLOOKUP(E4072,kontoplaan!A486:F1954,6,FALSE)</f>
        <v>Põhitegevuse kulud</v>
      </c>
      <c r="B4072" t="str">
        <f>VLOOKUP(E4072,kontogrupp!A665:B1992,2,FALSE)</f>
        <v>55 - majandamiskulud</v>
      </c>
      <c r="C4072" t="s">
        <v>347</v>
      </c>
      <c r="D4072">
        <v>3870</v>
      </c>
      <c r="E4072" s="1">
        <v>551290</v>
      </c>
      <c r="F4072" t="s">
        <v>347</v>
      </c>
      <c r="G4072" t="s">
        <v>47</v>
      </c>
      <c r="H4072" t="s">
        <v>48</v>
      </c>
      <c r="I4072" t="s">
        <v>369</v>
      </c>
      <c r="J4072" t="s">
        <v>370</v>
      </c>
      <c r="O4072" t="s">
        <v>2292</v>
      </c>
      <c r="P4072" t="s">
        <v>2293</v>
      </c>
    </row>
    <row r="4073" spans="1:16" x14ac:dyDescent="0.35">
      <c r="A4073" t="str">
        <f>VLOOKUP(E4073,kontoplaan!A487:F1955,6,FALSE)</f>
        <v>Põhitegevuse kulud</v>
      </c>
      <c r="B4073" t="str">
        <f>VLOOKUP(E4073,kontogrupp!A666:B1993,2,FALSE)</f>
        <v>55 - majandamiskulud</v>
      </c>
      <c r="C4073" t="s">
        <v>347</v>
      </c>
      <c r="D4073">
        <v>2000</v>
      </c>
      <c r="E4073" s="1">
        <v>551290</v>
      </c>
      <c r="F4073" t="s">
        <v>347</v>
      </c>
      <c r="G4073" t="s">
        <v>47</v>
      </c>
      <c r="H4073" t="s">
        <v>48</v>
      </c>
      <c r="I4073" t="s">
        <v>369</v>
      </c>
      <c r="J4073" t="s">
        <v>370</v>
      </c>
      <c r="O4073" t="s">
        <v>2294</v>
      </c>
      <c r="P4073" t="s">
        <v>2295</v>
      </c>
    </row>
    <row r="4074" spans="1:16" x14ac:dyDescent="0.35">
      <c r="A4074" t="str">
        <f>VLOOKUP(E4074,kontoplaan!A488:F1956,6,FALSE)</f>
        <v>Põhitegevuse kulud</v>
      </c>
      <c r="B4074" t="str">
        <f>VLOOKUP(E4074,kontogrupp!A667:B1994,2,FALSE)</f>
        <v>55 - majandamiskulud</v>
      </c>
      <c r="C4074" t="s">
        <v>2296</v>
      </c>
      <c r="D4074">
        <v>2700</v>
      </c>
      <c r="E4074" s="1">
        <v>551290</v>
      </c>
      <c r="F4074" t="s">
        <v>347</v>
      </c>
      <c r="G4074" t="s">
        <v>47</v>
      </c>
      <c r="H4074" t="s">
        <v>48</v>
      </c>
      <c r="I4074" t="s">
        <v>369</v>
      </c>
      <c r="J4074" t="s">
        <v>370</v>
      </c>
      <c r="O4074" t="s">
        <v>2297</v>
      </c>
      <c r="P4074" t="s">
        <v>2296</v>
      </c>
    </row>
    <row r="4075" spans="1:16" hidden="1" x14ac:dyDescent="0.35">
      <c r="A4075" t="str">
        <f>VLOOKUP(E4075,kontoplaan!A489:F1957,6,FALSE)</f>
        <v>Põhitegevuse tulud</v>
      </c>
      <c r="B4075" t="str">
        <f>VLOOKUP(E4075,kontogrupp!A668:B1995,2,FALSE)</f>
        <v>35 - saadud toetused</v>
      </c>
      <c r="C4075" t="s">
        <v>2298</v>
      </c>
      <c r="D4075">
        <v>25135</v>
      </c>
      <c r="E4075" s="1">
        <v>35000006</v>
      </c>
      <c r="F4075" t="s">
        <v>364</v>
      </c>
      <c r="G4075" t="s">
        <v>332</v>
      </c>
      <c r="H4075" t="s">
        <v>333</v>
      </c>
      <c r="I4075" t="s">
        <v>178</v>
      </c>
      <c r="J4075" t="s">
        <v>179</v>
      </c>
      <c r="O4075" t="s">
        <v>360</v>
      </c>
      <c r="P4075" t="s">
        <v>361</v>
      </c>
    </row>
    <row r="4076" spans="1:16" x14ac:dyDescent="0.35">
      <c r="A4076" t="str">
        <f>VLOOKUP(E4076,kontoplaan!A490:F1958,6,FALSE)</f>
        <v>Põhitegevuse kulud</v>
      </c>
      <c r="B4076" t="str">
        <f>VLOOKUP(E4076,kontogrupp!A669:B1996,2,FALSE)</f>
        <v>55 - majandamiskulud</v>
      </c>
      <c r="C4076" t="s">
        <v>2299</v>
      </c>
      <c r="D4076">
        <v>26161</v>
      </c>
      <c r="E4076" s="1">
        <v>551240</v>
      </c>
      <c r="F4076" t="s">
        <v>172</v>
      </c>
      <c r="G4076" t="s">
        <v>332</v>
      </c>
      <c r="H4076" t="s">
        <v>333</v>
      </c>
      <c r="I4076" t="s">
        <v>178</v>
      </c>
      <c r="J4076" t="s">
        <v>179</v>
      </c>
      <c r="O4076" t="s">
        <v>360</v>
      </c>
      <c r="P4076" t="s">
        <v>361</v>
      </c>
    </row>
    <row r="4077" spans="1:16" hidden="1" x14ac:dyDescent="0.35">
      <c r="A4077" t="str">
        <f>VLOOKUP(E4077,kontoplaan!A491:F1959,6,FALSE)</f>
        <v>Põhitegevuse tulud</v>
      </c>
      <c r="B4077" t="str">
        <f>VLOOKUP(E4077,kontogrupp!A670:B1997,2,FALSE)</f>
        <v>35 - saadud toetused</v>
      </c>
      <c r="C4077" t="s">
        <v>2300</v>
      </c>
      <c r="D4077">
        <v>9445</v>
      </c>
      <c r="E4077" s="1">
        <v>35000006</v>
      </c>
      <c r="F4077" t="s">
        <v>364</v>
      </c>
      <c r="G4077" t="s">
        <v>332</v>
      </c>
      <c r="H4077" t="s">
        <v>333</v>
      </c>
      <c r="I4077" t="s">
        <v>178</v>
      </c>
      <c r="J4077" t="s">
        <v>179</v>
      </c>
      <c r="O4077" t="s">
        <v>360</v>
      </c>
      <c r="P4077" t="s">
        <v>361</v>
      </c>
    </row>
    <row r="4078" spans="1:16" x14ac:dyDescent="0.35">
      <c r="A4078" t="str">
        <f>VLOOKUP(E4078,kontoplaan!A492:F1960,6,FALSE)</f>
        <v>Põhitegevuse kulud</v>
      </c>
      <c r="B4078" t="str">
        <f>VLOOKUP(E4078,kontogrupp!A671:B1998,2,FALSE)</f>
        <v>55 - majandamiskulud</v>
      </c>
      <c r="C4078" t="s">
        <v>2301</v>
      </c>
      <c r="D4078">
        <v>5086</v>
      </c>
      <c r="E4078" s="1">
        <v>551240</v>
      </c>
      <c r="F4078" t="s">
        <v>172</v>
      </c>
      <c r="G4078" t="s">
        <v>332</v>
      </c>
      <c r="H4078" t="s">
        <v>333</v>
      </c>
      <c r="I4078" t="s">
        <v>178</v>
      </c>
      <c r="J4078" t="s">
        <v>179</v>
      </c>
      <c r="O4078" t="s">
        <v>360</v>
      </c>
      <c r="P4078" t="s">
        <v>361</v>
      </c>
    </row>
    <row r="4079" spans="1:16" x14ac:dyDescent="0.35">
      <c r="A4079" t="str">
        <f>VLOOKUP(E4079,kontoplaan!A493:F1961,6,FALSE)</f>
        <v>Põhitegevuse kulud</v>
      </c>
      <c r="B4079" t="str">
        <f>VLOOKUP(E4079,kontogrupp!A672:B1999,2,FALSE)</f>
        <v>45 - toetused juriidilistele isikutele</v>
      </c>
      <c r="C4079" t="s">
        <v>1064</v>
      </c>
      <c r="D4079">
        <v>200</v>
      </c>
      <c r="E4079" s="1">
        <v>452800</v>
      </c>
      <c r="F4079" t="s">
        <v>1064</v>
      </c>
      <c r="G4079" t="s">
        <v>380</v>
      </c>
      <c r="H4079" t="s">
        <v>381</v>
      </c>
      <c r="I4079" t="s">
        <v>250</v>
      </c>
      <c r="J4079" t="s">
        <v>251</v>
      </c>
    </row>
    <row r="4080" spans="1:16" x14ac:dyDescent="0.35">
      <c r="A4080" t="str">
        <f>VLOOKUP(E4080,kontoplaan!A494:F1962,6,FALSE)</f>
        <v>Põhitegevuse kulud</v>
      </c>
      <c r="B4080" t="str">
        <f>VLOOKUP(E4080,kontogrupp!A673:B2000,2,FALSE)</f>
        <v>55 - majandamiskulud</v>
      </c>
      <c r="C4080" t="s">
        <v>230</v>
      </c>
      <c r="D4080">
        <v>1000</v>
      </c>
      <c r="E4080" s="1">
        <v>551590</v>
      </c>
      <c r="F4080" t="s">
        <v>230</v>
      </c>
      <c r="G4080" t="s">
        <v>332</v>
      </c>
      <c r="H4080" t="s">
        <v>333</v>
      </c>
      <c r="I4080" t="s">
        <v>178</v>
      </c>
      <c r="J4080" t="s">
        <v>179</v>
      </c>
    </row>
    <row r="4081" spans="1:16" x14ac:dyDescent="0.35">
      <c r="A4081" t="str">
        <f>VLOOKUP(E4081,kontoplaan!A495:F1963,6,FALSE)</f>
        <v>Põhitegevuse kulud</v>
      </c>
      <c r="B4081" t="str">
        <f>VLOOKUP(E4081,kontogrupp!A674:B2001,2,FALSE)</f>
        <v>55 - majandamiskulud</v>
      </c>
      <c r="C4081" t="s">
        <v>1994</v>
      </c>
      <c r="D4081">
        <v>56000</v>
      </c>
      <c r="E4081" s="1">
        <v>551290</v>
      </c>
      <c r="F4081" t="s">
        <v>347</v>
      </c>
      <c r="G4081" t="s">
        <v>47</v>
      </c>
      <c r="H4081" t="s">
        <v>48</v>
      </c>
      <c r="I4081" t="s">
        <v>348</v>
      </c>
      <c r="J4081" t="s">
        <v>349</v>
      </c>
      <c r="O4081" t="s">
        <v>1993</v>
      </c>
      <c r="P4081" t="s">
        <v>1994</v>
      </c>
    </row>
    <row r="4082" spans="1:16" hidden="1" x14ac:dyDescent="0.35">
      <c r="A4082" t="str">
        <f>VLOOKUP(E4082,kontoplaan!A496:F1964,6,FALSE)</f>
        <v>Põhitegevuse tulud</v>
      </c>
      <c r="B4082" t="str">
        <f>VLOOKUP(E4082,kontogrupp!A675:B2002,2,FALSE)</f>
        <v>32 - tulud kaupade ja teenuste müügist</v>
      </c>
      <c r="C4082" t="s">
        <v>653</v>
      </c>
      <c r="D4082">
        <v>4080</v>
      </c>
      <c r="E4082" s="1">
        <v>322290</v>
      </c>
      <c r="F4082" t="s">
        <v>653</v>
      </c>
      <c r="G4082" t="s">
        <v>380</v>
      </c>
      <c r="H4082" t="s">
        <v>381</v>
      </c>
      <c r="I4082" t="s">
        <v>250</v>
      </c>
      <c r="J4082" t="s">
        <v>251</v>
      </c>
    </row>
    <row r="4083" spans="1:16" x14ac:dyDescent="0.35">
      <c r="A4083" t="str">
        <f>VLOOKUP(E4083,kontoplaan!A497:F1965,6,FALSE)</f>
        <v>Põhitegevuse kulud</v>
      </c>
      <c r="B4083" t="str">
        <f>VLOOKUP(E4083,kontogrupp!A676:B2003,2,FALSE)</f>
        <v>55 - majandamiskulud</v>
      </c>
      <c r="C4083" t="s">
        <v>172</v>
      </c>
      <c r="D4083">
        <v>3000</v>
      </c>
      <c r="E4083" s="1">
        <v>551240</v>
      </c>
      <c r="F4083" t="s">
        <v>172</v>
      </c>
      <c r="G4083" t="s">
        <v>332</v>
      </c>
      <c r="H4083" t="s">
        <v>333</v>
      </c>
      <c r="I4083" t="s">
        <v>178</v>
      </c>
      <c r="J4083" t="s">
        <v>179</v>
      </c>
      <c r="O4083" t="s">
        <v>360</v>
      </c>
      <c r="P4083" t="s">
        <v>361</v>
      </c>
    </row>
    <row r="4084" spans="1:16" x14ac:dyDescent="0.35">
      <c r="A4084" t="str">
        <f>VLOOKUP(E4084,kontoplaan!A498:F1966,6,FALSE)</f>
        <v>Põhitegevuse kulud</v>
      </c>
      <c r="B4084" t="str">
        <f>VLOOKUP(E4084,kontogrupp!A677:B2004,2,FALSE)</f>
        <v>55 - majandamiskulud</v>
      </c>
      <c r="C4084" t="s">
        <v>351</v>
      </c>
      <c r="D4084">
        <v>50000</v>
      </c>
      <c r="E4084" s="1">
        <v>551290</v>
      </c>
      <c r="F4084" t="s">
        <v>347</v>
      </c>
      <c r="G4084" t="s">
        <v>47</v>
      </c>
      <c r="H4084" t="s">
        <v>48</v>
      </c>
      <c r="I4084" t="s">
        <v>348</v>
      </c>
      <c r="J4084" t="s">
        <v>349</v>
      </c>
      <c r="O4084" t="s">
        <v>350</v>
      </c>
      <c r="P4084" t="s">
        <v>351</v>
      </c>
    </row>
    <row r="4085" spans="1:16" x14ac:dyDescent="0.35">
      <c r="A4085" t="str">
        <f>VLOOKUP(E4085,kontoplaan!A499:F1967,6,FALSE)</f>
        <v>Põhitegevuse kulud</v>
      </c>
      <c r="B4085" t="str">
        <f>VLOOKUP(E4085,kontogrupp!A678:B2005,2,FALSE)</f>
        <v>55 - majandamiskulud</v>
      </c>
      <c r="C4085" t="s">
        <v>190</v>
      </c>
      <c r="D4085">
        <v>2000</v>
      </c>
      <c r="E4085" s="1">
        <v>550000</v>
      </c>
      <c r="F4085" t="s">
        <v>190</v>
      </c>
      <c r="G4085" t="s">
        <v>19</v>
      </c>
      <c r="H4085" t="s">
        <v>20</v>
      </c>
      <c r="I4085" t="s">
        <v>21</v>
      </c>
      <c r="J4085" t="s">
        <v>22</v>
      </c>
      <c r="O4085" t="s">
        <v>977</v>
      </c>
      <c r="P4085" t="s">
        <v>978</v>
      </c>
    </row>
    <row r="4086" spans="1:16" x14ac:dyDescent="0.35">
      <c r="A4086" t="str">
        <f>VLOOKUP(E4086,kontoplaan!A500:F1968,6,FALSE)</f>
        <v>Põhitegevuse kulud</v>
      </c>
      <c r="B4086" t="str">
        <f>VLOOKUP(E4086,kontogrupp!A679:B2006,2,FALSE)</f>
        <v>55 - majandamiskulud</v>
      </c>
      <c r="C4086" t="s">
        <v>2302</v>
      </c>
      <c r="D4086">
        <v>128250</v>
      </c>
      <c r="E4086" s="1">
        <v>551240</v>
      </c>
      <c r="F4086" t="s">
        <v>172</v>
      </c>
      <c r="G4086" t="s">
        <v>47</v>
      </c>
      <c r="H4086" t="s">
        <v>48</v>
      </c>
      <c r="I4086" t="s">
        <v>355</v>
      </c>
      <c r="J4086" t="s">
        <v>356</v>
      </c>
      <c r="O4086" t="s">
        <v>2303</v>
      </c>
      <c r="P4086" t="s">
        <v>2302</v>
      </c>
    </row>
    <row r="4087" spans="1:16" x14ac:dyDescent="0.35">
      <c r="A4087" t="str">
        <f>VLOOKUP(E4087,kontoplaan!A501:F1969,6,FALSE)</f>
        <v>Põhitegevuse kulud</v>
      </c>
      <c r="B4087" t="str">
        <f>VLOOKUP(E4087,kontogrupp!A680:B2007,2,FALSE)</f>
        <v>55 - majandamiskulud</v>
      </c>
      <c r="C4087" t="s">
        <v>358</v>
      </c>
      <c r="D4087">
        <v>192972</v>
      </c>
      <c r="E4087" s="1">
        <v>551210</v>
      </c>
      <c r="F4087" t="s">
        <v>354</v>
      </c>
      <c r="G4087" t="s">
        <v>47</v>
      </c>
      <c r="H4087" t="s">
        <v>48</v>
      </c>
      <c r="I4087" t="s">
        <v>355</v>
      </c>
      <c r="J4087" t="s">
        <v>356</v>
      </c>
      <c r="O4087" t="s">
        <v>357</v>
      </c>
      <c r="P4087" t="s">
        <v>358</v>
      </c>
    </row>
    <row r="4088" spans="1:16" x14ac:dyDescent="0.35">
      <c r="A4088" t="str">
        <f>VLOOKUP(E4088,kontoplaan!A502:F1970,6,FALSE)</f>
        <v>Põhitegevuse kulud</v>
      </c>
      <c r="B4088" t="str">
        <f>VLOOKUP(E4088,kontogrupp!A681:B2008,2,FALSE)</f>
        <v>55 - majandamiskulud</v>
      </c>
      <c r="C4088" t="s">
        <v>2304</v>
      </c>
      <c r="D4088">
        <v>2000</v>
      </c>
      <c r="E4088" s="1">
        <v>551220</v>
      </c>
      <c r="F4088" t="s">
        <v>375</v>
      </c>
      <c r="G4088" t="s">
        <v>47</v>
      </c>
      <c r="H4088" t="s">
        <v>48</v>
      </c>
      <c r="I4088" t="s">
        <v>886</v>
      </c>
      <c r="J4088" t="s">
        <v>887</v>
      </c>
      <c r="O4088" t="s">
        <v>2305</v>
      </c>
      <c r="P4088" t="s">
        <v>2306</v>
      </c>
    </row>
    <row r="4089" spans="1:16" x14ac:dyDescent="0.35">
      <c r="A4089" t="str">
        <f>VLOOKUP(E4089,kontoplaan!A503:F1971,6,FALSE)</f>
        <v>Põhitegevuse kulud</v>
      </c>
      <c r="B4089" t="str">
        <f>VLOOKUP(E4089,kontogrupp!A682:B2009,2,FALSE)</f>
        <v>50 - tööjõukulud</v>
      </c>
      <c r="C4089" t="s">
        <v>97</v>
      </c>
      <c r="D4089">
        <v>32810</v>
      </c>
      <c r="E4089" s="1">
        <v>500500</v>
      </c>
      <c r="F4089" t="s">
        <v>97</v>
      </c>
      <c r="G4089" t="s">
        <v>19</v>
      </c>
      <c r="H4089" t="s">
        <v>20</v>
      </c>
      <c r="I4089" t="s">
        <v>2307</v>
      </c>
      <c r="J4089" t="s">
        <v>2308</v>
      </c>
      <c r="O4089" t="s">
        <v>2309</v>
      </c>
      <c r="P4089" t="s">
        <v>2310</v>
      </c>
    </row>
    <row r="4090" spans="1:16" x14ac:dyDescent="0.35">
      <c r="A4090" t="str">
        <f>VLOOKUP(E4090,kontoplaan!A504:F1972,6,FALSE)</f>
        <v>Põhitegevuse kulud</v>
      </c>
      <c r="B4090" t="str">
        <f>VLOOKUP(E4090,kontogrupp!A683:B2010,2,FALSE)</f>
        <v>50 - tööjõukulud</v>
      </c>
      <c r="C4090" t="s">
        <v>28</v>
      </c>
      <c r="D4090">
        <v>10827</v>
      </c>
      <c r="E4090" s="1">
        <v>506000</v>
      </c>
      <c r="F4090" t="s">
        <v>28</v>
      </c>
      <c r="G4090" t="s">
        <v>19</v>
      </c>
      <c r="H4090" t="s">
        <v>20</v>
      </c>
      <c r="I4090" t="s">
        <v>2307</v>
      </c>
      <c r="J4090" t="s">
        <v>2308</v>
      </c>
      <c r="O4090" t="s">
        <v>2309</v>
      </c>
      <c r="P4090" t="s">
        <v>2310</v>
      </c>
    </row>
    <row r="4091" spans="1:16" x14ac:dyDescent="0.35">
      <c r="A4091" t="str">
        <f>VLOOKUP(E4091,kontoplaan!A505:F1973,6,FALSE)</f>
        <v>Põhitegevuse kulud</v>
      </c>
      <c r="B4091" t="str">
        <f>VLOOKUP(E4091,kontogrupp!A684:B2011,2,FALSE)</f>
        <v>55 - majandamiskulud</v>
      </c>
      <c r="C4091" t="s">
        <v>190</v>
      </c>
      <c r="D4091">
        <v>6363</v>
      </c>
      <c r="E4091" s="1">
        <v>550000</v>
      </c>
      <c r="F4091" t="s">
        <v>190</v>
      </c>
      <c r="G4091" t="s">
        <v>19</v>
      </c>
      <c r="H4091" t="s">
        <v>20</v>
      </c>
      <c r="I4091" t="s">
        <v>2307</v>
      </c>
      <c r="J4091" t="s">
        <v>2308</v>
      </c>
      <c r="O4091" t="s">
        <v>2309</v>
      </c>
      <c r="P4091" t="s">
        <v>2310</v>
      </c>
    </row>
    <row r="4092" spans="1:16" x14ac:dyDescent="0.35">
      <c r="A4092" t="str">
        <f>VLOOKUP(E4092,kontoplaan!A506:F1974,6,FALSE)</f>
        <v>Põhitegevuse kulud</v>
      </c>
      <c r="B4092" t="str">
        <f>VLOOKUP(E4092,kontogrupp!A685:B2012,2,FALSE)</f>
        <v>55 - majandamiskulud</v>
      </c>
      <c r="C4092" t="s">
        <v>169</v>
      </c>
      <c r="D4092">
        <v>4350</v>
      </c>
      <c r="E4092" s="1">
        <v>551500</v>
      </c>
      <c r="F4092" t="s">
        <v>169</v>
      </c>
      <c r="G4092" t="s">
        <v>221</v>
      </c>
      <c r="H4092" t="s">
        <v>222</v>
      </c>
      <c r="I4092" t="s">
        <v>223</v>
      </c>
      <c r="J4092" t="s">
        <v>224</v>
      </c>
    </row>
    <row r="4093" spans="1:16" x14ac:dyDescent="0.35">
      <c r="A4093" t="str">
        <f>VLOOKUP(E4093,kontoplaan!A507:F1975,6,FALSE)</f>
        <v>Põhitegevuse kulud</v>
      </c>
      <c r="B4093" t="str">
        <f>VLOOKUP(E4093,kontogrupp!A686:B2013,2,FALSE)</f>
        <v>55 - majandamiskulud</v>
      </c>
      <c r="C4093" t="s">
        <v>184</v>
      </c>
      <c r="D4093">
        <v>1786</v>
      </c>
      <c r="E4093" s="1">
        <v>551308</v>
      </c>
      <c r="F4093" t="s">
        <v>184</v>
      </c>
      <c r="G4093" t="s">
        <v>19</v>
      </c>
      <c r="H4093" t="s">
        <v>20</v>
      </c>
      <c r="I4093" t="s">
        <v>21</v>
      </c>
      <c r="J4093" t="s">
        <v>22</v>
      </c>
    </row>
    <row r="4094" spans="1:16" x14ac:dyDescent="0.35">
      <c r="A4094" t="str">
        <f>VLOOKUP(E4094,kontoplaan!A508:F1976,6,FALSE)</f>
        <v>Põhitegevuse kulud</v>
      </c>
      <c r="B4094" t="str">
        <f>VLOOKUP(E4094,kontogrupp!A687:B2014,2,FALSE)</f>
        <v>41 - toetused füüsilistele isikutele</v>
      </c>
      <c r="C4094" t="s">
        <v>41</v>
      </c>
      <c r="D4094">
        <v>2600</v>
      </c>
      <c r="E4094" s="1">
        <v>413823</v>
      </c>
      <c r="F4094" t="s">
        <v>41</v>
      </c>
      <c r="G4094" t="s">
        <v>19</v>
      </c>
      <c r="H4094" t="s">
        <v>20</v>
      </c>
      <c r="I4094" t="s">
        <v>21</v>
      </c>
      <c r="J4094" t="s">
        <v>22</v>
      </c>
    </row>
    <row r="4095" spans="1:16" x14ac:dyDescent="0.35">
      <c r="A4095" t="str">
        <f>VLOOKUP(E4095,kontoplaan!A509:F1977,6,FALSE)</f>
        <v>Põhitegevuse kulud</v>
      </c>
      <c r="B4095" t="str">
        <f>VLOOKUP(E4095,kontogrupp!A688:B2015,2,FALSE)</f>
        <v>50 - tööjõukulud</v>
      </c>
      <c r="C4095" t="s">
        <v>97</v>
      </c>
      <c r="D4095">
        <v>1433</v>
      </c>
      <c r="E4095" s="1">
        <v>500500</v>
      </c>
      <c r="F4095" t="s">
        <v>97</v>
      </c>
      <c r="G4095" t="s">
        <v>380</v>
      </c>
      <c r="H4095" t="s">
        <v>381</v>
      </c>
      <c r="I4095" t="s">
        <v>250</v>
      </c>
      <c r="J4095" t="s">
        <v>251</v>
      </c>
    </row>
    <row r="4096" spans="1:16" x14ac:dyDescent="0.35">
      <c r="A4096" t="str">
        <f>VLOOKUP(E4096,kontoplaan!A510:F1978,6,FALSE)</f>
        <v>Põhitegevuse kulud</v>
      </c>
      <c r="B4096" t="str">
        <f>VLOOKUP(E4096,kontogrupp!A689:B2016,2,FALSE)</f>
        <v>50 - tööjõukulud</v>
      </c>
      <c r="C4096" t="s">
        <v>2038</v>
      </c>
      <c r="D4096">
        <v>118800</v>
      </c>
      <c r="E4096" s="1">
        <v>500100</v>
      </c>
      <c r="F4096" t="s">
        <v>1046</v>
      </c>
      <c r="G4096" t="s">
        <v>19</v>
      </c>
      <c r="H4096" t="s">
        <v>20</v>
      </c>
      <c r="I4096" t="s">
        <v>21</v>
      </c>
      <c r="J4096" t="s">
        <v>22</v>
      </c>
      <c r="O4096" t="s">
        <v>23</v>
      </c>
      <c r="P4096" t="s">
        <v>24</v>
      </c>
    </row>
    <row r="4097" spans="1:16" x14ac:dyDescent="0.35">
      <c r="A4097" t="str">
        <f>VLOOKUP(E4097,kontoplaan!A511:F1979,6,FALSE)</f>
        <v>Põhitegevuse kulud</v>
      </c>
      <c r="B4097" t="str">
        <f>VLOOKUP(E4097,kontogrupp!A690:B2017,2,FALSE)</f>
        <v>50 - tööjõukulud</v>
      </c>
      <c r="C4097" t="s">
        <v>2038</v>
      </c>
      <c r="D4097">
        <v>179429</v>
      </c>
      <c r="E4097" s="1">
        <v>500140</v>
      </c>
      <c r="F4097" t="s">
        <v>108</v>
      </c>
      <c r="G4097" t="s">
        <v>19</v>
      </c>
      <c r="H4097" t="s">
        <v>20</v>
      </c>
      <c r="I4097" t="s">
        <v>21</v>
      </c>
      <c r="J4097" t="s">
        <v>22</v>
      </c>
      <c r="O4097" t="s">
        <v>23</v>
      </c>
      <c r="P4097" t="s">
        <v>24</v>
      </c>
    </row>
    <row r="4098" spans="1:16" x14ac:dyDescent="0.35">
      <c r="A4098" t="str">
        <f>VLOOKUP(E4098,kontoplaan!A512:F1980,6,FALSE)</f>
        <v>Põhitegevuse kulud</v>
      </c>
      <c r="B4098" t="str">
        <f>VLOOKUP(E4098,kontogrupp!A691:B2018,2,FALSE)</f>
        <v>50 - tööjõukulud</v>
      </c>
      <c r="C4098" t="s">
        <v>2038</v>
      </c>
      <c r="D4098">
        <v>117000</v>
      </c>
      <c r="E4098" s="1">
        <v>500250</v>
      </c>
      <c r="F4098" t="s">
        <v>102</v>
      </c>
      <c r="G4098" t="s">
        <v>19</v>
      </c>
      <c r="H4098" t="s">
        <v>20</v>
      </c>
      <c r="I4098" t="s">
        <v>21</v>
      </c>
      <c r="J4098" t="s">
        <v>22</v>
      </c>
      <c r="O4098" t="s">
        <v>23</v>
      </c>
      <c r="P4098" t="s">
        <v>24</v>
      </c>
    </row>
    <row r="4099" spans="1:16" x14ac:dyDescent="0.35">
      <c r="A4099" t="str">
        <f>VLOOKUP(E4099,kontoplaan!A513:F1981,6,FALSE)</f>
        <v>Põhitegevuse kulud</v>
      </c>
      <c r="B4099" t="str">
        <f>VLOOKUP(E4099,kontogrupp!A692:B2019,2,FALSE)</f>
        <v>50 - tööjõukulud</v>
      </c>
      <c r="C4099" t="s">
        <v>2038</v>
      </c>
      <c r="D4099">
        <v>96240</v>
      </c>
      <c r="E4099" s="1">
        <v>500270</v>
      </c>
      <c r="F4099" t="s">
        <v>238</v>
      </c>
      <c r="G4099" t="s">
        <v>19</v>
      </c>
      <c r="H4099" t="s">
        <v>20</v>
      </c>
      <c r="I4099" t="s">
        <v>21</v>
      </c>
      <c r="J4099" t="s">
        <v>22</v>
      </c>
      <c r="O4099" t="s">
        <v>23</v>
      </c>
      <c r="P4099" t="s">
        <v>24</v>
      </c>
    </row>
    <row r="4100" spans="1:16" x14ac:dyDescent="0.35">
      <c r="A4100" t="str">
        <f>VLOOKUP(E4100,kontoplaan!A514:F1982,6,FALSE)</f>
        <v>Põhitegevuse kulud</v>
      </c>
      <c r="B4100" t="str">
        <f>VLOOKUP(E4100,kontogrupp!A693:B2020,2,FALSE)</f>
        <v>50 - tööjõukulud</v>
      </c>
      <c r="C4100" t="s">
        <v>28</v>
      </c>
      <c r="D4100">
        <v>168785</v>
      </c>
      <c r="E4100" s="1">
        <v>506000</v>
      </c>
      <c r="F4100" t="s">
        <v>28</v>
      </c>
      <c r="G4100" t="s">
        <v>19</v>
      </c>
      <c r="H4100" t="s">
        <v>20</v>
      </c>
      <c r="I4100" t="s">
        <v>21</v>
      </c>
      <c r="J4100" t="s">
        <v>22</v>
      </c>
      <c r="O4100" t="s">
        <v>23</v>
      </c>
      <c r="P4100" t="s">
        <v>24</v>
      </c>
    </row>
    <row r="4101" spans="1:16" x14ac:dyDescent="0.35">
      <c r="A4101" t="str">
        <f>VLOOKUP(E4101,kontoplaan!A515:F1983,6,FALSE)</f>
        <v>Põhitegevuse kulud</v>
      </c>
      <c r="B4101" t="str">
        <f>VLOOKUP(E4101,kontogrupp!A694:B2021,2,FALSE)</f>
        <v>55 - majandamiskulud</v>
      </c>
      <c r="C4101" t="s">
        <v>209</v>
      </c>
      <c r="D4101">
        <v>9694</v>
      </c>
      <c r="E4101" s="1">
        <v>552440</v>
      </c>
      <c r="F4101" t="s">
        <v>209</v>
      </c>
      <c r="G4101" t="s">
        <v>139</v>
      </c>
      <c r="H4101" t="s">
        <v>140</v>
      </c>
      <c r="I4101" t="s">
        <v>245</v>
      </c>
      <c r="J4101" t="s">
        <v>246</v>
      </c>
      <c r="O4101" t="s">
        <v>1925</v>
      </c>
      <c r="P4101" t="s">
        <v>1926</v>
      </c>
    </row>
    <row r="4102" spans="1:16" x14ac:dyDescent="0.35">
      <c r="A4102" t="str">
        <f>VLOOKUP(E4102,kontoplaan!A516:F1984,6,FALSE)</f>
        <v>Põhitegevuse kulud</v>
      </c>
      <c r="B4102" t="str">
        <f>VLOOKUP(E4102,kontogrupp!A695:B2022,2,FALSE)</f>
        <v>50 - tööjõukulud</v>
      </c>
      <c r="C4102" t="s">
        <v>18</v>
      </c>
      <c r="D4102">
        <v>4092</v>
      </c>
      <c r="E4102" s="1">
        <v>506040</v>
      </c>
      <c r="F4102" t="s">
        <v>18</v>
      </c>
      <c r="G4102" t="s">
        <v>19</v>
      </c>
      <c r="H4102" t="s">
        <v>20</v>
      </c>
      <c r="I4102" t="s">
        <v>21</v>
      </c>
      <c r="J4102" t="s">
        <v>22</v>
      </c>
      <c r="O4102" t="s">
        <v>23</v>
      </c>
      <c r="P4102" t="s">
        <v>24</v>
      </c>
    </row>
    <row r="4103" spans="1:16" hidden="1" x14ac:dyDescent="0.35">
      <c r="A4103" t="str">
        <f>VLOOKUP(E4103,kontoplaan!A517:F1985,6,FALSE)</f>
        <v>Põhitegevuse tulud</v>
      </c>
      <c r="B4103" t="str">
        <f>VLOOKUP(E4103,kontogrupp!A696:B2023,2,FALSE)</f>
        <v>35 - saadud toetused</v>
      </c>
      <c r="C4103" t="s">
        <v>162</v>
      </c>
      <c r="D4103">
        <v>9694</v>
      </c>
      <c r="E4103" s="1">
        <v>350000</v>
      </c>
      <c r="F4103" t="s">
        <v>162</v>
      </c>
      <c r="G4103" t="s">
        <v>139</v>
      </c>
      <c r="H4103" t="s">
        <v>140</v>
      </c>
      <c r="I4103" t="s">
        <v>245</v>
      </c>
      <c r="J4103" t="s">
        <v>246</v>
      </c>
      <c r="O4103" t="s">
        <v>1928</v>
      </c>
      <c r="P4103" t="s">
        <v>1929</v>
      </c>
    </row>
    <row r="4104" spans="1:16" x14ac:dyDescent="0.35">
      <c r="A4104" t="str">
        <f>VLOOKUP(E4104,kontoplaan!A518:F1986,6,FALSE)</f>
        <v>Põhitegevuse kulud</v>
      </c>
      <c r="B4104" t="str">
        <f>VLOOKUP(E4104,kontogrupp!A697:B2024,2,FALSE)</f>
        <v>50 - tööjõukulud</v>
      </c>
      <c r="C4104" t="s">
        <v>133</v>
      </c>
      <c r="D4104">
        <v>2693</v>
      </c>
      <c r="E4104" s="1">
        <v>505090</v>
      </c>
      <c r="F4104" t="s">
        <v>133</v>
      </c>
      <c r="G4104" t="s">
        <v>19</v>
      </c>
      <c r="H4104" t="s">
        <v>20</v>
      </c>
      <c r="I4104" t="s">
        <v>21</v>
      </c>
      <c r="J4104" t="s">
        <v>22</v>
      </c>
    </row>
    <row r="4105" spans="1:16" x14ac:dyDescent="0.35">
      <c r="A4105" t="str">
        <f>VLOOKUP(E4105,kontoplaan!A519:F1987,6,FALSE)</f>
        <v>Põhitegevuse kulud</v>
      </c>
      <c r="B4105" t="str">
        <f>VLOOKUP(E4105,kontogrupp!A698:B2025,2,FALSE)</f>
        <v>50 - tööjõukulud</v>
      </c>
      <c r="C4105" t="s">
        <v>72</v>
      </c>
      <c r="D4105">
        <v>1375</v>
      </c>
      <c r="E4105" s="1">
        <v>506010</v>
      </c>
      <c r="F4105" t="s">
        <v>72</v>
      </c>
      <c r="G4105" t="s">
        <v>19</v>
      </c>
      <c r="H4105" t="s">
        <v>20</v>
      </c>
      <c r="I4105" t="s">
        <v>21</v>
      </c>
      <c r="J4105" t="s">
        <v>22</v>
      </c>
    </row>
    <row r="4106" spans="1:16" x14ac:dyDescent="0.35">
      <c r="A4106" t="str">
        <f>VLOOKUP(E4106,kontoplaan!A520:F1988,6,FALSE)</f>
        <v>Põhitegevuse kulud</v>
      </c>
      <c r="B4106" t="str">
        <f>VLOOKUP(E4106,kontogrupp!A699:B2026,2,FALSE)</f>
        <v>50 - tööjõukulud</v>
      </c>
      <c r="C4106" t="s">
        <v>68</v>
      </c>
      <c r="D4106">
        <v>1840</v>
      </c>
      <c r="E4106" s="1">
        <v>506030</v>
      </c>
      <c r="F4106" t="s">
        <v>68</v>
      </c>
      <c r="G4106" t="s">
        <v>19</v>
      </c>
      <c r="H4106" t="s">
        <v>20</v>
      </c>
      <c r="I4106" t="s">
        <v>21</v>
      </c>
      <c r="J4106" t="s">
        <v>22</v>
      </c>
    </row>
    <row r="4107" spans="1:16" x14ac:dyDescent="0.35">
      <c r="A4107" t="str">
        <f>VLOOKUP(E4107,kontoplaan!A521:F1989,6,FALSE)</f>
        <v>Põhitegevuse kulud</v>
      </c>
      <c r="B4107" t="str">
        <f>VLOOKUP(E4107,kontogrupp!A700:B2027,2,FALSE)</f>
        <v>55 - majandamiskulud</v>
      </c>
      <c r="C4107" t="s">
        <v>870</v>
      </c>
      <c r="D4107">
        <v>1200</v>
      </c>
      <c r="E4107" s="1">
        <v>554031</v>
      </c>
      <c r="F4107" t="s">
        <v>870</v>
      </c>
      <c r="G4107" t="s">
        <v>221</v>
      </c>
      <c r="H4107" t="s">
        <v>222</v>
      </c>
      <c r="I4107" t="s">
        <v>223</v>
      </c>
      <c r="J4107" t="s">
        <v>224</v>
      </c>
    </row>
    <row r="4108" spans="1:16" x14ac:dyDescent="0.35">
      <c r="A4108" t="str">
        <f>VLOOKUP(E4108,kontoplaan!A522:F1990,6,FALSE)</f>
        <v>Põhitegevuse kulud</v>
      </c>
      <c r="B4108" t="str">
        <f>VLOOKUP(E4108,kontogrupp!A701:B2028,2,FALSE)</f>
        <v>55 - majandamiskulud</v>
      </c>
      <c r="C4108" t="s">
        <v>1250</v>
      </c>
      <c r="D4108">
        <v>99000</v>
      </c>
      <c r="E4108" s="1">
        <v>552100</v>
      </c>
      <c r="F4108" t="s">
        <v>1250</v>
      </c>
      <c r="G4108" t="s">
        <v>531</v>
      </c>
      <c r="H4108" t="s">
        <v>532</v>
      </c>
      <c r="I4108" t="s">
        <v>533</v>
      </c>
      <c r="J4108" t="s">
        <v>534</v>
      </c>
    </row>
    <row r="4109" spans="1:16" x14ac:dyDescent="0.35">
      <c r="A4109" t="str">
        <f>VLOOKUP(E4109,kontoplaan!A523:F1991,6,FALSE)</f>
        <v>Põhitegevuse kulud</v>
      </c>
      <c r="B4109" t="str">
        <f>VLOOKUP(E4109,kontogrupp!A702:B2029,2,FALSE)</f>
        <v>55 - majandamiskulud</v>
      </c>
      <c r="C4109" t="s">
        <v>190</v>
      </c>
      <c r="D4109">
        <v>3000</v>
      </c>
      <c r="E4109" s="1">
        <v>550000</v>
      </c>
      <c r="F4109" t="s">
        <v>190</v>
      </c>
      <c r="G4109" t="s">
        <v>19</v>
      </c>
      <c r="H4109" t="s">
        <v>20</v>
      </c>
      <c r="I4109" t="s">
        <v>87</v>
      </c>
      <c r="J4109" t="s">
        <v>88</v>
      </c>
      <c r="O4109" t="s">
        <v>977</v>
      </c>
      <c r="P4109" t="s">
        <v>978</v>
      </c>
    </row>
    <row r="4110" spans="1:16" x14ac:dyDescent="0.35">
      <c r="A4110" t="str">
        <f>VLOOKUP(E4110,kontoplaan!A524:F1992,6,FALSE)</f>
        <v>Põhitegevuse kulud</v>
      </c>
      <c r="B4110" t="str">
        <f>VLOOKUP(E4110,kontogrupp!A703:B2030,2,FALSE)</f>
        <v>55 - majandamiskulud</v>
      </c>
      <c r="C4110" t="s">
        <v>64</v>
      </c>
      <c r="D4110">
        <v>13000</v>
      </c>
      <c r="E4110" s="1">
        <v>550060</v>
      </c>
      <c r="F4110" t="s">
        <v>64</v>
      </c>
      <c r="G4110" t="s">
        <v>19</v>
      </c>
      <c r="H4110" t="s">
        <v>20</v>
      </c>
      <c r="I4110" t="s">
        <v>87</v>
      </c>
      <c r="J4110" t="s">
        <v>88</v>
      </c>
      <c r="O4110" t="s">
        <v>963</v>
      </c>
      <c r="P4110" t="s">
        <v>964</v>
      </c>
    </row>
    <row r="4111" spans="1:16" hidden="1" x14ac:dyDescent="0.35">
      <c r="A4111" t="str">
        <f>VLOOKUP(E4111,kontoplaan!A525:F1993,6,FALSE)</f>
        <v>Põhitegevuse tulud</v>
      </c>
      <c r="B4111" t="str">
        <f>VLOOKUP(E4111,kontogrupp!A704:B2031,2,FALSE)</f>
        <v>32 - tulud kaupade ja teenuste müügist</v>
      </c>
      <c r="C4111" t="s">
        <v>2311</v>
      </c>
      <c r="D4111">
        <v>3774</v>
      </c>
      <c r="E4111" s="1">
        <v>322050</v>
      </c>
      <c r="F4111" t="s">
        <v>1309</v>
      </c>
      <c r="G4111" t="s">
        <v>380</v>
      </c>
      <c r="H4111" t="s">
        <v>381</v>
      </c>
      <c r="I4111" t="s">
        <v>250</v>
      </c>
      <c r="J4111" t="s">
        <v>251</v>
      </c>
    </row>
    <row r="4112" spans="1:16" x14ac:dyDescent="0.35">
      <c r="A4112" t="str">
        <f>VLOOKUP(E4112,kontoplaan!A526:F1994,6,FALSE)</f>
        <v>Põhitegevuse kulud</v>
      </c>
      <c r="B4112" t="str">
        <f>VLOOKUP(E4112,kontogrupp!A705:B2032,2,FALSE)</f>
        <v>55 - majandamiskulud</v>
      </c>
      <c r="C4112" t="s">
        <v>64</v>
      </c>
      <c r="D4112">
        <v>5200</v>
      </c>
      <c r="E4112" s="1">
        <v>550060</v>
      </c>
      <c r="F4112" t="s">
        <v>64</v>
      </c>
      <c r="G4112" t="s">
        <v>19</v>
      </c>
      <c r="H4112" t="s">
        <v>20</v>
      </c>
      <c r="I4112" t="s">
        <v>87</v>
      </c>
      <c r="J4112" t="s">
        <v>88</v>
      </c>
      <c r="O4112" t="s">
        <v>975</v>
      </c>
      <c r="P4112" t="s">
        <v>976</v>
      </c>
    </row>
    <row r="4113" spans="1:16" x14ac:dyDescent="0.35">
      <c r="A4113" t="str">
        <f>VLOOKUP(E4113,kontoplaan!A527:F1995,6,FALSE)</f>
        <v>Põhitegevuse kulud</v>
      </c>
      <c r="B4113" t="str">
        <f>VLOOKUP(E4113,kontogrupp!A706:B2033,2,FALSE)</f>
        <v>55 - majandamiskulud</v>
      </c>
      <c r="C4113" t="s">
        <v>64</v>
      </c>
      <c r="D4113">
        <v>15000</v>
      </c>
      <c r="E4113" s="1">
        <v>550060</v>
      </c>
      <c r="F4113" t="s">
        <v>64</v>
      </c>
      <c r="G4113" t="s">
        <v>19</v>
      </c>
      <c r="H4113" t="s">
        <v>20</v>
      </c>
      <c r="I4113" t="s">
        <v>87</v>
      </c>
      <c r="J4113" t="s">
        <v>88</v>
      </c>
      <c r="O4113" t="s">
        <v>973</v>
      </c>
      <c r="P4113" t="s">
        <v>974</v>
      </c>
    </row>
    <row r="4114" spans="1:16" x14ac:dyDescent="0.35">
      <c r="A4114" t="str">
        <f>VLOOKUP(E4114,kontoplaan!A528:F1996,6,FALSE)</f>
        <v>Põhitegevuse kulud</v>
      </c>
      <c r="B4114" t="str">
        <f>VLOOKUP(E4114,kontogrupp!A707:B2034,2,FALSE)</f>
        <v>55 - majandamiskulud</v>
      </c>
      <c r="C4114" t="s">
        <v>1897</v>
      </c>
      <c r="D4114">
        <v>4870</v>
      </c>
      <c r="E4114" s="1">
        <v>554020</v>
      </c>
      <c r="F4114" t="s">
        <v>943</v>
      </c>
      <c r="G4114" t="s">
        <v>221</v>
      </c>
      <c r="H4114" t="s">
        <v>222</v>
      </c>
      <c r="I4114" t="s">
        <v>223</v>
      </c>
      <c r="J4114" t="s">
        <v>224</v>
      </c>
    </row>
    <row r="4115" spans="1:16" x14ac:dyDescent="0.35">
      <c r="A4115" t="str">
        <f>VLOOKUP(E4115,kontoplaan!A529:F1997,6,FALSE)</f>
        <v>Põhitegevuse kulud</v>
      </c>
      <c r="B4115" t="str">
        <f>VLOOKUP(E4115,kontogrupp!A708:B2035,2,FALSE)</f>
        <v>55 - majandamiskulud</v>
      </c>
      <c r="C4115" t="s">
        <v>2312</v>
      </c>
      <c r="D4115">
        <v>980</v>
      </c>
      <c r="E4115" s="1">
        <v>550060</v>
      </c>
      <c r="F4115" t="s">
        <v>64</v>
      </c>
      <c r="G4115" t="s">
        <v>221</v>
      </c>
      <c r="H4115" t="s">
        <v>222</v>
      </c>
      <c r="I4115" t="s">
        <v>223</v>
      </c>
      <c r="J4115" t="s">
        <v>224</v>
      </c>
    </row>
    <row r="4116" spans="1:16" x14ac:dyDescent="0.35">
      <c r="A4116" t="str">
        <f>VLOOKUP(E4116,kontoplaan!A530:F1998,6,FALSE)</f>
        <v>Põhitegevuse kulud</v>
      </c>
      <c r="B4116" t="str">
        <f>VLOOKUP(E4116,kontogrupp!A709:B2036,2,FALSE)</f>
        <v>55 - majandamiskulud</v>
      </c>
      <c r="C4116" t="s">
        <v>76</v>
      </c>
      <c r="D4116">
        <v>30000</v>
      </c>
      <c r="E4116" s="1">
        <v>550040</v>
      </c>
      <c r="F4116" t="s">
        <v>76</v>
      </c>
      <c r="G4116" t="s">
        <v>19</v>
      </c>
      <c r="H4116" t="s">
        <v>20</v>
      </c>
      <c r="I4116" t="s">
        <v>87</v>
      </c>
      <c r="J4116" t="s">
        <v>88</v>
      </c>
      <c r="M4116" t="s">
        <v>89</v>
      </c>
      <c r="N4116" t="s">
        <v>90</v>
      </c>
      <c r="O4116" t="s">
        <v>91</v>
      </c>
      <c r="P4116" t="s">
        <v>92</v>
      </c>
    </row>
    <row r="4117" spans="1:16" hidden="1" x14ac:dyDescent="0.35">
      <c r="A4117" t="str">
        <f>VLOOKUP(E4117,kontoplaan!A531:F1999,6,FALSE)</f>
        <v>Põhitegevuse tulud</v>
      </c>
      <c r="B4117" t="str">
        <f>VLOOKUP(E4117,kontogrupp!A710:B2037,2,FALSE)</f>
        <v>32 - tulud kaupade ja teenuste müügist</v>
      </c>
      <c r="C4117" t="s">
        <v>912</v>
      </c>
      <c r="D4117">
        <v>4026</v>
      </c>
      <c r="E4117" s="1">
        <v>322100</v>
      </c>
      <c r="F4117" t="s">
        <v>912</v>
      </c>
      <c r="G4117" t="s">
        <v>221</v>
      </c>
      <c r="H4117" t="s">
        <v>222</v>
      </c>
      <c r="I4117" t="s">
        <v>223</v>
      </c>
      <c r="J4117" t="s">
        <v>224</v>
      </c>
    </row>
    <row r="4118" spans="1:16" x14ac:dyDescent="0.35">
      <c r="A4118" t="str">
        <f>VLOOKUP(E4118,kontoplaan!A532:F2000,6,FALSE)</f>
        <v>Põhitegevuse kulud</v>
      </c>
      <c r="B4118" t="str">
        <f>VLOOKUP(E4118,kontogrupp!A711:B2038,2,FALSE)</f>
        <v>55 - majandamiskulud</v>
      </c>
      <c r="C4118" t="s">
        <v>86</v>
      </c>
      <c r="D4118">
        <v>25460</v>
      </c>
      <c r="E4118" s="1">
        <v>550099</v>
      </c>
      <c r="F4118" t="s">
        <v>86</v>
      </c>
      <c r="G4118" t="s">
        <v>19</v>
      </c>
      <c r="H4118" t="s">
        <v>20</v>
      </c>
      <c r="I4118" t="s">
        <v>87</v>
      </c>
      <c r="J4118" t="s">
        <v>88</v>
      </c>
      <c r="M4118" t="s">
        <v>89</v>
      </c>
      <c r="N4118" t="s">
        <v>90</v>
      </c>
      <c r="O4118" t="s">
        <v>91</v>
      </c>
      <c r="P4118" t="s">
        <v>92</v>
      </c>
    </row>
    <row r="4119" spans="1:16" x14ac:dyDescent="0.35">
      <c r="A4119" t="str">
        <f>VLOOKUP(E4119,kontoplaan!A533:F2001,6,FALSE)</f>
        <v>Põhitegevuse kulud</v>
      </c>
      <c r="B4119" t="str">
        <f>VLOOKUP(E4119,kontogrupp!A712:B2039,2,FALSE)</f>
        <v>55 - majandamiskulud</v>
      </c>
      <c r="C4119" t="s">
        <v>520</v>
      </c>
      <c r="D4119">
        <v>5000</v>
      </c>
      <c r="E4119" s="1">
        <v>550309</v>
      </c>
      <c r="F4119" t="s">
        <v>520</v>
      </c>
      <c r="G4119" t="s">
        <v>19</v>
      </c>
      <c r="H4119" t="s">
        <v>20</v>
      </c>
      <c r="I4119" t="s">
        <v>87</v>
      </c>
      <c r="J4119" t="s">
        <v>88</v>
      </c>
      <c r="M4119" t="s">
        <v>89</v>
      </c>
      <c r="N4119" t="s">
        <v>90</v>
      </c>
      <c r="O4119" t="s">
        <v>91</v>
      </c>
      <c r="P4119" t="s">
        <v>92</v>
      </c>
    </row>
    <row r="4120" spans="1:16" x14ac:dyDescent="0.35">
      <c r="A4120" t="str">
        <f>VLOOKUP(E4120,kontoplaan!A534:F2002,6,FALSE)</f>
        <v>Põhitegevuse kulud</v>
      </c>
      <c r="B4120" t="str">
        <f>VLOOKUP(E4120,kontogrupp!A713:B2040,2,FALSE)</f>
        <v>55 - majandamiskulud</v>
      </c>
      <c r="C4120" t="s">
        <v>524</v>
      </c>
      <c r="D4120">
        <v>150</v>
      </c>
      <c r="E4120" s="1">
        <v>550002</v>
      </c>
      <c r="F4120" t="s">
        <v>524</v>
      </c>
      <c r="G4120" t="s">
        <v>531</v>
      </c>
      <c r="H4120" t="s">
        <v>532</v>
      </c>
      <c r="I4120" t="s">
        <v>533</v>
      </c>
      <c r="J4120" t="s">
        <v>534</v>
      </c>
    </row>
    <row r="4121" spans="1:16" x14ac:dyDescent="0.35">
      <c r="A4121" t="str">
        <f>VLOOKUP(E4121,kontoplaan!A535:F2003,6,FALSE)</f>
        <v>Põhitegevuse kulud</v>
      </c>
      <c r="B4121" t="str">
        <f>VLOOKUP(E4121,kontogrupp!A714:B2041,2,FALSE)</f>
        <v>55 - majandamiskulud</v>
      </c>
      <c r="C4121" t="s">
        <v>76</v>
      </c>
      <c r="D4121">
        <v>7125</v>
      </c>
      <c r="E4121" s="1">
        <v>550040</v>
      </c>
      <c r="F4121" t="s">
        <v>76</v>
      </c>
      <c r="G4121" t="s">
        <v>19</v>
      </c>
      <c r="H4121" t="s">
        <v>20</v>
      </c>
      <c r="I4121" t="s">
        <v>87</v>
      </c>
      <c r="J4121" t="s">
        <v>88</v>
      </c>
      <c r="O4121" t="s">
        <v>971</v>
      </c>
      <c r="P4121" t="s">
        <v>972</v>
      </c>
    </row>
    <row r="4122" spans="1:16" x14ac:dyDescent="0.35">
      <c r="A4122" t="str">
        <f>VLOOKUP(E4122,kontoplaan!A536:F2004,6,FALSE)</f>
        <v>Põhitegevuse kulud</v>
      </c>
      <c r="B4122" t="str">
        <f>VLOOKUP(E4122,kontogrupp!A715:B2042,2,FALSE)</f>
        <v>55 - majandamiskulud</v>
      </c>
      <c r="C4122" t="s">
        <v>86</v>
      </c>
      <c r="D4122">
        <v>2917</v>
      </c>
      <c r="E4122" s="1">
        <v>550099</v>
      </c>
      <c r="F4122" t="s">
        <v>86</v>
      </c>
      <c r="G4122" t="s">
        <v>19</v>
      </c>
      <c r="H4122" t="s">
        <v>20</v>
      </c>
      <c r="I4122" t="s">
        <v>87</v>
      </c>
      <c r="J4122" t="s">
        <v>88</v>
      </c>
      <c r="O4122" t="s">
        <v>969</v>
      </c>
      <c r="P4122" t="s">
        <v>970</v>
      </c>
    </row>
    <row r="4123" spans="1:16" x14ac:dyDescent="0.35">
      <c r="A4123" t="str">
        <f>VLOOKUP(E4123,kontoplaan!A537:F2005,6,FALSE)</f>
        <v>Põhitegevuse kulud</v>
      </c>
      <c r="B4123" t="str">
        <f>VLOOKUP(E4123,kontogrupp!A716:B2043,2,FALSE)</f>
        <v>55 - majandamiskulud</v>
      </c>
      <c r="C4123" t="s">
        <v>86</v>
      </c>
      <c r="D4123">
        <v>745</v>
      </c>
      <c r="E4123" s="1">
        <v>550099</v>
      </c>
      <c r="F4123" t="s">
        <v>86</v>
      </c>
      <c r="G4123" t="s">
        <v>19</v>
      </c>
      <c r="H4123" t="s">
        <v>20</v>
      </c>
      <c r="I4123" t="s">
        <v>87</v>
      </c>
      <c r="J4123" t="s">
        <v>88</v>
      </c>
      <c r="O4123" t="s">
        <v>2313</v>
      </c>
      <c r="P4123" t="s">
        <v>2314</v>
      </c>
    </row>
    <row r="4124" spans="1:16" x14ac:dyDescent="0.35">
      <c r="A4124" t="str">
        <f>VLOOKUP(E4124,kontoplaan!A538:F2006,6,FALSE)</f>
        <v>Põhitegevuse kulud</v>
      </c>
      <c r="B4124" t="str">
        <f>VLOOKUP(E4124,kontogrupp!A717:B2044,2,FALSE)</f>
        <v>55 - majandamiskulud</v>
      </c>
      <c r="C4124" t="s">
        <v>64</v>
      </c>
      <c r="D4124">
        <v>3800</v>
      </c>
      <c r="E4124" s="1">
        <v>550060</v>
      </c>
      <c r="F4124" t="s">
        <v>64</v>
      </c>
      <c r="G4124" t="s">
        <v>19</v>
      </c>
      <c r="H4124" t="s">
        <v>20</v>
      </c>
      <c r="I4124" t="s">
        <v>87</v>
      </c>
      <c r="J4124" t="s">
        <v>88</v>
      </c>
      <c r="O4124" t="s">
        <v>2315</v>
      </c>
      <c r="P4124" t="s">
        <v>2316</v>
      </c>
    </row>
    <row r="4125" spans="1:16" x14ac:dyDescent="0.35">
      <c r="A4125" t="str">
        <f>VLOOKUP(E4125,kontoplaan!A539:F2007,6,FALSE)</f>
        <v>Põhitegevuse kulud</v>
      </c>
      <c r="B4125" t="str">
        <f>VLOOKUP(E4125,kontogrupp!A718:B2045,2,FALSE)</f>
        <v>55 - majandamiskulud</v>
      </c>
      <c r="C4125" t="s">
        <v>76</v>
      </c>
      <c r="D4125">
        <v>25000</v>
      </c>
      <c r="E4125" s="1">
        <v>550040</v>
      </c>
      <c r="F4125" t="s">
        <v>76</v>
      </c>
      <c r="G4125" t="s">
        <v>19</v>
      </c>
      <c r="H4125" t="s">
        <v>20</v>
      </c>
      <c r="I4125" t="s">
        <v>21</v>
      </c>
      <c r="J4125" t="s">
        <v>22</v>
      </c>
      <c r="O4125" t="s">
        <v>163</v>
      </c>
      <c r="P4125" t="s">
        <v>164</v>
      </c>
    </row>
    <row r="4126" spans="1:16" x14ac:dyDescent="0.35">
      <c r="A4126" t="str">
        <f>VLOOKUP(E4126,kontoplaan!A540:F2008,6,FALSE)</f>
        <v>Põhitegevuse kulud</v>
      </c>
      <c r="B4126" t="str">
        <f>VLOOKUP(E4126,kontogrupp!A719:B2046,2,FALSE)</f>
        <v>55 - majandamiskulud</v>
      </c>
      <c r="C4126" t="s">
        <v>2317</v>
      </c>
      <c r="D4126">
        <v>12900</v>
      </c>
      <c r="E4126" s="1">
        <v>551240</v>
      </c>
      <c r="F4126" t="s">
        <v>172</v>
      </c>
      <c r="G4126" t="s">
        <v>332</v>
      </c>
      <c r="H4126" t="s">
        <v>333</v>
      </c>
      <c r="I4126" t="s">
        <v>49</v>
      </c>
      <c r="J4126" t="s">
        <v>50</v>
      </c>
      <c r="O4126" t="s">
        <v>2318</v>
      </c>
      <c r="P4126" t="s">
        <v>2319</v>
      </c>
    </row>
    <row r="4127" spans="1:16" x14ac:dyDescent="0.35">
      <c r="A4127" t="str">
        <f>VLOOKUP(E4127,kontoplaan!A541:F2009,6,FALSE)</f>
        <v>Põhitegevuse kulud</v>
      </c>
      <c r="B4127" t="str">
        <f>VLOOKUP(E4127,kontogrupp!A720:B2047,2,FALSE)</f>
        <v>55 - majandamiskulud</v>
      </c>
      <c r="C4127" t="s">
        <v>2320</v>
      </c>
      <c r="D4127">
        <v>8000</v>
      </c>
      <c r="E4127" s="1">
        <v>551590</v>
      </c>
      <c r="F4127" t="s">
        <v>230</v>
      </c>
      <c r="G4127" t="s">
        <v>332</v>
      </c>
      <c r="H4127" t="s">
        <v>333</v>
      </c>
      <c r="I4127" t="s">
        <v>49</v>
      </c>
      <c r="J4127" t="s">
        <v>50</v>
      </c>
      <c r="O4127" t="s">
        <v>2318</v>
      </c>
      <c r="P4127" t="s">
        <v>2319</v>
      </c>
    </row>
    <row r="4128" spans="1:16" x14ac:dyDescent="0.35">
      <c r="A4128" t="str">
        <f>VLOOKUP(E4128,kontoplaan!A542:F2010,6,FALSE)</f>
        <v>Põhitegevuse kulud</v>
      </c>
      <c r="B4128" t="str">
        <f>VLOOKUP(E4128,kontogrupp!A721:B2048,2,FALSE)</f>
        <v>55 - majandamiskulud</v>
      </c>
      <c r="C4128" t="s">
        <v>86</v>
      </c>
      <c r="D4128">
        <v>5349</v>
      </c>
      <c r="E4128" s="1">
        <v>550099</v>
      </c>
      <c r="F4128" t="s">
        <v>86</v>
      </c>
      <c r="G4128" t="s">
        <v>19</v>
      </c>
      <c r="H4128" t="s">
        <v>20</v>
      </c>
      <c r="I4128" t="s">
        <v>21</v>
      </c>
      <c r="J4128" t="s">
        <v>22</v>
      </c>
      <c r="O4128" t="s">
        <v>163</v>
      </c>
      <c r="P4128" t="s">
        <v>164</v>
      </c>
    </row>
    <row r="4129" spans="1:16" x14ac:dyDescent="0.35">
      <c r="A4129" t="str">
        <f>VLOOKUP(E4129,kontoplaan!A543:F2011,6,FALSE)</f>
        <v>Põhitegevuse kulud</v>
      </c>
      <c r="B4129" t="str">
        <f>VLOOKUP(E4129,kontogrupp!A722:B2049,2,FALSE)</f>
        <v>55 - majandamiskulud</v>
      </c>
      <c r="C4129" t="s">
        <v>64</v>
      </c>
      <c r="D4129">
        <v>2000</v>
      </c>
      <c r="E4129" s="1">
        <v>550060</v>
      </c>
      <c r="F4129" t="s">
        <v>64</v>
      </c>
      <c r="G4129" t="s">
        <v>19</v>
      </c>
      <c r="H4129" t="s">
        <v>20</v>
      </c>
      <c r="I4129" t="s">
        <v>87</v>
      </c>
      <c r="J4129" t="s">
        <v>88</v>
      </c>
      <c r="O4129" t="s">
        <v>324</v>
      </c>
      <c r="P4129" t="s">
        <v>325</v>
      </c>
    </row>
    <row r="4130" spans="1:16" x14ac:dyDescent="0.35">
      <c r="A4130" t="str">
        <f>VLOOKUP(E4130,kontoplaan!A544:F2012,6,FALSE)</f>
        <v>Põhitegevuse kulud</v>
      </c>
      <c r="B4130" t="str">
        <f>VLOOKUP(E4130,kontogrupp!A723:B2050,2,FALSE)</f>
        <v>55 - majandamiskulud</v>
      </c>
      <c r="C4130" t="s">
        <v>149</v>
      </c>
      <c r="D4130">
        <v>23523</v>
      </c>
      <c r="E4130" s="1">
        <v>552590</v>
      </c>
      <c r="F4130" t="s">
        <v>149</v>
      </c>
      <c r="G4130" t="s">
        <v>19</v>
      </c>
      <c r="H4130" t="s">
        <v>20</v>
      </c>
      <c r="I4130" t="s">
        <v>87</v>
      </c>
      <c r="J4130" t="s">
        <v>88</v>
      </c>
      <c r="O4130" t="s">
        <v>324</v>
      </c>
      <c r="P4130" t="s">
        <v>325</v>
      </c>
    </row>
    <row r="4131" spans="1:16" x14ac:dyDescent="0.35">
      <c r="A4131" t="str">
        <f>VLOOKUP(E4131,kontoplaan!A545:F2013,6,FALSE)</f>
        <v>Põhitegevuse kulud</v>
      </c>
      <c r="B4131" t="str">
        <f>VLOOKUP(E4131,kontogrupp!A724:B2051,2,FALSE)</f>
        <v>55 - majandamiskulud</v>
      </c>
      <c r="C4131" t="s">
        <v>194</v>
      </c>
      <c r="D4131">
        <v>15000</v>
      </c>
      <c r="E4131" s="1">
        <v>550001</v>
      </c>
      <c r="F4131" t="s">
        <v>194</v>
      </c>
      <c r="G4131" t="s">
        <v>19</v>
      </c>
      <c r="H4131" t="s">
        <v>20</v>
      </c>
      <c r="I4131" t="s">
        <v>87</v>
      </c>
      <c r="J4131" t="s">
        <v>88</v>
      </c>
      <c r="O4131" t="s">
        <v>165</v>
      </c>
      <c r="P4131" t="s">
        <v>166</v>
      </c>
    </row>
    <row r="4132" spans="1:16" x14ac:dyDescent="0.35">
      <c r="A4132" t="str">
        <f>VLOOKUP(E4132,kontoplaan!A546:F2014,6,FALSE)</f>
        <v>Põhitegevuse kulud</v>
      </c>
      <c r="B4132" t="str">
        <f>VLOOKUP(E4132,kontogrupp!A725:B2052,2,FALSE)</f>
        <v>55 - majandamiskulud</v>
      </c>
      <c r="C4132" t="s">
        <v>524</v>
      </c>
      <c r="D4132">
        <v>4410</v>
      </c>
      <c r="E4132" s="1">
        <v>550002</v>
      </c>
      <c r="F4132" t="s">
        <v>524</v>
      </c>
      <c r="G4132" t="s">
        <v>19</v>
      </c>
      <c r="H4132" t="s">
        <v>20</v>
      </c>
      <c r="I4132" t="s">
        <v>87</v>
      </c>
      <c r="J4132" t="s">
        <v>88</v>
      </c>
    </row>
    <row r="4133" spans="1:16" x14ac:dyDescent="0.35">
      <c r="A4133" t="str">
        <f>VLOOKUP(E4133,kontoplaan!A547:F2015,6,FALSE)</f>
        <v>Põhitegevuse kulud</v>
      </c>
      <c r="B4133" t="str">
        <f>VLOOKUP(E4133,kontogrupp!A726:B2053,2,FALSE)</f>
        <v>55 - majandamiskulud</v>
      </c>
      <c r="C4133" t="s">
        <v>64</v>
      </c>
      <c r="D4133">
        <v>6000</v>
      </c>
      <c r="E4133" s="1">
        <v>550060</v>
      </c>
      <c r="F4133" t="s">
        <v>64</v>
      </c>
      <c r="G4133" t="s">
        <v>19</v>
      </c>
      <c r="H4133" t="s">
        <v>20</v>
      </c>
      <c r="I4133" t="s">
        <v>87</v>
      </c>
      <c r="J4133" t="s">
        <v>88</v>
      </c>
      <c r="O4133" t="s">
        <v>965</v>
      </c>
      <c r="P4133" t="s">
        <v>966</v>
      </c>
    </row>
    <row r="4134" spans="1:16" x14ac:dyDescent="0.35">
      <c r="A4134" t="str">
        <f>VLOOKUP(E4134,kontoplaan!A548:F2016,6,FALSE)</f>
        <v>Põhitegevuse kulud</v>
      </c>
      <c r="B4134" t="str">
        <f>VLOOKUP(E4134,kontogrupp!A727:B2054,2,FALSE)</f>
        <v>55 - majandamiskulud</v>
      </c>
      <c r="C4134" t="s">
        <v>2321</v>
      </c>
      <c r="D4134">
        <v>7500</v>
      </c>
      <c r="E4134" s="1">
        <v>550200</v>
      </c>
      <c r="F4134" t="s">
        <v>2148</v>
      </c>
      <c r="G4134" t="s">
        <v>332</v>
      </c>
      <c r="H4134" t="s">
        <v>333</v>
      </c>
      <c r="I4134" t="s">
        <v>178</v>
      </c>
      <c r="J4134" t="s">
        <v>179</v>
      </c>
      <c r="O4134" t="s">
        <v>693</v>
      </c>
      <c r="P4134" t="s">
        <v>694</v>
      </c>
    </row>
    <row r="4135" spans="1:16" hidden="1" x14ac:dyDescent="0.35">
      <c r="A4135" t="str">
        <f>VLOOKUP(E4135,kontoplaan!A549:F2017,6,FALSE)</f>
        <v>Põhitegevuse tulud</v>
      </c>
      <c r="B4135" t="str">
        <f>VLOOKUP(E4135,kontogrupp!A728:B2055,2,FALSE)</f>
        <v>32 - tulud kaupade ja teenuste müügist</v>
      </c>
      <c r="C4135" t="s">
        <v>775</v>
      </c>
      <c r="D4135">
        <v>5100</v>
      </c>
      <c r="E4135" s="1">
        <v>322110</v>
      </c>
      <c r="F4135" t="s">
        <v>775</v>
      </c>
      <c r="G4135" t="s">
        <v>410</v>
      </c>
      <c r="H4135" t="s">
        <v>411</v>
      </c>
      <c r="I4135" t="s">
        <v>412</v>
      </c>
      <c r="J4135" t="s">
        <v>413</v>
      </c>
    </row>
    <row r="4136" spans="1:16" hidden="1" x14ac:dyDescent="0.35">
      <c r="A4136" t="str">
        <f>VLOOKUP(E4136,kontoplaan!A550:F2018,6,FALSE)</f>
        <v>Põhitegevuse tulud</v>
      </c>
      <c r="B4136" t="str">
        <f>VLOOKUP(E4136,kontogrupp!A729:B2056,2,FALSE)</f>
        <v>32 - tulud kaupade ja teenuste müügist</v>
      </c>
      <c r="C4136" t="s">
        <v>1269</v>
      </c>
      <c r="D4136">
        <v>38000</v>
      </c>
      <c r="E4136" s="1">
        <v>323390</v>
      </c>
      <c r="F4136" t="s">
        <v>1269</v>
      </c>
      <c r="G4136" t="s">
        <v>410</v>
      </c>
      <c r="H4136" t="s">
        <v>411</v>
      </c>
      <c r="I4136" t="s">
        <v>412</v>
      </c>
      <c r="J4136" t="s">
        <v>413</v>
      </c>
    </row>
    <row r="4137" spans="1:16" x14ac:dyDescent="0.35">
      <c r="A4137" t="str">
        <f>VLOOKUP(E4137,kontoplaan!A551:F2019,6,FALSE)</f>
        <v>Põhitegevuse kulud</v>
      </c>
      <c r="B4137" t="str">
        <f>VLOOKUP(E4137,kontogrupp!A730:B2057,2,FALSE)</f>
        <v>55 - majandamiskulud</v>
      </c>
      <c r="C4137" t="s">
        <v>184</v>
      </c>
      <c r="D4137">
        <v>3000</v>
      </c>
      <c r="E4137" s="1">
        <v>551308</v>
      </c>
      <c r="F4137" t="s">
        <v>184</v>
      </c>
      <c r="G4137" t="s">
        <v>531</v>
      </c>
      <c r="H4137" t="s">
        <v>532</v>
      </c>
      <c r="I4137" t="s">
        <v>533</v>
      </c>
      <c r="J4137" t="s">
        <v>534</v>
      </c>
    </row>
    <row r="4138" spans="1:16" hidden="1" x14ac:dyDescent="0.35">
      <c r="A4138" t="str">
        <f>VLOOKUP(E4138,kontoplaan!A552:F2020,6,FALSE)</f>
        <v>Põhitegevuse tulud</v>
      </c>
      <c r="B4138" t="str">
        <f>VLOOKUP(E4138,kontogrupp!A731:B2058,2,FALSE)</f>
        <v>32 - tulud kaupade ja teenuste müügist</v>
      </c>
      <c r="C4138" t="s">
        <v>748</v>
      </c>
      <c r="D4138">
        <v>103482</v>
      </c>
      <c r="E4138" s="1">
        <v>322000</v>
      </c>
      <c r="F4138" t="s">
        <v>748</v>
      </c>
      <c r="G4138" t="s">
        <v>380</v>
      </c>
      <c r="H4138" t="s">
        <v>381</v>
      </c>
      <c r="I4138" t="s">
        <v>250</v>
      </c>
      <c r="J4138" t="s">
        <v>251</v>
      </c>
    </row>
    <row r="4139" spans="1:16" x14ac:dyDescent="0.35">
      <c r="A4139" t="str">
        <f>VLOOKUP(E4139,kontoplaan!A553:F2021,6,FALSE)</f>
        <v>Põhitegevuse kulud</v>
      </c>
      <c r="B4139" t="str">
        <f>VLOOKUP(E4139,kontogrupp!A732:B2059,2,FALSE)</f>
        <v>50 - tööjõukulud</v>
      </c>
      <c r="C4139" t="s">
        <v>28</v>
      </c>
      <c r="D4139">
        <v>60424</v>
      </c>
      <c r="E4139" s="1">
        <v>506000</v>
      </c>
      <c r="F4139" t="s">
        <v>28</v>
      </c>
      <c r="G4139" t="s">
        <v>380</v>
      </c>
      <c r="H4139" t="s">
        <v>381</v>
      </c>
      <c r="I4139" t="s">
        <v>250</v>
      </c>
      <c r="J4139" t="s">
        <v>251</v>
      </c>
    </row>
    <row r="4140" spans="1:16" x14ac:dyDescent="0.35">
      <c r="A4140" t="str">
        <f>VLOOKUP(E4140,kontoplaan!A554:F2022,6,FALSE)</f>
        <v>Põhitegevuse kulud</v>
      </c>
      <c r="B4140" t="str">
        <f>VLOOKUP(E4140,kontogrupp!A733:B2060,2,FALSE)</f>
        <v>50 - tööjõukulud</v>
      </c>
      <c r="C4140" t="s">
        <v>18</v>
      </c>
      <c r="D4140">
        <v>1465</v>
      </c>
      <c r="E4140" s="1">
        <v>506040</v>
      </c>
      <c r="F4140" t="s">
        <v>18</v>
      </c>
      <c r="G4140" t="s">
        <v>380</v>
      </c>
      <c r="H4140" t="s">
        <v>381</v>
      </c>
      <c r="I4140" t="s">
        <v>250</v>
      </c>
      <c r="J4140" t="s">
        <v>251</v>
      </c>
    </row>
    <row r="4141" spans="1:16" x14ac:dyDescent="0.35">
      <c r="A4141" t="str">
        <f>VLOOKUP(E4141,kontoplaan!A555:F2023,6,FALSE)</f>
        <v>Põhitegevuse kulud</v>
      </c>
      <c r="B4141" t="str">
        <f>VLOOKUP(E4141,kontogrupp!A734:B2061,2,FALSE)</f>
        <v>55 - majandamiskulud</v>
      </c>
      <c r="C4141" t="s">
        <v>2322</v>
      </c>
      <c r="D4141">
        <v>995</v>
      </c>
      <c r="E4141" s="1">
        <v>551462</v>
      </c>
      <c r="F4141" t="s">
        <v>2322</v>
      </c>
      <c r="G4141" t="s">
        <v>428</v>
      </c>
      <c r="H4141" t="s">
        <v>429</v>
      </c>
      <c r="I4141" t="s">
        <v>307</v>
      </c>
      <c r="J4141" t="s">
        <v>308</v>
      </c>
      <c r="K4141" t="s">
        <v>119</v>
      </c>
      <c r="L4141" t="s">
        <v>120</v>
      </c>
    </row>
    <row r="4142" spans="1:16" x14ac:dyDescent="0.35">
      <c r="A4142" t="str">
        <f>VLOOKUP(E4142,kontoplaan!A556:F2024,6,FALSE)</f>
        <v>Põhitegevuse kulud</v>
      </c>
      <c r="B4142" t="str">
        <f>VLOOKUP(E4142,kontogrupp!A735:B2062,2,FALSE)</f>
        <v>55 - majandamiskulud</v>
      </c>
      <c r="C4142" t="s">
        <v>2324</v>
      </c>
      <c r="D4142">
        <v>1281</v>
      </c>
      <c r="E4142" s="1">
        <v>551463</v>
      </c>
      <c r="F4142" t="s">
        <v>2324</v>
      </c>
      <c r="G4142" t="s">
        <v>428</v>
      </c>
      <c r="H4142" t="s">
        <v>429</v>
      </c>
      <c r="I4142" t="s">
        <v>307</v>
      </c>
      <c r="J4142" t="s">
        <v>308</v>
      </c>
      <c r="K4142" t="s">
        <v>119</v>
      </c>
      <c r="L4142" t="s">
        <v>120</v>
      </c>
    </row>
    <row r="4143" spans="1:16" x14ac:dyDescent="0.35">
      <c r="A4143" t="str">
        <f>VLOOKUP(E4143,kontoplaan!A557:F2025,6,FALSE)</f>
        <v>Põhitegevuse kulud</v>
      </c>
      <c r="B4143" t="str">
        <f>VLOOKUP(E4143,kontogrupp!A736:B2063,2,FALSE)</f>
        <v>55 - majandamiskulud</v>
      </c>
      <c r="C4143" t="s">
        <v>2322</v>
      </c>
      <c r="D4143">
        <v>165</v>
      </c>
      <c r="E4143" s="1">
        <v>551462</v>
      </c>
      <c r="F4143" t="s">
        <v>2322</v>
      </c>
      <c r="G4143" t="s">
        <v>305</v>
      </c>
      <c r="H4143" t="s">
        <v>306</v>
      </c>
      <c r="I4143" t="s">
        <v>307</v>
      </c>
      <c r="J4143" t="s">
        <v>308</v>
      </c>
      <c r="K4143" t="s">
        <v>119</v>
      </c>
      <c r="L4143" t="s">
        <v>120</v>
      </c>
    </row>
    <row r="4144" spans="1:16" x14ac:dyDescent="0.35">
      <c r="A4144" t="str">
        <f>VLOOKUP(E4144,kontoplaan!A558:F2026,6,FALSE)</f>
        <v>Põhitegevuse kulud</v>
      </c>
      <c r="B4144" t="str">
        <f>VLOOKUP(E4144,kontogrupp!A737:B2064,2,FALSE)</f>
        <v>55 - majandamiskulud</v>
      </c>
      <c r="C4144" t="s">
        <v>2324</v>
      </c>
      <c r="D4144">
        <v>732</v>
      </c>
      <c r="E4144" s="1">
        <v>551463</v>
      </c>
      <c r="F4144" t="s">
        <v>2324</v>
      </c>
      <c r="G4144" t="s">
        <v>305</v>
      </c>
      <c r="H4144" t="s">
        <v>306</v>
      </c>
      <c r="I4144" t="s">
        <v>307</v>
      </c>
      <c r="J4144" t="s">
        <v>308</v>
      </c>
      <c r="K4144" t="s">
        <v>119</v>
      </c>
      <c r="L4144" t="s">
        <v>120</v>
      </c>
    </row>
    <row r="4145" spans="1:12" x14ac:dyDescent="0.35">
      <c r="A4145" t="str">
        <f>VLOOKUP(E4145,kontoplaan!A559:F2027,6,FALSE)</f>
        <v>Põhitegevuse kulud</v>
      </c>
      <c r="B4145" t="str">
        <f>VLOOKUP(E4145,kontogrupp!A738:B2065,2,FALSE)</f>
        <v>55 - majandamiskulud</v>
      </c>
      <c r="C4145" t="s">
        <v>2322</v>
      </c>
      <c r="D4145">
        <v>560</v>
      </c>
      <c r="E4145" s="1">
        <v>551462</v>
      </c>
      <c r="F4145" t="s">
        <v>2322</v>
      </c>
      <c r="G4145" t="s">
        <v>422</v>
      </c>
      <c r="H4145" t="s">
        <v>423</v>
      </c>
      <c r="I4145" t="s">
        <v>307</v>
      </c>
      <c r="J4145" t="s">
        <v>308</v>
      </c>
      <c r="K4145" t="s">
        <v>119</v>
      </c>
      <c r="L4145" t="s">
        <v>120</v>
      </c>
    </row>
    <row r="4146" spans="1:12" x14ac:dyDescent="0.35">
      <c r="A4146" t="str">
        <f>VLOOKUP(E4146,kontoplaan!A560:F2028,6,FALSE)</f>
        <v>Põhitegevuse kulud</v>
      </c>
      <c r="B4146" t="str">
        <f>VLOOKUP(E4146,kontogrupp!A739:B2066,2,FALSE)</f>
        <v>55 - majandamiskulud</v>
      </c>
      <c r="C4146" t="s">
        <v>2324</v>
      </c>
      <c r="D4146">
        <v>549</v>
      </c>
      <c r="E4146" s="1">
        <v>551463</v>
      </c>
      <c r="F4146" t="s">
        <v>2324</v>
      </c>
      <c r="G4146" t="s">
        <v>422</v>
      </c>
      <c r="H4146" t="s">
        <v>423</v>
      </c>
      <c r="I4146" t="s">
        <v>307</v>
      </c>
      <c r="J4146" t="s">
        <v>308</v>
      </c>
      <c r="K4146" t="s">
        <v>119</v>
      </c>
      <c r="L4146" t="s">
        <v>120</v>
      </c>
    </row>
    <row r="4147" spans="1:12" x14ac:dyDescent="0.35">
      <c r="A4147" t="str">
        <f>VLOOKUP(E4147,kontoplaan!A561:F2029,6,FALSE)</f>
        <v>Põhitegevuse kulud</v>
      </c>
      <c r="B4147" t="str">
        <f>VLOOKUP(E4147,kontogrupp!A740:B2067,2,FALSE)</f>
        <v>55 - majandamiskulud</v>
      </c>
      <c r="C4147" t="s">
        <v>2322</v>
      </c>
      <c r="D4147">
        <v>543</v>
      </c>
      <c r="E4147" s="1">
        <v>551462</v>
      </c>
      <c r="F4147" t="s">
        <v>2322</v>
      </c>
      <c r="G4147" t="s">
        <v>404</v>
      </c>
      <c r="H4147" t="s">
        <v>405</v>
      </c>
      <c r="I4147" t="s">
        <v>307</v>
      </c>
      <c r="J4147" t="s">
        <v>308</v>
      </c>
      <c r="K4147" t="s">
        <v>119</v>
      </c>
      <c r="L4147" t="s">
        <v>120</v>
      </c>
    </row>
    <row r="4148" spans="1:12" x14ac:dyDescent="0.35">
      <c r="A4148" t="str">
        <f>VLOOKUP(E4148,kontoplaan!A562:F2030,6,FALSE)</f>
        <v>Põhitegevuse kulud</v>
      </c>
      <c r="B4148" t="str">
        <f>VLOOKUP(E4148,kontogrupp!A741:B2068,2,FALSE)</f>
        <v>55 - majandamiskulud</v>
      </c>
      <c r="C4148" t="s">
        <v>2324</v>
      </c>
      <c r="D4148">
        <v>1107</v>
      </c>
      <c r="E4148" s="1">
        <v>551463</v>
      </c>
      <c r="F4148" t="s">
        <v>2324</v>
      </c>
      <c r="G4148" t="s">
        <v>404</v>
      </c>
      <c r="H4148" t="s">
        <v>405</v>
      </c>
      <c r="I4148" t="s">
        <v>307</v>
      </c>
      <c r="J4148" t="s">
        <v>308</v>
      </c>
      <c r="K4148" t="s">
        <v>119</v>
      </c>
      <c r="L4148" t="s">
        <v>120</v>
      </c>
    </row>
    <row r="4149" spans="1:12" x14ac:dyDescent="0.35">
      <c r="A4149" t="str">
        <f>VLOOKUP(E4149,kontoplaan!A563:F2031,6,FALSE)</f>
        <v>Põhitegevuse kulud</v>
      </c>
      <c r="B4149" t="str">
        <f>VLOOKUP(E4149,kontogrupp!A742:B2069,2,FALSE)</f>
        <v>55 - majandamiskulud</v>
      </c>
      <c r="C4149" t="s">
        <v>2326</v>
      </c>
      <c r="D4149">
        <v>303</v>
      </c>
      <c r="E4149" s="1">
        <v>551461</v>
      </c>
      <c r="F4149" t="s">
        <v>2326</v>
      </c>
      <c r="G4149" t="s">
        <v>154</v>
      </c>
      <c r="H4149" t="s">
        <v>155</v>
      </c>
      <c r="I4149" t="s">
        <v>117</v>
      </c>
      <c r="J4149" t="s">
        <v>118</v>
      </c>
      <c r="K4149" t="s">
        <v>119</v>
      </c>
      <c r="L4149" t="s">
        <v>120</v>
      </c>
    </row>
    <row r="4150" spans="1:12" x14ac:dyDescent="0.35">
      <c r="A4150" t="str">
        <f>VLOOKUP(E4150,kontoplaan!A564:F2032,6,FALSE)</f>
        <v>Põhitegevuse kulud</v>
      </c>
      <c r="B4150" t="str">
        <f>VLOOKUP(E4150,kontogrupp!A743:B2070,2,FALSE)</f>
        <v>55 - majandamiskulud</v>
      </c>
      <c r="C4150" t="s">
        <v>257</v>
      </c>
      <c r="D4150">
        <v>610</v>
      </c>
      <c r="E4150" s="1">
        <v>551417</v>
      </c>
      <c r="F4150" t="s">
        <v>257</v>
      </c>
      <c r="G4150" t="s">
        <v>482</v>
      </c>
      <c r="H4150" t="s">
        <v>483</v>
      </c>
      <c r="I4150" t="s">
        <v>250</v>
      </c>
      <c r="J4150" t="s">
        <v>251</v>
      </c>
      <c r="K4150" t="s">
        <v>119</v>
      </c>
      <c r="L4150" t="s">
        <v>120</v>
      </c>
    </row>
    <row r="4151" spans="1:12" x14ac:dyDescent="0.35">
      <c r="A4151" t="str">
        <f>VLOOKUP(E4151,kontoplaan!A565:F2033,6,FALSE)</f>
        <v>Põhitegevuse kulud</v>
      </c>
      <c r="B4151" t="str">
        <f>VLOOKUP(E4151,kontogrupp!A744:B2071,2,FALSE)</f>
        <v>55 - majandamiskulud</v>
      </c>
      <c r="C4151" t="s">
        <v>2326</v>
      </c>
      <c r="D4151">
        <v>437</v>
      </c>
      <c r="E4151" s="1">
        <v>551461</v>
      </c>
      <c r="F4151" t="s">
        <v>2326</v>
      </c>
      <c r="G4151" t="s">
        <v>482</v>
      </c>
      <c r="H4151" t="s">
        <v>483</v>
      </c>
      <c r="I4151" t="s">
        <v>250</v>
      </c>
      <c r="J4151" t="s">
        <v>251</v>
      </c>
      <c r="K4151" t="s">
        <v>119</v>
      </c>
      <c r="L4151" t="s">
        <v>120</v>
      </c>
    </row>
    <row r="4152" spans="1:12" x14ac:dyDescent="0.35">
      <c r="A4152" t="str">
        <f>VLOOKUP(E4152,kontoplaan!A566:F2034,6,FALSE)</f>
        <v>Põhitegevuse kulud</v>
      </c>
      <c r="B4152" t="str">
        <f>VLOOKUP(E4152,kontogrupp!A745:B2072,2,FALSE)</f>
        <v>55 - majandamiskulud</v>
      </c>
      <c r="C4152" t="s">
        <v>2322</v>
      </c>
      <c r="D4152">
        <v>562</v>
      </c>
      <c r="E4152" s="1">
        <v>551462</v>
      </c>
      <c r="F4152" t="s">
        <v>2322</v>
      </c>
      <c r="G4152" t="s">
        <v>609</v>
      </c>
      <c r="H4152" t="s">
        <v>610</v>
      </c>
      <c r="I4152" t="s">
        <v>250</v>
      </c>
      <c r="J4152" t="s">
        <v>251</v>
      </c>
      <c r="K4152" t="s">
        <v>119</v>
      </c>
      <c r="L4152" t="s">
        <v>120</v>
      </c>
    </row>
    <row r="4153" spans="1:12" x14ac:dyDescent="0.35">
      <c r="A4153" t="str">
        <f>VLOOKUP(E4153,kontoplaan!A567:F2035,6,FALSE)</f>
        <v>Põhitegevuse kulud</v>
      </c>
      <c r="B4153" t="str">
        <f>VLOOKUP(E4153,kontogrupp!A746:B2073,2,FALSE)</f>
        <v>55 - majandamiskulud</v>
      </c>
      <c r="C4153" t="s">
        <v>2324</v>
      </c>
      <c r="D4153">
        <v>549</v>
      </c>
      <c r="E4153" s="1">
        <v>551463</v>
      </c>
      <c r="F4153" t="s">
        <v>2324</v>
      </c>
      <c r="G4153" t="s">
        <v>609</v>
      </c>
      <c r="H4153" t="s">
        <v>610</v>
      </c>
      <c r="I4153" t="s">
        <v>250</v>
      </c>
      <c r="J4153" t="s">
        <v>251</v>
      </c>
      <c r="K4153" t="s">
        <v>119</v>
      </c>
      <c r="L4153" t="s">
        <v>120</v>
      </c>
    </row>
    <row r="4154" spans="1:12" x14ac:dyDescent="0.35">
      <c r="A4154" t="str">
        <f>VLOOKUP(E4154,kontoplaan!A568:F2036,6,FALSE)</f>
        <v>Põhitegevuse kulud</v>
      </c>
      <c r="B4154" t="str">
        <f>VLOOKUP(E4154,kontogrupp!A747:B2074,2,FALSE)</f>
        <v>55 - majandamiskulud</v>
      </c>
      <c r="C4154" t="s">
        <v>257</v>
      </c>
      <c r="D4154">
        <v>2245</v>
      </c>
      <c r="E4154" s="1">
        <v>551417</v>
      </c>
      <c r="F4154" t="s">
        <v>257</v>
      </c>
      <c r="G4154" t="s">
        <v>380</v>
      </c>
      <c r="H4154" t="s">
        <v>381</v>
      </c>
      <c r="I4154" t="s">
        <v>250</v>
      </c>
      <c r="J4154" t="s">
        <v>251</v>
      </c>
      <c r="K4154" t="s">
        <v>119</v>
      </c>
      <c r="L4154" t="s">
        <v>120</v>
      </c>
    </row>
    <row r="4155" spans="1:12" x14ac:dyDescent="0.35">
      <c r="A4155" t="str">
        <f>VLOOKUP(E4155,kontoplaan!A569:F2037,6,FALSE)</f>
        <v>Põhitegevuse kulud</v>
      </c>
      <c r="B4155" t="str">
        <f>VLOOKUP(E4155,kontogrupp!A748:B2075,2,FALSE)</f>
        <v>55 - majandamiskulud</v>
      </c>
      <c r="C4155" t="s">
        <v>2326</v>
      </c>
      <c r="D4155">
        <v>57</v>
      </c>
      <c r="E4155" s="1">
        <v>551461</v>
      </c>
      <c r="F4155" t="s">
        <v>2326</v>
      </c>
      <c r="G4155" t="s">
        <v>380</v>
      </c>
      <c r="H4155" t="s">
        <v>381</v>
      </c>
      <c r="I4155" t="s">
        <v>250</v>
      </c>
      <c r="J4155" t="s">
        <v>251</v>
      </c>
      <c r="K4155" t="s">
        <v>119</v>
      </c>
      <c r="L4155" t="s">
        <v>120</v>
      </c>
    </row>
    <row r="4156" spans="1:12" x14ac:dyDescent="0.35">
      <c r="A4156" t="str">
        <f>VLOOKUP(E4156,kontoplaan!A570:F2038,6,FALSE)</f>
        <v>Põhitegevuse kulud</v>
      </c>
      <c r="B4156" t="str">
        <f>VLOOKUP(E4156,kontogrupp!A749:B2076,2,FALSE)</f>
        <v>55 - majandamiskulud</v>
      </c>
      <c r="C4156" t="s">
        <v>2322</v>
      </c>
      <c r="D4156">
        <v>51</v>
      </c>
      <c r="E4156" s="1">
        <v>551462</v>
      </c>
      <c r="F4156" t="s">
        <v>2322</v>
      </c>
      <c r="G4156" t="s">
        <v>380</v>
      </c>
      <c r="H4156" t="s">
        <v>381</v>
      </c>
      <c r="I4156" t="s">
        <v>250</v>
      </c>
      <c r="J4156" t="s">
        <v>251</v>
      </c>
      <c r="K4156" t="s">
        <v>119</v>
      </c>
      <c r="L4156" t="s">
        <v>120</v>
      </c>
    </row>
    <row r="4157" spans="1:12" x14ac:dyDescent="0.35">
      <c r="A4157" t="str">
        <f>VLOOKUP(E4157,kontoplaan!A571:F2039,6,FALSE)</f>
        <v>Põhitegevuse kulud</v>
      </c>
      <c r="B4157" t="str">
        <f>VLOOKUP(E4157,kontogrupp!A750:B2077,2,FALSE)</f>
        <v>55 - majandamiskulud</v>
      </c>
      <c r="C4157" t="s">
        <v>2324</v>
      </c>
      <c r="D4157">
        <v>549</v>
      </c>
      <c r="E4157" s="1">
        <v>551463</v>
      </c>
      <c r="F4157" t="s">
        <v>2324</v>
      </c>
      <c r="G4157" t="s">
        <v>380</v>
      </c>
      <c r="H4157" t="s">
        <v>381</v>
      </c>
      <c r="I4157" t="s">
        <v>250</v>
      </c>
      <c r="J4157" t="s">
        <v>251</v>
      </c>
      <c r="K4157" t="s">
        <v>119</v>
      </c>
      <c r="L4157" t="s">
        <v>120</v>
      </c>
    </row>
    <row r="4158" spans="1:12" x14ac:dyDescent="0.35">
      <c r="A4158" t="str">
        <f>VLOOKUP(E4158,kontoplaan!A572:F2040,6,FALSE)</f>
        <v>Põhitegevuse kulud</v>
      </c>
      <c r="B4158" t="str">
        <f>VLOOKUP(E4158,kontogrupp!A751:B2078,2,FALSE)</f>
        <v>55 - majandamiskulud</v>
      </c>
      <c r="C4158" t="s">
        <v>2322</v>
      </c>
      <c r="D4158">
        <v>1325</v>
      </c>
      <c r="E4158" s="1">
        <v>551462</v>
      </c>
      <c r="F4158" t="s">
        <v>2322</v>
      </c>
      <c r="G4158" t="s">
        <v>258</v>
      </c>
      <c r="H4158" t="s">
        <v>259</v>
      </c>
      <c r="I4158" t="s">
        <v>117</v>
      </c>
      <c r="J4158" t="s">
        <v>118</v>
      </c>
      <c r="K4158" t="s">
        <v>119</v>
      </c>
      <c r="L4158" t="s">
        <v>120</v>
      </c>
    </row>
    <row r="4159" spans="1:12" x14ac:dyDescent="0.35">
      <c r="A4159" t="str">
        <f>VLOOKUP(E4159,kontoplaan!A573:F2041,6,FALSE)</f>
        <v>Põhitegevuse kulud</v>
      </c>
      <c r="B4159" t="str">
        <f>VLOOKUP(E4159,kontogrupp!A752:B2079,2,FALSE)</f>
        <v>55 - majandamiskulud</v>
      </c>
      <c r="C4159" t="s">
        <v>2324</v>
      </c>
      <c r="D4159">
        <v>1281</v>
      </c>
      <c r="E4159" s="1">
        <v>551463</v>
      </c>
      <c r="F4159" t="s">
        <v>2324</v>
      </c>
      <c r="G4159" t="s">
        <v>258</v>
      </c>
      <c r="H4159" t="s">
        <v>259</v>
      </c>
      <c r="I4159" t="s">
        <v>117</v>
      </c>
      <c r="J4159" t="s">
        <v>118</v>
      </c>
      <c r="K4159" t="s">
        <v>119</v>
      </c>
      <c r="L4159" t="s">
        <v>120</v>
      </c>
    </row>
    <row r="4160" spans="1:12" x14ac:dyDescent="0.35">
      <c r="A4160" t="str">
        <f>VLOOKUP(E4160,kontoplaan!A574:F2042,6,FALSE)</f>
        <v>Põhitegevuse kulud</v>
      </c>
      <c r="B4160" t="str">
        <f>VLOOKUP(E4160,kontogrupp!A753:B2080,2,FALSE)</f>
        <v>55 - majandamiskulud</v>
      </c>
      <c r="C4160" t="s">
        <v>257</v>
      </c>
      <c r="D4160">
        <v>201</v>
      </c>
      <c r="E4160" s="1">
        <v>551417</v>
      </c>
      <c r="F4160" t="s">
        <v>257</v>
      </c>
      <c r="G4160" t="s">
        <v>538</v>
      </c>
      <c r="H4160" t="s">
        <v>539</v>
      </c>
      <c r="I4160" t="s">
        <v>540</v>
      </c>
      <c r="J4160" t="s">
        <v>541</v>
      </c>
      <c r="K4160" t="s">
        <v>119</v>
      </c>
      <c r="L4160" t="s">
        <v>120</v>
      </c>
    </row>
    <row r="4161" spans="1:16" x14ac:dyDescent="0.35">
      <c r="A4161" t="str">
        <f>VLOOKUP(E4161,kontoplaan!A575:F2043,6,FALSE)</f>
        <v>Põhitegevuse kulud</v>
      </c>
      <c r="B4161" t="str">
        <f>VLOOKUP(E4161,kontogrupp!A754:B2081,2,FALSE)</f>
        <v>55 - majandamiskulud</v>
      </c>
      <c r="C4161" t="s">
        <v>2326</v>
      </c>
      <c r="D4161">
        <v>55</v>
      </c>
      <c r="E4161" s="1">
        <v>551461</v>
      </c>
      <c r="F4161" t="s">
        <v>2326</v>
      </c>
      <c r="G4161" t="s">
        <v>548</v>
      </c>
      <c r="H4161" t="s">
        <v>549</v>
      </c>
      <c r="I4161" t="s">
        <v>550</v>
      </c>
      <c r="J4161" t="s">
        <v>551</v>
      </c>
      <c r="K4161" t="s">
        <v>119</v>
      </c>
      <c r="L4161" t="s">
        <v>120</v>
      </c>
    </row>
    <row r="4162" spans="1:16" x14ac:dyDescent="0.35">
      <c r="A4162" t="str">
        <f>VLOOKUP(E4162,kontoplaan!A576:F2044,6,FALSE)</f>
        <v>Põhitegevuse kulud</v>
      </c>
      <c r="B4162" t="str">
        <f>VLOOKUP(E4162,kontogrupp!A755:B2082,2,FALSE)</f>
        <v>55 - majandamiskulud</v>
      </c>
      <c r="C4162" t="s">
        <v>1329</v>
      </c>
      <c r="D4162">
        <v>228</v>
      </c>
      <c r="E4162" s="1">
        <v>551484</v>
      </c>
      <c r="F4162" t="s">
        <v>1329</v>
      </c>
      <c r="G4162" t="s">
        <v>548</v>
      </c>
      <c r="H4162" t="s">
        <v>549</v>
      </c>
      <c r="I4162" t="s">
        <v>1104</v>
      </c>
      <c r="J4162" t="s">
        <v>1105</v>
      </c>
      <c r="K4162" t="s">
        <v>119</v>
      </c>
      <c r="L4162" t="s">
        <v>120</v>
      </c>
    </row>
    <row r="4163" spans="1:16" x14ac:dyDescent="0.35">
      <c r="A4163" t="str">
        <f>VLOOKUP(E4163,kontoplaan!A577:F2045,6,FALSE)</f>
        <v>Põhitegevuse kulud</v>
      </c>
      <c r="B4163" t="str">
        <f>VLOOKUP(E4163,kontogrupp!A756:B2083,2,FALSE)</f>
        <v>55 - majandamiskulud</v>
      </c>
      <c r="C4163" t="s">
        <v>2326</v>
      </c>
      <c r="D4163">
        <v>116</v>
      </c>
      <c r="E4163" s="1">
        <v>551461</v>
      </c>
      <c r="F4163" t="s">
        <v>2326</v>
      </c>
      <c r="G4163" t="s">
        <v>563</v>
      </c>
      <c r="H4163" t="s">
        <v>564</v>
      </c>
      <c r="I4163" t="s">
        <v>568</v>
      </c>
      <c r="J4163" t="s">
        <v>569</v>
      </c>
      <c r="K4163" t="s">
        <v>119</v>
      </c>
      <c r="L4163" t="s">
        <v>120</v>
      </c>
    </row>
    <row r="4164" spans="1:16" x14ac:dyDescent="0.35">
      <c r="A4164" t="str">
        <f>VLOOKUP(E4164,kontoplaan!A578:F2046,6,FALSE)</f>
        <v>Põhitegevuse kulud</v>
      </c>
      <c r="B4164" t="str">
        <f>VLOOKUP(E4164,kontogrupp!A757:B2084,2,FALSE)</f>
        <v>55 - majandamiskulud</v>
      </c>
      <c r="C4164" t="s">
        <v>1329</v>
      </c>
      <c r="D4164">
        <v>176</v>
      </c>
      <c r="E4164" s="1">
        <v>551484</v>
      </c>
      <c r="F4164" t="s">
        <v>1329</v>
      </c>
      <c r="G4164" t="s">
        <v>563</v>
      </c>
      <c r="H4164" t="s">
        <v>564</v>
      </c>
      <c r="I4164" t="s">
        <v>568</v>
      </c>
      <c r="J4164" t="s">
        <v>569</v>
      </c>
      <c r="K4164" t="s">
        <v>119</v>
      </c>
      <c r="L4164" t="s">
        <v>120</v>
      </c>
    </row>
    <row r="4165" spans="1:16" x14ac:dyDescent="0.35">
      <c r="A4165" t="str">
        <f>VLOOKUP(E4165,kontoplaan!A579:F2047,6,FALSE)</f>
        <v>Põhitegevuse kulud</v>
      </c>
      <c r="B4165" t="str">
        <f>VLOOKUP(E4165,kontogrupp!A758:B2085,2,FALSE)</f>
        <v>55 - majandamiskulud</v>
      </c>
      <c r="C4165" t="s">
        <v>1329</v>
      </c>
      <c r="D4165">
        <v>299</v>
      </c>
      <c r="E4165" s="1">
        <v>551484</v>
      </c>
      <c r="F4165" t="s">
        <v>1329</v>
      </c>
      <c r="G4165" t="s">
        <v>563</v>
      </c>
      <c r="H4165" t="s">
        <v>564</v>
      </c>
      <c r="I4165" t="s">
        <v>565</v>
      </c>
      <c r="J4165" t="s">
        <v>566</v>
      </c>
      <c r="K4165" t="s">
        <v>119</v>
      </c>
      <c r="L4165" t="s">
        <v>120</v>
      </c>
    </row>
    <row r="4166" spans="1:16" x14ac:dyDescent="0.35">
      <c r="A4166" t="str">
        <f>VLOOKUP(E4166,kontoplaan!A580:F2048,6,FALSE)</f>
        <v>Põhitegevuse kulud</v>
      </c>
      <c r="B4166" t="str">
        <f>VLOOKUP(E4166,kontogrupp!A759:B2086,2,FALSE)</f>
        <v>55 - majandamiskulud</v>
      </c>
      <c r="C4166" t="s">
        <v>2322</v>
      </c>
      <c r="D4166">
        <v>3200</v>
      </c>
      <c r="E4166" s="1">
        <v>551462</v>
      </c>
      <c r="F4166" t="s">
        <v>2322</v>
      </c>
      <c r="G4166" t="s">
        <v>134</v>
      </c>
      <c r="H4166" t="s">
        <v>135</v>
      </c>
      <c r="I4166" t="s">
        <v>117</v>
      </c>
      <c r="J4166" t="s">
        <v>118</v>
      </c>
      <c r="K4166" t="s">
        <v>119</v>
      </c>
      <c r="L4166" t="s">
        <v>120</v>
      </c>
    </row>
    <row r="4167" spans="1:16" x14ac:dyDescent="0.35">
      <c r="A4167" t="str">
        <f>VLOOKUP(E4167,kontoplaan!A581:F2049,6,FALSE)</f>
        <v>Põhitegevuse kulud</v>
      </c>
      <c r="B4167" t="str">
        <f>VLOOKUP(E4167,kontogrupp!A760:B2087,2,FALSE)</f>
        <v>55 - majandamiskulud</v>
      </c>
      <c r="C4167" t="s">
        <v>2326</v>
      </c>
      <c r="D4167">
        <v>2211</v>
      </c>
      <c r="E4167" s="1">
        <v>551461</v>
      </c>
      <c r="F4167" t="s">
        <v>2326</v>
      </c>
      <c r="G4167" t="s">
        <v>158</v>
      </c>
      <c r="H4167" t="s">
        <v>159</v>
      </c>
      <c r="I4167" t="s">
        <v>117</v>
      </c>
      <c r="J4167" t="s">
        <v>118</v>
      </c>
      <c r="K4167" t="s">
        <v>119</v>
      </c>
      <c r="L4167" t="s">
        <v>120</v>
      </c>
    </row>
    <row r="4168" spans="1:16" x14ac:dyDescent="0.35">
      <c r="A4168" t="str">
        <f>VLOOKUP(E4168,kontoplaan!A582:F2050,6,FALSE)</f>
        <v>Põhitegevuse kulud</v>
      </c>
      <c r="B4168" t="str">
        <f>VLOOKUP(E4168,kontogrupp!A761:B2088,2,FALSE)</f>
        <v>55 - majandamiskulud</v>
      </c>
      <c r="C4168" t="s">
        <v>2322</v>
      </c>
      <c r="D4168">
        <v>5129</v>
      </c>
      <c r="E4168" s="1">
        <v>551462</v>
      </c>
      <c r="F4168" t="s">
        <v>2322</v>
      </c>
      <c r="G4168" t="s">
        <v>158</v>
      </c>
      <c r="H4168" t="s">
        <v>159</v>
      </c>
      <c r="I4168" t="s">
        <v>117</v>
      </c>
      <c r="J4168" t="s">
        <v>118</v>
      </c>
      <c r="K4168" t="s">
        <v>119</v>
      </c>
      <c r="L4168" t="s">
        <v>120</v>
      </c>
    </row>
    <row r="4169" spans="1:16" x14ac:dyDescent="0.35">
      <c r="A4169" t="str">
        <f>VLOOKUP(E4169,kontoplaan!A583:F2051,6,FALSE)</f>
        <v>Põhitegevuse kulud</v>
      </c>
      <c r="B4169" t="str">
        <f>VLOOKUP(E4169,kontogrupp!A762:B2089,2,FALSE)</f>
        <v>55 - majandamiskulud</v>
      </c>
      <c r="C4169" t="s">
        <v>2324</v>
      </c>
      <c r="D4169">
        <v>4392</v>
      </c>
      <c r="E4169" s="1">
        <v>551463</v>
      </c>
      <c r="F4169" t="s">
        <v>2324</v>
      </c>
      <c r="G4169" t="s">
        <v>158</v>
      </c>
      <c r="H4169" t="s">
        <v>159</v>
      </c>
      <c r="I4169" t="s">
        <v>117</v>
      </c>
      <c r="J4169" t="s">
        <v>118</v>
      </c>
      <c r="K4169" t="s">
        <v>119</v>
      </c>
      <c r="L4169" t="s">
        <v>120</v>
      </c>
    </row>
    <row r="4170" spans="1:16" x14ac:dyDescent="0.35">
      <c r="A4170" t="str">
        <f>VLOOKUP(E4170,kontoplaan!A584:F2052,6,FALSE)</f>
        <v>Põhitegevuse kulud</v>
      </c>
      <c r="B4170" t="str">
        <f>VLOOKUP(E4170,kontogrupp!A763:B2090,2,FALSE)</f>
        <v>55 - majandamiskulud</v>
      </c>
      <c r="C4170" t="s">
        <v>2322</v>
      </c>
      <c r="D4170">
        <v>2316</v>
      </c>
      <c r="E4170" s="1">
        <v>551462</v>
      </c>
      <c r="F4170" t="s">
        <v>2322</v>
      </c>
      <c r="G4170" t="s">
        <v>288</v>
      </c>
      <c r="H4170" t="s">
        <v>289</v>
      </c>
      <c r="I4170" t="s">
        <v>117</v>
      </c>
      <c r="J4170" t="s">
        <v>118</v>
      </c>
      <c r="K4170" t="s">
        <v>119</v>
      </c>
      <c r="L4170" t="s">
        <v>120</v>
      </c>
    </row>
    <row r="4171" spans="1:16" x14ac:dyDescent="0.35">
      <c r="A4171" t="str">
        <f>VLOOKUP(E4171,kontoplaan!A585:F2053,6,FALSE)</f>
        <v>Põhitegevuse kulud</v>
      </c>
      <c r="B4171" t="str">
        <f>VLOOKUP(E4171,kontogrupp!A764:B2091,2,FALSE)</f>
        <v>55 - majandamiskulud</v>
      </c>
      <c r="C4171" t="s">
        <v>2324</v>
      </c>
      <c r="D4171">
        <v>2196</v>
      </c>
      <c r="E4171" s="1">
        <v>551463</v>
      </c>
      <c r="F4171" t="s">
        <v>2324</v>
      </c>
      <c r="G4171" t="s">
        <v>288</v>
      </c>
      <c r="H4171" t="s">
        <v>289</v>
      </c>
      <c r="I4171" t="s">
        <v>117</v>
      </c>
      <c r="J4171" t="s">
        <v>118</v>
      </c>
      <c r="K4171" t="s">
        <v>119</v>
      </c>
      <c r="L4171" t="s">
        <v>120</v>
      </c>
    </row>
    <row r="4172" spans="1:16" x14ac:dyDescent="0.35">
      <c r="A4172" t="str">
        <f>VLOOKUP(E4172,kontoplaan!A586:F2054,6,FALSE)</f>
        <v>Põhitegevuse kulud</v>
      </c>
      <c r="B4172" t="str">
        <f>VLOOKUP(E4172,kontogrupp!A765:B2092,2,FALSE)</f>
        <v>55 - majandamiskulud</v>
      </c>
      <c r="C4172" t="s">
        <v>2328</v>
      </c>
      <c r="D4172">
        <v>30000</v>
      </c>
      <c r="E4172" s="1">
        <v>554090</v>
      </c>
      <c r="F4172" t="s">
        <v>265</v>
      </c>
      <c r="G4172" t="s">
        <v>47</v>
      </c>
      <c r="H4172" t="s">
        <v>48</v>
      </c>
      <c r="I4172" t="s">
        <v>49</v>
      </c>
      <c r="J4172" t="s">
        <v>50</v>
      </c>
      <c r="O4172" t="s">
        <v>1935</v>
      </c>
      <c r="P4172" t="s">
        <v>1936</v>
      </c>
    </row>
    <row r="4173" spans="1:16" x14ac:dyDescent="0.35">
      <c r="A4173" t="str">
        <f>VLOOKUP(E4173,kontoplaan!A587:F2055,6,FALSE)</f>
        <v>Põhitegevuse kulud</v>
      </c>
      <c r="B4173" t="str">
        <f>VLOOKUP(E4173,kontogrupp!A766:B2093,2,FALSE)</f>
        <v>55 - majandamiskulud</v>
      </c>
      <c r="C4173" t="s">
        <v>1329</v>
      </c>
      <c r="D4173">
        <v>360</v>
      </c>
      <c r="E4173" s="1">
        <v>551484</v>
      </c>
      <c r="F4173" t="s">
        <v>1329</v>
      </c>
      <c r="G4173" t="s">
        <v>613</v>
      </c>
      <c r="H4173" t="s">
        <v>614</v>
      </c>
      <c r="I4173" t="s">
        <v>615</v>
      </c>
      <c r="J4173" t="s">
        <v>616</v>
      </c>
      <c r="K4173" t="s">
        <v>119</v>
      </c>
      <c r="L4173" t="s">
        <v>120</v>
      </c>
    </row>
    <row r="4174" spans="1:16" x14ac:dyDescent="0.35">
      <c r="A4174" t="str">
        <f>VLOOKUP(E4174,kontoplaan!A588:F2056,6,FALSE)</f>
        <v>Põhitegevuse kulud</v>
      </c>
      <c r="B4174" t="str">
        <f>VLOOKUP(E4174,kontogrupp!A767:B2094,2,FALSE)</f>
        <v>55 - majandamiskulud</v>
      </c>
      <c r="C4174" t="s">
        <v>2329</v>
      </c>
      <c r="D4174">
        <v>1120</v>
      </c>
      <c r="E4174" s="1">
        <v>551121</v>
      </c>
      <c r="F4174" t="s">
        <v>354</v>
      </c>
      <c r="G4174" t="s">
        <v>47</v>
      </c>
      <c r="H4174" t="s">
        <v>48</v>
      </c>
      <c r="I4174" t="s">
        <v>49</v>
      </c>
      <c r="J4174" t="s">
        <v>50</v>
      </c>
      <c r="O4174" t="s">
        <v>2331</v>
      </c>
      <c r="P4174" t="s">
        <v>2332</v>
      </c>
    </row>
    <row r="4175" spans="1:16" x14ac:dyDescent="0.35">
      <c r="A4175" t="str">
        <f>VLOOKUP(E4175,kontoplaan!A589:F2057,6,FALSE)</f>
        <v>Põhitegevuse kulud</v>
      </c>
      <c r="B4175" t="str">
        <f>VLOOKUP(E4175,kontogrupp!A768:B2095,2,FALSE)</f>
        <v>55 - majandamiskulud</v>
      </c>
      <c r="C4175" t="s">
        <v>375</v>
      </c>
      <c r="D4175">
        <v>1529</v>
      </c>
      <c r="E4175" s="1">
        <v>551122</v>
      </c>
      <c r="F4175" t="s">
        <v>375</v>
      </c>
      <c r="G4175" t="s">
        <v>47</v>
      </c>
      <c r="H4175" t="s">
        <v>48</v>
      </c>
      <c r="I4175" t="s">
        <v>49</v>
      </c>
      <c r="J4175" t="s">
        <v>50</v>
      </c>
      <c r="O4175" t="s">
        <v>2331</v>
      </c>
      <c r="P4175" t="s">
        <v>2332</v>
      </c>
    </row>
    <row r="4176" spans="1:16" x14ac:dyDescent="0.35">
      <c r="A4176" t="str">
        <f>VLOOKUP(E4176,kontoplaan!A590:F2058,6,FALSE)</f>
        <v>Põhitegevuse kulud</v>
      </c>
      <c r="B4176" t="str">
        <f>VLOOKUP(E4176,kontogrupp!A769:B2096,2,FALSE)</f>
        <v>55 - majandamiskulud</v>
      </c>
      <c r="C4176" t="s">
        <v>2334</v>
      </c>
      <c r="D4176">
        <v>700</v>
      </c>
      <c r="E4176" s="1">
        <v>551104</v>
      </c>
      <c r="F4176" t="s">
        <v>172</v>
      </c>
      <c r="G4176" t="s">
        <v>47</v>
      </c>
      <c r="H4176" t="s">
        <v>48</v>
      </c>
      <c r="I4176" t="s">
        <v>49</v>
      </c>
      <c r="J4176" t="s">
        <v>50</v>
      </c>
      <c r="O4176" t="s">
        <v>2331</v>
      </c>
      <c r="P4176" t="s">
        <v>2332</v>
      </c>
    </row>
    <row r="4177" spans="1:16" x14ac:dyDescent="0.35">
      <c r="A4177" t="str">
        <f>VLOOKUP(E4177,kontoplaan!A591:F2059,6,FALSE)</f>
        <v>Põhitegevuse kulud</v>
      </c>
      <c r="B4177" t="str">
        <f>VLOOKUP(E4177,kontogrupp!A770:B2097,2,FALSE)</f>
        <v>55 - majandamiskulud</v>
      </c>
      <c r="C4177" t="s">
        <v>257</v>
      </c>
      <c r="D4177">
        <v>2490</v>
      </c>
      <c r="E4177" s="1">
        <v>551417</v>
      </c>
      <c r="F4177" t="s">
        <v>257</v>
      </c>
      <c r="G4177" t="s">
        <v>19</v>
      </c>
      <c r="H4177" t="s">
        <v>20</v>
      </c>
      <c r="I4177" t="s">
        <v>21</v>
      </c>
      <c r="J4177" t="s">
        <v>22</v>
      </c>
      <c r="K4177" t="s">
        <v>119</v>
      </c>
      <c r="L4177" t="s">
        <v>120</v>
      </c>
    </row>
    <row r="4178" spans="1:16" x14ac:dyDescent="0.35">
      <c r="A4178" t="str">
        <f>VLOOKUP(E4178,kontoplaan!A592:F2060,6,FALSE)</f>
        <v>Põhitegevuse kulud</v>
      </c>
      <c r="B4178" t="str">
        <f>VLOOKUP(E4178,kontogrupp!A771:B2098,2,FALSE)</f>
        <v>55 - majandamiskulud</v>
      </c>
      <c r="C4178" t="s">
        <v>2335</v>
      </c>
      <c r="D4178">
        <v>1100</v>
      </c>
      <c r="E4178" s="1">
        <v>5511046</v>
      </c>
      <c r="F4178" t="s">
        <v>367</v>
      </c>
      <c r="G4178" t="s">
        <v>47</v>
      </c>
      <c r="H4178" t="s">
        <v>48</v>
      </c>
      <c r="I4178" t="s">
        <v>49</v>
      </c>
      <c r="J4178" t="s">
        <v>50</v>
      </c>
      <c r="O4178" t="s">
        <v>2331</v>
      </c>
      <c r="P4178" t="s">
        <v>2332</v>
      </c>
    </row>
    <row r="4179" spans="1:16" x14ac:dyDescent="0.35">
      <c r="A4179" t="str">
        <f>VLOOKUP(E4179,kontoplaan!A593:F2061,6,FALSE)</f>
        <v>Põhitegevuse kulud</v>
      </c>
      <c r="B4179" t="str">
        <f>VLOOKUP(E4179,kontogrupp!A772:B2099,2,FALSE)</f>
        <v>55 - majandamiskulud</v>
      </c>
      <c r="C4179" t="s">
        <v>2326</v>
      </c>
      <c r="D4179">
        <v>1211</v>
      </c>
      <c r="E4179" s="1">
        <v>551461</v>
      </c>
      <c r="F4179" t="s">
        <v>2326</v>
      </c>
      <c r="G4179" t="s">
        <v>19</v>
      </c>
      <c r="H4179" t="s">
        <v>20</v>
      </c>
      <c r="I4179" t="s">
        <v>21</v>
      </c>
      <c r="J4179" t="s">
        <v>22</v>
      </c>
      <c r="K4179" t="s">
        <v>119</v>
      </c>
      <c r="L4179" t="s">
        <v>120</v>
      </c>
    </row>
    <row r="4180" spans="1:16" x14ac:dyDescent="0.35">
      <c r="A4180" t="str">
        <f>VLOOKUP(E4180,kontoplaan!A594:F2062,6,FALSE)</f>
        <v>Põhitegevuse kulud</v>
      </c>
      <c r="B4180" t="str">
        <f>VLOOKUP(E4180,kontogrupp!A773:B2100,2,FALSE)</f>
        <v>55 - majandamiskulud</v>
      </c>
      <c r="C4180" t="s">
        <v>2322</v>
      </c>
      <c r="D4180">
        <v>1411</v>
      </c>
      <c r="E4180" s="1">
        <v>551462</v>
      </c>
      <c r="F4180" t="s">
        <v>2322</v>
      </c>
      <c r="G4180" t="s">
        <v>19</v>
      </c>
      <c r="H4180" t="s">
        <v>20</v>
      </c>
      <c r="I4180" t="s">
        <v>21</v>
      </c>
      <c r="J4180" t="s">
        <v>22</v>
      </c>
      <c r="K4180" t="s">
        <v>119</v>
      </c>
      <c r="L4180" t="s">
        <v>120</v>
      </c>
    </row>
    <row r="4181" spans="1:16" x14ac:dyDescent="0.35">
      <c r="A4181" t="str">
        <f>VLOOKUP(E4181,kontoplaan!A595:F2063,6,FALSE)</f>
        <v>Põhitegevuse kulud</v>
      </c>
      <c r="B4181" t="str">
        <f>VLOOKUP(E4181,kontogrupp!A774:B2101,2,FALSE)</f>
        <v>55 - majandamiskulud</v>
      </c>
      <c r="C4181" t="s">
        <v>2336</v>
      </c>
      <c r="D4181">
        <v>25000</v>
      </c>
      <c r="E4181" s="1">
        <v>551109</v>
      </c>
      <c r="F4181" t="s">
        <v>498</v>
      </c>
      <c r="G4181" t="s">
        <v>47</v>
      </c>
      <c r="H4181" t="s">
        <v>48</v>
      </c>
      <c r="I4181" t="s">
        <v>49</v>
      </c>
      <c r="J4181" t="s">
        <v>50</v>
      </c>
      <c r="O4181" t="s">
        <v>2331</v>
      </c>
      <c r="P4181" t="s">
        <v>2332</v>
      </c>
    </row>
    <row r="4182" spans="1:16" x14ac:dyDescent="0.35">
      <c r="A4182" t="str">
        <f>VLOOKUP(E4182,kontoplaan!A596:F2064,6,FALSE)</f>
        <v>Põhitegevuse kulud</v>
      </c>
      <c r="B4182" t="str">
        <f>VLOOKUP(E4182,kontogrupp!A775:B2102,2,FALSE)</f>
        <v>55 - majandamiskulud</v>
      </c>
      <c r="C4182" t="s">
        <v>2324</v>
      </c>
      <c r="D4182">
        <v>1281</v>
      </c>
      <c r="E4182" s="1">
        <v>551463</v>
      </c>
      <c r="F4182" t="s">
        <v>2324</v>
      </c>
      <c r="G4182" t="s">
        <v>19</v>
      </c>
      <c r="H4182" t="s">
        <v>20</v>
      </c>
      <c r="I4182" t="s">
        <v>21</v>
      </c>
      <c r="J4182" t="s">
        <v>22</v>
      </c>
      <c r="K4182" t="s">
        <v>119</v>
      </c>
      <c r="L4182" t="s">
        <v>120</v>
      </c>
    </row>
    <row r="4183" spans="1:16" x14ac:dyDescent="0.35">
      <c r="A4183" t="str">
        <f>VLOOKUP(E4183,kontoplaan!A597:F2065,6,FALSE)</f>
        <v>Põhitegevuse kulud</v>
      </c>
      <c r="B4183" t="str">
        <f>VLOOKUP(E4183,kontogrupp!A776:B2103,2,FALSE)</f>
        <v>55 - majandamiskulud</v>
      </c>
      <c r="C4183" t="s">
        <v>1278</v>
      </c>
      <c r="D4183">
        <v>2421</v>
      </c>
      <c r="E4183" s="1">
        <v>551490</v>
      </c>
      <c r="F4183" t="s">
        <v>1278</v>
      </c>
      <c r="G4183" t="s">
        <v>19</v>
      </c>
      <c r="H4183" t="s">
        <v>20</v>
      </c>
      <c r="I4183" t="s">
        <v>21</v>
      </c>
      <c r="J4183" t="s">
        <v>22</v>
      </c>
      <c r="K4183" t="s">
        <v>119</v>
      </c>
      <c r="L4183" t="s">
        <v>120</v>
      </c>
    </row>
    <row r="4184" spans="1:16" x14ac:dyDescent="0.35">
      <c r="A4184" t="str">
        <f>VLOOKUP(E4184,kontoplaan!A598:F2066,6,FALSE)</f>
        <v>Põhitegevuse kulud</v>
      </c>
      <c r="B4184" t="str">
        <f>VLOOKUP(E4184,kontogrupp!A777:B2104,2,FALSE)</f>
        <v>55 - majandamiskulud</v>
      </c>
      <c r="C4184" t="s">
        <v>174</v>
      </c>
      <c r="D4184">
        <v>29000</v>
      </c>
      <c r="E4184" s="1">
        <v>551240</v>
      </c>
      <c r="F4184" t="s">
        <v>172</v>
      </c>
      <c r="G4184" t="s">
        <v>47</v>
      </c>
      <c r="H4184" t="s">
        <v>48</v>
      </c>
      <c r="I4184" t="s">
        <v>49</v>
      </c>
      <c r="J4184" t="s">
        <v>50</v>
      </c>
      <c r="O4184" t="s">
        <v>173</v>
      </c>
      <c r="P4184" t="s">
        <v>174</v>
      </c>
    </row>
    <row r="4185" spans="1:16" x14ac:dyDescent="0.35">
      <c r="A4185" t="str">
        <f>VLOOKUP(E4185,kontoplaan!A599:F2067,6,FALSE)</f>
        <v>Põhitegevuse kulud</v>
      </c>
      <c r="B4185" t="str">
        <f>VLOOKUP(E4185,kontogrupp!A778:B2105,2,FALSE)</f>
        <v>55 - majandamiskulud</v>
      </c>
      <c r="C4185" t="s">
        <v>257</v>
      </c>
      <c r="D4185">
        <v>34</v>
      </c>
      <c r="E4185" s="1">
        <v>551417</v>
      </c>
      <c r="F4185" t="s">
        <v>257</v>
      </c>
      <c r="G4185" t="s">
        <v>19</v>
      </c>
      <c r="H4185" t="s">
        <v>20</v>
      </c>
      <c r="I4185" t="s">
        <v>87</v>
      </c>
      <c r="J4185" t="s">
        <v>88</v>
      </c>
      <c r="K4185" t="s">
        <v>119</v>
      </c>
      <c r="L4185" t="s">
        <v>120</v>
      </c>
    </row>
    <row r="4186" spans="1:16" x14ac:dyDescent="0.35">
      <c r="A4186" t="str">
        <f>VLOOKUP(E4186,kontoplaan!A600:F2068,6,FALSE)</f>
        <v>Põhitegevuse kulud</v>
      </c>
      <c r="B4186" t="str">
        <f>VLOOKUP(E4186,kontogrupp!A779:B2106,2,FALSE)</f>
        <v>55 - majandamiskulud</v>
      </c>
      <c r="C4186" t="s">
        <v>116</v>
      </c>
      <c r="D4186">
        <v>915</v>
      </c>
      <c r="E4186" s="1">
        <v>551483</v>
      </c>
      <c r="F4186" t="s">
        <v>116</v>
      </c>
      <c r="G4186" t="s">
        <v>19</v>
      </c>
      <c r="H4186" t="s">
        <v>20</v>
      </c>
      <c r="I4186" t="s">
        <v>87</v>
      </c>
      <c r="J4186" t="s">
        <v>88</v>
      </c>
      <c r="K4186" t="s">
        <v>119</v>
      </c>
      <c r="L4186" t="s">
        <v>120</v>
      </c>
    </row>
    <row r="4187" spans="1:16" x14ac:dyDescent="0.35">
      <c r="A4187" t="str">
        <f>VLOOKUP(E4187,kontoplaan!A601:F2069,6,FALSE)</f>
        <v>Põhitegevuse kulud</v>
      </c>
      <c r="B4187" t="str">
        <f>VLOOKUP(E4187,kontogrupp!A780:B2107,2,FALSE)</f>
        <v>55 - majandamiskulud</v>
      </c>
      <c r="C4187" t="s">
        <v>1329</v>
      </c>
      <c r="D4187">
        <v>761</v>
      </c>
      <c r="E4187" s="1">
        <v>551484</v>
      </c>
      <c r="F4187" t="s">
        <v>1329</v>
      </c>
      <c r="G4187" t="s">
        <v>19</v>
      </c>
      <c r="H4187" t="s">
        <v>20</v>
      </c>
      <c r="I4187" t="s">
        <v>87</v>
      </c>
      <c r="J4187" t="s">
        <v>88</v>
      </c>
      <c r="K4187" t="s">
        <v>119</v>
      </c>
      <c r="L4187" t="s">
        <v>120</v>
      </c>
    </row>
    <row r="4188" spans="1:16" x14ac:dyDescent="0.35">
      <c r="A4188" t="str">
        <f>VLOOKUP(E4188,kontoplaan!A602:F2070,6,FALSE)</f>
        <v>Põhitegevuse kulud</v>
      </c>
      <c r="B4188" t="str">
        <f>VLOOKUP(E4188,kontogrupp!A781:B2108,2,FALSE)</f>
        <v>55 - majandamiskulud</v>
      </c>
      <c r="C4188" t="s">
        <v>257</v>
      </c>
      <c r="D4188">
        <v>107</v>
      </c>
      <c r="E4188" s="1">
        <v>551417</v>
      </c>
      <c r="F4188" t="s">
        <v>257</v>
      </c>
      <c r="G4188" t="s">
        <v>19</v>
      </c>
      <c r="H4188" t="s">
        <v>20</v>
      </c>
      <c r="I4188" t="s">
        <v>339</v>
      </c>
      <c r="J4188" t="s">
        <v>340</v>
      </c>
      <c r="K4188" t="s">
        <v>119</v>
      </c>
      <c r="L4188" t="s">
        <v>120</v>
      </c>
    </row>
    <row r="4189" spans="1:16" x14ac:dyDescent="0.35">
      <c r="A4189" t="str">
        <f>VLOOKUP(E4189,kontoplaan!A603:F2071,6,FALSE)</f>
        <v>Põhitegevuse kulud</v>
      </c>
      <c r="B4189" t="str">
        <f>VLOOKUP(E4189,kontogrupp!A782:B2109,2,FALSE)</f>
        <v>55 - majandamiskulud</v>
      </c>
      <c r="C4189" t="s">
        <v>257</v>
      </c>
      <c r="D4189">
        <v>93</v>
      </c>
      <c r="E4189" s="1">
        <v>551417</v>
      </c>
      <c r="F4189" t="s">
        <v>257</v>
      </c>
      <c r="G4189" t="s">
        <v>19</v>
      </c>
      <c r="H4189" t="s">
        <v>20</v>
      </c>
      <c r="I4189" t="s">
        <v>117</v>
      </c>
      <c r="J4189" t="s">
        <v>118</v>
      </c>
      <c r="K4189" t="s">
        <v>119</v>
      </c>
      <c r="L4189" t="s">
        <v>120</v>
      </c>
    </row>
    <row r="4190" spans="1:16" x14ac:dyDescent="0.35">
      <c r="A4190" t="str">
        <f>VLOOKUP(E4190,kontoplaan!A604:F2072,6,FALSE)</f>
        <v>Põhitegevuse kulud</v>
      </c>
      <c r="B4190" t="str">
        <f>VLOOKUP(E4190,kontogrupp!A783:B2110,2,FALSE)</f>
        <v>55 - majandamiskulud</v>
      </c>
      <c r="C4190" t="s">
        <v>2324</v>
      </c>
      <c r="D4190">
        <v>1213</v>
      </c>
      <c r="E4190" s="1">
        <v>551463</v>
      </c>
      <c r="F4190" t="s">
        <v>2324</v>
      </c>
      <c r="G4190" t="s">
        <v>19</v>
      </c>
      <c r="H4190" t="s">
        <v>20</v>
      </c>
      <c r="I4190" t="s">
        <v>117</v>
      </c>
      <c r="J4190" t="s">
        <v>118</v>
      </c>
      <c r="K4190" t="s">
        <v>119</v>
      </c>
      <c r="L4190" t="s">
        <v>120</v>
      </c>
    </row>
    <row r="4191" spans="1:16" x14ac:dyDescent="0.35">
      <c r="A4191" t="str">
        <f>VLOOKUP(E4191,kontoplaan!A605:F2073,6,FALSE)</f>
        <v>Põhitegevuse kulud</v>
      </c>
      <c r="B4191" t="str">
        <f>VLOOKUP(E4191,kontogrupp!A784:B2111,2,FALSE)</f>
        <v>55 - majandamiskulud</v>
      </c>
      <c r="C4191" t="s">
        <v>257</v>
      </c>
      <c r="D4191">
        <v>110</v>
      </c>
      <c r="E4191" s="1">
        <v>551417</v>
      </c>
      <c r="F4191" t="s">
        <v>257</v>
      </c>
      <c r="G4191" t="s">
        <v>19</v>
      </c>
      <c r="H4191" t="s">
        <v>20</v>
      </c>
      <c r="I4191" t="s">
        <v>568</v>
      </c>
      <c r="J4191" t="s">
        <v>569</v>
      </c>
      <c r="K4191" t="s">
        <v>119</v>
      </c>
      <c r="L4191" t="s">
        <v>120</v>
      </c>
    </row>
    <row r="4192" spans="1:16" x14ac:dyDescent="0.35">
      <c r="A4192" t="str">
        <f>VLOOKUP(E4192,kontoplaan!A606:F2074,6,FALSE)</f>
        <v>Põhitegevuse kulud</v>
      </c>
      <c r="B4192" t="str">
        <f>VLOOKUP(E4192,kontogrupp!A785:B2112,2,FALSE)</f>
        <v>55 - majandamiskulud</v>
      </c>
      <c r="C4192" t="s">
        <v>116</v>
      </c>
      <c r="D4192">
        <v>458</v>
      </c>
      <c r="E4192" s="1">
        <v>551483</v>
      </c>
      <c r="F4192" t="s">
        <v>116</v>
      </c>
      <c r="G4192" t="s">
        <v>19</v>
      </c>
      <c r="H4192" t="s">
        <v>20</v>
      </c>
      <c r="I4192" t="s">
        <v>633</v>
      </c>
      <c r="J4192" t="s">
        <v>634</v>
      </c>
      <c r="K4192" t="s">
        <v>119</v>
      </c>
      <c r="L4192" t="s">
        <v>120</v>
      </c>
    </row>
    <row r="4193" spans="1:16" x14ac:dyDescent="0.35">
      <c r="A4193" t="str">
        <f>VLOOKUP(E4193,kontoplaan!A607:F2075,6,FALSE)</f>
        <v>Põhitegevuse kulud</v>
      </c>
      <c r="B4193" t="str">
        <f>VLOOKUP(E4193,kontogrupp!A786:B2113,2,FALSE)</f>
        <v>55 - majandamiskulud</v>
      </c>
      <c r="C4193" t="s">
        <v>257</v>
      </c>
      <c r="D4193">
        <v>31</v>
      </c>
      <c r="E4193" s="1">
        <v>551417</v>
      </c>
      <c r="F4193" t="s">
        <v>257</v>
      </c>
      <c r="G4193" t="s">
        <v>19</v>
      </c>
      <c r="H4193" t="s">
        <v>20</v>
      </c>
      <c r="I4193" t="s">
        <v>565</v>
      </c>
      <c r="J4193" t="s">
        <v>566</v>
      </c>
      <c r="K4193" t="s">
        <v>119</v>
      </c>
      <c r="L4193" t="s">
        <v>120</v>
      </c>
    </row>
    <row r="4194" spans="1:16" x14ac:dyDescent="0.35">
      <c r="A4194" t="str">
        <f>VLOOKUP(E4194,kontoplaan!A608:F2076,6,FALSE)</f>
        <v>Põhitegevuse kulud</v>
      </c>
      <c r="B4194" t="str">
        <f>VLOOKUP(E4194,kontogrupp!A787:B2114,2,FALSE)</f>
        <v>55 - majandamiskulud</v>
      </c>
      <c r="C4194" t="s">
        <v>116</v>
      </c>
      <c r="D4194">
        <v>1844</v>
      </c>
      <c r="E4194" s="1">
        <v>551483</v>
      </c>
      <c r="F4194" t="s">
        <v>116</v>
      </c>
      <c r="G4194" t="s">
        <v>19</v>
      </c>
      <c r="H4194" t="s">
        <v>20</v>
      </c>
      <c r="I4194" t="s">
        <v>565</v>
      </c>
      <c r="J4194" t="s">
        <v>566</v>
      </c>
      <c r="K4194" t="s">
        <v>119</v>
      </c>
      <c r="L4194" t="s">
        <v>120</v>
      </c>
    </row>
    <row r="4195" spans="1:16" hidden="1" x14ac:dyDescent="0.35">
      <c r="A4195" t="str">
        <f>VLOOKUP(E4195,kontoplaan!A2:F1470,6,FALSE)</f>
        <v>Investeerimistegevuse kulud</v>
      </c>
      <c r="B4195" t="str">
        <f>VLOOKUP(E4195,kontogrupp!A788:B2115,2,FALSE)</f>
        <v>15 - põhivara soetus</v>
      </c>
      <c r="C4195" t="s">
        <v>2337</v>
      </c>
      <c r="D4195">
        <v>634478</v>
      </c>
      <c r="E4195" s="1">
        <v>155100</v>
      </c>
      <c r="F4195" t="s">
        <v>663</v>
      </c>
      <c r="G4195" t="s">
        <v>47</v>
      </c>
      <c r="H4195" t="s">
        <v>48</v>
      </c>
      <c r="I4195" t="s">
        <v>49</v>
      </c>
      <c r="J4195" t="s">
        <v>50</v>
      </c>
      <c r="O4195" t="s">
        <v>1935</v>
      </c>
      <c r="P4195" t="s">
        <v>1936</v>
      </c>
    </row>
    <row r="4196" spans="1:16" hidden="1" x14ac:dyDescent="0.35">
      <c r="A4196" t="str">
        <f>VLOOKUP(E4196,kontoplaan!A3:F1471,6,FALSE)</f>
        <v>Põhitegevuse tulud</v>
      </c>
      <c r="B4196" t="str">
        <f>VLOOKUP(E4196,kontogrupp!A789:B2116,2,FALSE)</f>
        <v>32 - tulud kaupade ja teenuste müügist</v>
      </c>
      <c r="C4196" t="s">
        <v>753</v>
      </c>
      <c r="D4196">
        <v>143148</v>
      </c>
      <c r="E4196" s="1">
        <v>322020</v>
      </c>
      <c r="F4196" t="s">
        <v>753</v>
      </c>
      <c r="G4196" t="s">
        <v>305</v>
      </c>
      <c r="H4196" t="s">
        <v>306</v>
      </c>
      <c r="I4196" t="s">
        <v>307</v>
      </c>
      <c r="J4196" t="s">
        <v>308</v>
      </c>
    </row>
    <row r="4197" spans="1:16" hidden="1" x14ac:dyDescent="0.35">
      <c r="A4197" t="str">
        <f>VLOOKUP(E4197,kontoplaan!A4:F1472,6,FALSE)</f>
        <v>Põhitegevuse tulud</v>
      </c>
      <c r="B4197" t="str">
        <f>VLOOKUP(E4197,kontogrupp!A790:B2117,2,FALSE)</f>
        <v>32 - tulud kaupade ja teenuste müügist</v>
      </c>
      <c r="C4197" t="s">
        <v>2338</v>
      </c>
      <c r="D4197">
        <v>250000</v>
      </c>
      <c r="E4197" s="1">
        <v>323700</v>
      </c>
      <c r="F4197" t="s">
        <v>46</v>
      </c>
      <c r="G4197" t="s">
        <v>47</v>
      </c>
      <c r="H4197" t="s">
        <v>48</v>
      </c>
      <c r="I4197" t="s">
        <v>49</v>
      </c>
      <c r="J4197" t="s">
        <v>50</v>
      </c>
    </row>
    <row r="4198" spans="1:16" hidden="1" x14ac:dyDescent="0.35">
      <c r="A4198" t="str">
        <f>VLOOKUP(E4198,kontoplaan!A5:F1473,6,FALSE)</f>
        <v>Põhitegevuse tulud</v>
      </c>
      <c r="B4198" t="str">
        <f>VLOOKUP(E4198,kontogrupp!A791:B2118,2,FALSE)</f>
        <v>32 - tulud kaupade ja teenuste müügist</v>
      </c>
      <c r="C4198" t="s">
        <v>2339</v>
      </c>
      <c r="D4198">
        <v>25000</v>
      </c>
      <c r="E4198" s="1">
        <v>323710</v>
      </c>
      <c r="F4198" t="s">
        <v>2341</v>
      </c>
      <c r="G4198" t="s">
        <v>47</v>
      </c>
      <c r="H4198" t="s">
        <v>48</v>
      </c>
      <c r="I4198" t="s">
        <v>49</v>
      </c>
      <c r="J4198" t="s">
        <v>50</v>
      </c>
    </row>
    <row r="4199" spans="1:16" hidden="1" x14ac:dyDescent="0.35">
      <c r="A4199" t="str">
        <f>VLOOKUP(E4199,kontoplaan!A6:F1474,6,FALSE)</f>
        <v>Põhitegevuse tulud</v>
      </c>
      <c r="B4199" t="str">
        <f>VLOOKUP(E4199,kontogrupp!A792:B2119,2,FALSE)</f>
        <v>30 - maksutulud</v>
      </c>
      <c r="C4199" t="s">
        <v>2342</v>
      </c>
      <c r="D4199">
        <v>2500</v>
      </c>
      <c r="E4199" s="1">
        <v>304500</v>
      </c>
      <c r="F4199" t="s">
        <v>2342</v>
      </c>
      <c r="G4199" t="s">
        <v>47</v>
      </c>
      <c r="H4199" t="s">
        <v>48</v>
      </c>
      <c r="I4199" t="s">
        <v>32</v>
      </c>
      <c r="J4199" t="s">
        <v>33</v>
      </c>
    </row>
    <row r="4200" spans="1:16" hidden="1" x14ac:dyDescent="0.35">
      <c r="A4200" t="str">
        <f>VLOOKUP(E4200,kontoplaan!A7:F1475,6,FALSE)</f>
        <v>Põhitegevuse tulud</v>
      </c>
      <c r="B4200" t="str">
        <f>VLOOKUP(E4200,kontogrupp!A793:B2120,2,FALSE)</f>
        <v>32 - tulud kaupade ja teenuste müügist</v>
      </c>
      <c r="C4200" t="s">
        <v>2344</v>
      </c>
      <c r="D4200">
        <v>1000</v>
      </c>
      <c r="E4200" s="1">
        <v>323290</v>
      </c>
      <c r="F4200" t="s">
        <v>2225</v>
      </c>
      <c r="G4200" t="s">
        <v>47</v>
      </c>
      <c r="H4200" t="s">
        <v>48</v>
      </c>
      <c r="I4200" t="s">
        <v>369</v>
      </c>
      <c r="J4200" t="s">
        <v>370</v>
      </c>
    </row>
    <row r="4201" spans="1:16" x14ac:dyDescent="0.35">
      <c r="A4201" t="str">
        <f>VLOOKUP(E4201,kontoplaan!A8:F1476,6,FALSE)</f>
        <v>Põhitegevuse kulud</v>
      </c>
      <c r="B4201" t="str">
        <f>VLOOKUP(E4201,kontogrupp!A794:B2121,2,FALSE)</f>
        <v>55 - majandamiskulud</v>
      </c>
      <c r="C4201" t="s">
        <v>138</v>
      </c>
      <c r="D4201">
        <v>7000</v>
      </c>
      <c r="E4201" s="1">
        <v>550400</v>
      </c>
      <c r="F4201" t="s">
        <v>138</v>
      </c>
      <c r="G4201" t="s">
        <v>563</v>
      </c>
      <c r="H4201" t="s">
        <v>564</v>
      </c>
      <c r="I4201" t="s">
        <v>565</v>
      </c>
      <c r="J4201" t="s">
        <v>566</v>
      </c>
    </row>
    <row r="4202" spans="1:16" hidden="1" x14ac:dyDescent="0.35">
      <c r="A4202" t="str">
        <f>VLOOKUP(E4202,kontoplaan!A9:F1477,6,FALSE)</f>
        <v>Põhitegevuse tulud</v>
      </c>
      <c r="B4202" t="str">
        <f>VLOOKUP(E4202,kontogrupp!A795:B2122,2,FALSE)</f>
        <v>32 - tulud kaupade ja teenuste müügist</v>
      </c>
      <c r="C4202" t="s">
        <v>2345</v>
      </c>
      <c r="D4202">
        <v>5500</v>
      </c>
      <c r="E4202" s="1">
        <v>322110</v>
      </c>
      <c r="F4202" t="s">
        <v>775</v>
      </c>
      <c r="G4202" t="s">
        <v>613</v>
      </c>
      <c r="H4202" t="s">
        <v>614</v>
      </c>
      <c r="I4202" t="s">
        <v>615</v>
      </c>
      <c r="J4202" t="s">
        <v>616</v>
      </c>
    </row>
    <row r="4203" spans="1:16" x14ac:dyDescent="0.35">
      <c r="A4203" t="str">
        <f>VLOOKUP(E4203,kontoplaan!A10:F1478,6,FALSE)</f>
        <v>Põhitegevuse kulud</v>
      </c>
      <c r="B4203" t="str">
        <f>VLOOKUP(E4203,kontogrupp!A796:B2123,2,FALSE)</f>
        <v>50 - tööjõukulud</v>
      </c>
      <c r="C4203" t="s">
        <v>2038</v>
      </c>
      <c r="D4203">
        <v>28320</v>
      </c>
      <c r="E4203" s="1">
        <v>500210</v>
      </c>
      <c r="F4203" t="s">
        <v>220</v>
      </c>
      <c r="G4203" t="s">
        <v>548</v>
      </c>
      <c r="H4203" t="s">
        <v>549</v>
      </c>
      <c r="I4203" t="s">
        <v>550</v>
      </c>
      <c r="J4203" t="s">
        <v>551</v>
      </c>
    </row>
    <row r="4204" spans="1:16" x14ac:dyDescent="0.35">
      <c r="A4204" t="str">
        <f>VLOOKUP(E4204,kontoplaan!A11:F1479,6,FALSE)</f>
        <v>Põhitegevuse kulud</v>
      </c>
      <c r="B4204" t="str">
        <f>VLOOKUP(E4204,kontogrupp!A797:B2124,2,FALSE)</f>
        <v>50 - tööjõukulud</v>
      </c>
      <c r="C4204" t="s">
        <v>28</v>
      </c>
      <c r="D4204">
        <v>24839</v>
      </c>
      <c r="E4204" s="1">
        <v>506000</v>
      </c>
      <c r="F4204" t="s">
        <v>28</v>
      </c>
      <c r="G4204" t="s">
        <v>548</v>
      </c>
      <c r="H4204" t="s">
        <v>549</v>
      </c>
      <c r="I4204" t="s">
        <v>550</v>
      </c>
      <c r="J4204" t="s">
        <v>551</v>
      </c>
    </row>
    <row r="4205" spans="1:16" x14ac:dyDescent="0.35">
      <c r="A4205" t="str">
        <f>VLOOKUP(E4205,kontoplaan!A12:F1480,6,FALSE)</f>
        <v>Põhitegevuse kulud</v>
      </c>
      <c r="B4205" t="str">
        <f>VLOOKUP(E4205,kontogrupp!A798:B2125,2,FALSE)</f>
        <v>50 - tööjõukulud</v>
      </c>
      <c r="C4205" t="s">
        <v>18</v>
      </c>
      <c r="D4205">
        <v>602</v>
      </c>
      <c r="E4205" s="1">
        <v>506040</v>
      </c>
      <c r="F4205" t="s">
        <v>18</v>
      </c>
      <c r="G4205" t="s">
        <v>548</v>
      </c>
      <c r="H4205" t="s">
        <v>549</v>
      </c>
      <c r="I4205" t="s">
        <v>550</v>
      </c>
      <c r="J4205" t="s">
        <v>551</v>
      </c>
    </row>
    <row r="4206" spans="1:16" x14ac:dyDescent="0.35">
      <c r="A4206" t="str">
        <f>VLOOKUP(E4206,kontoplaan!A13:F1481,6,FALSE)</f>
        <v>Põhitegevuse kulud</v>
      </c>
      <c r="B4206" t="str">
        <f>VLOOKUP(E4206,kontogrupp!A799:B2126,2,FALSE)</f>
        <v>50 - tööjõukulud</v>
      </c>
      <c r="C4206" t="s">
        <v>2038</v>
      </c>
      <c r="D4206">
        <v>164700</v>
      </c>
      <c r="E4206" s="1">
        <v>500280</v>
      </c>
      <c r="F4206" t="s">
        <v>227</v>
      </c>
      <c r="G4206" t="s">
        <v>548</v>
      </c>
      <c r="H4206" t="s">
        <v>549</v>
      </c>
      <c r="I4206" t="s">
        <v>633</v>
      </c>
      <c r="J4206" t="s">
        <v>634</v>
      </c>
    </row>
    <row r="4207" spans="1:16" x14ac:dyDescent="0.35">
      <c r="A4207" t="str">
        <f>VLOOKUP(E4207,kontoplaan!A14:F1482,6,FALSE)</f>
        <v>Põhitegevuse kulud</v>
      </c>
      <c r="B4207" t="str">
        <f>VLOOKUP(E4207,kontogrupp!A800:B2127,2,FALSE)</f>
        <v>50 - tööjõukulud</v>
      </c>
      <c r="C4207" t="s">
        <v>28</v>
      </c>
      <c r="D4207">
        <v>58885</v>
      </c>
      <c r="E4207" s="1">
        <v>506000</v>
      </c>
      <c r="F4207" t="s">
        <v>28</v>
      </c>
      <c r="G4207" t="s">
        <v>548</v>
      </c>
      <c r="H4207" t="s">
        <v>549</v>
      </c>
      <c r="I4207" t="s">
        <v>633</v>
      </c>
      <c r="J4207" t="s">
        <v>634</v>
      </c>
    </row>
    <row r="4208" spans="1:16" x14ac:dyDescent="0.35">
      <c r="A4208" t="str">
        <f>VLOOKUP(E4208,kontoplaan!A15:F1483,6,FALSE)</f>
        <v>Põhitegevuse kulud</v>
      </c>
      <c r="B4208" t="str">
        <f>VLOOKUP(E4208,kontogrupp!A801:B2128,2,FALSE)</f>
        <v>50 - tööjõukulud</v>
      </c>
      <c r="C4208" t="s">
        <v>18</v>
      </c>
      <c r="D4208">
        <v>1428</v>
      </c>
      <c r="E4208" s="1">
        <v>506040</v>
      </c>
      <c r="F4208" t="s">
        <v>18</v>
      </c>
      <c r="G4208" t="s">
        <v>548</v>
      </c>
      <c r="H4208" t="s">
        <v>549</v>
      </c>
      <c r="I4208" t="s">
        <v>633</v>
      </c>
      <c r="J4208" t="s">
        <v>634</v>
      </c>
    </row>
    <row r="4209" spans="1:16" x14ac:dyDescent="0.35">
      <c r="A4209" t="str">
        <f>VLOOKUP(E4209,kontoplaan!A16:F1484,6,FALSE)</f>
        <v>Põhitegevuse kulud</v>
      </c>
      <c r="B4209" t="str">
        <f>VLOOKUP(E4209,kontogrupp!A802:B2129,2,FALSE)</f>
        <v>50 - tööjõukulud</v>
      </c>
      <c r="C4209" t="s">
        <v>2038</v>
      </c>
      <c r="D4209">
        <v>35685</v>
      </c>
      <c r="E4209" s="1">
        <v>500280</v>
      </c>
      <c r="F4209" t="s">
        <v>227</v>
      </c>
      <c r="G4209" t="s">
        <v>548</v>
      </c>
      <c r="H4209" t="s">
        <v>549</v>
      </c>
      <c r="I4209" t="s">
        <v>645</v>
      </c>
      <c r="J4209" t="s">
        <v>646</v>
      </c>
    </row>
    <row r="4210" spans="1:16" x14ac:dyDescent="0.35">
      <c r="A4210" t="str">
        <f>VLOOKUP(E4210,kontoplaan!A17:F1485,6,FALSE)</f>
        <v>Põhitegevuse kulud</v>
      </c>
      <c r="B4210" t="str">
        <f>VLOOKUP(E4210,kontogrupp!A803:B2130,2,FALSE)</f>
        <v>50 - tööjõukulud</v>
      </c>
      <c r="C4210" t="s">
        <v>28</v>
      </c>
      <c r="D4210">
        <v>11776</v>
      </c>
      <c r="E4210" s="1">
        <v>506000</v>
      </c>
      <c r="F4210" t="s">
        <v>28</v>
      </c>
      <c r="G4210" t="s">
        <v>548</v>
      </c>
      <c r="H4210" t="s">
        <v>549</v>
      </c>
      <c r="I4210" t="s">
        <v>645</v>
      </c>
      <c r="J4210" t="s">
        <v>646</v>
      </c>
    </row>
    <row r="4211" spans="1:16" x14ac:dyDescent="0.35">
      <c r="A4211" t="str">
        <f>VLOOKUP(E4211,kontoplaan!A18:F1486,6,FALSE)</f>
        <v>Põhitegevuse kulud</v>
      </c>
      <c r="B4211" t="str">
        <f>VLOOKUP(E4211,kontogrupp!A804:B2131,2,FALSE)</f>
        <v>50 - tööjõukulud</v>
      </c>
      <c r="C4211" t="s">
        <v>18</v>
      </c>
      <c r="D4211">
        <v>285</v>
      </c>
      <c r="E4211" s="1">
        <v>506040</v>
      </c>
      <c r="F4211" t="s">
        <v>18</v>
      </c>
      <c r="G4211" t="s">
        <v>548</v>
      </c>
      <c r="H4211" t="s">
        <v>549</v>
      </c>
      <c r="I4211" t="s">
        <v>645</v>
      </c>
      <c r="J4211" t="s">
        <v>646</v>
      </c>
    </row>
    <row r="4212" spans="1:16" hidden="1" x14ac:dyDescent="0.35">
      <c r="A4212" t="str">
        <f>VLOOKUP(E4212,kontoplaan!A19:F1487,6,FALSE)</f>
        <v>Põhitegevuse tulud</v>
      </c>
      <c r="B4212" t="str">
        <f>VLOOKUP(E4212,kontogrupp!A805:B2132,2,FALSE)</f>
        <v>32 - tulud kaupade ja teenuste müügist</v>
      </c>
      <c r="C4212" t="s">
        <v>804</v>
      </c>
      <c r="D4212">
        <v>5610</v>
      </c>
      <c r="E4212" s="1">
        <v>322120</v>
      </c>
      <c r="F4212" t="s">
        <v>804</v>
      </c>
      <c r="G4212" t="s">
        <v>554</v>
      </c>
      <c r="H4212" t="s">
        <v>555</v>
      </c>
      <c r="I4212" t="s">
        <v>492</v>
      </c>
      <c r="J4212" t="s">
        <v>493</v>
      </c>
    </row>
    <row r="4213" spans="1:16" hidden="1" x14ac:dyDescent="0.35">
      <c r="A4213" t="str">
        <f>VLOOKUP(E4213,kontoplaan!A20:F1488,6,FALSE)</f>
        <v>Põhitegevuse tulud</v>
      </c>
      <c r="B4213" t="str">
        <f>VLOOKUP(E4213,kontogrupp!A806:B2133,2,FALSE)</f>
        <v>35 - saadud toetused</v>
      </c>
      <c r="C4213" t="s">
        <v>817</v>
      </c>
      <c r="D4213">
        <v>49060</v>
      </c>
      <c r="E4213" s="1">
        <v>350020</v>
      </c>
      <c r="F4213" t="s">
        <v>817</v>
      </c>
      <c r="G4213" t="s">
        <v>19</v>
      </c>
      <c r="H4213" t="s">
        <v>20</v>
      </c>
      <c r="I4213" t="s">
        <v>87</v>
      </c>
      <c r="J4213" t="s">
        <v>88</v>
      </c>
      <c r="M4213" t="s">
        <v>89</v>
      </c>
      <c r="N4213" t="s">
        <v>90</v>
      </c>
      <c r="O4213" t="s">
        <v>91</v>
      </c>
      <c r="P4213" t="s">
        <v>92</v>
      </c>
    </row>
    <row r="4214" spans="1:16" x14ac:dyDescent="0.35">
      <c r="A4214" t="str">
        <f>VLOOKUP(E4214,kontoplaan!A21:F1489,6,FALSE)</f>
        <v>Põhitegevuse kulud</v>
      </c>
      <c r="B4214" t="str">
        <f>VLOOKUP(E4214,kontogrupp!A807:B2134,2,FALSE)</f>
        <v>55 - majandamiskulud</v>
      </c>
      <c r="C4214" t="s">
        <v>76</v>
      </c>
      <c r="D4214">
        <v>913</v>
      </c>
      <c r="E4214" s="1">
        <v>550040</v>
      </c>
      <c r="F4214" t="s">
        <v>76</v>
      </c>
      <c r="G4214" t="s">
        <v>58</v>
      </c>
      <c r="H4214" t="s">
        <v>59</v>
      </c>
      <c r="I4214" t="s">
        <v>60</v>
      </c>
      <c r="J4214" t="s">
        <v>59</v>
      </c>
      <c r="O4214" t="s">
        <v>77</v>
      </c>
      <c r="P4214" t="s">
        <v>78</v>
      </c>
    </row>
    <row r="4215" spans="1:16" hidden="1" x14ac:dyDescent="0.35">
      <c r="A4215" t="str">
        <f>VLOOKUP(E4215,kontoplaan!A22:F1490,6,FALSE)</f>
        <v>Põhitegevuse tulud</v>
      </c>
      <c r="B4215" t="str">
        <f>VLOOKUP(E4215,kontogrupp!A808:B2135,2,FALSE)</f>
        <v>32 - tulud kaupade ja teenuste müügist</v>
      </c>
      <c r="C4215" t="s">
        <v>1269</v>
      </c>
      <c r="D4215">
        <v>3500</v>
      </c>
      <c r="E4215" s="1">
        <v>323390</v>
      </c>
      <c r="F4215" t="s">
        <v>1269</v>
      </c>
      <c r="G4215" t="s">
        <v>1270</v>
      </c>
      <c r="H4215" t="s">
        <v>1271</v>
      </c>
      <c r="I4215" t="s">
        <v>412</v>
      </c>
      <c r="J4215" t="s">
        <v>413</v>
      </c>
    </row>
    <row r="4216" spans="1:16" x14ac:dyDescent="0.35">
      <c r="A4216" t="str">
        <f>VLOOKUP(E4216,kontoplaan!A23:F1491,6,FALSE)</f>
        <v>Põhitegevuse kulud</v>
      </c>
      <c r="B4216" t="str">
        <f>VLOOKUP(E4216,kontogrupp!A809:B2136,2,FALSE)</f>
        <v>50 - tööjõukulud</v>
      </c>
      <c r="C4216" t="s">
        <v>2346</v>
      </c>
      <c r="D4216">
        <v>2211</v>
      </c>
      <c r="E4216" s="1">
        <v>506000</v>
      </c>
      <c r="F4216" t="s">
        <v>28</v>
      </c>
      <c r="G4216" t="s">
        <v>613</v>
      </c>
      <c r="H4216" t="s">
        <v>614</v>
      </c>
      <c r="I4216" t="s">
        <v>615</v>
      </c>
      <c r="J4216" t="s">
        <v>616</v>
      </c>
      <c r="M4216" t="s">
        <v>1371</v>
      </c>
      <c r="N4216" t="s">
        <v>1372</v>
      </c>
    </row>
    <row r="4217" spans="1:16" x14ac:dyDescent="0.35">
      <c r="A4217" t="str">
        <f>VLOOKUP(E4217,kontoplaan!A24:F1492,6,FALSE)</f>
        <v>Põhitegevuse kulud</v>
      </c>
      <c r="B4217" t="str">
        <f>VLOOKUP(E4217,kontogrupp!A810:B2137,2,FALSE)</f>
        <v>55 - majandamiskulud</v>
      </c>
      <c r="C4217" t="s">
        <v>2347</v>
      </c>
      <c r="D4217">
        <v>29862</v>
      </c>
      <c r="E4217" s="1">
        <v>551260</v>
      </c>
      <c r="F4217" t="s">
        <v>400</v>
      </c>
      <c r="G4217" t="s">
        <v>458</v>
      </c>
      <c r="H4217" t="s">
        <v>459</v>
      </c>
      <c r="I4217" t="s">
        <v>886</v>
      </c>
      <c r="J4217" t="s">
        <v>887</v>
      </c>
    </row>
    <row r="4218" spans="1:16" x14ac:dyDescent="0.35">
      <c r="A4218" t="str">
        <f>VLOOKUP(E4218,kontoplaan!A25:F1493,6,FALSE)</f>
        <v>Põhitegevuse kulud</v>
      </c>
      <c r="B4218" t="str">
        <f>VLOOKUP(E4218,kontogrupp!A811:B2138,2,FALSE)</f>
        <v>50 - tööjõukulud</v>
      </c>
      <c r="C4218" t="s">
        <v>2348</v>
      </c>
      <c r="D4218">
        <v>54</v>
      </c>
      <c r="E4218" s="1">
        <v>506040</v>
      </c>
      <c r="F4218" t="s">
        <v>18</v>
      </c>
      <c r="G4218" t="s">
        <v>613</v>
      </c>
      <c r="H4218" t="s">
        <v>614</v>
      </c>
      <c r="I4218" t="s">
        <v>615</v>
      </c>
      <c r="J4218" t="s">
        <v>616</v>
      </c>
      <c r="M4218" t="s">
        <v>1371</v>
      </c>
      <c r="N4218" t="s">
        <v>1372</v>
      </c>
    </row>
    <row r="4219" spans="1:16" hidden="1" x14ac:dyDescent="0.35">
      <c r="A4219" t="str">
        <f>VLOOKUP(E4219,kontoplaan!A26:F1494,6,FALSE)</f>
        <v>Põhitegevuse tulud</v>
      </c>
      <c r="B4219" t="str">
        <f>VLOOKUP(E4219,kontogrupp!A812:B2139,2,FALSE)</f>
        <v>32 - tulud kaupade ja teenuste müügist</v>
      </c>
      <c r="C4219" t="s">
        <v>2349</v>
      </c>
      <c r="D4219">
        <v>63000</v>
      </c>
      <c r="E4219" s="1">
        <v>322590</v>
      </c>
      <c r="F4219" t="s">
        <v>2351</v>
      </c>
      <c r="G4219" t="s">
        <v>47</v>
      </c>
      <c r="H4219" t="s">
        <v>48</v>
      </c>
      <c r="I4219" t="s">
        <v>49</v>
      </c>
      <c r="J4219" t="s">
        <v>50</v>
      </c>
    </row>
    <row r="4220" spans="1:16" x14ac:dyDescent="0.35">
      <c r="A4220" t="str">
        <f>VLOOKUP(E4220,kontoplaan!A27:F1495,6,FALSE)</f>
        <v>Põhitegevuse kulud</v>
      </c>
      <c r="B4220" t="str">
        <f>VLOOKUP(E4220,kontogrupp!A813:B2140,2,FALSE)</f>
        <v>55 - majandamiskulud</v>
      </c>
      <c r="C4220" t="s">
        <v>517</v>
      </c>
      <c r="D4220">
        <v>430</v>
      </c>
      <c r="E4220" s="1">
        <v>550010</v>
      </c>
      <c r="F4220" t="s">
        <v>517</v>
      </c>
      <c r="G4220" t="s">
        <v>548</v>
      </c>
      <c r="H4220" t="s">
        <v>549</v>
      </c>
      <c r="I4220" t="s">
        <v>550</v>
      </c>
      <c r="J4220" t="s">
        <v>551</v>
      </c>
    </row>
    <row r="4221" spans="1:16" x14ac:dyDescent="0.35">
      <c r="A4221" t="str">
        <f>VLOOKUP(E4221,kontoplaan!A28:F1496,6,FALSE)</f>
        <v>Põhitegevuse kulud</v>
      </c>
      <c r="B4221" t="str">
        <f>VLOOKUP(E4221,kontogrupp!A814:B2141,2,FALSE)</f>
        <v>55 - majandamiskulud</v>
      </c>
      <c r="C4221" t="s">
        <v>440</v>
      </c>
      <c r="D4221">
        <v>4650</v>
      </c>
      <c r="E4221" s="1">
        <v>551300</v>
      </c>
      <c r="F4221" t="s">
        <v>440</v>
      </c>
      <c r="G4221" t="s">
        <v>548</v>
      </c>
      <c r="H4221" t="s">
        <v>549</v>
      </c>
      <c r="I4221" t="s">
        <v>550</v>
      </c>
      <c r="J4221" t="s">
        <v>551</v>
      </c>
    </row>
    <row r="4222" spans="1:16" x14ac:dyDescent="0.35">
      <c r="A4222" t="str">
        <f>VLOOKUP(E4222,kontoplaan!A29:F1497,6,FALSE)</f>
        <v>Põhitegevuse kulud</v>
      </c>
      <c r="B4222" t="str">
        <f>VLOOKUP(E4222,kontogrupp!A815:B2142,2,FALSE)</f>
        <v>55 - majandamiskulud</v>
      </c>
      <c r="C4222" t="s">
        <v>517</v>
      </c>
      <c r="D4222">
        <v>300</v>
      </c>
      <c r="E4222" s="1">
        <v>550010</v>
      </c>
      <c r="F4222" t="s">
        <v>517</v>
      </c>
      <c r="G4222" t="s">
        <v>548</v>
      </c>
      <c r="H4222" t="s">
        <v>549</v>
      </c>
      <c r="I4222" t="s">
        <v>633</v>
      </c>
      <c r="J4222" t="s">
        <v>634</v>
      </c>
    </row>
    <row r="4223" spans="1:16" x14ac:dyDescent="0.35">
      <c r="A4223" t="str">
        <f>VLOOKUP(E4223,kontoplaan!A30:F1498,6,FALSE)</f>
        <v>Põhitegevuse kulud</v>
      </c>
      <c r="B4223" t="str">
        <f>VLOOKUP(E4223,kontogrupp!A816:B2143,2,FALSE)</f>
        <v>55 - majandamiskulud</v>
      </c>
      <c r="C4223" t="s">
        <v>440</v>
      </c>
      <c r="D4223">
        <v>2750</v>
      </c>
      <c r="E4223" s="1">
        <v>551300</v>
      </c>
      <c r="F4223" t="s">
        <v>440</v>
      </c>
      <c r="G4223" t="s">
        <v>548</v>
      </c>
      <c r="H4223" t="s">
        <v>549</v>
      </c>
      <c r="I4223" t="s">
        <v>633</v>
      </c>
      <c r="J4223" t="s">
        <v>634</v>
      </c>
    </row>
    <row r="4224" spans="1:16" x14ac:dyDescent="0.35">
      <c r="A4224" t="str">
        <f>VLOOKUP(E4224,kontoplaan!A31:F1499,6,FALSE)</f>
        <v>Põhitegevuse kulud</v>
      </c>
      <c r="B4224" t="str">
        <f>VLOOKUP(E4224,kontogrupp!A817:B2144,2,FALSE)</f>
        <v>55 - majandamiskulud</v>
      </c>
      <c r="C4224" t="s">
        <v>517</v>
      </c>
      <c r="D4224">
        <v>25</v>
      </c>
      <c r="E4224" s="1">
        <v>550010</v>
      </c>
      <c r="F4224" t="s">
        <v>517</v>
      </c>
      <c r="G4224" t="s">
        <v>548</v>
      </c>
      <c r="H4224" t="s">
        <v>549</v>
      </c>
      <c r="I4224" t="s">
        <v>645</v>
      </c>
      <c r="J4224" t="s">
        <v>646</v>
      </c>
    </row>
    <row r="4225" spans="1:16" x14ac:dyDescent="0.35">
      <c r="A4225" t="str">
        <f>VLOOKUP(E4225,kontoplaan!A32:F1500,6,FALSE)</f>
        <v>Põhitegevuse kulud</v>
      </c>
      <c r="B4225" t="str">
        <f>VLOOKUP(E4225,kontogrupp!A818:B2145,2,FALSE)</f>
        <v>55 - majandamiskulud</v>
      </c>
      <c r="C4225" t="s">
        <v>517</v>
      </c>
      <c r="D4225">
        <v>25</v>
      </c>
      <c r="E4225" s="1">
        <v>550010</v>
      </c>
      <c r="F4225" t="s">
        <v>517</v>
      </c>
      <c r="G4225" t="s">
        <v>548</v>
      </c>
      <c r="H4225" t="s">
        <v>549</v>
      </c>
      <c r="I4225" t="s">
        <v>1104</v>
      </c>
      <c r="J4225" t="s">
        <v>1105</v>
      </c>
    </row>
    <row r="4226" spans="1:16" x14ac:dyDescent="0.35">
      <c r="A4226" t="str">
        <f>VLOOKUP(E4226,kontoplaan!A33:F1501,6,FALSE)</f>
        <v>Põhitegevuse kulud</v>
      </c>
      <c r="B4226" t="str">
        <f>VLOOKUP(E4226,kontogrupp!A819:B2146,2,FALSE)</f>
        <v>55 - majandamiskulud</v>
      </c>
      <c r="C4226" t="s">
        <v>481</v>
      </c>
      <c r="D4226">
        <v>100</v>
      </c>
      <c r="E4226" s="1">
        <v>551307</v>
      </c>
      <c r="F4226" t="s">
        <v>481</v>
      </c>
      <c r="G4226" t="s">
        <v>548</v>
      </c>
      <c r="H4226" t="s">
        <v>549</v>
      </c>
      <c r="I4226" t="s">
        <v>633</v>
      </c>
      <c r="J4226" t="s">
        <v>634</v>
      </c>
    </row>
    <row r="4227" spans="1:16" x14ac:dyDescent="0.35">
      <c r="A4227" t="str">
        <f>VLOOKUP(E4227,kontoplaan!A34:F1502,6,FALSE)</f>
        <v>Põhitegevuse kulud</v>
      </c>
      <c r="B4227" t="str">
        <f>VLOOKUP(E4227,kontogrupp!A820:B2147,2,FALSE)</f>
        <v>55 - majandamiskulud</v>
      </c>
      <c r="C4227" t="s">
        <v>481</v>
      </c>
      <c r="D4227">
        <v>1200</v>
      </c>
      <c r="E4227" s="1">
        <v>551307</v>
      </c>
      <c r="F4227" t="s">
        <v>481</v>
      </c>
      <c r="G4227" t="s">
        <v>548</v>
      </c>
      <c r="H4227" t="s">
        <v>549</v>
      </c>
      <c r="I4227" t="s">
        <v>550</v>
      </c>
      <c r="J4227" t="s">
        <v>551</v>
      </c>
    </row>
    <row r="4228" spans="1:16" x14ac:dyDescent="0.35">
      <c r="A4228" t="str">
        <f>VLOOKUP(E4228,kontoplaan!A35:F1503,6,FALSE)</f>
        <v>Põhitegevuse kulud</v>
      </c>
      <c r="B4228" t="str">
        <f>VLOOKUP(E4228,kontogrupp!A821:B2148,2,FALSE)</f>
        <v>55 - majandamiskulud</v>
      </c>
      <c r="C4228" t="s">
        <v>230</v>
      </c>
      <c r="D4228">
        <v>100</v>
      </c>
      <c r="E4228" s="1">
        <v>551590</v>
      </c>
      <c r="F4228" t="s">
        <v>230</v>
      </c>
      <c r="G4228" t="s">
        <v>548</v>
      </c>
      <c r="H4228" t="s">
        <v>549</v>
      </c>
      <c r="I4228" t="s">
        <v>645</v>
      </c>
      <c r="J4228" t="s">
        <v>646</v>
      </c>
    </row>
    <row r="4229" spans="1:16" x14ac:dyDescent="0.35">
      <c r="A4229" t="str">
        <f>VLOOKUP(E4229,kontoplaan!A36:F1504,6,FALSE)</f>
        <v>Põhitegevuse kulud</v>
      </c>
      <c r="B4229" t="str">
        <f>VLOOKUP(E4229,kontogrupp!A822:B2149,2,FALSE)</f>
        <v>55 - majandamiskulud</v>
      </c>
      <c r="C4229" t="s">
        <v>475</v>
      </c>
      <c r="D4229">
        <v>50</v>
      </c>
      <c r="E4229" s="1">
        <v>552200</v>
      </c>
      <c r="F4229" t="s">
        <v>475</v>
      </c>
      <c r="G4229" t="s">
        <v>548</v>
      </c>
      <c r="H4229" t="s">
        <v>549</v>
      </c>
      <c r="I4229" t="s">
        <v>645</v>
      </c>
      <c r="J4229" t="s">
        <v>646</v>
      </c>
    </row>
    <row r="4230" spans="1:16" x14ac:dyDescent="0.35">
      <c r="A4230" t="str">
        <f>VLOOKUP(E4230,kontoplaan!A37:F1505,6,FALSE)</f>
        <v>Põhitegevuse kulud</v>
      </c>
      <c r="B4230" t="str">
        <f>VLOOKUP(E4230,kontogrupp!A823:B2150,2,FALSE)</f>
        <v>55 - majandamiskulud</v>
      </c>
      <c r="C4230" t="s">
        <v>190</v>
      </c>
      <c r="D4230">
        <v>1250</v>
      </c>
      <c r="E4230" s="1">
        <v>550000</v>
      </c>
      <c r="F4230" t="s">
        <v>190</v>
      </c>
      <c r="G4230" t="s">
        <v>548</v>
      </c>
      <c r="H4230" t="s">
        <v>549</v>
      </c>
      <c r="I4230" t="s">
        <v>550</v>
      </c>
      <c r="J4230" t="s">
        <v>551</v>
      </c>
    </row>
    <row r="4231" spans="1:16" x14ac:dyDescent="0.35">
      <c r="A4231" t="str">
        <f>VLOOKUP(E4231,kontoplaan!A38:F1506,6,FALSE)</f>
        <v>Põhitegevuse kulud</v>
      </c>
      <c r="B4231" t="str">
        <f>VLOOKUP(E4231,kontogrupp!A824:B2151,2,FALSE)</f>
        <v>55 - majandamiskulud</v>
      </c>
      <c r="C4231" t="s">
        <v>2352</v>
      </c>
      <c r="D4231">
        <v>2200</v>
      </c>
      <c r="E4231" s="1">
        <v>553950</v>
      </c>
      <c r="F4231" t="s">
        <v>2352</v>
      </c>
      <c r="G4231" t="s">
        <v>458</v>
      </c>
      <c r="H4231" t="s">
        <v>459</v>
      </c>
      <c r="I4231" t="s">
        <v>348</v>
      </c>
      <c r="J4231" t="s">
        <v>349</v>
      </c>
    </row>
    <row r="4232" spans="1:16" x14ac:dyDescent="0.35">
      <c r="A4232" t="str">
        <f>VLOOKUP(E4232,kontoplaan!A39:F1507,6,FALSE)</f>
        <v>Põhitegevuse kulud</v>
      </c>
      <c r="B4232" t="str">
        <f>VLOOKUP(E4232,kontogrupp!A825:B2152,2,FALSE)</f>
        <v>55 - majandamiskulud</v>
      </c>
      <c r="C4232" t="s">
        <v>57</v>
      </c>
      <c r="D4232">
        <v>2800</v>
      </c>
      <c r="E4232" s="1">
        <v>550490</v>
      </c>
      <c r="F4232" t="s">
        <v>57</v>
      </c>
      <c r="G4232" t="s">
        <v>482</v>
      </c>
      <c r="H4232" t="s">
        <v>483</v>
      </c>
      <c r="I4232" t="s">
        <v>250</v>
      </c>
      <c r="J4232" t="s">
        <v>251</v>
      </c>
    </row>
    <row r="4233" spans="1:16" x14ac:dyDescent="0.35">
      <c r="A4233" t="str">
        <f>VLOOKUP(E4233,kontoplaan!A40:F1508,6,FALSE)</f>
        <v>Põhitegevuse kulud</v>
      </c>
      <c r="B4233" t="str">
        <f>VLOOKUP(E4233,kontogrupp!A826:B2153,2,FALSE)</f>
        <v>55 - majandamiskulud</v>
      </c>
      <c r="C4233" t="s">
        <v>169</v>
      </c>
      <c r="D4233">
        <v>1232</v>
      </c>
      <c r="E4233" s="1">
        <v>551500</v>
      </c>
      <c r="F4233" t="s">
        <v>169</v>
      </c>
      <c r="G4233" t="s">
        <v>482</v>
      </c>
      <c r="H4233" t="s">
        <v>483</v>
      </c>
      <c r="I4233" t="s">
        <v>250</v>
      </c>
      <c r="J4233" t="s">
        <v>251</v>
      </c>
    </row>
    <row r="4234" spans="1:16" x14ac:dyDescent="0.35">
      <c r="A4234" t="str">
        <f>VLOOKUP(E4234,kontoplaan!A41:F1509,6,FALSE)</f>
        <v>Põhitegevuse kulud</v>
      </c>
      <c r="B4234" t="str">
        <f>VLOOKUP(E4234,kontogrupp!A827:B2154,2,FALSE)</f>
        <v>55 - majandamiskulud</v>
      </c>
      <c r="C4234" t="s">
        <v>488</v>
      </c>
      <c r="D4234">
        <v>200</v>
      </c>
      <c r="E4234" s="1">
        <v>551103</v>
      </c>
      <c r="F4234" t="s">
        <v>488</v>
      </c>
      <c r="G4234" t="s">
        <v>482</v>
      </c>
      <c r="H4234" t="s">
        <v>483</v>
      </c>
      <c r="I4234" t="s">
        <v>250</v>
      </c>
      <c r="J4234" t="s">
        <v>251</v>
      </c>
    </row>
    <row r="4235" spans="1:16" x14ac:dyDescent="0.35">
      <c r="A4235" t="str">
        <f>VLOOKUP(E4235,kontoplaan!A42:F1510,6,FALSE)</f>
        <v>Põhitegevuse kulud</v>
      </c>
      <c r="B4235" t="str">
        <f>VLOOKUP(E4235,kontogrupp!A828:B2155,2,FALSE)</f>
        <v>55 - majandamiskulud</v>
      </c>
      <c r="C4235" t="s">
        <v>209</v>
      </c>
      <c r="D4235">
        <v>6330</v>
      </c>
      <c r="E4235" s="1">
        <v>552440</v>
      </c>
      <c r="F4235" t="s">
        <v>209</v>
      </c>
      <c r="G4235" t="s">
        <v>482</v>
      </c>
      <c r="H4235" t="s">
        <v>483</v>
      </c>
      <c r="I4235" t="s">
        <v>250</v>
      </c>
      <c r="J4235" t="s">
        <v>251</v>
      </c>
    </row>
    <row r="4236" spans="1:16" x14ac:dyDescent="0.35">
      <c r="A4236" t="str">
        <f>VLOOKUP(E4236,kontoplaan!A43:F1511,6,FALSE)</f>
        <v>Põhitegevuse kulud</v>
      </c>
      <c r="B4236" t="str">
        <f>VLOOKUP(E4236,kontogrupp!A829:B2156,2,FALSE)</f>
        <v>55 - majandamiskulud</v>
      </c>
      <c r="C4236" t="s">
        <v>883</v>
      </c>
      <c r="D4236">
        <v>200</v>
      </c>
      <c r="E4236" s="1">
        <v>552390</v>
      </c>
      <c r="F4236" t="s">
        <v>883</v>
      </c>
      <c r="G4236" t="s">
        <v>482</v>
      </c>
      <c r="H4236" t="s">
        <v>483</v>
      </c>
      <c r="I4236" t="s">
        <v>250</v>
      </c>
      <c r="J4236" t="s">
        <v>251</v>
      </c>
    </row>
    <row r="4237" spans="1:16" x14ac:dyDescent="0.35">
      <c r="A4237" t="str">
        <f>VLOOKUP(E4237,kontoplaan!A44:F1512,6,FALSE)</f>
        <v>Põhitegevuse kulud</v>
      </c>
      <c r="B4237" t="str">
        <f>VLOOKUP(E4237,kontogrupp!A830:B2157,2,FALSE)</f>
        <v>55 - majandamiskulud</v>
      </c>
      <c r="C4237" t="s">
        <v>297</v>
      </c>
      <c r="D4237">
        <v>3500</v>
      </c>
      <c r="E4237" s="1">
        <v>552520</v>
      </c>
      <c r="F4237" t="s">
        <v>297</v>
      </c>
      <c r="G4237" t="s">
        <v>482</v>
      </c>
      <c r="H4237" t="s">
        <v>483</v>
      </c>
      <c r="I4237" t="s">
        <v>250</v>
      </c>
      <c r="J4237" t="s">
        <v>251</v>
      </c>
    </row>
    <row r="4238" spans="1:16" hidden="1" x14ac:dyDescent="0.35">
      <c r="A4238" t="str">
        <f>VLOOKUP(E4238,kontoplaan!A45:F1513,6,FALSE)</f>
        <v>Investeerimistegevuse tulud</v>
      </c>
      <c r="B4238" t="str">
        <f>VLOOKUP(E4238,kontogrupp!A831:B2158,2,FALSE)</f>
        <v>35 - saadud toetused</v>
      </c>
      <c r="C4238" t="s">
        <v>2354</v>
      </c>
      <c r="D4238">
        <v>899604</v>
      </c>
      <c r="E4238" s="1">
        <v>350200</v>
      </c>
      <c r="F4238" t="s">
        <v>201</v>
      </c>
      <c r="G4238" t="s">
        <v>47</v>
      </c>
      <c r="H4238" t="s">
        <v>48</v>
      </c>
      <c r="I4238" t="s">
        <v>32</v>
      </c>
      <c r="J4238" t="s">
        <v>33</v>
      </c>
      <c r="M4238" t="s">
        <v>1478</v>
      </c>
      <c r="N4238" t="s">
        <v>1479</v>
      </c>
    </row>
    <row r="4239" spans="1:16" hidden="1" x14ac:dyDescent="0.35">
      <c r="A4239" t="str">
        <f>VLOOKUP(E4239,kontoplaan!A46:F1514,6,FALSE)</f>
        <v>Investeerimistegevuse tulud</v>
      </c>
      <c r="B4239" t="str">
        <f>VLOOKUP(E4239,kontogrupp!A832:B2159,2,FALSE)</f>
        <v>35 - saadud toetused</v>
      </c>
      <c r="C4239" t="s">
        <v>1757</v>
      </c>
      <c r="D4239">
        <v>414120</v>
      </c>
      <c r="E4239" s="1">
        <v>350200</v>
      </c>
      <c r="F4239" t="s">
        <v>201</v>
      </c>
      <c r="G4239" t="s">
        <v>47</v>
      </c>
      <c r="H4239" t="s">
        <v>48</v>
      </c>
      <c r="I4239" t="s">
        <v>32</v>
      </c>
      <c r="J4239" t="s">
        <v>33</v>
      </c>
      <c r="M4239" t="s">
        <v>1756</v>
      </c>
      <c r="N4239" t="s">
        <v>1757</v>
      </c>
    </row>
    <row r="4240" spans="1:16" hidden="1" x14ac:dyDescent="0.35">
      <c r="A4240" t="str">
        <f>VLOOKUP(E4240,kontoplaan!A47:F1515,6,FALSE)</f>
        <v>Investeerimistegevuse kulud</v>
      </c>
      <c r="B4240" t="str">
        <f>VLOOKUP(E4240,kontogrupp!A833:B2160,2,FALSE)</f>
        <v>15 - põhivara soetus</v>
      </c>
      <c r="C4240" t="s">
        <v>2355</v>
      </c>
      <c r="D4240">
        <v>1499341</v>
      </c>
      <c r="E4240" s="1">
        <v>155109</v>
      </c>
      <c r="F4240" t="s">
        <v>177</v>
      </c>
      <c r="G4240" t="s">
        <v>47</v>
      </c>
      <c r="H4240" t="s">
        <v>48</v>
      </c>
      <c r="I4240" t="s">
        <v>32</v>
      </c>
      <c r="J4240" t="s">
        <v>33</v>
      </c>
      <c r="M4240" t="s">
        <v>1478</v>
      </c>
      <c r="N4240" t="s">
        <v>1479</v>
      </c>
      <c r="O4240" t="s">
        <v>1481</v>
      </c>
      <c r="P4240" t="s">
        <v>1482</v>
      </c>
    </row>
    <row r="4241" spans="1:16" x14ac:dyDescent="0.35">
      <c r="A4241" t="str">
        <f>VLOOKUP(E4241,kontoplaan!A48:F1516,6,FALSE)</f>
        <v>Põhitegevuse kulud</v>
      </c>
      <c r="B4241" t="str">
        <f>VLOOKUP(E4241,kontogrupp!A834:B2161,2,FALSE)</f>
        <v>55 - majandamiskulud</v>
      </c>
      <c r="C4241" t="s">
        <v>138</v>
      </c>
      <c r="D4241">
        <v>10000</v>
      </c>
      <c r="E4241" s="1">
        <v>550400</v>
      </c>
      <c r="F4241" t="s">
        <v>138</v>
      </c>
      <c r="G4241" t="s">
        <v>531</v>
      </c>
      <c r="H4241" t="s">
        <v>532</v>
      </c>
      <c r="I4241" t="s">
        <v>533</v>
      </c>
      <c r="J4241" t="s">
        <v>534</v>
      </c>
    </row>
    <row r="4242" spans="1:16" x14ac:dyDescent="0.35">
      <c r="A4242" t="str">
        <f>VLOOKUP(E4242,kontoplaan!A49:F1517,6,FALSE)</f>
        <v>Põhitegevuse kulud</v>
      </c>
      <c r="B4242" t="str">
        <f>VLOOKUP(E4242,kontogrupp!A835:B2162,2,FALSE)</f>
        <v>55 - majandamiskulud</v>
      </c>
      <c r="C4242" t="s">
        <v>297</v>
      </c>
      <c r="D4242">
        <v>11000</v>
      </c>
      <c r="E4242" s="1">
        <v>552520</v>
      </c>
      <c r="F4242" t="s">
        <v>297</v>
      </c>
      <c r="G4242" t="s">
        <v>531</v>
      </c>
      <c r="H4242" t="s">
        <v>532</v>
      </c>
      <c r="I4242" t="s">
        <v>533</v>
      </c>
      <c r="J4242" t="s">
        <v>534</v>
      </c>
    </row>
    <row r="4243" spans="1:16" x14ac:dyDescent="0.35">
      <c r="A4243" t="str">
        <f>VLOOKUP(E4243,kontoplaan!A50:F1518,6,FALSE)</f>
        <v>Põhitegevuse kulud</v>
      </c>
      <c r="B4243" t="str">
        <f>VLOOKUP(E4243,kontogrupp!A836:B2163,2,FALSE)</f>
        <v>55 - majandamiskulud</v>
      </c>
      <c r="C4243" t="s">
        <v>230</v>
      </c>
      <c r="D4243">
        <v>10000</v>
      </c>
      <c r="E4243" s="1">
        <v>551590</v>
      </c>
      <c r="F4243" t="s">
        <v>230</v>
      </c>
      <c r="G4243" t="s">
        <v>531</v>
      </c>
      <c r="H4243" t="s">
        <v>532</v>
      </c>
      <c r="I4243" t="s">
        <v>533</v>
      </c>
      <c r="J4243" t="s">
        <v>534</v>
      </c>
    </row>
    <row r="4244" spans="1:16" hidden="1" x14ac:dyDescent="0.35">
      <c r="A4244" t="str">
        <f>VLOOKUP(E4244,kontoplaan!A51:F1519,6,FALSE)</f>
        <v>Põhitegevuse tulud</v>
      </c>
      <c r="B4244" t="str">
        <f>VLOOKUP(E4244,kontogrupp!A837:B2164,2,FALSE)</f>
        <v>35 - saadud toetused</v>
      </c>
      <c r="C4244" t="s">
        <v>2356</v>
      </c>
      <c r="D4244">
        <v>12000</v>
      </c>
      <c r="E4244" s="1">
        <v>350000</v>
      </c>
      <c r="F4244" t="s">
        <v>162</v>
      </c>
      <c r="G4244" t="s">
        <v>47</v>
      </c>
      <c r="H4244" t="s">
        <v>48</v>
      </c>
      <c r="I4244" t="s">
        <v>1513</v>
      </c>
      <c r="J4244" t="s">
        <v>1514</v>
      </c>
      <c r="O4244" t="s">
        <v>1517</v>
      </c>
      <c r="P4244" t="s">
        <v>1518</v>
      </c>
    </row>
    <row r="4245" spans="1:16" x14ac:dyDescent="0.35">
      <c r="A4245" t="str">
        <f>VLOOKUP(E4245,kontoplaan!A52:F1520,6,FALSE)</f>
        <v>Põhitegevuse kulud</v>
      </c>
      <c r="B4245" t="str">
        <f>VLOOKUP(E4245,kontogrupp!A838:B2165,2,FALSE)</f>
        <v>55 - majandamiskulud</v>
      </c>
      <c r="C4245" t="s">
        <v>319</v>
      </c>
      <c r="D4245">
        <v>100</v>
      </c>
      <c r="E4245" s="1">
        <v>552400</v>
      </c>
      <c r="F4245" t="s">
        <v>319</v>
      </c>
      <c r="G4245" t="s">
        <v>482</v>
      </c>
      <c r="H4245" t="s">
        <v>483</v>
      </c>
      <c r="I4245" t="s">
        <v>250</v>
      </c>
      <c r="J4245" t="s">
        <v>251</v>
      </c>
    </row>
    <row r="4246" spans="1:16" x14ac:dyDescent="0.35">
      <c r="A4246" t="str">
        <f>VLOOKUP(E4246,kontoplaan!A53:F1521,6,FALSE)</f>
        <v>Põhitegevuse kulud</v>
      </c>
      <c r="B4246" t="str">
        <f>VLOOKUP(E4246,kontogrupp!A839:B2166,2,FALSE)</f>
        <v>55 - majandamiskulud</v>
      </c>
      <c r="C4246" t="s">
        <v>188</v>
      </c>
      <c r="D4246">
        <v>150</v>
      </c>
      <c r="E4246" s="1">
        <v>552230</v>
      </c>
      <c r="F4246" t="s">
        <v>188</v>
      </c>
      <c r="G4246" t="s">
        <v>482</v>
      </c>
      <c r="H4246" t="s">
        <v>483</v>
      </c>
      <c r="I4246" t="s">
        <v>250</v>
      </c>
      <c r="J4246" t="s">
        <v>251</v>
      </c>
    </row>
    <row r="4247" spans="1:16" hidden="1" x14ac:dyDescent="0.35">
      <c r="A4247" t="str">
        <f>VLOOKUP(E4247,kontoplaan!A54:F1522,6,FALSE)</f>
        <v>Põhitegevuse tulud</v>
      </c>
      <c r="B4247" t="str">
        <f>VLOOKUP(E4247,kontogrupp!A840:B2167,2,FALSE)</f>
        <v>38 - muud tulud</v>
      </c>
      <c r="C4247" t="s">
        <v>1606</v>
      </c>
      <c r="D4247">
        <v>50000</v>
      </c>
      <c r="E4247" s="1">
        <v>388090</v>
      </c>
      <c r="F4247" t="s">
        <v>1606</v>
      </c>
      <c r="G4247" t="s">
        <v>19</v>
      </c>
      <c r="H4247" t="s">
        <v>20</v>
      </c>
      <c r="I4247" t="s">
        <v>21</v>
      </c>
      <c r="J4247" t="s">
        <v>22</v>
      </c>
    </row>
    <row r="4248" spans="1:16" x14ac:dyDescent="0.35">
      <c r="A4248" t="str">
        <f>VLOOKUP(E4248,kontoplaan!A55:F1523,6,FALSE)</f>
        <v>Põhitegevuse kulud</v>
      </c>
      <c r="B4248" t="str">
        <f>VLOOKUP(E4248,kontogrupp!A841:B2168,2,FALSE)</f>
        <v>50 - tööjõukulud</v>
      </c>
      <c r="C4248" t="s">
        <v>1086</v>
      </c>
      <c r="D4248">
        <v>130</v>
      </c>
      <c r="E4248" s="1">
        <v>505091</v>
      </c>
      <c r="F4248" t="s">
        <v>1086</v>
      </c>
      <c r="G4248" t="s">
        <v>482</v>
      </c>
      <c r="H4248" t="s">
        <v>483</v>
      </c>
      <c r="I4248" t="s">
        <v>250</v>
      </c>
      <c r="J4248" t="s">
        <v>251</v>
      </c>
    </row>
    <row r="4249" spans="1:16" x14ac:dyDescent="0.35">
      <c r="A4249" t="str">
        <f>VLOOKUP(E4249,kontoplaan!A56:F1524,6,FALSE)</f>
        <v>Põhitegevuse kulud</v>
      </c>
      <c r="B4249" t="str">
        <f>VLOOKUP(E4249,kontogrupp!A842:B2169,2,FALSE)</f>
        <v>50 - tööjõukulud</v>
      </c>
      <c r="C4249" t="s">
        <v>28</v>
      </c>
      <c r="D4249">
        <v>80119</v>
      </c>
      <c r="E4249" s="1">
        <v>506000</v>
      </c>
      <c r="F4249" t="s">
        <v>28</v>
      </c>
      <c r="G4249" t="s">
        <v>47</v>
      </c>
      <c r="H4249" t="s">
        <v>48</v>
      </c>
      <c r="I4249" t="s">
        <v>292</v>
      </c>
      <c r="J4249" t="s">
        <v>293</v>
      </c>
      <c r="O4249" t="s">
        <v>23</v>
      </c>
      <c r="P4249" t="s">
        <v>24</v>
      </c>
    </row>
    <row r="4250" spans="1:16" x14ac:dyDescent="0.35">
      <c r="A4250" t="str">
        <f>VLOOKUP(E4250,kontoplaan!A57:F1525,6,FALSE)</f>
        <v>Põhitegevuse kulud</v>
      </c>
      <c r="B4250" t="str">
        <f>VLOOKUP(E4250,kontogrupp!A843:B2170,2,FALSE)</f>
        <v>50 - tööjõukulud</v>
      </c>
      <c r="C4250" t="s">
        <v>18</v>
      </c>
      <c r="D4250">
        <v>1942</v>
      </c>
      <c r="E4250" s="1">
        <v>506040</v>
      </c>
      <c r="F4250" t="s">
        <v>18</v>
      </c>
      <c r="G4250" t="s">
        <v>47</v>
      </c>
      <c r="H4250" t="s">
        <v>48</v>
      </c>
      <c r="I4250" t="s">
        <v>292</v>
      </c>
      <c r="J4250" t="s">
        <v>293</v>
      </c>
      <c r="O4250" t="s">
        <v>23</v>
      </c>
      <c r="P4250" t="s">
        <v>24</v>
      </c>
    </row>
    <row r="4251" spans="1:16" x14ac:dyDescent="0.35">
      <c r="A4251" t="str">
        <f>VLOOKUP(E4251,kontoplaan!A58:F1526,6,FALSE)</f>
        <v>Põhitegevuse kulud</v>
      </c>
      <c r="B4251" t="str">
        <f>VLOOKUP(E4251,kontogrupp!A844:B2171,2,FALSE)</f>
        <v>50 - tööjõukulud</v>
      </c>
      <c r="C4251" t="s">
        <v>2038</v>
      </c>
      <c r="D4251">
        <v>38400</v>
      </c>
      <c r="E4251" s="1">
        <v>500100</v>
      </c>
      <c r="F4251" t="s">
        <v>1046</v>
      </c>
      <c r="G4251" t="s">
        <v>47</v>
      </c>
      <c r="H4251" t="s">
        <v>48</v>
      </c>
      <c r="I4251" t="s">
        <v>292</v>
      </c>
      <c r="J4251" t="s">
        <v>293</v>
      </c>
      <c r="O4251" t="s">
        <v>23</v>
      </c>
      <c r="P4251" t="s">
        <v>24</v>
      </c>
    </row>
    <row r="4252" spans="1:16" x14ac:dyDescent="0.35">
      <c r="A4252" t="str">
        <f>VLOOKUP(E4252,kontoplaan!A59:F1527,6,FALSE)</f>
        <v>Põhitegevuse kulud</v>
      </c>
      <c r="B4252" t="str">
        <f>VLOOKUP(E4252,kontogrupp!A845:B2172,2,FALSE)</f>
        <v>50 - tööjõukulud</v>
      </c>
      <c r="C4252" t="s">
        <v>97</v>
      </c>
      <c r="D4252">
        <v>5303</v>
      </c>
      <c r="E4252" s="1">
        <v>500500</v>
      </c>
      <c r="F4252" t="s">
        <v>97</v>
      </c>
      <c r="G4252" t="s">
        <v>47</v>
      </c>
      <c r="H4252" t="s">
        <v>48</v>
      </c>
      <c r="I4252" t="s">
        <v>292</v>
      </c>
      <c r="J4252" t="s">
        <v>293</v>
      </c>
      <c r="O4252" t="s">
        <v>2357</v>
      </c>
      <c r="P4252" t="s">
        <v>2358</v>
      </c>
    </row>
    <row r="4253" spans="1:16" hidden="1" x14ac:dyDescent="0.35">
      <c r="A4253" t="str">
        <f>VLOOKUP(E4253,kontoplaan!A60:F1528,6,FALSE)</f>
        <v>Põhitegevuse tulud</v>
      </c>
      <c r="B4253" t="str">
        <f>VLOOKUP(E4253,kontogrupp!A846:B2173,2,FALSE)</f>
        <v>32 - tulud kaupade ja teenuste müügist</v>
      </c>
      <c r="C4253" t="s">
        <v>2359</v>
      </c>
      <c r="D4253">
        <v>45000</v>
      </c>
      <c r="E4253" s="1">
        <v>322460</v>
      </c>
      <c r="F4253" t="s">
        <v>2359</v>
      </c>
      <c r="G4253" t="s">
        <v>548</v>
      </c>
      <c r="H4253" t="s">
        <v>549</v>
      </c>
      <c r="I4253" t="s">
        <v>633</v>
      </c>
      <c r="J4253" t="s">
        <v>634</v>
      </c>
    </row>
    <row r="4254" spans="1:16" hidden="1" x14ac:dyDescent="0.35">
      <c r="A4254" t="str">
        <f>VLOOKUP(E4254,kontoplaan!A61:F1529,6,FALSE)</f>
        <v>Põhitegevuse tulud</v>
      </c>
      <c r="B4254" t="str">
        <f>VLOOKUP(E4254,kontogrupp!A847:B2174,2,FALSE)</f>
        <v>32 - tulud kaupade ja teenuste müügist</v>
      </c>
      <c r="C4254" t="s">
        <v>2359</v>
      </c>
      <c r="D4254">
        <v>58500</v>
      </c>
      <c r="E4254" s="1">
        <v>322460</v>
      </c>
      <c r="F4254" t="s">
        <v>2359</v>
      </c>
      <c r="G4254" t="s">
        <v>548</v>
      </c>
      <c r="H4254" t="s">
        <v>549</v>
      </c>
      <c r="I4254" t="s">
        <v>550</v>
      </c>
      <c r="J4254" t="s">
        <v>551</v>
      </c>
    </row>
    <row r="4255" spans="1:16" x14ac:dyDescent="0.35">
      <c r="A4255" t="str">
        <f>VLOOKUP(E4255,kontoplaan!A62:F1530,6,FALSE)</f>
        <v>Põhitegevuse kulud</v>
      </c>
      <c r="B4255" t="str">
        <f>VLOOKUP(E4255,kontogrupp!A848:B2175,2,FALSE)</f>
        <v>55 - majandamiskulud</v>
      </c>
      <c r="C4255" t="s">
        <v>194</v>
      </c>
      <c r="D4255">
        <v>475</v>
      </c>
      <c r="E4255" s="1">
        <v>550001</v>
      </c>
      <c r="F4255" t="s">
        <v>194</v>
      </c>
      <c r="G4255" t="s">
        <v>548</v>
      </c>
      <c r="H4255" t="s">
        <v>549</v>
      </c>
      <c r="I4255" t="s">
        <v>550</v>
      </c>
      <c r="J4255" t="s">
        <v>551</v>
      </c>
    </row>
    <row r="4256" spans="1:16" x14ac:dyDescent="0.35">
      <c r="A4256" t="str">
        <f>VLOOKUP(E4256,kontoplaan!A63:F1531,6,FALSE)</f>
        <v>Põhitegevuse kulud</v>
      </c>
      <c r="B4256" t="str">
        <f>VLOOKUP(E4256,kontogrupp!A849:B2176,2,FALSE)</f>
        <v>55 - majandamiskulud</v>
      </c>
      <c r="C4256" t="s">
        <v>524</v>
      </c>
      <c r="D4256">
        <v>950</v>
      </c>
      <c r="E4256" s="1">
        <v>550002</v>
      </c>
      <c r="F4256" t="s">
        <v>524</v>
      </c>
      <c r="G4256" t="s">
        <v>548</v>
      </c>
      <c r="H4256" t="s">
        <v>549</v>
      </c>
      <c r="I4256" t="s">
        <v>550</v>
      </c>
      <c r="J4256" t="s">
        <v>551</v>
      </c>
    </row>
    <row r="4257" spans="1:10" x14ac:dyDescent="0.35">
      <c r="A4257" t="str">
        <f>VLOOKUP(E4257,kontoplaan!A64:F1532,6,FALSE)</f>
        <v>Põhitegevuse kulud</v>
      </c>
      <c r="B4257" t="str">
        <f>VLOOKUP(E4257,kontogrupp!A850:B2177,2,FALSE)</f>
        <v>55 - majandamiskulud</v>
      </c>
      <c r="C4257" t="s">
        <v>64</v>
      </c>
      <c r="D4257">
        <v>1000</v>
      </c>
      <c r="E4257" s="1">
        <v>550060</v>
      </c>
      <c r="F4257" t="s">
        <v>64</v>
      </c>
      <c r="G4257" t="s">
        <v>548</v>
      </c>
      <c r="H4257" t="s">
        <v>549</v>
      </c>
      <c r="I4257" t="s">
        <v>550</v>
      </c>
      <c r="J4257" t="s">
        <v>551</v>
      </c>
    </row>
    <row r="4258" spans="1:10" x14ac:dyDescent="0.35">
      <c r="A4258" t="str">
        <f>VLOOKUP(E4258,kontoplaan!A65:F1533,6,FALSE)</f>
        <v>Põhitegevuse kulud</v>
      </c>
      <c r="B4258" t="str">
        <f>VLOOKUP(E4258,kontogrupp!A851:B2178,2,FALSE)</f>
        <v>55 - majandamiskulud</v>
      </c>
      <c r="C4258" t="s">
        <v>86</v>
      </c>
      <c r="D4258">
        <v>3225</v>
      </c>
      <c r="E4258" s="1">
        <v>550099</v>
      </c>
      <c r="F4258" t="s">
        <v>86</v>
      </c>
      <c r="G4258" t="s">
        <v>548</v>
      </c>
      <c r="H4258" t="s">
        <v>549</v>
      </c>
      <c r="I4258" t="s">
        <v>550</v>
      </c>
      <c r="J4258" t="s">
        <v>551</v>
      </c>
    </row>
    <row r="4259" spans="1:10" x14ac:dyDescent="0.35">
      <c r="A4259" t="str">
        <f>VLOOKUP(E4259,kontoplaan!A66:F1534,6,FALSE)</f>
        <v>Põhitegevuse kulud</v>
      </c>
      <c r="B4259" t="str">
        <f>VLOOKUP(E4259,kontogrupp!A852:B2179,2,FALSE)</f>
        <v>55 - majandamiskulud</v>
      </c>
      <c r="C4259" t="s">
        <v>478</v>
      </c>
      <c r="D4259">
        <v>1500</v>
      </c>
      <c r="E4259" s="1">
        <v>551306</v>
      </c>
      <c r="F4259" t="s">
        <v>478</v>
      </c>
      <c r="G4259" t="s">
        <v>548</v>
      </c>
      <c r="H4259" t="s">
        <v>549</v>
      </c>
      <c r="I4259" t="s">
        <v>550</v>
      </c>
      <c r="J4259" t="s">
        <v>551</v>
      </c>
    </row>
    <row r="4260" spans="1:10" x14ac:dyDescent="0.35">
      <c r="A4260" t="str">
        <f>VLOOKUP(E4260,kontoplaan!A67:F1535,6,FALSE)</f>
        <v>Põhitegevuse kulud</v>
      </c>
      <c r="B4260" t="str">
        <f>VLOOKUP(E4260,kontogrupp!A853:B2180,2,FALSE)</f>
        <v>55 - majandamiskulud</v>
      </c>
      <c r="C4260" t="s">
        <v>504</v>
      </c>
      <c r="D4260">
        <v>1000</v>
      </c>
      <c r="E4260" s="1">
        <v>551309</v>
      </c>
      <c r="F4260" t="s">
        <v>504</v>
      </c>
      <c r="G4260" t="s">
        <v>548</v>
      </c>
      <c r="H4260" t="s">
        <v>549</v>
      </c>
      <c r="I4260" t="s">
        <v>550</v>
      </c>
      <c r="J4260" t="s">
        <v>551</v>
      </c>
    </row>
    <row r="4261" spans="1:10" x14ac:dyDescent="0.35">
      <c r="A4261" t="str">
        <f>VLOOKUP(E4261,kontoplaan!A68:F1536,6,FALSE)</f>
        <v>Põhitegevuse kulud</v>
      </c>
      <c r="B4261" t="str">
        <f>VLOOKUP(E4261,kontogrupp!A854:B2181,2,FALSE)</f>
        <v>55 - majandamiskulud</v>
      </c>
      <c r="C4261" t="s">
        <v>169</v>
      </c>
      <c r="D4261">
        <v>4000</v>
      </c>
      <c r="E4261" s="1">
        <v>551500</v>
      </c>
      <c r="F4261" t="s">
        <v>169</v>
      </c>
      <c r="G4261" t="s">
        <v>548</v>
      </c>
      <c r="H4261" t="s">
        <v>549</v>
      </c>
      <c r="I4261" t="s">
        <v>550</v>
      </c>
      <c r="J4261" t="s">
        <v>551</v>
      </c>
    </row>
    <row r="4262" spans="1:10" x14ac:dyDescent="0.35">
      <c r="A4262" t="str">
        <f>VLOOKUP(E4262,kontoplaan!A69:F1537,6,FALSE)</f>
        <v>Põhitegevuse kulud</v>
      </c>
      <c r="B4262" t="str">
        <f>VLOOKUP(E4262,kontogrupp!A855:B2182,2,FALSE)</f>
        <v>55 - majandamiskulud</v>
      </c>
      <c r="C4262" t="s">
        <v>182</v>
      </c>
      <c r="D4262">
        <v>2000</v>
      </c>
      <c r="E4262" s="1">
        <v>551560</v>
      </c>
      <c r="F4262" t="s">
        <v>182</v>
      </c>
      <c r="G4262" t="s">
        <v>548</v>
      </c>
      <c r="H4262" t="s">
        <v>549</v>
      </c>
      <c r="I4262" t="s">
        <v>550</v>
      </c>
      <c r="J4262" t="s">
        <v>551</v>
      </c>
    </row>
    <row r="4263" spans="1:10" x14ac:dyDescent="0.35">
      <c r="A4263" t="str">
        <f>VLOOKUP(E4263,kontoplaan!A70:F1538,6,FALSE)</f>
        <v>Põhitegevuse kulud</v>
      </c>
      <c r="B4263" t="str">
        <f>VLOOKUP(E4263,kontogrupp!A856:B2183,2,FALSE)</f>
        <v>55 - majandamiskulud</v>
      </c>
      <c r="C4263" t="s">
        <v>230</v>
      </c>
      <c r="D4263">
        <v>2000</v>
      </c>
      <c r="E4263" s="1">
        <v>551590</v>
      </c>
      <c r="F4263" t="s">
        <v>230</v>
      </c>
      <c r="G4263" t="s">
        <v>548</v>
      </c>
      <c r="H4263" t="s">
        <v>549</v>
      </c>
      <c r="I4263" t="s">
        <v>550</v>
      </c>
      <c r="J4263" t="s">
        <v>551</v>
      </c>
    </row>
    <row r="4264" spans="1:10" x14ac:dyDescent="0.35">
      <c r="A4264" t="str">
        <f>VLOOKUP(E4264,kontoplaan!A71:F1539,6,FALSE)</f>
        <v>Põhitegevuse kulud</v>
      </c>
      <c r="B4264" t="str">
        <f>VLOOKUP(E4264,kontogrupp!A857:B2184,2,FALSE)</f>
        <v>55 - majandamiskulud</v>
      </c>
      <c r="C4264" t="s">
        <v>475</v>
      </c>
      <c r="D4264">
        <v>2500</v>
      </c>
      <c r="E4264" s="1">
        <v>552200</v>
      </c>
      <c r="F4264" t="s">
        <v>475</v>
      </c>
      <c r="G4264" t="s">
        <v>548</v>
      </c>
      <c r="H4264" t="s">
        <v>549</v>
      </c>
      <c r="I4264" t="s">
        <v>550</v>
      </c>
      <c r="J4264" t="s">
        <v>551</v>
      </c>
    </row>
    <row r="4265" spans="1:10" x14ac:dyDescent="0.35">
      <c r="A4265" t="str">
        <f>VLOOKUP(E4265,kontoplaan!A72:F1540,6,FALSE)</f>
        <v>Põhitegevuse kulud</v>
      </c>
      <c r="B4265" t="str">
        <f>VLOOKUP(E4265,kontogrupp!A858:B2185,2,FALSE)</f>
        <v>55 - majandamiskulud</v>
      </c>
      <c r="C4265" t="s">
        <v>188</v>
      </c>
      <c r="D4265">
        <v>2500</v>
      </c>
      <c r="E4265" s="1">
        <v>552230</v>
      </c>
      <c r="F4265" t="s">
        <v>188</v>
      </c>
      <c r="G4265" t="s">
        <v>548</v>
      </c>
      <c r="H4265" t="s">
        <v>549</v>
      </c>
      <c r="I4265" t="s">
        <v>550</v>
      </c>
      <c r="J4265" t="s">
        <v>551</v>
      </c>
    </row>
    <row r="4266" spans="1:10" x14ac:dyDescent="0.35">
      <c r="A4266" t="str">
        <f>VLOOKUP(E4266,kontoplaan!A73:F1541,6,FALSE)</f>
        <v>Põhitegevuse kulud</v>
      </c>
      <c r="B4266" t="str">
        <f>VLOOKUP(E4266,kontogrupp!A859:B2186,2,FALSE)</f>
        <v>55 - majandamiskulud</v>
      </c>
      <c r="C4266" t="s">
        <v>149</v>
      </c>
      <c r="D4266">
        <v>3000</v>
      </c>
      <c r="E4266" s="1">
        <v>552590</v>
      </c>
      <c r="F4266" t="s">
        <v>149</v>
      </c>
      <c r="G4266" t="s">
        <v>548</v>
      </c>
      <c r="H4266" t="s">
        <v>549</v>
      </c>
      <c r="I4266" t="s">
        <v>550</v>
      </c>
      <c r="J4266" t="s">
        <v>551</v>
      </c>
    </row>
    <row r="4267" spans="1:10" x14ac:dyDescent="0.35">
      <c r="A4267" t="str">
        <f>VLOOKUP(E4267,kontoplaan!A74:F1542,6,FALSE)</f>
        <v>Põhitegevuse kulud</v>
      </c>
      <c r="B4267" t="str">
        <f>VLOOKUP(E4267,kontogrupp!A860:B2187,2,FALSE)</f>
        <v>55 - majandamiskulud</v>
      </c>
      <c r="C4267" t="s">
        <v>478</v>
      </c>
      <c r="D4267">
        <v>1500</v>
      </c>
      <c r="E4267" s="1">
        <v>551306</v>
      </c>
      <c r="F4267" t="s">
        <v>478</v>
      </c>
      <c r="G4267" t="s">
        <v>548</v>
      </c>
      <c r="H4267" t="s">
        <v>549</v>
      </c>
      <c r="I4267" t="s">
        <v>633</v>
      </c>
      <c r="J4267" t="s">
        <v>634</v>
      </c>
    </row>
    <row r="4268" spans="1:10" x14ac:dyDescent="0.35">
      <c r="A4268" t="str">
        <f>VLOOKUP(E4268,kontoplaan!A75:F1543,6,FALSE)</f>
        <v>Põhitegevuse kulud</v>
      </c>
      <c r="B4268" t="str">
        <f>VLOOKUP(E4268,kontogrupp!A861:B2188,2,FALSE)</f>
        <v>55 - majandamiskulud</v>
      </c>
      <c r="C4268" t="s">
        <v>184</v>
      </c>
      <c r="D4268">
        <v>6480</v>
      </c>
      <c r="E4268" s="1">
        <v>551308</v>
      </c>
      <c r="F4268" t="s">
        <v>184</v>
      </c>
      <c r="G4268" t="s">
        <v>548</v>
      </c>
      <c r="H4268" t="s">
        <v>549</v>
      </c>
      <c r="I4268" t="s">
        <v>633</v>
      </c>
      <c r="J4268" t="s">
        <v>634</v>
      </c>
    </row>
    <row r="4269" spans="1:10" x14ac:dyDescent="0.35">
      <c r="A4269" t="str">
        <f>VLOOKUP(E4269,kontoplaan!A76:F1544,6,FALSE)</f>
        <v>Põhitegevuse kulud</v>
      </c>
      <c r="B4269" t="str">
        <f>VLOOKUP(E4269,kontogrupp!A862:B2189,2,FALSE)</f>
        <v>50 - tööjõukulud</v>
      </c>
      <c r="C4269" t="s">
        <v>97</v>
      </c>
      <c r="D4269">
        <v>3000</v>
      </c>
      <c r="E4269" s="1">
        <v>500500</v>
      </c>
      <c r="F4269" t="s">
        <v>97</v>
      </c>
      <c r="G4269" t="s">
        <v>548</v>
      </c>
      <c r="H4269" t="s">
        <v>549</v>
      </c>
      <c r="I4269" t="s">
        <v>633</v>
      </c>
      <c r="J4269" t="s">
        <v>634</v>
      </c>
    </row>
    <row r="4270" spans="1:10" x14ac:dyDescent="0.35">
      <c r="A4270" t="str">
        <f>VLOOKUP(E4270,kontoplaan!A77:F1545,6,FALSE)</f>
        <v>Põhitegevuse kulud</v>
      </c>
      <c r="B4270" t="str">
        <f>VLOOKUP(E4270,kontogrupp!A863:B2190,2,FALSE)</f>
        <v>50 - tööjõukulud</v>
      </c>
      <c r="C4270" t="s">
        <v>28</v>
      </c>
      <c r="D4270">
        <v>990</v>
      </c>
      <c r="E4270" s="1">
        <v>506000</v>
      </c>
      <c r="F4270" t="s">
        <v>28</v>
      </c>
      <c r="G4270" t="s">
        <v>548</v>
      </c>
      <c r="H4270" t="s">
        <v>549</v>
      </c>
      <c r="I4270" t="s">
        <v>633</v>
      </c>
      <c r="J4270" t="s">
        <v>634</v>
      </c>
    </row>
    <row r="4271" spans="1:10" x14ac:dyDescent="0.35">
      <c r="A4271" t="str">
        <f>VLOOKUP(E4271,kontoplaan!A78:F1546,6,FALSE)</f>
        <v>Põhitegevuse kulud</v>
      </c>
      <c r="B4271" t="str">
        <f>VLOOKUP(E4271,kontogrupp!A864:B2191,2,FALSE)</f>
        <v>50 - tööjõukulud</v>
      </c>
      <c r="C4271" t="s">
        <v>18</v>
      </c>
      <c r="D4271">
        <v>24</v>
      </c>
      <c r="E4271" s="1">
        <v>506040</v>
      </c>
      <c r="F4271" t="s">
        <v>18</v>
      </c>
      <c r="G4271" t="s">
        <v>548</v>
      </c>
      <c r="H4271" t="s">
        <v>549</v>
      </c>
      <c r="I4271" t="s">
        <v>633</v>
      </c>
      <c r="J4271" t="s">
        <v>634</v>
      </c>
    </row>
    <row r="4272" spans="1:10" x14ac:dyDescent="0.35">
      <c r="A4272" t="str">
        <f>VLOOKUP(E4272,kontoplaan!A79:F1547,6,FALSE)</f>
        <v>Põhitegevuse kulud</v>
      </c>
      <c r="B4272" t="str">
        <f>VLOOKUP(E4272,kontogrupp!A865:B2192,2,FALSE)</f>
        <v>50 - tööjõukulud</v>
      </c>
      <c r="C4272" t="s">
        <v>97</v>
      </c>
      <c r="D4272">
        <v>2500</v>
      </c>
      <c r="E4272" s="1">
        <v>500500</v>
      </c>
      <c r="F4272" t="s">
        <v>97</v>
      </c>
      <c r="G4272" t="s">
        <v>548</v>
      </c>
      <c r="H4272" t="s">
        <v>549</v>
      </c>
      <c r="I4272" t="s">
        <v>550</v>
      </c>
      <c r="J4272" t="s">
        <v>551</v>
      </c>
    </row>
    <row r="4273" spans="1:16" x14ac:dyDescent="0.35">
      <c r="A4273" t="str">
        <f>VLOOKUP(E4273,kontoplaan!A80:F1548,6,FALSE)</f>
        <v>Põhitegevuse kulud</v>
      </c>
      <c r="B4273" t="str">
        <f>VLOOKUP(E4273,kontogrupp!A866:B2193,2,FALSE)</f>
        <v>50 - tööjõukulud</v>
      </c>
      <c r="C4273" t="s">
        <v>97</v>
      </c>
      <c r="D4273">
        <v>24000</v>
      </c>
      <c r="E4273" s="1">
        <v>500500</v>
      </c>
      <c r="F4273" t="s">
        <v>97</v>
      </c>
      <c r="G4273" t="s">
        <v>548</v>
      </c>
      <c r="H4273" t="s">
        <v>549</v>
      </c>
      <c r="I4273" t="s">
        <v>1104</v>
      </c>
      <c r="J4273" t="s">
        <v>1105</v>
      </c>
    </row>
    <row r="4274" spans="1:16" x14ac:dyDescent="0.35">
      <c r="A4274" t="str">
        <f>VLOOKUP(E4274,kontoplaan!A81:F1549,6,FALSE)</f>
        <v>Põhitegevuse kulud</v>
      </c>
      <c r="B4274" t="str">
        <f>VLOOKUP(E4274,kontogrupp!A867:B2194,2,FALSE)</f>
        <v>50 - tööjõukulud</v>
      </c>
      <c r="C4274" t="s">
        <v>28</v>
      </c>
      <c r="D4274">
        <v>7920</v>
      </c>
      <c r="E4274" s="1">
        <v>506000</v>
      </c>
      <c r="F4274" t="s">
        <v>28</v>
      </c>
      <c r="G4274" t="s">
        <v>548</v>
      </c>
      <c r="H4274" t="s">
        <v>549</v>
      </c>
      <c r="I4274" t="s">
        <v>1104</v>
      </c>
      <c r="J4274" t="s">
        <v>1105</v>
      </c>
    </row>
    <row r="4275" spans="1:16" x14ac:dyDescent="0.35">
      <c r="A4275" t="str">
        <f>VLOOKUP(E4275,kontoplaan!A82:F1550,6,FALSE)</f>
        <v>Põhitegevuse kulud</v>
      </c>
      <c r="B4275" t="str">
        <f>VLOOKUP(E4275,kontogrupp!A868:B2195,2,FALSE)</f>
        <v>50 - tööjõukulud</v>
      </c>
      <c r="C4275" t="s">
        <v>18</v>
      </c>
      <c r="D4275">
        <v>192</v>
      </c>
      <c r="E4275" s="1">
        <v>506040</v>
      </c>
      <c r="F4275" t="s">
        <v>18</v>
      </c>
      <c r="G4275" t="s">
        <v>548</v>
      </c>
      <c r="H4275" t="s">
        <v>549</v>
      </c>
      <c r="I4275" t="s">
        <v>1104</v>
      </c>
      <c r="J4275" t="s">
        <v>1105</v>
      </c>
    </row>
    <row r="4276" spans="1:16" x14ac:dyDescent="0.35">
      <c r="A4276" t="str">
        <f>VLOOKUP(E4276,kontoplaan!A83:F1551,6,FALSE)</f>
        <v>Põhitegevuse kulud</v>
      </c>
      <c r="B4276" t="str">
        <f>VLOOKUP(E4276,kontogrupp!A869:B2196,2,FALSE)</f>
        <v>55 - majandamiskulud</v>
      </c>
      <c r="C4276" t="s">
        <v>76</v>
      </c>
      <c r="D4276">
        <v>1000</v>
      </c>
      <c r="E4276" s="1">
        <v>550040</v>
      </c>
      <c r="F4276" t="s">
        <v>76</v>
      </c>
      <c r="G4276" t="s">
        <v>548</v>
      </c>
      <c r="H4276" t="s">
        <v>549</v>
      </c>
      <c r="I4276" t="s">
        <v>550</v>
      </c>
      <c r="J4276" t="s">
        <v>551</v>
      </c>
    </row>
    <row r="4277" spans="1:16" x14ac:dyDescent="0.35">
      <c r="A4277" t="str">
        <f>VLOOKUP(E4277,kontoplaan!A84:F1552,6,FALSE)</f>
        <v>Põhitegevuse kulud</v>
      </c>
      <c r="B4277" t="str">
        <f>VLOOKUP(E4277,kontogrupp!A870:B2197,2,FALSE)</f>
        <v>55 - majandamiskulud</v>
      </c>
      <c r="C4277" t="s">
        <v>900</v>
      </c>
      <c r="D4277">
        <v>1000</v>
      </c>
      <c r="E4277" s="1">
        <v>550041</v>
      </c>
      <c r="F4277" t="s">
        <v>900</v>
      </c>
      <c r="G4277" t="s">
        <v>548</v>
      </c>
      <c r="H4277" t="s">
        <v>549</v>
      </c>
      <c r="I4277" t="s">
        <v>550</v>
      </c>
      <c r="J4277" t="s">
        <v>551</v>
      </c>
    </row>
    <row r="4278" spans="1:16" x14ac:dyDescent="0.35">
      <c r="A4278" t="str">
        <f>VLOOKUP(E4278,kontoplaan!A85:F1553,6,FALSE)</f>
        <v>Põhitegevuse kulud</v>
      </c>
      <c r="B4278" t="str">
        <f>VLOOKUP(E4278,kontogrupp!A871:B2198,2,FALSE)</f>
        <v>55 - majandamiskulud</v>
      </c>
      <c r="C4278" t="s">
        <v>138</v>
      </c>
      <c r="D4278">
        <v>3500</v>
      </c>
      <c r="E4278" s="1">
        <v>550400</v>
      </c>
      <c r="F4278" t="s">
        <v>138</v>
      </c>
      <c r="G4278" t="s">
        <v>548</v>
      </c>
      <c r="H4278" t="s">
        <v>549</v>
      </c>
      <c r="I4278" t="s">
        <v>550</v>
      </c>
      <c r="J4278" t="s">
        <v>551</v>
      </c>
    </row>
    <row r="4279" spans="1:16" x14ac:dyDescent="0.35">
      <c r="A4279" t="str">
        <f>VLOOKUP(E4279,kontoplaan!A86:F1554,6,FALSE)</f>
        <v>Põhitegevuse kulud</v>
      </c>
      <c r="B4279" t="str">
        <f>VLOOKUP(E4279,kontogrupp!A872:B2199,2,FALSE)</f>
        <v>55 - majandamiskulud</v>
      </c>
      <c r="C4279" t="s">
        <v>263</v>
      </c>
      <c r="D4279">
        <v>2500</v>
      </c>
      <c r="E4279" s="1">
        <v>550402</v>
      </c>
      <c r="F4279" t="s">
        <v>263</v>
      </c>
      <c r="G4279" t="s">
        <v>47</v>
      </c>
      <c r="H4279" t="s">
        <v>48</v>
      </c>
      <c r="I4279" t="s">
        <v>292</v>
      </c>
      <c r="J4279" t="s">
        <v>293</v>
      </c>
      <c r="O4279" t="s">
        <v>2357</v>
      </c>
      <c r="P4279" t="s">
        <v>2358</v>
      </c>
    </row>
    <row r="4280" spans="1:16" x14ac:dyDescent="0.35">
      <c r="A4280" t="str">
        <f>VLOOKUP(E4280,kontoplaan!A87:F1555,6,FALSE)</f>
        <v>Põhitegevuse kulud</v>
      </c>
      <c r="B4280" t="str">
        <f>VLOOKUP(E4280,kontogrupp!A873:B2200,2,FALSE)</f>
        <v>50 - tööjõukulud</v>
      </c>
      <c r="C4280" t="s">
        <v>2361</v>
      </c>
      <c r="D4280">
        <v>3000</v>
      </c>
      <c r="E4280" s="1">
        <v>500500</v>
      </c>
      <c r="F4280" t="s">
        <v>97</v>
      </c>
      <c r="G4280" t="s">
        <v>422</v>
      </c>
      <c r="H4280" t="s">
        <v>423</v>
      </c>
      <c r="I4280" t="s">
        <v>307</v>
      </c>
      <c r="J4280" t="s">
        <v>308</v>
      </c>
      <c r="K4280" t="s">
        <v>424</v>
      </c>
      <c r="L4280" t="s">
        <v>425</v>
      </c>
    </row>
    <row r="4281" spans="1:16" x14ac:dyDescent="0.35">
      <c r="A4281" t="str">
        <f>VLOOKUP(E4281,kontoplaan!A88:F1556,6,FALSE)</f>
        <v>Põhitegevuse kulud</v>
      </c>
      <c r="B4281" t="str">
        <f>VLOOKUP(E4281,kontogrupp!A874:B2201,2,FALSE)</f>
        <v>50 - tööjõukulud</v>
      </c>
      <c r="C4281" t="s">
        <v>2362</v>
      </c>
      <c r="D4281">
        <v>600</v>
      </c>
      <c r="E4281" s="1">
        <v>506000</v>
      </c>
      <c r="F4281" t="s">
        <v>28</v>
      </c>
      <c r="G4281" t="s">
        <v>422</v>
      </c>
      <c r="H4281" t="s">
        <v>423</v>
      </c>
      <c r="I4281" t="s">
        <v>307</v>
      </c>
      <c r="J4281" t="s">
        <v>308</v>
      </c>
      <c r="K4281" t="s">
        <v>424</v>
      </c>
      <c r="L4281" t="s">
        <v>425</v>
      </c>
    </row>
    <row r="4282" spans="1:16" x14ac:dyDescent="0.35">
      <c r="A4282" t="str">
        <f>VLOOKUP(E4282,kontoplaan!A89:F1557,6,FALSE)</f>
        <v>Põhitegevuse kulud</v>
      </c>
      <c r="B4282" t="str">
        <f>VLOOKUP(E4282,kontogrupp!A875:B2202,2,FALSE)</f>
        <v>50 - tööjõukulud</v>
      </c>
      <c r="C4282" t="s">
        <v>2363</v>
      </c>
      <c r="D4282">
        <v>16</v>
      </c>
      <c r="E4282" s="1">
        <v>506040</v>
      </c>
      <c r="F4282" t="s">
        <v>18</v>
      </c>
      <c r="G4282" t="s">
        <v>422</v>
      </c>
      <c r="H4282" t="s">
        <v>423</v>
      </c>
      <c r="I4282" t="s">
        <v>307</v>
      </c>
      <c r="J4282" t="s">
        <v>308</v>
      </c>
      <c r="K4282" t="s">
        <v>424</v>
      </c>
      <c r="L4282" t="s">
        <v>425</v>
      </c>
    </row>
    <row r="4283" spans="1:16" x14ac:dyDescent="0.35">
      <c r="A4283" t="str">
        <f>VLOOKUP(E4283,kontoplaan!A90:F1558,6,FALSE)</f>
        <v>Põhitegevuse kulud</v>
      </c>
      <c r="B4283" t="str">
        <f>VLOOKUP(E4283,kontogrupp!A876:B2203,2,FALSE)</f>
        <v>45 - toetused juriidilistele isikutele</v>
      </c>
      <c r="C4283" t="s">
        <v>162</v>
      </c>
      <c r="D4283">
        <v>3139</v>
      </c>
      <c r="E4283" s="1">
        <v>450000</v>
      </c>
      <c r="F4283" t="s">
        <v>162</v>
      </c>
      <c r="G4283" t="s">
        <v>139</v>
      </c>
      <c r="H4283" t="s">
        <v>140</v>
      </c>
      <c r="I4283" t="s">
        <v>307</v>
      </c>
      <c r="J4283" t="s">
        <v>308</v>
      </c>
      <c r="M4283" t="s">
        <v>1930</v>
      </c>
      <c r="N4283" t="s">
        <v>1931</v>
      </c>
    </row>
    <row r="4284" spans="1:16" x14ac:dyDescent="0.35">
      <c r="A4284" t="str">
        <f>VLOOKUP(E4284,kontoplaan!A91:F1559,6,FALSE)</f>
        <v>Põhitegevuse kulud</v>
      </c>
      <c r="B4284" t="str">
        <f>VLOOKUP(E4284,kontogrupp!A877:B2204,2,FALSE)</f>
        <v>50 - tööjõukulud</v>
      </c>
      <c r="C4284" t="s">
        <v>2038</v>
      </c>
      <c r="D4284">
        <v>40818</v>
      </c>
      <c r="E4284" s="1">
        <v>500260</v>
      </c>
      <c r="F4284" t="s">
        <v>157</v>
      </c>
      <c r="G4284" t="s">
        <v>305</v>
      </c>
      <c r="H4284" t="s">
        <v>306</v>
      </c>
      <c r="I4284" t="s">
        <v>307</v>
      </c>
      <c r="J4284" t="s">
        <v>308</v>
      </c>
      <c r="M4284" t="s">
        <v>1930</v>
      </c>
      <c r="N4284" t="s">
        <v>1931</v>
      </c>
    </row>
    <row r="4285" spans="1:16" x14ac:dyDescent="0.35">
      <c r="A4285" t="str">
        <f>VLOOKUP(E4285,kontoplaan!A92:F1560,6,FALSE)</f>
        <v>Põhitegevuse kulud</v>
      </c>
      <c r="B4285" t="str">
        <f>VLOOKUP(E4285,kontogrupp!A878:B2205,2,FALSE)</f>
        <v>55 - majandamiskulud</v>
      </c>
      <c r="C4285" t="s">
        <v>367</v>
      </c>
      <c r="D4285">
        <v>1500</v>
      </c>
      <c r="E4285" s="1">
        <v>5511046</v>
      </c>
      <c r="F4285" t="s">
        <v>367</v>
      </c>
      <c r="G4285" t="s">
        <v>482</v>
      </c>
      <c r="H4285" t="s">
        <v>483</v>
      </c>
      <c r="I4285" t="s">
        <v>250</v>
      </c>
      <c r="J4285" t="s">
        <v>251</v>
      </c>
      <c r="K4285" t="s">
        <v>484</v>
      </c>
      <c r="L4285" t="s">
        <v>485</v>
      </c>
    </row>
    <row r="4286" spans="1:16" x14ac:dyDescent="0.35">
      <c r="A4286" t="str">
        <f>VLOOKUP(E4286,kontoplaan!A93:F1561,6,FALSE)</f>
        <v>Põhitegevuse kulud</v>
      </c>
      <c r="B4286" t="str">
        <f>VLOOKUP(E4286,kontogrupp!A879:B2206,2,FALSE)</f>
        <v>55 - majandamiskulud</v>
      </c>
      <c r="C4286" t="s">
        <v>498</v>
      </c>
      <c r="D4286">
        <v>200</v>
      </c>
      <c r="E4286" s="1">
        <v>551109</v>
      </c>
      <c r="F4286" t="s">
        <v>498</v>
      </c>
      <c r="G4286" t="s">
        <v>482</v>
      </c>
      <c r="H4286" t="s">
        <v>483</v>
      </c>
      <c r="I4286" t="s">
        <v>250</v>
      </c>
      <c r="J4286" t="s">
        <v>251</v>
      </c>
      <c r="K4286" t="s">
        <v>484</v>
      </c>
      <c r="L4286" t="s">
        <v>485</v>
      </c>
    </row>
    <row r="4287" spans="1:16" x14ac:dyDescent="0.35">
      <c r="A4287" t="str">
        <f>VLOOKUP(E4287,kontoplaan!A94:F1562,6,FALSE)</f>
        <v>Põhitegevuse kulud</v>
      </c>
      <c r="B4287" t="str">
        <f>VLOOKUP(E4287,kontogrupp!A880:B2207,2,FALSE)</f>
        <v>50 - tööjõukulud</v>
      </c>
      <c r="C4287" t="s">
        <v>28</v>
      </c>
      <c r="D4287">
        <v>13470</v>
      </c>
      <c r="E4287" s="1">
        <v>506000</v>
      </c>
      <c r="F4287" t="s">
        <v>28</v>
      </c>
      <c r="G4287" t="s">
        <v>305</v>
      </c>
      <c r="H4287" t="s">
        <v>306</v>
      </c>
      <c r="I4287" t="s">
        <v>307</v>
      </c>
      <c r="J4287" t="s">
        <v>308</v>
      </c>
      <c r="M4287" t="s">
        <v>1930</v>
      </c>
      <c r="N4287" t="s">
        <v>1931</v>
      </c>
    </row>
    <row r="4288" spans="1:16" x14ac:dyDescent="0.35">
      <c r="A4288" t="str">
        <f>VLOOKUP(E4288,kontoplaan!A95:F1563,6,FALSE)</f>
        <v>Põhitegevuse kulud</v>
      </c>
      <c r="B4288" t="str">
        <f>VLOOKUP(E4288,kontogrupp!A881:B2208,2,FALSE)</f>
        <v>50 - tööjõukulud</v>
      </c>
      <c r="C4288" t="s">
        <v>18</v>
      </c>
      <c r="D4288">
        <v>327</v>
      </c>
      <c r="E4288" s="1">
        <v>506040</v>
      </c>
      <c r="F4288" t="s">
        <v>18</v>
      </c>
      <c r="G4288" t="s">
        <v>305</v>
      </c>
      <c r="H4288" t="s">
        <v>306</v>
      </c>
      <c r="I4288" t="s">
        <v>307</v>
      </c>
      <c r="J4288" t="s">
        <v>308</v>
      </c>
      <c r="M4288" t="s">
        <v>1930</v>
      </c>
      <c r="N4288" t="s">
        <v>1931</v>
      </c>
    </row>
    <row r="4289" spans="1:16" x14ac:dyDescent="0.35">
      <c r="A4289" t="str">
        <f>VLOOKUP(E4289,kontoplaan!A96:F1564,6,FALSE)</f>
        <v>Põhitegevuse kulud</v>
      </c>
      <c r="B4289" t="str">
        <f>VLOOKUP(E4289,kontogrupp!A882:B2209,2,FALSE)</f>
        <v>50 - tööjõukulud</v>
      </c>
      <c r="C4289" t="s">
        <v>28</v>
      </c>
      <c r="D4289">
        <v>17546</v>
      </c>
      <c r="E4289" s="1">
        <v>506000</v>
      </c>
      <c r="F4289" t="s">
        <v>28</v>
      </c>
      <c r="G4289" t="s">
        <v>422</v>
      </c>
      <c r="H4289" t="s">
        <v>423</v>
      </c>
      <c r="I4289" t="s">
        <v>307</v>
      </c>
      <c r="J4289" t="s">
        <v>308</v>
      </c>
      <c r="M4289" t="s">
        <v>1930</v>
      </c>
      <c r="N4289" t="s">
        <v>1931</v>
      </c>
    </row>
    <row r="4290" spans="1:16" x14ac:dyDescent="0.35">
      <c r="A4290" t="str">
        <f>VLOOKUP(E4290,kontoplaan!A97:F1565,6,FALSE)</f>
        <v>Põhitegevuse kulud</v>
      </c>
      <c r="B4290" t="str">
        <f>VLOOKUP(E4290,kontogrupp!A883:B2210,2,FALSE)</f>
        <v>50 - tööjõukulud</v>
      </c>
      <c r="C4290" t="s">
        <v>18</v>
      </c>
      <c r="D4290">
        <v>425</v>
      </c>
      <c r="E4290" s="1">
        <v>506040</v>
      </c>
      <c r="F4290" t="s">
        <v>18</v>
      </c>
      <c r="G4290" t="s">
        <v>422</v>
      </c>
      <c r="H4290" t="s">
        <v>423</v>
      </c>
      <c r="I4290" t="s">
        <v>307</v>
      </c>
      <c r="J4290" t="s">
        <v>308</v>
      </c>
      <c r="M4290" t="s">
        <v>1930</v>
      </c>
      <c r="N4290" t="s">
        <v>1931</v>
      </c>
    </row>
    <row r="4291" spans="1:16" x14ac:dyDescent="0.35">
      <c r="A4291" t="str">
        <f>VLOOKUP(E4291,kontoplaan!A98:F1566,6,FALSE)</f>
        <v>Põhitegevuse kulud</v>
      </c>
      <c r="B4291" t="str">
        <f>VLOOKUP(E4291,kontogrupp!A884:B2211,2,FALSE)</f>
        <v>55 - majandamiskulud</v>
      </c>
      <c r="C4291" t="s">
        <v>367</v>
      </c>
      <c r="D4291">
        <v>13000</v>
      </c>
      <c r="E4291" s="1">
        <v>5511046</v>
      </c>
      <c r="F4291" t="s">
        <v>367</v>
      </c>
      <c r="G4291" t="s">
        <v>548</v>
      </c>
      <c r="H4291" t="s">
        <v>549</v>
      </c>
      <c r="I4291" t="s">
        <v>550</v>
      </c>
      <c r="J4291" t="s">
        <v>551</v>
      </c>
      <c r="K4291" t="s">
        <v>552</v>
      </c>
      <c r="L4291" t="s">
        <v>553</v>
      </c>
    </row>
    <row r="4292" spans="1:16" x14ac:dyDescent="0.35">
      <c r="A4292" t="str">
        <f>VLOOKUP(E4292,kontoplaan!A99:F1567,6,FALSE)</f>
        <v>Põhitegevuse kulud</v>
      </c>
      <c r="B4292" t="str">
        <f>VLOOKUP(E4292,kontogrupp!A885:B2212,2,FALSE)</f>
        <v>55 - majandamiskulud</v>
      </c>
      <c r="C4292" t="s">
        <v>467</v>
      </c>
      <c r="D4292">
        <v>22995</v>
      </c>
      <c r="E4292" s="1">
        <v>5511043</v>
      </c>
      <c r="F4292" t="s">
        <v>467</v>
      </c>
      <c r="G4292" t="s">
        <v>548</v>
      </c>
      <c r="H4292" t="s">
        <v>549</v>
      </c>
      <c r="I4292" t="s">
        <v>550</v>
      </c>
      <c r="J4292" t="s">
        <v>551</v>
      </c>
      <c r="K4292" t="s">
        <v>552</v>
      </c>
      <c r="L4292" t="s">
        <v>553</v>
      </c>
    </row>
    <row r="4293" spans="1:16" x14ac:dyDescent="0.35">
      <c r="A4293" t="str">
        <f>VLOOKUP(E4293,kontoplaan!A100:F1568,6,FALSE)</f>
        <v>Põhitegevuse kulud</v>
      </c>
      <c r="B4293" t="str">
        <f>VLOOKUP(E4293,kontogrupp!A886:B2213,2,FALSE)</f>
        <v>55 - majandamiskulud</v>
      </c>
      <c r="C4293" t="s">
        <v>304</v>
      </c>
      <c r="D4293">
        <v>16625</v>
      </c>
      <c r="E4293" s="1">
        <v>552110</v>
      </c>
      <c r="F4293" t="s">
        <v>304</v>
      </c>
      <c r="G4293" t="s">
        <v>154</v>
      </c>
      <c r="H4293" t="s">
        <v>155</v>
      </c>
      <c r="I4293" t="s">
        <v>312</v>
      </c>
      <c r="J4293" t="s">
        <v>313</v>
      </c>
      <c r="M4293" t="s">
        <v>2006</v>
      </c>
      <c r="N4293" t="s">
        <v>2007</v>
      </c>
    </row>
    <row r="4294" spans="1:16" x14ac:dyDescent="0.35">
      <c r="A4294" t="str">
        <f>VLOOKUP(E4294,kontoplaan!A101:F1569,6,FALSE)</f>
        <v>Põhitegevuse kulud</v>
      </c>
      <c r="B4294" t="str">
        <f>VLOOKUP(E4294,kontogrupp!A887:B2214,2,FALSE)</f>
        <v>55 - majandamiskulud</v>
      </c>
      <c r="C4294" t="s">
        <v>2364</v>
      </c>
      <c r="D4294">
        <v>-130900</v>
      </c>
      <c r="E4294" s="1">
        <v>552110</v>
      </c>
      <c r="F4294" t="s">
        <v>304</v>
      </c>
      <c r="G4294" t="s">
        <v>158</v>
      </c>
      <c r="H4294" t="s">
        <v>159</v>
      </c>
      <c r="I4294" t="s">
        <v>312</v>
      </c>
      <c r="J4294" t="s">
        <v>313</v>
      </c>
    </row>
    <row r="4295" spans="1:16" x14ac:dyDescent="0.35">
      <c r="A4295" t="str">
        <f>VLOOKUP(E4295,kontoplaan!A102:F1570,6,FALSE)</f>
        <v>Põhitegevuse kulud</v>
      </c>
      <c r="B4295" t="str">
        <f>VLOOKUP(E4295,kontogrupp!A888:B2215,2,FALSE)</f>
        <v>55 - majandamiskulud</v>
      </c>
      <c r="C4295" t="s">
        <v>304</v>
      </c>
      <c r="D4295">
        <v>130900</v>
      </c>
      <c r="E4295" s="1">
        <v>552110</v>
      </c>
      <c r="F4295" t="s">
        <v>304</v>
      </c>
      <c r="G4295" t="s">
        <v>158</v>
      </c>
      <c r="H4295" t="s">
        <v>159</v>
      </c>
      <c r="I4295" t="s">
        <v>312</v>
      </c>
      <c r="J4295" t="s">
        <v>313</v>
      </c>
      <c r="M4295" t="s">
        <v>2006</v>
      </c>
      <c r="N4295" t="s">
        <v>2007</v>
      </c>
    </row>
    <row r="4296" spans="1:16" hidden="1" x14ac:dyDescent="0.35">
      <c r="A4296" t="str">
        <f>VLOOKUP(E4296,kontoplaan!A103:F1571,6,FALSE)</f>
        <v>Investeerimistegevuse tulud</v>
      </c>
      <c r="B4296" t="str">
        <f>VLOOKUP(E4296,kontogrupp!A889:B2216,2,FALSE)</f>
        <v>35 - saadud toetused</v>
      </c>
      <c r="C4296" t="s">
        <v>2365</v>
      </c>
      <c r="D4296">
        <v>298526</v>
      </c>
      <c r="E4296" s="1">
        <v>350200</v>
      </c>
      <c r="F4296" t="s">
        <v>201</v>
      </c>
      <c r="G4296" t="s">
        <v>47</v>
      </c>
      <c r="H4296" t="s">
        <v>48</v>
      </c>
      <c r="I4296" t="s">
        <v>49</v>
      </c>
      <c r="J4296" t="s">
        <v>50</v>
      </c>
      <c r="O4296" t="s">
        <v>1935</v>
      </c>
      <c r="P4296" t="s">
        <v>1936</v>
      </c>
    </row>
    <row r="4297" spans="1:16" hidden="1" x14ac:dyDescent="0.35">
      <c r="A4297" t="str">
        <f>VLOOKUP(E4297,kontoplaan!A104:F1572,6,FALSE)</f>
        <v>Investeerimistegevuse kulud</v>
      </c>
      <c r="B4297" t="str">
        <f>VLOOKUP(E4297,kontogrupp!A890:B2217,2,FALSE)</f>
        <v>15 - põhivara soetus</v>
      </c>
      <c r="C4297" t="s">
        <v>2366</v>
      </c>
      <c r="D4297">
        <v>50000</v>
      </c>
      <c r="E4297" s="1">
        <v>155100</v>
      </c>
      <c r="F4297" t="s">
        <v>663</v>
      </c>
      <c r="G4297" t="s">
        <v>613</v>
      </c>
      <c r="H4297" t="s">
        <v>614</v>
      </c>
      <c r="I4297" t="s">
        <v>615</v>
      </c>
      <c r="J4297" t="s">
        <v>616</v>
      </c>
      <c r="K4297" t="s">
        <v>617</v>
      </c>
      <c r="L4297" t="s">
        <v>618</v>
      </c>
    </row>
    <row r="4298" spans="1:16" x14ac:dyDescent="0.35">
      <c r="A4298" t="str">
        <f>VLOOKUP(E4298,kontoplaan!A105:F1573,6,FALSE)</f>
        <v>Põhitegevuse kulud</v>
      </c>
      <c r="B4298" t="str">
        <f>VLOOKUP(E4298,kontogrupp!A891:B2218,2,FALSE)</f>
        <v>55 - majandamiskulud</v>
      </c>
      <c r="C4298" t="s">
        <v>149</v>
      </c>
      <c r="D4298">
        <v>7258</v>
      </c>
      <c r="E4298" s="1">
        <v>552590</v>
      </c>
      <c r="F4298" t="s">
        <v>149</v>
      </c>
      <c r="G4298" t="s">
        <v>158</v>
      </c>
      <c r="H4298" t="s">
        <v>159</v>
      </c>
      <c r="I4298" t="s">
        <v>117</v>
      </c>
      <c r="J4298" t="s">
        <v>118</v>
      </c>
      <c r="M4298" t="s">
        <v>150</v>
      </c>
      <c r="N4298" t="s">
        <v>151</v>
      </c>
    </row>
    <row r="4299" spans="1:16" x14ac:dyDescent="0.35">
      <c r="A4299" t="str">
        <f>VLOOKUP(E4299,kontoplaan!A106:F1574,6,FALSE)</f>
        <v>Põhitegevuse kulud</v>
      </c>
      <c r="B4299" t="str">
        <f>VLOOKUP(E4299,kontogrupp!A892:B2219,2,FALSE)</f>
        <v>50 - tööjõukulud</v>
      </c>
      <c r="C4299" t="s">
        <v>28</v>
      </c>
      <c r="D4299">
        <v>414418</v>
      </c>
      <c r="E4299" s="1">
        <v>506000</v>
      </c>
      <c r="F4299" t="s">
        <v>28</v>
      </c>
      <c r="G4299" t="s">
        <v>134</v>
      </c>
      <c r="H4299" t="s">
        <v>135</v>
      </c>
      <c r="I4299" t="s">
        <v>117</v>
      </c>
      <c r="J4299" t="s">
        <v>118</v>
      </c>
      <c r="M4299" t="s">
        <v>286</v>
      </c>
      <c r="N4299" t="s">
        <v>287</v>
      </c>
    </row>
    <row r="4300" spans="1:16" x14ac:dyDescent="0.35">
      <c r="A4300" t="str">
        <f>VLOOKUP(E4300,kontoplaan!A107:F1575,6,FALSE)</f>
        <v>Põhitegevuse kulud</v>
      </c>
      <c r="B4300" t="str">
        <f>VLOOKUP(E4300,kontogrupp!A893:B2220,2,FALSE)</f>
        <v>50 - tööjõukulud</v>
      </c>
      <c r="C4300" t="s">
        <v>28</v>
      </c>
      <c r="D4300">
        <v>15906</v>
      </c>
      <c r="E4300" s="1">
        <v>506000</v>
      </c>
      <c r="F4300" t="s">
        <v>28</v>
      </c>
      <c r="G4300" t="s">
        <v>134</v>
      </c>
      <c r="H4300" t="s">
        <v>135</v>
      </c>
      <c r="I4300" t="s">
        <v>117</v>
      </c>
      <c r="J4300" t="s">
        <v>118</v>
      </c>
      <c r="M4300" t="s">
        <v>1474</v>
      </c>
      <c r="N4300" t="s">
        <v>1475</v>
      </c>
    </row>
    <row r="4301" spans="1:16" x14ac:dyDescent="0.35">
      <c r="A4301" t="str">
        <f>VLOOKUP(E4301,kontoplaan!A108:F1576,6,FALSE)</f>
        <v>Põhitegevuse kulud</v>
      </c>
      <c r="B4301" t="str">
        <f>VLOOKUP(E4301,kontogrupp!A894:B2221,2,FALSE)</f>
        <v>50 - tööjõukulud</v>
      </c>
      <c r="C4301" t="s">
        <v>18</v>
      </c>
      <c r="D4301">
        <v>10046</v>
      </c>
      <c r="E4301" s="1">
        <v>506040</v>
      </c>
      <c r="F4301" t="s">
        <v>18</v>
      </c>
      <c r="G4301" t="s">
        <v>134</v>
      </c>
      <c r="H4301" t="s">
        <v>135</v>
      </c>
      <c r="I4301" t="s">
        <v>117</v>
      </c>
      <c r="J4301" t="s">
        <v>118</v>
      </c>
      <c r="M4301" t="s">
        <v>286</v>
      </c>
      <c r="N4301" t="s">
        <v>287</v>
      </c>
    </row>
    <row r="4302" spans="1:16" x14ac:dyDescent="0.35">
      <c r="A4302" t="str">
        <f>VLOOKUP(E4302,kontoplaan!A109:F1577,6,FALSE)</f>
        <v>Põhitegevuse kulud</v>
      </c>
      <c r="B4302" t="str">
        <f>VLOOKUP(E4302,kontogrupp!A895:B2222,2,FALSE)</f>
        <v>50 - tööjõukulud</v>
      </c>
      <c r="C4302" t="s">
        <v>18</v>
      </c>
      <c r="D4302">
        <v>386</v>
      </c>
      <c r="E4302" s="1">
        <v>506040</v>
      </c>
      <c r="F4302" t="s">
        <v>18</v>
      </c>
      <c r="G4302" t="s">
        <v>134</v>
      </c>
      <c r="H4302" t="s">
        <v>135</v>
      </c>
      <c r="I4302" t="s">
        <v>117</v>
      </c>
      <c r="J4302" t="s">
        <v>118</v>
      </c>
      <c r="M4302" t="s">
        <v>1474</v>
      </c>
      <c r="N4302" t="s">
        <v>1475</v>
      </c>
    </row>
    <row r="4303" spans="1:16" x14ac:dyDescent="0.35">
      <c r="A4303" t="str">
        <f>VLOOKUP(E4303,kontoplaan!A110:F1578,6,FALSE)</f>
        <v>Põhitegevuse kulud</v>
      </c>
      <c r="B4303" t="str">
        <f>VLOOKUP(E4303,kontogrupp!A896:B2223,2,FALSE)</f>
        <v>50 - tööjõukulud</v>
      </c>
      <c r="C4303" t="s">
        <v>2038</v>
      </c>
      <c r="D4303">
        <v>11892</v>
      </c>
      <c r="E4303" s="1">
        <v>500270</v>
      </c>
      <c r="F4303" t="s">
        <v>238</v>
      </c>
      <c r="G4303" t="s">
        <v>134</v>
      </c>
      <c r="H4303" t="s">
        <v>135</v>
      </c>
      <c r="I4303" t="s">
        <v>117</v>
      </c>
      <c r="J4303" t="s">
        <v>118</v>
      </c>
      <c r="M4303" t="s">
        <v>141</v>
      </c>
      <c r="N4303" t="s">
        <v>142</v>
      </c>
    </row>
    <row r="4304" spans="1:16" x14ac:dyDescent="0.35">
      <c r="A4304" t="str">
        <f>VLOOKUP(E4304,kontoplaan!A111:F1579,6,FALSE)</f>
        <v>Põhitegevuse kulud</v>
      </c>
      <c r="B4304" t="str">
        <f>VLOOKUP(E4304,kontogrupp!A897:B2224,2,FALSE)</f>
        <v>50 - tööjõukulud</v>
      </c>
      <c r="C4304" t="s">
        <v>28</v>
      </c>
      <c r="D4304">
        <v>3925</v>
      </c>
      <c r="E4304" s="1">
        <v>506000</v>
      </c>
      <c r="F4304" t="s">
        <v>28</v>
      </c>
      <c r="G4304" t="s">
        <v>134</v>
      </c>
      <c r="H4304" t="s">
        <v>135</v>
      </c>
      <c r="I4304" t="s">
        <v>117</v>
      </c>
      <c r="J4304" t="s">
        <v>118</v>
      </c>
      <c r="M4304" t="s">
        <v>141</v>
      </c>
      <c r="N4304" t="s">
        <v>142</v>
      </c>
    </row>
    <row r="4305" spans="1:14" x14ac:dyDescent="0.35">
      <c r="A4305" t="str">
        <f>VLOOKUP(E4305,kontoplaan!A112:F1580,6,FALSE)</f>
        <v>Põhitegevuse kulud</v>
      </c>
      <c r="B4305" t="str">
        <f>VLOOKUP(E4305,kontogrupp!A898:B2225,2,FALSE)</f>
        <v>50 - tööjõukulud</v>
      </c>
      <c r="C4305" t="s">
        <v>18</v>
      </c>
      <c r="D4305">
        <v>95</v>
      </c>
      <c r="E4305" s="1">
        <v>506040</v>
      </c>
      <c r="F4305" t="s">
        <v>18</v>
      </c>
      <c r="G4305" t="s">
        <v>134</v>
      </c>
      <c r="H4305" t="s">
        <v>135</v>
      </c>
      <c r="I4305" t="s">
        <v>117</v>
      </c>
      <c r="J4305" t="s">
        <v>118</v>
      </c>
      <c r="M4305" t="s">
        <v>141</v>
      </c>
      <c r="N4305" t="s">
        <v>142</v>
      </c>
    </row>
    <row r="4306" spans="1:14" x14ac:dyDescent="0.35">
      <c r="A4306" t="str">
        <f>VLOOKUP(E4306,kontoplaan!A113:F1581,6,FALSE)</f>
        <v>Põhitegevuse kulud</v>
      </c>
      <c r="B4306" t="str">
        <f>VLOOKUP(E4306,kontogrupp!A899:B2226,2,FALSE)</f>
        <v>50 - tööjõukulud</v>
      </c>
      <c r="C4306" t="s">
        <v>2038</v>
      </c>
      <c r="D4306">
        <v>51432</v>
      </c>
      <c r="E4306" s="1">
        <v>500210</v>
      </c>
      <c r="F4306" t="s">
        <v>220</v>
      </c>
      <c r="G4306" t="s">
        <v>158</v>
      </c>
      <c r="H4306" t="s">
        <v>159</v>
      </c>
      <c r="I4306" t="s">
        <v>117</v>
      </c>
      <c r="J4306" t="s">
        <v>118</v>
      </c>
      <c r="M4306" t="s">
        <v>1474</v>
      </c>
      <c r="N4306" t="s">
        <v>1475</v>
      </c>
    </row>
    <row r="4307" spans="1:14" x14ac:dyDescent="0.35">
      <c r="A4307" t="str">
        <f>VLOOKUP(E4307,kontoplaan!A114:F1582,6,FALSE)</f>
        <v>Põhitegevuse kulud</v>
      </c>
      <c r="B4307" t="str">
        <f>VLOOKUP(E4307,kontogrupp!A900:B2227,2,FALSE)</f>
        <v>50 - tööjõukulud</v>
      </c>
      <c r="C4307" t="s">
        <v>28</v>
      </c>
      <c r="D4307">
        <v>16973</v>
      </c>
      <c r="E4307" s="1">
        <v>506000</v>
      </c>
      <c r="F4307" t="s">
        <v>28</v>
      </c>
      <c r="G4307" t="s">
        <v>158</v>
      </c>
      <c r="H4307" t="s">
        <v>159</v>
      </c>
      <c r="I4307" t="s">
        <v>117</v>
      </c>
      <c r="J4307" t="s">
        <v>118</v>
      </c>
      <c r="M4307" t="s">
        <v>1474</v>
      </c>
      <c r="N4307" t="s">
        <v>1475</v>
      </c>
    </row>
    <row r="4308" spans="1:14" x14ac:dyDescent="0.35">
      <c r="A4308" t="str">
        <f>VLOOKUP(E4308,kontoplaan!A115:F1583,6,FALSE)</f>
        <v>Põhitegevuse kulud</v>
      </c>
      <c r="B4308" t="str">
        <f>VLOOKUP(E4308,kontogrupp!A901:B2228,2,FALSE)</f>
        <v>50 - tööjõukulud</v>
      </c>
      <c r="C4308" t="s">
        <v>18</v>
      </c>
      <c r="D4308">
        <v>411</v>
      </c>
      <c r="E4308" s="1">
        <v>506040</v>
      </c>
      <c r="F4308" t="s">
        <v>18</v>
      </c>
      <c r="G4308" t="s">
        <v>158</v>
      </c>
      <c r="H4308" t="s">
        <v>159</v>
      </c>
      <c r="I4308" t="s">
        <v>117</v>
      </c>
      <c r="J4308" t="s">
        <v>118</v>
      </c>
      <c r="M4308" t="s">
        <v>1474</v>
      </c>
      <c r="N4308" t="s">
        <v>1475</v>
      </c>
    </row>
    <row r="4309" spans="1:14" x14ac:dyDescent="0.35">
      <c r="A4309" t="str">
        <f>VLOOKUP(E4309,kontoplaan!A116:F1584,6,FALSE)</f>
        <v>Põhitegevuse kulud</v>
      </c>
      <c r="B4309" t="str">
        <f>VLOOKUP(E4309,kontogrupp!A902:B2229,2,FALSE)</f>
        <v>50 - tööjõukulud</v>
      </c>
      <c r="C4309" t="s">
        <v>28</v>
      </c>
      <c r="D4309">
        <v>450188</v>
      </c>
      <c r="E4309" s="1">
        <v>506000</v>
      </c>
      <c r="F4309" t="s">
        <v>28</v>
      </c>
      <c r="G4309" t="s">
        <v>158</v>
      </c>
      <c r="H4309" t="s">
        <v>159</v>
      </c>
      <c r="I4309" t="s">
        <v>117</v>
      </c>
      <c r="J4309" t="s">
        <v>118</v>
      </c>
      <c r="M4309" t="s">
        <v>286</v>
      </c>
      <c r="N4309" t="s">
        <v>287</v>
      </c>
    </row>
    <row r="4310" spans="1:14" x14ac:dyDescent="0.35">
      <c r="A4310" t="str">
        <f>VLOOKUP(E4310,kontoplaan!A117:F1585,6,FALSE)</f>
        <v>Põhitegevuse kulud</v>
      </c>
      <c r="B4310" t="str">
        <f>VLOOKUP(E4310,kontogrupp!A903:B2230,2,FALSE)</f>
        <v>50 - tööjõukulud</v>
      </c>
      <c r="C4310" t="s">
        <v>2367</v>
      </c>
      <c r="D4310">
        <v>10913</v>
      </c>
      <c r="E4310" s="1">
        <v>506040</v>
      </c>
      <c r="F4310" t="s">
        <v>18</v>
      </c>
      <c r="G4310" t="s">
        <v>158</v>
      </c>
      <c r="H4310" t="s">
        <v>159</v>
      </c>
      <c r="I4310" t="s">
        <v>117</v>
      </c>
      <c r="J4310" t="s">
        <v>118</v>
      </c>
      <c r="M4310" t="s">
        <v>286</v>
      </c>
      <c r="N4310" t="s">
        <v>287</v>
      </c>
    </row>
    <row r="4311" spans="1:14" x14ac:dyDescent="0.35">
      <c r="A4311" t="str">
        <f>VLOOKUP(E4311,kontoplaan!A118:F1586,6,FALSE)</f>
        <v>Põhitegevuse kulud</v>
      </c>
      <c r="B4311" t="str">
        <f>VLOOKUP(E4311,kontogrupp!A904:B2231,2,FALSE)</f>
        <v>50 - tööjõukulud</v>
      </c>
      <c r="C4311" t="s">
        <v>2038</v>
      </c>
      <c r="D4311">
        <v>16924</v>
      </c>
      <c r="E4311" s="1">
        <v>500270</v>
      </c>
      <c r="F4311" t="s">
        <v>238</v>
      </c>
      <c r="G4311" t="s">
        <v>158</v>
      </c>
      <c r="H4311" t="s">
        <v>159</v>
      </c>
      <c r="I4311" t="s">
        <v>117</v>
      </c>
      <c r="J4311" t="s">
        <v>118</v>
      </c>
      <c r="M4311" t="s">
        <v>141</v>
      </c>
      <c r="N4311" t="s">
        <v>142</v>
      </c>
    </row>
    <row r="4312" spans="1:14" x14ac:dyDescent="0.35">
      <c r="A4312" t="str">
        <f>VLOOKUP(E4312,kontoplaan!A119:F1587,6,FALSE)</f>
        <v>Põhitegevuse kulud</v>
      </c>
      <c r="B4312" t="str">
        <f>VLOOKUP(E4312,kontogrupp!A905:B2232,2,FALSE)</f>
        <v>50 - tööjõukulud</v>
      </c>
      <c r="C4312" t="s">
        <v>28</v>
      </c>
      <c r="D4312">
        <v>5585</v>
      </c>
      <c r="E4312" s="1">
        <v>506000</v>
      </c>
      <c r="F4312" t="s">
        <v>28</v>
      </c>
      <c r="G4312" t="s">
        <v>158</v>
      </c>
      <c r="H4312" t="s">
        <v>159</v>
      </c>
      <c r="I4312" t="s">
        <v>117</v>
      </c>
      <c r="J4312" t="s">
        <v>118</v>
      </c>
      <c r="M4312" t="s">
        <v>141</v>
      </c>
      <c r="N4312" t="s">
        <v>142</v>
      </c>
    </row>
    <row r="4313" spans="1:14" x14ac:dyDescent="0.35">
      <c r="A4313" t="str">
        <f>VLOOKUP(E4313,kontoplaan!A120:F1588,6,FALSE)</f>
        <v>Põhitegevuse kulud</v>
      </c>
      <c r="B4313" t="str">
        <f>VLOOKUP(E4313,kontogrupp!A906:B2233,2,FALSE)</f>
        <v>50 - tööjõukulud</v>
      </c>
      <c r="C4313" t="s">
        <v>18</v>
      </c>
      <c r="D4313">
        <v>135</v>
      </c>
      <c r="E4313" s="1">
        <v>506040</v>
      </c>
      <c r="F4313" t="s">
        <v>18</v>
      </c>
      <c r="G4313" t="s">
        <v>158</v>
      </c>
      <c r="H4313" t="s">
        <v>159</v>
      </c>
      <c r="I4313" t="s">
        <v>117</v>
      </c>
      <c r="J4313" t="s">
        <v>118</v>
      </c>
      <c r="M4313" t="s">
        <v>141</v>
      </c>
      <c r="N4313" t="s">
        <v>142</v>
      </c>
    </row>
    <row r="4314" spans="1:14" x14ac:dyDescent="0.35">
      <c r="A4314" t="str">
        <f>VLOOKUP(E4314,kontoplaan!A121:F1589,6,FALSE)</f>
        <v>Põhitegevuse kulud</v>
      </c>
      <c r="B4314" t="str">
        <f>VLOOKUP(E4314,kontogrupp!A907:B2234,2,FALSE)</f>
        <v>55 - majandamiskulud</v>
      </c>
      <c r="C4314" t="s">
        <v>319</v>
      </c>
      <c r="D4314">
        <v>180</v>
      </c>
      <c r="E4314" s="1">
        <v>552400</v>
      </c>
      <c r="F4314" t="s">
        <v>319</v>
      </c>
      <c r="G4314" t="s">
        <v>288</v>
      </c>
      <c r="H4314" t="s">
        <v>289</v>
      </c>
      <c r="I4314" t="s">
        <v>117</v>
      </c>
      <c r="J4314" t="s">
        <v>118</v>
      </c>
    </row>
    <row r="4315" spans="1:14" x14ac:dyDescent="0.35">
      <c r="A4315" t="str">
        <f>VLOOKUP(E4315,kontoplaan!A122:F1590,6,FALSE)</f>
        <v>Põhitegevuse kulud</v>
      </c>
      <c r="B4315" t="str">
        <f>VLOOKUP(E4315,kontogrupp!A908:B2235,2,FALSE)</f>
        <v>50 - tööjõukulud</v>
      </c>
      <c r="C4315" t="s">
        <v>2368</v>
      </c>
      <c r="D4315">
        <v>-183556</v>
      </c>
      <c r="E4315" s="1">
        <v>500290</v>
      </c>
      <c r="F4315" t="s">
        <v>578</v>
      </c>
      <c r="G4315" t="s">
        <v>563</v>
      </c>
      <c r="H4315" t="s">
        <v>564</v>
      </c>
      <c r="I4315" t="s">
        <v>568</v>
      </c>
      <c r="J4315" t="s">
        <v>569</v>
      </c>
    </row>
    <row r="4316" spans="1:14" x14ac:dyDescent="0.35">
      <c r="A4316" t="str">
        <f>VLOOKUP(E4316,kontoplaan!A123:F1591,6,FALSE)</f>
        <v>Põhitegevuse kulud</v>
      </c>
      <c r="B4316" t="str">
        <f>VLOOKUP(E4316,kontogrupp!A909:B2236,2,FALSE)</f>
        <v>50 - tööjõukulud</v>
      </c>
      <c r="C4316" t="s">
        <v>2038</v>
      </c>
      <c r="D4316">
        <v>183556</v>
      </c>
      <c r="E4316" s="1">
        <v>500290</v>
      </c>
      <c r="F4316" t="s">
        <v>578</v>
      </c>
      <c r="G4316" t="s">
        <v>563</v>
      </c>
      <c r="H4316" t="s">
        <v>564</v>
      </c>
      <c r="I4316" t="s">
        <v>568</v>
      </c>
      <c r="J4316" t="s">
        <v>569</v>
      </c>
      <c r="M4316" t="s">
        <v>141</v>
      </c>
      <c r="N4316" t="s">
        <v>142</v>
      </c>
    </row>
    <row r="4317" spans="1:14" x14ac:dyDescent="0.35">
      <c r="A4317" t="str">
        <f>VLOOKUP(E4317,kontoplaan!A124:F1592,6,FALSE)</f>
        <v>Põhitegevuse kulud</v>
      </c>
      <c r="B4317" t="str">
        <f>VLOOKUP(E4317,kontogrupp!A910:B2237,2,FALSE)</f>
        <v>50 - tööjõukulud</v>
      </c>
      <c r="C4317" t="s">
        <v>2369</v>
      </c>
      <c r="D4317">
        <v>-60573</v>
      </c>
      <c r="E4317" s="1">
        <v>506000</v>
      </c>
      <c r="F4317" t="s">
        <v>28</v>
      </c>
      <c r="G4317" t="s">
        <v>563</v>
      </c>
      <c r="H4317" t="s">
        <v>564</v>
      </c>
      <c r="I4317" t="s">
        <v>568</v>
      </c>
      <c r="J4317" t="s">
        <v>569</v>
      </c>
    </row>
    <row r="4318" spans="1:14" x14ac:dyDescent="0.35">
      <c r="A4318" t="str">
        <f>VLOOKUP(E4318,kontoplaan!A125:F1593,6,FALSE)</f>
        <v>Põhitegevuse kulud</v>
      </c>
      <c r="B4318" t="str">
        <f>VLOOKUP(E4318,kontogrupp!A911:B2238,2,FALSE)</f>
        <v>50 - tööjõukulud</v>
      </c>
      <c r="C4318" t="s">
        <v>28</v>
      </c>
      <c r="D4318">
        <v>60573</v>
      </c>
      <c r="E4318" s="1">
        <v>506000</v>
      </c>
      <c r="F4318" t="s">
        <v>28</v>
      </c>
      <c r="G4318" t="s">
        <v>563</v>
      </c>
      <c r="H4318" t="s">
        <v>564</v>
      </c>
      <c r="I4318" t="s">
        <v>568</v>
      </c>
      <c r="J4318" t="s">
        <v>569</v>
      </c>
      <c r="M4318" t="s">
        <v>141</v>
      </c>
      <c r="N4318" t="s">
        <v>142</v>
      </c>
    </row>
    <row r="4319" spans="1:14" x14ac:dyDescent="0.35">
      <c r="A4319" t="str">
        <f>VLOOKUP(E4319,kontoplaan!A126:F1594,6,FALSE)</f>
        <v>Põhitegevuse kulud</v>
      </c>
      <c r="B4319" t="str">
        <f>VLOOKUP(E4319,kontogrupp!A912:B2239,2,FALSE)</f>
        <v>50 - tööjõukulud</v>
      </c>
      <c r="C4319" t="s">
        <v>2367</v>
      </c>
      <c r="D4319">
        <v>-1468</v>
      </c>
      <c r="E4319" s="1">
        <v>506040</v>
      </c>
      <c r="F4319" t="s">
        <v>18</v>
      </c>
      <c r="G4319" t="s">
        <v>563</v>
      </c>
      <c r="H4319" t="s">
        <v>564</v>
      </c>
      <c r="I4319" t="s">
        <v>568</v>
      </c>
      <c r="J4319" t="s">
        <v>569</v>
      </c>
    </row>
    <row r="4320" spans="1:14" x14ac:dyDescent="0.35">
      <c r="A4320" t="str">
        <f>VLOOKUP(E4320,kontoplaan!A127:F1595,6,FALSE)</f>
        <v>Põhitegevuse kulud</v>
      </c>
      <c r="B4320" t="str">
        <f>VLOOKUP(E4320,kontogrupp!A913:B2240,2,FALSE)</f>
        <v>50 - tööjõukulud</v>
      </c>
      <c r="C4320" t="s">
        <v>18</v>
      </c>
      <c r="D4320">
        <v>1468</v>
      </c>
      <c r="E4320" s="1">
        <v>506040</v>
      </c>
      <c r="F4320" t="s">
        <v>18</v>
      </c>
      <c r="G4320" t="s">
        <v>563</v>
      </c>
      <c r="H4320" t="s">
        <v>564</v>
      </c>
      <c r="I4320" t="s">
        <v>568</v>
      </c>
      <c r="J4320" t="s">
        <v>569</v>
      </c>
      <c r="M4320" t="s">
        <v>141</v>
      </c>
      <c r="N4320" t="s">
        <v>142</v>
      </c>
    </row>
    <row r="4321" spans="1:16" x14ac:dyDescent="0.35">
      <c r="A4321" t="str">
        <f>VLOOKUP(E4321,kontoplaan!A128:F1596,6,FALSE)</f>
        <v>Põhitegevuse kulud</v>
      </c>
      <c r="B4321" t="str">
        <f>VLOOKUP(E4321,kontogrupp!A914:B2241,2,FALSE)</f>
        <v>55 - majandamiskulud</v>
      </c>
      <c r="C4321" t="s">
        <v>2370</v>
      </c>
      <c r="D4321">
        <v>-5000</v>
      </c>
      <c r="E4321" s="1">
        <v>550400</v>
      </c>
      <c r="F4321" t="s">
        <v>138</v>
      </c>
      <c r="G4321" t="s">
        <v>563</v>
      </c>
      <c r="H4321" t="s">
        <v>564</v>
      </c>
      <c r="I4321" t="s">
        <v>568</v>
      </c>
      <c r="J4321" t="s">
        <v>569</v>
      </c>
    </row>
    <row r="4322" spans="1:16" x14ac:dyDescent="0.35">
      <c r="A4322" t="str">
        <f>VLOOKUP(E4322,kontoplaan!A129:F1597,6,FALSE)</f>
        <v>Põhitegevuse kulud</v>
      </c>
      <c r="B4322" t="str">
        <f>VLOOKUP(E4322,kontogrupp!A915:B2242,2,FALSE)</f>
        <v>55 - majandamiskulud</v>
      </c>
      <c r="C4322" t="s">
        <v>138</v>
      </c>
      <c r="D4322">
        <v>5000</v>
      </c>
      <c r="E4322" s="1">
        <v>550400</v>
      </c>
      <c r="F4322" t="s">
        <v>138</v>
      </c>
      <c r="G4322" t="s">
        <v>563</v>
      </c>
      <c r="H4322" t="s">
        <v>564</v>
      </c>
      <c r="I4322" t="s">
        <v>568</v>
      </c>
      <c r="J4322" t="s">
        <v>569</v>
      </c>
      <c r="M4322" t="s">
        <v>141</v>
      </c>
      <c r="N4322" t="s">
        <v>142</v>
      </c>
    </row>
    <row r="4323" spans="1:16" x14ac:dyDescent="0.35">
      <c r="A4323" t="str">
        <f>VLOOKUP(E4323,kontoplaan!A130:F1598,6,FALSE)</f>
        <v>Põhitegevuse kulud</v>
      </c>
      <c r="B4323" t="str">
        <f>VLOOKUP(E4323,kontogrupp!A916:B2243,2,FALSE)</f>
        <v>50 - tööjõukulud</v>
      </c>
      <c r="C4323" t="s">
        <v>18</v>
      </c>
      <c r="D4323">
        <v>1473</v>
      </c>
      <c r="E4323" s="1">
        <v>506040</v>
      </c>
      <c r="F4323" t="s">
        <v>18</v>
      </c>
      <c r="G4323" t="s">
        <v>288</v>
      </c>
      <c r="H4323" t="s">
        <v>289</v>
      </c>
      <c r="I4323" t="s">
        <v>117</v>
      </c>
      <c r="J4323" t="s">
        <v>118</v>
      </c>
    </row>
    <row r="4324" spans="1:16" hidden="1" x14ac:dyDescent="0.35">
      <c r="A4324" t="str">
        <f>VLOOKUP(E4324,kontoplaan!A131:F1599,6,FALSE)</f>
        <v>Põhitegevuse tulud</v>
      </c>
      <c r="B4324" t="str">
        <f>VLOOKUP(E4324,kontogrupp!A917:B2244,2,FALSE)</f>
        <v>35 - saadud toetused</v>
      </c>
      <c r="C4324" t="s">
        <v>806</v>
      </c>
      <c r="D4324">
        <v>800</v>
      </c>
      <c r="E4324" s="1">
        <v>352000</v>
      </c>
      <c r="F4324" t="s">
        <v>806</v>
      </c>
      <c r="G4324" t="s">
        <v>19</v>
      </c>
      <c r="H4324" t="s">
        <v>20</v>
      </c>
      <c r="I4324" t="s">
        <v>1065</v>
      </c>
      <c r="J4324" t="s">
        <v>1066</v>
      </c>
      <c r="M4324" t="s">
        <v>42</v>
      </c>
      <c r="N4324" t="s">
        <v>43</v>
      </c>
    </row>
    <row r="4325" spans="1:16" x14ac:dyDescent="0.35">
      <c r="A4325" t="str">
        <f>VLOOKUP(E4325,kontoplaan!A132:F1600,6,FALSE)</f>
        <v>Põhitegevuse kulud</v>
      </c>
      <c r="B4325" t="str">
        <f>VLOOKUP(E4325,kontogrupp!A918:B2245,2,FALSE)</f>
        <v>55 - majandamiskulud</v>
      </c>
      <c r="C4325" t="s">
        <v>1900</v>
      </c>
      <c r="D4325">
        <v>324203</v>
      </c>
      <c r="E4325" s="1">
        <v>5512</v>
      </c>
      <c r="F4325" t="s">
        <v>1900</v>
      </c>
      <c r="G4325" t="s">
        <v>47</v>
      </c>
      <c r="H4325" t="s">
        <v>48</v>
      </c>
      <c r="I4325" t="s">
        <v>292</v>
      </c>
      <c r="J4325" t="s">
        <v>293</v>
      </c>
      <c r="K4325" t="s">
        <v>669</v>
      </c>
      <c r="L4325" t="s">
        <v>670</v>
      </c>
      <c r="O4325" t="s">
        <v>671</v>
      </c>
      <c r="P4325" t="s">
        <v>672</v>
      </c>
    </row>
    <row r="4326" spans="1:16" x14ac:dyDescent="0.35">
      <c r="A4326" t="str">
        <f>VLOOKUP(E4326,kontoplaan!A133:F1601,6,FALSE)</f>
        <v>Põhitegevuse kulud</v>
      </c>
      <c r="B4326" t="str">
        <f>VLOOKUP(E4326,kontogrupp!A919:B2246,2,FALSE)</f>
        <v>55 - majandamiskulud</v>
      </c>
      <c r="C4326" t="s">
        <v>2371</v>
      </c>
      <c r="D4326">
        <v>330727</v>
      </c>
      <c r="E4326" s="1">
        <v>551240</v>
      </c>
      <c r="F4326" t="s">
        <v>172</v>
      </c>
      <c r="G4326" t="s">
        <v>458</v>
      </c>
      <c r="H4326" t="s">
        <v>459</v>
      </c>
      <c r="I4326" t="s">
        <v>348</v>
      </c>
      <c r="J4326" t="s">
        <v>349</v>
      </c>
      <c r="M4326" t="s">
        <v>1815</v>
      </c>
      <c r="N4326" t="s">
        <v>1816</v>
      </c>
      <c r="O4326" t="s">
        <v>1817</v>
      </c>
      <c r="P4326" t="s">
        <v>1818</v>
      </c>
    </row>
    <row r="4327" spans="1:16" x14ac:dyDescent="0.35">
      <c r="A4327" t="str">
        <f>VLOOKUP(E4327,kontoplaan!A134:F1602,6,FALSE)</f>
        <v>Põhitegevuse kulud</v>
      </c>
      <c r="B4327" t="str">
        <f>VLOOKUP(E4327,kontogrupp!A920:B2247,2,FALSE)</f>
        <v>41 - toetused füüsilistele isikutele</v>
      </c>
      <c r="C4327" t="s">
        <v>2372</v>
      </c>
      <c r="D4327">
        <v>-41722</v>
      </c>
      <c r="E4327" s="1">
        <v>413120</v>
      </c>
      <c r="F4327" t="s">
        <v>1090</v>
      </c>
      <c r="G4327" t="s">
        <v>1016</v>
      </c>
      <c r="H4327" t="s">
        <v>1017</v>
      </c>
      <c r="I4327" t="s">
        <v>1427</v>
      </c>
      <c r="J4327" t="s">
        <v>1428</v>
      </c>
      <c r="O4327" t="s">
        <v>1429</v>
      </c>
      <c r="P4327" t="s">
        <v>1430</v>
      </c>
    </row>
    <row r="4328" spans="1:16" x14ac:dyDescent="0.35">
      <c r="A4328" t="str">
        <f>VLOOKUP(E4328,kontoplaan!A135:F1603,6,FALSE)</f>
        <v>Põhitegevuse kulud</v>
      </c>
      <c r="B4328" t="str">
        <f>VLOOKUP(E4328,kontogrupp!A921:B2248,2,FALSE)</f>
        <v>41 - toetused füüsilistele isikutele</v>
      </c>
      <c r="C4328" t="s">
        <v>1090</v>
      </c>
      <c r="D4328">
        <v>41722</v>
      </c>
      <c r="E4328" s="1">
        <v>413120</v>
      </c>
      <c r="F4328" t="s">
        <v>1090</v>
      </c>
      <c r="G4328" t="s">
        <v>1016</v>
      </c>
      <c r="H4328" t="s">
        <v>1017</v>
      </c>
      <c r="I4328" t="s">
        <v>1427</v>
      </c>
      <c r="J4328" t="s">
        <v>1428</v>
      </c>
      <c r="M4328" t="s">
        <v>1960</v>
      </c>
      <c r="N4328" t="s">
        <v>1961</v>
      </c>
      <c r="O4328" t="s">
        <v>1429</v>
      </c>
      <c r="P4328" t="s">
        <v>1430</v>
      </c>
    </row>
    <row r="4329" spans="1:16" x14ac:dyDescent="0.35">
      <c r="A4329" t="str">
        <f>VLOOKUP(E4329,kontoplaan!A136:F1604,6,FALSE)</f>
        <v>Põhitegevuse kulud</v>
      </c>
      <c r="B4329" t="str">
        <f>VLOOKUP(E4329,kontogrupp!A922:B2249,2,FALSE)</f>
        <v>45 - toetused juriidilistele isikutele</v>
      </c>
      <c r="C4329" t="s">
        <v>1064</v>
      </c>
      <c r="D4329">
        <v>100</v>
      </c>
      <c r="E4329" s="1">
        <v>452800</v>
      </c>
      <c r="F4329" t="s">
        <v>1064</v>
      </c>
      <c r="G4329" t="s">
        <v>305</v>
      </c>
      <c r="H4329" t="s">
        <v>306</v>
      </c>
      <c r="I4329" t="s">
        <v>307</v>
      </c>
      <c r="J4329" t="s">
        <v>308</v>
      </c>
    </row>
    <row r="4330" spans="1:16" hidden="1" x14ac:dyDescent="0.35">
      <c r="A4330" t="str">
        <f>VLOOKUP(E4330,kontoplaan!A137:F1605,6,FALSE)</f>
        <v>Põhitegevuse tulud</v>
      </c>
      <c r="B4330" t="str">
        <f>VLOOKUP(E4330,kontogrupp!A923:B2250,2,FALSE)</f>
        <v>35 - saadud toetused</v>
      </c>
      <c r="C4330" t="s">
        <v>1949</v>
      </c>
      <c r="D4330">
        <v>34160</v>
      </c>
      <c r="E4330" s="1">
        <v>35000008</v>
      </c>
      <c r="F4330" t="s">
        <v>1949</v>
      </c>
      <c r="G4330" t="s">
        <v>19</v>
      </c>
      <c r="H4330" t="s">
        <v>20</v>
      </c>
      <c r="I4330" t="s">
        <v>1065</v>
      </c>
      <c r="J4330" t="s">
        <v>1066</v>
      </c>
      <c r="M4330" t="s">
        <v>1143</v>
      </c>
      <c r="N4330" t="s">
        <v>1144</v>
      </c>
    </row>
    <row r="4331" spans="1:16" x14ac:dyDescent="0.35">
      <c r="A4331" t="str">
        <f>VLOOKUP(E4331,kontoplaan!A138:F1606,6,FALSE)</f>
        <v>Põhitegevuse kulud</v>
      </c>
      <c r="B4331" t="str">
        <f>VLOOKUP(E4331,kontogrupp!A924:B2251,2,FALSE)</f>
        <v>55 - majandamiskulud</v>
      </c>
      <c r="C4331" t="s">
        <v>625</v>
      </c>
      <c r="D4331">
        <v>48800</v>
      </c>
      <c r="E4331" s="1">
        <v>550052</v>
      </c>
      <c r="F4331" t="s">
        <v>625</v>
      </c>
      <c r="G4331" t="s">
        <v>19</v>
      </c>
      <c r="H4331" t="s">
        <v>20</v>
      </c>
      <c r="I4331" t="s">
        <v>1065</v>
      </c>
      <c r="J4331" t="s">
        <v>1066</v>
      </c>
      <c r="M4331" t="s">
        <v>1143</v>
      </c>
      <c r="N4331" t="s">
        <v>1144</v>
      </c>
    </row>
    <row r="4332" spans="1:16" hidden="1" x14ac:dyDescent="0.35">
      <c r="A4332" t="str">
        <f>VLOOKUP(E4332,kontoplaan!A139:F1607,6,FALSE)</f>
        <v>Põhitegevuse tulud</v>
      </c>
      <c r="B4332" t="str">
        <f>VLOOKUP(E4332,kontogrupp!A925:B2252,2,FALSE)</f>
        <v>35 - saadud toetused</v>
      </c>
      <c r="C4332" t="s">
        <v>1822</v>
      </c>
      <c r="D4332">
        <v>2375665</v>
      </c>
      <c r="E4332" s="1">
        <v>352001</v>
      </c>
      <c r="F4332" t="s">
        <v>1822</v>
      </c>
      <c r="G4332" t="s">
        <v>126</v>
      </c>
      <c r="H4332" t="s">
        <v>127</v>
      </c>
      <c r="I4332" t="s">
        <v>1065</v>
      </c>
      <c r="J4332" t="s">
        <v>1066</v>
      </c>
    </row>
    <row r="4333" spans="1:16" x14ac:dyDescent="0.35">
      <c r="A4333" t="str">
        <f>VLOOKUP(E4333,kontoplaan!A140:F1608,6,FALSE)</f>
        <v>Põhitegevuse kulud</v>
      </c>
      <c r="B4333" t="str">
        <f>VLOOKUP(E4333,kontogrupp!A926:B2253,2,FALSE)</f>
        <v>50 - tööjõukulud</v>
      </c>
      <c r="C4333" t="s">
        <v>2038</v>
      </c>
      <c r="D4333">
        <v>38280</v>
      </c>
      <c r="E4333" s="1">
        <v>500210</v>
      </c>
      <c r="F4333" t="s">
        <v>220</v>
      </c>
      <c r="G4333" t="s">
        <v>384</v>
      </c>
      <c r="H4333" t="s">
        <v>385</v>
      </c>
      <c r="I4333" t="s">
        <v>339</v>
      </c>
      <c r="J4333" t="s">
        <v>340</v>
      </c>
    </row>
    <row r="4334" spans="1:16" x14ac:dyDescent="0.35">
      <c r="A4334" t="str">
        <f>VLOOKUP(E4334,kontoplaan!A141:F1609,6,FALSE)</f>
        <v>Põhitegevuse kulud</v>
      </c>
      <c r="B4334" t="str">
        <f>VLOOKUP(E4334,kontogrupp!A927:B2254,2,FALSE)</f>
        <v>50 - tööjõukulud</v>
      </c>
      <c r="C4334" t="s">
        <v>2038</v>
      </c>
      <c r="D4334">
        <v>135353</v>
      </c>
      <c r="E4334" s="1">
        <v>500280</v>
      </c>
      <c r="F4334" t="s">
        <v>227</v>
      </c>
      <c r="G4334" t="s">
        <v>384</v>
      </c>
      <c r="H4334" t="s">
        <v>385</v>
      </c>
      <c r="I4334" t="s">
        <v>339</v>
      </c>
      <c r="J4334" t="s">
        <v>340</v>
      </c>
    </row>
    <row r="4335" spans="1:16" x14ac:dyDescent="0.35">
      <c r="A4335" t="str">
        <f>VLOOKUP(E4335,kontoplaan!A142:F1610,6,FALSE)</f>
        <v>Põhitegevuse kulud</v>
      </c>
      <c r="B4335" t="str">
        <f>VLOOKUP(E4335,kontogrupp!A928:B2255,2,FALSE)</f>
        <v>50 - tööjõukulud</v>
      </c>
      <c r="C4335" t="s">
        <v>97</v>
      </c>
      <c r="D4335">
        <v>10534</v>
      </c>
      <c r="E4335" s="1">
        <v>500500</v>
      </c>
      <c r="F4335" t="s">
        <v>97</v>
      </c>
      <c r="G4335" t="s">
        <v>384</v>
      </c>
      <c r="H4335" t="s">
        <v>385</v>
      </c>
      <c r="I4335" t="s">
        <v>339</v>
      </c>
      <c r="J4335" t="s">
        <v>340</v>
      </c>
    </row>
    <row r="4336" spans="1:16" x14ac:dyDescent="0.35">
      <c r="A4336" t="str">
        <f>VLOOKUP(E4336,kontoplaan!A143:F1611,6,FALSE)</f>
        <v>Põhitegevuse kulud</v>
      </c>
      <c r="B4336" t="str">
        <f>VLOOKUP(E4336,kontogrupp!A929:B2256,2,FALSE)</f>
        <v>50 - tööjõukulud</v>
      </c>
      <c r="C4336" t="s">
        <v>28</v>
      </c>
      <c r="D4336">
        <v>60775</v>
      </c>
      <c r="E4336" s="1">
        <v>506000</v>
      </c>
      <c r="F4336" t="s">
        <v>28</v>
      </c>
      <c r="G4336" t="s">
        <v>384</v>
      </c>
      <c r="H4336" t="s">
        <v>385</v>
      </c>
      <c r="I4336" t="s">
        <v>339</v>
      </c>
      <c r="J4336" t="s">
        <v>340</v>
      </c>
    </row>
    <row r="4337" spans="1:10" x14ac:dyDescent="0.35">
      <c r="A4337" t="str">
        <f>VLOOKUP(E4337,kontoplaan!A144:F1612,6,FALSE)</f>
        <v>Põhitegevuse kulud</v>
      </c>
      <c r="B4337" t="str">
        <f>VLOOKUP(E4337,kontogrupp!A930:B2257,2,FALSE)</f>
        <v>50 - tööjõukulud</v>
      </c>
      <c r="C4337" t="s">
        <v>18</v>
      </c>
      <c r="D4337">
        <v>1474</v>
      </c>
      <c r="E4337" s="1">
        <v>506040</v>
      </c>
      <c r="F4337" t="s">
        <v>18</v>
      </c>
      <c r="G4337" t="s">
        <v>384</v>
      </c>
      <c r="H4337" t="s">
        <v>385</v>
      </c>
      <c r="I4337" t="s">
        <v>339</v>
      </c>
      <c r="J4337" t="s">
        <v>340</v>
      </c>
    </row>
    <row r="4338" spans="1:10" hidden="1" x14ac:dyDescent="0.35">
      <c r="A4338" t="str">
        <f>VLOOKUP(E4338,kontoplaan!A145:F1613,6,FALSE)</f>
        <v>Investeerimistegevuse kulud</v>
      </c>
      <c r="B4338" t="str">
        <f>VLOOKUP(E4338,kontogrupp!A931:B2258,2,FALSE)</f>
        <v>15 - põhivara soetus</v>
      </c>
      <c r="C4338" t="s">
        <v>2373</v>
      </c>
      <c r="D4338">
        <v>40000</v>
      </c>
      <c r="E4338" s="1">
        <v>155109</v>
      </c>
      <c r="F4338" t="s">
        <v>177</v>
      </c>
      <c r="G4338" t="s">
        <v>384</v>
      </c>
      <c r="H4338" t="s">
        <v>385</v>
      </c>
      <c r="I4338" t="s">
        <v>339</v>
      </c>
      <c r="J4338" t="s">
        <v>340</v>
      </c>
    </row>
    <row r="4339" spans="1:10" x14ac:dyDescent="0.35">
      <c r="A4339" t="str">
        <f>VLOOKUP(E4339,kontoplaan!A146:F1614,6,FALSE)</f>
        <v>Põhitegevuse kulud</v>
      </c>
      <c r="B4339" t="str">
        <f>VLOOKUP(E4339,kontogrupp!A932:B2259,2,FALSE)</f>
        <v>50 - tööjõukulud</v>
      </c>
      <c r="C4339" t="s">
        <v>28</v>
      </c>
      <c r="D4339">
        <v>211</v>
      </c>
      <c r="E4339" s="1">
        <v>506000</v>
      </c>
      <c r="F4339" t="s">
        <v>28</v>
      </c>
      <c r="G4339" t="s">
        <v>609</v>
      </c>
      <c r="H4339" t="s">
        <v>610</v>
      </c>
      <c r="I4339" t="s">
        <v>250</v>
      </c>
      <c r="J4339" t="s">
        <v>251</v>
      </c>
    </row>
    <row r="4340" spans="1:10" x14ac:dyDescent="0.35">
      <c r="A4340" t="str">
        <f>VLOOKUP(E4340,kontoplaan!A147:F1615,6,FALSE)</f>
        <v>Põhitegevuse kulud</v>
      </c>
      <c r="B4340" t="str">
        <f>VLOOKUP(E4340,kontogrupp!A933:B2260,2,FALSE)</f>
        <v>50 - tööjõukulud</v>
      </c>
      <c r="C4340" t="s">
        <v>18</v>
      </c>
      <c r="D4340">
        <v>5</v>
      </c>
      <c r="E4340" s="1">
        <v>506040</v>
      </c>
      <c r="F4340" t="s">
        <v>18</v>
      </c>
      <c r="G4340" t="s">
        <v>609</v>
      </c>
      <c r="H4340" t="s">
        <v>610</v>
      </c>
      <c r="I4340" t="s">
        <v>250</v>
      </c>
      <c r="J4340" t="s">
        <v>251</v>
      </c>
    </row>
    <row r="4341" spans="1:10" x14ac:dyDescent="0.35">
      <c r="A4341" t="str">
        <f>VLOOKUP(E4341,kontoplaan!A148:F1616,6,FALSE)</f>
        <v>Põhitegevuse kulud</v>
      </c>
      <c r="B4341" t="str">
        <f>VLOOKUP(E4341,kontogrupp!A934:B2261,2,FALSE)</f>
        <v>50 - tööjõukulud</v>
      </c>
      <c r="C4341" t="s">
        <v>2201</v>
      </c>
      <c r="D4341">
        <v>2186</v>
      </c>
      <c r="E4341" s="1">
        <v>500210</v>
      </c>
      <c r="F4341" t="s">
        <v>220</v>
      </c>
      <c r="G4341" t="s">
        <v>258</v>
      </c>
      <c r="H4341" t="s">
        <v>259</v>
      </c>
      <c r="I4341" t="s">
        <v>117</v>
      </c>
      <c r="J4341" t="s">
        <v>118</v>
      </c>
    </row>
    <row r="4342" spans="1:10" x14ac:dyDescent="0.35">
      <c r="A4342" t="str">
        <f>VLOOKUP(E4342,kontoplaan!A149:F1617,6,FALSE)</f>
        <v>Põhitegevuse kulud</v>
      </c>
      <c r="B4342" t="str">
        <f>VLOOKUP(E4342,kontogrupp!A935:B2262,2,FALSE)</f>
        <v>50 - tööjõukulud</v>
      </c>
      <c r="C4342" t="s">
        <v>28</v>
      </c>
      <c r="D4342">
        <v>721</v>
      </c>
      <c r="E4342" s="1">
        <v>506000</v>
      </c>
      <c r="F4342" t="s">
        <v>28</v>
      </c>
      <c r="G4342" t="s">
        <v>258</v>
      </c>
      <c r="H4342" t="s">
        <v>259</v>
      </c>
      <c r="I4342" t="s">
        <v>117</v>
      </c>
      <c r="J4342" t="s">
        <v>118</v>
      </c>
    </row>
    <row r="4343" spans="1:10" x14ac:dyDescent="0.35">
      <c r="A4343" t="str">
        <f>VLOOKUP(E4343,kontoplaan!A150:F1618,6,FALSE)</f>
        <v>Põhitegevuse kulud</v>
      </c>
      <c r="B4343" t="str">
        <f>VLOOKUP(E4343,kontogrupp!A936:B2263,2,FALSE)</f>
        <v>50 - tööjõukulud</v>
      </c>
      <c r="C4343" t="s">
        <v>2374</v>
      </c>
      <c r="D4343">
        <v>18</v>
      </c>
      <c r="E4343" s="1">
        <v>506040</v>
      </c>
      <c r="F4343" t="s">
        <v>18</v>
      </c>
      <c r="G4343" t="s">
        <v>258</v>
      </c>
      <c r="H4343" t="s">
        <v>259</v>
      </c>
      <c r="I4343" t="s">
        <v>117</v>
      </c>
      <c r="J4343" t="s">
        <v>118</v>
      </c>
    </row>
    <row r="4344" spans="1:10" x14ac:dyDescent="0.35">
      <c r="A4344" t="str">
        <f>VLOOKUP(E4344,kontoplaan!A151:F1619,6,FALSE)</f>
        <v>Põhitegevuse kulud</v>
      </c>
      <c r="B4344" t="str">
        <f>VLOOKUP(E4344,kontogrupp!A937:B2264,2,FALSE)</f>
        <v>50 - tööjõukulud</v>
      </c>
      <c r="C4344" t="s">
        <v>28</v>
      </c>
      <c r="D4344">
        <v>525</v>
      </c>
      <c r="E4344" s="1">
        <v>506000</v>
      </c>
      <c r="F4344" t="s">
        <v>28</v>
      </c>
      <c r="G4344" t="s">
        <v>258</v>
      </c>
      <c r="H4344" t="s">
        <v>259</v>
      </c>
      <c r="I4344" t="s">
        <v>117</v>
      </c>
      <c r="J4344" t="s">
        <v>118</v>
      </c>
    </row>
    <row r="4345" spans="1:10" x14ac:dyDescent="0.35">
      <c r="A4345" t="str">
        <f>VLOOKUP(E4345,kontoplaan!A152:F1620,6,FALSE)</f>
        <v>Põhitegevuse kulud</v>
      </c>
      <c r="B4345" t="str">
        <f>VLOOKUP(E4345,kontogrupp!A938:B2265,2,FALSE)</f>
        <v>50 - tööjõukulud</v>
      </c>
      <c r="C4345" t="s">
        <v>18</v>
      </c>
      <c r="D4345">
        <v>13</v>
      </c>
      <c r="E4345" s="1">
        <v>506040</v>
      </c>
      <c r="F4345" t="s">
        <v>18</v>
      </c>
      <c r="G4345" t="s">
        <v>258</v>
      </c>
      <c r="H4345" t="s">
        <v>259</v>
      </c>
      <c r="I4345" t="s">
        <v>117</v>
      </c>
      <c r="J4345" t="s">
        <v>118</v>
      </c>
    </row>
    <row r="4346" spans="1:10" x14ac:dyDescent="0.35">
      <c r="A4346" t="str">
        <f>VLOOKUP(E4346,kontoplaan!A153:F1621,6,FALSE)</f>
        <v>Põhitegevuse kulud</v>
      </c>
      <c r="B4346" t="str">
        <f>VLOOKUP(E4346,kontogrupp!A939:B2266,2,FALSE)</f>
        <v>45 - toetused juriidilistele isikutele</v>
      </c>
      <c r="C4346" t="s">
        <v>1064</v>
      </c>
      <c r="D4346">
        <v>103</v>
      </c>
      <c r="E4346" s="1">
        <v>452800</v>
      </c>
      <c r="F4346" t="s">
        <v>1064</v>
      </c>
      <c r="G4346" t="s">
        <v>258</v>
      </c>
      <c r="H4346" t="s">
        <v>259</v>
      </c>
      <c r="I4346" t="s">
        <v>117</v>
      </c>
      <c r="J4346" t="s">
        <v>118</v>
      </c>
    </row>
    <row r="4347" spans="1:10" x14ac:dyDescent="0.35">
      <c r="A4347" t="str">
        <f>VLOOKUP(E4347,kontoplaan!A154:F1622,6,FALSE)</f>
        <v>Põhitegevuse kulud</v>
      </c>
      <c r="B4347" t="str">
        <f>VLOOKUP(E4347,kontogrupp!A940:B2267,2,FALSE)</f>
        <v>50 - tööjõukulud</v>
      </c>
      <c r="C4347" t="s">
        <v>2038</v>
      </c>
      <c r="D4347">
        <v>25907</v>
      </c>
      <c r="E4347" s="1">
        <v>500210</v>
      </c>
      <c r="F4347" t="s">
        <v>220</v>
      </c>
      <c r="G4347" t="s">
        <v>288</v>
      </c>
      <c r="H4347" t="s">
        <v>289</v>
      </c>
      <c r="I4347" t="s">
        <v>117</v>
      </c>
      <c r="J4347" t="s">
        <v>118</v>
      </c>
    </row>
    <row r="4348" spans="1:10" x14ac:dyDescent="0.35">
      <c r="A4348" t="str">
        <f>VLOOKUP(E4348,kontoplaan!A155:F1623,6,FALSE)</f>
        <v>Põhitegevuse kulud</v>
      </c>
      <c r="B4348" t="str">
        <f>VLOOKUP(E4348,kontogrupp!A941:B2268,2,FALSE)</f>
        <v>45 - toetused juriidilistele isikutele</v>
      </c>
      <c r="C4348" t="s">
        <v>1064</v>
      </c>
      <c r="D4348">
        <v>160</v>
      </c>
      <c r="E4348" s="1">
        <v>452800</v>
      </c>
      <c r="F4348" t="s">
        <v>1064</v>
      </c>
      <c r="G4348" t="s">
        <v>134</v>
      </c>
      <c r="H4348" t="s">
        <v>135</v>
      </c>
      <c r="I4348" t="s">
        <v>117</v>
      </c>
      <c r="J4348" t="s">
        <v>118</v>
      </c>
    </row>
    <row r="4349" spans="1:10" x14ac:dyDescent="0.35">
      <c r="A4349" t="str">
        <f>VLOOKUP(E4349,kontoplaan!A156:F1624,6,FALSE)</f>
        <v>Põhitegevuse kulud</v>
      </c>
      <c r="B4349" t="str">
        <f>VLOOKUP(E4349,kontogrupp!A942:B2269,2,FALSE)</f>
        <v>50 - tööjõukulud</v>
      </c>
      <c r="C4349" t="s">
        <v>28</v>
      </c>
      <c r="D4349">
        <v>39637</v>
      </c>
      <c r="E4349" s="1">
        <v>506000</v>
      </c>
      <c r="F4349" t="s">
        <v>28</v>
      </c>
      <c r="G4349" t="s">
        <v>482</v>
      </c>
      <c r="H4349" t="s">
        <v>483</v>
      </c>
      <c r="I4349" t="s">
        <v>250</v>
      </c>
      <c r="J4349" t="s">
        <v>251</v>
      </c>
    </row>
    <row r="4350" spans="1:10" x14ac:dyDescent="0.35">
      <c r="A4350" t="str">
        <f>VLOOKUP(E4350,kontoplaan!A157:F1625,6,FALSE)</f>
        <v>Põhitegevuse kulud</v>
      </c>
      <c r="B4350" t="str">
        <f>VLOOKUP(E4350,kontogrupp!A943:B2270,2,FALSE)</f>
        <v>50 - tööjõukulud</v>
      </c>
      <c r="C4350" t="s">
        <v>18</v>
      </c>
      <c r="D4350">
        <v>961</v>
      </c>
      <c r="E4350" s="1">
        <v>506040</v>
      </c>
      <c r="F4350" t="s">
        <v>18</v>
      </c>
      <c r="G4350" t="s">
        <v>482</v>
      </c>
      <c r="H4350" t="s">
        <v>483</v>
      </c>
      <c r="I4350" t="s">
        <v>250</v>
      </c>
      <c r="J4350" t="s">
        <v>251</v>
      </c>
    </row>
    <row r="4351" spans="1:10" x14ac:dyDescent="0.35">
      <c r="A4351" t="str">
        <f>VLOOKUP(E4351,kontoplaan!A158:F1626,6,FALSE)</f>
        <v>Põhitegevuse kulud</v>
      </c>
      <c r="B4351" t="str">
        <f>VLOOKUP(E4351,kontogrupp!A944:B2271,2,FALSE)</f>
        <v>50 - tööjõukulud</v>
      </c>
      <c r="C4351" t="s">
        <v>68</v>
      </c>
      <c r="D4351">
        <v>33</v>
      </c>
      <c r="E4351" s="1">
        <v>506030</v>
      </c>
      <c r="F4351" t="s">
        <v>68</v>
      </c>
      <c r="G4351" t="s">
        <v>482</v>
      </c>
      <c r="H4351" t="s">
        <v>483</v>
      </c>
      <c r="I4351" t="s">
        <v>250</v>
      </c>
      <c r="J4351" t="s">
        <v>251</v>
      </c>
    </row>
    <row r="4352" spans="1:10" x14ac:dyDescent="0.35">
      <c r="A4352" t="str">
        <f>VLOOKUP(E4352,kontoplaan!A159:F1627,6,FALSE)</f>
        <v>Põhitegevuse kulud</v>
      </c>
      <c r="B4352" t="str">
        <f>VLOOKUP(E4352,kontogrupp!A945:B2272,2,FALSE)</f>
        <v>50 - tööjõukulud</v>
      </c>
      <c r="C4352" t="s">
        <v>72</v>
      </c>
      <c r="D4352">
        <v>54</v>
      </c>
      <c r="E4352" s="1">
        <v>506010</v>
      </c>
      <c r="F4352" t="s">
        <v>72</v>
      </c>
      <c r="G4352" t="s">
        <v>482</v>
      </c>
      <c r="H4352" t="s">
        <v>483</v>
      </c>
      <c r="I4352" t="s">
        <v>250</v>
      </c>
      <c r="J4352" t="s">
        <v>251</v>
      </c>
    </row>
    <row r="4353" spans="1:10" x14ac:dyDescent="0.35">
      <c r="A4353" t="str">
        <f>VLOOKUP(E4353,kontoplaan!A160:F1628,6,FALSE)</f>
        <v>Põhitegevuse kulud</v>
      </c>
      <c r="B4353" t="str">
        <f>VLOOKUP(E4353,kontogrupp!A946:B2273,2,FALSE)</f>
        <v>50 - tööjõukulud</v>
      </c>
      <c r="C4353" t="s">
        <v>2375</v>
      </c>
      <c r="D4353">
        <v>39420</v>
      </c>
      <c r="E4353" s="1">
        <v>500210</v>
      </c>
      <c r="F4353" t="s">
        <v>220</v>
      </c>
      <c r="G4353" t="s">
        <v>482</v>
      </c>
      <c r="H4353" t="s">
        <v>483</v>
      </c>
      <c r="I4353" t="s">
        <v>250</v>
      </c>
      <c r="J4353" t="s">
        <v>251</v>
      </c>
    </row>
    <row r="4354" spans="1:10" hidden="1" x14ac:dyDescent="0.35">
      <c r="A4354" t="str">
        <f>VLOOKUP(E4354,kontoplaan!A161:F1629,6,FALSE)</f>
        <v>Põhitegevuse tulud</v>
      </c>
      <c r="B4354" t="str">
        <f>VLOOKUP(E4354,kontogrupp!A947:B2274,2,FALSE)</f>
        <v>32 - tulud kaupade ja teenuste müügist</v>
      </c>
      <c r="C4354" t="s">
        <v>2376</v>
      </c>
      <c r="D4354">
        <v>2800</v>
      </c>
      <c r="E4354" s="1">
        <v>322090</v>
      </c>
      <c r="F4354" t="s">
        <v>197</v>
      </c>
      <c r="G4354" t="s">
        <v>482</v>
      </c>
      <c r="H4354" t="s">
        <v>483</v>
      </c>
      <c r="I4354" t="s">
        <v>250</v>
      </c>
      <c r="J4354" t="s">
        <v>251</v>
      </c>
    </row>
    <row r="4355" spans="1:10" hidden="1" x14ac:dyDescent="0.35">
      <c r="A4355" t="str">
        <f>VLOOKUP(E4355,kontoplaan!A162:F1630,6,FALSE)</f>
        <v>Põhitegevuse tulud</v>
      </c>
      <c r="B4355" t="str">
        <f>VLOOKUP(E4355,kontogrupp!A948:B2275,2,FALSE)</f>
        <v>32 - tulud kaupade ja teenuste müügist</v>
      </c>
      <c r="C4355" t="s">
        <v>1269</v>
      </c>
      <c r="D4355">
        <v>1200</v>
      </c>
      <c r="E4355" s="1">
        <v>323390</v>
      </c>
      <c r="F4355" t="s">
        <v>1269</v>
      </c>
      <c r="G4355" t="s">
        <v>482</v>
      </c>
      <c r="H4355" t="s">
        <v>483</v>
      </c>
      <c r="I4355" t="s">
        <v>250</v>
      </c>
      <c r="J4355" t="s">
        <v>251</v>
      </c>
    </row>
    <row r="4356" spans="1:10" hidden="1" x14ac:dyDescent="0.35">
      <c r="A4356" t="str">
        <f>VLOOKUP(E4356,kontoplaan!A163:F1631,6,FALSE)</f>
        <v>Põhitegevuse tulud</v>
      </c>
      <c r="B4356" t="str">
        <f>VLOOKUP(E4356,kontogrupp!A949:B2276,2,FALSE)</f>
        <v>32 - tulud kaupade ja teenuste müügist</v>
      </c>
      <c r="C4356" t="s">
        <v>1659</v>
      </c>
      <c r="D4356">
        <v>60622</v>
      </c>
      <c r="E4356" s="1">
        <v>322150</v>
      </c>
      <c r="F4356" t="s">
        <v>1659</v>
      </c>
      <c r="G4356" t="s">
        <v>482</v>
      </c>
      <c r="H4356" t="s">
        <v>483</v>
      </c>
      <c r="I4356" t="s">
        <v>250</v>
      </c>
      <c r="J4356" t="s">
        <v>251</v>
      </c>
    </row>
    <row r="4357" spans="1:10" hidden="1" x14ac:dyDescent="0.35">
      <c r="A4357" t="str">
        <f>VLOOKUP(E4357,kontoplaan!A164:F1632,6,FALSE)</f>
        <v>Põhitegevuse tulud</v>
      </c>
      <c r="B4357" t="str">
        <f>VLOOKUP(E4357,kontogrupp!A950:B2277,2,FALSE)</f>
        <v>32 - tulud kaupade ja teenuste müügist</v>
      </c>
      <c r="C4357" t="s">
        <v>2377</v>
      </c>
      <c r="D4357">
        <v>-2100</v>
      </c>
      <c r="E4357" s="1">
        <v>322150</v>
      </c>
      <c r="F4357" t="s">
        <v>1659</v>
      </c>
      <c r="G4357" t="s">
        <v>482</v>
      </c>
      <c r="H4357" t="s">
        <v>483</v>
      </c>
      <c r="I4357" t="s">
        <v>250</v>
      </c>
      <c r="J4357" t="s">
        <v>251</v>
      </c>
    </row>
    <row r="4358" spans="1:10" hidden="1" x14ac:dyDescent="0.35">
      <c r="A4358" t="str">
        <f>VLOOKUP(E4358,kontoplaan!A165:F1633,6,FALSE)</f>
        <v>Põhitegevuse tulud</v>
      </c>
      <c r="B4358" t="str">
        <f>VLOOKUP(E4358,kontogrupp!A951:B2278,2,FALSE)</f>
        <v>32 - tulud kaupade ja teenuste müügist</v>
      </c>
      <c r="C4358" t="s">
        <v>2378</v>
      </c>
      <c r="D4358">
        <v>1800</v>
      </c>
      <c r="E4358" s="1">
        <v>322090</v>
      </c>
      <c r="F4358" t="s">
        <v>197</v>
      </c>
      <c r="G4358" t="s">
        <v>482</v>
      </c>
      <c r="H4358" t="s">
        <v>483</v>
      </c>
      <c r="I4358" t="s">
        <v>250</v>
      </c>
      <c r="J4358" t="s">
        <v>251</v>
      </c>
    </row>
    <row r="4359" spans="1:10" x14ac:dyDescent="0.35">
      <c r="A4359" t="str">
        <f>VLOOKUP(E4359,kontoplaan!A166:F1634,6,FALSE)</f>
        <v>Põhitegevuse kulud</v>
      </c>
      <c r="B4359" t="str">
        <f>VLOOKUP(E4359,kontogrupp!A952:B2279,2,FALSE)</f>
        <v>50 - tööjõukulud</v>
      </c>
      <c r="C4359" t="s">
        <v>97</v>
      </c>
      <c r="D4359">
        <v>260</v>
      </c>
      <c r="E4359" s="1">
        <v>500500</v>
      </c>
      <c r="F4359" t="s">
        <v>97</v>
      </c>
      <c r="G4359" t="s">
        <v>482</v>
      </c>
      <c r="H4359" t="s">
        <v>483</v>
      </c>
      <c r="I4359" t="s">
        <v>250</v>
      </c>
      <c r="J4359" t="s">
        <v>251</v>
      </c>
    </row>
    <row r="4360" spans="1:10" x14ac:dyDescent="0.35">
      <c r="A4360" t="str">
        <f>VLOOKUP(E4360,kontoplaan!A167:F1635,6,FALSE)</f>
        <v>Põhitegevuse kulud</v>
      </c>
      <c r="B4360" t="str">
        <f>VLOOKUP(E4360,kontogrupp!A953:B2280,2,FALSE)</f>
        <v>50 - tööjõukulud</v>
      </c>
      <c r="C4360" t="s">
        <v>97</v>
      </c>
      <c r="D4360">
        <v>13976</v>
      </c>
      <c r="E4360" s="1">
        <v>500268</v>
      </c>
      <c r="F4360" t="s">
        <v>879</v>
      </c>
      <c r="G4360" t="s">
        <v>482</v>
      </c>
      <c r="H4360" t="s">
        <v>483</v>
      </c>
      <c r="I4360" t="s">
        <v>250</v>
      </c>
      <c r="J4360" t="s">
        <v>251</v>
      </c>
    </row>
    <row r="4361" spans="1:10" x14ac:dyDescent="0.35">
      <c r="A4361" t="str">
        <f>VLOOKUP(E4361,kontoplaan!A168:F1636,6,FALSE)</f>
        <v>Põhitegevuse kulud</v>
      </c>
      <c r="B4361" t="str">
        <f>VLOOKUP(E4361,kontogrupp!A954:B2281,2,FALSE)</f>
        <v>45 - toetused juriidilistele isikutele</v>
      </c>
      <c r="C4361" t="s">
        <v>1064</v>
      </c>
      <c r="D4361">
        <v>50</v>
      </c>
      <c r="E4361" s="1">
        <v>452800</v>
      </c>
      <c r="F4361" t="s">
        <v>1064</v>
      </c>
      <c r="G4361" t="s">
        <v>482</v>
      </c>
      <c r="H4361" t="s">
        <v>483</v>
      </c>
      <c r="I4361" t="s">
        <v>250</v>
      </c>
      <c r="J4361" t="s">
        <v>251</v>
      </c>
    </row>
    <row r="4362" spans="1:10" x14ac:dyDescent="0.35">
      <c r="A4362" t="str">
        <f>VLOOKUP(E4362,kontoplaan!A169:F1637,6,FALSE)</f>
        <v>Põhitegevuse kulud</v>
      </c>
      <c r="B4362" t="str">
        <f>VLOOKUP(E4362,kontogrupp!A955:B2282,2,FALSE)</f>
        <v>50 - tööjõukulud</v>
      </c>
      <c r="C4362" t="s">
        <v>2038</v>
      </c>
      <c r="D4362">
        <v>74110</v>
      </c>
      <c r="E4362" s="1">
        <v>500250</v>
      </c>
      <c r="F4362" t="s">
        <v>102</v>
      </c>
      <c r="G4362" t="s">
        <v>158</v>
      </c>
      <c r="H4362" t="s">
        <v>159</v>
      </c>
      <c r="I4362" t="s">
        <v>117</v>
      </c>
      <c r="J4362" t="s">
        <v>118</v>
      </c>
    </row>
    <row r="4363" spans="1:10" x14ac:dyDescent="0.35">
      <c r="A4363" t="str">
        <f>VLOOKUP(E4363,kontoplaan!A170:F1638,6,FALSE)</f>
        <v>Põhitegevuse kulud</v>
      </c>
      <c r="B4363" t="str">
        <f>VLOOKUP(E4363,kontogrupp!A956:B2283,2,FALSE)</f>
        <v>50 - tööjõukulud</v>
      </c>
      <c r="C4363" t="s">
        <v>2038</v>
      </c>
      <c r="D4363">
        <v>80276</v>
      </c>
      <c r="E4363" s="1">
        <v>500270</v>
      </c>
      <c r="F4363" t="s">
        <v>238</v>
      </c>
      <c r="G4363" t="s">
        <v>158</v>
      </c>
      <c r="H4363" t="s">
        <v>159</v>
      </c>
      <c r="I4363" t="s">
        <v>117</v>
      </c>
      <c r="J4363" t="s">
        <v>118</v>
      </c>
    </row>
    <row r="4364" spans="1:10" x14ac:dyDescent="0.35">
      <c r="A4364" t="str">
        <f>VLOOKUP(E4364,kontoplaan!A171:F1639,6,FALSE)</f>
        <v>Põhitegevuse kulud</v>
      </c>
      <c r="B4364" t="str">
        <f>VLOOKUP(E4364,kontogrupp!A957:B2284,2,FALSE)</f>
        <v>50 - tööjõukulud</v>
      </c>
      <c r="C4364" t="s">
        <v>2038</v>
      </c>
      <c r="D4364">
        <v>19680</v>
      </c>
      <c r="E4364" s="1">
        <v>500280</v>
      </c>
      <c r="F4364" t="s">
        <v>227</v>
      </c>
      <c r="G4364" t="s">
        <v>158</v>
      </c>
      <c r="H4364" t="s">
        <v>159</v>
      </c>
      <c r="I4364" t="s">
        <v>117</v>
      </c>
      <c r="J4364" t="s">
        <v>118</v>
      </c>
    </row>
    <row r="4365" spans="1:10" x14ac:dyDescent="0.35">
      <c r="A4365" t="str">
        <f>VLOOKUP(E4365,kontoplaan!A172:F1640,6,FALSE)</f>
        <v>Põhitegevuse kulud</v>
      </c>
      <c r="B4365" t="str">
        <f>VLOOKUP(E4365,kontogrupp!A958:B2285,2,FALSE)</f>
        <v>50 - tööjõukulud</v>
      </c>
      <c r="C4365" t="s">
        <v>97</v>
      </c>
      <c r="D4365">
        <v>3999</v>
      </c>
      <c r="E4365" s="1">
        <v>500500</v>
      </c>
      <c r="F4365" t="s">
        <v>97</v>
      </c>
      <c r="G4365" t="s">
        <v>158</v>
      </c>
      <c r="H4365" t="s">
        <v>159</v>
      </c>
      <c r="I4365" t="s">
        <v>117</v>
      </c>
      <c r="J4365" t="s">
        <v>118</v>
      </c>
    </row>
    <row r="4366" spans="1:10" x14ac:dyDescent="0.35">
      <c r="A4366" t="str">
        <f>VLOOKUP(E4366,kontoplaan!A173:F1641,6,FALSE)</f>
        <v>Põhitegevuse kulud</v>
      </c>
      <c r="B4366" t="str">
        <f>VLOOKUP(E4366,kontogrupp!A959:B2286,2,FALSE)</f>
        <v>45 - toetused juriidilistele isikutele</v>
      </c>
      <c r="C4366" t="s">
        <v>1064</v>
      </c>
      <c r="D4366">
        <v>60</v>
      </c>
      <c r="E4366" s="1">
        <v>452800</v>
      </c>
      <c r="F4366" t="s">
        <v>1064</v>
      </c>
      <c r="G4366" t="s">
        <v>288</v>
      </c>
      <c r="H4366" t="s">
        <v>289</v>
      </c>
      <c r="I4366" t="s">
        <v>117</v>
      </c>
      <c r="J4366" t="s">
        <v>118</v>
      </c>
    </row>
    <row r="4367" spans="1:10" x14ac:dyDescent="0.35">
      <c r="A4367" t="str">
        <f>VLOOKUP(E4367,kontoplaan!A174:F1642,6,FALSE)</f>
        <v>Põhitegevuse kulud</v>
      </c>
      <c r="B4367" t="str">
        <f>VLOOKUP(E4367,kontogrupp!A960:B2287,2,FALSE)</f>
        <v>50 - tööjõukulud</v>
      </c>
      <c r="C4367" t="s">
        <v>2038</v>
      </c>
      <c r="D4367">
        <v>36168</v>
      </c>
      <c r="E4367" s="1">
        <v>500210</v>
      </c>
      <c r="F4367" t="s">
        <v>220</v>
      </c>
      <c r="G4367" t="s">
        <v>380</v>
      </c>
      <c r="H4367" t="s">
        <v>381</v>
      </c>
      <c r="I4367" t="s">
        <v>250</v>
      </c>
      <c r="J4367" t="s">
        <v>251</v>
      </c>
    </row>
    <row r="4368" spans="1:10" x14ac:dyDescent="0.35">
      <c r="A4368" t="str">
        <f>VLOOKUP(E4368,kontoplaan!A175:F1643,6,FALSE)</f>
        <v>Põhitegevuse kulud</v>
      </c>
      <c r="B4368" t="str">
        <f>VLOOKUP(E4368,kontogrupp!A961:B2288,2,FALSE)</f>
        <v>50 - tööjõukulud</v>
      </c>
      <c r="C4368" t="s">
        <v>2038</v>
      </c>
      <c r="D4368">
        <v>138942</v>
      </c>
      <c r="E4368" s="1">
        <v>500260</v>
      </c>
      <c r="F4368" t="s">
        <v>157</v>
      </c>
      <c r="G4368" t="s">
        <v>380</v>
      </c>
      <c r="H4368" t="s">
        <v>381</v>
      </c>
      <c r="I4368" t="s">
        <v>250</v>
      </c>
      <c r="J4368" t="s">
        <v>251</v>
      </c>
    </row>
    <row r="4369" spans="1:14" x14ac:dyDescent="0.35">
      <c r="A4369" t="str">
        <f>VLOOKUP(E4369,kontoplaan!A176:F1644,6,FALSE)</f>
        <v>Põhitegevuse kulud</v>
      </c>
      <c r="B4369" t="str">
        <f>VLOOKUP(E4369,kontogrupp!A962:B2289,2,FALSE)</f>
        <v>50 - tööjõukulud</v>
      </c>
      <c r="C4369" t="s">
        <v>2038</v>
      </c>
      <c r="D4369">
        <v>1575</v>
      </c>
      <c r="E4369" s="1">
        <v>500280</v>
      </c>
      <c r="F4369" t="s">
        <v>227</v>
      </c>
      <c r="G4369" t="s">
        <v>380</v>
      </c>
      <c r="H4369" t="s">
        <v>381</v>
      </c>
      <c r="I4369" t="s">
        <v>250</v>
      </c>
      <c r="J4369" t="s">
        <v>251</v>
      </c>
    </row>
    <row r="4370" spans="1:14" x14ac:dyDescent="0.35">
      <c r="A4370" t="str">
        <f>VLOOKUP(E4370,kontoplaan!A177:F1645,6,FALSE)</f>
        <v>Põhitegevuse kulud</v>
      </c>
      <c r="B4370" t="str">
        <f>VLOOKUP(E4370,kontogrupp!A963:B2290,2,FALSE)</f>
        <v>50 - tööjõukulud</v>
      </c>
      <c r="C4370" t="s">
        <v>2038</v>
      </c>
      <c r="D4370">
        <v>4986</v>
      </c>
      <c r="E4370" s="1">
        <v>500240</v>
      </c>
      <c r="F4370" t="s">
        <v>206</v>
      </c>
      <c r="G4370" t="s">
        <v>380</v>
      </c>
      <c r="H4370" t="s">
        <v>381</v>
      </c>
      <c r="I4370" t="s">
        <v>250</v>
      </c>
      <c r="J4370" t="s">
        <v>251</v>
      </c>
    </row>
    <row r="4371" spans="1:14" x14ac:dyDescent="0.35">
      <c r="A4371" t="str">
        <f>VLOOKUP(E4371,kontoplaan!A178:F1646,6,FALSE)</f>
        <v>Põhitegevuse kulud</v>
      </c>
      <c r="B4371" t="str">
        <f>VLOOKUP(E4371,kontogrupp!A964:B2291,2,FALSE)</f>
        <v>50 - tööjõukulud</v>
      </c>
      <c r="C4371" t="s">
        <v>2038</v>
      </c>
      <c r="D4371">
        <v>45468</v>
      </c>
      <c r="E4371" s="1">
        <v>500210</v>
      </c>
      <c r="F4371" t="s">
        <v>220</v>
      </c>
      <c r="G4371" t="s">
        <v>337</v>
      </c>
      <c r="H4371" t="s">
        <v>338</v>
      </c>
      <c r="I4371" t="s">
        <v>339</v>
      </c>
      <c r="J4371" t="s">
        <v>340</v>
      </c>
    </row>
    <row r="4372" spans="1:14" x14ac:dyDescent="0.35">
      <c r="A4372" t="str">
        <f>VLOOKUP(E4372,kontoplaan!A179:F1647,6,FALSE)</f>
        <v>Põhitegevuse kulud</v>
      </c>
      <c r="B4372" t="str">
        <f>VLOOKUP(E4372,kontogrupp!A965:B2292,2,FALSE)</f>
        <v>50 - tööjõukulud</v>
      </c>
      <c r="C4372" t="s">
        <v>2038</v>
      </c>
      <c r="D4372">
        <v>497330</v>
      </c>
      <c r="E4372" s="1">
        <v>500240</v>
      </c>
      <c r="F4372" t="s">
        <v>206</v>
      </c>
      <c r="G4372" t="s">
        <v>337</v>
      </c>
      <c r="H4372" t="s">
        <v>338</v>
      </c>
      <c r="I4372" t="s">
        <v>339</v>
      </c>
      <c r="J4372" t="s">
        <v>340</v>
      </c>
    </row>
    <row r="4373" spans="1:14" x14ac:dyDescent="0.35">
      <c r="A4373" t="str">
        <f>VLOOKUP(E4373,kontoplaan!A180:F1648,6,FALSE)</f>
        <v>Põhitegevuse kulud</v>
      </c>
      <c r="B4373" t="str">
        <f>VLOOKUP(E4373,kontogrupp!A966:B2293,2,FALSE)</f>
        <v>50 - tööjõukulud</v>
      </c>
      <c r="C4373" t="s">
        <v>2038</v>
      </c>
      <c r="D4373">
        <v>32768</v>
      </c>
      <c r="E4373" s="1">
        <v>500280</v>
      </c>
      <c r="F4373" t="s">
        <v>227</v>
      </c>
      <c r="G4373" t="s">
        <v>337</v>
      </c>
      <c r="H4373" t="s">
        <v>338</v>
      </c>
      <c r="I4373" t="s">
        <v>339</v>
      </c>
      <c r="J4373" t="s">
        <v>340</v>
      </c>
    </row>
    <row r="4374" spans="1:14" x14ac:dyDescent="0.35">
      <c r="A4374" t="str">
        <f>VLOOKUP(E4374,kontoplaan!A181:F1649,6,FALSE)</f>
        <v>Põhitegevuse kulud</v>
      </c>
      <c r="B4374" t="str">
        <f>VLOOKUP(E4374,kontogrupp!A967:B2294,2,FALSE)</f>
        <v>45 - toetused juriidilistele isikutele</v>
      </c>
      <c r="C4374" t="s">
        <v>1064</v>
      </c>
      <c r="D4374">
        <v>96</v>
      </c>
      <c r="E4374" s="1">
        <v>452800</v>
      </c>
      <c r="F4374" t="s">
        <v>1064</v>
      </c>
      <c r="G4374" t="s">
        <v>337</v>
      </c>
      <c r="H4374" t="s">
        <v>338</v>
      </c>
      <c r="I4374" t="s">
        <v>339</v>
      </c>
      <c r="J4374" t="s">
        <v>340</v>
      </c>
    </row>
    <row r="4375" spans="1:14" hidden="1" x14ac:dyDescent="0.35">
      <c r="A4375" t="str">
        <f>VLOOKUP(E4375,kontoplaan!A182:F1650,6,FALSE)</f>
        <v>Põhitegevuse tulud</v>
      </c>
      <c r="B4375" t="str">
        <f>VLOOKUP(E4375,kontogrupp!A968:B2295,2,FALSE)</f>
        <v>35 - saadud toetused</v>
      </c>
      <c r="C4375" t="s">
        <v>759</v>
      </c>
      <c r="D4375">
        <v>200000</v>
      </c>
      <c r="E4375" s="1">
        <v>352900</v>
      </c>
      <c r="F4375" t="s">
        <v>759</v>
      </c>
      <c r="G4375" t="s">
        <v>47</v>
      </c>
      <c r="H4375" t="s">
        <v>48</v>
      </c>
      <c r="I4375" t="s">
        <v>178</v>
      </c>
      <c r="J4375" t="s">
        <v>179</v>
      </c>
      <c r="M4375" t="s">
        <v>180</v>
      </c>
      <c r="N4375" t="s">
        <v>181</v>
      </c>
    </row>
    <row r="4376" spans="1:14" hidden="1" x14ac:dyDescent="0.35">
      <c r="A4376" t="str">
        <f>VLOOKUP(E4376,kontoplaan!A183:F1651,6,FALSE)</f>
        <v>Investeerimistegevuse kulud</v>
      </c>
      <c r="B4376" t="str">
        <f>VLOOKUP(E4376,kontogrupp!A969:B2296,2,FALSE)</f>
        <v>15 - põhivara soetus</v>
      </c>
      <c r="C4376" t="s">
        <v>177</v>
      </c>
      <c r="D4376">
        <v>300000</v>
      </c>
      <c r="E4376" s="1">
        <v>155109</v>
      </c>
      <c r="F4376" t="s">
        <v>177</v>
      </c>
      <c r="G4376" t="s">
        <v>47</v>
      </c>
      <c r="H4376" t="s">
        <v>48</v>
      </c>
      <c r="I4376" t="s">
        <v>178</v>
      </c>
      <c r="J4376" t="s">
        <v>179</v>
      </c>
      <c r="M4376" t="s">
        <v>180</v>
      </c>
      <c r="N4376" t="s">
        <v>181</v>
      </c>
    </row>
    <row r="4377" spans="1:14" x14ac:dyDescent="0.35">
      <c r="A4377" t="str">
        <f>VLOOKUP(E4377,kontoplaan!A184:F1652,6,FALSE)</f>
        <v>Põhitegevuse kulud</v>
      </c>
      <c r="B4377" t="str">
        <f>VLOOKUP(E4377,kontogrupp!A970:B2297,2,FALSE)</f>
        <v>50 - tööjõukulud</v>
      </c>
      <c r="C4377" t="s">
        <v>2038</v>
      </c>
      <c r="D4377">
        <v>17400</v>
      </c>
      <c r="E4377" s="1">
        <v>500250</v>
      </c>
      <c r="F4377" t="s">
        <v>102</v>
      </c>
      <c r="G4377" t="s">
        <v>154</v>
      </c>
      <c r="H4377" t="s">
        <v>155</v>
      </c>
      <c r="I4377" t="s">
        <v>117</v>
      </c>
      <c r="J4377" t="s">
        <v>118</v>
      </c>
    </row>
    <row r="4378" spans="1:14" x14ac:dyDescent="0.35">
      <c r="A4378" t="str">
        <f>VLOOKUP(E4378,kontoplaan!A185:F1653,6,FALSE)</f>
        <v>Põhitegevuse kulud</v>
      </c>
      <c r="B4378" t="str">
        <f>VLOOKUP(E4378,kontogrupp!A971:B2298,2,FALSE)</f>
        <v>50 - tööjõukulud</v>
      </c>
      <c r="C4378" t="s">
        <v>2038</v>
      </c>
      <c r="D4378">
        <v>3835</v>
      </c>
      <c r="E4378" s="1">
        <v>500270</v>
      </c>
      <c r="F4378" t="s">
        <v>238</v>
      </c>
      <c r="G4378" t="s">
        <v>154</v>
      </c>
      <c r="H4378" t="s">
        <v>155</v>
      </c>
      <c r="I4378" t="s">
        <v>117</v>
      </c>
      <c r="J4378" t="s">
        <v>118</v>
      </c>
    </row>
    <row r="4379" spans="1:14" x14ac:dyDescent="0.35">
      <c r="A4379" t="str">
        <f>VLOOKUP(E4379,kontoplaan!A186:F1654,6,FALSE)</f>
        <v>Põhitegevuse kulud</v>
      </c>
      <c r="B4379" t="str">
        <f>VLOOKUP(E4379,kontogrupp!A972:B2299,2,FALSE)</f>
        <v>50 - tööjõukulud</v>
      </c>
      <c r="C4379" t="s">
        <v>18</v>
      </c>
      <c r="D4379">
        <v>1071</v>
      </c>
      <c r="E4379" s="1">
        <v>506040</v>
      </c>
      <c r="F4379" t="s">
        <v>18</v>
      </c>
      <c r="G4379" t="s">
        <v>154</v>
      </c>
      <c r="H4379" t="s">
        <v>155</v>
      </c>
      <c r="I4379" t="s">
        <v>117</v>
      </c>
      <c r="J4379" t="s">
        <v>118</v>
      </c>
    </row>
    <row r="4380" spans="1:14" x14ac:dyDescent="0.35">
      <c r="A4380" t="str">
        <f>VLOOKUP(E4380,kontoplaan!A187:F1655,6,FALSE)</f>
        <v>Põhitegevuse kulud</v>
      </c>
      <c r="B4380" t="str">
        <f>VLOOKUP(E4380,kontogrupp!A973:B2300,2,FALSE)</f>
        <v>55 - majandamiskulud</v>
      </c>
      <c r="C4380" t="s">
        <v>297</v>
      </c>
      <c r="D4380">
        <v>7000</v>
      </c>
      <c r="E4380" s="1">
        <v>552520</v>
      </c>
      <c r="F4380" t="s">
        <v>297</v>
      </c>
      <c r="G4380" t="s">
        <v>384</v>
      </c>
      <c r="H4380" t="s">
        <v>385</v>
      </c>
      <c r="I4380" t="s">
        <v>339</v>
      </c>
      <c r="J4380" t="s">
        <v>340</v>
      </c>
      <c r="M4380" t="s">
        <v>1458</v>
      </c>
      <c r="N4380" t="s">
        <v>1459</v>
      </c>
    </row>
    <row r="4381" spans="1:14" x14ac:dyDescent="0.35">
      <c r="A4381" t="str">
        <f>VLOOKUP(E4381,kontoplaan!A188:F1656,6,FALSE)</f>
        <v>Põhitegevuse kulud</v>
      </c>
      <c r="B4381" t="str">
        <f>VLOOKUP(E4381,kontogrupp!A974:B2301,2,FALSE)</f>
        <v>55 - majandamiskulud</v>
      </c>
      <c r="C4381" t="s">
        <v>149</v>
      </c>
      <c r="D4381">
        <v>1605</v>
      </c>
      <c r="E4381" s="1">
        <v>552590</v>
      </c>
      <c r="F4381" t="s">
        <v>149</v>
      </c>
      <c r="G4381" t="s">
        <v>158</v>
      </c>
      <c r="H4381" t="s">
        <v>159</v>
      </c>
      <c r="I4381" t="s">
        <v>117</v>
      </c>
      <c r="J4381" t="s">
        <v>118</v>
      </c>
      <c r="M4381" t="s">
        <v>2379</v>
      </c>
      <c r="N4381" t="s">
        <v>2380</v>
      </c>
    </row>
    <row r="4382" spans="1:14" x14ac:dyDescent="0.35">
      <c r="A4382" t="str">
        <f>VLOOKUP(E4382,kontoplaan!A189:F1657,6,FALSE)</f>
        <v>Põhitegevuse kulud</v>
      </c>
      <c r="B4382" t="str">
        <f>VLOOKUP(E4382,kontogrupp!A975:B2302,2,FALSE)</f>
        <v>55 - majandamiskulud</v>
      </c>
      <c r="C4382" t="s">
        <v>989</v>
      </c>
      <c r="D4382">
        <v>2000</v>
      </c>
      <c r="E4382" s="1">
        <v>551400</v>
      </c>
      <c r="F4382" t="s">
        <v>989</v>
      </c>
      <c r="G4382" t="s">
        <v>19</v>
      </c>
      <c r="H4382" t="s">
        <v>20</v>
      </c>
      <c r="I4382" t="s">
        <v>117</v>
      </c>
      <c r="J4382" t="s">
        <v>118</v>
      </c>
      <c r="K4382" t="s">
        <v>119</v>
      </c>
      <c r="L4382" t="s">
        <v>120</v>
      </c>
    </row>
    <row r="4383" spans="1:14" x14ac:dyDescent="0.35">
      <c r="A4383" t="str">
        <f>VLOOKUP(E4383,kontoplaan!A190:F1658,6,FALSE)</f>
        <v>Põhitegevuse kulud</v>
      </c>
      <c r="B4383" t="str">
        <f>VLOOKUP(E4383,kontogrupp!A976:B2303,2,FALSE)</f>
        <v>50 - tööjõukulud</v>
      </c>
      <c r="C4383" t="s">
        <v>97</v>
      </c>
      <c r="D4383">
        <v>2465.04</v>
      </c>
      <c r="E4383" s="1">
        <v>500500</v>
      </c>
      <c r="F4383" t="s">
        <v>97</v>
      </c>
      <c r="G4383" t="s">
        <v>563</v>
      </c>
      <c r="H4383" t="s">
        <v>564</v>
      </c>
      <c r="I4383" t="s">
        <v>565</v>
      </c>
      <c r="J4383" t="s">
        <v>566</v>
      </c>
    </row>
    <row r="4384" spans="1:14" x14ac:dyDescent="0.35">
      <c r="A4384" t="str">
        <f>VLOOKUP(E4384,kontoplaan!A191:F1659,6,FALSE)</f>
        <v>Põhitegevuse kulud</v>
      </c>
      <c r="B4384" t="str">
        <f>VLOOKUP(E4384,kontogrupp!A977:B2304,2,FALSE)</f>
        <v>41 - toetused füüsilistele isikutele</v>
      </c>
      <c r="C4384" t="s">
        <v>81</v>
      </c>
      <c r="D4384">
        <v>6000</v>
      </c>
      <c r="E4384" s="1">
        <v>413900</v>
      </c>
      <c r="F4384" t="s">
        <v>81</v>
      </c>
      <c r="G4384" t="s">
        <v>384</v>
      </c>
      <c r="H4384" t="s">
        <v>385</v>
      </c>
      <c r="I4384" t="s">
        <v>339</v>
      </c>
      <c r="J4384" t="s">
        <v>340</v>
      </c>
    </row>
    <row r="4385" spans="1:14" x14ac:dyDescent="0.35">
      <c r="A4385" t="str">
        <f>VLOOKUP(E4385,kontoplaan!A192:F1660,6,FALSE)</f>
        <v>Põhitegevuse kulud</v>
      </c>
      <c r="B4385" t="str">
        <f>VLOOKUP(E4385,kontogrupp!A978:B2305,2,FALSE)</f>
        <v>55 - majandamiskulud</v>
      </c>
      <c r="C4385" t="s">
        <v>2324</v>
      </c>
      <c r="D4385">
        <v>0</v>
      </c>
      <c r="E4385" s="1">
        <v>551463</v>
      </c>
      <c r="F4385" t="s">
        <v>2324</v>
      </c>
      <c r="G4385" t="s">
        <v>58</v>
      </c>
      <c r="H4385" t="s">
        <v>59</v>
      </c>
      <c r="I4385" t="s">
        <v>60</v>
      </c>
      <c r="J4385" t="s">
        <v>59</v>
      </c>
      <c r="K4385" t="s">
        <v>119</v>
      </c>
      <c r="L4385" t="s">
        <v>120</v>
      </c>
    </row>
    <row r="4386" spans="1:14" x14ac:dyDescent="0.35">
      <c r="A4386" t="str">
        <f>VLOOKUP(E4386,kontoplaan!A193:F1661,6,FALSE)</f>
        <v>Põhitegevuse kulud</v>
      </c>
      <c r="B4386" t="str">
        <f>VLOOKUP(E4386,kontogrupp!A979:B2306,2,FALSE)</f>
        <v>55 - majandamiskulud</v>
      </c>
      <c r="C4386" t="s">
        <v>2322</v>
      </c>
      <c r="D4386">
        <v>0</v>
      </c>
      <c r="E4386" s="1">
        <v>551462</v>
      </c>
      <c r="F4386" t="s">
        <v>2322</v>
      </c>
      <c r="G4386" t="s">
        <v>58</v>
      </c>
      <c r="H4386" t="s">
        <v>59</v>
      </c>
      <c r="I4386" t="s">
        <v>60</v>
      </c>
      <c r="J4386" t="s">
        <v>59</v>
      </c>
      <c r="K4386" t="s">
        <v>119</v>
      </c>
      <c r="L4386" t="s">
        <v>120</v>
      </c>
    </row>
    <row r="4387" spans="1:14" x14ac:dyDescent="0.35">
      <c r="A4387" t="str">
        <f>VLOOKUP(E4387,kontoplaan!A194:F1662,6,FALSE)</f>
        <v>Põhitegevuse kulud</v>
      </c>
      <c r="B4387" t="str">
        <f>VLOOKUP(E4387,kontogrupp!A980:B2307,2,FALSE)</f>
        <v>55 - majandamiskulud</v>
      </c>
      <c r="C4387" t="s">
        <v>1266</v>
      </c>
      <c r="D4387">
        <v>0</v>
      </c>
      <c r="E4387" s="1">
        <v>551401</v>
      </c>
      <c r="F4387" t="s">
        <v>1266</v>
      </c>
      <c r="G4387" t="s">
        <v>58</v>
      </c>
      <c r="H4387" t="s">
        <v>59</v>
      </c>
      <c r="I4387" t="s">
        <v>60</v>
      </c>
      <c r="J4387" t="s">
        <v>59</v>
      </c>
      <c r="K4387" t="s">
        <v>119</v>
      </c>
      <c r="L4387" t="s">
        <v>120</v>
      </c>
    </row>
    <row r="4388" spans="1:14" x14ac:dyDescent="0.35">
      <c r="A4388" t="str">
        <f>VLOOKUP(E4388,kontoplaan!A195:F1663,6,FALSE)</f>
        <v>Põhitegevuse kulud</v>
      </c>
      <c r="B4388" t="str">
        <f>VLOOKUP(E4388,kontogrupp!A981:B2308,2,FALSE)</f>
        <v>55 - majandamiskulud</v>
      </c>
      <c r="C4388" t="s">
        <v>989</v>
      </c>
      <c r="D4388">
        <v>0</v>
      </c>
      <c r="E4388" s="1">
        <v>551400</v>
      </c>
      <c r="F4388" t="s">
        <v>989</v>
      </c>
      <c r="G4388" t="s">
        <v>58</v>
      </c>
      <c r="H4388" t="s">
        <v>59</v>
      </c>
      <c r="I4388" t="s">
        <v>60</v>
      </c>
      <c r="J4388" t="s">
        <v>59</v>
      </c>
      <c r="K4388" t="s">
        <v>119</v>
      </c>
      <c r="L4388" t="s">
        <v>120</v>
      </c>
    </row>
    <row r="4389" spans="1:14" x14ac:dyDescent="0.35">
      <c r="A4389" t="str">
        <f>VLOOKUP(E4389,kontoplaan!A196:F1664,6,FALSE)</f>
        <v>Põhitegevuse kulud</v>
      </c>
      <c r="B4389" t="str">
        <f>VLOOKUP(E4389,kontogrupp!A982:B2309,2,FALSE)</f>
        <v>55 - majandamiskulud</v>
      </c>
      <c r="C4389" t="s">
        <v>182</v>
      </c>
      <c r="D4389">
        <v>0</v>
      </c>
      <c r="E4389" s="1">
        <v>551460</v>
      </c>
      <c r="F4389" t="s">
        <v>182</v>
      </c>
      <c r="G4389" t="s">
        <v>58</v>
      </c>
      <c r="H4389" t="s">
        <v>59</v>
      </c>
      <c r="I4389" t="s">
        <v>60</v>
      </c>
      <c r="J4389" t="s">
        <v>59</v>
      </c>
      <c r="K4389" t="s">
        <v>119</v>
      </c>
      <c r="L4389" t="s">
        <v>120</v>
      </c>
    </row>
    <row r="4390" spans="1:14" x14ac:dyDescent="0.35">
      <c r="A4390" t="str">
        <f>VLOOKUP(E4390,kontoplaan!A197:F1665,6,FALSE)</f>
        <v>Põhitegevuse kulud</v>
      </c>
      <c r="B4390" t="str">
        <f>VLOOKUP(E4390,kontogrupp!A983:B2310,2,FALSE)</f>
        <v>55 - majandamiskulud</v>
      </c>
      <c r="C4390" t="s">
        <v>1329</v>
      </c>
      <c r="D4390">
        <v>0</v>
      </c>
      <c r="E4390" s="1">
        <v>551484</v>
      </c>
      <c r="F4390" t="s">
        <v>1329</v>
      </c>
      <c r="G4390" t="s">
        <v>58</v>
      </c>
      <c r="H4390" t="s">
        <v>59</v>
      </c>
      <c r="I4390" t="s">
        <v>60</v>
      </c>
      <c r="J4390" t="s">
        <v>59</v>
      </c>
      <c r="K4390" t="s">
        <v>119</v>
      </c>
      <c r="L4390" t="s">
        <v>120</v>
      </c>
    </row>
    <row r="4391" spans="1:14" x14ac:dyDescent="0.35">
      <c r="A4391" t="str">
        <f>VLOOKUP(E4391,kontoplaan!A198:F1666,6,FALSE)</f>
        <v>Põhitegevuse kulud</v>
      </c>
      <c r="B4391" t="str">
        <f>VLOOKUP(E4391,kontogrupp!A984:B2311,2,FALSE)</f>
        <v>55 - majandamiskulud</v>
      </c>
      <c r="C4391" t="s">
        <v>257</v>
      </c>
      <c r="D4391">
        <v>0</v>
      </c>
      <c r="E4391" s="1">
        <v>551417</v>
      </c>
      <c r="F4391" t="s">
        <v>257</v>
      </c>
      <c r="G4391" t="s">
        <v>58</v>
      </c>
      <c r="H4391" t="s">
        <v>59</v>
      </c>
      <c r="I4391" t="s">
        <v>60</v>
      </c>
      <c r="J4391" t="s">
        <v>59</v>
      </c>
      <c r="K4391" t="s">
        <v>119</v>
      </c>
      <c r="L4391" t="s">
        <v>120</v>
      </c>
    </row>
    <row r="4392" spans="1:14" hidden="1" x14ac:dyDescent="0.35">
      <c r="A4392" t="str">
        <f>VLOOKUP(E4392,kontoplaan!A199:F1667,6,FALSE)</f>
        <v>Finantseerimistegevus</v>
      </c>
      <c r="B4392" t="str">
        <f>VLOOKUP(E4392,kontogrupp!A985:B2312,2,FALSE)</f>
        <v>20 - kapitalirendi kohustised</v>
      </c>
      <c r="C4392" t="s">
        <v>2381</v>
      </c>
      <c r="D4392">
        <v>-3884</v>
      </c>
      <c r="E4392" s="1">
        <v>208200</v>
      </c>
      <c r="F4392" t="s">
        <v>1491</v>
      </c>
      <c r="G4392" t="s">
        <v>337</v>
      </c>
      <c r="H4392" t="s">
        <v>338</v>
      </c>
      <c r="I4392" t="s">
        <v>955</v>
      </c>
      <c r="J4392" t="s">
        <v>956</v>
      </c>
    </row>
    <row r="4393" spans="1:14" hidden="1" x14ac:dyDescent="0.35">
      <c r="A4393" t="str">
        <f>VLOOKUP(E4393,kontoplaan!A200:F1668,6,FALSE)</f>
        <v>Investeerimistegevuse kulud</v>
      </c>
      <c r="B4393" t="str">
        <f>VLOOKUP(E4393,kontogrupp!A986:B2313,2,FALSE)</f>
        <v>65 - finantstulud ja -kulud</v>
      </c>
      <c r="C4393" t="s">
        <v>954</v>
      </c>
      <c r="D4393">
        <v>1827</v>
      </c>
      <c r="E4393" s="1">
        <v>650200</v>
      </c>
      <c r="F4393" t="s">
        <v>954</v>
      </c>
      <c r="G4393" t="s">
        <v>337</v>
      </c>
      <c r="H4393" t="s">
        <v>338</v>
      </c>
      <c r="I4393" t="s">
        <v>955</v>
      </c>
      <c r="J4393" t="s">
        <v>956</v>
      </c>
    </row>
    <row r="4394" spans="1:14" hidden="1" x14ac:dyDescent="0.35">
      <c r="A4394" t="str">
        <f>VLOOKUP(E4394,kontoplaan!A201:F1669,6,FALSE)</f>
        <v>Finantseerimistegevus</v>
      </c>
      <c r="B4394" t="str">
        <f>VLOOKUP(E4394,kontogrupp!A987:B2314,2,FALSE)</f>
        <v>20 - kapitalirendi kohustised</v>
      </c>
      <c r="C4394" t="s">
        <v>1491</v>
      </c>
      <c r="D4394">
        <v>-1777</v>
      </c>
      <c r="E4394" s="1">
        <v>208200</v>
      </c>
      <c r="F4394" t="s">
        <v>1491</v>
      </c>
      <c r="G4394" t="s">
        <v>458</v>
      </c>
      <c r="H4394" t="s">
        <v>459</v>
      </c>
      <c r="I4394" t="s">
        <v>955</v>
      </c>
      <c r="J4394" t="s">
        <v>956</v>
      </c>
    </row>
    <row r="4395" spans="1:14" hidden="1" x14ac:dyDescent="0.35">
      <c r="A4395" t="str">
        <f>VLOOKUP(E4395,kontoplaan!A202:F1670,6,FALSE)</f>
        <v>Investeerimistegevuse kulud</v>
      </c>
      <c r="B4395" t="str">
        <f>VLOOKUP(E4395,kontogrupp!A988:B2315,2,FALSE)</f>
        <v>65 - finantstulud ja -kulud</v>
      </c>
      <c r="C4395" t="s">
        <v>954</v>
      </c>
      <c r="D4395">
        <v>68</v>
      </c>
      <c r="E4395" s="1">
        <v>650200</v>
      </c>
      <c r="F4395" t="s">
        <v>954</v>
      </c>
      <c r="G4395" t="s">
        <v>458</v>
      </c>
      <c r="H4395" t="s">
        <v>459</v>
      </c>
      <c r="I4395" t="s">
        <v>955</v>
      </c>
      <c r="J4395" t="s">
        <v>956</v>
      </c>
    </row>
    <row r="4396" spans="1:14" x14ac:dyDescent="0.35">
      <c r="A4396" t="str">
        <f>VLOOKUP(E4396,kontoplaan!A203:F1671,6,FALSE)</f>
        <v>Põhitegevuse kulud</v>
      </c>
      <c r="B4396" t="str">
        <f>VLOOKUP(E4396,kontogrupp!A989:B2316,2,FALSE)</f>
        <v>50 - tööjõukulud</v>
      </c>
      <c r="C4396" t="s">
        <v>28</v>
      </c>
      <c r="D4396">
        <v>293432</v>
      </c>
      <c r="E4396" s="1">
        <v>506000</v>
      </c>
      <c r="F4396" t="s">
        <v>28</v>
      </c>
      <c r="G4396" t="s">
        <v>404</v>
      </c>
      <c r="H4396" t="s">
        <v>405</v>
      </c>
      <c r="I4396" t="s">
        <v>307</v>
      </c>
      <c r="J4396" t="s">
        <v>308</v>
      </c>
    </row>
    <row r="4397" spans="1:14" x14ac:dyDescent="0.35">
      <c r="A4397" t="str">
        <f>VLOOKUP(E4397,kontoplaan!A204:F1672,6,FALSE)</f>
        <v>Põhitegevuse kulud</v>
      </c>
      <c r="B4397" t="str">
        <f>VLOOKUP(E4397,kontogrupp!A990:B2317,2,FALSE)</f>
        <v>50 - tööjõukulud</v>
      </c>
      <c r="C4397" t="s">
        <v>28</v>
      </c>
      <c r="D4397">
        <v>23766</v>
      </c>
      <c r="E4397" s="1">
        <v>506000</v>
      </c>
      <c r="F4397" t="s">
        <v>28</v>
      </c>
      <c r="G4397" t="s">
        <v>404</v>
      </c>
      <c r="H4397" t="s">
        <v>405</v>
      </c>
      <c r="I4397" t="s">
        <v>307</v>
      </c>
      <c r="J4397" t="s">
        <v>308</v>
      </c>
      <c r="M4397" t="s">
        <v>1930</v>
      </c>
      <c r="N4397" t="s">
        <v>1931</v>
      </c>
    </row>
    <row r="4398" spans="1:14" x14ac:dyDescent="0.35">
      <c r="A4398" t="str">
        <f>VLOOKUP(E4398,kontoplaan!A205:F1673,6,FALSE)</f>
        <v>Põhitegevuse kulud</v>
      </c>
      <c r="B4398" t="str">
        <f>VLOOKUP(E4398,kontogrupp!A991:B2318,2,FALSE)</f>
        <v>50 - tööjõukulud</v>
      </c>
      <c r="C4398" t="s">
        <v>18</v>
      </c>
      <c r="D4398">
        <v>576</v>
      </c>
      <c r="E4398" s="1">
        <v>506040</v>
      </c>
      <c r="F4398" t="s">
        <v>18</v>
      </c>
      <c r="G4398" t="s">
        <v>404</v>
      </c>
      <c r="H4398" t="s">
        <v>405</v>
      </c>
      <c r="I4398" t="s">
        <v>307</v>
      </c>
      <c r="J4398" t="s">
        <v>308</v>
      </c>
      <c r="M4398" t="s">
        <v>1930</v>
      </c>
      <c r="N4398" t="s">
        <v>1931</v>
      </c>
    </row>
    <row r="4399" spans="1:14" x14ac:dyDescent="0.35">
      <c r="A4399" t="str">
        <f>VLOOKUP(E4399,kontoplaan!A206:F1674,6,FALSE)</f>
        <v>Põhitegevuse kulud</v>
      </c>
      <c r="B4399" t="str">
        <f>VLOOKUP(E4399,kontogrupp!A992:B2319,2,FALSE)</f>
        <v>50 - tööjõukulud</v>
      </c>
      <c r="C4399" t="s">
        <v>2382</v>
      </c>
      <c r="D4399">
        <v>91194</v>
      </c>
      <c r="E4399" s="1">
        <v>506000</v>
      </c>
      <c r="F4399" t="s">
        <v>28</v>
      </c>
      <c r="G4399" t="s">
        <v>134</v>
      </c>
      <c r="H4399" t="s">
        <v>135</v>
      </c>
      <c r="I4399" t="s">
        <v>117</v>
      </c>
      <c r="J4399" t="s">
        <v>118</v>
      </c>
    </row>
    <row r="4400" spans="1:14" x14ac:dyDescent="0.35">
      <c r="A4400" t="str">
        <f>VLOOKUP(E4400,kontoplaan!A207:F1675,6,FALSE)</f>
        <v>Põhitegevuse kulud</v>
      </c>
      <c r="B4400" t="str">
        <f>VLOOKUP(E4400,kontogrupp!A993:B2320,2,FALSE)</f>
        <v>50 - tööjõukulud</v>
      </c>
      <c r="C4400" t="s">
        <v>2383</v>
      </c>
      <c r="D4400">
        <v>2211</v>
      </c>
      <c r="E4400" s="1">
        <v>506040</v>
      </c>
      <c r="F4400" t="s">
        <v>18</v>
      </c>
      <c r="G4400" t="s">
        <v>134</v>
      </c>
      <c r="H4400" t="s">
        <v>135</v>
      </c>
      <c r="I4400" t="s">
        <v>117</v>
      </c>
      <c r="J4400" t="s">
        <v>118</v>
      </c>
    </row>
    <row r="4401" spans="1:14" x14ac:dyDescent="0.35">
      <c r="A4401" t="str">
        <f>VLOOKUP(E4401,kontoplaan!A208:F1676,6,FALSE)</f>
        <v>Põhitegevuse kulud</v>
      </c>
      <c r="B4401" t="str">
        <f>VLOOKUP(E4401,kontogrupp!A994:B2321,2,FALSE)</f>
        <v>50 - tööjõukulud</v>
      </c>
      <c r="C4401" t="s">
        <v>2384</v>
      </c>
      <c r="D4401">
        <v>27720</v>
      </c>
      <c r="E4401" s="1">
        <v>506000</v>
      </c>
      <c r="F4401" t="s">
        <v>28</v>
      </c>
      <c r="G4401" t="s">
        <v>134</v>
      </c>
      <c r="H4401" t="s">
        <v>135</v>
      </c>
      <c r="I4401" t="s">
        <v>117</v>
      </c>
      <c r="J4401" t="s">
        <v>118</v>
      </c>
    </row>
    <row r="4402" spans="1:14" x14ac:dyDescent="0.35">
      <c r="A4402" t="str">
        <f>VLOOKUP(E4402,kontoplaan!A209:F1677,6,FALSE)</f>
        <v>Põhitegevuse kulud</v>
      </c>
      <c r="B4402" t="str">
        <f>VLOOKUP(E4402,kontogrupp!A995:B2322,2,FALSE)</f>
        <v>50 - tööjõukulud</v>
      </c>
      <c r="C4402" t="s">
        <v>2385</v>
      </c>
      <c r="D4402">
        <v>673</v>
      </c>
      <c r="E4402" s="1">
        <v>506040</v>
      </c>
      <c r="F4402" t="s">
        <v>18</v>
      </c>
      <c r="G4402" t="s">
        <v>134</v>
      </c>
      <c r="H4402" t="s">
        <v>135</v>
      </c>
      <c r="I4402" t="s">
        <v>117</v>
      </c>
      <c r="J4402" t="s">
        <v>118</v>
      </c>
    </row>
    <row r="4403" spans="1:14" x14ac:dyDescent="0.35">
      <c r="A4403" t="str">
        <f>VLOOKUP(E4403,kontoplaan!A210:F1678,6,FALSE)</f>
        <v>Põhitegevuse kulud</v>
      </c>
      <c r="B4403" t="str">
        <f>VLOOKUP(E4403,kontogrupp!A996:B2323,2,FALSE)</f>
        <v>50 - tööjõukulud</v>
      </c>
      <c r="C4403" t="s">
        <v>2038</v>
      </c>
      <c r="D4403">
        <v>14948</v>
      </c>
      <c r="E4403" s="1">
        <v>500260</v>
      </c>
      <c r="F4403" t="s">
        <v>157</v>
      </c>
      <c r="G4403" t="s">
        <v>158</v>
      </c>
      <c r="H4403" t="s">
        <v>159</v>
      </c>
      <c r="I4403" t="s">
        <v>117</v>
      </c>
      <c r="J4403" t="s">
        <v>118</v>
      </c>
      <c r="M4403" t="s">
        <v>1244</v>
      </c>
      <c r="N4403" t="s">
        <v>1245</v>
      </c>
    </row>
    <row r="4404" spans="1:14" x14ac:dyDescent="0.35">
      <c r="A4404" t="str">
        <f>VLOOKUP(E4404,kontoplaan!A211:F1679,6,FALSE)</f>
        <v>Põhitegevuse kulud</v>
      </c>
      <c r="B4404" t="str">
        <f>VLOOKUP(E4404,kontogrupp!A997:B2324,2,FALSE)</f>
        <v>50 - tööjõukulud</v>
      </c>
      <c r="C4404" t="s">
        <v>28</v>
      </c>
      <c r="D4404">
        <v>4933</v>
      </c>
      <c r="E4404" s="1">
        <v>506000</v>
      </c>
      <c r="F4404" t="s">
        <v>28</v>
      </c>
      <c r="G4404" t="s">
        <v>158</v>
      </c>
      <c r="H4404" t="s">
        <v>159</v>
      </c>
      <c r="I4404" t="s">
        <v>117</v>
      </c>
      <c r="J4404" t="s">
        <v>118</v>
      </c>
      <c r="M4404" t="s">
        <v>1244</v>
      </c>
      <c r="N4404" t="s">
        <v>1245</v>
      </c>
    </row>
    <row r="4405" spans="1:14" x14ac:dyDescent="0.35">
      <c r="A4405" t="str">
        <f>VLOOKUP(E4405,kontoplaan!A212:F1680,6,FALSE)</f>
        <v>Põhitegevuse kulud</v>
      </c>
      <c r="B4405" t="str">
        <f>VLOOKUP(E4405,kontogrupp!A998:B2325,2,FALSE)</f>
        <v>50 - tööjõukulud</v>
      </c>
      <c r="C4405" t="s">
        <v>18</v>
      </c>
      <c r="D4405">
        <v>120</v>
      </c>
      <c r="E4405" s="1">
        <v>506040</v>
      </c>
      <c r="F4405" t="s">
        <v>18</v>
      </c>
      <c r="G4405" t="s">
        <v>158</v>
      </c>
      <c r="H4405" t="s">
        <v>159</v>
      </c>
      <c r="I4405" t="s">
        <v>117</v>
      </c>
      <c r="J4405" t="s">
        <v>118</v>
      </c>
      <c r="M4405" t="s">
        <v>1244</v>
      </c>
      <c r="N4405" t="s">
        <v>1245</v>
      </c>
    </row>
    <row r="4406" spans="1:14" x14ac:dyDescent="0.35">
      <c r="A4406" t="str">
        <f>VLOOKUP(E4406,kontoplaan!A213:F1681,6,FALSE)</f>
        <v>Põhitegevuse kulud</v>
      </c>
      <c r="B4406" t="str">
        <f>VLOOKUP(E4406,kontogrupp!A999:B2326,2,FALSE)</f>
        <v>50 - tööjõukulud</v>
      </c>
      <c r="C4406" t="s">
        <v>28</v>
      </c>
      <c r="D4406">
        <v>15301</v>
      </c>
      <c r="E4406" s="1">
        <v>506000</v>
      </c>
      <c r="F4406" t="s">
        <v>28</v>
      </c>
      <c r="G4406" t="s">
        <v>531</v>
      </c>
      <c r="H4406" t="s">
        <v>532</v>
      </c>
      <c r="I4406" t="s">
        <v>533</v>
      </c>
      <c r="J4406" t="s">
        <v>534</v>
      </c>
      <c r="M4406" t="s">
        <v>1074</v>
      </c>
      <c r="N4406" t="s">
        <v>1075</v>
      </c>
    </row>
    <row r="4407" spans="1:14" x14ac:dyDescent="0.35">
      <c r="A4407" t="str">
        <f>VLOOKUP(E4407,kontoplaan!A214:F1682,6,FALSE)</f>
        <v>Põhitegevuse kulud</v>
      </c>
      <c r="B4407" t="str">
        <f>VLOOKUP(E4407,kontogrupp!A1000:B2327,2,FALSE)</f>
        <v>50 - tööjõukulud</v>
      </c>
      <c r="C4407" t="s">
        <v>18</v>
      </c>
      <c r="D4407">
        <v>371</v>
      </c>
      <c r="E4407" s="1">
        <v>506040</v>
      </c>
      <c r="F4407" t="s">
        <v>18</v>
      </c>
      <c r="G4407" t="s">
        <v>531</v>
      </c>
      <c r="H4407" t="s">
        <v>532</v>
      </c>
      <c r="I4407" t="s">
        <v>533</v>
      </c>
      <c r="J4407" t="s">
        <v>534</v>
      </c>
      <c r="M4407" t="s">
        <v>1074</v>
      </c>
      <c r="N4407" t="s">
        <v>1075</v>
      </c>
    </row>
    <row r="4408" spans="1:14" x14ac:dyDescent="0.35">
      <c r="A4408" t="str">
        <f>VLOOKUP(E4408,kontoplaan!A215:F1683,6,FALSE)</f>
        <v>Põhitegevuse kulud</v>
      </c>
      <c r="B4408" t="str">
        <f>VLOOKUP(E4408,kontogrupp!A1001:B2328,2,FALSE)</f>
        <v>45 - toetused juriidilistele isikutele</v>
      </c>
      <c r="C4408" t="s">
        <v>1064</v>
      </c>
      <c r="D4408">
        <v>60</v>
      </c>
      <c r="E4408" s="1">
        <v>452800</v>
      </c>
      <c r="F4408" t="s">
        <v>1064</v>
      </c>
      <c r="G4408" t="s">
        <v>154</v>
      </c>
      <c r="H4408" t="s">
        <v>155</v>
      </c>
      <c r="I4408" t="s">
        <v>117</v>
      </c>
      <c r="J4408" t="s">
        <v>118</v>
      </c>
    </row>
    <row r="4409" spans="1:14" x14ac:dyDescent="0.35">
      <c r="A4409" t="str">
        <f>VLOOKUP(E4409,kontoplaan!A216:F1684,6,FALSE)</f>
        <v>Põhitegevuse kulud</v>
      </c>
      <c r="B4409" t="str">
        <f>VLOOKUP(E4409,kontogrupp!A1002:B2329,2,FALSE)</f>
        <v>50 - tööjõukulud</v>
      </c>
      <c r="C4409" t="s">
        <v>2038</v>
      </c>
      <c r="D4409">
        <v>3710</v>
      </c>
      <c r="E4409" s="1">
        <v>500250</v>
      </c>
      <c r="F4409" t="s">
        <v>102</v>
      </c>
      <c r="G4409" t="s">
        <v>531</v>
      </c>
      <c r="H4409" t="s">
        <v>532</v>
      </c>
      <c r="I4409" t="s">
        <v>533</v>
      </c>
      <c r="J4409" t="s">
        <v>534</v>
      </c>
      <c r="M4409" t="s">
        <v>1074</v>
      </c>
      <c r="N4409" t="s">
        <v>1075</v>
      </c>
    </row>
    <row r="4410" spans="1:14" x14ac:dyDescent="0.35">
      <c r="A4410" t="str">
        <f>VLOOKUP(E4410,kontoplaan!A217:F1685,6,FALSE)</f>
        <v>Põhitegevuse kulud</v>
      </c>
      <c r="B4410" t="str">
        <f>VLOOKUP(E4410,kontogrupp!A1003:B2330,2,FALSE)</f>
        <v>50 - tööjõukulud</v>
      </c>
      <c r="C4410" t="s">
        <v>28</v>
      </c>
      <c r="D4410">
        <v>1224</v>
      </c>
      <c r="E4410" s="1">
        <v>506000</v>
      </c>
      <c r="F4410" t="s">
        <v>28</v>
      </c>
      <c r="G4410" t="s">
        <v>531</v>
      </c>
      <c r="H4410" t="s">
        <v>532</v>
      </c>
      <c r="I4410" t="s">
        <v>533</v>
      </c>
      <c r="J4410" t="s">
        <v>534</v>
      </c>
      <c r="M4410" t="s">
        <v>1074</v>
      </c>
      <c r="N4410" t="s">
        <v>1075</v>
      </c>
    </row>
    <row r="4411" spans="1:14" x14ac:dyDescent="0.35">
      <c r="A4411" t="str">
        <f>VLOOKUP(E4411,kontoplaan!A218:F1686,6,FALSE)</f>
        <v>Põhitegevuse kulud</v>
      </c>
      <c r="B4411" t="str">
        <f>VLOOKUP(E4411,kontogrupp!A1004:B2331,2,FALSE)</f>
        <v>50 - tööjõukulud</v>
      </c>
      <c r="C4411" t="s">
        <v>18</v>
      </c>
      <c r="D4411">
        <v>30</v>
      </c>
      <c r="E4411" s="1">
        <v>506040</v>
      </c>
      <c r="F4411" t="s">
        <v>18</v>
      </c>
      <c r="G4411" t="s">
        <v>531</v>
      </c>
      <c r="H4411" t="s">
        <v>532</v>
      </c>
      <c r="I4411" t="s">
        <v>533</v>
      </c>
      <c r="J4411" t="s">
        <v>534</v>
      </c>
      <c r="M4411" t="s">
        <v>1074</v>
      </c>
      <c r="N4411" t="s">
        <v>1075</v>
      </c>
    </row>
    <row r="4412" spans="1:14" x14ac:dyDescent="0.35">
      <c r="A4412" t="str">
        <f>VLOOKUP(E4412,kontoplaan!A219:F1687,6,FALSE)</f>
        <v>Põhitegevuse kulud</v>
      </c>
      <c r="B4412" t="str">
        <f>VLOOKUP(E4412,kontogrupp!A1005:B2332,2,FALSE)</f>
        <v>55 - majandamiskulud</v>
      </c>
      <c r="C4412" t="s">
        <v>2386</v>
      </c>
      <c r="D4412">
        <v>3159</v>
      </c>
      <c r="E4412" s="1">
        <v>554090</v>
      </c>
      <c r="F4412" t="s">
        <v>265</v>
      </c>
      <c r="G4412" t="s">
        <v>531</v>
      </c>
      <c r="H4412" t="s">
        <v>532</v>
      </c>
      <c r="I4412" t="s">
        <v>533</v>
      </c>
      <c r="J4412" t="s">
        <v>534</v>
      </c>
      <c r="M4412" t="s">
        <v>1074</v>
      </c>
      <c r="N4412" t="s">
        <v>1075</v>
      </c>
    </row>
    <row r="4413" spans="1:14" hidden="1" x14ac:dyDescent="0.35">
      <c r="A4413" t="str">
        <f>VLOOKUP(E4413,kontoplaan!A220:F1688,6,FALSE)</f>
        <v>Põhitegevuse tulud</v>
      </c>
      <c r="B4413" t="str">
        <f>VLOOKUP(E4413,kontogrupp!A1006:B2333,2,FALSE)</f>
        <v>35 - saadud toetused</v>
      </c>
      <c r="C4413" t="s">
        <v>528</v>
      </c>
      <c r="D4413">
        <v>8000</v>
      </c>
      <c r="E4413" s="1">
        <v>35000002</v>
      </c>
      <c r="F4413" t="s">
        <v>528</v>
      </c>
      <c r="G4413" t="s">
        <v>337</v>
      </c>
      <c r="H4413" t="s">
        <v>338</v>
      </c>
      <c r="I4413" t="s">
        <v>339</v>
      </c>
      <c r="J4413" t="s">
        <v>340</v>
      </c>
    </row>
    <row r="4414" spans="1:14" hidden="1" x14ac:dyDescent="0.35">
      <c r="A4414" t="str">
        <f>VLOOKUP(E4414,kontoplaan!A221:F1689,6,FALSE)</f>
        <v>Põhitegevuse tulud</v>
      </c>
      <c r="B4414" t="str">
        <f>VLOOKUP(E4414,kontogrupp!A1007:B2334,2,FALSE)</f>
        <v>32 - tulud kaupade ja teenuste müügist</v>
      </c>
      <c r="C4414" t="s">
        <v>310</v>
      </c>
      <c r="D4414">
        <v>53986</v>
      </c>
      <c r="E4414" s="1">
        <v>322040</v>
      </c>
      <c r="F4414" t="s">
        <v>310</v>
      </c>
      <c r="G4414" t="s">
        <v>404</v>
      </c>
      <c r="H4414" t="s">
        <v>405</v>
      </c>
      <c r="I4414" t="s">
        <v>307</v>
      </c>
      <c r="J4414" t="s">
        <v>308</v>
      </c>
    </row>
    <row r="4415" spans="1:14" x14ac:dyDescent="0.35">
      <c r="A4415" t="str">
        <f>VLOOKUP(E4415,kontoplaan!A222:F1690,6,FALSE)</f>
        <v>Põhitegevuse kulud</v>
      </c>
      <c r="B4415" t="str">
        <f>VLOOKUP(E4415,kontogrupp!A1008:B2335,2,FALSE)</f>
        <v>50 - tööjõukulud</v>
      </c>
      <c r="C4415" t="s">
        <v>2038</v>
      </c>
      <c r="D4415">
        <v>15900</v>
      </c>
      <c r="E4415" s="1">
        <v>500250</v>
      </c>
      <c r="F4415" t="s">
        <v>102</v>
      </c>
      <c r="G4415" t="s">
        <v>548</v>
      </c>
      <c r="H4415" t="s">
        <v>549</v>
      </c>
      <c r="I4415" t="s">
        <v>550</v>
      </c>
      <c r="J4415" t="s">
        <v>551</v>
      </c>
    </row>
    <row r="4416" spans="1:14" x14ac:dyDescent="0.35">
      <c r="A4416" t="str">
        <f>VLOOKUP(E4416,kontoplaan!A223:F1691,6,FALSE)</f>
        <v>Põhitegevuse kulud</v>
      </c>
      <c r="B4416" t="str">
        <f>VLOOKUP(E4416,kontogrupp!A1009:B2336,2,FALSE)</f>
        <v>50 - tööjõukulud</v>
      </c>
      <c r="C4416" t="s">
        <v>2038</v>
      </c>
      <c r="D4416">
        <v>28548</v>
      </c>
      <c r="E4416" s="1">
        <v>500280</v>
      </c>
      <c r="F4416" t="s">
        <v>227</v>
      </c>
      <c r="G4416" t="s">
        <v>548</v>
      </c>
      <c r="H4416" t="s">
        <v>549</v>
      </c>
      <c r="I4416" t="s">
        <v>550</v>
      </c>
      <c r="J4416" t="s">
        <v>551</v>
      </c>
    </row>
    <row r="4417" spans="1:16" x14ac:dyDescent="0.35">
      <c r="A4417" t="str">
        <f>VLOOKUP(E4417,kontoplaan!A224:F1692,6,FALSE)</f>
        <v>Põhitegevuse kulud</v>
      </c>
      <c r="B4417" t="str">
        <f>VLOOKUP(E4417,kontogrupp!A1010:B2337,2,FALSE)</f>
        <v>50 - tööjõukulud</v>
      </c>
      <c r="C4417" t="s">
        <v>2038</v>
      </c>
      <c r="D4417">
        <v>13740</v>
      </c>
      <c r="E4417" s="1">
        <v>500210</v>
      </c>
      <c r="F4417" t="s">
        <v>220</v>
      </c>
      <c r="G4417" t="s">
        <v>548</v>
      </c>
      <c r="H4417" t="s">
        <v>549</v>
      </c>
      <c r="I4417" t="s">
        <v>633</v>
      </c>
      <c r="J4417" t="s">
        <v>634</v>
      </c>
    </row>
    <row r="4418" spans="1:16" x14ac:dyDescent="0.35">
      <c r="A4418" t="str">
        <f>VLOOKUP(E4418,kontoplaan!A225:F1693,6,FALSE)</f>
        <v>Põhitegevuse kulud</v>
      </c>
      <c r="B4418" t="str">
        <f>VLOOKUP(E4418,kontogrupp!A1011:B2338,2,FALSE)</f>
        <v>50 - tööjõukulud</v>
      </c>
      <c r="C4418" t="s">
        <v>2038</v>
      </c>
      <c r="D4418">
        <v>10848</v>
      </c>
      <c r="E4418" s="1">
        <v>500250</v>
      </c>
      <c r="F4418" t="s">
        <v>102</v>
      </c>
      <c r="G4418" t="s">
        <v>221</v>
      </c>
      <c r="H4418" t="s">
        <v>222</v>
      </c>
      <c r="I4418" t="s">
        <v>223</v>
      </c>
      <c r="J4418" t="s">
        <v>224</v>
      </c>
    </row>
    <row r="4419" spans="1:16" hidden="1" x14ac:dyDescent="0.35">
      <c r="A4419" t="str">
        <f>VLOOKUP(E4419,kontoplaan!A226:F1694,6,FALSE)</f>
        <v>Põhitegevuse tulud</v>
      </c>
      <c r="B4419" t="str">
        <f>VLOOKUP(E4419,kontogrupp!A1012:B2339,2,FALSE)</f>
        <v>35 - saadud toetused</v>
      </c>
      <c r="C4419" t="s">
        <v>364</v>
      </c>
      <c r="D4419">
        <v>1941</v>
      </c>
      <c r="E4419" s="1">
        <v>35000006</v>
      </c>
      <c r="F4419" t="s">
        <v>364</v>
      </c>
      <c r="G4419" t="s">
        <v>288</v>
      </c>
      <c r="H4419" t="s">
        <v>289</v>
      </c>
      <c r="I4419" t="s">
        <v>117</v>
      </c>
      <c r="J4419" t="s">
        <v>118</v>
      </c>
    </row>
    <row r="4420" spans="1:16" x14ac:dyDescent="0.35">
      <c r="A4420" t="str">
        <f>VLOOKUP(E4420,kontoplaan!A227:F1695,6,FALSE)</f>
        <v>Põhitegevuse kulud</v>
      </c>
      <c r="B4420" t="str">
        <f>VLOOKUP(E4420,kontogrupp!A1013:B2340,2,FALSE)</f>
        <v>50 - tööjõukulud</v>
      </c>
      <c r="C4420" t="s">
        <v>28</v>
      </c>
      <c r="D4420">
        <v>341627</v>
      </c>
      <c r="E4420" s="1">
        <v>506000</v>
      </c>
      <c r="F4420" t="s">
        <v>28</v>
      </c>
      <c r="G4420" t="s">
        <v>428</v>
      </c>
      <c r="H4420" t="s">
        <v>429</v>
      </c>
      <c r="I4420" t="s">
        <v>307</v>
      </c>
      <c r="J4420" t="s">
        <v>308</v>
      </c>
    </row>
    <row r="4421" spans="1:16" x14ac:dyDescent="0.35">
      <c r="A4421" t="str">
        <f>VLOOKUP(E4421,kontoplaan!A228:F1696,6,FALSE)</f>
        <v>Põhitegevuse kulud</v>
      </c>
      <c r="B4421" t="str">
        <f>VLOOKUP(E4421,kontogrupp!A1014:B2341,2,FALSE)</f>
        <v>55 - majandamiskulud</v>
      </c>
      <c r="C4421" t="s">
        <v>2387</v>
      </c>
      <c r="D4421">
        <v>4000</v>
      </c>
      <c r="E4421" s="1">
        <v>551308</v>
      </c>
      <c r="F4421" t="s">
        <v>184</v>
      </c>
      <c r="G4421" t="s">
        <v>47</v>
      </c>
      <c r="H4421" t="s">
        <v>48</v>
      </c>
      <c r="I4421" t="s">
        <v>292</v>
      </c>
      <c r="J4421" t="s">
        <v>293</v>
      </c>
    </row>
    <row r="4422" spans="1:16" x14ac:dyDescent="0.35">
      <c r="A4422" t="str">
        <f>VLOOKUP(E4422,kontoplaan!A229:F1697,6,FALSE)</f>
        <v>Põhitegevuse kulud</v>
      </c>
      <c r="B4422" t="str">
        <f>VLOOKUP(E4422,kontogrupp!A1015:B2342,2,FALSE)</f>
        <v>50 - tööjõukulud</v>
      </c>
      <c r="C4422" t="s">
        <v>2038</v>
      </c>
      <c r="D4422">
        <v>204384</v>
      </c>
      <c r="E4422" s="1">
        <v>500140</v>
      </c>
      <c r="F4422" t="s">
        <v>108</v>
      </c>
      <c r="G4422" t="s">
        <v>47</v>
      </c>
      <c r="H4422" t="s">
        <v>48</v>
      </c>
      <c r="I4422" t="s">
        <v>292</v>
      </c>
      <c r="J4422" t="s">
        <v>293</v>
      </c>
      <c r="O4422" t="s">
        <v>23</v>
      </c>
      <c r="P4422" t="s">
        <v>24</v>
      </c>
    </row>
    <row r="4423" spans="1:16" x14ac:dyDescent="0.35">
      <c r="A4423" t="str">
        <f>VLOOKUP(E4423,kontoplaan!A230:F1698,6,FALSE)</f>
        <v>Põhitegevuse kulud</v>
      </c>
      <c r="B4423" t="str">
        <f>VLOOKUP(E4423,kontogrupp!A1016:B2343,2,FALSE)</f>
        <v>50 - tööjõukulud</v>
      </c>
      <c r="C4423" t="s">
        <v>2038</v>
      </c>
      <c r="D4423">
        <v>33456</v>
      </c>
      <c r="E4423" s="1">
        <v>500240</v>
      </c>
      <c r="F4423" t="s">
        <v>206</v>
      </c>
      <c r="G4423" t="s">
        <v>490</v>
      </c>
      <c r="H4423" t="s">
        <v>491</v>
      </c>
      <c r="I4423" t="s">
        <v>492</v>
      </c>
      <c r="J4423" t="s">
        <v>493</v>
      </c>
    </row>
    <row r="4424" spans="1:16" x14ac:dyDescent="0.35">
      <c r="A4424" t="str">
        <f>VLOOKUP(E4424,kontoplaan!A231:F1699,6,FALSE)</f>
        <v>Põhitegevuse kulud</v>
      </c>
      <c r="B4424" t="str">
        <f>VLOOKUP(E4424,kontogrupp!A1017:B2344,2,FALSE)</f>
        <v>50 - tööjõukulud</v>
      </c>
      <c r="C4424" t="s">
        <v>28</v>
      </c>
      <c r="D4424">
        <v>1750</v>
      </c>
      <c r="E4424" s="1">
        <v>506000</v>
      </c>
      <c r="F4424" t="s">
        <v>28</v>
      </c>
      <c r="G4424" t="s">
        <v>47</v>
      </c>
      <c r="H4424" t="s">
        <v>48</v>
      </c>
      <c r="I4424" t="s">
        <v>292</v>
      </c>
      <c r="J4424" t="s">
        <v>293</v>
      </c>
      <c r="O4424" t="s">
        <v>2357</v>
      </c>
      <c r="P4424" t="s">
        <v>2358</v>
      </c>
    </row>
    <row r="4425" spans="1:16" x14ac:dyDescent="0.35">
      <c r="A4425" t="str">
        <f>VLOOKUP(E4425,kontoplaan!A232:F1700,6,FALSE)</f>
        <v>Põhitegevuse kulud</v>
      </c>
      <c r="B4425" t="str">
        <f>VLOOKUP(E4425,kontogrupp!A1018:B2345,2,FALSE)</f>
        <v>50 - tööjõukulud</v>
      </c>
      <c r="C4425" t="s">
        <v>18</v>
      </c>
      <c r="D4425">
        <v>42</v>
      </c>
      <c r="E4425" s="1">
        <v>506040</v>
      </c>
      <c r="F4425" t="s">
        <v>18</v>
      </c>
      <c r="G4425" t="s">
        <v>47</v>
      </c>
      <c r="H4425" t="s">
        <v>48</v>
      </c>
      <c r="I4425" t="s">
        <v>292</v>
      </c>
      <c r="J4425" t="s">
        <v>293</v>
      </c>
      <c r="O4425" t="s">
        <v>2357</v>
      </c>
      <c r="P4425" t="s">
        <v>2358</v>
      </c>
    </row>
    <row r="4426" spans="1:16" x14ac:dyDescent="0.35">
      <c r="A4426" t="str">
        <f>VLOOKUP(E4426,kontoplaan!A233:F1701,6,FALSE)</f>
        <v>Põhitegevuse kulud</v>
      </c>
      <c r="B4426" t="str">
        <f>VLOOKUP(E4426,kontogrupp!A1019:B2346,2,FALSE)</f>
        <v>41 - toetused füüsilistele isikutele</v>
      </c>
      <c r="C4426" t="s">
        <v>1432</v>
      </c>
      <c r="D4426">
        <v>8540</v>
      </c>
      <c r="E4426" s="1">
        <v>413890</v>
      </c>
      <c r="F4426" t="s">
        <v>1432</v>
      </c>
      <c r="G4426" t="s">
        <v>1016</v>
      </c>
      <c r="H4426" t="s">
        <v>1017</v>
      </c>
      <c r="I4426" t="s">
        <v>1018</v>
      </c>
      <c r="J4426" t="s">
        <v>1019</v>
      </c>
      <c r="O4426" t="s">
        <v>2388</v>
      </c>
      <c r="P4426" t="s">
        <v>2389</v>
      </c>
    </row>
    <row r="4427" spans="1:16" x14ac:dyDescent="0.35">
      <c r="A4427" t="str">
        <f>VLOOKUP(E4427,kontoplaan!A234:F1702,6,FALSE)</f>
        <v>Põhitegevuse kulud</v>
      </c>
      <c r="B4427" t="str">
        <f>VLOOKUP(E4427,kontogrupp!A1020:B2347,2,FALSE)</f>
        <v>55 - majandamiskulud</v>
      </c>
      <c r="C4427" t="s">
        <v>184</v>
      </c>
      <c r="D4427">
        <v>3000</v>
      </c>
      <c r="E4427" s="1">
        <v>551308</v>
      </c>
      <c r="F4427" t="s">
        <v>184</v>
      </c>
      <c r="G4427" t="s">
        <v>1016</v>
      </c>
      <c r="H4427" t="s">
        <v>1017</v>
      </c>
      <c r="I4427" t="s">
        <v>1018</v>
      </c>
      <c r="J4427" t="s">
        <v>1019</v>
      </c>
      <c r="O4427" t="s">
        <v>2246</v>
      </c>
      <c r="P4427" t="s">
        <v>2247</v>
      </c>
    </row>
    <row r="4428" spans="1:16" x14ac:dyDescent="0.35">
      <c r="A4428" t="str">
        <f>VLOOKUP(E4428,kontoplaan!A235:F1703,6,FALSE)</f>
        <v>Põhitegevuse kulud</v>
      </c>
      <c r="B4428" t="str">
        <f>VLOOKUP(E4428,kontogrupp!A1021:B2348,2,FALSE)</f>
        <v>55 - majandamiskulud</v>
      </c>
      <c r="C4428" t="s">
        <v>76</v>
      </c>
      <c r="D4428">
        <v>7520</v>
      </c>
      <c r="E4428" s="1">
        <v>550040</v>
      </c>
      <c r="F4428" t="s">
        <v>76</v>
      </c>
      <c r="G4428" t="s">
        <v>1016</v>
      </c>
      <c r="H4428" t="s">
        <v>1017</v>
      </c>
      <c r="I4428" t="s">
        <v>1018</v>
      </c>
      <c r="J4428" t="s">
        <v>1019</v>
      </c>
      <c r="O4428" t="s">
        <v>1021</v>
      </c>
      <c r="P4428" t="s">
        <v>1022</v>
      </c>
    </row>
    <row r="4429" spans="1:16" x14ac:dyDescent="0.35">
      <c r="A4429" t="str">
        <f>VLOOKUP(E4429,kontoplaan!A236:F1704,6,FALSE)</f>
        <v>Põhitegevuse kulud</v>
      </c>
      <c r="B4429" t="str">
        <f>VLOOKUP(E4429,kontogrupp!A1022:B2349,2,FALSE)</f>
        <v>55 - majandamiskulud</v>
      </c>
      <c r="C4429" t="s">
        <v>86</v>
      </c>
      <c r="D4429">
        <v>480</v>
      </c>
      <c r="E4429" s="1">
        <v>550099</v>
      </c>
      <c r="F4429" t="s">
        <v>86</v>
      </c>
      <c r="G4429" t="s">
        <v>1016</v>
      </c>
      <c r="H4429" t="s">
        <v>1017</v>
      </c>
      <c r="I4429" t="s">
        <v>1018</v>
      </c>
      <c r="J4429" t="s">
        <v>1019</v>
      </c>
      <c r="O4429" t="s">
        <v>1021</v>
      </c>
      <c r="P4429" t="s">
        <v>1022</v>
      </c>
    </row>
    <row r="4430" spans="1:16" x14ac:dyDescent="0.35">
      <c r="A4430" t="str">
        <f>VLOOKUP(E4430,kontoplaan!A237:F1705,6,FALSE)</f>
        <v>Põhitegevuse kulud</v>
      </c>
      <c r="B4430" t="str">
        <f>VLOOKUP(E4430,kontogrupp!A1023:B2350,2,FALSE)</f>
        <v>55 - majandamiskulud</v>
      </c>
      <c r="C4430" t="s">
        <v>86</v>
      </c>
      <c r="D4430">
        <v>300</v>
      </c>
      <c r="E4430" s="1">
        <v>550099</v>
      </c>
      <c r="F4430" t="s">
        <v>86</v>
      </c>
      <c r="G4430" t="s">
        <v>1016</v>
      </c>
      <c r="H4430" t="s">
        <v>1017</v>
      </c>
      <c r="I4430" t="s">
        <v>1018</v>
      </c>
      <c r="J4430" t="s">
        <v>1019</v>
      </c>
      <c r="O4430" t="s">
        <v>2390</v>
      </c>
      <c r="P4430" t="s">
        <v>2391</v>
      </c>
    </row>
    <row r="4431" spans="1:16" x14ac:dyDescent="0.35">
      <c r="A4431" t="str">
        <f>VLOOKUP(E4431,kontoplaan!A238:F1706,6,FALSE)</f>
        <v>Põhitegevuse kulud</v>
      </c>
      <c r="B4431" t="str">
        <f>VLOOKUP(E4431,kontogrupp!A1024:B2351,2,FALSE)</f>
        <v>55 - majandamiskulud</v>
      </c>
      <c r="C4431" t="s">
        <v>604</v>
      </c>
      <c r="D4431">
        <v>9853</v>
      </c>
      <c r="E4431" s="1">
        <v>552690</v>
      </c>
      <c r="F4431" t="s">
        <v>604</v>
      </c>
      <c r="G4431" t="s">
        <v>1016</v>
      </c>
      <c r="H4431" t="s">
        <v>1017</v>
      </c>
      <c r="I4431" t="s">
        <v>1018</v>
      </c>
      <c r="J4431" t="s">
        <v>1019</v>
      </c>
      <c r="O4431" t="s">
        <v>1808</v>
      </c>
      <c r="P4431" t="s">
        <v>1809</v>
      </c>
    </row>
    <row r="4432" spans="1:16" x14ac:dyDescent="0.35">
      <c r="A4432" t="str">
        <f>VLOOKUP(E4432,kontoplaan!A239:F1707,6,FALSE)</f>
        <v>Põhitegevuse kulud</v>
      </c>
      <c r="B4432" t="str">
        <f>VLOOKUP(E4432,kontogrupp!A1025:B2352,2,FALSE)</f>
        <v>50 - tööjõukulud</v>
      </c>
      <c r="C4432" t="s">
        <v>2038</v>
      </c>
      <c r="D4432">
        <v>106200</v>
      </c>
      <c r="E4432" s="1">
        <v>500100</v>
      </c>
      <c r="F4432" t="s">
        <v>1046</v>
      </c>
      <c r="G4432" t="s">
        <v>1016</v>
      </c>
      <c r="H4432" t="s">
        <v>1017</v>
      </c>
      <c r="I4432" t="s">
        <v>1018</v>
      </c>
      <c r="J4432" t="s">
        <v>1019</v>
      </c>
      <c r="O4432" t="s">
        <v>23</v>
      </c>
      <c r="P4432" t="s">
        <v>24</v>
      </c>
    </row>
    <row r="4433" spans="1:16" x14ac:dyDescent="0.35">
      <c r="A4433" t="str">
        <f>VLOOKUP(E4433,kontoplaan!A240:F1708,6,FALSE)</f>
        <v>Põhitegevuse kulud</v>
      </c>
      <c r="B4433" t="str">
        <f>VLOOKUP(E4433,kontogrupp!A1026:B2353,2,FALSE)</f>
        <v>50 - tööjõukulud</v>
      </c>
      <c r="C4433" t="s">
        <v>2038</v>
      </c>
      <c r="D4433">
        <v>174960</v>
      </c>
      <c r="E4433" s="1">
        <v>500140</v>
      </c>
      <c r="F4433" t="s">
        <v>108</v>
      </c>
      <c r="G4433" t="s">
        <v>1016</v>
      </c>
      <c r="H4433" t="s">
        <v>1017</v>
      </c>
      <c r="I4433" t="s">
        <v>1018</v>
      </c>
      <c r="J4433" t="s">
        <v>1019</v>
      </c>
      <c r="O4433" t="s">
        <v>23</v>
      </c>
      <c r="P4433" t="s">
        <v>24</v>
      </c>
    </row>
    <row r="4434" spans="1:16" x14ac:dyDescent="0.35">
      <c r="A4434" t="str">
        <f>VLOOKUP(E4434,kontoplaan!A241:F1709,6,FALSE)</f>
        <v>Põhitegevuse kulud</v>
      </c>
      <c r="B4434" t="str">
        <f>VLOOKUP(E4434,kontogrupp!A1027:B2354,2,FALSE)</f>
        <v>50 - tööjõukulud</v>
      </c>
      <c r="C4434" t="s">
        <v>2038</v>
      </c>
      <c r="D4434">
        <v>21600</v>
      </c>
      <c r="E4434" s="1">
        <v>500150</v>
      </c>
      <c r="F4434" t="s">
        <v>2393</v>
      </c>
      <c r="G4434" t="s">
        <v>1016</v>
      </c>
      <c r="H4434" t="s">
        <v>1017</v>
      </c>
      <c r="I4434" t="s">
        <v>1018</v>
      </c>
      <c r="J4434" t="s">
        <v>1019</v>
      </c>
      <c r="O4434" t="s">
        <v>23</v>
      </c>
      <c r="P4434" t="s">
        <v>24</v>
      </c>
    </row>
    <row r="4435" spans="1:16" x14ac:dyDescent="0.35">
      <c r="A4435" t="str">
        <f>VLOOKUP(E4435,kontoplaan!A242:F1710,6,FALSE)</f>
        <v>Põhitegevuse kulud</v>
      </c>
      <c r="B4435" t="str">
        <f>VLOOKUP(E4435,kontogrupp!A1028:B2355,2,FALSE)</f>
        <v>50 - tööjõukulud</v>
      </c>
      <c r="C4435" t="s">
        <v>2038</v>
      </c>
      <c r="D4435">
        <v>19200</v>
      </c>
      <c r="E4435" s="1">
        <v>500270</v>
      </c>
      <c r="F4435" t="s">
        <v>238</v>
      </c>
      <c r="G4435" t="s">
        <v>1016</v>
      </c>
      <c r="H4435" t="s">
        <v>1017</v>
      </c>
      <c r="I4435" t="s">
        <v>1018</v>
      </c>
      <c r="J4435" t="s">
        <v>1019</v>
      </c>
      <c r="O4435" t="s">
        <v>23</v>
      </c>
      <c r="P4435" t="s">
        <v>24</v>
      </c>
    </row>
    <row r="4436" spans="1:16" x14ac:dyDescent="0.35">
      <c r="A4436" t="str">
        <f>VLOOKUP(E4436,kontoplaan!A243:F1711,6,FALSE)</f>
        <v>Põhitegevuse kulud</v>
      </c>
      <c r="B4436" t="str">
        <f>VLOOKUP(E4436,kontogrupp!A1029:B2356,2,FALSE)</f>
        <v>50 - tööjõukulud</v>
      </c>
      <c r="C4436" t="s">
        <v>28</v>
      </c>
      <c r="D4436">
        <v>120028</v>
      </c>
      <c r="E4436" s="1">
        <v>506000</v>
      </c>
      <c r="F4436" t="s">
        <v>28</v>
      </c>
      <c r="G4436" t="s">
        <v>1016</v>
      </c>
      <c r="H4436" t="s">
        <v>1017</v>
      </c>
      <c r="I4436" t="s">
        <v>1018</v>
      </c>
      <c r="J4436" t="s">
        <v>1019</v>
      </c>
      <c r="O4436" t="s">
        <v>23</v>
      </c>
      <c r="P4436" t="s">
        <v>24</v>
      </c>
    </row>
    <row r="4437" spans="1:16" x14ac:dyDescent="0.35">
      <c r="A4437" t="str">
        <f>VLOOKUP(E4437,kontoplaan!A244:F1712,6,FALSE)</f>
        <v>Põhitegevuse kulud</v>
      </c>
      <c r="B4437" t="str">
        <f>VLOOKUP(E4437,kontogrupp!A1030:B2357,2,FALSE)</f>
        <v>50 - tööjõukulud</v>
      </c>
      <c r="C4437" t="s">
        <v>18</v>
      </c>
      <c r="D4437">
        <v>2910</v>
      </c>
      <c r="E4437" s="1">
        <v>506040</v>
      </c>
      <c r="F4437" t="s">
        <v>18</v>
      </c>
      <c r="G4437" t="s">
        <v>1016</v>
      </c>
      <c r="H4437" t="s">
        <v>1017</v>
      </c>
      <c r="I4437" t="s">
        <v>1018</v>
      </c>
      <c r="J4437" t="s">
        <v>1019</v>
      </c>
      <c r="O4437" t="s">
        <v>23</v>
      </c>
      <c r="P4437" t="s">
        <v>24</v>
      </c>
    </row>
    <row r="4438" spans="1:16" hidden="1" x14ac:dyDescent="0.35">
      <c r="A4438" t="str">
        <f>VLOOKUP(E4438,kontoplaan!A245:F1713,6,FALSE)</f>
        <v>Põhitegevuse tulud</v>
      </c>
      <c r="B4438" t="str">
        <f>VLOOKUP(E4438,kontogrupp!A1031:B2358,2,FALSE)</f>
        <v>35 - saadud toetused</v>
      </c>
      <c r="C4438" t="s">
        <v>1744</v>
      </c>
      <c r="D4438">
        <v>129830</v>
      </c>
      <c r="E4438" s="1">
        <v>35000011</v>
      </c>
      <c r="F4438" t="s">
        <v>1744</v>
      </c>
      <c r="G4438" t="s">
        <v>1016</v>
      </c>
      <c r="H4438" t="s">
        <v>1017</v>
      </c>
      <c r="I4438" t="s">
        <v>1109</v>
      </c>
      <c r="J4438" t="s">
        <v>1110</v>
      </c>
      <c r="M4438" t="s">
        <v>1111</v>
      </c>
      <c r="N4438" t="s">
        <v>1112</v>
      </c>
      <c r="O4438" t="s">
        <v>1113</v>
      </c>
      <c r="P4438" t="s">
        <v>1114</v>
      </c>
    </row>
    <row r="4439" spans="1:16" x14ac:dyDescent="0.35">
      <c r="A4439" t="str">
        <f>VLOOKUP(E4439,kontoplaan!A246:F1714,6,FALSE)</f>
        <v>Põhitegevuse kulud</v>
      </c>
      <c r="B4439" t="str">
        <f>VLOOKUP(E4439,kontogrupp!A1032:B2359,2,FALSE)</f>
        <v>41 - toetused füüsilistele isikutele</v>
      </c>
      <c r="C4439" t="s">
        <v>1220</v>
      </c>
      <c r="D4439">
        <v>7560</v>
      </c>
      <c r="E4439" s="1">
        <v>413300</v>
      </c>
      <c r="F4439" t="s">
        <v>1220</v>
      </c>
      <c r="G4439" t="s">
        <v>1016</v>
      </c>
      <c r="H4439" t="s">
        <v>1017</v>
      </c>
      <c r="I4439" t="s">
        <v>37</v>
      </c>
      <c r="J4439" t="s">
        <v>38</v>
      </c>
      <c r="O4439" t="s">
        <v>1222</v>
      </c>
      <c r="P4439" t="s">
        <v>1223</v>
      </c>
    </row>
    <row r="4440" spans="1:16" x14ac:dyDescent="0.35">
      <c r="A4440" t="str">
        <f>VLOOKUP(E4440,kontoplaan!A247:F1715,6,FALSE)</f>
        <v>Põhitegevuse kulud</v>
      </c>
      <c r="B4440" t="str">
        <f>VLOOKUP(E4440,kontogrupp!A1033:B2360,2,FALSE)</f>
        <v>41 - toetused füüsilistele isikutele</v>
      </c>
      <c r="C4440" t="s">
        <v>1229</v>
      </c>
      <c r="D4440">
        <v>202188</v>
      </c>
      <c r="E4440" s="1">
        <v>413100</v>
      </c>
      <c r="F4440" t="s">
        <v>1229</v>
      </c>
      <c r="G4440" t="s">
        <v>1016</v>
      </c>
      <c r="H4440" t="s">
        <v>1017</v>
      </c>
      <c r="I4440" t="s">
        <v>1230</v>
      </c>
      <c r="J4440" t="s">
        <v>1231</v>
      </c>
      <c r="O4440" t="s">
        <v>1234</v>
      </c>
      <c r="P4440" t="s">
        <v>1229</v>
      </c>
    </row>
    <row r="4441" spans="1:16" hidden="1" x14ac:dyDescent="0.35">
      <c r="A4441" t="str">
        <f>VLOOKUP(E4441,kontoplaan!A248:F1716,6,FALSE)</f>
        <v>Põhitegevuse tulud</v>
      </c>
      <c r="B4441" t="str">
        <f>VLOOKUP(E4441,kontogrupp!A1034:B2361,2,FALSE)</f>
        <v>35 - saadud toetused</v>
      </c>
      <c r="C4441" t="s">
        <v>1752</v>
      </c>
      <c r="D4441">
        <v>27175</v>
      </c>
      <c r="E4441" s="1">
        <v>350001</v>
      </c>
      <c r="F4441" t="s">
        <v>1752</v>
      </c>
      <c r="G4441" t="s">
        <v>1016</v>
      </c>
      <c r="H4441" t="s">
        <v>1017</v>
      </c>
      <c r="I4441" t="s">
        <v>565</v>
      </c>
      <c r="J4441" t="s">
        <v>566</v>
      </c>
      <c r="M4441" t="s">
        <v>1746</v>
      </c>
      <c r="N4441" t="s">
        <v>1747</v>
      </c>
      <c r="O4441" t="s">
        <v>1748</v>
      </c>
      <c r="P4441" t="s">
        <v>1749</v>
      </c>
    </row>
    <row r="4442" spans="1:16" hidden="1" x14ac:dyDescent="0.35">
      <c r="A4442" t="str">
        <f>VLOOKUP(E4442,kontoplaan!A249:F1717,6,FALSE)</f>
        <v>Põhitegevuse tulud</v>
      </c>
      <c r="B4442" t="str">
        <f>VLOOKUP(E4442,kontogrupp!A1035:B2362,2,FALSE)</f>
        <v>35 - saadud toetused</v>
      </c>
      <c r="C4442" t="s">
        <v>1539</v>
      </c>
      <c r="D4442">
        <v>10000</v>
      </c>
      <c r="E4442" s="1">
        <v>35000010</v>
      </c>
      <c r="F4442" t="s">
        <v>1539</v>
      </c>
      <c r="G4442" t="s">
        <v>1016</v>
      </c>
      <c r="H4442" t="s">
        <v>1017</v>
      </c>
      <c r="I4442" t="s">
        <v>1051</v>
      </c>
      <c r="J4442" t="s">
        <v>1052</v>
      </c>
      <c r="M4442" t="s">
        <v>1777</v>
      </c>
      <c r="N4442" t="s">
        <v>1778</v>
      </c>
      <c r="O4442" t="s">
        <v>1779</v>
      </c>
      <c r="P4442" t="s">
        <v>1780</v>
      </c>
    </row>
    <row r="4443" spans="1:16" x14ac:dyDescent="0.35">
      <c r="A4443" t="str">
        <f>VLOOKUP(E4443,kontoplaan!A250:F1718,6,FALSE)</f>
        <v>Põhitegevuse kulud</v>
      </c>
      <c r="B4443" t="str">
        <f>VLOOKUP(E4443,kontogrupp!A1036:B2363,2,FALSE)</f>
        <v>55 - majandamiskulud</v>
      </c>
      <c r="C4443" t="s">
        <v>678</v>
      </c>
      <c r="D4443">
        <v>1830</v>
      </c>
      <c r="E4443" s="1">
        <v>551410</v>
      </c>
      <c r="F4443" t="s">
        <v>678</v>
      </c>
      <c r="G4443" t="s">
        <v>1116</v>
      </c>
      <c r="H4443" t="s">
        <v>1117</v>
      </c>
      <c r="I4443" t="s">
        <v>21</v>
      </c>
      <c r="J4443" t="s">
        <v>22</v>
      </c>
    </row>
    <row r="4444" spans="1:16" hidden="1" x14ac:dyDescent="0.35">
      <c r="A4444" t="str">
        <f>VLOOKUP(E4444,kontoplaan!A251:F1719,6,FALSE)</f>
        <v>Investeerimistegevuse tulud</v>
      </c>
      <c r="B4444" t="str">
        <f>VLOOKUP(E4444,kontogrupp!A1037:B2364,2,FALSE)</f>
        <v>65 - finantstulud ja -kulud</v>
      </c>
      <c r="C4444" t="s">
        <v>1488</v>
      </c>
      <c r="D4444">
        <v>27000</v>
      </c>
      <c r="E4444" s="1">
        <v>655000</v>
      </c>
      <c r="F4444" t="s">
        <v>1488</v>
      </c>
      <c r="G4444" t="s">
        <v>1116</v>
      </c>
      <c r="H4444" t="s">
        <v>1117</v>
      </c>
      <c r="I4444" t="s">
        <v>21</v>
      </c>
      <c r="J4444" t="s">
        <v>22</v>
      </c>
    </row>
    <row r="4445" spans="1:16" hidden="1" x14ac:dyDescent="0.35">
      <c r="A4445" t="str">
        <f>VLOOKUP(E4445,kontoplaan!A2:F1470,6,FALSE)</f>
        <v>Finantseerimistegevus</v>
      </c>
      <c r="B4445" t="str">
        <f>VLOOKUP(E4445,kontogrupp!A1038:B2365,2,FALSE)</f>
        <v>25-kohustised</v>
      </c>
      <c r="C4445" t="s">
        <v>962</v>
      </c>
      <c r="D4445">
        <v>3615527</v>
      </c>
      <c r="E4445" s="1">
        <v>2585</v>
      </c>
      <c r="F4445" t="s">
        <v>962</v>
      </c>
      <c r="G4445" t="s">
        <v>1116</v>
      </c>
      <c r="H4445" t="s">
        <v>1117</v>
      </c>
      <c r="I4445" t="s">
        <v>21</v>
      </c>
      <c r="J4445" t="s">
        <v>22</v>
      </c>
    </row>
    <row r="4446" spans="1:16" hidden="1" x14ac:dyDescent="0.35">
      <c r="A4446" t="str">
        <f>VLOOKUP(E4446,kontoplaan!A3:F1471,6,FALSE)</f>
        <v>Finantseerimistegevus</v>
      </c>
      <c r="B4446" t="str">
        <f>VLOOKUP(E4446,kontogrupp!A1039:B2366,2,FALSE)</f>
        <v>25 - kohustised</v>
      </c>
      <c r="C4446" t="s">
        <v>959</v>
      </c>
      <c r="D4446">
        <v>-2701776</v>
      </c>
      <c r="E4446" s="1">
        <v>2586</v>
      </c>
      <c r="F4446" t="s">
        <v>959</v>
      </c>
      <c r="G4446" t="s">
        <v>1116</v>
      </c>
      <c r="H4446" t="s">
        <v>1117</v>
      </c>
      <c r="I4446" t="s">
        <v>21</v>
      </c>
      <c r="J4446" t="s">
        <v>22</v>
      </c>
    </row>
    <row r="4447" spans="1:16" hidden="1" x14ac:dyDescent="0.35">
      <c r="A4447" t="str">
        <f>VLOOKUP(E4447,kontoplaan!A4:F1472,6,FALSE)</f>
        <v>Investeerimistegevuse kulud</v>
      </c>
      <c r="B4447" t="str">
        <f>VLOOKUP(E4447,kontogrupp!A1040:B2367,2,FALSE)</f>
        <v>65 - finantstulud ja -kulud</v>
      </c>
      <c r="C4447" t="s">
        <v>1154</v>
      </c>
      <c r="D4447">
        <v>876763</v>
      </c>
      <c r="E4447" s="1">
        <v>650100</v>
      </c>
      <c r="F4447" t="s">
        <v>1154</v>
      </c>
      <c r="G4447" t="s">
        <v>1116</v>
      </c>
      <c r="H4447" t="s">
        <v>1117</v>
      </c>
      <c r="I4447" t="s">
        <v>21</v>
      </c>
      <c r="J4447" t="s">
        <v>22</v>
      </c>
    </row>
    <row r="4448" spans="1:16" x14ac:dyDescent="0.35">
      <c r="A4448" t="str">
        <f>VLOOKUP(E4448,kontoplaan!A5:F1473,6,FALSE)</f>
        <v>Põhitegevuse kulud</v>
      </c>
      <c r="B4448" t="str">
        <f>VLOOKUP(E4448,kontogrupp!A1041:B2368,2,FALSE)</f>
        <v>50 - tööjõukulud</v>
      </c>
      <c r="C4448" t="s">
        <v>28</v>
      </c>
      <c r="D4448">
        <v>60795</v>
      </c>
      <c r="E4448" s="1">
        <v>506000</v>
      </c>
      <c r="F4448" t="s">
        <v>28</v>
      </c>
      <c r="G4448" t="s">
        <v>288</v>
      </c>
      <c r="H4448" t="s">
        <v>289</v>
      </c>
      <c r="I4448" t="s">
        <v>117</v>
      </c>
      <c r="J4448" t="s">
        <v>118</v>
      </c>
    </row>
    <row r="4449" spans="1:12" x14ac:dyDescent="0.35">
      <c r="A4449" t="str">
        <f>VLOOKUP(E4449,kontoplaan!A6:F1474,6,FALSE)</f>
        <v>Põhitegevuse kulud</v>
      </c>
      <c r="B4449" t="str">
        <f>VLOOKUP(E4449,kontogrupp!A1042:B2369,2,FALSE)</f>
        <v>50 - tööjõukulud</v>
      </c>
      <c r="C4449" t="s">
        <v>220</v>
      </c>
      <c r="D4449">
        <v>33362</v>
      </c>
      <c r="E4449" s="1">
        <v>500210</v>
      </c>
      <c r="F4449" t="s">
        <v>220</v>
      </c>
      <c r="G4449" t="s">
        <v>531</v>
      </c>
      <c r="H4449" t="s">
        <v>532</v>
      </c>
      <c r="I4449" t="s">
        <v>533</v>
      </c>
      <c r="J4449" t="s">
        <v>534</v>
      </c>
    </row>
    <row r="4450" spans="1:12" x14ac:dyDescent="0.35">
      <c r="A4450" t="str">
        <f>VLOOKUP(E4450,kontoplaan!A7:F1475,6,FALSE)</f>
        <v>Põhitegevuse kulud</v>
      </c>
      <c r="B4450" t="str">
        <f>VLOOKUP(E4450,kontogrupp!A1043:B2370,2,FALSE)</f>
        <v>50 - tööjõukulud</v>
      </c>
      <c r="C4450" t="s">
        <v>102</v>
      </c>
      <c r="D4450">
        <v>118489</v>
      </c>
      <c r="E4450" s="1">
        <v>500250</v>
      </c>
      <c r="F4450" t="s">
        <v>102</v>
      </c>
      <c r="G4450" t="s">
        <v>531</v>
      </c>
      <c r="H4450" t="s">
        <v>532</v>
      </c>
      <c r="I4450" t="s">
        <v>533</v>
      </c>
      <c r="J4450" t="s">
        <v>534</v>
      </c>
    </row>
    <row r="4451" spans="1:12" x14ac:dyDescent="0.35">
      <c r="A4451" t="str">
        <f>VLOOKUP(E4451,kontoplaan!A8:F1476,6,FALSE)</f>
        <v>Põhitegevuse kulud</v>
      </c>
      <c r="B4451" t="str">
        <f>VLOOKUP(E4451,kontogrupp!A1044:B2371,2,FALSE)</f>
        <v>50 - tööjõukulud</v>
      </c>
      <c r="C4451" t="s">
        <v>227</v>
      </c>
      <c r="D4451">
        <v>433441</v>
      </c>
      <c r="E4451" s="1">
        <v>500280</v>
      </c>
      <c r="F4451" t="s">
        <v>227</v>
      </c>
      <c r="G4451" t="s">
        <v>531</v>
      </c>
      <c r="H4451" t="s">
        <v>532</v>
      </c>
      <c r="I4451" t="s">
        <v>533</v>
      </c>
      <c r="J4451" t="s">
        <v>534</v>
      </c>
    </row>
    <row r="4452" spans="1:12" x14ac:dyDescent="0.35">
      <c r="A4452" t="str">
        <f>VLOOKUP(E4452,kontoplaan!A9:F1477,6,FALSE)</f>
        <v>Põhitegevuse kulud</v>
      </c>
      <c r="B4452" t="str">
        <f>VLOOKUP(E4452,kontogrupp!A1045:B2372,2,FALSE)</f>
        <v>50 - tööjõukulud</v>
      </c>
      <c r="C4452" t="s">
        <v>97</v>
      </c>
      <c r="D4452">
        <v>11000</v>
      </c>
      <c r="E4452" s="1">
        <v>500500</v>
      </c>
      <c r="F4452" t="s">
        <v>97</v>
      </c>
      <c r="G4452" t="s">
        <v>531</v>
      </c>
      <c r="H4452" t="s">
        <v>532</v>
      </c>
      <c r="I4452" t="s">
        <v>533</v>
      </c>
      <c r="J4452" t="s">
        <v>534</v>
      </c>
    </row>
    <row r="4453" spans="1:12" x14ac:dyDescent="0.35">
      <c r="A4453" t="str">
        <f>VLOOKUP(E4453,kontoplaan!A10:F1478,6,FALSE)</f>
        <v>Põhitegevuse kulud</v>
      </c>
      <c r="B4453" t="str">
        <f>VLOOKUP(E4453,kontogrupp!A1046:B2373,2,FALSE)</f>
        <v>50 - tööjõukulud</v>
      </c>
      <c r="C4453" t="s">
        <v>28</v>
      </c>
      <c r="D4453">
        <v>196777</v>
      </c>
      <c r="E4453" s="1">
        <v>506000</v>
      </c>
      <c r="F4453" t="s">
        <v>28</v>
      </c>
      <c r="G4453" t="s">
        <v>531</v>
      </c>
      <c r="H4453" t="s">
        <v>532</v>
      </c>
      <c r="I4453" t="s">
        <v>533</v>
      </c>
      <c r="J4453" t="s">
        <v>534</v>
      </c>
    </row>
    <row r="4454" spans="1:12" x14ac:dyDescent="0.35">
      <c r="A4454" t="str">
        <f>VLOOKUP(E4454,kontoplaan!A11:F1479,6,FALSE)</f>
        <v>Põhitegevuse kulud</v>
      </c>
      <c r="B4454" t="str">
        <f>VLOOKUP(E4454,kontogrupp!A1047:B2374,2,FALSE)</f>
        <v>50 - tööjõukulud</v>
      </c>
      <c r="C4454" t="s">
        <v>18</v>
      </c>
      <c r="D4454">
        <v>4770</v>
      </c>
      <c r="E4454" s="1">
        <v>506040</v>
      </c>
      <c r="F4454" t="s">
        <v>18</v>
      </c>
      <c r="G4454" t="s">
        <v>531</v>
      </c>
      <c r="H4454" t="s">
        <v>532</v>
      </c>
      <c r="I4454" t="s">
        <v>533</v>
      </c>
      <c r="J4454" t="s">
        <v>534</v>
      </c>
    </row>
    <row r="4455" spans="1:12" x14ac:dyDescent="0.35">
      <c r="A4455" t="str">
        <f>VLOOKUP(E4455,kontoplaan!A12:F1480,6,FALSE)</f>
        <v>Põhitegevuse kulud</v>
      </c>
      <c r="B4455" t="str">
        <f>VLOOKUP(E4455,kontogrupp!A1048:B2375,2,FALSE)</f>
        <v>55 - majandamiskulud</v>
      </c>
      <c r="C4455" t="s">
        <v>400</v>
      </c>
      <c r="D4455">
        <v>56000</v>
      </c>
      <c r="E4455" s="1">
        <v>551106</v>
      </c>
      <c r="F4455" t="s">
        <v>400</v>
      </c>
      <c r="G4455" t="s">
        <v>531</v>
      </c>
      <c r="H4455" t="s">
        <v>532</v>
      </c>
      <c r="I4455" t="s">
        <v>533</v>
      </c>
      <c r="J4455" t="s">
        <v>534</v>
      </c>
      <c r="K4455" t="s">
        <v>535</v>
      </c>
      <c r="L4455" t="s">
        <v>536</v>
      </c>
    </row>
    <row r="4456" spans="1:12" x14ac:dyDescent="0.35">
      <c r="A4456" t="str">
        <f>VLOOKUP(E4456,kontoplaan!A13:F1481,6,FALSE)</f>
        <v>Põhitegevuse kulud</v>
      </c>
      <c r="B4456" t="str">
        <f>VLOOKUP(E4456,kontogrupp!A1049:B2376,2,FALSE)</f>
        <v>55 - majandamiskulud</v>
      </c>
      <c r="C4456" t="s">
        <v>400</v>
      </c>
      <c r="D4456">
        <v>26430</v>
      </c>
      <c r="E4456" s="1">
        <v>551106</v>
      </c>
      <c r="F4456" t="s">
        <v>400</v>
      </c>
      <c r="G4456" t="s">
        <v>531</v>
      </c>
      <c r="H4456" t="s">
        <v>532</v>
      </c>
      <c r="I4456" t="s">
        <v>533</v>
      </c>
      <c r="J4456" t="s">
        <v>534</v>
      </c>
      <c r="K4456" t="s">
        <v>535</v>
      </c>
      <c r="L4456" t="s">
        <v>536</v>
      </c>
    </row>
    <row r="4457" spans="1:12" hidden="1" x14ac:dyDescent="0.35">
      <c r="A4457" t="str">
        <f>VLOOKUP(E4457,kontoplaan!A14:F1482,6,FALSE)</f>
        <v>Investeerimistegevuse kulud</v>
      </c>
      <c r="B4457" t="str">
        <f>VLOOKUP(E4457,kontogrupp!A1050:B2377,2,FALSE)</f>
        <v>65 - finantstulud ja -kulud</v>
      </c>
      <c r="C4457" t="s">
        <v>954</v>
      </c>
      <c r="D4457">
        <v>700</v>
      </c>
      <c r="E4457" s="1">
        <v>650200</v>
      </c>
      <c r="F4457" t="s">
        <v>954</v>
      </c>
      <c r="G4457" t="s">
        <v>531</v>
      </c>
      <c r="H4457" t="s">
        <v>532</v>
      </c>
      <c r="I4457" t="s">
        <v>955</v>
      </c>
      <c r="J4457" t="s">
        <v>956</v>
      </c>
    </row>
    <row r="4458" spans="1:12" hidden="1" x14ac:dyDescent="0.35">
      <c r="A4458" t="str">
        <f>VLOOKUP(E4458,kontoplaan!A15:F1483,6,FALSE)</f>
        <v>Finantseerimistegevus</v>
      </c>
      <c r="B4458" t="str">
        <f>VLOOKUP(E4458,kontogrupp!A1051:B2378,2,FALSE)</f>
        <v>20 - kapitalirendi kohustised</v>
      </c>
      <c r="C4458" t="s">
        <v>1491</v>
      </c>
      <c r="D4458">
        <v>-6000</v>
      </c>
      <c r="E4458" s="1">
        <v>208200</v>
      </c>
      <c r="F4458" t="s">
        <v>1491</v>
      </c>
      <c r="G4458" t="s">
        <v>531</v>
      </c>
      <c r="H4458" t="s">
        <v>532</v>
      </c>
      <c r="I4458" t="s">
        <v>955</v>
      </c>
      <c r="J4458" t="s">
        <v>956</v>
      </c>
    </row>
    <row r="4459" spans="1:12" hidden="1" x14ac:dyDescent="0.35">
      <c r="A4459" t="str">
        <f>VLOOKUP(E4459,kontoplaan!A16:F1484,6,FALSE)</f>
        <v>Likviidsete vahendite muutus</v>
      </c>
      <c r="B4459">
        <f>VLOOKUP(E4459,kontogrupp!A1052:B2379,2,FALSE)</f>
        <v>0</v>
      </c>
      <c r="C4459" t="s">
        <v>1150</v>
      </c>
      <c r="D4459">
        <v>-1065081</v>
      </c>
      <c r="E4459" s="1">
        <v>100100</v>
      </c>
      <c r="F4459" t="s">
        <v>1150</v>
      </c>
      <c r="G4459" t="s">
        <v>1116</v>
      </c>
      <c r="H4459" t="s">
        <v>1117</v>
      </c>
      <c r="I4459" t="s">
        <v>21</v>
      </c>
      <c r="J4459" t="s">
        <v>22</v>
      </c>
    </row>
    <row r="4460" spans="1:12" x14ac:dyDescent="0.35">
      <c r="D4460">
        <f>SUBTOTAL(9,D2:D4459)</f>
        <v>37242984</v>
      </c>
    </row>
  </sheetData>
  <autoFilter ref="A1:R4459">
    <filterColumn colId="0">
      <filters>
        <filter val="Põhitegevuse kulud"/>
      </filters>
    </filterColumn>
  </autoFilter>
  <pageMargins left="0.7" right="0.7" top="0.75" bottom="0.75" header="0.3" footer="0.3"/>
  <pageSetup orientation="portrait" horizontalDpi="4294967295" verticalDpi="429496729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1"/>
  <sheetViews>
    <sheetView topLeftCell="A1418" workbookViewId="0">
      <selection activeCell="A1471" sqref="A1471"/>
    </sheetView>
  </sheetViews>
  <sheetFormatPr defaultRowHeight="14.5" x14ac:dyDescent="0.35"/>
  <sheetData>
    <row r="1" spans="1:6" x14ac:dyDescent="0.35">
      <c r="A1" t="s">
        <v>2968</v>
      </c>
      <c r="B1" t="s">
        <v>2969</v>
      </c>
      <c r="C1" t="s">
        <v>2970</v>
      </c>
      <c r="D1" t="s">
        <v>2971</v>
      </c>
      <c r="E1" t="s">
        <v>2972</v>
      </c>
      <c r="F1" t="s">
        <v>2973</v>
      </c>
    </row>
    <row r="2" spans="1:6" x14ac:dyDescent="0.35">
      <c r="A2" s="1">
        <v>1</v>
      </c>
      <c r="B2" t="s">
        <v>2975</v>
      </c>
      <c r="C2" t="s">
        <v>2973</v>
      </c>
      <c r="D2" t="s">
        <v>2974</v>
      </c>
      <c r="E2" t="s">
        <v>2976</v>
      </c>
      <c r="F2" t="s">
        <v>2977</v>
      </c>
    </row>
    <row r="3" spans="1:6" x14ac:dyDescent="0.35">
      <c r="A3" s="1">
        <v>2</v>
      </c>
      <c r="B3" t="s">
        <v>2979</v>
      </c>
      <c r="C3" t="s">
        <v>2973</v>
      </c>
      <c r="D3" t="s">
        <v>2974</v>
      </c>
      <c r="E3" t="s">
        <v>2976</v>
      </c>
      <c r="F3" t="s">
        <v>2977</v>
      </c>
    </row>
    <row r="4" spans="1:6" x14ac:dyDescent="0.35">
      <c r="A4" s="1">
        <v>3</v>
      </c>
      <c r="B4" t="s">
        <v>2981</v>
      </c>
      <c r="C4" t="s">
        <v>2973</v>
      </c>
      <c r="D4" t="s">
        <v>2974</v>
      </c>
      <c r="E4" t="s">
        <v>2974</v>
      </c>
      <c r="F4" t="s">
        <v>2982</v>
      </c>
    </row>
    <row r="5" spans="1:6" x14ac:dyDescent="0.35">
      <c r="A5" s="1">
        <v>4</v>
      </c>
      <c r="B5" t="s">
        <v>2984</v>
      </c>
      <c r="C5" t="s">
        <v>2973</v>
      </c>
      <c r="D5" t="s">
        <v>2974</v>
      </c>
      <c r="E5" t="s">
        <v>2978</v>
      </c>
      <c r="F5" t="s">
        <v>2985</v>
      </c>
    </row>
    <row r="6" spans="1:6" x14ac:dyDescent="0.35">
      <c r="A6" s="1">
        <v>5</v>
      </c>
      <c r="B6" t="s">
        <v>2987</v>
      </c>
      <c r="C6" t="s">
        <v>2973</v>
      </c>
      <c r="D6" t="s">
        <v>2988</v>
      </c>
      <c r="E6" t="s">
        <v>2978</v>
      </c>
      <c r="F6" t="s">
        <v>2985</v>
      </c>
    </row>
    <row r="7" spans="1:6" x14ac:dyDescent="0.35">
      <c r="A7" s="1">
        <v>6</v>
      </c>
      <c r="B7" t="s">
        <v>2989</v>
      </c>
      <c r="C7" t="s">
        <v>2973</v>
      </c>
      <c r="D7" t="s">
        <v>2988</v>
      </c>
      <c r="E7" t="s">
        <v>2978</v>
      </c>
      <c r="F7" t="s">
        <v>2985</v>
      </c>
    </row>
    <row r="8" spans="1:6" x14ac:dyDescent="0.35">
      <c r="A8" s="1">
        <v>10</v>
      </c>
      <c r="B8" t="s">
        <v>2990</v>
      </c>
      <c r="C8" t="s">
        <v>2973</v>
      </c>
      <c r="D8" t="s">
        <v>2974</v>
      </c>
      <c r="E8" t="s">
        <v>2976</v>
      </c>
      <c r="F8" t="s">
        <v>2977</v>
      </c>
    </row>
    <row r="9" spans="1:6" x14ac:dyDescent="0.35">
      <c r="A9" s="1">
        <v>15</v>
      </c>
      <c r="B9" t="s">
        <v>2991</v>
      </c>
      <c r="C9" t="s">
        <v>2973</v>
      </c>
      <c r="D9" t="s">
        <v>2974</v>
      </c>
      <c r="E9" t="s">
        <v>2983</v>
      </c>
      <c r="F9" t="s">
        <v>2992</v>
      </c>
    </row>
    <row r="10" spans="1:6" x14ac:dyDescent="0.35">
      <c r="A10" s="1">
        <v>20</v>
      </c>
      <c r="B10" t="s">
        <v>2993</v>
      </c>
      <c r="C10" t="s">
        <v>2973</v>
      </c>
      <c r="D10" t="s">
        <v>2974</v>
      </c>
      <c r="E10" t="s">
        <v>2976</v>
      </c>
      <c r="F10" t="s">
        <v>2977</v>
      </c>
    </row>
    <row r="11" spans="1:6" x14ac:dyDescent="0.35">
      <c r="A11" s="1">
        <v>25</v>
      </c>
      <c r="B11" t="s">
        <v>2994</v>
      </c>
      <c r="C11" t="s">
        <v>2973</v>
      </c>
      <c r="D11" t="s">
        <v>2974</v>
      </c>
      <c r="E11" t="s">
        <v>2986</v>
      </c>
      <c r="F11" t="s">
        <v>2995</v>
      </c>
    </row>
    <row r="12" spans="1:6" x14ac:dyDescent="0.35">
      <c r="A12" s="1">
        <v>29</v>
      </c>
      <c r="B12" t="s">
        <v>2996</v>
      </c>
      <c r="C12" t="s">
        <v>2973</v>
      </c>
      <c r="D12" t="s">
        <v>2974</v>
      </c>
      <c r="E12" t="s">
        <v>2976</v>
      </c>
      <c r="F12" t="s">
        <v>2977</v>
      </c>
    </row>
    <row r="13" spans="1:6" x14ac:dyDescent="0.35">
      <c r="A13" s="1">
        <v>30</v>
      </c>
      <c r="B13" t="s">
        <v>2997</v>
      </c>
      <c r="C13" t="s">
        <v>2973</v>
      </c>
      <c r="D13" t="s">
        <v>2974</v>
      </c>
      <c r="E13" t="s">
        <v>2974</v>
      </c>
      <c r="F13" t="s">
        <v>2982</v>
      </c>
    </row>
    <row r="14" spans="1:6" x14ac:dyDescent="0.35">
      <c r="A14" s="1">
        <v>32</v>
      </c>
      <c r="B14" t="s">
        <v>2998</v>
      </c>
      <c r="C14" t="s">
        <v>2973</v>
      </c>
      <c r="D14" t="s">
        <v>2974</v>
      </c>
      <c r="E14" t="s">
        <v>2974</v>
      </c>
      <c r="F14" t="s">
        <v>2982</v>
      </c>
    </row>
    <row r="15" spans="1:6" x14ac:dyDescent="0.35">
      <c r="A15" s="1">
        <v>35</v>
      </c>
      <c r="B15" t="s">
        <v>2999</v>
      </c>
      <c r="C15" t="s">
        <v>2973</v>
      </c>
      <c r="D15" t="s">
        <v>2974</v>
      </c>
      <c r="E15" t="s">
        <v>2974</v>
      </c>
      <c r="F15" t="s">
        <v>2982</v>
      </c>
    </row>
    <row r="16" spans="1:6" x14ac:dyDescent="0.35">
      <c r="A16" s="1">
        <v>38</v>
      </c>
      <c r="B16" t="s">
        <v>3000</v>
      </c>
      <c r="C16" t="s">
        <v>2973</v>
      </c>
      <c r="D16" t="s">
        <v>2974</v>
      </c>
      <c r="E16" t="s">
        <v>2980</v>
      </c>
      <c r="F16" t="s">
        <v>3001</v>
      </c>
    </row>
    <row r="17" spans="1:6" x14ac:dyDescent="0.35">
      <c r="A17" s="1">
        <v>41</v>
      </c>
      <c r="B17" t="s">
        <v>3002</v>
      </c>
      <c r="C17" t="s">
        <v>2973</v>
      </c>
      <c r="D17" t="s">
        <v>2974</v>
      </c>
      <c r="E17" t="s">
        <v>2978</v>
      </c>
      <c r="F17" t="s">
        <v>2985</v>
      </c>
    </row>
    <row r="18" spans="1:6" x14ac:dyDescent="0.35">
      <c r="A18" s="1">
        <v>45</v>
      </c>
      <c r="B18" t="s">
        <v>3003</v>
      </c>
      <c r="C18" t="s">
        <v>2973</v>
      </c>
      <c r="D18" t="s">
        <v>2988</v>
      </c>
      <c r="E18" t="s">
        <v>2978</v>
      </c>
      <c r="F18" t="s">
        <v>2985</v>
      </c>
    </row>
    <row r="19" spans="1:6" x14ac:dyDescent="0.35">
      <c r="A19" s="1">
        <v>50</v>
      </c>
      <c r="B19" t="s">
        <v>3004</v>
      </c>
      <c r="C19" t="s">
        <v>2973</v>
      </c>
      <c r="D19" t="s">
        <v>2988</v>
      </c>
      <c r="E19" t="s">
        <v>2978</v>
      </c>
      <c r="F19" t="s">
        <v>2985</v>
      </c>
    </row>
    <row r="20" spans="1:6" x14ac:dyDescent="0.35">
      <c r="A20" s="1">
        <v>55</v>
      </c>
      <c r="B20" t="s">
        <v>3005</v>
      </c>
      <c r="C20" t="s">
        <v>2973</v>
      </c>
      <c r="D20" t="s">
        <v>2974</v>
      </c>
      <c r="E20" t="s">
        <v>2978</v>
      </c>
      <c r="F20" t="s">
        <v>2985</v>
      </c>
    </row>
    <row r="21" spans="1:6" x14ac:dyDescent="0.35">
      <c r="A21" s="1">
        <v>60</v>
      </c>
      <c r="B21" t="s">
        <v>3006</v>
      </c>
      <c r="C21" t="s">
        <v>2973</v>
      </c>
      <c r="D21" t="s">
        <v>2974</v>
      </c>
      <c r="E21" t="s">
        <v>2978</v>
      </c>
      <c r="F21" t="s">
        <v>2985</v>
      </c>
    </row>
    <row r="22" spans="1:6" x14ac:dyDescent="0.35">
      <c r="A22" s="1">
        <v>61</v>
      </c>
      <c r="B22" t="s">
        <v>3007</v>
      </c>
      <c r="C22" t="s">
        <v>2973</v>
      </c>
      <c r="D22" t="s">
        <v>2988</v>
      </c>
      <c r="E22" t="s">
        <v>2983</v>
      </c>
      <c r="F22" t="s">
        <v>2992</v>
      </c>
    </row>
    <row r="23" spans="1:6" x14ac:dyDescent="0.35">
      <c r="A23" s="1">
        <v>65</v>
      </c>
      <c r="B23" t="s">
        <v>3008</v>
      </c>
      <c r="C23" t="s">
        <v>2973</v>
      </c>
      <c r="D23" t="s">
        <v>2974</v>
      </c>
      <c r="E23" t="s">
        <v>2983</v>
      </c>
      <c r="F23" t="s">
        <v>2992</v>
      </c>
    </row>
    <row r="24" spans="1:6" x14ac:dyDescent="0.35">
      <c r="A24" s="1">
        <v>100</v>
      </c>
      <c r="B24" t="s">
        <v>3009</v>
      </c>
      <c r="C24" t="s">
        <v>2973</v>
      </c>
      <c r="D24" t="s">
        <v>2974</v>
      </c>
      <c r="E24" t="s">
        <v>3010</v>
      </c>
      <c r="F24" t="s">
        <v>3011</v>
      </c>
    </row>
    <row r="25" spans="1:6" x14ac:dyDescent="0.35">
      <c r="A25" s="1">
        <v>101</v>
      </c>
      <c r="B25" t="s">
        <v>3012</v>
      </c>
      <c r="C25" t="s">
        <v>2973</v>
      </c>
      <c r="D25" t="s">
        <v>2974</v>
      </c>
      <c r="E25" t="s">
        <v>3010</v>
      </c>
      <c r="F25" t="s">
        <v>3011</v>
      </c>
    </row>
    <row r="26" spans="1:6" x14ac:dyDescent="0.35">
      <c r="A26" s="1">
        <v>102</v>
      </c>
      <c r="B26" t="s">
        <v>3013</v>
      </c>
      <c r="C26" t="s">
        <v>2973</v>
      </c>
      <c r="D26" t="s">
        <v>2974</v>
      </c>
      <c r="E26" t="s">
        <v>2976</v>
      </c>
      <c r="F26" t="s">
        <v>2977</v>
      </c>
    </row>
    <row r="27" spans="1:6" x14ac:dyDescent="0.35">
      <c r="A27" s="1">
        <v>103</v>
      </c>
      <c r="B27" t="s">
        <v>3014</v>
      </c>
      <c r="C27" t="s">
        <v>2973</v>
      </c>
      <c r="D27" t="s">
        <v>2974</v>
      </c>
      <c r="E27" t="s">
        <v>2976</v>
      </c>
      <c r="F27" t="s">
        <v>2977</v>
      </c>
    </row>
    <row r="28" spans="1:6" x14ac:dyDescent="0.35">
      <c r="A28" s="1">
        <v>106</v>
      </c>
      <c r="B28" t="s">
        <v>3015</v>
      </c>
      <c r="C28" t="s">
        <v>2973</v>
      </c>
      <c r="D28" t="s">
        <v>2974</v>
      </c>
      <c r="E28" t="s">
        <v>2976</v>
      </c>
      <c r="F28" t="s">
        <v>2977</v>
      </c>
    </row>
    <row r="29" spans="1:6" x14ac:dyDescent="0.35">
      <c r="A29" s="1">
        <v>107</v>
      </c>
      <c r="B29" t="s">
        <v>3016</v>
      </c>
      <c r="C29" t="s">
        <v>2973</v>
      </c>
      <c r="D29" t="s">
        <v>2974</v>
      </c>
      <c r="E29" t="s">
        <v>2976</v>
      </c>
      <c r="F29" t="s">
        <v>2977</v>
      </c>
    </row>
    <row r="30" spans="1:6" x14ac:dyDescent="0.35">
      <c r="A30" s="1">
        <v>108</v>
      </c>
      <c r="B30" t="s">
        <v>3017</v>
      </c>
      <c r="C30" t="s">
        <v>2973</v>
      </c>
      <c r="D30" t="s">
        <v>2974</v>
      </c>
      <c r="E30" t="s">
        <v>2976</v>
      </c>
      <c r="F30" t="s">
        <v>2977</v>
      </c>
    </row>
    <row r="31" spans="1:6" x14ac:dyDescent="0.35">
      <c r="A31" s="1">
        <v>150</v>
      </c>
      <c r="B31" t="s">
        <v>3018</v>
      </c>
      <c r="C31" t="s">
        <v>2973</v>
      </c>
      <c r="D31" t="s">
        <v>2974</v>
      </c>
      <c r="E31" t="s">
        <v>2983</v>
      </c>
      <c r="F31" t="s">
        <v>2992</v>
      </c>
    </row>
    <row r="32" spans="1:6" x14ac:dyDescent="0.35">
      <c r="A32" s="1">
        <v>151</v>
      </c>
      <c r="B32" t="s">
        <v>3019</v>
      </c>
      <c r="C32" t="s">
        <v>2973</v>
      </c>
      <c r="D32" t="s">
        <v>2974</v>
      </c>
      <c r="E32" t="s">
        <v>2983</v>
      </c>
      <c r="F32" t="s">
        <v>2992</v>
      </c>
    </row>
    <row r="33" spans="1:6" x14ac:dyDescent="0.35">
      <c r="A33" s="1">
        <v>152</v>
      </c>
      <c r="B33" t="s">
        <v>3020</v>
      </c>
      <c r="C33" t="s">
        <v>2973</v>
      </c>
      <c r="D33" t="s">
        <v>2974</v>
      </c>
      <c r="E33" t="s">
        <v>2983</v>
      </c>
      <c r="F33" t="s">
        <v>2992</v>
      </c>
    </row>
    <row r="34" spans="1:6" x14ac:dyDescent="0.35">
      <c r="A34" s="1">
        <v>153</v>
      </c>
      <c r="B34" t="s">
        <v>3021</v>
      </c>
      <c r="C34" t="s">
        <v>2973</v>
      </c>
      <c r="D34" t="s">
        <v>2974</v>
      </c>
      <c r="E34" t="s">
        <v>2983</v>
      </c>
      <c r="F34" t="s">
        <v>2992</v>
      </c>
    </row>
    <row r="35" spans="1:6" x14ac:dyDescent="0.35">
      <c r="A35" s="1">
        <v>154</v>
      </c>
      <c r="B35" t="s">
        <v>3022</v>
      </c>
      <c r="C35" t="s">
        <v>2973</v>
      </c>
      <c r="D35" t="s">
        <v>2974</v>
      </c>
      <c r="E35" t="s">
        <v>2983</v>
      </c>
      <c r="F35" t="s">
        <v>2992</v>
      </c>
    </row>
    <row r="36" spans="1:6" x14ac:dyDescent="0.35">
      <c r="A36" s="1">
        <v>155</v>
      </c>
      <c r="B36" t="s">
        <v>3023</v>
      </c>
      <c r="C36" t="s">
        <v>2973</v>
      </c>
      <c r="D36" t="s">
        <v>2974</v>
      </c>
      <c r="E36" t="s">
        <v>2983</v>
      </c>
      <c r="F36" t="s">
        <v>2992</v>
      </c>
    </row>
    <row r="37" spans="1:6" x14ac:dyDescent="0.35">
      <c r="A37" s="1">
        <v>156</v>
      </c>
      <c r="B37" t="s">
        <v>3024</v>
      </c>
      <c r="C37" t="s">
        <v>2973</v>
      </c>
      <c r="D37" t="s">
        <v>2974</v>
      </c>
      <c r="E37" t="s">
        <v>2983</v>
      </c>
      <c r="F37" t="s">
        <v>2992</v>
      </c>
    </row>
    <row r="38" spans="1:6" x14ac:dyDescent="0.35">
      <c r="A38" s="1">
        <v>157</v>
      </c>
      <c r="B38" t="s">
        <v>3016</v>
      </c>
      <c r="C38" t="s">
        <v>2973</v>
      </c>
      <c r="D38" t="s">
        <v>2974</v>
      </c>
      <c r="E38" t="s">
        <v>2983</v>
      </c>
      <c r="F38" t="s">
        <v>2992</v>
      </c>
    </row>
    <row r="39" spans="1:6" x14ac:dyDescent="0.35">
      <c r="A39" s="1">
        <v>200</v>
      </c>
      <c r="B39" t="s">
        <v>3025</v>
      </c>
      <c r="C39" t="s">
        <v>2973</v>
      </c>
      <c r="D39" t="s">
        <v>2974</v>
      </c>
      <c r="E39" t="s">
        <v>2976</v>
      </c>
      <c r="F39" t="s">
        <v>2977</v>
      </c>
    </row>
    <row r="40" spans="1:6" x14ac:dyDescent="0.35">
      <c r="A40" s="1">
        <v>201</v>
      </c>
      <c r="B40" t="s">
        <v>3026</v>
      </c>
      <c r="C40" t="s">
        <v>2973</v>
      </c>
      <c r="D40" t="s">
        <v>2974</v>
      </c>
      <c r="E40" t="s">
        <v>2976</v>
      </c>
      <c r="F40" t="s">
        <v>2977</v>
      </c>
    </row>
    <row r="41" spans="1:6" x14ac:dyDescent="0.35">
      <c r="A41" s="1">
        <v>202</v>
      </c>
      <c r="B41" t="s">
        <v>3027</v>
      </c>
      <c r="C41" t="s">
        <v>2973</v>
      </c>
      <c r="D41" t="s">
        <v>2974</v>
      </c>
      <c r="E41" t="s">
        <v>2976</v>
      </c>
      <c r="F41" t="s">
        <v>2977</v>
      </c>
    </row>
    <row r="42" spans="1:6" x14ac:dyDescent="0.35">
      <c r="A42" s="1">
        <v>203</v>
      </c>
      <c r="B42" t="s">
        <v>3028</v>
      </c>
      <c r="C42" t="s">
        <v>2973</v>
      </c>
      <c r="D42" t="s">
        <v>2974</v>
      </c>
      <c r="E42" t="s">
        <v>2976</v>
      </c>
      <c r="F42" t="s">
        <v>2977</v>
      </c>
    </row>
    <row r="43" spans="1:6" x14ac:dyDescent="0.35">
      <c r="A43" s="1">
        <v>206</v>
      </c>
      <c r="B43" t="s">
        <v>3029</v>
      </c>
      <c r="C43" t="s">
        <v>2973</v>
      </c>
      <c r="D43" t="s">
        <v>2974</v>
      </c>
      <c r="E43" t="s">
        <v>2976</v>
      </c>
      <c r="F43" t="s">
        <v>2977</v>
      </c>
    </row>
    <row r="44" spans="1:6" x14ac:dyDescent="0.35">
      <c r="A44" s="1">
        <v>208</v>
      </c>
      <c r="B44" t="s">
        <v>3030</v>
      </c>
      <c r="C44" t="s">
        <v>2973</v>
      </c>
      <c r="D44" t="s">
        <v>2974</v>
      </c>
      <c r="E44" t="s">
        <v>2986</v>
      </c>
      <c r="F44" t="s">
        <v>2995</v>
      </c>
    </row>
    <row r="45" spans="1:6" x14ac:dyDescent="0.35">
      <c r="A45" s="1">
        <v>209</v>
      </c>
      <c r="B45" t="s">
        <v>3031</v>
      </c>
      <c r="C45" t="s">
        <v>2973</v>
      </c>
      <c r="D45" t="s">
        <v>2974</v>
      </c>
      <c r="E45" t="s">
        <v>2986</v>
      </c>
      <c r="F45" t="s">
        <v>2995</v>
      </c>
    </row>
    <row r="46" spans="1:6" x14ac:dyDescent="0.35">
      <c r="A46" s="1">
        <v>250</v>
      </c>
      <c r="B46" t="s">
        <v>3026</v>
      </c>
      <c r="C46" t="s">
        <v>2973</v>
      </c>
      <c r="D46" t="s">
        <v>2974</v>
      </c>
      <c r="E46" t="s">
        <v>2986</v>
      </c>
      <c r="F46" t="s">
        <v>2995</v>
      </c>
    </row>
    <row r="47" spans="1:6" x14ac:dyDescent="0.35">
      <c r="A47" s="1">
        <v>253</v>
      </c>
      <c r="B47" t="s">
        <v>3032</v>
      </c>
      <c r="C47" t="s">
        <v>2973</v>
      </c>
      <c r="D47" t="s">
        <v>2974</v>
      </c>
      <c r="E47" t="s">
        <v>2986</v>
      </c>
      <c r="F47" t="s">
        <v>2995</v>
      </c>
    </row>
    <row r="48" spans="1:6" x14ac:dyDescent="0.35">
      <c r="A48" s="1">
        <v>256</v>
      </c>
      <c r="B48" t="s">
        <v>3029</v>
      </c>
      <c r="C48" t="s">
        <v>2973</v>
      </c>
      <c r="D48" t="s">
        <v>2974</v>
      </c>
      <c r="E48" t="s">
        <v>2986</v>
      </c>
      <c r="F48" t="s">
        <v>2995</v>
      </c>
    </row>
    <row r="49" spans="1:6" x14ac:dyDescent="0.35">
      <c r="A49" s="1">
        <v>257</v>
      </c>
      <c r="B49" t="s">
        <v>3033</v>
      </c>
      <c r="C49" t="s">
        <v>2973</v>
      </c>
      <c r="D49" t="s">
        <v>2974</v>
      </c>
      <c r="E49" t="s">
        <v>2986</v>
      </c>
      <c r="F49" t="s">
        <v>2995</v>
      </c>
    </row>
    <row r="50" spans="1:6" x14ac:dyDescent="0.35">
      <c r="A50" s="1">
        <v>258</v>
      </c>
      <c r="B50" t="s">
        <v>3034</v>
      </c>
      <c r="C50" t="s">
        <v>2973</v>
      </c>
      <c r="D50" t="s">
        <v>2974</v>
      </c>
      <c r="E50" t="s">
        <v>2986</v>
      </c>
      <c r="F50" t="s">
        <v>2995</v>
      </c>
    </row>
    <row r="51" spans="1:6" x14ac:dyDescent="0.35">
      <c r="A51" s="1">
        <v>259</v>
      </c>
      <c r="B51" t="s">
        <v>3031</v>
      </c>
      <c r="C51" t="s">
        <v>2973</v>
      </c>
      <c r="D51" t="s">
        <v>2974</v>
      </c>
      <c r="E51" t="s">
        <v>2986</v>
      </c>
      <c r="F51" t="s">
        <v>2995</v>
      </c>
    </row>
    <row r="52" spans="1:6" x14ac:dyDescent="0.35">
      <c r="A52" s="1">
        <v>290</v>
      </c>
      <c r="B52" t="s">
        <v>3035</v>
      </c>
      <c r="C52" t="s">
        <v>2973</v>
      </c>
      <c r="D52" t="s">
        <v>2974</v>
      </c>
      <c r="E52" t="s">
        <v>2976</v>
      </c>
      <c r="F52" t="s">
        <v>2977</v>
      </c>
    </row>
    <row r="53" spans="1:6" x14ac:dyDescent="0.35">
      <c r="A53" s="1">
        <v>291</v>
      </c>
      <c r="B53" t="s">
        <v>3036</v>
      </c>
      <c r="C53" t="s">
        <v>2973</v>
      </c>
      <c r="D53" t="s">
        <v>2974</v>
      </c>
      <c r="E53" t="s">
        <v>2976</v>
      </c>
      <c r="F53" t="s">
        <v>2977</v>
      </c>
    </row>
    <row r="54" spans="1:6" x14ac:dyDescent="0.35">
      <c r="A54" s="1">
        <v>292</v>
      </c>
      <c r="B54" t="s">
        <v>3037</v>
      </c>
      <c r="C54" t="s">
        <v>2973</v>
      </c>
      <c r="D54" t="s">
        <v>2974</v>
      </c>
      <c r="E54" t="s">
        <v>2976</v>
      </c>
      <c r="F54" t="s">
        <v>2977</v>
      </c>
    </row>
    <row r="55" spans="1:6" x14ac:dyDescent="0.35">
      <c r="A55" s="1">
        <v>297</v>
      </c>
      <c r="B55" t="s">
        <v>3038</v>
      </c>
      <c r="C55" t="s">
        <v>2973</v>
      </c>
      <c r="D55" t="s">
        <v>2974</v>
      </c>
      <c r="E55" t="s">
        <v>2976</v>
      </c>
      <c r="F55" t="s">
        <v>2977</v>
      </c>
    </row>
    <row r="56" spans="1:6" x14ac:dyDescent="0.35">
      <c r="A56" s="1">
        <v>298</v>
      </c>
      <c r="B56" t="s">
        <v>3039</v>
      </c>
      <c r="C56" t="s">
        <v>2973</v>
      </c>
      <c r="D56" t="s">
        <v>2974</v>
      </c>
      <c r="E56" t="s">
        <v>2976</v>
      </c>
      <c r="F56" t="s">
        <v>2977</v>
      </c>
    </row>
    <row r="57" spans="1:6" x14ac:dyDescent="0.35">
      <c r="A57" s="1">
        <v>299</v>
      </c>
      <c r="B57" t="s">
        <v>3040</v>
      </c>
      <c r="C57" t="s">
        <v>2973</v>
      </c>
      <c r="D57" t="s">
        <v>2974</v>
      </c>
      <c r="E57" t="s">
        <v>2976</v>
      </c>
      <c r="F57" t="s">
        <v>2977</v>
      </c>
    </row>
    <row r="58" spans="1:6" x14ac:dyDescent="0.35">
      <c r="A58" s="1">
        <v>300</v>
      </c>
      <c r="B58" t="s">
        <v>3041</v>
      </c>
      <c r="C58" t="s">
        <v>2973</v>
      </c>
      <c r="D58" t="s">
        <v>2974</v>
      </c>
      <c r="E58" t="s">
        <v>2974</v>
      </c>
      <c r="F58" t="s">
        <v>2982</v>
      </c>
    </row>
    <row r="59" spans="1:6" x14ac:dyDescent="0.35">
      <c r="A59" s="1">
        <v>302</v>
      </c>
      <c r="B59" t="s">
        <v>3042</v>
      </c>
      <c r="C59" t="s">
        <v>2973</v>
      </c>
      <c r="D59" t="s">
        <v>2974</v>
      </c>
      <c r="E59" t="s">
        <v>2974</v>
      </c>
      <c r="F59" t="s">
        <v>2982</v>
      </c>
    </row>
    <row r="60" spans="1:6" x14ac:dyDescent="0.35">
      <c r="A60" s="1">
        <v>303</v>
      </c>
      <c r="B60" t="s">
        <v>3043</v>
      </c>
      <c r="C60" t="s">
        <v>2973</v>
      </c>
      <c r="D60" t="s">
        <v>2974</v>
      </c>
      <c r="E60" t="s">
        <v>2974</v>
      </c>
      <c r="F60" t="s">
        <v>2982</v>
      </c>
    </row>
    <row r="61" spans="1:6" x14ac:dyDescent="0.35">
      <c r="A61" s="1">
        <v>304</v>
      </c>
      <c r="B61" t="s">
        <v>3044</v>
      </c>
      <c r="C61" t="s">
        <v>2973</v>
      </c>
      <c r="D61" t="s">
        <v>2974</v>
      </c>
      <c r="E61" t="s">
        <v>2974</v>
      </c>
      <c r="F61" t="s">
        <v>2982</v>
      </c>
    </row>
    <row r="62" spans="1:6" x14ac:dyDescent="0.35">
      <c r="A62" s="1">
        <v>305</v>
      </c>
      <c r="B62" t="s">
        <v>3045</v>
      </c>
      <c r="C62" t="s">
        <v>2973</v>
      </c>
      <c r="D62" t="s">
        <v>2974</v>
      </c>
      <c r="E62" t="s">
        <v>2974</v>
      </c>
      <c r="F62" t="s">
        <v>2982</v>
      </c>
    </row>
    <row r="63" spans="1:6" x14ac:dyDescent="0.35">
      <c r="A63" s="1">
        <v>320</v>
      </c>
      <c r="B63" t="s">
        <v>681</v>
      </c>
      <c r="C63" t="s">
        <v>2973</v>
      </c>
      <c r="D63" t="s">
        <v>2974</v>
      </c>
      <c r="E63" t="s">
        <v>2974</v>
      </c>
      <c r="F63" t="s">
        <v>2982</v>
      </c>
    </row>
    <row r="64" spans="1:6" x14ac:dyDescent="0.35">
      <c r="A64" s="1">
        <v>322</v>
      </c>
      <c r="B64" t="s">
        <v>3046</v>
      </c>
      <c r="C64" t="s">
        <v>2973</v>
      </c>
      <c r="D64" t="s">
        <v>2974</v>
      </c>
      <c r="E64" t="s">
        <v>2974</v>
      </c>
      <c r="F64" t="s">
        <v>2982</v>
      </c>
    </row>
    <row r="65" spans="1:6" x14ac:dyDescent="0.35">
      <c r="A65" s="1">
        <v>323</v>
      </c>
      <c r="B65" t="s">
        <v>3047</v>
      </c>
      <c r="C65" t="s">
        <v>2973</v>
      </c>
      <c r="D65" t="s">
        <v>2974</v>
      </c>
      <c r="E65" t="s">
        <v>2974</v>
      </c>
      <c r="F65" t="s">
        <v>2982</v>
      </c>
    </row>
    <row r="66" spans="1:6" x14ac:dyDescent="0.35">
      <c r="A66" s="1">
        <v>350</v>
      </c>
      <c r="B66" t="s">
        <v>3048</v>
      </c>
      <c r="C66" t="s">
        <v>2973</v>
      </c>
      <c r="D66" t="s">
        <v>2974</v>
      </c>
      <c r="E66" t="s">
        <v>2974</v>
      </c>
      <c r="F66" t="s">
        <v>2982</v>
      </c>
    </row>
    <row r="67" spans="1:6" x14ac:dyDescent="0.35">
      <c r="A67" s="1">
        <v>351</v>
      </c>
      <c r="B67" t="s">
        <v>3049</v>
      </c>
      <c r="C67" t="s">
        <v>2973</v>
      </c>
      <c r="D67" t="s">
        <v>2974</v>
      </c>
      <c r="E67" t="s">
        <v>2974</v>
      </c>
      <c r="F67" t="s">
        <v>2982</v>
      </c>
    </row>
    <row r="68" spans="1:6" x14ac:dyDescent="0.35">
      <c r="A68" s="1">
        <v>352</v>
      </c>
      <c r="B68" t="s">
        <v>3050</v>
      </c>
      <c r="C68" t="s">
        <v>2973</v>
      </c>
      <c r="D68" t="s">
        <v>2974</v>
      </c>
      <c r="E68" t="s">
        <v>2974</v>
      </c>
      <c r="F68" t="s">
        <v>2982</v>
      </c>
    </row>
    <row r="69" spans="1:6" x14ac:dyDescent="0.35">
      <c r="A69" s="1">
        <v>381</v>
      </c>
      <c r="B69" t="s">
        <v>3051</v>
      </c>
      <c r="C69" t="s">
        <v>2973</v>
      </c>
      <c r="D69" t="s">
        <v>2974</v>
      </c>
      <c r="E69" t="s">
        <v>2980</v>
      </c>
      <c r="F69" t="s">
        <v>3001</v>
      </c>
    </row>
    <row r="70" spans="1:6" x14ac:dyDescent="0.35">
      <c r="A70" s="1">
        <v>382</v>
      </c>
      <c r="B70" t="s">
        <v>3052</v>
      </c>
      <c r="C70" t="s">
        <v>2973</v>
      </c>
      <c r="D70" t="s">
        <v>2974</v>
      </c>
      <c r="E70" t="s">
        <v>2974</v>
      </c>
      <c r="F70" t="s">
        <v>2982</v>
      </c>
    </row>
    <row r="71" spans="1:6" x14ac:dyDescent="0.35">
      <c r="A71" s="1">
        <v>388</v>
      </c>
      <c r="B71" t="s">
        <v>3000</v>
      </c>
      <c r="C71" t="s">
        <v>2973</v>
      </c>
      <c r="D71" t="s">
        <v>2974</v>
      </c>
      <c r="E71" t="s">
        <v>2974</v>
      </c>
      <c r="F71" t="s">
        <v>2982</v>
      </c>
    </row>
    <row r="72" spans="1:6" x14ac:dyDescent="0.35">
      <c r="A72" s="1">
        <v>410</v>
      </c>
      <c r="B72" t="s">
        <v>3053</v>
      </c>
      <c r="C72" t="s">
        <v>2973</v>
      </c>
      <c r="D72" t="s">
        <v>2974</v>
      </c>
      <c r="E72" t="s">
        <v>2978</v>
      </c>
      <c r="F72" t="s">
        <v>2985</v>
      </c>
    </row>
    <row r="73" spans="1:6" x14ac:dyDescent="0.35">
      <c r="A73" s="1">
        <v>413</v>
      </c>
      <c r="B73" t="s">
        <v>3054</v>
      </c>
      <c r="C73" t="s">
        <v>2973</v>
      </c>
      <c r="D73" t="s">
        <v>2974</v>
      </c>
      <c r="E73" t="s">
        <v>2978</v>
      </c>
      <c r="F73" t="s">
        <v>2985</v>
      </c>
    </row>
    <row r="74" spans="1:6" x14ac:dyDescent="0.35">
      <c r="A74" s="1">
        <v>414</v>
      </c>
      <c r="B74" t="s">
        <v>3055</v>
      </c>
      <c r="C74" t="s">
        <v>2973</v>
      </c>
      <c r="D74" t="s">
        <v>2988</v>
      </c>
      <c r="E74" t="s">
        <v>2978</v>
      </c>
      <c r="F74" t="s">
        <v>2985</v>
      </c>
    </row>
    <row r="75" spans="1:6" x14ac:dyDescent="0.35">
      <c r="A75" s="1">
        <v>416</v>
      </c>
      <c r="B75" t="s">
        <v>3056</v>
      </c>
      <c r="C75" t="s">
        <v>2973</v>
      </c>
      <c r="D75" t="s">
        <v>2988</v>
      </c>
      <c r="E75" t="s">
        <v>2978</v>
      </c>
      <c r="F75" t="s">
        <v>2985</v>
      </c>
    </row>
    <row r="76" spans="1:6" x14ac:dyDescent="0.35">
      <c r="A76" s="1">
        <v>450</v>
      </c>
      <c r="B76" t="s">
        <v>3057</v>
      </c>
      <c r="C76" t="s">
        <v>2973</v>
      </c>
      <c r="D76" t="s">
        <v>2974</v>
      </c>
      <c r="E76" t="s">
        <v>2978</v>
      </c>
      <c r="F76" t="s">
        <v>2985</v>
      </c>
    </row>
    <row r="77" spans="1:6" x14ac:dyDescent="0.35">
      <c r="A77" s="1">
        <v>452</v>
      </c>
      <c r="B77" t="s">
        <v>3058</v>
      </c>
      <c r="C77" t="s">
        <v>2973</v>
      </c>
      <c r="D77" t="s">
        <v>2974</v>
      </c>
      <c r="E77" t="s">
        <v>2978</v>
      </c>
      <c r="F77" t="s">
        <v>2985</v>
      </c>
    </row>
    <row r="78" spans="1:6" x14ac:dyDescent="0.35">
      <c r="A78" s="1">
        <v>500</v>
      </c>
      <c r="B78" t="s">
        <v>576</v>
      </c>
      <c r="C78" t="s">
        <v>2973</v>
      </c>
      <c r="D78" t="s">
        <v>2974</v>
      </c>
      <c r="E78" t="s">
        <v>2978</v>
      </c>
      <c r="F78" t="s">
        <v>2985</v>
      </c>
    </row>
    <row r="79" spans="1:6" x14ac:dyDescent="0.35">
      <c r="A79" s="1">
        <v>505</v>
      </c>
      <c r="B79" t="s">
        <v>3059</v>
      </c>
      <c r="C79" t="s">
        <v>2973</v>
      </c>
      <c r="D79" t="s">
        <v>2988</v>
      </c>
      <c r="E79" t="s">
        <v>2978</v>
      </c>
      <c r="F79" t="s">
        <v>2985</v>
      </c>
    </row>
    <row r="80" spans="1:6" x14ac:dyDescent="0.35">
      <c r="A80" s="1">
        <v>506</v>
      </c>
      <c r="B80" t="s">
        <v>3060</v>
      </c>
      <c r="C80" t="s">
        <v>2973</v>
      </c>
      <c r="D80" t="s">
        <v>2974</v>
      </c>
      <c r="E80" t="s">
        <v>2978</v>
      </c>
      <c r="F80" t="s">
        <v>2985</v>
      </c>
    </row>
    <row r="81" spans="1:6" x14ac:dyDescent="0.35">
      <c r="A81" s="1">
        <v>507</v>
      </c>
      <c r="B81" t="s">
        <v>3061</v>
      </c>
      <c r="C81" t="s">
        <v>2973</v>
      </c>
      <c r="D81" t="s">
        <v>2988</v>
      </c>
      <c r="E81" t="s">
        <v>2978</v>
      </c>
      <c r="F81" t="s">
        <v>2985</v>
      </c>
    </row>
    <row r="82" spans="1:6" x14ac:dyDescent="0.35">
      <c r="A82" s="1">
        <v>508</v>
      </c>
      <c r="B82" t="s">
        <v>3062</v>
      </c>
      <c r="C82" t="s">
        <v>2973</v>
      </c>
      <c r="D82" t="s">
        <v>2988</v>
      </c>
      <c r="E82" t="s">
        <v>2978</v>
      </c>
      <c r="F82" t="s">
        <v>2985</v>
      </c>
    </row>
    <row r="83" spans="1:6" x14ac:dyDescent="0.35">
      <c r="A83" s="1">
        <v>600</v>
      </c>
      <c r="B83" t="s">
        <v>3063</v>
      </c>
      <c r="C83" t="s">
        <v>2973</v>
      </c>
      <c r="D83" t="s">
        <v>2974</v>
      </c>
      <c r="E83" t="s">
        <v>2978</v>
      </c>
      <c r="F83" t="s">
        <v>2985</v>
      </c>
    </row>
    <row r="84" spans="1:6" x14ac:dyDescent="0.35">
      <c r="A84" s="1">
        <v>601</v>
      </c>
      <c r="B84" t="s">
        <v>3064</v>
      </c>
      <c r="C84" t="s">
        <v>2973</v>
      </c>
      <c r="D84" t="s">
        <v>2974</v>
      </c>
      <c r="E84" t="s">
        <v>2978</v>
      </c>
      <c r="F84" t="s">
        <v>2985</v>
      </c>
    </row>
    <row r="85" spans="1:6" x14ac:dyDescent="0.35">
      <c r="A85" s="1">
        <v>605</v>
      </c>
      <c r="B85" t="s">
        <v>3065</v>
      </c>
      <c r="C85" t="s">
        <v>2973</v>
      </c>
      <c r="D85" t="s">
        <v>2974</v>
      </c>
      <c r="E85" t="s">
        <v>2978</v>
      </c>
      <c r="F85" t="s">
        <v>2985</v>
      </c>
    </row>
    <row r="86" spans="1:6" x14ac:dyDescent="0.35">
      <c r="A86" s="1">
        <v>608</v>
      </c>
      <c r="B86" t="s">
        <v>3066</v>
      </c>
      <c r="C86" t="s">
        <v>2973</v>
      </c>
      <c r="D86" t="s">
        <v>2988</v>
      </c>
      <c r="E86" t="s">
        <v>2978</v>
      </c>
      <c r="F86" t="s">
        <v>2985</v>
      </c>
    </row>
    <row r="87" spans="1:6" x14ac:dyDescent="0.35">
      <c r="A87" s="1">
        <v>610</v>
      </c>
      <c r="B87" t="s">
        <v>3067</v>
      </c>
      <c r="C87" t="s">
        <v>2973</v>
      </c>
      <c r="D87" t="s">
        <v>2988</v>
      </c>
      <c r="E87" t="s">
        <v>2983</v>
      </c>
      <c r="F87" t="s">
        <v>2992</v>
      </c>
    </row>
    <row r="88" spans="1:6" x14ac:dyDescent="0.35">
      <c r="A88" s="1">
        <v>611</v>
      </c>
      <c r="B88" t="s">
        <v>3068</v>
      </c>
      <c r="C88" t="s">
        <v>2973</v>
      </c>
      <c r="D88" t="s">
        <v>2988</v>
      </c>
      <c r="E88" t="s">
        <v>2983</v>
      </c>
      <c r="F88" t="s">
        <v>2992</v>
      </c>
    </row>
    <row r="89" spans="1:6" x14ac:dyDescent="0.35">
      <c r="A89" s="1">
        <v>613</v>
      </c>
      <c r="B89" t="s">
        <v>3069</v>
      </c>
      <c r="C89" t="s">
        <v>2973</v>
      </c>
      <c r="D89" t="s">
        <v>2988</v>
      </c>
      <c r="E89" t="s">
        <v>2983</v>
      </c>
      <c r="F89" t="s">
        <v>2992</v>
      </c>
    </row>
    <row r="90" spans="1:6" x14ac:dyDescent="0.35">
      <c r="A90" s="1">
        <v>614</v>
      </c>
      <c r="B90" t="s">
        <v>3070</v>
      </c>
      <c r="C90" t="s">
        <v>2973</v>
      </c>
      <c r="D90" t="s">
        <v>2988</v>
      </c>
      <c r="E90" t="s">
        <v>2983</v>
      </c>
      <c r="F90" t="s">
        <v>2992</v>
      </c>
    </row>
    <row r="91" spans="1:6" x14ac:dyDescent="0.35">
      <c r="A91" s="1">
        <v>650</v>
      </c>
      <c r="B91" t="s">
        <v>3071</v>
      </c>
      <c r="C91" t="s">
        <v>2973</v>
      </c>
      <c r="D91" t="s">
        <v>2974</v>
      </c>
      <c r="E91" t="s">
        <v>2983</v>
      </c>
      <c r="F91" t="s">
        <v>2992</v>
      </c>
    </row>
    <row r="92" spans="1:6" x14ac:dyDescent="0.35">
      <c r="A92" s="1">
        <v>652</v>
      </c>
      <c r="B92" t="s">
        <v>3072</v>
      </c>
      <c r="C92" t="s">
        <v>2973</v>
      </c>
      <c r="D92" t="s">
        <v>2974</v>
      </c>
      <c r="E92" t="s">
        <v>2983</v>
      </c>
      <c r="F92" t="s">
        <v>2992</v>
      </c>
    </row>
    <row r="93" spans="1:6" x14ac:dyDescent="0.35">
      <c r="A93" s="1">
        <v>655</v>
      </c>
      <c r="B93" t="s">
        <v>3073</v>
      </c>
      <c r="C93" t="s">
        <v>2973</v>
      </c>
      <c r="D93" t="s">
        <v>2974</v>
      </c>
      <c r="E93" t="s">
        <v>2980</v>
      </c>
      <c r="F93" t="s">
        <v>3001</v>
      </c>
    </row>
    <row r="94" spans="1:6" x14ac:dyDescent="0.35">
      <c r="A94" s="1">
        <v>658</v>
      </c>
      <c r="B94" t="s">
        <v>3074</v>
      </c>
      <c r="C94" t="s">
        <v>2973</v>
      </c>
      <c r="D94" t="s">
        <v>2974</v>
      </c>
      <c r="E94" t="s">
        <v>2986</v>
      </c>
      <c r="F94" t="s">
        <v>2995</v>
      </c>
    </row>
    <row r="95" spans="1:6" x14ac:dyDescent="0.35">
      <c r="A95" s="1">
        <v>1000</v>
      </c>
      <c r="B95" t="s">
        <v>3075</v>
      </c>
      <c r="C95" t="s">
        <v>2973</v>
      </c>
      <c r="D95" t="s">
        <v>2974</v>
      </c>
      <c r="E95" t="s">
        <v>3010</v>
      </c>
      <c r="F95" t="s">
        <v>3011</v>
      </c>
    </row>
    <row r="96" spans="1:6" x14ac:dyDescent="0.35">
      <c r="A96" s="1">
        <v>1001</v>
      </c>
      <c r="B96" t="s">
        <v>1150</v>
      </c>
      <c r="C96" t="s">
        <v>2973</v>
      </c>
      <c r="D96" t="s">
        <v>2974</v>
      </c>
      <c r="E96" t="s">
        <v>3010</v>
      </c>
      <c r="F96" t="s">
        <v>3011</v>
      </c>
    </row>
    <row r="97" spans="1:6" x14ac:dyDescent="0.35">
      <c r="A97" s="1">
        <v>1011</v>
      </c>
      <c r="B97" t="s">
        <v>3076</v>
      </c>
      <c r="C97" t="s">
        <v>2973</v>
      </c>
      <c r="D97" t="s">
        <v>2974</v>
      </c>
      <c r="E97" t="s">
        <v>3010</v>
      </c>
      <c r="F97" t="s">
        <v>3011</v>
      </c>
    </row>
    <row r="98" spans="1:6" x14ac:dyDescent="0.35">
      <c r="A98" s="1">
        <v>1012</v>
      </c>
      <c r="B98" t="s">
        <v>3077</v>
      </c>
      <c r="C98" t="s">
        <v>2973</v>
      </c>
      <c r="D98" t="s">
        <v>2974</v>
      </c>
      <c r="E98" t="s">
        <v>3010</v>
      </c>
      <c r="F98" t="s">
        <v>3011</v>
      </c>
    </row>
    <row r="99" spans="1:6" x14ac:dyDescent="0.35">
      <c r="A99" s="1">
        <v>1019</v>
      </c>
      <c r="B99" t="s">
        <v>3078</v>
      </c>
      <c r="C99" t="s">
        <v>2973</v>
      </c>
      <c r="D99" t="s">
        <v>2974</v>
      </c>
      <c r="E99" t="s">
        <v>3010</v>
      </c>
      <c r="F99" t="s">
        <v>3011</v>
      </c>
    </row>
    <row r="100" spans="1:6" x14ac:dyDescent="0.35">
      <c r="A100" s="1">
        <v>1020</v>
      </c>
      <c r="B100" t="s">
        <v>3079</v>
      </c>
      <c r="C100" t="s">
        <v>2973</v>
      </c>
      <c r="D100" t="s">
        <v>2974</v>
      </c>
      <c r="E100" t="s">
        <v>2976</v>
      </c>
      <c r="F100" t="s">
        <v>2977</v>
      </c>
    </row>
    <row r="101" spans="1:6" x14ac:dyDescent="0.35">
      <c r="A101" s="1">
        <v>1021</v>
      </c>
      <c r="B101" t="s">
        <v>3080</v>
      </c>
      <c r="C101" t="s">
        <v>2973</v>
      </c>
      <c r="D101" t="s">
        <v>2974</v>
      </c>
      <c r="E101" t="s">
        <v>2976</v>
      </c>
      <c r="F101" t="s">
        <v>2977</v>
      </c>
    </row>
    <row r="102" spans="1:6" x14ac:dyDescent="0.35">
      <c r="A102" s="1">
        <v>1030</v>
      </c>
      <c r="B102" t="s">
        <v>3081</v>
      </c>
      <c r="C102" t="s">
        <v>2973</v>
      </c>
      <c r="D102" t="s">
        <v>2974</v>
      </c>
      <c r="E102" t="s">
        <v>2976</v>
      </c>
      <c r="F102" t="s">
        <v>2977</v>
      </c>
    </row>
    <row r="103" spans="1:6" x14ac:dyDescent="0.35">
      <c r="A103" s="1">
        <v>1031</v>
      </c>
      <c r="B103" t="s">
        <v>3082</v>
      </c>
      <c r="C103" t="s">
        <v>2973</v>
      </c>
      <c r="D103" t="s">
        <v>2974</v>
      </c>
      <c r="E103" t="s">
        <v>2976</v>
      </c>
      <c r="F103" t="s">
        <v>2977</v>
      </c>
    </row>
    <row r="104" spans="1:6" x14ac:dyDescent="0.35">
      <c r="A104" s="1">
        <v>1032</v>
      </c>
      <c r="B104" t="s">
        <v>3083</v>
      </c>
      <c r="C104" t="s">
        <v>2973</v>
      </c>
      <c r="D104" t="s">
        <v>2974</v>
      </c>
      <c r="E104" t="s">
        <v>2976</v>
      </c>
      <c r="F104" t="s">
        <v>2977</v>
      </c>
    </row>
    <row r="105" spans="1:6" x14ac:dyDescent="0.35">
      <c r="A105" s="1">
        <v>1035</v>
      </c>
      <c r="B105" t="s">
        <v>3084</v>
      </c>
      <c r="C105" t="s">
        <v>2973</v>
      </c>
      <c r="D105" t="s">
        <v>2974</v>
      </c>
      <c r="E105" t="s">
        <v>2976</v>
      </c>
      <c r="F105" t="s">
        <v>2977</v>
      </c>
    </row>
    <row r="106" spans="1:6" x14ac:dyDescent="0.35">
      <c r="A106" s="1">
        <v>1036</v>
      </c>
      <c r="B106" t="s">
        <v>3085</v>
      </c>
      <c r="C106" t="s">
        <v>2973</v>
      </c>
      <c r="D106" t="s">
        <v>2974</v>
      </c>
      <c r="E106" t="s">
        <v>2976</v>
      </c>
      <c r="F106" t="s">
        <v>2977</v>
      </c>
    </row>
    <row r="107" spans="1:6" x14ac:dyDescent="0.35">
      <c r="A107" s="1">
        <v>1037</v>
      </c>
      <c r="B107" t="s">
        <v>3086</v>
      </c>
      <c r="C107" t="s">
        <v>2973</v>
      </c>
      <c r="D107" t="s">
        <v>2974</v>
      </c>
      <c r="E107" t="s">
        <v>2976</v>
      </c>
      <c r="F107" t="s">
        <v>2977</v>
      </c>
    </row>
    <row r="108" spans="1:6" x14ac:dyDescent="0.35">
      <c r="A108" s="1">
        <v>1038</v>
      </c>
      <c r="B108" t="s">
        <v>3087</v>
      </c>
      <c r="C108" t="s">
        <v>2973</v>
      </c>
      <c r="D108" t="s">
        <v>2974</v>
      </c>
      <c r="E108" t="s">
        <v>2976</v>
      </c>
      <c r="F108" t="s">
        <v>2977</v>
      </c>
    </row>
    <row r="109" spans="1:6" x14ac:dyDescent="0.35">
      <c r="A109" s="1">
        <v>1039</v>
      </c>
      <c r="B109" t="s">
        <v>3088</v>
      </c>
      <c r="C109" t="s">
        <v>2973</v>
      </c>
      <c r="D109" t="s">
        <v>2974</v>
      </c>
      <c r="E109" t="s">
        <v>2976</v>
      </c>
      <c r="F109" t="s">
        <v>2977</v>
      </c>
    </row>
    <row r="110" spans="1:6" x14ac:dyDescent="0.35">
      <c r="A110" s="1">
        <v>1080</v>
      </c>
      <c r="B110" t="s">
        <v>3089</v>
      </c>
      <c r="C110" t="s">
        <v>2973</v>
      </c>
      <c r="D110" t="s">
        <v>2974</v>
      </c>
      <c r="E110" t="s">
        <v>2976</v>
      </c>
      <c r="F110" t="s">
        <v>2977</v>
      </c>
    </row>
    <row r="111" spans="1:6" x14ac:dyDescent="0.35">
      <c r="A111" s="1">
        <v>1084</v>
      </c>
      <c r="B111" t="s">
        <v>3090</v>
      </c>
      <c r="C111" t="s">
        <v>2973</v>
      </c>
      <c r="D111" t="s">
        <v>2974</v>
      </c>
      <c r="E111" t="s">
        <v>2976</v>
      </c>
      <c r="F111" t="s">
        <v>2977</v>
      </c>
    </row>
    <row r="112" spans="1:6" x14ac:dyDescent="0.35">
      <c r="A112" s="1">
        <v>1089</v>
      </c>
      <c r="B112" t="s">
        <v>3091</v>
      </c>
      <c r="C112" t="s">
        <v>2973</v>
      </c>
      <c r="D112" t="s">
        <v>2974</v>
      </c>
      <c r="E112" t="s">
        <v>2976</v>
      </c>
      <c r="F112" t="s">
        <v>2977</v>
      </c>
    </row>
    <row r="113" spans="1:6" x14ac:dyDescent="0.35">
      <c r="A113" s="1">
        <v>1500</v>
      </c>
      <c r="B113" t="s">
        <v>3092</v>
      </c>
      <c r="C113" t="s">
        <v>2973</v>
      </c>
      <c r="D113" t="s">
        <v>2974</v>
      </c>
      <c r="E113" t="s">
        <v>2983</v>
      </c>
      <c r="F113" t="s">
        <v>2992</v>
      </c>
    </row>
    <row r="114" spans="1:6" x14ac:dyDescent="0.35">
      <c r="A114" s="1">
        <v>1502</v>
      </c>
      <c r="B114" t="s">
        <v>3093</v>
      </c>
      <c r="C114" t="s">
        <v>2973</v>
      </c>
      <c r="D114" t="s">
        <v>2974</v>
      </c>
      <c r="E114" t="s">
        <v>2983</v>
      </c>
      <c r="F114" t="s">
        <v>2992</v>
      </c>
    </row>
    <row r="115" spans="1:6" x14ac:dyDescent="0.35">
      <c r="A115" s="1">
        <v>1511</v>
      </c>
      <c r="B115" t="s">
        <v>3094</v>
      </c>
      <c r="C115" t="s">
        <v>2973</v>
      </c>
      <c r="D115" t="s">
        <v>2974</v>
      </c>
      <c r="E115" t="s">
        <v>2983</v>
      </c>
      <c r="F115" t="s">
        <v>2992</v>
      </c>
    </row>
    <row r="116" spans="1:6" x14ac:dyDescent="0.35">
      <c r="A116" s="1">
        <v>1512</v>
      </c>
      <c r="B116" t="s">
        <v>3095</v>
      </c>
      <c r="C116" t="s">
        <v>2973</v>
      </c>
      <c r="D116" t="s">
        <v>2974</v>
      </c>
      <c r="E116" t="s">
        <v>2983</v>
      </c>
      <c r="F116" t="s">
        <v>2992</v>
      </c>
    </row>
    <row r="117" spans="1:6" x14ac:dyDescent="0.35">
      <c r="A117" s="1">
        <v>1519</v>
      </c>
      <c r="B117" t="s">
        <v>3096</v>
      </c>
      <c r="C117" t="s">
        <v>2973</v>
      </c>
      <c r="D117" t="s">
        <v>2974</v>
      </c>
      <c r="E117" t="s">
        <v>2983</v>
      </c>
      <c r="F117" t="s">
        <v>2992</v>
      </c>
    </row>
    <row r="118" spans="1:6" x14ac:dyDescent="0.35">
      <c r="A118" s="1">
        <v>1520</v>
      </c>
      <c r="B118" t="s">
        <v>3097</v>
      </c>
      <c r="C118" t="s">
        <v>2973</v>
      </c>
      <c r="D118" t="s">
        <v>2974</v>
      </c>
      <c r="E118" t="s">
        <v>2983</v>
      </c>
      <c r="F118" t="s">
        <v>2992</v>
      </c>
    </row>
    <row r="119" spans="1:6" x14ac:dyDescent="0.35">
      <c r="A119" s="1">
        <v>1521</v>
      </c>
      <c r="B119" t="s">
        <v>3098</v>
      </c>
      <c r="C119" t="s">
        <v>2973</v>
      </c>
      <c r="D119" t="s">
        <v>2974</v>
      </c>
      <c r="E119" t="s">
        <v>2983</v>
      </c>
      <c r="F119" t="s">
        <v>2992</v>
      </c>
    </row>
    <row r="120" spans="1:6" x14ac:dyDescent="0.35">
      <c r="A120" s="1">
        <v>1530</v>
      </c>
      <c r="B120" t="s">
        <v>3081</v>
      </c>
      <c r="C120" t="s">
        <v>2973</v>
      </c>
      <c r="D120" t="s">
        <v>2974</v>
      </c>
      <c r="E120" t="s">
        <v>2983</v>
      </c>
      <c r="F120" t="s">
        <v>2992</v>
      </c>
    </row>
    <row r="121" spans="1:6" x14ac:dyDescent="0.35">
      <c r="A121" s="1">
        <v>1532</v>
      </c>
      <c r="B121" t="s">
        <v>3099</v>
      </c>
      <c r="C121" t="s">
        <v>2973</v>
      </c>
      <c r="D121" t="s">
        <v>2974</v>
      </c>
      <c r="E121" t="s">
        <v>2983</v>
      </c>
      <c r="F121" t="s">
        <v>2992</v>
      </c>
    </row>
    <row r="122" spans="1:6" x14ac:dyDescent="0.35">
      <c r="A122" s="1">
        <v>1535</v>
      </c>
      <c r="B122" t="s">
        <v>3100</v>
      </c>
      <c r="C122" t="s">
        <v>2973</v>
      </c>
      <c r="D122" t="s">
        <v>2974</v>
      </c>
      <c r="E122" t="s">
        <v>2983</v>
      </c>
      <c r="F122" t="s">
        <v>2992</v>
      </c>
    </row>
    <row r="123" spans="1:6" x14ac:dyDescent="0.35">
      <c r="A123" s="1">
        <v>1536</v>
      </c>
      <c r="B123" t="s">
        <v>3101</v>
      </c>
      <c r="C123" t="s">
        <v>2973</v>
      </c>
      <c r="D123" t="s">
        <v>2974</v>
      </c>
      <c r="E123" t="s">
        <v>2983</v>
      </c>
      <c r="F123" t="s">
        <v>2992</v>
      </c>
    </row>
    <row r="124" spans="1:6" x14ac:dyDescent="0.35">
      <c r="A124" s="1">
        <v>1537</v>
      </c>
      <c r="B124" t="s">
        <v>3102</v>
      </c>
      <c r="C124" t="s">
        <v>2973</v>
      </c>
      <c r="D124" t="s">
        <v>2974</v>
      </c>
      <c r="E124" t="s">
        <v>2983</v>
      </c>
      <c r="F124" t="s">
        <v>2992</v>
      </c>
    </row>
    <row r="125" spans="1:6" x14ac:dyDescent="0.35">
      <c r="A125" s="1">
        <v>1539</v>
      </c>
      <c r="B125" t="s">
        <v>3103</v>
      </c>
      <c r="C125" t="s">
        <v>2973</v>
      </c>
      <c r="D125" t="s">
        <v>2974</v>
      </c>
      <c r="E125" t="s">
        <v>2983</v>
      </c>
      <c r="F125" t="s">
        <v>2992</v>
      </c>
    </row>
    <row r="126" spans="1:6" x14ac:dyDescent="0.35">
      <c r="A126" s="1">
        <v>1551</v>
      </c>
      <c r="B126" t="s">
        <v>3104</v>
      </c>
      <c r="C126" t="s">
        <v>2973</v>
      </c>
      <c r="D126" t="s">
        <v>2974</v>
      </c>
      <c r="E126" t="s">
        <v>2983</v>
      </c>
      <c r="F126" t="s">
        <v>2992</v>
      </c>
    </row>
    <row r="127" spans="1:6" x14ac:dyDescent="0.35">
      <c r="A127" s="1">
        <v>1553</v>
      </c>
      <c r="B127" t="s">
        <v>3105</v>
      </c>
      <c r="C127" t="s">
        <v>2973</v>
      </c>
      <c r="D127" t="s">
        <v>2974</v>
      </c>
      <c r="E127" t="s">
        <v>2983</v>
      </c>
      <c r="F127" t="s">
        <v>2992</v>
      </c>
    </row>
    <row r="128" spans="1:6" x14ac:dyDescent="0.35">
      <c r="A128" s="1">
        <v>1554</v>
      </c>
      <c r="B128" t="s">
        <v>2965</v>
      </c>
      <c r="C128" t="s">
        <v>2973</v>
      </c>
      <c r="D128" t="s">
        <v>2974</v>
      </c>
      <c r="E128" t="s">
        <v>2983</v>
      </c>
      <c r="F128" t="s">
        <v>2992</v>
      </c>
    </row>
    <row r="129" spans="1:6" x14ac:dyDescent="0.35">
      <c r="A129" s="1">
        <v>1555</v>
      </c>
      <c r="B129" t="s">
        <v>3106</v>
      </c>
      <c r="C129" t="s">
        <v>2973</v>
      </c>
      <c r="D129" t="s">
        <v>2974</v>
      </c>
      <c r="E129" t="s">
        <v>2983</v>
      </c>
      <c r="F129" t="s">
        <v>2992</v>
      </c>
    </row>
    <row r="130" spans="1:6" x14ac:dyDescent="0.35">
      <c r="A130" s="1">
        <v>1556</v>
      </c>
      <c r="B130" t="s">
        <v>3107</v>
      </c>
      <c r="C130" t="s">
        <v>2973</v>
      </c>
      <c r="D130" t="s">
        <v>2974</v>
      </c>
      <c r="E130" t="s">
        <v>2983</v>
      </c>
      <c r="F130" t="s">
        <v>2992</v>
      </c>
    </row>
    <row r="131" spans="1:6" x14ac:dyDescent="0.35">
      <c r="A131" s="1">
        <v>1559</v>
      </c>
      <c r="B131" t="s">
        <v>3108</v>
      </c>
      <c r="C131" t="s">
        <v>2973</v>
      </c>
      <c r="D131" t="s">
        <v>2974</v>
      </c>
      <c r="E131" t="s">
        <v>2983</v>
      </c>
      <c r="F131" t="s">
        <v>2992</v>
      </c>
    </row>
    <row r="132" spans="1:6" x14ac:dyDescent="0.35">
      <c r="A132" s="1">
        <v>1560</v>
      </c>
      <c r="B132" t="s">
        <v>3109</v>
      </c>
      <c r="C132" t="s">
        <v>2973</v>
      </c>
      <c r="D132" t="s">
        <v>2974</v>
      </c>
      <c r="E132" t="s">
        <v>2983</v>
      </c>
      <c r="F132" t="s">
        <v>2992</v>
      </c>
    </row>
    <row r="133" spans="1:6" x14ac:dyDescent="0.35">
      <c r="A133" s="1">
        <v>1562</v>
      </c>
      <c r="B133" t="s">
        <v>3110</v>
      </c>
      <c r="C133" t="s">
        <v>2973</v>
      </c>
      <c r="D133" t="s">
        <v>2974</v>
      </c>
      <c r="E133" t="s">
        <v>2983</v>
      </c>
      <c r="F133" t="s">
        <v>2992</v>
      </c>
    </row>
    <row r="134" spans="1:6" x14ac:dyDescent="0.35">
      <c r="A134" s="1">
        <v>1564</v>
      </c>
      <c r="B134" t="s">
        <v>3111</v>
      </c>
      <c r="C134" t="s">
        <v>2973</v>
      </c>
      <c r="D134" t="s">
        <v>2974</v>
      </c>
      <c r="E134" t="s">
        <v>2983</v>
      </c>
      <c r="F134" t="s">
        <v>2992</v>
      </c>
    </row>
    <row r="135" spans="1:6" x14ac:dyDescent="0.35">
      <c r="A135" s="1">
        <v>1565</v>
      </c>
      <c r="B135" t="s">
        <v>3112</v>
      </c>
      <c r="C135" t="s">
        <v>2973</v>
      </c>
      <c r="D135" t="s">
        <v>2974</v>
      </c>
      <c r="E135" t="s">
        <v>2983</v>
      </c>
      <c r="F135" t="s">
        <v>2992</v>
      </c>
    </row>
    <row r="136" spans="1:6" x14ac:dyDescent="0.35">
      <c r="A136" s="1">
        <v>1566</v>
      </c>
      <c r="B136" t="s">
        <v>3113</v>
      </c>
      <c r="C136" t="s">
        <v>2973</v>
      </c>
      <c r="D136" t="s">
        <v>2974</v>
      </c>
      <c r="E136" t="s">
        <v>2983</v>
      </c>
      <c r="F136" t="s">
        <v>2992</v>
      </c>
    </row>
    <row r="137" spans="1:6" x14ac:dyDescent="0.35">
      <c r="A137" s="1">
        <v>1569</v>
      </c>
      <c r="B137" t="s">
        <v>3108</v>
      </c>
      <c r="C137" t="s">
        <v>2973</v>
      </c>
      <c r="D137" t="s">
        <v>2974</v>
      </c>
      <c r="E137" t="s">
        <v>2983</v>
      </c>
      <c r="F137" t="s">
        <v>2992</v>
      </c>
    </row>
    <row r="138" spans="1:6" x14ac:dyDescent="0.35">
      <c r="A138" s="1">
        <v>2030</v>
      </c>
      <c r="B138" t="s">
        <v>3114</v>
      </c>
      <c r="C138" t="s">
        <v>2973</v>
      </c>
      <c r="D138" t="s">
        <v>2974</v>
      </c>
      <c r="E138" t="s">
        <v>2976</v>
      </c>
      <c r="F138" t="s">
        <v>2977</v>
      </c>
    </row>
    <row r="139" spans="1:6" x14ac:dyDescent="0.35">
      <c r="A139" s="1">
        <v>2032</v>
      </c>
      <c r="B139" t="s">
        <v>3115</v>
      </c>
      <c r="C139" t="s">
        <v>2973</v>
      </c>
      <c r="D139" t="s">
        <v>2974</v>
      </c>
      <c r="E139" t="s">
        <v>2976</v>
      </c>
      <c r="F139" t="s">
        <v>2977</v>
      </c>
    </row>
    <row r="140" spans="1:6" x14ac:dyDescent="0.35">
      <c r="A140" s="1">
        <v>2035</v>
      </c>
      <c r="B140" t="s">
        <v>3116</v>
      </c>
      <c r="C140" t="s">
        <v>2973</v>
      </c>
      <c r="D140" t="s">
        <v>2974</v>
      </c>
      <c r="E140" t="s">
        <v>2976</v>
      </c>
      <c r="F140" t="s">
        <v>2977</v>
      </c>
    </row>
    <row r="141" spans="1:6" x14ac:dyDescent="0.35">
      <c r="A141" s="1">
        <v>2036</v>
      </c>
      <c r="B141" t="s">
        <v>3117</v>
      </c>
      <c r="C141" t="s">
        <v>2973</v>
      </c>
      <c r="D141" t="s">
        <v>2974</v>
      </c>
      <c r="E141" t="s">
        <v>2976</v>
      </c>
      <c r="F141" t="s">
        <v>2977</v>
      </c>
    </row>
    <row r="142" spans="1:6" x14ac:dyDescent="0.35">
      <c r="A142" s="1">
        <v>2038</v>
      </c>
      <c r="B142" t="s">
        <v>3118</v>
      </c>
      <c r="C142" t="s">
        <v>2973</v>
      </c>
      <c r="D142" t="s">
        <v>2974</v>
      </c>
      <c r="E142" t="s">
        <v>2976</v>
      </c>
      <c r="F142" t="s">
        <v>2977</v>
      </c>
    </row>
    <row r="143" spans="1:6" x14ac:dyDescent="0.35">
      <c r="A143" s="1">
        <v>2039</v>
      </c>
      <c r="B143" t="s">
        <v>3119</v>
      </c>
      <c r="C143" t="s">
        <v>2973</v>
      </c>
      <c r="D143" t="s">
        <v>2974</v>
      </c>
      <c r="E143" t="s">
        <v>2976</v>
      </c>
      <c r="F143" t="s">
        <v>2977</v>
      </c>
    </row>
    <row r="144" spans="1:6" x14ac:dyDescent="0.35">
      <c r="A144" s="1">
        <v>2080</v>
      </c>
      <c r="B144" t="s">
        <v>3120</v>
      </c>
      <c r="C144" t="s">
        <v>2973</v>
      </c>
      <c r="D144" t="s">
        <v>2974</v>
      </c>
      <c r="E144" t="s">
        <v>2986</v>
      </c>
      <c r="F144" t="s">
        <v>2995</v>
      </c>
    </row>
    <row r="145" spans="1:6" x14ac:dyDescent="0.35">
      <c r="A145" s="1">
        <v>2081</v>
      </c>
      <c r="B145" t="s">
        <v>3121</v>
      </c>
      <c r="C145" t="s">
        <v>2973</v>
      </c>
      <c r="D145" t="s">
        <v>2974</v>
      </c>
      <c r="E145" t="s">
        <v>2986</v>
      </c>
      <c r="F145" t="s">
        <v>2995</v>
      </c>
    </row>
    <row r="146" spans="1:6" x14ac:dyDescent="0.35">
      <c r="A146" s="1">
        <v>2083</v>
      </c>
      <c r="B146" t="s">
        <v>3122</v>
      </c>
      <c r="C146" t="s">
        <v>2973</v>
      </c>
      <c r="D146" t="s">
        <v>2974</v>
      </c>
      <c r="E146" t="s">
        <v>2986</v>
      </c>
      <c r="F146" t="s">
        <v>2995</v>
      </c>
    </row>
    <row r="147" spans="1:6" x14ac:dyDescent="0.35">
      <c r="A147" s="1">
        <v>2530</v>
      </c>
      <c r="B147" t="s">
        <v>3123</v>
      </c>
      <c r="C147" t="s">
        <v>2973</v>
      </c>
      <c r="D147" t="s">
        <v>2974</v>
      </c>
      <c r="E147" t="s">
        <v>2986</v>
      </c>
      <c r="F147" t="s">
        <v>2995</v>
      </c>
    </row>
    <row r="148" spans="1:6" x14ac:dyDescent="0.35">
      <c r="A148" s="1">
        <v>2535</v>
      </c>
      <c r="B148" t="s">
        <v>3124</v>
      </c>
      <c r="C148" t="s">
        <v>2973</v>
      </c>
      <c r="D148" t="s">
        <v>2974</v>
      </c>
      <c r="E148" t="s">
        <v>2986</v>
      </c>
      <c r="F148" t="s">
        <v>2995</v>
      </c>
    </row>
    <row r="149" spans="1:6" x14ac:dyDescent="0.35">
      <c r="A149" s="1">
        <v>2536</v>
      </c>
      <c r="B149" t="s">
        <v>3125</v>
      </c>
      <c r="C149" t="s">
        <v>2973</v>
      </c>
      <c r="D149" t="s">
        <v>2974</v>
      </c>
      <c r="E149" t="s">
        <v>2986</v>
      </c>
      <c r="F149" t="s">
        <v>2995</v>
      </c>
    </row>
    <row r="150" spans="1:6" x14ac:dyDescent="0.35">
      <c r="A150" s="1">
        <v>2538</v>
      </c>
      <c r="B150" t="s">
        <v>3126</v>
      </c>
      <c r="C150" t="s">
        <v>2973</v>
      </c>
      <c r="D150" t="s">
        <v>2974</v>
      </c>
      <c r="E150" t="s">
        <v>2986</v>
      </c>
      <c r="F150" t="s">
        <v>2995</v>
      </c>
    </row>
    <row r="151" spans="1:6" x14ac:dyDescent="0.35">
      <c r="A151" s="1">
        <v>2580</v>
      </c>
      <c r="B151" t="s">
        <v>3120</v>
      </c>
      <c r="C151" t="s">
        <v>2973</v>
      </c>
      <c r="D151" t="s">
        <v>2988</v>
      </c>
      <c r="E151" t="s">
        <v>2986</v>
      </c>
      <c r="F151" t="s">
        <v>2995</v>
      </c>
    </row>
    <row r="152" spans="1:6" x14ac:dyDescent="0.35">
      <c r="A152" s="1">
        <v>2581</v>
      </c>
      <c r="B152" t="s">
        <v>3121</v>
      </c>
      <c r="C152" t="s">
        <v>2973</v>
      </c>
      <c r="D152" t="s">
        <v>2974</v>
      </c>
      <c r="E152" t="s">
        <v>2986</v>
      </c>
      <c r="F152" t="s">
        <v>2995</v>
      </c>
    </row>
    <row r="153" spans="1:6" x14ac:dyDescent="0.35">
      <c r="A153" s="1">
        <v>2585</v>
      </c>
      <c r="B153" t="s">
        <v>962</v>
      </c>
      <c r="C153" t="s">
        <v>2973</v>
      </c>
      <c r="D153" t="s">
        <v>2988</v>
      </c>
      <c r="E153" t="s">
        <v>2986</v>
      </c>
      <c r="F153" t="s">
        <v>2995</v>
      </c>
    </row>
    <row r="154" spans="1:6" x14ac:dyDescent="0.35">
      <c r="A154" s="1">
        <v>2586</v>
      </c>
      <c r="B154" t="s">
        <v>959</v>
      </c>
      <c r="C154" t="s">
        <v>2973</v>
      </c>
      <c r="D154" t="s">
        <v>2988</v>
      </c>
      <c r="E154" t="s">
        <v>2986</v>
      </c>
      <c r="F154" t="s">
        <v>2995</v>
      </c>
    </row>
    <row r="155" spans="1:6" x14ac:dyDescent="0.35">
      <c r="A155" s="1">
        <v>2904</v>
      </c>
      <c r="B155" t="s">
        <v>3127</v>
      </c>
      <c r="C155" t="s">
        <v>2973</v>
      </c>
      <c r="D155" t="s">
        <v>2974</v>
      </c>
      <c r="E155" t="s">
        <v>2976</v>
      </c>
      <c r="F155" t="s">
        <v>2977</v>
      </c>
    </row>
    <row r="156" spans="1:6" x14ac:dyDescent="0.35">
      <c r="A156" s="1">
        <v>3000</v>
      </c>
      <c r="B156" t="s">
        <v>3128</v>
      </c>
      <c r="C156" t="s">
        <v>2973</v>
      </c>
      <c r="D156" t="s">
        <v>2974</v>
      </c>
      <c r="E156" t="s">
        <v>2974</v>
      </c>
      <c r="F156" t="s">
        <v>2982</v>
      </c>
    </row>
    <row r="157" spans="1:6" x14ac:dyDescent="0.35">
      <c r="A157" s="1">
        <v>3001</v>
      </c>
      <c r="B157" t="s">
        <v>3129</v>
      </c>
      <c r="C157" t="s">
        <v>2973</v>
      </c>
      <c r="D157" t="s">
        <v>2974</v>
      </c>
      <c r="E157" t="s">
        <v>2974</v>
      </c>
      <c r="F157" t="s">
        <v>2982</v>
      </c>
    </row>
    <row r="158" spans="1:6" x14ac:dyDescent="0.35">
      <c r="A158" s="1">
        <v>3020</v>
      </c>
      <c r="B158" t="s">
        <v>3130</v>
      </c>
      <c r="C158" t="s">
        <v>2973</v>
      </c>
      <c r="D158" t="s">
        <v>2974</v>
      </c>
      <c r="E158" t="s">
        <v>2974</v>
      </c>
      <c r="F158" t="s">
        <v>2982</v>
      </c>
    </row>
    <row r="159" spans="1:6" x14ac:dyDescent="0.35">
      <c r="A159" s="1">
        <v>3025</v>
      </c>
      <c r="B159" t="s">
        <v>18</v>
      </c>
      <c r="C159" t="s">
        <v>2973</v>
      </c>
      <c r="D159" t="s">
        <v>2974</v>
      </c>
      <c r="E159" t="s">
        <v>2974</v>
      </c>
      <c r="F159" t="s">
        <v>2982</v>
      </c>
    </row>
    <row r="160" spans="1:6" x14ac:dyDescent="0.35">
      <c r="A160" s="1">
        <v>3026</v>
      </c>
      <c r="B160" t="s">
        <v>3131</v>
      </c>
      <c r="C160" t="s">
        <v>2973</v>
      </c>
      <c r="D160" t="s">
        <v>2974</v>
      </c>
      <c r="E160" t="s">
        <v>2974</v>
      </c>
      <c r="F160" t="s">
        <v>2982</v>
      </c>
    </row>
    <row r="161" spans="1:6" x14ac:dyDescent="0.35">
      <c r="A161" s="1">
        <v>3030</v>
      </c>
      <c r="B161" t="s">
        <v>130</v>
      </c>
      <c r="C161" t="s">
        <v>2973</v>
      </c>
      <c r="D161" t="s">
        <v>2974</v>
      </c>
      <c r="E161" t="s">
        <v>2974</v>
      </c>
      <c r="F161" t="s">
        <v>2982</v>
      </c>
    </row>
    <row r="162" spans="1:6" x14ac:dyDescent="0.35">
      <c r="A162" s="1">
        <v>3042</v>
      </c>
      <c r="B162" t="s">
        <v>3132</v>
      </c>
      <c r="C162" t="s">
        <v>2973</v>
      </c>
      <c r="D162" t="s">
        <v>2974</v>
      </c>
      <c r="E162" t="s">
        <v>2974</v>
      </c>
      <c r="F162" t="s">
        <v>2982</v>
      </c>
    </row>
    <row r="163" spans="1:6" x14ac:dyDescent="0.35">
      <c r="A163" s="1">
        <v>3043</v>
      </c>
      <c r="B163" t="s">
        <v>3133</v>
      </c>
      <c r="C163" t="s">
        <v>2973</v>
      </c>
      <c r="D163" t="s">
        <v>2974</v>
      </c>
      <c r="E163" t="s">
        <v>2974</v>
      </c>
      <c r="F163" t="s">
        <v>2982</v>
      </c>
    </row>
    <row r="164" spans="1:6" x14ac:dyDescent="0.35">
      <c r="A164" s="1">
        <v>3200</v>
      </c>
      <c r="B164" t="s">
        <v>3134</v>
      </c>
      <c r="C164" t="s">
        <v>2973</v>
      </c>
      <c r="D164" t="s">
        <v>2974</v>
      </c>
      <c r="E164" t="s">
        <v>2974</v>
      </c>
      <c r="F164" t="s">
        <v>2982</v>
      </c>
    </row>
    <row r="165" spans="1:6" x14ac:dyDescent="0.35">
      <c r="A165" s="1">
        <v>3201</v>
      </c>
      <c r="B165" t="s">
        <v>3135</v>
      </c>
      <c r="C165" t="s">
        <v>2973</v>
      </c>
      <c r="D165" t="s">
        <v>2974</v>
      </c>
      <c r="E165" t="s">
        <v>2974</v>
      </c>
      <c r="F165" t="s">
        <v>2982</v>
      </c>
    </row>
    <row r="166" spans="1:6" x14ac:dyDescent="0.35">
      <c r="A166" s="1">
        <v>3202</v>
      </c>
      <c r="B166" t="s">
        <v>3136</v>
      </c>
      <c r="C166" t="s">
        <v>2973</v>
      </c>
      <c r="D166" t="s">
        <v>2974</v>
      </c>
      <c r="E166" t="s">
        <v>2974</v>
      </c>
      <c r="F166" t="s">
        <v>2982</v>
      </c>
    </row>
    <row r="167" spans="1:6" x14ac:dyDescent="0.35">
      <c r="A167" s="1">
        <v>3203</v>
      </c>
      <c r="B167" t="s">
        <v>3137</v>
      </c>
      <c r="C167" t="s">
        <v>2973</v>
      </c>
      <c r="D167" t="s">
        <v>2974</v>
      </c>
      <c r="E167" t="s">
        <v>2974</v>
      </c>
      <c r="F167" t="s">
        <v>2982</v>
      </c>
    </row>
    <row r="168" spans="1:6" x14ac:dyDescent="0.35">
      <c r="A168" s="1">
        <v>3204</v>
      </c>
      <c r="B168" t="s">
        <v>3138</v>
      </c>
      <c r="C168" t="s">
        <v>2973</v>
      </c>
      <c r="D168" t="s">
        <v>2974</v>
      </c>
      <c r="E168" t="s">
        <v>2974</v>
      </c>
      <c r="F168" t="s">
        <v>2982</v>
      </c>
    </row>
    <row r="169" spans="1:6" x14ac:dyDescent="0.35">
      <c r="A169" s="1">
        <v>3205</v>
      </c>
      <c r="B169" t="s">
        <v>3139</v>
      </c>
      <c r="C169" t="s">
        <v>2973</v>
      </c>
      <c r="D169" t="s">
        <v>2974</v>
      </c>
      <c r="E169" t="s">
        <v>2974</v>
      </c>
      <c r="F169" t="s">
        <v>2982</v>
      </c>
    </row>
    <row r="170" spans="1:6" x14ac:dyDescent="0.35">
      <c r="A170" s="1">
        <v>3206</v>
      </c>
      <c r="B170" t="s">
        <v>3140</v>
      </c>
      <c r="C170" t="s">
        <v>2973</v>
      </c>
      <c r="D170" t="s">
        <v>2974</v>
      </c>
      <c r="E170" t="s">
        <v>2974</v>
      </c>
      <c r="F170" t="s">
        <v>2982</v>
      </c>
    </row>
    <row r="171" spans="1:6" x14ac:dyDescent="0.35">
      <c r="A171" s="1">
        <v>3207</v>
      </c>
      <c r="B171" t="s">
        <v>3141</v>
      </c>
      <c r="C171" t="s">
        <v>2973</v>
      </c>
      <c r="D171" t="s">
        <v>2974</v>
      </c>
      <c r="E171" t="s">
        <v>2974</v>
      </c>
      <c r="F171" t="s">
        <v>2982</v>
      </c>
    </row>
    <row r="172" spans="1:6" x14ac:dyDescent="0.35">
      <c r="A172" s="1">
        <v>3220</v>
      </c>
      <c r="B172" t="s">
        <v>3142</v>
      </c>
      <c r="C172" t="s">
        <v>2973</v>
      </c>
      <c r="D172" t="s">
        <v>2974</v>
      </c>
      <c r="E172" t="s">
        <v>2974</v>
      </c>
      <c r="F172" t="s">
        <v>2982</v>
      </c>
    </row>
    <row r="173" spans="1:6" x14ac:dyDescent="0.35">
      <c r="A173" s="1">
        <v>3221</v>
      </c>
      <c r="B173" t="s">
        <v>3143</v>
      </c>
      <c r="C173" t="s">
        <v>2973</v>
      </c>
      <c r="D173" t="s">
        <v>2974</v>
      </c>
      <c r="E173" t="s">
        <v>2974</v>
      </c>
      <c r="F173" t="s">
        <v>2982</v>
      </c>
    </row>
    <row r="174" spans="1:6" x14ac:dyDescent="0.35">
      <c r="A174" s="1">
        <v>3222</v>
      </c>
      <c r="B174" t="s">
        <v>3144</v>
      </c>
      <c r="C174" t="s">
        <v>2973</v>
      </c>
      <c r="D174" t="s">
        <v>2974</v>
      </c>
      <c r="E174" t="s">
        <v>2974</v>
      </c>
      <c r="F174" t="s">
        <v>2982</v>
      </c>
    </row>
    <row r="175" spans="1:6" x14ac:dyDescent="0.35">
      <c r="A175" s="1">
        <v>3223</v>
      </c>
      <c r="B175" t="s">
        <v>3145</v>
      </c>
      <c r="C175" t="s">
        <v>2973</v>
      </c>
      <c r="D175" t="s">
        <v>2974</v>
      </c>
      <c r="E175" t="s">
        <v>2974</v>
      </c>
      <c r="F175" t="s">
        <v>2982</v>
      </c>
    </row>
    <row r="176" spans="1:6" x14ac:dyDescent="0.35">
      <c r="A176" s="1">
        <v>3224</v>
      </c>
      <c r="B176" t="s">
        <v>3146</v>
      </c>
      <c r="C176" t="s">
        <v>2973</v>
      </c>
      <c r="D176" t="s">
        <v>2974</v>
      </c>
      <c r="E176" t="s">
        <v>2974</v>
      </c>
      <c r="F176" t="s">
        <v>2982</v>
      </c>
    </row>
    <row r="177" spans="1:6" x14ac:dyDescent="0.35">
      <c r="A177" s="1">
        <v>3225</v>
      </c>
      <c r="B177" t="s">
        <v>3147</v>
      </c>
      <c r="C177" t="s">
        <v>2973</v>
      </c>
      <c r="D177" t="s">
        <v>2974</v>
      </c>
      <c r="E177" t="s">
        <v>2974</v>
      </c>
      <c r="F177" t="s">
        <v>2982</v>
      </c>
    </row>
    <row r="178" spans="1:6" x14ac:dyDescent="0.35">
      <c r="A178" s="1">
        <v>3226</v>
      </c>
      <c r="B178" t="s">
        <v>3148</v>
      </c>
      <c r="C178" t="s">
        <v>2973</v>
      </c>
      <c r="D178" t="s">
        <v>2974</v>
      </c>
      <c r="E178" t="s">
        <v>2974</v>
      </c>
      <c r="F178" t="s">
        <v>2982</v>
      </c>
    </row>
    <row r="179" spans="1:6" x14ac:dyDescent="0.35">
      <c r="A179" s="1">
        <v>3227</v>
      </c>
      <c r="B179" t="s">
        <v>3149</v>
      </c>
      <c r="C179" t="s">
        <v>2973</v>
      </c>
      <c r="D179" t="s">
        <v>2974</v>
      </c>
      <c r="E179" t="s">
        <v>2974</v>
      </c>
      <c r="F179" t="s">
        <v>2982</v>
      </c>
    </row>
    <row r="180" spans="1:6" x14ac:dyDescent="0.35">
      <c r="A180" s="1">
        <v>3229</v>
      </c>
      <c r="B180" t="s">
        <v>3150</v>
      </c>
      <c r="C180" t="s">
        <v>2973</v>
      </c>
      <c r="D180" t="s">
        <v>2974</v>
      </c>
      <c r="E180" t="s">
        <v>2974</v>
      </c>
      <c r="F180" t="s">
        <v>2982</v>
      </c>
    </row>
    <row r="181" spans="1:6" x14ac:dyDescent="0.35">
      <c r="A181" s="1">
        <v>3230</v>
      </c>
      <c r="B181" t="s">
        <v>3151</v>
      </c>
      <c r="C181" t="s">
        <v>2973</v>
      </c>
      <c r="D181" t="s">
        <v>2974</v>
      </c>
      <c r="E181" t="s">
        <v>2974</v>
      </c>
      <c r="F181" t="s">
        <v>2982</v>
      </c>
    </row>
    <row r="182" spans="1:6" x14ac:dyDescent="0.35">
      <c r="A182" s="1">
        <v>3231</v>
      </c>
      <c r="B182" t="s">
        <v>3152</v>
      </c>
      <c r="C182" t="s">
        <v>2973</v>
      </c>
      <c r="D182" t="s">
        <v>2974</v>
      </c>
      <c r="E182" t="s">
        <v>2974</v>
      </c>
      <c r="F182" t="s">
        <v>2982</v>
      </c>
    </row>
    <row r="183" spans="1:6" x14ac:dyDescent="0.35">
      <c r="A183" s="1">
        <v>3232</v>
      </c>
      <c r="B183" t="s">
        <v>3153</v>
      </c>
      <c r="C183" t="s">
        <v>2973</v>
      </c>
      <c r="D183" t="s">
        <v>2974</v>
      </c>
      <c r="E183" t="s">
        <v>2974</v>
      </c>
      <c r="F183" t="s">
        <v>2982</v>
      </c>
    </row>
    <row r="184" spans="1:6" x14ac:dyDescent="0.35">
      <c r="A184" s="1">
        <v>3233</v>
      </c>
      <c r="B184" t="s">
        <v>904</v>
      </c>
      <c r="C184" t="s">
        <v>2973</v>
      </c>
      <c r="D184" t="s">
        <v>2974</v>
      </c>
      <c r="E184" t="s">
        <v>2974</v>
      </c>
      <c r="F184" t="s">
        <v>2982</v>
      </c>
    </row>
    <row r="185" spans="1:6" x14ac:dyDescent="0.35">
      <c r="A185" s="1">
        <v>3237</v>
      </c>
      <c r="B185" t="s">
        <v>3154</v>
      </c>
      <c r="C185" t="s">
        <v>2973</v>
      </c>
      <c r="D185" t="s">
        <v>2974</v>
      </c>
      <c r="E185" t="s">
        <v>2974</v>
      </c>
      <c r="F185" t="s">
        <v>2982</v>
      </c>
    </row>
    <row r="186" spans="1:6" x14ac:dyDescent="0.35">
      <c r="A186" s="1">
        <v>3238</v>
      </c>
      <c r="B186" t="s">
        <v>756</v>
      </c>
      <c r="C186" t="s">
        <v>2973</v>
      </c>
      <c r="D186" t="s">
        <v>2974</v>
      </c>
      <c r="E186" t="s">
        <v>2974</v>
      </c>
      <c r="F186" t="s">
        <v>2982</v>
      </c>
    </row>
    <row r="187" spans="1:6" x14ac:dyDescent="0.35">
      <c r="A187" s="1">
        <v>3500</v>
      </c>
      <c r="B187" t="s">
        <v>3155</v>
      </c>
      <c r="C187" t="s">
        <v>2973</v>
      </c>
      <c r="D187" t="s">
        <v>2974</v>
      </c>
      <c r="E187" t="s">
        <v>2974</v>
      </c>
      <c r="F187" t="s">
        <v>2982</v>
      </c>
    </row>
    <row r="188" spans="1:6" x14ac:dyDescent="0.35">
      <c r="A188" s="1">
        <v>3502</v>
      </c>
      <c r="B188" t="s">
        <v>3156</v>
      </c>
      <c r="C188" t="s">
        <v>2973</v>
      </c>
      <c r="D188" t="s">
        <v>2974</v>
      </c>
      <c r="E188" t="s">
        <v>2980</v>
      </c>
      <c r="F188" t="s">
        <v>3001</v>
      </c>
    </row>
    <row r="189" spans="1:6" x14ac:dyDescent="0.35">
      <c r="A189" s="1">
        <v>3520</v>
      </c>
      <c r="B189" t="s">
        <v>3157</v>
      </c>
      <c r="C189" t="s">
        <v>2973</v>
      </c>
      <c r="D189" t="s">
        <v>2974</v>
      </c>
      <c r="E189" t="s">
        <v>2974</v>
      </c>
      <c r="F189" t="s">
        <v>2982</v>
      </c>
    </row>
    <row r="190" spans="1:6" x14ac:dyDescent="0.35">
      <c r="A190" s="1">
        <v>3810</v>
      </c>
      <c r="B190" t="s">
        <v>3158</v>
      </c>
      <c r="C190" t="s">
        <v>2973</v>
      </c>
      <c r="D190" t="s">
        <v>2974</v>
      </c>
      <c r="E190" t="s">
        <v>2980</v>
      </c>
      <c r="F190" t="s">
        <v>3001</v>
      </c>
    </row>
    <row r="191" spans="1:6" x14ac:dyDescent="0.35">
      <c r="A191" s="1">
        <v>3811</v>
      </c>
      <c r="B191" t="s">
        <v>3159</v>
      </c>
      <c r="C191" t="s">
        <v>2973</v>
      </c>
      <c r="D191" t="s">
        <v>2974</v>
      </c>
      <c r="E191" t="s">
        <v>2980</v>
      </c>
      <c r="F191" t="s">
        <v>3001</v>
      </c>
    </row>
    <row r="192" spans="1:6" x14ac:dyDescent="0.35">
      <c r="A192" s="1">
        <v>3813</v>
      </c>
      <c r="B192" t="s">
        <v>3160</v>
      </c>
      <c r="C192" t="s">
        <v>2973</v>
      </c>
      <c r="D192" t="s">
        <v>2974</v>
      </c>
      <c r="E192" t="s">
        <v>2980</v>
      </c>
      <c r="F192" t="s">
        <v>3001</v>
      </c>
    </row>
    <row r="193" spans="1:6" x14ac:dyDescent="0.35">
      <c r="A193" s="1">
        <v>3814</v>
      </c>
      <c r="B193" t="s">
        <v>3161</v>
      </c>
      <c r="C193" t="s">
        <v>2973</v>
      </c>
      <c r="D193" t="s">
        <v>2974</v>
      </c>
      <c r="E193" t="s">
        <v>2980</v>
      </c>
      <c r="F193" t="s">
        <v>3001</v>
      </c>
    </row>
    <row r="194" spans="1:6" x14ac:dyDescent="0.35">
      <c r="A194" s="1">
        <v>3818</v>
      </c>
      <c r="B194" t="s">
        <v>2945</v>
      </c>
      <c r="C194" t="s">
        <v>2973</v>
      </c>
      <c r="D194" t="s">
        <v>2974</v>
      </c>
      <c r="E194" t="s">
        <v>2974</v>
      </c>
      <c r="F194" t="s">
        <v>2982</v>
      </c>
    </row>
    <row r="195" spans="1:6" x14ac:dyDescent="0.35">
      <c r="A195" s="1">
        <v>3823</v>
      </c>
      <c r="B195" t="s">
        <v>3162</v>
      </c>
      <c r="C195" t="s">
        <v>2973</v>
      </c>
      <c r="D195" t="s">
        <v>2974</v>
      </c>
      <c r="E195" t="s">
        <v>2974</v>
      </c>
      <c r="F195" t="s">
        <v>2982</v>
      </c>
    </row>
    <row r="196" spans="1:6" x14ac:dyDescent="0.35">
      <c r="A196" s="1">
        <v>3825</v>
      </c>
      <c r="B196" t="s">
        <v>3163</v>
      </c>
      <c r="C196" t="s">
        <v>2973</v>
      </c>
      <c r="D196" t="s">
        <v>2974</v>
      </c>
      <c r="E196" t="s">
        <v>2974</v>
      </c>
      <c r="F196" t="s">
        <v>2982</v>
      </c>
    </row>
    <row r="197" spans="1:6" x14ac:dyDescent="0.35">
      <c r="A197" s="1">
        <v>3826</v>
      </c>
      <c r="B197" t="s">
        <v>3164</v>
      </c>
      <c r="C197" t="s">
        <v>2973</v>
      </c>
      <c r="D197" t="s">
        <v>2974</v>
      </c>
      <c r="E197" t="s">
        <v>2974</v>
      </c>
      <c r="F197" t="s">
        <v>2982</v>
      </c>
    </row>
    <row r="198" spans="1:6" x14ac:dyDescent="0.35">
      <c r="A198" s="1">
        <v>3827</v>
      </c>
      <c r="B198" t="s">
        <v>3165</v>
      </c>
      <c r="C198" t="s">
        <v>2973</v>
      </c>
      <c r="D198" t="s">
        <v>2974</v>
      </c>
      <c r="E198" t="s">
        <v>2974</v>
      </c>
      <c r="F198" t="s">
        <v>2982</v>
      </c>
    </row>
    <row r="199" spans="1:6" x14ac:dyDescent="0.35">
      <c r="A199" s="1">
        <v>3880</v>
      </c>
      <c r="B199" t="s">
        <v>3166</v>
      </c>
      <c r="C199" t="s">
        <v>2973</v>
      </c>
      <c r="D199" t="s">
        <v>2974</v>
      </c>
      <c r="E199" t="s">
        <v>2974</v>
      </c>
      <c r="F199" t="s">
        <v>2982</v>
      </c>
    </row>
    <row r="200" spans="1:6" x14ac:dyDescent="0.35">
      <c r="A200" s="1">
        <v>3882</v>
      </c>
      <c r="B200" t="s">
        <v>3167</v>
      </c>
      <c r="C200" t="s">
        <v>2973</v>
      </c>
      <c r="D200" t="s">
        <v>2974</v>
      </c>
      <c r="E200" t="s">
        <v>2974</v>
      </c>
      <c r="F200" t="s">
        <v>2982</v>
      </c>
    </row>
    <row r="201" spans="1:6" x14ac:dyDescent="0.35">
      <c r="A201" s="1">
        <v>3888</v>
      </c>
      <c r="B201" t="s">
        <v>3168</v>
      </c>
      <c r="C201" t="s">
        <v>2973</v>
      </c>
      <c r="D201" t="s">
        <v>2974</v>
      </c>
      <c r="E201" t="s">
        <v>2974</v>
      </c>
      <c r="F201" t="s">
        <v>2982</v>
      </c>
    </row>
    <row r="202" spans="1:6" x14ac:dyDescent="0.35">
      <c r="A202" s="1">
        <v>4100</v>
      </c>
      <c r="B202" t="s">
        <v>3169</v>
      </c>
      <c r="C202" t="s">
        <v>2973</v>
      </c>
      <c r="D202" t="s">
        <v>2974</v>
      </c>
      <c r="E202" t="s">
        <v>2978</v>
      </c>
      <c r="F202" t="s">
        <v>2985</v>
      </c>
    </row>
    <row r="203" spans="1:6" x14ac:dyDescent="0.35">
      <c r="A203" s="1">
        <v>4102</v>
      </c>
      <c r="B203" t="s">
        <v>3170</v>
      </c>
      <c r="C203" t="s">
        <v>2973</v>
      </c>
      <c r="D203" t="s">
        <v>2974</v>
      </c>
      <c r="E203" t="s">
        <v>2978</v>
      </c>
      <c r="F203" t="s">
        <v>2985</v>
      </c>
    </row>
    <row r="204" spans="1:6" x14ac:dyDescent="0.35">
      <c r="A204" s="1">
        <v>4105</v>
      </c>
      <c r="B204" t="s">
        <v>3171</v>
      </c>
      <c r="C204" t="s">
        <v>2973</v>
      </c>
      <c r="D204" t="s">
        <v>2974</v>
      </c>
      <c r="E204" t="s">
        <v>2978</v>
      </c>
      <c r="F204" t="s">
        <v>2985</v>
      </c>
    </row>
    <row r="205" spans="1:6" x14ac:dyDescent="0.35">
      <c r="A205" s="1">
        <v>4108</v>
      </c>
      <c r="B205" t="s">
        <v>3172</v>
      </c>
      <c r="C205" t="s">
        <v>2973</v>
      </c>
      <c r="D205" t="s">
        <v>2988</v>
      </c>
      <c r="E205" t="s">
        <v>2978</v>
      </c>
      <c r="F205" t="s">
        <v>2985</v>
      </c>
    </row>
    <row r="206" spans="1:6" x14ac:dyDescent="0.35">
      <c r="A206" s="1">
        <v>4130</v>
      </c>
      <c r="B206" t="s">
        <v>3173</v>
      </c>
      <c r="C206" t="s">
        <v>2973</v>
      </c>
      <c r="D206" t="s">
        <v>2974</v>
      </c>
      <c r="E206" t="s">
        <v>2978</v>
      </c>
      <c r="F206" t="s">
        <v>2985</v>
      </c>
    </row>
    <row r="207" spans="1:6" x14ac:dyDescent="0.35">
      <c r="A207" s="1">
        <v>4131</v>
      </c>
      <c r="B207" t="s">
        <v>3174</v>
      </c>
      <c r="C207" t="s">
        <v>2973</v>
      </c>
      <c r="D207" t="s">
        <v>2974</v>
      </c>
      <c r="E207" t="s">
        <v>2978</v>
      </c>
      <c r="F207" t="s">
        <v>2985</v>
      </c>
    </row>
    <row r="208" spans="1:6" x14ac:dyDescent="0.35">
      <c r="A208" s="1">
        <v>4132</v>
      </c>
      <c r="B208" t="s">
        <v>3175</v>
      </c>
      <c r="C208" t="s">
        <v>2973</v>
      </c>
      <c r="D208" t="s">
        <v>2974</v>
      </c>
      <c r="E208" t="s">
        <v>2978</v>
      </c>
      <c r="F208" t="s">
        <v>2985</v>
      </c>
    </row>
    <row r="209" spans="1:6" x14ac:dyDescent="0.35">
      <c r="A209" s="1">
        <v>4133</v>
      </c>
      <c r="B209" t="s">
        <v>3176</v>
      </c>
      <c r="C209" t="s">
        <v>2973</v>
      </c>
      <c r="D209" t="s">
        <v>2974</v>
      </c>
      <c r="E209" t="s">
        <v>2978</v>
      </c>
      <c r="F209" t="s">
        <v>2985</v>
      </c>
    </row>
    <row r="210" spans="1:6" x14ac:dyDescent="0.35">
      <c r="A210" s="1">
        <v>4134</v>
      </c>
      <c r="B210" t="s">
        <v>3177</v>
      </c>
      <c r="C210" t="s">
        <v>2973</v>
      </c>
      <c r="D210" t="s">
        <v>2974</v>
      </c>
      <c r="E210" t="s">
        <v>2978</v>
      </c>
      <c r="F210" t="s">
        <v>2985</v>
      </c>
    </row>
    <row r="211" spans="1:6" x14ac:dyDescent="0.35">
      <c r="A211" s="1">
        <v>4136</v>
      </c>
      <c r="B211" t="s">
        <v>3178</v>
      </c>
      <c r="C211" t="s">
        <v>2973</v>
      </c>
      <c r="D211" t="s">
        <v>2974</v>
      </c>
      <c r="E211" t="s">
        <v>2978</v>
      </c>
      <c r="F211" t="s">
        <v>2985</v>
      </c>
    </row>
    <row r="212" spans="1:6" x14ac:dyDescent="0.35">
      <c r="A212" s="1">
        <v>4137</v>
      </c>
      <c r="B212" t="s">
        <v>3179</v>
      </c>
      <c r="C212" t="s">
        <v>2973</v>
      </c>
      <c r="D212" t="s">
        <v>2974</v>
      </c>
      <c r="E212" t="s">
        <v>2978</v>
      </c>
      <c r="F212" t="s">
        <v>2985</v>
      </c>
    </row>
    <row r="213" spans="1:6" x14ac:dyDescent="0.35">
      <c r="A213" s="1">
        <v>4138</v>
      </c>
      <c r="B213" t="s">
        <v>2667</v>
      </c>
      <c r="C213" t="s">
        <v>2973</v>
      </c>
      <c r="D213" t="s">
        <v>2974</v>
      </c>
      <c r="E213" t="s">
        <v>2978</v>
      </c>
      <c r="F213" t="s">
        <v>2985</v>
      </c>
    </row>
    <row r="214" spans="1:6" x14ac:dyDescent="0.35">
      <c r="A214" s="1">
        <v>4139</v>
      </c>
      <c r="B214" t="s">
        <v>2663</v>
      </c>
      <c r="C214" t="s">
        <v>2973</v>
      </c>
      <c r="D214" t="s">
        <v>2974</v>
      </c>
      <c r="E214" t="s">
        <v>2978</v>
      </c>
      <c r="F214" t="s">
        <v>2985</v>
      </c>
    </row>
    <row r="215" spans="1:6" x14ac:dyDescent="0.35">
      <c r="A215" s="1">
        <v>4500</v>
      </c>
      <c r="B215" t="s">
        <v>3180</v>
      </c>
      <c r="C215" t="s">
        <v>2973</v>
      </c>
      <c r="D215" t="s">
        <v>2974</v>
      </c>
      <c r="E215" t="s">
        <v>2978</v>
      </c>
      <c r="F215" t="s">
        <v>2985</v>
      </c>
    </row>
    <row r="216" spans="1:6" x14ac:dyDescent="0.35">
      <c r="A216" s="1">
        <v>4502</v>
      </c>
      <c r="B216" t="s">
        <v>3181</v>
      </c>
      <c r="C216" t="s">
        <v>2973</v>
      </c>
      <c r="D216" t="s">
        <v>2974</v>
      </c>
      <c r="E216" t="s">
        <v>2983</v>
      </c>
      <c r="F216" t="s">
        <v>2992</v>
      </c>
    </row>
    <row r="217" spans="1:6" x14ac:dyDescent="0.35">
      <c r="A217" s="1">
        <v>4520</v>
      </c>
      <c r="B217" t="s">
        <v>637</v>
      </c>
      <c r="C217" t="s">
        <v>2973</v>
      </c>
      <c r="D217" t="s">
        <v>2974</v>
      </c>
      <c r="E217" t="s">
        <v>2974</v>
      </c>
      <c r="F217" t="s">
        <v>2982</v>
      </c>
    </row>
    <row r="218" spans="1:6" x14ac:dyDescent="0.35">
      <c r="A218" s="1">
        <v>4521</v>
      </c>
      <c r="B218" t="s">
        <v>637</v>
      </c>
      <c r="C218" t="s">
        <v>2973</v>
      </c>
      <c r="D218" t="s">
        <v>2974</v>
      </c>
      <c r="E218" t="s">
        <v>2974</v>
      </c>
      <c r="F218" t="s">
        <v>2982</v>
      </c>
    </row>
    <row r="219" spans="1:6" x14ac:dyDescent="0.35">
      <c r="A219" s="1">
        <v>4528</v>
      </c>
      <c r="B219" t="s">
        <v>1064</v>
      </c>
      <c r="C219" t="s">
        <v>2973</v>
      </c>
      <c r="D219" t="s">
        <v>2974</v>
      </c>
      <c r="E219" t="s">
        <v>2974</v>
      </c>
      <c r="F219" t="s">
        <v>2982</v>
      </c>
    </row>
    <row r="220" spans="1:6" x14ac:dyDescent="0.35">
      <c r="A220" s="1">
        <v>5000</v>
      </c>
      <c r="B220" t="s">
        <v>3182</v>
      </c>
      <c r="C220" t="s">
        <v>2973</v>
      </c>
      <c r="D220" t="s">
        <v>2974</v>
      </c>
      <c r="E220" t="s">
        <v>2978</v>
      </c>
      <c r="F220" t="s">
        <v>2985</v>
      </c>
    </row>
    <row r="221" spans="1:6" x14ac:dyDescent="0.35">
      <c r="A221" s="1">
        <v>5001</v>
      </c>
      <c r="B221" t="s">
        <v>3183</v>
      </c>
      <c r="C221" t="s">
        <v>2973</v>
      </c>
      <c r="D221" t="s">
        <v>2974</v>
      </c>
      <c r="E221" t="s">
        <v>2978</v>
      </c>
      <c r="F221" t="s">
        <v>2985</v>
      </c>
    </row>
    <row r="222" spans="1:6" x14ac:dyDescent="0.35">
      <c r="A222" s="1">
        <v>5002</v>
      </c>
      <c r="B222" t="s">
        <v>3184</v>
      </c>
      <c r="C222" t="s">
        <v>2973</v>
      </c>
      <c r="D222" t="s">
        <v>2974</v>
      </c>
      <c r="E222" t="s">
        <v>2978</v>
      </c>
      <c r="F222" t="s">
        <v>2985</v>
      </c>
    </row>
    <row r="223" spans="1:6" x14ac:dyDescent="0.35">
      <c r="A223" s="1">
        <v>5050</v>
      </c>
      <c r="B223" t="s">
        <v>3059</v>
      </c>
      <c r="C223" t="s">
        <v>2973</v>
      </c>
      <c r="D223" t="s">
        <v>2988</v>
      </c>
      <c r="E223" t="s">
        <v>2978</v>
      </c>
      <c r="F223" t="s">
        <v>2985</v>
      </c>
    </row>
    <row r="224" spans="1:6" x14ac:dyDescent="0.35">
      <c r="A224" s="1">
        <v>5500</v>
      </c>
      <c r="B224" t="s">
        <v>3185</v>
      </c>
      <c r="C224" t="s">
        <v>2973</v>
      </c>
      <c r="D224" t="s">
        <v>2974</v>
      </c>
      <c r="E224" t="s">
        <v>2978</v>
      </c>
      <c r="F224" t="s">
        <v>2985</v>
      </c>
    </row>
    <row r="225" spans="1:6" x14ac:dyDescent="0.35">
      <c r="A225" s="1">
        <v>5502</v>
      </c>
      <c r="B225" t="s">
        <v>3186</v>
      </c>
      <c r="C225" t="s">
        <v>2973</v>
      </c>
      <c r="D225" t="s">
        <v>2988</v>
      </c>
      <c r="E225" t="s">
        <v>2978</v>
      </c>
      <c r="F225" t="s">
        <v>2985</v>
      </c>
    </row>
    <row r="226" spans="1:6" x14ac:dyDescent="0.35">
      <c r="A226" s="1">
        <v>5503</v>
      </c>
      <c r="B226" t="s">
        <v>3187</v>
      </c>
      <c r="C226" t="s">
        <v>2973</v>
      </c>
      <c r="D226" t="s">
        <v>2974</v>
      </c>
      <c r="E226" t="s">
        <v>2978</v>
      </c>
      <c r="F226" t="s">
        <v>2985</v>
      </c>
    </row>
    <row r="227" spans="1:6" x14ac:dyDescent="0.35">
      <c r="A227" s="1">
        <v>5504</v>
      </c>
      <c r="B227" t="s">
        <v>2035</v>
      </c>
      <c r="C227" t="s">
        <v>2973</v>
      </c>
      <c r="D227" t="s">
        <v>2974</v>
      </c>
      <c r="E227" t="s">
        <v>2978</v>
      </c>
      <c r="F227" t="s">
        <v>2985</v>
      </c>
    </row>
    <row r="228" spans="1:6" x14ac:dyDescent="0.35">
      <c r="A228" s="1">
        <v>5511</v>
      </c>
      <c r="B228" t="s">
        <v>3188</v>
      </c>
      <c r="C228" t="s">
        <v>2973</v>
      </c>
      <c r="D228" t="s">
        <v>2974</v>
      </c>
      <c r="E228" t="s">
        <v>2978</v>
      </c>
      <c r="F228" t="s">
        <v>2985</v>
      </c>
    </row>
    <row r="229" spans="1:6" x14ac:dyDescent="0.35">
      <c r="A229" s="1">
        <v>5512</v>
      </c>
      <c r="B229" t="s">
        <v>1900</v>
      </c>
      <c r="C229" t="s">
        <v>2973</v>
      </c>
      <c r="D229" t="s">
        <v>2974</v>
      </c>
      <c r="E229" t="s">
        <v>2978</v>
      </c>
      <c r="F229" t="s">
        <v>2985</v>
      </c>
    </row>
    <row r="230" spans="1:6" x14ac:dyDescent="0.35">
      <c r="A230" s="1">
        <v>5513</v>
      </c>
      <c r="B230" t="s">
        <v>3189</v>
      </c>
      <c r="C230" t="s">
        <v>2973</v>
      </c>
      <c r="D230" t="s">
        <v>2988</v>
      </c>
      <c r="E230" t="s">
        <v>2978</v>
      </c>
      <c r="F230" t="s">
        <v>2985</v>
      </c>
    </row>
    <row r="231" spans="1:6" x14ac:dyDescent="0.35">
      <c r="A231" s="1">
        <v>5514</v>
      </c>
      <c r="B231" t="s">
        <v>3190</v>
      </c>
      <c r="C231" t="s">
        <v>2973</v>
      </c>
      <c r="D231" t="s">
        <v>2974</v>
      </c>
      <c r="E231" t="s">
        <v>2978</v>
      </c>
      <c r="F231" t="s">
        <v>2985</v>
      </c>
    </row>
    <row r="232" spans="1:6" x14ac:dyDescent="0.35">
      <c r="A232" s="1">
        <v>5515</v>
      </c>
      <c r="B232" t="s">
        <v>3191</v>
      </c>
      <c r="C232" t="s">
        <v>2973</v>
      </c>
      <c r="D232" t="s">
        <v>2974</v>
      </c>
      <c r="E232" t="s">
        <v>2978</v>
      </c>
      <c r="F232" t="s">
        <v>2985</v>
      </c>
    </row>
    <row r="233" spans="1:6" x14ac:dyDescent="0.35">
      <c r="A233" s="1">
        <v>5516</v>
      </c>
      <c r="B233" t="s">
        <v>3192</v>
      </c>
      <c r="C233" t="s">
        <v>2973</v>
      </c>
      <c r="D233" t="s">
        <v>2988</v>
      </c>
      <c r="E233" t="s">
        <v>2978</v>
      </c>
      <c r="F233" t="s">
        <v>2985</v>
      </c>
    </row>
    <row r="234" spans="1:6" x14ac:dyDescent="0.35">
      <c r="A234" s="1">
        <v>5521</v>
      </c>
      <c r="B234" t="s">
        <v>3193</v>
      </c>
      <c r="C234" t="s">
        <v>2973</v>
      </c>
      <c r="D234" t="s">
        <v>2974</v>
      </c>
      <c r="E234" t="s">
        <v>2978</v>
      </c>
      <c r="F234" t="s">
        <v>2985</v>
      </c>
    </row>
    <row r="235" spans="1:6" x14ac:dyDescent="0.35">
      <c r="A235" s="1">
        <v>5522</v>
      </c>
      <c r="B235" t="s">
        <v>3194</v>
      </c>
      <c r="C235" t="s">
        <v>2973</v>
      </c>
      <c r="D235" t="s">
        <v>2974</v>
      </c>
      <c r="E235" t="s">
        <v>2978</v>
      </c>
      <c r="F235" t="s">
        <v>2985</v>
      </c>
    </row>
    <row r="236" spans="1:6" x14ac:dyDescent="0.35">
      <c r="A236" s="1">
        <v>5523</v>
      </c>
      <c r="B236" t="s">
        <v>2233</v>
      </c>
      <c r="C236" t="s">
        <v>2973</v>
      </c>
      <c r="D236" t="s">
        <v>2988</v>
      </c>
      <c r="E236" t="s">
        <v>2978</v>
      </c>
      <c r="F236" t="s">
        <v>2985</v>
      </c>
    </row>
    <row r="237" spans="1:6" x14ac:dyDescent="0.35">
      <c r="A237" s="1">
        <v>5524</v>
      </c>
      <c r="B237" t="s">
        <v>3195</v>
      </c>
      <c r="C237" t="s">
        <v>2973</v>
      </c>
      <c r="D237" t="s">
        <v>2974</v>
      </c>
      <c r="E237" t="s">
        <v>2978</v>
      </c>
      <c r="F237" t="s">
        <v>2985</v>
      </c>
    </row>
    <row r="238" spans="1:6" x14ac:dyDescent="0.35">
      <c r="A238" s="1">
        <v>5525</v>
      </c>
      <c r="B238" t="s">
        <v>1858</v>
      </c>
      <c r="C238" t="s">
        <v>2973</v>
      </c>
      <c r="D238" t="s">
        <v>2974</v>
      </c>
      <c r="E238" t="s">
        <v>2978</v>
      </c>
      <c r="F238" t="s">
        <v>2985</v>
      </c>
    </row>
    <row r="239" spans="1:6" x14ac:dyDescent="0.35">
      <c r="A239" s="1">
        <v>5526</v>
      </c>
      <c r="B239" t="s">
        <v>3196</v>
      </c>
      <c r="C239" t="s">
        <v>2973</v>
      </c>
      <c r="D239" t="s">
        <v>2988</v>
      </c>
      <c r="E239" t="s">
        <v>2978</v>
      </c>
      <c r="F239" t="s">
        <v>2985</v>
      </c>
    </row>
    <row r="240" spans="1:6" x14ac:dyDescent="0.35">
      <c r="A240" s="1">
        <v>5527</v>
      </c>
      <c r="B240" t="s">
        <v>3197</v>
      </c>
      <c r="C240" t="s">
        <v>2973</v>
      </c>
      <c r="D240" t="s">
        <v>2988</v>
      </c>
      <c r="E240" t="s">
        <v>2978</v>
      </c>
      <c r="F240" t="s">
        <v>2985</v>
      </c>
    </row>
    <row r="241" spans="1:6" x14ac:dyDescent="0.35">
      <c r="A241" s="1">
        <v>5529</v>
      </c>
      <c r="B241" t="s">
        <v>3198</v>
      </c>
      <c r="C241" t="s">
        <v>2973</v>
      </c>
      <c r="D241" t="s">
        <v>2988</v>
      </c>
      <c r="E241" t="s">
        <v>2978</v>
      </c>
      <c r="F241" t="s">
        <v>2985</v>
      </c>
    </row>
    <row r="242" spans="1:6" x14ac:dyDescent="0.35">
      <c r="A242" s="1">
        <v>5531</v>
      </c>
      <c r="B242" t="s">
        <v>3199</v>
      </c>
      <c r="C242" t="s">
        <v>2973</v>
      </c>
      <c r="D242" t="s">
        <v>2988</v>
      </c>
      <c r="E242" t="s">
        <v>2978</v>
      </c>
      <c r="F242" t="s">
        <v>2985</v>
      </c>
    </row>
    <row r="243" spans="1:6" x14ac:dyDescent="0.35">
      <c r="A243" s="1">
        <v>5532</v>
      </c>
      <c r="B243" t="s">
        <v>705</v>
      </c>
      <c r="C243" t="s">
        <v>2973</v>
      </c>
      <c r="D243" t="s">
        <v>2988</v>
      </c>
      <c r="E243" t="s">
        <v>2978</v>
      </c>
      <c r="F243" t="s">
        <v>2985</v>
      </c>
    </row>
    <row r="244" spans="1:6" x14ac:dyDescent="0.35">
      <c r="A244" s="1">
        <v>5539</v>
      </c>
      <c r="B244" t="s">
        <v>3200</v>
      </c>
      <c r="C244" t="s">
        <v>2973</v>
      </c>
      <c r="D244" t="s">
        <v>2988</v>
      </c>
      <c r="E244" t="s">
        <v>2978</v>
      </c>
      <c r="F244" t="s">
        <v>2985</v>
      </c>
    </row>
    <row r="245" spans="1:6" x14ac:dyDescent="0.35">
      <c r="A245" s="1">
        <v>5540</v>
      </c>
      <c r="B245" t="s">
        <v>1897</v>
      </c>
      <c r="C245" t="s">
        <v>2973</v>
      </c>
      <c r="D245" t="s">
        <v>2974</v>
      </c>
      <c r="E245" t="s">
        <v>2978</v>
      </c>
      <c r="F245" t="s">
        <v>2985</v>
      </c>
    </row>
    <row r="246" spans="1:6" x14ac:dyDescent="0.35">
      <c r="A246" s="1">
        <v>6010</v>
      </c>
      <c r="B246" t="s">
        <v>3201</v>
      </c>
      <c r="C246" t="s">
        <v>2973</v>
      </c>
      <c r="D246" t="s">
        <v>2974</v>
      </c>
      <c r="E246" t="s">
        <v>2978</v>
      </c>
      <c r="F246" t="s">
        <v>2985</v>
      </c>
    </row>
    <row r="247" spans="1:6" x14ac:dyDescent="0.35">
      <c r="A247" s="1">
        <v>6012</v>
      </c>
      <c r="B247" t="s">
        <v>3202</v>
      </c>
      <c r="C247" t="s">
        <v>2973</v>
      </c>
      <c r="D247" t="s">
        <v>2974</v>
      </c>
      <c r="E247" t="s">
        <v>2978</v>
      </c>
      <c r="F247" t="s">
        <v>2985</v>
      </c>
    </row>
    <row r="248" spans="1:6" x14ac:dyDescent="0.35">
      <c r="A248" s="1">
        <v>6015</v>
      </c>
      <c r="B248" t="s">
        <v>3203</v>
      </c>
      <c r="C248" t="s">
        <v>2973</v>
      </c>
      <c r="D248" t="s">
        <v>2974</v>
      </c>
      <c r="E248" t="s">
        <v>2978</v>
      </c>
      <c r="F248" t="s">
        <v>2985</v>
      </c>
    </row>
    <row r="249" spans="1:6" x14ac:dyDescent="0.35">
      <c r="A249" s="1">
        <v>6110</v>
      </c>
      <c r="B249" t="s">
        <v>3204</v>
      </c>
      <c r="C249" t="s">
        <v>2973</v>
      </c>
      <c r="D249" t="s">
        <v>2988</v>
      </c>
      <c r="E249" t="s">
        <v>2983</v>
      </c>
      <c r="F249" t="s">
        <v>2992</v>
      </c>
    </row>
    <row r="250" spans="1:6" x14ac:dyDescent="0.35">
      <c r="A250" s="1">
        <v>6113</v>
      </c>
      <c r="B250" t="s">
        <v>3205</v>
      </c>
      <c r="C250" t="s">
        <v>2973</v>
      </c>
      <c r="D250" t="s">
        <v>2988</v>
      </c>
      <c r="E250" t="s">
        <v>2983</v>
      </c>
      <c r="F250" t="s">
        <v>2992</v>
      </c>
    </row>
    <row r="251" spans="1:6" x14ac:dyDescent="0.35">
      <c r="A251" s="1">
        <v>6114</v>
      </c>
      <c r="B251" t="s">
        <v>3206</v>
      </c>
      <c r="C251" t="s">
        <v>2973</v>
      </c>
      <c r="D251" t="s">
        <v>2988</v>
      </c>
      <c r="E251" t="s">
        <v>2983</v>
      </c>
      <c r="F251" t="s">
        <v>2992</v>
      </c>
    </row>
    <row r="252" spans="1:6" x14ac:dyDescent="0.35">
      <c r="A252" s="1">
        <v>6115</v>
      </c>
      <c r="B252" t="s">
        <v>3207</v>
      </c>
      <c r="C252" t="s">
        <v>2973</v>
      </c>
      <c r="D252" t="s">
        <v>2988</v>
      </c>
      <c r="E252" t="s">
        <v>2983</v>
      </c>
      <c r="F252" t="s">
        <v>2992</v>
      </c>
    </row>
    <row r="253" spans="1:6" x14ac:dyDescent="0.35">
      <c r="A253" s="1">
        <v>6116</v>
      </c>
      <c r="B253" t="s">
        <v>3208</v>
      </c>
      <c r="C253" t="s">
        <v>2973</v>
      </c>
      <c r="D253" t="s">
        <v>2988</v>
      </c>
      <c r="E253" t="s">
        <v>2983</v>
      </c>
      <c r="F253" t="s">
        <v>2992</v>
      </c>
    </row>
    <row r="254" spans="1:6" x14ac:dyDescent="0.35">
      <c r="A254" s="1">
        <v>6501</v>
      </c>
      <c r="B254" t="s">
        <v>1154</v>
      </c>
      <c r="C254" t="s">
        <v>2973</v>
      </c>
      <c r="D254" t="s">
        <v>2974</v>
      </c>
      <c r="E254" t="s">
        <v>2983</v>
      </c>
      <c r="F254" t="s">
        <v>2992</v>
      </c>
    </row>
    <row r="255" spans="1:6" x14ac:dyDescent="0.35">
      <c r="A255" s="1">
        <v>6550</v>
      </c>
      <c r="B255" t="s">
        <v>3209</v>
      </c>
      <c r="C255" t="s">
        <v>2973</v>
      </c>
      <c r="D255" t="s">
        <v>2974</v>
      </c>
      <c r="E255" t="s">
        <v>2980</v>
      </c>
      <c r="F255" t="s">
        <v>3001</v>
      </c>
    </row>
    <row r="256" spans="1:6" x14ac:dyDescent="0.35">
      <c r="A256" s="1">
        <v>6552</v>
      </c>
      <c r="B256" t="s">
        <v>3210</v>
      </c>
      <c r="C256" t="s">
        <v>2973</v>
      </c>
      <c r="D256" t="s">
        <v>2974</v>
      </c>
      <c r="E256" t="s">
        <v>2980</v>
      </c>
      <c r="F256" t="s">
        <v>3001</v>
      </c>
    </row>
    <row r="257" spans="1:6" x14ac:dyDescent="0.35">
      <c r="A257" s="1">
        <v>6554</v>
      </c>
      <c r="B257" t="s">
        <v>3211</v>
      </c>
      <c r="C257" t="s">
        <v>2973</v>
      </c>
      <c r="D257" t="s">
        <v>2974</v>
      </c>
      <c r="E257" t="s">
        <v>2980</v>
      </c>
      <c r="F257" t="s">
        <v>3001</v>
      </c>
    </row>
    <row r="258" spans="1:6" x14ac:dyDescent="0.35">
      <c r="A258" s="1">
        <v>6557</v>
      </c>
      <c r="B258" t="s">
        <v>3212</v>
      </c>
      <c r="C258" t="s">
        <v>2973</v>
      </c>
      <c r="D258" t="s">
        <v>2974</v>
      </c>
      <c r="E258" t="s">
        <v>2980</v>
      </c>
      <c r="F258" t="s">
        <v>3001</v>
      </c>
    </row>
    <row r="259" spans="1:6" x14ac:dyDescent="0.35">
      <c r="A259" s="1">
        <v>6580</v>
      </c>
      <c r="B259" t="s">
        <v>3209</v>
      </c>
      <c r="C259" t="s">
        <v>2973</v>
      </c>
      <c r="D259" t="s">
        <v>2974</v>
      </c>
      <c r="E259" t="s">
        <v>2986</v>
      </c>
      <c r="F259" t="s">
        <v>2995</v>
      </c>
    </row>
    <row r="260" spans="1:6" x14ac:dyDescent="0.35">
      <c r="A260" s="1">
        <v>6589</v>
      </c>
      <c r="B260" t="s">
        <v>3213</v>
      </c>
      <c r="C260" t="s">
        <v>2973</v>
      </c>
      <c r="D260" t="s">
        <v>2974</v>
      </c>
      <c r="E260" t="s">
        <v>2986</v>
      </c>
      <c r="F260" t="s">
        <v>2995</v>
      </c>
    </row>
    <row r="261" spans="1:6" x14ac:dyDescent="0.35">
      <c r="A261" s="1">
        <v>15510</v>
      </c>
      <c r="B261" t="s">
        <v>3214</v>
      </c>
      <c r="C261" t="s">
        <v>2973</v>
      </c>
      <c r="D261" t="s">
        <v>2974</v>
      </c>
      <c r="E261" t="s">
        <v>2983</v>
      </c>
      <c r="F261" t="s">
        <v>2992</v>
      </c>
    </row>
    <row r="262" spans="1:6" x14ac:dyDescent="0.35">
      <c r="A262" s="1">
        <v>15511</v>
      </c>
      <c r="B262" t="s">
        <v>3215</v>
      </c>
      <c r="C262" t="s">
        <v>2973</v>
      </c>
      <c r="D262" t="s">
        <v>2974</v>
      </c>
      <c r="E262" t="s">
        <v>2983</v>
      </c>
      <c r="F262" t="s">
        <v>2992</v>
      </c>
    </row>
    <row r="263" spans="1:6" x14ac:dyDescent="0.35">
      <c r="A263" s="1">
        <v>15540</v>
      </c>
      <c r="B263" t="s">
        <v>1964</v>
      </c>
      <c r="C263" t="s">
        <v>2973</v>
      </c>
      <c r="D263" t="s">
        <v>2988</v>
      </c>
      <c r="E263" t="s">
        <v>2983</v>
      </c>
      <c r="F263" t="s">
        <v>2992</v>
      </c>
    </row>
    <row r="264" spans="1:6" x14ac:dyDescent="0.35">
      <c r="A264" s="1">
        <v>15541</v>
      </c>
      <c r="B264" t="s">
        <v>3216</v>
      </c>
      <c r="C264" t="s">
        <v>2973</v>
      </c>
      <c r="D264" t="s">
        <v>2974</v>
      </c>
      <c r="E264" t="s">
        <v>2983</v>
      </c>
      <c r="F264" t="s">
        <v>2992</v>
      </c>
    </row>
    <row r="265" spans="1:6" x14ac:dyDescent="0.35">
      <c r="A265" s="1">
        <v>30200</v>
      </c>
      <c r="B265" t="s">
        <v>3217</v>
      </c>
      <c r="C265" t="s">
        <v>2973</v>
      </c>
      <c r="D265" t="s">
        <v>2974</v>
      </c>
      <c r="E265" t="s">
        <v>2974</v>
      </c>
      <c r="F265" t="s">
        <v>2982</v>
      </c>
    </row>
    <row r="266" spans="1:6" x14ac:dyDescent="0.35">
      <c r="A266" s="1">
        <v>30201</v>
      </c>
      <c r="B266" t="s">
        <v>3218</v>
      </c>
      <c r="C266" t="s">
        <v>2973</v>
      </c>
      <c r="D266" t="s">
        <v>2974</v>
      </c>
      <c r="E266" t="s">
        <v>2974</v>
      </c>
      <c r="F266" t="s">
        <v>2982</v>
      </c>
    </row>
    <row r="267" spans="1:6" x14ac:dyDescent="0.35">
      <c r="A267" s="1">
        <v>30420</v>
      </c>
      <c r="B267" t="s">
        <v>3219</v>
      </c>
      <c r="C267" t="s">
        <v>2973</v>
      </c>
      <c r="D267" t="s">
        <v>2974</v>
      </c>
      <c r="E267" t="s">
        <v>2974</v>
      </c>
      <c r="F267" t="s">
        <v>2982</v>
      </c>
    </row>
    <row r="268" spans="1:6" x14ac:dyDescent="0.35">
      <c r="A268" s="1">
        <v>30421</v>
      </c>
      <c r="B268" t="s">
        <v>3220</v>
      </c>
      <c r="C268" t="s">
        <v>2973</v>
      </c>
      <c r="D268" t="s">
        <v>2974</v>
      </c>
      <c r="E268" t="s">
        <v>2974</v>
      </c>
      <c r="F268" t="s">
        <v>2982</v>
      </c>
    </row>
    <row r="269" spans="1:6" x14ac:dyDescent="0.35">
      <c r="A269" s="1">
        <v>30422</v>
      </c>
      <c r="B269" t="s">
        <v>3221</v>
      </c>
      <c r="C269" t="s">
        <v>2973</v>
      </c>
      <c r="D269" t="s">
        <v>2974</v>
      </c>
      <c r="E269" t="s">
        <v>2974</v>
      </c>
      <c r="F269" t="s">
        <v>2982</v>
      </c>
    </row>
    <row r="270" spans="1:6" x14ac:dyDescent="0.35">
      <c r="A270" s="1">
        <v>38110</v>
      </c>
      <c r="B270" t="s">
        <v>3222</v>
      </c>
      <c r="C270" t="s">
        <v>2973</v>
      </c>
      <c r="D270" t="s">
        <v>2974</v>
      </c>
      <c r="E270" t="s">
        <v>2980</v>
      </c>
      <c r="F270" t="s">
        <v>3001</v>
      </c>
    </row>
    <row r="271" spans="1:6" x14ac:dyDescent="0.35">
      <c r="A271" s="1">
        <v>38111</v>
      </c>
      <c r="B271" t="s">
        <v>3223</v>
      </c>
      <c r="C271" t="s">
        <v>2973</v>
      </c>
      <c r="D271" t="s">
        <v>2974</v>
      </c>
      <c r="E271" t="s">
        <v>2980</v>
      </c>
      <c r="F271" t="s">
        <v>3001</v>
      </c>
    </row>
    <row r="272" spans="1:6" x14ac:dyDescent="0.35">
      <c r="A272" s="1">
        <v>38112</v>
      </c>
      <c r="B272" t="s">
        <v>3224</v>
      </c>
      <c r="C272" t="s">
        <v>2973</v>
      </c>
      <c r="D272" t="s">
        <v>2974</v>
      </c>
      <c r="E272" t="s">
        <v>2980</v>
      </c>
      <c r="F272" t="s">
        <v>3001</v>
      </c>
    </row>
    <row r="273" spans="1:6" x14ac:dyDescent="0.35">
      <c r="A273" s="1">
        <v>38113</v>
      </c>
      <c r="B273" t="s">
        <v>3225</v>
      </c>
      <c r="C273" t="s">
        <v>2973</v>
      </c>
      <c r="D273" t="s">
        <v>2974</v>
      </c>
      <c r="E273" t="s">
        <v>2980</v>
      </c>
      <c r="F273" t="s">
        <v>3001</v>
      </c>
    </row>
    <row r="274" spans="1:6" x14ac:dyDescent="0.35">
      <c r="A274" s="1">
        <v>38114</v>
      </c>
      <c r="B274" t="s">
        <v>3226</v>
      </c>
      <c r="C274" t="s">
        <v>2973</v>
      </c>
      <c r="D274" t="s">
        <v>2974</v>
      </c>
      <c r="E274" t="s">
        <v>2980</v>
      </c>
      <c r="F274" t="s">
        <v>3001</v>
      </c>
    </row>
    <row r="275" spans="1:6" x14ac:dyDescent="0.35">
      <c r="A275" s="1">
        <v>38115</v>
      </c>
      <c r="B275" t="s">
        <v>3227</v>
      </c>
      <c r="C275" t="s">
        <v>2973</v>
      </c>
      <c r="D275" t="s">
        <v>2974</v>
      </c>
      <c r="E275" t="s">
        <v>2980</v>
      </c>
      <c r="F275" t="s">
        <v>3001</v>
      </c>
    </row>
    <row r="276" spans="1:6" x14ac:dyDescent="0.35">
      <c r="A276" s="1">
        <v>38116</v>
      </c>
      <c r="B276" t="s">
        <v>3228</v>
      </c>
      <c r="C276" t="s">
        <v>2973</v>
      </c>
      <c r="D276" t="s">
        <v>2974</v>
      </c>
      <c r="E276" t="s">
        <v>2980</v>
      </c>
      <c r="F276" t="s">
        <v>3001</v>
      </c>
    </row>
    <row r="277" spans="1:6" x14ac:dyDescent="0.35">
      <c r="A277" s="1">
        <v>38117</v>
      </c>
      <c r="B277" t="s">
        <v>3229</v>
      </c>
      <c r="C277" t="s">
        <v>2973</v>
      </c>
      <c r="D277" t="s">
        <v>2974</v>
      </c>
      <c r="E277" t="s">
        <v>2980</v>
      </c>
      <c r="F277" t="s">
        <v>3001</v>
      </c>
    </row>
    <row r="278" spans="1:6" x14ac:dyDescent="0.35">
      <c r="A278" s="1">
        <v>38118</v>
      </c>
      <c r="B278" t="s">
        <v>3230</v>
      </c>
      <c r="C278" t="s">
        <v>2973</v>
      </c>
      <c r="D278" t="s">
        <v>2974</v>
      </c>
      <c r="E278" t="s">
        <v>2980</v>
      </c>
      <c r="F278" t="s">
        <v>3001</v>
      </c>
    </row>
    <row r="279" spans="1:6" x14ac:dyDescent="0.35">
      <c r="A279" s="1">
        <v>38130</v>
      </c>
      <c r="B279" t="s">
        <v>3231</v>
      </c>
      <c r="C279" t="s">
        <v>2973</v>
      </c>
      <c r="D279" t="s">
        <v>2974</v>
      </c>
      <c r="E279" t="s">
        <v>2980</v>
      </c>
      <c r="F279" t="s">
        <v>3001</v>
      </c>
    </row>
    <row r="280" spans="1:6" x14ac:dyDescent="0.35">
      <c r="A280" s="1">
        <v>38132</v>
      </c>
      <c r="B280" t="s">
        <v>3232</v>
      </c>
      <c r="C280" t="s">
        <v>2973</v>
      </c>
      <c r="D280" t="s">
        <v>2974</v>
      </c>
      <c r="E280" t="s">
        <v>2980</v>
      </c>
      <c r="F280" t="s">
        <v>3001</v>
      </c>
    </row>
    <row r="281" spans="1:6" x14ac:dyDescent="0.35">
      <c r="A281" s="1">
        <v>38136</v>
      </c>
      <c r="B281" t="s">
        <v>3233</v>
      </c>
      <c r="C281" t="s">
        <v>2973</v>
      </c>
      <c r="D281" t="s">
        <v>2974</v>
      </c>
      <c r="E281" t="s">
        <v>2980</v>
      </c>
      <c r="F281" t="s">
        <v>3001</v>
      </c>
    </row>
    <row r="282" spans="1:6" x14ac:dyDescent="0.35">
      <c r="A282" s="1">
        <v>50010</v>
      </c>
      <c r="B282" t="s">
        <v>2941</v>
      </c>
      <c r="C282" t="s">
        <v>2973</v>
      </c>
      <c r="D282" t="s">
        <v>2974</v>
      </c>
      <c r="E282" t="s">
        <v>2978</v>
      </c>
      <c r="F282" t="s">
        <v>2985</v>
      </c>
    </row>
    <row r="283" spans="1:6" x14ac:dyDescent="0.35">
      <c r="A283" s="1">
        <v>50012</v>
      </c>
      <c r="B283" t="s">
        <v>3234</v>
      </c>
      <c r="C283" t="s">
        <v>2973</v>
      </c>
      <c r="D283" t="s">
        <v>2974</v>
      </c>
      <c r="E283" t="s">
        <v>2978</v>
      </c>
      <c r="F283" t="s">
        <v>2985</v>
      </c>
    </row>
    <row r="284" spans="1:6" x14ac:dyDescent="0.35">
      <c r="A284" s="1">
        <v>50014</v>
      </c>
      <c r="B284" t="s">
        <v>3235</v>
      </c>
      <c r="C284" t="s">
        <v>2973</v>
      </c>
      <c r="D284" t="s">
        <v>2974</v>
      </c>
      <c r="E284" t="s">
        <v>2978</v>
      </c>
      <c r="F284" t="s">
        <v>2985</v>
      </c>
    </row>
    <row r="285" spans="1:6" x14ac:dyDescent="0.35">
      <c r="A285" s="1">
        <v>50015</v>
      </c>
      <c r="B285" t="s">
        <v>3236</v>
      </c>
      <c r="C285" t="s">
        <v>2973</v>
      </c>
      <c r="D285" t="s">
        <v>2974</v>
      </c>
      <c r="E285" t="s">
        <v>2978</v>
      </c>
      <c r="F285" t="s">
        <v>2985</v>
      </c>
    </row>
    <row r="286" spans="1:6" x14ac:dyDescent="0.35">
      <c r="A286" s="1">
        <v>50020</v>
      </c>
      <c r="B286" t="s">
        <v>3237</v>
      </c>
      <c r="C286" t="s">
        <v>2973</v>
      </c>
      <c r="D286" t="s">
        <v>2974</v>
      </c>
      <c r="E286" t="s">
        <v>2978</v>
      </c>
      <c r="F286" t="s">
        <v>2985</v>
      </c>
    </row>
    <row r="287" spans="1:6" x14ac:dyDescent="0.35">
      <c r="A287" s="1">
        <v>50021</v>
      </c>
      <c r="B287" t="s">
        <v>2941</v>
      </c>
      <c r="C287" t="s">
        <v>2973</v>
      </c>
      <c r="D287" t="s">
        <v>2974</v>
      </c>
      <c r="E287" t="s">
        <v>2978</v>
      </c>
      <c r="F287" t="s">
        <v>2985</v>
      </c>
    </row>
    <row r="288" spans="1:6" x14ac:dyDescent="0.35">
      <c r="A288" s="1">
        <v>50024</v>
      </c>
      <c r="B288" t="s">
        <v>3234</v>
      </c>
      <c r="C288" t="s">
        <v>2973</v>
      </c>
      <c r="D288" t="s">
        <v>2974</v>
      </c>
      <c r="E288" t="s">
        <v>2978</v>
      </c>
      <c r="F288" t="s">
        <v>2985</v>
      </c>
    </row>
    <row r="289" spans="1:6" x14ac:dyDescent="0.35">
      <c r="A289" s="1">
        <v>50025</v>
      </c>
      <c r="B289" t="s">
        <v>3238</v>
      </c>
      <c r="C289" t="s">
        <v>2973</v>
      </c>
      <c r="D289" t="s">
        <v>2974</v>
      </c>
      <c r="E289" t="s">
        <v>2978</v>
      </c>
      <c r="F289" t="s">
        <v>2985</v>
      </c>
    </row>
    <row r="290" spans="1:6" x14ac:dyDescent="0.35">
      <c r="A290" s="1">
        <v>50026</v>
      </c>
      <c r="B290" t="s">
        <v>3239</v>
      </c>
      <c r="C290" t="s">
        <v>2973</v>
      </c>
      <c r="D290" t="s">
        <v>2974</v>
      </c>
      <c r="E290" t="s">
        <v>2978</v>
      </c>
      <c r="F290" t="s">
        <v>2985</v>
      </c>
    </row>
    <row r="291" spans="1:6" x14ac:dyDescent="0.35">
      <c r="A291" s="1">
        <v>50027</v>
      </c>
      <c r="B291" t="s">
        <v>3236</v>
      </c>
      <c r="C291" t="s">
        <v>2973</v>
      </c>
      <c r="D291" t="s">
        <v>2974</v>
      </c>
      <c r="E291" t="s">
        <v>2978</v>
      </c>
      <c r="F291" t="s">
        <v>2985</v>
      </c>
    </row>
    <row r="292" spans="1:6" x14ac:dyDescent="0.35">
      <c r="A292" s="1">
        <v>50028</v>
      </c>
      <c r="B292" t="s">
        <v>2028</v>
      </c>
      <c r="C292" t="s">
        <v>2973</v>
      </c>
      <c r="D292" t="s">
        <v>2974</v>
      </c>
      <c r="E292" t="s">
        <v>2978</v>
      </c>
      <c r="F292" t="s">
        <v>2985</v>
      </c>
    </row>
    <row r="293" spans="1:6" x14ac:dyDescent="0.35">
      <c r="A293" s="1">
        <v>50029</v>
      </c>
      <c r="B293" t="s">
        <v>3240</v>
      </c>
      <c r="C293" t="s">
        <v>2973</v>
      </c>
      <c r="D293" t="s">
        <v>2974</v>
      </c>
      <c r="E293" t="s">
        <v>2978</v>
      </c>
      <c r="F293" t="s">
        <v>2985</v>
      </c>
    </row>
    <row r="294" spans="1:6" x14ac:dyDescent="0.35">
      <c r="A294" s="1">
        <v>50043</v>
      </c>
      <c r="B294" t="s">
        <v>2939</v>
      </c>
      <c r="D294" t="s">
        <v>2974</v>
      </c>
      <c r="E294" t="s">
        <v>2978</v>
      </c>
      <c r="F294" t="s">
        <v>2985</v>
      </c>
    </row>
    <row r="295" spans="1:6" x14ac:dyDescent="0.35">
      <c r="A295" s="1">
        <v>55030</v>
      </c>
      <c r="B295" t="s">
        <v>3241</v>
      </c>
      <c r="C295" t="s">
        <v>2973</v>
      </c>
      <c r="D295" t="s">
        <v>2974</v>
      </c>
      <c r="E295" t="s">
        <v>2978</v>
      </c>
      <c r="F295" t="s">
        <v>2985</v>
      </c>
    </row>
    <row r="296" spans="1:6" x14ac:dyDescent="0.35">
      <c r="A296" s="1">
        <v>55031</v>
      </c>
      <c r="B296" t="s">
        <v>3242</v>
      </c>
      <c r="C296" t="s">
        <v>2973</v>
      </c>
      <c r="D296" t="s">
        <v>2988</v>
      </c>
      <c r="E296" t="s">
        <v>2978</v>
      </c>
      <c r="F296" t="s">
        <v>2985</v>
      </c>
    </row>
    <row r="297" spans="1:6" x14ac:dyDescent="0.35">
      <c r="A297" s="1">
        <v>55110</v>
      </c>
      <c r="B297" t="s">
        <v>3243</v>
      </c>
      <c r="C297" t="s">
        <v>2973</v>
      </c>
      <c r="D297" t="s">
        <v>2974</v>
      </c>
      <c r="E297" t="s">
        <v>2978</v>
      </c>
      <c r="F297" t="s">
        <v>2985</v>
      </c>
    </row>
    <row r="298" spans="1:6" x14ac:dyDescent="0.35">
      <c r="A298" s="1">
        <v>55112</v>
      </c>
      <c r="B298" t="s">
        <v>3244</v>
      </c>
      <c r="C298" t="s">
        <v>2973</v>
      </c>
      <c r="D298" t="s">
        <v>2974</v>
      </c>
      <c r="E298" t="s">
        <v>2978</v>
      </c>
      <c r="F298" t="s">
        <v>2985</v>
      </c>
    </row>
    <row r="299" spans="1:6" x14ac:dyDescent="0.35">
      <c r="A299" s="1">
        <v>55113</v>
      </c>
      <c r="B299" t="s">
        <v>3245</v>
      </c>
      <c r="C299" t="s">
        <v>2973</v>
      </c>
      <c r="D299" t="s">
        <v>2974</v>
      </c>
      <c r="E299" t="s">
        <v>2978</v>
      </c>
      <c r="F299" t="s">
        <v>2985</v>
      </c>
    </row>
    <row r="300" spans="1:6" x14ac:dyDescent="0.35">
      <c r="A300" s="1">
        <v>55130</v>
      </c>
      <c r="B300" t="s">
        <v>3246</v>
      </c>
      <c r="C300" t="s">
        <v>2973</v>
      </c>
      <c r="D300" t="s">
        <v>2988</v>
      </c>
      <c r="E300" t="s">
        <v>2978</v>
      </c>
      <c r="F300" t="s">
        <v>2985</v>
      </c>
    </row>
    <row r="301" spans="1:6" x14ac:dyDescent="0.35">
      <c r="A301" s="1">
        <v>55131</v>
      </c>
      <c r="B301" t="s">
        <v>3247</v>
      </c>
      <c r="C301" t="s">
        <v>2973</v>
      </c>
      <c r="D301" t="s">
        <v>2974</v>
      </c>
      <c r="E301" t="s">
        <v>2978</v>
      </c>
      <c r="F301" t="s">
        <v>2985</v>
      </c>
    </row>
    <row r="302" spans="1:6" x14ac:dyDescent="0.35">
      <c r="A302" s="1">
        <v>55132</v>
      </c>
      <c r="B302" t="s">
        <v>3248</v>
      </c>
      <c r="C302" t="s">
        <v>2973</v>
      </c>
      <c r="D302" t="s">
        <v>2974</v>
      </c>
      <c r="E302" t="s">
        <v>2978</v>
      </c>
      <c r="F302" t="s">
        <v>2985</v>
      </c>
    </row>
    <row r="303" spans="1:6" x14ac:dyDescent="0.35">
      <c r="A303" s="1">
        <v>100000</v>
      </c>
      <c r="B303" t="s">
        <v>3249</v>
      </c>
      <c r="C303" t="s">
        <v>2973</v>
      </c>
      <c r="D303" t="s">
        <v>2988</v>
      </c>
      <c r="E303" t="s">
        <v>3010</v>
      </c>
      <c r="F303" t="s">
        <v>3011</v>
      </c>
    </row>
    <row r="304" spans="1:6" x14ac:dyDescent="0.35">
      <c r="A304" s="1">
        <v>100080</v>
      </c>
      <c r="B304" t="s">
        <v>3250</v>
      </c>
      <c r="C304" t="s">
        <v>2973</v>
      </c>
      <c r="D304" t="s">
        <v>2988</v>
      </c>
      <c r="E304" t="s">
        <v>3010</v>
      </c>
      <c r="F304" t="s">
        <v>3011</v>
      </c>
    </row>
    <row r="305" spans="1:6" x14ac:dyDescent="0.35">
      <c r="A305" s="1">
        <v>100100</v>
      </c>
      <c r="B305" t="s">
        <v>1150</v>
      </c>
      <c r="C305" t="s">
        <v>2973</v>
      </c>
      <c r="D305" t="s">
        <v>2988</v>
      </c>
      <c r="E305" t="s">
        <v>3010</v>
      </c>
      <c r="F305" t="s">
        <v>3011</v>
      </c>
    </row>
    <row r="306" spans="1:6" x14ac:dyDescent="0.35">
      <c r="A306" s="1">
        <v>100200</v>
      </c>
      <c r="B306" t="s">
        <v>3251</v>
      </c>
      <c r="C306" t="s">
        <v>2973</v>
      </c>
      <c r="D306" t="s">
        <v>2988</v>
      </c>
      <c r="E306" t="s">
        <v>3010</v>
      </c>
      <c r="F306" t="s">
        <v>3011</v>
      </c>
    </row>
    <row r="307" spans="1:6" x14ac:dyDescent="0.35">
      <c r="A307" s="1">
        <v>100300</v>
      </c>
      <c r="B307" t="s">
        <v>3252</v>
      </c>
      <c r="C307" t="s">
        <v>2973</v>
      </c>
      <c r="D307" t="s">
        <v>2988</v>
      </c>
      <c r="E307" t="s">
        <v>3010</v>
      </c>
      <c r="F307" t="s">
        <v>3011</v>
      </c>
    </row>
    <row r="308" spans="1:6" x14ac:dyDescent="0.35">
      <c r="A308" s="1">
        <v>100500</v>
      </c>
      <c r="B308" t="s">
        <v>3253</v>
      </c>
      <c r="C308" t="s">
        <v>2973</v>
      </c>
      <c r="D308" t="s">
        <v>2988</v>
      </c>
      <c r="E308" t="s">
        <v>3010</v>
      </c>
      <c r="F308" t="s">
        <v>3011</v>
      </c>
    </row>
    <row r="309" spans="1:6" x14ac:dyDescent="0.35">
      <c r="A309" s="1">
        <v>100900</v>
      </c>
      <c r="B309" t="s">
        <v>3254</v>
      </c>
      <c r="C309" t="s">
        <v>2973</v>
      </c>
      <c r="D309" t="s">
        <v>2988</v>
      </c>
      <c r="E309" t="s">
        <v>3010</v>
      </c>
      <c r="F309" t="s">
        <v>3011</v>
      </c>
    </row>
    <row r="310" spans="1:6" x14ac:dyDescent="0.35">
      <c r="A310" s="1">
        <v>101100</v>
      </c>
      <c r="B310" t="s">
        <v>3255</v>
      </c>
      <c r="C310" t="s">
        <v>2973</v>
      </c>
      <c r="D310" t="s">
        <v>2988</v>
      </c>
      <c r="E310" t="s">
        <v>3010</v>
      </c>
      <c r="F310" t="s">
        <v>3011</v>
      </c>
    </row>
    <row r="311" spans="1:6" x14ac:dyDescent="0.35">
      <c r="A311" s="1">
        <v>101110</v>
      </c>
      <c r="B311" t="s">
        <v>3256</v>
      </c>
      <c r="C311" t="s">
        <v>2973</v>
      </c>
      <c r="D311" t="s">
        <v>2988</v>
      </c>
      <c r="E311" t="s">
        <v>3010</v>
      </c>
      <c r="F311" t="s">
        <v>3011</v>
      </c>
    </row>
    <row r="312" spans="1:6" x14ac:dyDescent="0.35">
      <c r="A312" s="1">
        <v>101120</v>
      </c>
      <c r="B312" t="s">
        <v>3257</v>
      </c>
      <c r="C312" t="s">
        <v>2973</v>
      </c>
      <c r="D312" t="s">
        <v>2988</v>
      </c>
      <c r="E312" t="s">
        <v>3010</v>
      </c>
      <c r="F312" t="s">
        <v>3011</v>
      </c>
    </row>
    <row r="313" spans="1:6" x14ac:dyDescent="0.35">
      <c r="A313" s="1">
        <v>101130</v>
      </c>
      <c r="B313" t="s">
        <v>3258</v>
      </c>
      <c r="C313" t="s">
        <v>2973</v>
      </c>
      <c r="D313" t="s">
        <v>2988</v>
      </c>
      <c r="E313" t="s">
        <v>3010</v>
      </c>
      <c r="F313" t="s">
        <v>3011</v>
      </c>
    </row>
    <row r="314" spans="1:6" x14ac:dyDescent="0.35">
      <c r="A314" s="1">
        <v>101140</v>
      </c>
      <c r="B314" t="s">
        <v>3259</v>
      </c>
      <c r="C314" t="s">
        <v>2973</v>
      </c>
      <c r="D314" t="s">
        <v>2988</v>
      </c>
      <c r="E314" t="s">
        <v>3010</v>
      </c>
      <c r="F314" t="s">
        <v>3011</v>
      </c>
    </row>
    <row r="315" spans="1:6" x14ac:dyDescent="0.35">
      <c r="A315" s="1">
        <v>101200</v>
      </c>
      <c r="B315" t="s">
        <v>3260</v>
      </c>
      <c r="C315" t="s">
        <v>2973</v>
      </c>
      <c r="D315" t="s">
        <v>2988</v>
      </c>
      <c r="E315" t="s">
        <v>3010</v>
      </c>
      <c r="F315" t="s">
        <v>3011</v>
      </c>
    </row>
    <row r="316" spans="1:6" x14ac:dyDescent="0.35">
      <c r="A316" s="1">
        <v>101210</v>
      </c>
      <c r="B316" t="s">
        <v>3261</v>
      </c>
      <c r="C316" t="s">
        <v>2973</v>
      </c>
      <c r="D316" t="s">
        <v>2988</v>
      </c>
      <c r="E316" t="s">
        <v>3010</v>
      </c>
      <c r="F316" t="s">
        <v>3011</v>
      </c>
    </row>
    <row r="317" spans="1:6" x14ac:dyDescent="0.35">
      <c r="A317" s="1">
        <v>101900</v>
      </c>
      <c r="B317" t="s">
        <v>3262</v>
      </c>
      <c r="C317" t="s">
        <v>2973</v>
      </c>
      <c r="D317" t="s">
        <v>2988</v>
      </c>
      <c r="E317" t="s">
        <v>3010</v>
      </c>
      <c r="F317" t="s">
        <v>3011</v>
      </c>
    </row>
    <row r="318" spans="1:6" x14ac:dyDescent="0.35">
      <c r="A318" s="1">
        <v>101990</v>
      </c>
      <c r="B318" t="s">
        <v>3078</v>
      </c>
      <c r="C318" t="s">
        <v>2973</v>
      </c>
      <c r="D318" t="s">
        <v>2988</v>
      </c>
      <c r="E318" t="s">
        <v>3010</v>
      </c>
      <c r="F318" t="s">
        <v>3011</v>
      </c>
    </row>
    <row r="319" spans="1:6" x14ac:dyDescent="0.35">
      <c r="A319" s="1">
        <v>102000</v>
      </c>
      <c r="B319" t="s">
        <v>3263</v>
      </c>
      <c r="C319" t="s">
        <v>2973</v>
      </c>
      <c r="D319" t="s">
        <v>2988</v>
      </c>
      <c r="E319" t="s">
        <v>2976</v>
      </c>
      <c r="F319" t="s">
        <v>2977</v>
      </c>
    </row>
    <row r="320" spans="1:6" x14ac:dyDescent="0.35">
      <c r="A320" s="1">
        <v>102010</v>
      </c>
      <c r="B320" t="s">
        <v>3130</v>
      </c>
      <c r="C320" t="s">
        <v>2973</v>
      </c>
      <c r="D320" t="s">
        <v>2988</v>
      </c>
      <c r="E320" t="s">
        <v>2976</v>
      </c>
      <c r="F320" t="s">
        <v>2977</v>
      </c>
    </row>
    <row r="321" spans="1:6" x14ac:dyDescent="0.35">
      <c r="A321" s="1">
        <v>102020</v>
      </c>
      <c r="B321" t="s">
        <v>3264</v>
      </c>
      <c r="C321" t="s">
        <v>2973</v>
      </c>
      <c r="D321" t="s">
        <v>2988</v>
      </c>
      <c r="E321" t="s">
        <v>2976</v>
      </c>
      <c r="F321" t="s">
        <v>2977</v>
      </c>
    </row>
    <row r="322" spans="1:6" x14ac:dyDescent="0.35">
      <c r="A322" s="1">
        <v>102030</v>
      </c>
      <c r="B322" t="s">
        <v>3265</v>
      </c>
      <c r="C322" t="s">
        <v>2973</v>
      </c>
      <c r="D322" t="s">
        <v>2988</v>
      </c>
      <c r="E322" t="s">
        <v>2976</v>
      </c>
      <c r="F322" t="s">
        <v>2977</v>
      </c>
    </row>
    <row r="323" spans="1:6" x14ac:dyDescent="0.35">
      <c r="A323" s="1">
        <v>102035</v>
      </c>
      <c r="B323" t="s">
        <v>3266</v>
      </c>
      <c r="C323" t="s">
        <v>2973</v>
      </c>
      <c r="D323" t="s">
        <v>2988</v>
      </c>
      <c r="E323" t="s">
        <v>2976</v>
      </c>
      <c r="F323" t="s">
        <v>2977</v>
      </c>
    </row>
    <row r="324" spans="1:6" x14ac:dyDescent="0.35">
      <c r="A324" s="1">
        <v>102040</v>
      </c>
      <c r="B324" t="s">
        <v>3267</v>
      </c>
      <c r="C324" t="s">
        <v>2973</v>
      </c>
      <c r="D324" t="s">
        <v>2988</v>
      </c>
      <c r="E324" t="s">
        <v>2976</v>
      </c>
      <c r="F324" t="s">
        <v>2977</v>
      </c>
    </row>
    <row r="325" spans="1:6" x14ac:dyDescent="0.35">
      <c r="A325" s="1">
        <v>102050</v>
      </c>
      <c r="B325" t="s">
        <v>130</v>
      </c>
      <c r="C325" t="s">
        <v>2973</v>
      </c>
      <c r="D325" t="s">
        <v>2988</v>
      </c>
      <c r="E325" t="s">
        <v>2976</v>
      </c>
      <c r="F325" t="s">
        <v>2977</v>
      </c>
    </row>
    <row r="326" spans="1:6" x14ac:dyDescent="0.35">
      <c r="A326" s="1">
        <v>102055</v>
      </c>
      <c r="B326" t="s">
        <v>3268</v>
      </c>
      <c r="C326" t="s">
        <v>2973</v>
      </c>
      <c r="D326" t="s">
        <v>2988</v>
      </c>
      <c r="E326" t="s">
        <v>2976</v>
      </c>
      <c r="F326" t="s">
        <v>2977</v>
      </c>
    </row>
    <row r="327" spans="1:6" x14ac:dyDescent="0.35">
      <c r="A327" s="1">
        <v>102056</v>
      </c>
      <c r="B327" t="s">
        <v>3269</v>
      </c>
      <c r="C327" t="s">
        <v>2973</v>
      </c>
      <c r="D327" t="s">
        <v>2988</v>
      </c>
      <c r="E327" t="s">
        <v>2976</v>
      </c>
      <c r="F327" t="s">
        <v>2977</v>
      </c>
    </row>
    <row r="328" spans="1:6" x14ac:dyDescent="0.35">
      <c r="A328" s="1">
        <v>102060</v>
      </c>
      <c r="B328" t="s">
        <v>507</v>
      </c>
      <c r="C328" t="s">
        <v>2973</v>
      </c>
      <c r="D328" t="s">
        <v>2988</v>
      </c>
      <c r="E328" t="s">
        <v>2976</v>
      </c>
      <c r="F328" t="s">
        <v>2977</v>
      </c>
    </row>
    <row r="329" spans="1:6" x14ac:dyDescent="0.35">
      <c r="A329" s="1">
        <v>102070</v>
      </c>
      <c r="B329" t="s">
        <v>3270</v>
      </c>
      <c r="C329" t="s">
        <v>2973</v>
      </c>
      <c r="D329" t="s">
        <v>2988</v>
      </c>
      <c r="E329" t="s">
        <v>2976</v>
      </c>
      <c r="F329" t="s">
        <v>2977</v>
      </c>
    </row>
    <row r="330" spans="1:6" x14ac:dyDescent="0.35">
      <c r="A330" s="1">
        <v>102080</v>
      </c>
      <c r="B330" t="s">
        <v>3271</v>
      </c>
      <c r="C330" t="s">
        <v>2973</v>
      </c>
      <c r="D330" t="s">
        <v>2988</v>
      </c>
      <c r="E330" t="s">
        <v>2976</v>
      </c>
      <c r="F330" t="s">
        <v>2977</v>
      </c>
    </row>
    <row r="331" spans="1:6" x14ac:dyDescent="0.35">
      <c r="A331" s="1">
        <v>102081</v>
      </c>
      <c r="B331" t="s">
        <v>3272</v>
      </c>
      <c r="C331" t="s">
        <v>2973</v>
      </c>
      <c r="D331" t="s">
        <v>2988</v>
      </c>
      <c r="E331" t="s">
        <v>2976</v>
      </c>
      <c r="F331" t="s">
        <v>2977</v>
      </c>
    </row>
    <row r="332" spans="1:6" x14ac:dyDescent="0.35">
      <c r="A332" s="1">
        <v>102090</v>
      </c>
      <c r="B332" t="s">
        <v>3273</v>
      </c>
      <c r="C332" t="s">
        <v>2973</v>
      </c>
      <c r="D332" t="s">
        <v>2988</v>
      </c>
      <c r="E332" t="s">
        <v>2976</v>
      </c>
      <c r="F332" t="s">
        <v>2977</v>
      </c>
    </row>
    <row r="333" spans="1:6" x14ac:dyDescent="0.35">
      <c r="A333" s="1">
        <v>102091</v>
      </c>
      <c r="B333" t="s">
        <v>3274</v>
      </c>
      <c r="C333" t="s">
        <v>2973</v>
      </c>
      <c r="D333" t="s">
        <v>2988</v>
      </c>
      <c r="E333" t="s">
        <v>2976</v>
      </c>
      <c r="F333" t="s">
        <v>2977</v>
      </c>
    </row>
    <row r="334" spans="1:6" x14ac:dyDescent="0.35">
      <c r="A334" s="1">
        <v>102095</v>
      </c>
      <c r="B334" t="s">
        <v>3275</v>
      </c>
      <c r="C334" t="s">
        <v>2973</v>
      </c>
      <c r="D334" t="s">
        <v>2988</v>
      </c>
      <c r="E334" t="s">
        <v>2976</v>
      </c>
      <c r="F334" t="s">
        <v>2977</v>
      </c>
    </row>
    <row r="335" spans="1:6" x14ac:dyDescent="0.35">
      <c r="A335" s="1">
        <v>102100</v>
      </c>
      <c r="B335" t="s">
        <v>3276</v>
      </c>
      <c r="C335" t="s">
        <v>2973</v>
      </c>
      <c r="D335" t="s">
        <v>2988</v>
      </c>
      <c r="E335" t="s">
        <v>2976</v>
      </c>
      <c r="F335" t="s">
        <v>2977</v>
      </c>
    </row>
    <row r="336" spans="1:6" x14ac:dyDescent="0.35">
      <c r="A336" s="1">
        <v>102110</v>
      </c>
      <c r="B336" t="s">
        <v>3277</v>
      </c>
      <c r="C336" t="s">
        <v>2973</v>
      </c>
      <c r="D336" t="s">
        <v>2988</v>
      </c>
      <c r="E336" t="s">
        <v>2976</v>
      </c>
      <c r="F336" t="s">
        <v>2977</v>
      </c>
    </row>
    <row r="337" spans="1:6" x14ac:dyDescent="0.35">
      <c r="A337" s="1">
        <v>102120</v>
      </c>
      <c r="B337" t="s">
        <v>3278</v>
      </c>
      <c r="C337" t="s">
        <v>2973</v>
      </c>
      <c r="D337" t="s">
        <v>2988</v>
      </c>
      <c r="E337" t="s">
        <v>2976</v>
      </c>
      <c r="F337" t="s">
        <v>2977</v>
      </c>
    </row>
    <row r="338" spans="1:6" x14ac:dyDescent="0.35">
      <c r="A338" s="1">
        <v>102130</v>
      </c>
      <c r="B338" t="s">
        <v>3279</v>
      </c>
      <c r="C338" t="s">
        <v>2973</v>
      </c>
      <c r="D338" t="s">
        <v>2988</v>
      </c>
      <c r="E338" t="s">
        <v>2976</v>
      </c>
      <c r="F338" t="s">
        <v>2977</v>
      </c>
    </row>
    <row r="339" spans="1:6" x14ac:dyDescent="0.35">
      <c r="A339" s="1">
        <v>102135</v>
      </c>
      <c r="B339" t="s">
        <v>3280</v>
      </c>
      <c r="C339" t="s">
        <v>2973</v>
      </c>
      <c r="D339" t="s">
        <v>2988</v>
      </c>
      <c r="E339" t="s">
        <v>2976</v>
      </c>
      <c r="F339" t="s">
        <v>2977</v>
      </c>
    </row>
    <row r="340" spans="1:6" x14ac:dyDescent="0.35">
      <c r="A340" s="1">
        <v>102140</v>
      </c>
      <c r="B340" t="s">
        <v>3281</v>
      </c>
      <c r="C340" t="s">
        <v>2973</v>
      </c>
      <c r="D340" t="s">
        <v>2988</v>
      </c>
      <c r="E340" t="s">
        <v>2976</v>
      </c>
      <c r="F340" t="s">
        <v>2977</v>
      </c>
    </row>
    <row r="341" spans="1:6" x14ac:dyDescent="0.35">
      <c r="A341" s="1">
        <v>102150</v>
      </c>
      <c r="B341" t="s">
        <v>3282</v>
      </c>
      <c r="C341" t="s">
        <v>2973</v>
      </c>
      <c r="D341" t="s">
        <v>2988</v>
      </c>
      <c r="E341" t="s">
        <v>2976</v>
      </c>
      <c r="F341" t="s">
        <v>2977</v>
      </c>
    </row>
    <row r="342" spans="1:6" x14ac:dyDescent="0.35">
      <c r="A342" s="1">
        <v>102155</v>
      </c>
      <c r="B342" t="s">
        <v>3283</v>
      </c>
      <c r="C342" t="s">
        <v>2973</v>
      </c>
      <c r="D342" t="s">
        <v>2988</v>
      </c>
      <c r="E342" t="s">
        <v>2976</v>
      </c>
      <c r="F342" t="s">
        <v>2977</v>
      </c>
    </row>
    <row r="343" spans="1:6" x14ac:dyDescent="0.35">
      <c r="A343" s="1">
        <v>102156</v>
      </c>
      <c r="B343" t="s">
        <v>3284</v>
      </c>
      <c r="C343" t="s">
        <v>2973</v>
      </c>
      <c r="D343" t="s">
        <v>2988</v>
      </c>
      <c r="E343" t="s">
        <v>2976</v>
      </c>
      <c r="F343" t="s">
        <v>2977</v>
      </c>
    </row>
    <row r="344" spans="1:6" x14ac:dyDescent="0.35">
      <c r="A344" s="1">
        <v>102160</v>
      </c>
      <c r="B344" t="s">
        <v>3285</v>
      </c>
      <c r="C344" t="s">
        <v>2973</v>
      </c>
      <c r="D344" t="s">
        <v>2988</v>
      </c>
      <c r="E344" t="s">
        <v>2976</v>
      </c>
      <c r="F344" t="s">
        <v>2977</v>
      </c>
    </row>
    <row r="345" spans="1:6" x14ac:dyDescent="0.35">
      <c r="A345" s="1">
        <v>102170</v>
      </c>
      <c r="B345" t="s">
        <v>3286</v>
      </c>
      <c r="C345" t="s">
        <v>2973</v>
      </c>
      <c r="D345" t="s">
        <v>2988</v>
      </c>
      <c r="E345" t="s">
        <v>2976</v>
      </c>
      <c r="F345" t="s">
        <v>2977</v>
      </c>
    </row>
    <row r="346" spans="1:6" x14ac:dyDescent="0.35">
      <c r="A346" s="1">
        <v>102180</v>
      </c>
      <c r="B346" t="s">
        <v>3287</v>
      </c>
      <c r="C346" t="s">
        <v>2973</v>
      </c>
      <c r="D346" t="s">
        <v>2988</v>
      </c>
      <c r="E346" t="s">
        <v>2976</v>
      </c>
      <c r="F346" t="s">
        <v>2977</v>
      </c>
    </row>
    <row r="347" spans="1:6" x14ac:dyDescent="0.35">
      <c r="A347" s="1">
        <v>102181</v>
      </c>
      <c r="B347" t="s">
        <v>3288</v>
      </c>
      <c r="C347" t="s">
        <v>2973</v>
      </c>
      <c r="D347" t="s">
        <v>2988</v>
      </c>
      <c r="E347" t="s">
        <v>2976</v>
      </c>
      <c r="F347" t="s">
        <v>2977</v>
      </c>
    </row>
    <row r="348" spans="1:6" x14ac:dyDescent="0.35">
      <c r="A348" s="1">
        <v>102190</v>
      </c>
      <c r="B348" t="s">
        <v>3289</v>
      </c>
      <c r="C348" t="s">
        <v>2973</v>
      </c>
      <c r="D348" t="s">
        <v>2988</v>
      </c>
      <c r="E348" t="s">
        <v>2976</v>
      </c>
      <c r="F348" t="s">
        <v>2977</v>
      </c>
    </row>
    <row r="349" spans="1:6" x14ac:dyDescent="0.35">
      <c r="A349" s="1">
        <v>102191</v>
      </c>
      <c r="B349" t="s">
        <v>3290</v>
      </c>
      <c r="C349" t="s">
        <v>2973</v>
      </c>
      <c r="D349" t="s">
        <v>2988</v>
      </c>
      <c r="E349" t="s">
        <v>2976</v>
      </c>
      <c r="F349" t="s">
        <v>2977</v>
      </c>
    </row>
    <row r="350" spans="1:6" x14ac:dyDescent="0.35">
      <c r="A350" s="1">
        <v>102195</v>
      </c>
      <c r="B350" t="s">
        <v>3291</v>
      </c>
      <c r="C350" t="s">
        <v>2973</v>
      </c>
      <c r="D350" t="s">
        <v>2988</v>
      </c>
      <c r="E350" t="s">
        <v>2976</v>
      </c>
      <c r="F350" t="s">
        <v>2977</v>
      </c>
    </row>
    <row r="351" spans="1:6" x14ac:dyDescent="0.35">
      <c r="A351" s="1">
        <v>103000</v>
      </c>
      <c r="B351" t="s">
        <v>3292</v>
      </c>
      <c r="C351" t="s">
        <v>2973</v>
      </c>
      <c r="D351" t="s">
        <v>2988</v>
      </c>
      <c r="E351" t="s">
        <v>2976</v>
      </c>
      <c r="F351" t="s">
        <v>2977</v>
      </c>
    </row>
    <row r="352" spans="1:6" x14ac:dyDescent="0.35">
      <c r="A352" s="1">
        <v>103009</v>
      </c>
      <c r="B352" t="s">
        <v>3293</v>
      </c>
      <c r="C352" t="s">
        <v>2973</v>
      </c>
      <c r="D352" t="s">
        <v>2988</v>
      </c>
      <c r="E352" t="s">
        <v>2976</v>
      </c>
      <c r="F352" t="s">
        <v>2977</v>
      </c>
    </row>
    <row r="353" spans="1:6" x14ac:dyDescent="0.35">
      <c r="A353" s="1">
        <v>103010</v>
      </c>
      <c r="B353" t="s">
        <v>3294</v>
      </c>
      <c r="C353" t="s">
        <v>2973</v>
      </c>
      <c r="D353" t="s">
        <v>2988</v>
      </c>
      <c r="E353" t="s">
        <v>2976</v>
      </c>
      <c r="F353" t="s">
        <v>2977</v>
      </c>
    </row>
    <row r="354" spans="1:6" x14ac:dyDescent="0.35">
      <c r="A354" s="1">
        <v>103019</v>
      </c>
      <c r="B354" t="s">
        <v>3295</v>
      </c>
      <c r="C354" t="s">
        <v>2973</v>
      </c>
      <c r="D354" t="s">
        <v>2988</v>
      </c>
      <c r="E354" t="s">
        <v>2976</v>
      </c>
      <c r="F354" t="s">
        <v>2977</v>
      </c>
    </row>
    <row r="355" spans="1:6" x14ac:dyDescent="0.35">
      <c r="A355" s="1">
        <v>103100</v>
      </c>
      <c r="B355" t="s">
        <v>3296</v>
      </c>
      <c r="C355" t="s">
        <v>2973</v>
      </c>
      <c r="D355" t="s">
        <v>2988</v>
      </c>
      <c r="E355" t="s">
        <v>2976</v>
      </c>
      <c r="F355" t="s">
        <v>2977</v>
      </c>
    </row>
    <row r="356" spans="1:6" x14ac:dyDescent="0.35">
      <c r="A356" s="1">
        <v>103109</v>
      </c>
      <c r="B356" t="s">
        <v>3297</v>
      </c>
      <c r="C356" t="s">
        <v>2973</v>
      </c>
      <c r="D356" t="s">
        <v>2988</v>
      </c>
      <c r="E356" t="s">
        <v>2976</v>
      </c>
      <c r="F356" t="s">
        <v>2977</v>
      </c>
    </row>
    <row r="357" spans="1:6" x14ac:dyDescent="0.35">
      <c r="A357" s="1">
        <v>103110</v>
      </c>
      <c r="B357" t="s">
        <v>3298</v>
      </c>
      <c r="C357" t="s">
        <v>2973</v>
      </c>
      <c r="D357" t="s">
        <v>2988</v>
      </c>
      <c r="E357" t="s">
        <v>2976</v>
      </c>
      <c r="F357" t="s">
        <v>2977</v>
      </c>
    </row>
    <row r="358" spans="1:6" x14ac:dyDescent="0.35">
      <c r="A358" s="1">
        <v>103190</v>
      </c>
      <c r="B358" t="s">
        <v>3299</v>
      </c>
      <c r="C358" t="s">
        <v>2973</v>
      </c>
      <c r="D358" t="s">
        <v>2988</v>
      </c>
      <c r="E358" t="s">
        <v>2976</v>
      </c>
      <c r="F358" t="s">
        <v>2977</v>
      </c>
    </row>
    <row r="359" spans="1:6" x14ac:dyDescent="0.35">
      <c r="A359" s="1">
        <v>103200</v>
      </c>
      <c r="B359" t="s">
        <v>3300</v>
      </c>
      <c r="C359" t="s">
        <v>2973</v>
      </c>
      <c r="D359" t="s">
        <v>2988</v>
      </c>
      <c r="E359" t="s">
        <v>2976</v>
      </c>
      <c r="F359" t="s">
        <v>2977</v>
      </c>
    </row>
    <row r="360" spans="1:6" x14ac:dyDescent="0.35">
      <c r="A360" s="1">
        <v>103201</v>
      </c>
      <c r="B360" t="s">
        <v>3301</v>
      </c>
      <c r="C360" t="s">
        <v>2973</v>
      </c>
      <c r="D360" t="s">
        <v>2988</v>
      </c>
      <c r="E360" t="s">
        <v>2976</v>
      </c>
      <c r="F360" t="s">
        <v>2977</v>
      </c>
    </row>
    <row r="361" spans="1:6" x14ac:dyDescent="0.35">
      <c r="A361" s="1">
        <v>103209</v>
      </c>
      <c r="B361" t="s">
        <v>3302</v>
      </c>
      <c r="C361" t="s">
        <v>2973</v>
      </c>
      <c r="D361" t="s">
        <v>2988</v>
      </c>
      <c r="E361" t="s">
        <v>2976</v>
      </c>
      <c r="F361" t="s">
        <v>2977</v>
      </c>
    </row>
    <row r="362" spans="1:6" x14ac:dyDescent="0.35">
      <c r="A362" s="1">
        <v>103210</v>
      </c>
      <c r="B362" t="s">
        <v>3303</v>
      </c>
      <c r="C362" t="s">
        <v>2973</v>
      </c>
      <c r="D362" t="s">
        <v>2988</v>
      </c>
      <c r="E362" t="s">
        <v>2976</v>
      </c>
      <c r="F362" t="s">
        <v>2977</v>
      </c>
    </row>
    <row r="363" spans="1:6" x14ac:dyDescent="0.35">
      <c r="A363" s="1">
        <v>103219</v>
      </c>
      <c r="B363" t="s">
        <v>3304</v>
      </c>
      <c r="C363" t="s">
        <v>2973</v>
      </c>
      <c r="D363" t="s">
        <v>2988</v>
      </c>
      <c r="E363" t="s">
        <v>2976</v>
      </c>
      <c r="F363" t="s">
        <v>2977</v>
      </c>
    </row>
    <row r="364" spans="1:6" x14ac:dyDescent="0.35">
      <c r="A364" s="1">
        <v>103220</v>
      </c>
      <c r="B364" t="s">
        <v>3305</v>
      </c>
      <c r="C364" t="s">
        <v>2973</v>
      </c>
      <c r="D364" t="s">
        <v>2988</v>
      </c>
      <c r="E364" t="s">
        <v>2976</v>
      </c>
      <c r="F364" t="s">
        <v>2977</v>
      </c>
    </row>
    <row r="365" spans="1:6" x14ac:dyDescent="0.35">
      <c r="A365" s="1">
        <v>103240</v>
      </c>
      <c r="B365" t="s">
        <v>3306</v>
      </c>
      <c r="C365" t="s">
        <v>2973</v>
      </c>
      <c r="D365" t="s">
        <v>2988</v>
      </c>
      <c r="E365" t="s">
        <v>2976</v>
      </c>
      <c r="F365" t="s">
        <v>2977</v>
      </c>
    </row>
    <row r="366" spans="1:6" x14ac:dyDescent="0.35">
      <c r="A366" s="1">
        <v>103249</v>
      </c>
      <c r="B366" t="s">
        <v>3307</v>
      </c>
      <c r="C366" t="s">
        <v>2973</v>
      </c>
      <c r="D366" t="s">
        <v>2988</v>
      </c>
      <c r="E366" t="s">
        <v>2976</v>
      </c>
      <c r="F366" t="s">
        <v>2977</v>
      </c>
    </row>
    <row r="367" spans="1:6" x14ac:dyDescent="0.35">
      <c r="A367" s="1">
        <v>103250</v>
      </c>
      <c r="B367" t="s">
        <v>3308</v>
      </c>
      <c r="C367" t="s">
        <v>2973</v>
      </c>
      <c r="D367" t="s">
        <v>2988</v>
      </c>
      <c r="E367" t="s">
        <v>2976</v>
      </c>
      <c r="F367" t="s">
        <v>2977</v>
      </c>
    </row>
    <row r="368" spans="1:6" x14ac:dyDescent="0.35">
      <c r="A368" s="1">
        <v>103259</v>
      </c>
      <c r="B368" t="s">
        <v>3309</v>
      </c>
      <c r="C368" t="s">
        <v>2973</v>
      </c>
      <c r="D368" t="s">
        <v>2988</v>
      </c>
      <c r="E368" t="s">
        <v>2976</v>
      </c>
      <c r="F368" t="s">
        <v>2977</v>
      </c>
    </row>
    <row r="369" spans="1:6" x14ac:dyDescent="0.35">
      <c r="A369" s="1">
        <v>103260</v>
      </c>
      <c r="B369" t="s">
        <v>3310</v>
      </c>
      <c r="C369" t="s">
        <v>2973</v>
      </c>
      <c r="D369" t="s">
        <v>2988</v>
      </c>
      <c r="E369" t="s">
        <v>2976</v>
      </c>
      <c r="F369" t="s">
        <v>2977</v>
      </c>
    </row>
    <row r="370" spans="1:6" x14ac:dyDescent="0.35">
      <c r="A370" s="1">
        <v>103300</v>
      </c>
      <c r="B370" t="s">
        <v>3031</v>
      </c>
      <c r="C370" t="s">
        <v>2973</v>
      </c>
      <c r="D370" t="s">
        <v>2988</v>
      </c>
      <c r="E370" t="s">
        <v>2976</v>
      </c>
      <c r="F370" t="s">
        <v>2977</v>
      </c>
    </row>
    <row r="371" spans="1:6" x14ac:dyDescent="0.35">
      <c r="A371" s="1">
        <v>103500</v>
      </c>
      <c r="B371" t="s">
        <v>3311</v>
      </c>
      <c r="C371" t="s">
        <v>2973</v>
      </c>
      <c r="D371" t="s">
        <v>2988</v>
      </c>
      <c r="E371" t="s">
        <v>2976</v>
      </c>
      <c r="F371" t="s">
        <v>2977</v>
      </c>
    </row>
    <row r="372" spans="1:6" x14ac:dyDescent="0.35">
      <c r="A372" s="1">
        <v>103540</v>
      </c>
      <c r="B372" t="s">
        <v>3312</v>
      </c>
      <c r="C372" t="s">
        <v>2973</v>
      </c>
      <c r="D372" t="s">
        <v>2988</v>
      </c>
      <c r="E372" t="s">
        <v>2976</v>
      </c>
      <c r="F372" t="s">
        <v>2977</v>
      </c>
    </row>
    <row r="373" spans="1:6" x14ac:dyDescent="0.35">
      <c r="A373" s="1">
        <v>103550</v>
      </c>
      <c r="B373" t="s">
        <v>3313</v>
      </c>
      <c r="C373" t="s">
        <v>2973</v>
      </c>
      <c r="D373" t="s">
        <v>2988</v>
      </c>
      <c r="E373" t="s">
        <v>2976</v>
      </c>
      <c r="F373" t="s">
        <v>2977</v>
      </c>
    </row>
    <row r="374" spans="1:6" x14ac:dyDescent="0.35">
      <c r="A374" s="1">
        <v>103555</v>
      </c>
      <c r="B374" t="s">
        <v>3314</v>
      </c>
      <c r="C374" t="s">
        <v>2973</v>
      </c>
      <c r="D374" t="s">
        <v>2988</v>
      </c>
      <c r="E374" t="s">
        <v>2976</v>
      </c>
      <c r="F374" t="s">
        <v>2977</v>
      </c>
    </row>
    <row r="375" spans="1:6" x14ac:dyDescent="0.35">
      <c r="A375" s="1">
        <v>103556</v>
      </c>
      <c r="B375" t="s">
        <v>3315</v>
      </c>
      <c r="C375" t="s">
        <v>2973</v>
      </c>
      <c r="D375" t="s">
        <v>2988</v>
      </c>
      <c r="E375" t="s">
        <v>2976</v>
      </c>
      <c r="F375" t="s">
        <v>2977</v>
      </c>
    </row>
    <row r="376" spans="1:6" x14ac:dyDescent="0.35">
      <c r="A376" s="1">
        <v>103557</v>
      </c>
      <c r="B376" t="s">
        <v>3316</v>
      </c>
      <c r="C376" t="s">
        <v>2973</v>
      </c>
      <c r="D376" t="s">
        <v>2988</v>
      </c>
      <c r="E376" t="s">
        <v>2976</v>
      </c>
      <c r="F376" t="s">
        <v>2977</v>
      </c>
    </row>
    <row r="377" spans="1:6" x14ac:dyDescent="0.35">
      <c r="A377" s="1">
        <v>103560</v>
      </c>
      <c r="B377" t="s">
        <v>3317</v>
      </c>
      <c r="C377" t="s">
        <v>2973</v>
      </c>
      <c r="D377" t="s">
        <v>2988</v>
      </c>
      <c r="E377" t="s">
        <v>2976</v>
      </c>
      <c r="F377" t="s">
        <v>2977</v>
      </c>
    </row>
    <row r="378" spans="1:6" x14ac:dyDescent="0.35">
      <c r="A378" s="1">
        <v>103610</v>
      </c>
      <c r="B378" t="s">
        <v>3318</v>
      </c>
      <c r="C378" t="s">
        <v>2973</v>
      </c>
      <c r="D378" t="s">
        <v>2988</v>
      </c>
      <c r="E378" t="s">
        <v>2976</v>
      </c>
      <c r="F378" t="s">
        <v>2977</v>
      </c>
    </row>
    <row r="379" spans="1:6" x14ac:dyDescent="0.35">
      <c r="A379" s="1">
        <v>103620</v>
      </c>
      <c r="B379" t="s">
        <v>3319</v>
      </c>
      <c r="C379" t="s">
        <v>2973</v>
      </c>
      <c r="D379" t="s">
        <v>2988</v>
      </c>
      <c r="E379" t="s">
        <v>2976</v>
      </c>
      <c r="F379" t="s">
        <v>2977</v>
      </c>
    </row>
    <row r="380" spans="1:6" x14ac:dyDescent="0.35">
      <c r="A380" s="1">
        <v>103630</v>
      </c>
      <c r="B380" t="s">
        <v>3320</v>
      </c>
      <c r="C380" t="s">
        <v>2973</v>
      </c>
      <c r="D380" t="s">
        <v>2988</v>
      </c>
      <c r="E380" t="s">
        <v>2976</v>
      </c>
      <c r="F380" t="s">
        <v>2977</v>
      </c>
    </row>
    <row r="381" spans="1:6" x14ac:dyDescent="0.35">
      <c r="A381" s="1">
        <v>103640</v>
      </c>
      <c r="B381" t="s">
        <v>3321</v>
      </c>
      <c r="C381" t="s">
        <v>2973</v>
      </c>
      <c r="D381" t="s">
        <v>2988</v>
      </c>
      <c r="E381" t="s">
        <v>2976</v>
      </c>
      <c r="F381" t="s">
        <v>2977</v>
      </c>
    </row>
    <row r="382" spans="1:6" x14ac:dyDescent="0.35">
      <c r="A382" s="1">
        <v>103650</v>
      </c>
      <c r="B382" t="s">
        <v>3322</v>
      </c>
      <c r="C382" t="s">
        <v>2973</v>
      </c>
      <c r="D382" t="s">
        <v>2988</v>
      </c>
      <c r="E382" t="s">
        <v>2976</v>
      </c>
      <c r="F382" t="s">
        <v>2977</v>
      </c>
    </row>
    <row r="383" spans="1:6" x14ac:dyDescent="0.35">
      <c r="A383" s="1">
        <v>103655</v>
      </c>
      <c r="B383" t="s">
        <v>3323</v>
      </c>
      <c r="C383" t="s">
        <v>2973</v>
      </c>
      <c r="D383" t="s">
        <v>2988</v>
      </c>
      <c r="E383" t="s">
        <v>2976</v>
      </c>
      <c r="F383" t="s">
        <v>2977</v>
      </c>
    </row>
    <row r="384" spans="1:6" x14ac:dyDescent="0.35">
      <c r="A384" s="1">
        <v>103670</v>
      </c>
      <c r="B384" t="s">
        <v>3324</v>
      </c>
      <c r="C384" t="s">
        <v>2973</v>
      </c>
      <c r="D384" t="s">
        <v>2988</v>
      </c>
      <c r="E384" t="s">
        <v>2976</v>
      </c>
      <c r="F384" t="s">
        <v>2977</v>
      </c>
    </row>
    <row r="385" spans="1:6" x14ac:dyDescent="0.35">
      <c r="A385" s="1">
        <v>103690</v>
      </c>
      <c r="B385" t="s">
        <v>3085</v>
      </c>
      <c r="C385" t="s">
        <v>2973</v>
      </c>
      <c r="D385" t="s">
        <v>2988</v>
      </c>
      <c r="E385" t="s">
        <v>2976</v>
      </c>
      <c r="F385" t="s">
        <v>2977</v>
      </c>
    </row>
    <row r="386" spans="1:6" x14ac:dyDescent="0.35">
      <c r="A386" s="1">
        <v>103699</v>
      </c>
      <c r="B386" t="s">
        <v>3325</v>
      </c>
      <c r="C386" t="s">
        <v>2973</v>
      </c>
      <c r="D386" t="s">
        <v>2988</v>
      </c>
      <c r="E386" t="s">
        <v>2976</v>
      </c>
      <c r="F386" t="s">
        <v>2977</v>
      </c>
    </row>
    <row r="387" spans="1:6" x14ac:dyDescent="0.35">
      <c r="A387" s="1">
        <v>103700</v>
      </c>
      <c r="B387" t="s">
        <v>3326</v>
      </c>
      <c r="C387" t="s">
        <v>2973</v>
      </c>
      <c r="D387" t="s">
        <v>2988</v>
      </c>
      <c r="E387" t="s">
        <v>2976</v>
      </c>
      <c r="F387" t="s">
        <v>2977</v>
      </c>
    </row>
    <row r="388" spans="1:6" x14ac:dyDescent="0.35">
      <c r="A388" s="1">
        <v>103710</v>
      </c>
      <c r="B388" t="s">
        <v>3327</v>
      </c>
      <c r="C388" t="s">
        <v>2973</v>
      </c>
      <c r="D388" t="s">
        <v>2988</v>
      </c>
      <c r="E388" t="s">
        <v>2976</v>
      </c>
      <c r="F388" t="s">
        <v>2977</v>
      </c>
    </row>
    <row r="389" spans="1:6" x14ac:dyDescent="0.35">
      <c r="A389" s="1">
        <v>103720</v>
      </c>
      <c r="B389" t="s">
        <v>3328</v>
      </c>
      <c r="C389" t="s">
        <v>2973</v>
      </c>
      <c r="D389" t="s">
        <v>2988</v>
      </c>
      <c r="E389" t="s">
        <v>2976</v>
      </c>
      <c r="F389" t="s">
        <v>2977</v>
      </c>
    </row>
    <row r="390" spans="1:6" x14ac:dyDescent="0.35">
      <c r="A390" s="1">
        <v>103730</v>
      </c>
      <c r="B390" t="s">
        <v>3329</v>
      </c>
      <c r="C390" t="s">
        <v>2973</v>
      </c>
      <c r="D390" t="s">
        <v>2988</v>
      </c>
      <c r="E390" t="s">
        <v>2976</v>
      </c>
      <c r="F390" t="s">
        <v>2977</v>
      </c>
    </row>
    <row r="391" spans="1:6" x14ac:dyDescent="0.35">
      <c r="A391" s="1">
        <v>103735</v>
      </c>
      <c r="B391" t="s">
        <v>3330</v>
      </c>
      <c r="C391" t="s">
        <v>2973</v>
      </c>
      <c r="D391" t="s">
        <v>2988</v>
      </c>
      <c r="E391" t="s">
        <v>2976</v>
      </c>
      <c r="F391" t="s">
        <v>2977</v>
      </c>
    </row>
    <row r="392" spans="1:6" x14ac:dyDescent="0.35">
      <c r="A392" s="1">
        <v>103740</v>
      </c>
      <c r="B392" t="s">
        <v>3331</v>
      </c>
      <c r="C392" t="s">
        <v>2973</v>
      </c>
      <c r="D392" t="s">
        <v>2988</v>
      </c>
      <c r="E392" t="s">
        <v>2976</v>
      </c>
      <c r="F392" t="s">
        <v>2977</v>
      </c>
    </row>
    <row r="393" spans="1:6" x14ac:dyDescent="0.35">
      <c r="A393" s="1">
        <v>103750</v>
      </c>
      <c r="B393" t="s">
        <v>3332</v>
      </c>
      <c r="C393" t="s">
        <v>2973</v>
      </c>
      <c r="D393" t="s">
        <v>2988</v>
      </c>
      <c r="E393" t="s">
        <v>2976</v>
      </c>
      <c r="F393" t="s">
        <v>2977</v>
      </c>
    </row>
    <row r="394" spans="1:6" x14ac:dyDescent="0.35">
      <c r="A394" s="1">
        <v>103755</v>
      </c>
      <c r="B394" t="s">
        <v>3333</v>
      </c>
      <c r="C394" t="s">
        <v>2973</v>
      </c>
      <c r="D394" t="s">
        <v>2988</v>
      </c>
      <c r="E394" t="s">
        <v>2976</v>
      </c>
      <c r="F394" t="s">
        <v>2977</v>
      </c>
    </row>
    <row r="395" spans="1:6" x14ac:dyDescent="0.35">
      <c r="A395" s="1">
        <v>103756</v>
      </c>
      <c r="B395" t="s">
        <v>3334</v>
      </c>
      <c r="C395" t="s">
        <v>2973</v>
      </c>
      <c r="D395" t="s">
        <v>2988</v>
      </c>
      <c r="E395" t="s">
        <v>2976</v>
      </c>
      <c r="F395" t="s">
        <v>2977</v>
      </c>
    </row>
    <row r="396" spans="1:6" x14ac:dyDescent="0.35">
      <c r="A396" s="1">
        <v>103760</v>
      </c>
      <c r="B396" t="s">
        <v>3335</v>
      </c>
      <c r="C396" t="s">
        <v>2973</v>
      </c>
      <c r="D396" t="s">
        <v>2988</v>
      </c>
      <c r="E396" t="s">
        <v>2976</v>
      </c>
      <c r="F396" t="s">
        <v>2977</v>
      </c>
    </row>
    <row r="397" spans="1:6" x14ac:dyDescent="0.35">
      <c r="A397" s="1">
        <v>103770</v>
      </c>
      <c r="B397" t="s">
        <v>3336</v>
      </c>
      <c r="C397" t="s">
        <v>2973</v>
      </c>
      <c r="D397" t="s">
        <v>2988</v>
      </c>
      <c r="E397" t="s">
        <v>2976</v>
      </c>
      <c r="F397" t="s">
        <v>2977</v>
      </c>
    </row>
    <row r="398" spans="1:6" x14ac:dyDescent="0.35">
      <c r="A398" s="1">
        <v>103780</v>
      </c>
      <c r="B398" t="s">
        <v>3337</v>
      </c>
      <c r="C398" t="s">
        <v>2973</v>
      </c>
      <c r="D398" t="s">
        <v>2988</v>
      </c>
      <c r="E398" t="s">
        <v>2976</v>
      </c>
      <c r="F398" t="s">
        <v>2977</v>
      </c>
    </row>
    <row r="399" spans="1:6" x14ac:dyDescent="0.35">
      <c r="A399" s="1">
        <v>103790</v>
      </c>
      <c r="B399" t="s">
        <v>3338</v>
      </c>
      <c r="C399" t="s">
        <v>2973</v>
      </c>
      <c r="D399" t="s">
        <v>2988</v>
      </c>
      <c r="E399" t="s">
        <v>2976</v>
      </c>
      <c r="F399" t="s">
        <v>2977</v>
      </c>
    </row>
    <row r="400" spans="1:6" x14ac:dyDescent="0.35">
      <c r="A400" s="1">
        <v>103795</v>
      </c>
      <c r="B400" t="s">
        <v>3339</v>
      </c>
      <c r="C400" t="s">
        <v>2973</v>
      </c>
      <c r="D400" t="s">
        <v>2988</v>
      </c>
      <c r="E400" t="s">
        <v>2976</v>
      </c>
      <c r="F400" t="s">
        <v>2977</v>
      </c>
    </row>
    <row r="401" spans="1:6" x14ac:dyDescent="0.35">
      <c r="A401" s="1">
        <v>103799</v>
      </c>
      <c r="B401" t="s">
        <v>3340</v>
      </c>
      <c r="C401" t="s">
        <v>2973</v>
      </c>
      <c r="D401" t="s">
        <v>2988</v>
      </c>
      <c r="E401" t="s">
        <v>2976</v>
      </c>
      <c r="F401" t="s">
        <v>2977</v>
      </c>
    </row>
    <row r="402" spans="1:6" x14ac:dyDescent="0.35">
      <c r="A402" s="1">
        <v>103850</v>
      </c>
      <c r="B402" t="s">
        <v>3341</v>
      </c>
      <c r="C402" t="s">
        <v>2973</v>
      </c>
      <c r="D402" t="s">
        <v>2988</v>
      </c>
      <c r="E402" t="s">
        <v>2976</v>
      </c>
      <c r="F402" t="s">
        <v>2977</v>
      </c>
    </row>
    <row r="403" spans="1:6" x14ac:dyDescent="0.35">
      <c r="A403" s="1">
        <v>103855</v>
      </c>
      <c r="B403" t="s">
        <v>3342</v>
      </c>
      <c r="C403" t="s">
        <v>2973</v>
      </c>
      <c r="D403" t="s">
        <v>2988</v>
      </c>
      <c r="E403" t="s">
        <v>2976</v>
      </c>
      <c r="F403" t="s">
        <v>2977</v>
      </c>
    </row>
    <row r="404" spans="1:6" x14ac:dyDescent="0.35">
      <c r="A404" s="1">
        <v>103856</v>
      </c>
      <c r="B404" t="s">
        <v>3343</v>
      </c>
      <c r="C404" t="s">
        <v>2973</v>
      </c>
      <c r="D404" t="s">
        <v>2988</v>
      </c>
      <c r="E404" t="s">
        <v>2976</v>
      </c>
      <c r="F404" t="s">
        <v>2977</v>
      </c>
    </row>
    <row r="405" spans="1:6" x14ac:dyDescent="0.35">
      <c r="A405" s="1">
        <v>103857</v>
      </c>
      <c r="B405" t="s">
        <v>3344</v>
      </c>
      <c r="C405" t="s">
        <v>2973</v>
      </c>
      <c r="D405" t="s">
        <v>2988</v>
      </c>
      <c r="E405" t="s">
        <v>2976</v>
      </c>
      <c r="F405" t="s">
        <v>2977</v>
      </c>
    </row>
    <row r="406" spans="1:6" x14ac:dyDescent="0.35">
      <c r="A406" s="1">
        <v>103860</v>
      </c>
      <c r="B406" t="s">
        <v>3345</v>
      </c>
      <c r="C406" t="s">
        <v>2973</v>
      </c>
      <c r="D406" t="s">
        <v>2988</v>
      </c>
      <c r="E406" t="s">
        <v>2976</v>
      </c>
      <c r="F406" t="s">
        <v>2977</v>
      </c>
    </row>
    <row r="407" spans="1:6" x14ac:dyDescent="0.35">
      <c r="A407" s="1">
        <v>103920</v>
      </c>
      <c r="B407" t="s">
        <v>3346</v>
      </c>
      <c r="C407" t="s">
        <v>2973</v>
      </c>
      <c r="D407" t="s">
        <v>2988</v>
      </c>
      <c r="E407" t="s">
        <v>2976</v>
      </c>
      <c r="F407" t="s">
        <v>2977</v>
      </c>
    </row>
    <row r="408" spans="1:6" x14ac:dyDescent="0.35">
      <c r="A408" s="1">
        <v>103930</v>
      </c>
      <c r="B408" t="s">
        <v>3347</v>
      </c>
      <c r="C408" t="s">
        <v>2973</v>
      </c>
      <c r="D408" t="s">
        <v>2988</v>
      </c>
      <c r="E408" t="s">
        <v>2976</v>
      </c>
      <c r="F408" t="s">
        <v>2977</v>
      </c>
    </row>
    <row r="409" spans="1:6" x14ac:dyDescent="0.35">
      <c r="A409" s="1">
        <v>103931</v>
      </c>
      <c r="B409" t="s">
        <v>3348</v>
      </c>
      <c r="C409" t="s">
        <v>2973</v>
      </c>
      <c r="D409" t="s">
        <v>2988</v>
      </c>
      <c r="E409" t="s">
        <v>2976</v>
      </c>
      <c r="F409" t="s">
        <v>2977</v>
      </c>
    </row>
    <row r="410" spans="1:6" x14ac:dyDescent="0.35">
      <c r="A410" s="1">
        <v>103932</v>
      </c>
      <c r="B410" t="s">
        <v>3349</v>
      </c>
      <c r="C410" t="s">
        <v>2973</v>
      </c>
      <c r="D410" t="s">
        <v>2988</v>
      </c>
      <c r="E410" t="s">
        <v>2976</v>
      </c>
      <c r="F410" t="s">
        <v>2977</v>
      </c>
    </row>
    <row r="411" spans="1:6" x14ac:dyDescent="0.35">
      <c r="A411" s="1">
        <v>103990</v>
      </c>
      <c r="B411" t="s">
        <v>3350</v>
      </c>
      <c r="C411" t="s">
        <v>2973</v>
      </c>
      <c r="D411" t="s">
        <v>2988</v>
      </c>
      <c r="E411" t="s">
        <v>2976</v>
      </c>
      <c r="F411" t="s">
        <v>2977</v>
      </c>
    </row>
    <row r="412" spans="1:6" x14ac:dyDescent="0.35">
      <c r="A412" s="1">
        <v>106000</v>
      </c>
      <c r="B412" t="s">
        <v>3351</v>
      </c>
      <c r="C412" t="s">
        <v>2973</v>
      </c>
      <c r="D412" t="s">
        <v>2988</v>
      </c>
      <c r="E412" t="s">
        <v>2976</v>
      </c>
      <c r="F412" t="s">
        <v>2977</v>
      </c>
    </row>
    <row r="413" spans="1:6" x14ac:dyDescent="0.35">
      <c r="A413" s="1">
        <v>107000</v>
      </c>
      <c r="B413" t="s">
        <v>3352</v>
      </c>
      <c r="C413" t="s">
        <v>2973</v>
      </c>
      <c r="D413" t="s">
        <v>2988</v>
      </c>
      <c r="E413" t="s">
        <v>2976</v>
      </c>
      <c r="F413" t="s">
        <v>2977</v>
      </c>
    </row>
    <row r="414" spans="1:6" x14ac:dyDescent="0.35">
      <c r="A414" s="1">
        <v>107010</v>
      </c>
      <c r="B414" t="s">
        <v>3353</v>
      </c>
      <c r="C414" t="s">
        <v>2973</v>
      </c>
      <c r="D414" t="s">
        <v>2988</v>
      </c>
      <c r="E414" t="s">
        <v>2976</v>
      </c>
      <c r="F414" t="s">
        <v>2977</v>
      </c>
    </row>
    <row r="415" spans="1:6" x14ac:dyDescent="0.35">
      <c r="A415" s="1">
        <v>108000</v>
      </c>
      <c r="B415" t="s">
        <v>3354</v>
      </c>
      <c r="C415" t="s">
        <v>2973</v>
      </c>
      <c r="D415" t="s">
        <v>2988</v>
      </c>
      <c r="E415" t="s">
        <v>2976</v>
      </c>
      <c r="F415" t="s">
        <v>2977</v>
      </c>
    </row>
    <row r="416" spans="1:6" x14ac:dyDescent="0.35">
      <c r="A416" s="1">
        <v>108010</v>
      </c>
      <c r="B416" t="s">
        <v>3355</v>
      </c>
      <c r="C416" t="s">
        <v>2973</v>
      </c>
      <c r="D416" t="s">
        <v>2988</v>
      </c>
      <c r="E416" t="s">
        <v>2976</v>
      </c>
      <c r="F416" t="s">
        <v>2977</v>
      </c>
    </row>
    <row r="417" spans="1:6" x14ac:dyDescent="0.35">
      <c r="A417" s="1">
        <v>108050</v>
      </c>
      <c r="B417" t="s">
        <v>3356</v>
      </c>
      <c r="C417" t="s">
        <v>2973</v>
      </c>
      <c r="D417" t="s">
        <v>2988</v>
      </c>
      <c r="E417" t="s">
        <v>2976</v>
      </c>
      <c r="F417" t="s">
        <v>2977</v>
      </c>
    </row>
    <row r="418" spans="1:6" x14ac:dyDescent="0.35">
      <c r="A418" s="1">
        <v>108100</v>
      </c>
      <c r="B418" t="s">
        <v>3357</v>
      </c>
      <c r="C418" t="s">
        <v>2973</v>
      </c>
      <c r="D418" t="s">
        <v>2988</v>
      </c>
      <c r="E418" t="s">
        <v>2976</v>
      </c>
      <c r="F418" t="s">
        <v>2977</v>
      </c>
    </row>
    <row r="419" spans="1:6" x14ac:dyDescent="0.35">
      <c r="A419" s="1">
        <v>108200</v>
      </c>
      <c r="B419" t="s">
        <v>3358</v>
      </c>
      <c r="C419" t="s">
        <v>2973</v>
      </c>
      <c r="D419" t="s">
        <v>2988</v>
      </c>
      <c r="E419" t="s">
        <v>2976</v>
      </c>
      <c r="F419" t="s">
        <v>2977</v>
      </c>
    </row>
    <row r="420" spans="1:6" x14ac:dyDescent="0.35">
      <c r="A420" s="1">
        <v>108300</v>
      </c>
      <c r="B420" t="s">
        <v>3359</v>
      </c>
      <c r="C420" t="s">
        <v>2973</v>
      </c>
      <c r="D420" t="s">
        <v>2988</v>
      </c>
      <c r="E420" t="s">
        <v>2976</v>
      </c>
      <c r="F420" t="s">
        <v>2977</v>
      </c>
    </row>
    <row r="421" spans="1:6" x14ac:dyDescent="0.35">
      <c r="A421" s="1">
        <v>108400</v>
      </c>
      <c r="B421" t="s">
        <v>3360</v>
      </c>
      <c r="C421" t="s">
        <v>2973</v>
      </c>
      <c r="D421" t="s">
        <v>2988</v>
      </c>
      <c r="E421" t="s">
        <v>2976</v>
      </c>
      <c r="F421" t="s">
        <v>2977</v>
      </c>
    </row>
    <row r="422" spans="1:6" x14ac:dyDescent="0.35">
      <c r="A422" s="1">
        <v>108410</v>
      </c>
      <c r="B422" t="s">
        <v>3361</v>
      </c>
      <c r="C422" t="s">
        <v>2973</v>
      </c>
      <c r="D422" t="s">
        <v>2988</v>
      </c>
      <c r="E422" t="s">
        <v>2976</v>
      </c>
      <c r="F422" t="s">
        <v>2977</v>
      </c>
    </row>
    <row r="423" spans="1:6" x14ac:dyDescent="0.35">
      <c r="A423" s="1">
        <v>108900</v>
      </c>
      <c r="B423" t="s">
        <v>3362</v>
      </c>
      <c r="C423" t="s">
        <v>2973</v>
      </c>
      <c r="D423" t="s">
        <v>2988</v>
      </c>
      <c r="E423" t="s">
        <v>2976</v>
      </c>
      <c r="F423" t="s">
        <v>2977</v>
      </c>
    </row>
    <row r="424" spans="1:6" x14ac:dyDescent="0.35">
      <c r="A424" s="1">
        <v>108920</v>
      </c>
      <c r="B424" t="s">
        <v>3363</v>
      </c>
      <c r="C424" t="s">
        <v>2973</v>
      </c>
      <c r="D424" t="s">
        <v>2988</v>
      </c>
      <c r="E424" t="s">
        <v>2976</v>
      </c>
      <c r="F424" t="s">
        <v>2977</v>
      </c>
    </row>
    <row r="425" spans="1:6" x14ac:dyDescent="0.35">
      <c r="A425" s="1">
        <v>150020</v>
      </c>
      <c r="B425" t="s">
        <v>3092</v>
      </c>
      <c r="C425" t="s">
        <v>2973</v>
      </c>
      <c r="D425" t="s">
        <v>2988</v>
      </c>
      <c r="E425" t="s">
        <v>2983</v>
      </c>
      <c r="F425" t="s">
        <v>2992</v>
      </c>
    </row>
    <row r="426" spans="1:6" x14ac:dyDescent="0.35">
      <c r="A426" s="1">
        <v>150200</v>
      </c>
      <c r="B426" t="s">
        <v>3364</v>
      </c>
      <c r="C426" t="s">
        <v>2973</v>
      </c>
      <c r="D426" t="s">
        <v>2988</v>
      </c>
      <c r="E426" t="s">
        <v>2983</v>
      </c>
      <c r="F426" t="s">
        <v>2992</v>
      </c>
    </row>
    <row r="427" spans="1:6" x14ac:dyDescent="0.35">
      <c r="A427" s="1">
        <v>150210</v>
      </c>
      <c r="B427" t="s">
        <v>3365</v>
      </c>
      <c r="C427" t="s">
        <v>2973</v>
      </c>
      <c r="D427" t="s">
        <v>2988</v>
      </c>
      <c r="E427" t="s">
        <v>2983</v>
      </c>
      <c r="F427" t="s">
        <v>2992</v>
      </c>
    </row>
    <row r="428" spans="1:6" x14ac:dyDescent="0.35">
      <c r="A428" s="1">
        <v>151100</v>
      </c>
      <c r="B428" t="s">
        <v>3255</v>
      </c>
      <c r="C428" t="s">
        <v>2973</v>
      </c>
      <c r="D428" t="s">
        <v>2988</v>
      </c>
      <c r="E428" t="s">
        <v>2983</v>
      </c>
      <c r="F428" t="s">
        <v>2992</v>
      </c>
    </row>
    <row r="429" spans="1:6" x14ac:dyDescent="0.35">
      <c r="A429" s="1">
        <v>151110</v>
      </c>
      <c r="B429" t="s">
        <v>3256</v>
      </c>
      <c r="C429" t="s">
        <v>2973</v>
      </c>
      <c r="D429" t="s">
        <v>2988</v>
      </c>
      <c r="E429" t="s">
        <v>2983</v>
      </c>
      <c r="F429" t="s">
        <v>2992</v>
      </c>
    </row>
    <row r="430" spans="1:6" x14ac:dyDescent="0.35">
      <c r="A430" s="1">
        <v>151120</v>
      </c>
      <c r="B430" t="s">
        <v>3366</v>
      </c>
      <c r="C430" t="s">
        <v>2973</v>
      </c>
      <c r="D430" t="s">
        <v>2988</v>
      </c>
      <c r="E430" t="s">
        <v>2983</v>
      </c>
      <c r="F430" t="s">
        <v>2992</v>
      </c>
    </row>
    <row r="431" spans="1:6" x14ac:dyDescent="0.35">
      <c r="A431" s="1">
        <v>151200</v>
      </c>
      <c r="B431" t="s">
        <v>3367</v>
      </c>
      <c r="C431" t="s">
        <v>2973</v>
      </c>
      <c r="D431" t="s">
        <v>2988</v>
      </c>
      <c r="E431" t="s">
        <v>2983</v>
      </c>
      <c r="F431" t="s">
        <v>2992</v>
      </c>
    </row>
    <row r="432" spans="1:6" x14ac:dyDescent="0.35">
      <c r="A432" s="1">
        <v>151900</v>
      </c>
      <c r="B432" t="s">
        <v>3368</v>
      </c>
      <c r="C432" t="s">
        <v>2973</v>
      </c>
      <c r="D432" t="s">
        <v>2988</v>
      </c>
      <c r="E432" t="s">
        <v>2983</v>
      </c>
      <c r="F432" t="s">
        <v>2992</v>
      </c>
    </row>
    <row r="433" spans="1:6" x14ac:dyDescent="0.35">
      <c r="A433" s="1">
        <v>151910</v>
      </c>
      <c r="B433" t="s">
        <v>3262</v>
      </c>
      <c r="C433" t="s">
        <v>2973</v>
      </c>
      <c r="D433" t="s">
        <v>2988</v>
      </c>
      <c r="E433" t="s">
        <v>2983</v>
      </c>
      <c r="F433" t="s">
        <v>2992</v>
      </c>
    </row>
    <row r="434" spans="1:6" x14ac:dyDescent="0.35">
      <c r="A434" s="1">
        <v>151990</v>
      </c>
      <c r="B434" t="s">
        <v>3096</v>
      </c>
      <c r="C434" t="s">
        <v>2973</v>
      </c>
      <c r="D434" t="s">
        <v>2988</v>
      </c>
      <c r="E434" t="s">
        <v>2983</v>
      </c>
      <c r="F434" t="s">
        <v>2992</v>
      </c>
    </row>
    <row r="435" spans="1:6" x14ac:dyDescent="0.35">
      <c r="A435" s="1">
        <v>152000</v>
      </c>
      <c r="B435" t="s">
        <v>3263</v>
      </c>
      <c r="C435" t="s">
        <v>2973</v>
      </c>
      <c r="D435" t="s">
        <v>2988</v>
      </c>
      <c r="E435" t="s">
        <v>2983</v>
      </c>
      <c r="F435" t="s">
        <v>2992</v>
      </c>
    </row>
    <row r="436" spans="1:6" x14ac:dyDescent="0.35">
      <c r="A436" s="1">
        <v>152010</v>
      </c>
      <c r="B436" t="s">
        <v>3130</v>
      </c>
      <c r="C436" t="s">
        <v>2973</v>
      </c>
      <c r="D436" t="s">
        <v>2988</v>
      </c>
      <c r="E436" t="s">
        <v>2983</v>
      </c>
      <c r="F436" t="s">
        <v>2992</v>
      </c>
    </row>
    <row r="437" spans="1:6" x14ac:dyDescent="0.35">
      <c r="A437" s="1">
        <v>152020</v>
      </c>
      <c r="B437" t="s">
        <v>3264</v>
      </c>
      <c r="C437" t="s">
        <v>2973</v>
      </c>
      <c r="D437" t="s">
        <v>2988</v>
      </c>
      <c r="E437" t="s">
        <v>2983</v>
      </c>
      <c r="F437" t="s">
        <v>2992</v>
      </c>
    </row>
    <row r="438" spans="1:6" x14ac:dyDescent="0.35">
      <c r="A438" s="1">
        <v>152030</v>
      </c>
      <c r="B438" t="s">
        <v>3265</v>
      </c>
      <c r="C438" t="s">
        <v>2973</v>
      </c>
      <c r="D438" t="s">
        <v>2988</v>
      </c>
      <c r="E438" t="s">
        <v>2983</v>
      </c>
      <c r="F438" t="s">
        <v>2992</v>
      </c>
    </row>
    <row r="439" spans="1:6" x14ac:dyDescent="0.35">
      <c r="A439" s="1">
        <v>152035</v>
      </c>
      <c r="B439" t="s">
        <v>3266</v>
      </c>
      <c r="C439" t="s">
        <v>2973</v>
      </c>
      <c r="D439" t="s">
        <v>2988</v>
      </c>
      <c r="E439" t="s">
        <v>2983</v>
      </c>
      <c r="F439" t="s">
        <v>2992</v>
      </c>
    </row>
    <row r="440" spans="1:6" x14ac:dyDescent="0.35">
      <c r="A440" s="1">
        <v>152040</v>
      </c>
      <c r="B440" t="s">
        <v>3267</v>
      </c>
      <c r="C440" t="s">
        <v>2973</v>
      </c>
      <c r="D440" t="s">
        <v>2988</v>
      </c>
      <c r="E440" t="s">
        <v>2983</v>
      </c>
      <c r="F440" t="s">
        <v>2992</v>
      </c>
    </row>
    <row r="441" spans="1:6" x14ac:dyDescent="0.35">
      <c r="A441" s="1">
        <v>152050</v>
      </c>
      <c r="B441" t="s">
        <v>130</v>
      </c>
      <c r="C441" t="s">
        <v>2973</v>
      </c>
      <c r="D441" t="s">
        <v>2988</v>
      </c>
      <c r="E441" t="s">
        <v>2983</v>
      </c>
      <c r="F441" t="s">
        <v>2992</v>
      </c>
    </row>
    <row r="442" spans="1:6" x14ac:dyDescent="0.35">
      <c r="A442" s="1">
        <v>152055</v>
      </c>
      <c r="B442" t="s">
        <v>3268</v>
      </c>
      <c r="C442" t="s">
        <v>2973</v>
      </c>
      <c r="D442" t="s">
        <v>2988</v>
      </c>
      <c r="E442" t="s">
        <v>2983</v>
      </c>
      <c r="F442" t="s">
        <v>2992</v>
      </c>
    </row>
    <row r="443" spans="1:6" x14ac:dyDescent="0.35">
      <c r="A443" s="1">
        <v>152056</v>
      </c>
      <c r="B443" t="s">
        <v>3269</v>
      </c>
      <c r="C443" t="s">
        <v>2973</v>
      </c>
      <c r="D443" t="s">
        <v>2988</v>
      </c>
      <c r="E443" t="s">
        <v>2983</v>
      </c>
      <c r="F443" t="s">
        <v>2992</v>
      </c>
    </row>
    <row r="444" spans="1:6" x14ac:dyDescent="0.35">
      <c r="A444" s="1">
        <v>152060</v>
      </c>
      <c r="B444" t="s">
        <v>507</v>
      </c>
      <c r="C444" t="s">
        <v>2973</v>
      </c>
      <c r="D444" t="s">
        <v>2988</v>
      </c>
      <c r="E444" t="s">
        <v>2983</v>
      </c>
      <c r="F444" t="s">
        <v>2992</v>
      </c>
    </row>
    <row r="445" spans="1:6" x14ac:dyDescent="0.35">
      <c r="A445" s="1">
        <v>152070</v>
      </c>
      <c r="B445" t="s">
        <v>3270</v>
      </c>
      <c r="C445" t="s">
        <v>2973</v>
      </c>
      <c r="D445" t="s">
        <v>2988</v>
      </c>
      <c r="E445" t="s">
        <v>2983</v>
      </c>
      <c r="F445" t="s">
        <v>2992</v>
      </c>
    </row>
    <row r="446" spans="1:6" x14ac:dyDescent="0.35">
      <c r="A446" s="1">
        <v>152080</v>
      </c>
      <c r="B446" t="s">
        <v>3271</v>
      </c>
      <c r="C446" t="s">
        <v>2973</v>
      </c>
      <c r="D446" t="s">
        <v>2988</v>
      </c>
      <c r="E446" t="s">
        <v>2983</v>
      </c>
      <c r="F446" t="s">
        <v>2992</v>
      </c>
    </row>
    <row r="447" spans="1:6" x14ac:dyDescent="0.35">
      <c r="A447" s="1">
        <v>152090</v>
      </c>
      <c r="B447" t="s">
        <v>3273</v>
      </c>
      <c r="C447" t="s">
        <v>2973</v>
      </c>
      <c r="D447" t="s">
        <v>2988</v>
      </c>
      <c r="E447" t="s">
        <v>2983</v>
      </c>
      <c r="F447" t="s">
        <v>2992</v>
      </c>
    </row>
    <row r="448" spans="1:6" x14ac:dyDescent="0.35">
      <c r="A448" s="1">
        <v>152091</v>
      </c>
      <c r="B448" t="s">
        <v>3274</v>
      </c>
      <c r="C448" t="s">
        <v>2973</v>
      </c>
      <c r="D448" t="s">
        <v>2988</v>
      </c>
      <c r="E448" t="s">
        <v>2983</v>
      </c>
      <c r="F448" t="s">
        <v>2992</v>
      </c>
    </row>
    <row r="449" spans="1:6" x14ac:dyDescent="0.35">
      <c r="A449" s="1">
        <v>152095</v>
      </c>
      <c r="B449" t="s">
        <v>3275</v>
      </c>
      <c r="C449" t="s">
        <v>2973</v>
      </c>
      <c r="D449" t="s">
        <v>2988</v>
      </c>
      <c r="E449" t="s">
        <v>2983</v>
      </c>
      <c r="F449" t="s">
        <v>2992</v>
      </c>
    </row>
    <row r="450" spans="1:6" x14ac:dyDescent="0.35">
      <c r="A450" s="1">
        <v>152100</v>
      </c>
      <c r="B450" t="s">
        <v>3276</v>
      </c>
      <c r="C450" t="s">
        <v>2973</v>
      </c>
      <c r="D450" t="s">
        <v>2988</v>
      </c>
      <c r="E450" t="s">
        <v>2983</v>
      </c>
      <c r="F450" t="s">
        <v>2992</v>
      </c>
    </row>
    <row r="451" spans="1:6" x14ac:dyDescent="0.35">
      <c r="A451" s="1">
        <v>152110</v>
      </c>
      <c r="B451" t="s">
        <v>3277</v>
      </c>
      <c r="C451" t="s">
        <v>2973</v>
      </c>
      <c r="D451" t="s">
        <v>2988</v>
      </c>
      <c r="E451" t="s">
        <v>2983</v>
      </c>
      <c r="F451" t="s">
        <v>2992</v>
      </c>
    </row>
    <row r="452" spans="1:6" x14ac:dyDescent="0.35">
      <c r="A452" s="1">
        <v>152120</v>
      </c>
      <c r="B452" t="s">
        <v>3278</v>
      </c>
      <c r="C452" t="s">
        <v>2973</v>
      </c>
      <c r="D452" t="s">
        <v>2988</v>
      </c>
      <c r="E452" t="s">
        <v>2983</v>
      </c>
      <c r="F452" t="s">
        <v>2992</v>
      </c>
    </row>
    <row r="453" spans="1:6" x14ac:dyDescent="0.35">
      <c r="A453" s="1">
        <v>152130</v>
      </c>
      <c r="B453" t="s">
        <v>3279</v>
      </c>
      <c r="C453" t="s">
        <v>2973</v>
      </c>
      <c r="D453" t="s">
        <v>2988</v>
      </c>
      <c r="E453" t="s">
        <v>2983</v>
      </c>
      <c r="F453" t="s">
        <v>2992</v>
      </c>
    </row>
    <row r="454" spans="1:6" x14ac:dyDescent="0.35">
      <c r="A454" s="1">
        <v>152135</v>
      </c>
      <c r="B454" t="s">
        <v>3280</v>
      </c>
      <c r="C454" t="s">
        <v>2973</v>
      </c>
      <c r="D454" t="s">
        <v>2988</v>
      </c>
      <c r="E454" t="s">
        <v>2983</v>
      </c>
      <c r="F454" t="s">
        <v>2992</v>
      </c>
    </row>
    <row r="455" spans="1:6" x14ac:dyDescent="0.35">
      <c r="A455" s="1">
        <v>152140</v>
      </c>
      <c r="B455" t="s">
        <v>3281</v>
      </c>
      <c r="C455" t="s">
        <v>2973</v>
      </c>
      <c r="D455" t="s">
        <v>2988</v>
      </c>
      <c r="E455" t="s">
        <v>2983</v>
      </c>
      <c r="F455" t="s">
        <v>2992</v>
      </c>
    </row>
    <row r="456" spans="1:6" x14ac:dyDescent="0.35">
      <c r="A456" s="1">
        <v>152150</v>
      </c>
      <c r="B456" t="s">
        <v>3282</v>
      </c>
      <c r="C456" t="s">
        <v>2973</v>
      </c>
      <c r="D456" t="s">
        <v>2988</v>
      </c>
      <c r="E456" t="s">
        <v>2983</v>
      </c>
      <c r="F456" t="s">
        <v>2992</v>
      </c>
    </row>
    <row r="457" spans="1:6" x14ac:dyDescent="0.35">
      <c r="A457" s="1">
        <v>152155</v>
      </c>
      <c r="B457" t="s">
        <v>3283</v>
      </c>
      <c r="C457" t="s">
        <v>2973</v>
      </c>
      <c r="D457" t="s">
        <v>2988</v>
      </c>
      <c r="E457" t="s">
        <v>2983</v>
      </c>
      <c r="F457" t="s">
        <v>2992</v>
      </c>
    </row>
    <row r="458" spans="1:6" x14ac:dyDescent="0.35">
      <c r="A458" s="1">
        <v>152156</v>
      </c>
      <c r="B458" t="s">
        <v>3284</v>
      </c>
      <c r="C458" t="s">
        <v>2973</v>
      </c>
      <c r="D458" t="s">
        <v>2988</v>
      </c>
      <c r="E458" t="s">
        <v>2983</v>
      </c>
      <c r="F458" t="s">
        <v>2992</v>
      </c>
    </row>
    <row r="459" spans="1:6" x14ac:dyDescent="0.35">
      <c r="A459" s="1">
        <v>152160</v>
      </c>
      <c r="B459" t="s">
        <v>3285</v>
      </c>
      <c r="C459" t="s">
        <v>2973</v>
      </c>
      <c r="D459" t="s">
        <v>2988</v>
      </c>
      <c r="E459" t="s">
        <v>2983</v>
      </c>
      <c r="F459" t="s">
        <v>2992</v>
      </c>
    </row>
    <row r="460" spans="1:6" x14ac:dyDescent="0.35">
      <c r="A460" s="1">
        <v>152170</v>
      </c>
      <c r="B460" t="s">
        <v>3286</v>
      </c>
      <c r="C460" t="s">
        <v>2973</v>
      </c>
      <c r="D460" t="s">
        <v>2988</v>
      </c>
      <c r="E460" t="s">
        <v>2983</v>
      </c>
      <c r="F460" t="s">
        <v>2992</v>
      </c>
    </row>
    <row r="461" spans="1:6" x14ac:dyDescent="0.35">
      <c r="A461" s="1">
        <v>152180</v>
      </c>
      <c r="B461" t="s">
        <v>3287</v>
      </c>
      <c r="C461" t="s">
        <v>2973</v>
      </c>
      <c r="D461" t="s">
        <v>2988</v>
      </c>
      <c r="E461" t="s">
        <v>2983</v>
      </c>
      <c r="F461" t="s">
        <v>2992</v>
      </c>
    </row>
    <row r="462" spans="1:6" x14ac:dyDescent="0.35">
      <c r="A462" s="1">
        <v>152190</v>
      </c>
      <c r="B462" t="s">
        <v>3289</v>
      </c>
      <c r="C462" t="s">
        <v>2973</v>
      </c>
      <c r="D462" t="s">
        <v>2988</v>
      </c>
      <c r="E462" t="s">
        <v>2983</v>
      </c>
      <c r="F462" t="s">
        <v>2992</v>
      </c>
    </row>
    <row r="463" spans="1:6" x14ac:dyDescent="0.35">
      <c r="A463" s="1">
        <v>152191</v>
      </c>
      <c r="B463" t="s">
        <v>3290</v>
      </c>
      <c r="C463" t="s">
        <v>2973</v>
      </c>
      <c r="D463" t="s">
        <v>2988</v>
      </c>
      <c r="E463" t="s">
        <v>2983</v>
      </c>
      <c r="F463" t="s">
        <v>2992</v>
      </c>
    </row>
    <row r="464" spans="1:6" x14ac:dyDescent="0.35">
      <c r="A464" s="1">
        <v>152195</v>
      </c>
      <c r="B464" t="s">
        <v>3291</v>
      </c>
      <c r="C464" t="s">
        <v>2973</v>
      </c>
      <c r="D464" t="s">
        <v>2988</v>
      </c>
      <c r="E464" t="s">
        <v>2983</v>
      </c>
      <c r="F464" t="s">
        <v>2992</v>
      </c>
    </row>
    <row r="465" spans="1:6" x14ac:dyDescent="0.35">
      <c r="A465" s="1">
        <v>153000</v>
      </c>
      <c r="B465" t="s">
        <v>3292</v>
      </c>
      <c r="C465" t="s">
        <v>2973</v>
      </c>
      <c r="D465" t="s">
        <v>2988</v>
      </c>
      <c r="E465" t="s">
        <v>2983</v>
      </c>
      <c r="F465" t="s">
        <v>2992</v>
      </c>
    </row>
    <row r="466" spans="1:6" x14ac:dyDescent="0.35">
      <c r="A466" s="1">
        <v>153001</v>
      </c>
      <c r="B466" t="s">
        <v>3369</v>
      </c>
      <c r="C466" t="s">
        <v>2973</v>
      </c>
      <c r="D466" t="s">
        <v>2988</v>
      </c>
      <c r="E466" t="s">
        <v>2983</v>
      </c>
      <c r="F466" t="s">
        <v>2992</v>
      </c>
    </row>
    <row r="467" spans="1:6" x14ac:dyDescent="0.35">
      <c r="A467" s="1">
        <v>153009</v>
      </c>
      <c r="B467" t="s">
        <v>3370</v>
      </c>
      <c r="C467" t="s">
        <v>2973</v>
      </c>
      <c r="D467" t="s">
        <v>2988</v>
      </c>
      <c r="E467" t="s">
        <v>2983</v>
      </c>
      <c r="F467" t="s">
        <v>2992</v>
      </c>
    </row>
    <row r="468" spans="1:6" x14ac:dyDescent="0.35">
      <c r="A468" s="1">
        <v>153010</v>
      </c>
      <c r="B468" t="s">
        <v>3294</v>
      </c>
      <c r="C468" t="s">
        <v>2973</v>
      </c>
      <c r="D468" t="s">
        <v>2988</v>
      </c>
      <c r="E468" t="s">
        <v>2983</v>
      </c>
      <c r="F468" t="s">
        <v>2992</v>
      </c>
    </row>
    <row r="469" spans="1:6" x14ac:dyDescent="0.35">
      <c r="A469" s="1">
        <v>153011</v>
      </c>
      <c r="B469" t="s">
        <v>3371</v>
      </c>
      <c r="C469" t="s">
        <v>2973</v>
      </c>
      <c r="D469" t="s">
        <v>2988</v>
      </c>
      <c r="E469" t="s">
        <v>2983</v>
      </c>
      <c r="F469" t="s">
        <v>2992</v>
      </c>
    </row>
    <row r="470" spans="1:6" x14ac:dyDescent="0.35">
      <c r="A470" s="1">
        <v>153019</v>
      </c>
      <c r="B470" t="s">
        <v>3372</v>
      </c>
      <c r="C470" t="s">
        <v>2973</v>
      </c>
      <c r="D470" t="s">
        <v>2988</v>
      </c>
      <c r="E470" t="s">
        <v>2983</v>
      </c>
      <c r="F470" t="s">
        <v>2992</v>
      </c>
    </row>
    <row r="471" spans="1:6" x14ac:dyDescent="0.35">
      <c r="A471" s="1">
        <v>153200</v>
      </c>
      <c r="B471" t="s">
        <v>3373</v>
      </c>
      <c r="C471" t="s">
        <v>2973</v>
      </c>
      <c r="D471" t="s">
        <v>2988</v>
      </c>
      <c r="E471" t="s">
        <v>2983</v>
      </c>
      <c r="F471" t="s">
        <v>2992</v>
      </c>
    </row>
    <row r="472" spans="1:6" x14ac:dyDescent="0.35">
      <c r="A472" s="1">
        <v>153201</v>
      </c>
      <c r="B472" t="s">
        <v>3374</v>
      </c>
      <c r="C472" t="s">
        <v>2973</v>
      </c>
      <c r="D472" t="s">
        <v>2988</v>
      </c>
      <c r="E472" t="s">
        <v>2983</v>
      </c>
      <c r="F472" t="s">
        <v>2992</v>
      </c>
    </row>
    <row r="473" spans="1:6" x14ac:dyDescent="0.35">
      <c r="A473" s="1">
        <v>153209</v>
      </c>
      <c r="B473" t="s">
        <v>3375</v>
      </c>
      <c r="C473" t="s">
        <v>2973</v>
      </c>
      <c r="D473" t="s">
        <v>2988</v>
      </c>
      <c r="E473" t="s">
        <v>2983</v>
      </c>
      <c r="F473" t="s">
        <v>2992</v>
      </c>
    </row>
    <row r="474" spans="1:6" x14ac:dyDescent="0.35">
      <c r="A474" s="1">
        <v>153220</v>
      </c>
      <c r="B474" t="s">
        <v>3376</v>
      </c>
      <c r="C474" t="s">
        <v>2973</v>
      </c>
      <c r="D474" t="s">
        <v>2988</v>
      </c>
      <c r="E474" t="s">
        <v>2983</v>
      </c>
      <c r="F474" t="s">
        <v>2992</v>
      </c>
    </row>
    <row r="475" spans="1:6" x14ac:dyDescent="0.35">
      <c r="A475" s="1">
        <v>153240</v>
      </c>
      <c r="B475" t="s">
        <v>3377</v>
      </c>
      <c r="C475" t="s">
        <v>2973</v>
      </c>
      <c r="D475" t="s">
        <v>2988</v>
      </c>
      <c r="E475" t="s">
        <v>2983</v>
      </c>
      <c r="F475" t="s">
        <v>2992</v>
      </c>
    </row>
    <row r="476" spans="1:6" x14ac:dyDescent="0.35">
      <c r="A476" s="1">
        <v>153249</v>
      </c>
      <c r="B476" t="s">
        <v>3378</v>
      </c>
      <c r="C476" t="s">
        <v>2973</v>
      </c>
      <c r="D476" t="s">
        <v>2988</v>
      </c>
      <c r="E476" t="s">
        <v>2983</v>
      </c>
      <c r="F476" t="s">
        <v>2992</v>
      </c>
    </row>
    <row r="477" spans="1:6" x14ac:dyDescent="0.35">
      <c r="A477" s="1">
        <v>153250</v>
      </c>
      <c r="B477" t="s">
        <v>3379</v>
      </c>
      <c r="C477" t="s">
        <v>2973</v>
      </c>
      <c r="D477" t="s">
        <v>2988</v>
      </c>
      <c r="E477" t="s">
        <v>2983</v>
      </c>
      <c r="F477" t="s">
        <v>2992</v>
      </c>
    </row>
    <row r="478" spans="1:6" x14ac:dyDescent="0.35">
      <c r="A478" s="1">
        <v>153251</v>
      </c>
      <c r="B478" t="s">
        <v>3380</v>
      </c>
      <c r="C478" t="s">
        <v>2973</v>
      </c>
      <c r="D478" t="s">
        <v>2988</v>
      </c>
      <c r="E478" t="s">
        <v>2983</v>
      </c>
      <c r="F478" t="s">
        <v>2992</v>
      </c>
    </row>
    <row r="479" spans="1:6" x14ac:dyDescent="0.35">
      <c r="A479" s="1">
        <v>153259</v>
      </c>
      <c r="B479" t="s">
        <v>3381</v>
      </c>
      <c r="C479" t="s">
        <v>2973</v>
      </c>
      <c r="D479" t="s">
        <v>2988</v>
      </c>
      <c r="E479" t="s">
        <v>2983</v>
      </c>
      <c r="F479" t="s">
        <v>2992</v>
      </c>
    </row>
    <row r="480" spans="1:6" x14ac:dyDescent="0.35">
      <c r="A480" s="1">
        <v>153260</v>
      </c>
      <c r="B480" t="s">
        <v>3310</v>
      </c>
      <c r="C480" t="s">
        <v>2973</v>
      </c>
      <c r="D480" t="s">
        <v>2988</v>
      </c>
      <c r="E480" t="s">
        <v>2983</v>
      </c>
      <c r="F480" t="s">
        <v>2992</v>
      </c>
    </row>
    <row r="481" spans="1:6" x14ac:dyDescent="0.35">
      <c r="A481" s="1">
        <v>153300</v>
      </c>
      <c r="B481" t="s">
        <v>3031</v>
      </c>
      <c r="C481" t="s">
        <v>2973</v>
      </c>
      <c r="D481" t="s">
        <v>2988</v>
      </c>
      <c r="E481" t="s">
        <v>2983</v>
      </c>
      <c r="F481" t="s">
        <v>2992</v>
      </c>
    </row>
    <row r="482" spans="1:6" x14ac:dyDescent="0.35">
      <c r="A482" s="1">
        <v>153550</v>
      </c>
      <c r="B482" t="s">
        <v>3382</v>
      </c>
      <c r="C482" t="s">
        <v>2973</v>
      </c>
      <c r="D482" t="s">
        <v>2988</v>
      </c>
      <c r="E482" t="s">
        <v>2983</v>
      </c>
      <c r="F482" t="s">
        <v>2992</v>
      </c>
    </row>
    <row r="483" spans="1:6" x14ac:dyDescent="0.35">
      <c r="A483" s="1">
        <v>153556</v>
      </c>
      <c r="B483" t="s">
        <v>3383</v>
      </c>
      <c r="C483" t="s">
        <v>2973</v>
      </c>
      <c r="D483" t="s">
        <v>2988</v>
      </c>
      <c r="E483" t="s">
        <v>2983</v>
      </c>
      <c r="F483" t="s">
        <v>2992</v>
      </c>
    </row>
    <row r="484" spans="1:6" x14ac:dyDescent="0.35">
      <c r="A484" s="1">
        <v>153690</v>
      </c>
      <c r="B484" t="s">
        <v>3101</v>
      </c>
      <c r="C484" t="s">
        <v>2973</v>
      </c>
      <c r="D484" t="s">
        <v>2988</v>
      </c>
      <c r="E484" t="s">
        <v>2983</v>
      </c>
      <c r="F484" t="s">
        <v>2992</v>
      </c>
    </row>
    <row r="485" spans="1:6" x14ac:dyDescent="0.35">
      <c r="A485" s="1">
        <v>153691</v>
      </c>
      <c r="B485" t="s">
        <v>3369</v>
      </c>
      <c r="C485" t="s">
        <v>2973</v>
      </c>
      <c r="D485" t="s">
        <v>2988</v>
      </c>
      <c r="E485" t="s">
        <v>2983</v>
      </c>
      <c r="F485" t="s">
        <v>2992</v>
      </c>
    </row>
    <row r="486" spans="1:6" x14ac:dyDescent="0.35">
      <c r="A486" s="1">
        <v>153699</v>
      </c>
      <c r="B486" t="s">
        <v>3384</v>
      </c>
      <c r="C486" t="s">
        <v>2973</v>
      </c>
      <c r="D486" t="s">
        <v>2988</v>
      </c>
      <c r="E486" t="s">
        <v>2983</v>
      </c>
      <c r="F486" t="s">
        <v>2992</v>
      </c>
    </row>
    <row r="487" spans="1:6" x14ac:dyDescent="0.35">
      <c r="A487" s="1">
        <v>153700</v>
      </c>
      <c r="B487" t="s">
        <v>3385</v>
      </c>
      <c r="C487" t="s">
        <v>2973</v>
      </c>
      <c r="D487" t="s">
        <v>2988</v>
      </c>
      <c r="E487" t="s">
        <v>2983</v>
      </c>
      <c r="F487" t="s">
        <v>2992</v>
      </c>
    </row>
    <row r="488" spans="1:6" x14ac:dyDescent="0.35">
      <c r="A488" s="1">
        <v>153780</v>
      </c>
      <c r="B488" t="s">
        <v>3386</v>
      </c>
      <c r="C488" t="s">
        <v>2973</v>
      </c>
      <c r="D488" t="s">
        <v>2988</v>
      </c>
      <c r="E488" t="s">
        <v>2983</v>
      </c>
      <c r="F488" t="s">
        <v>2992</v>
      </c>
    </row>
    <row r="489" spans="1:6" x14ac:dyDescent="0.35">
      <c r="A489" s="1">
        <v>153990</v>
      </c>
      <c r="B489" t="s">
        <v>3103</v>
      </c>
      <c r="C489" t="s">
        <v>2973</v>
      </c>
      <c r="D489" t="s">
        <v>2988</v>
      </c>
      <c r="E489" t="s">
        <v>2983</v>
      </c>
      <c r="F489" t="s">
        <v>2992</v>
      </c>
    </row>
    <row r="490" spans="1:6" x14ac:dyDescent="0.35">
      <c r="A490" s="1">
        <v>154000</v>
      </c>
      <c r="B490" t="s">
        <v>3387</v>
      </c>
      <c r="C490" t="s">
        <v>2973</v>
      </c>
      <c r="D490" t="s">
        <v>2988</v>
      </c>
      <c r="E490" t="s">
        <v>2983</v>
      </c>
      <c r="F490" t="s">
        <v>2992</v>
      </c>
    </row>
    <row r="491" spans="1:6" x14ac:dyDescent="0.35">
      <c r="A491" s="1">
        <v>154010</v>
      </c>
      <c r="B491" t="s">
        <v>3388</v>
      </c>
      <c r="C491" t="s">
        <v>2973</v>
      </c>
      <c r="D491" t="s">
        <v>2988</v>
      </c>
      <c r="E491" t="s">
        <v>2983</v>
      </c>
      <c r="F491" t="s">
        <v>2992</v>
      </c>
    </row>
    <row r="492" spans="1:6" x14ac:dyDescent="0.35">
      <c r="A492" s="1">
        <v>155000</v>
      </c>
      <c r="B492" t="s">
        <v>3389</v>
      </c>
      <c r="C492" t="s">
        <v>2973</v>
      </c>
      <c r="D492" t="s">
        <v>2988</v>
      </c>
      <c r="E492" t="s">
        <v>2983</v>
      </c>
      <c r="F492" t="s">
        <v>2992</v>
      </c>
    </row>
    <row r="493" spans="1:6" x14ac:dyDescent="0.35">
      <c r="A493" s="1">
        <v>155100</v>
      </c>
      <c r="B493" t="s">
        <v>663</v>
      </c>
      <c r="C493" t="s">
        <v>2973</v>
      </c>
      <c r="D493" t="s">
        <v>2988</v>
      </c>
      <c r="E493" t="s">
        <v>2983</v>
      </c>
      <c r="F493" t="s">
        <v>2992</v>
      </c>
    </row>
    <row r="494" spans="1:6" x14ac:dyDescent="0.35">
      <c r="A494" s="1">
        <v>155101</v>
      </c>
      <c r="B494" t="s">
        <v>3390</v>
      </c>
      <c r="C494" t="s">
        <v>2973</v>
      </c>
      <c r="D494" t="s">
        <v>2988</v>
      </c>
      <c r="E494" t="s">
        <v>2983</v>
      </c>
      <c r="F494" t="s">
        <v>2992</v>
      </c>
    </row>
    <row r="495" spans="1:6" x14ac:dyDescent="0.35">
      <c r="A495" s="1">
        <v>155106</v>
      </c>
      <c r="B495" t="s">
        <v>716</v>
      </c>
      <c r="C495" t="s">
        <v>2973</v>
      </c>
      <c r="D495" t="s">
        <v>2988</v>
      </c>
      <c r="E495" t="s">
        <v>2983</v>
      </c>
      <c r="F495" t="s">
        <v>2992</v>
      </c>
    </row>
    <row r="496" spans="1:6" x14ac:dyDescent="0.35">
      <c r="A496" s="1">
        <v>155109</v>
      </c>
      <c r="B496" t="s">
        <v>177</v>
      </c>
      <c r="C496" t="s">
        <v>2973</v>
      </c>
      <c r="D496" t="s">
        <v>2988</v>
      </c>
      <c r="E496" t="s">
        <v>2983</v>
      </c>
      <c r="F496" t="s">
        <v>2992</v>
      </c>
    </row>
    <row r="497" spans="1:6" x14ac:dyDescent="0.35">
      <c r="A497" s="1">
        <v>155110</v>
      </c>
      <c r="B497" t="s">
        <v>3391</v>
      </c>
      <c r="C497" t="s">
        <v>2973</v>
      </c>
      <c r="D497" t="s">
        <v>2988</v>
      </c>
      <c r="E497" t="s">
        <v>2983</v>
      </c>
      <c r="F497" t="s">
        <v>2992</v>
      </c>
    </row>
    <row r="498" spans="1:6" x14ac:dyDescent="0.35">
      <c r="A498" s="1">
        <v>155111</v>
      </c>
      <c r="B498" t="s">
        <v>3392</v>
      </c>
      <c r="C498" t="s">
        <v>2973</v>
      </c>
      <c r="D498" t="s">
        <v>2988</v>
      </c>
      <c r="E498" t="s">
        <v>2983</v>
      </c>
      <c r="F498" t="s">
        <v>2992</v>
      </c>
    </row>
    <row r="499" spans="1:6" x14ac:dyDescent="0.35">
      <c r="A499" s="1">
        <v>155116</v>
      </c>
      <c r="B499" t="s">
        <v>3393</v>
      </c>
      <c r="C499" t="s">
        <v>2973</v>
      </c>
      <c r="D499" t="s">
        <v>2988</v>
      </c>
      <c r="E499" t="s">
        <v>2983</v>
      </c>
      <c r="F499" t="s">
        <v>2992</v>
      </c>
    </row>
    <row r="500" spans="1:6" x14ac:dyDescent="0.35">
      <c r="A500" s="1">
        <v>155119</v>
      </c>
      <c r="B500" t="s">
        <v>3394</v>
      </c>
      <c r="C500" t="s">
        <v>2973</v>
      </c>
      <c r="D500" t="s">
        <v>2988</v>
      </c>
      <c r="E500" t="s">
        <v>2983</v>
      </c>
      <c r="F500" t="s">
        <v>2992</v>
      </c>
    </row>
    <row r="501" spans="1:6" x14ac:dyDescent="0.35">
      <c r="A501" s="1">
        <v>155300</v>
      </c>
      <c r="B501" t="s">
        <v>3395</v>
      </c>
      <c r="C501" t="s">
        <v>2973</v>
      </c>
      <c r="D501" t="s">
        <v>2988</v>
      </c>
      <c r="E501" t="s">
        <v>2983</v>
      </c>
      <c r="F501" t="s">
        <v>2992</v>
      </c>
    </row>
    <row r="502" spans="1:6" x14ac:dyDescent="0.35">
      <c r="A502" s="1">
        <v>155310</v>
      </c>
      <c r="B502" t="s">
        <v>3396</v>
      </c>
      <c r="C502" t="s">
        <v>2973</v>
      </c>
      <c r="D502" t="s">
        <v>2988</v>
      </c>
      <c r="E502" t="s">
        <v>2983</v>
      </c>
      <c r="F502" t="s">
        <v>2992</v>
      </c>
    </row>
    <row r="503" spans="1:6" x14ac:dyDescent="0.35">
      <c r="A503" s="1">
        <v>155400</v>
      </c>
      <c r="B503" t="s">
        <v>1964</v>
      </c>
      <c r="C503" t="s">
        <v>2973</v>
      </c>
      <c r="D503" t="s">
        <v>2988</v>
      </c>
      <c r="E503" t="s">
        <v>2983</v>
      </c>
      <c r="F503" t="s">
        <v>2992</v>
      </c>
    </row>
    <row r="504" spans="1:6" x14ac:dyDescent="0.35">
      <c r="A504" s="1">
        <v>155405</v>
      </c>
      <c r="B504" t="s">
        <v>951</v>
      </c>
      <c r="C504" t="s">
        <v>2973</v>
      </c>
      <c r="D504" t="s">
        <v>2988</v>
      </c>
      <c r="E504" t="s">
        <v>2983</v>
      </c>
      <c r="F504" t="s">
        <v>2992</v>
      </c>
    </row>
    <row r="505" spans="1:6" x14ac:dyDescent="0.35">
      <c r="A505" s="1">
        <v>155410</v>
      </c>
      <c r="B505" t="s">
        <v>3216</v>
      </c>
      <c r="C505" t="s">
        <v>2973</v>
      </c>
      <c r="D505" t="s">
        <v>2988</v>
      </c>
      <c r="E505" t="s">
        <v>2983</v>
      </c>
      <c r="F505" t="s">
        <v>2992</v>
      </c>
    </row>
    <row r="506" spans="1:6" x14ac:dyDescent="0.35">
      <c r="A506" s="1">
        <v>155415</v>
      </c>
      <c r="B506" t="s">
        <v>3397</v>
      </c>
      <c r="C506" t="s">
        <v>2973</v>
      </c>
      <c r="D506" t="s">
        <v>2988</v>
      </c>
      <c r="E506" t="s">
        <v>2983</v>
      </c>
      <c r="F506" t="s">
        <v>2992</v>
      </c>
    </row>
    <row r="507" spans="1:6" x14ac:dyDescent="0.35">
      <c r="A507" s="1">
        <v>155500</v>
      </c>
      <c r="B507" t="s">
        <v>3398</v>
      </c>
      <c r="C507" t="s">
        <v>2973</v>
      </c>
      <c r="D507" t="s">
        <v>2988</v>
      </c>
      <c r="E507" t="s">
        <v>2983</v>
      </c>
      <c r="F507" t="s">
        <v>2992</v>
      </c>
    </row>
    <row r="508" spans="1:6" x14ac:dyDescent="0.35">
      <c r="A508" s="1">
        <v>155510</v>
      </c>
      <c r="B508" t="s">
        <v>3399</v>
      </c>
      <c r="C508" t="s">
        <v>2973</v>
      </c>
      <c r="D508" t="s">
        <v>2988</v>
      </c>
      <c r="E508" t="s">
        <v>2983</v>
      </c>
      <c r="F508" t="s">
        <v>2992</v>
      </c>
    </row>
    <row r="509" spans="1:6" x14ac:dyDescent="0.35">
      <c r="A509" s="1">
        <v>155600</v>
      </c>
      <c r="B509" t="s">
        <v>3400</v>
      </c>
      <c r="C509" t="s">
        <v>2973</v>
      </c>
      <c r="D509" t="s">
        <v>2988</v>
      </c>
      <c r="E509" t="s">
        <v>2983</v>
      </c>
      <c r="F509" t="s">
        <v>2992</v>
      </c>
    </row>
    <row r="510" spans="1:6" x14ac:dyDescent="0.35">
      <c r="A510" s="1">
        <v>155610</v>
      </c>
      <c r="B510" t="s">
        <v>3401</v>
      </c>
      <c r="C510" t="s">
        <v>2973</v>
      </c>
      <c r="D510" t="s">
        <v>2988</v>
      </c>
      <c r="E510" t="s">
        <v>2983</v>
      </c>
      <c r="F510" t="s">
        <v>2992</v>
      </c>
    </row>
    <row r="511" spans="1:6" x14ac:dyDescent="0.35">
      <c r="A511" s="1">
        <v>155700</v>
      </c>
      <c r="B511" t="s">
        <v>767</v>
      </c>
      <c r="C511" t="s">
        <v>2973</v>
      </c>
      <c r="D511" t="s">
        <v>2988</v>
      </c>
      <c r="E511" t="s">
        <v>2983</v>
      </c>
      <c r="F511" t="s">
        <v>2992</v>
      </c>
    </row>
    <row r="512" spans="1:6" x14ac:dyDescent="0.35">
      <c r="A512" s="1">
        <v>155900</v>
      </c>
      <c r="B512" t="s">
        <v>3402</v>
      </c>
      <c r="C512" t="s">
        <v>2973</v>
      </c>
      <c r="D512" t="s">
        <v>2988</v>
      </c>
      <c r="E512" t="s">
        <v>2983</v>
      </c>
      <c r="F512" t="s">
        <v>2992</v>
      </c>
    </row>
    <row r="513" spans="1:6" x14ac:dyDescent="0.35">
      <c r="A513" s="1">
        <v>155910</v>
      </c>
      <c r="B513" t="s">
        <v>657</v>
      </c>
      <c r="C513" t="s">
        <v>2973</v>
      </c>
      <c r="D513" t="s">
        <v>2988</v>
      </c>
      <c r="E513" t="s">
        <v>2983</v>
      </c>
      <c r="F513" t="s">
        <v>2992</v>
      </c>
    </row>
    <row r="514" spans="1:6" x14ac:dyDescent="0.35">
      <c r="A514" s="1">
        <v>155920</v>
      </c>
      <c r="B514" t="s">
        <v>3403</v>
      </c>
      <c r="C514" t="s">
        <v>2973</v>
      </c>
      <c r="D514" t="s">
        <v>2988</v>
      </c>
      <c r="E514" t="s">
        <v>2983</v>
      </c>
      <c r="F514" t="s">
        <v>2992</v>
      </c>
    </row>
    <row r="515" spans="1:6" x14ac:dyDescent="0.35">
      <c r="A515" s="1">
        <v>156000</v>
      </c>
      <c r="B515" t="s">
        <v>3404</v>
      </c>
      <c r="C515" t="s">
        <v>2973</v>
      </c>
      <c r="D515" t="s">
        <v>2988</v>
      </c>
      <c r="E515" t="s">
        <v>2983</v>
      </c>
      <c r="F515" t="s">
        <v>2992</v>
      </c>
    </row>
    <row r="516" spans="1:6" x14ac:dyDescent="0.35">
      <c r="A516" s="1">
        <v>156010</v>
      </c>
      <c r="B516" t="s">
        <v>3405</v>
      </c>
      <c r="C516" t="s">
        <v>2973</v>
      </c>
      <c r="D516" t="s">
        <v>2988</v>
      </c>
      <c r="E516" t="s">
        <v>2983</v>
      </c>
      <c r="F516" t="s">
        <v>2992</v>
      </c>
    </row>
    <row r="517" spans="1:6" x14ac:dyDescent="0.35">
      <c r="A517" s="1">
        <v>156200</v>
      </c>
      <c r="B517" t="s">
        <v>3406</v>
      </c>
      <c r="C517" t="s">
        <v>2973</v>
      </c>
      <c r="D517" t="s">
        <v>2988</v>
      </c>
      <c r="E517" t="s">
        <v>2983</v>
      </c>
      <c r="F517" t="s">
        <v>2992</v>
      </c>
    </row>
    <row r="518" spans="1:6" x14ac:dyDescent="0.35">
      <c r="A518" s="1">
        <v>156210</v>
      </c>
      <c r="B518" t="s">
        <v>3407</v>
      </c>
      <c r="C518" t="s">
        <v>2973</v>
      </c>
      <c r="D518" t="s">
        <v>2988</v>
      </c>
      <c r="E518" t="s">
        <v>2983</v>
      </c>
      <c r="F518" t="s">
        <v>2992</v>
      </c>
    </row>
    <row r="519" spans="1:6" x14ac:dyDescent="0.35">
      <c r="A519" s="1">
        <v>156400</v>
      </c>
      <c r="B519" t="s">
        <v>3408</v>
      </c>
      <c r="C519" t="s">
        <v>2973</v>
      </c>
      <c r="D519" t="s">
        <v>2988</v>
      </c>
      <c r="E519" t="s">
        <v>2983</v>
      </c>
      <c r="F519" t="s">
        <v>2992</v>
      </c>
    </row>
    <row r="520" spans="1:6" x14ac:dyDescent="0.35">
      <c r="A520" s="1">
        <v>156410</v>
      </c>
      <c r="B520" t="s">
        <v>3409</v>
      </c>
      <c r="C520" t="s">
        <v>2973</v>
      </c>
      <c r="D520" t="s">
        <v>2988</v>
      </c>
      <c r="E520" t="s">
        <v>2983</v>
      </c>
      <c r="F520" t="s">
        <v>2992</v>
      </c>
    </row>
    <row r="521" spans="1:6" x14ac:dyDescent="0.35">
      <c r="A521" s="1">
        <v>156500</v>
      </c>
      <c r="B521" t="s">
        <v>3410</v>
      </c>
      <c r="C521" t="s">
        <v>2973</v>
      </c>
      <c r="D521" t="s">
        <v>2988</v>
      </c>
      <c r="E521" t="s">
        <v>2983</v>
      </c>
      <c r="F521" t="s">
        <v>2992</v>
      </c>
    </row>
    <row r="522" spans="1:6" x14ac:dyDescent="0.35">
      <c r="A522" s="1">
        <v>156510</v>
      </c>
      <c r="B522" t="s">
        <v>3411</v>
      </c>
      <c r="C522" t="s">
        <v>2973</v>
      </c>
      <c r="D522" t="s">
        <v>2988</v>
      </c>
      <c r="E522" t="s">
        <v>2983</v>
      </c>
      <c r="F522" t="s">
        <v>2992</v>
      </c>
    </row>
    <row r="523" spans="1:6" x14ac:dyDescent="0.35">
      <c r="A523" s="1">
        <v>156600</v>
      </c>
      <c r="B523" t="s">
        <v>3412</v>
      </c>
      <c r="C523" t="s">
        <v>2973</v>
      </c>
      <c r="D523" t="s">
        <v>2988</v>
      </c>
      <c r="E523" t="s">
        <v>2983</v>
      </c>
      <c r="F523" t="s">
        <v>2992</v>
      </c>
    </row>
    <row r="524" spans="1:6" x14ac:dyDescent="0.35">
      <c r="A524" s="1">
        <v>156610</v>
      </c>
      <c r="B524" t="s">
        <v>3413</v>
      </c>
      <c r="C524" t="s">
        <v>2973</v>
      </c>
      <c r="D524" t="s">
        <v>2988</v>
      </c>
      <c r="E524" t="s">
        <v>2983</v>
      </c>
      <c r="F524" t="s">
        <v>2992</v>
      </c>
    </row>
    <row r="525" spans="1:6" x14ac:dyDescent="0.35">
      <c r="A525" s="1">
        <v>156900</v>
      </c>
      <c r="B525" t="s">
        <v>3402</v>
      </c>
      <c r="C525" t="s">
        <v>2973</v>
      </c>
      <c r="D525" t="s">
        <v>2988</v>
      </c>
      <c r="E525" t="s">
        <v>2983</v>
      </c>
      <c r="F525" t="s">
        <v>2992</v>
      </c>
    </row>
    <row r="526" spans="1:6" x14ac:dyDescent="0.35">
      <c r="A526" s="1">
        <v>156910</v>
      </c>
      <c r="B526" t="s">
        <v>657</v>
      </c>
      <c r="C526" t="s">
        <v>2973</v>
      </c>
      <c r="D526" t="s">
        <v>2988</v>
      </c>
      <c r="E526" t="s">
        <v>2983</v>
      </c>
      <c r="F526" t="s">
        <v>2992</v>
      </c>
    </row>
    <row r="527" spans="1:6" x14ac:dyDescent="0.35">
      <c r="A527" s="1">
        <v>156920</v>
      </c>
      <c r="B527" t="s">
        <v>3414</v>
      </c>
      <c r="C527" t="s">
        <v>2973</v>
      </c>
      <c r="D527" t="s">
        <v>2988</v>
      </c>
      <c r="E527" t="s">
        <v>2983</v>
      </c>
      <c r="F527" t="s">
        <v>2992</v>
      </c>
    </row>
    <row r="528" spans="1:6" x14ac:dyDescent="0.35">
      <c r="A528" s="1">
        <v>157000</v>
      </c>
      <c r="B528" t="s">
        <v>3352</v>
      </c>
      <c r="C528" t="s">
        <v>2973</v>
      </c>
      <c r="D528" t="s">
        <v>2988</v>
      </c>
      <c r="E528" t="s">
        <v>2983</v>
      </c>
      <c r="F528" t="s">
        <v>2992</v>
      </c>
    </row>
    <row r="529" spans="1:6" x14ac:dyDescent="0.35">
      <c r="A529" s="1">
        <v>157010</v>
      </c>
      <c r="B529" t="s">
        <v>3353</v>
      </c>
      <c r="C529" t="s">
        <v>2973</v>
      </c>
      <c r="D529" t="s">
        <v>2988</v>
      </c>
      <c r="E529" t="s">
        <v>2983</v>
      </c>
      <c r="F529" t="s">
        <v>2992</v>
      </c>
    </row>
    <row r="530" spans="1:6" x14ac:dyDescent="0.35">
      <c r="A530" s="1">
        <v>157020</v>
      </c>
      <c r="B530" t="s">
        <v>3415</v>
      </c>
      <c r="C530" t="s">
        <v>2973</v>
      </c>
      <c r="D530" t="s">
        <v>2988</v>
      </c>
      <c r="E530" t="s">
        <v>2983</v>
      </c>
      <c r="F530" t="s">
        <v>2992</v>
      </c>
    </row>
    <row r="531" spans="1:6" x14ac:dyDescent="0.35">
      <c r="A531" s="1">
        <v>157090</v>
      </c>
      <c r="B531" t="s">
        <v>3416</v>
      </c>
      <c r="C531" t="s">
        <v>2973</v>
      </c>
      <c r="D531" t="s">
        <v>2988</v>
      </c>
      <c r="E531" t="s">
        <v>2983</v>
      </c>
      <c r="F531" t="s">
        <v>2992</v>
      </c>
    </row>
    <row r="532" spans="1:6" x14ac:dyDescent="0.35">
      <c r="A532" s="1">
        <v>200000</v>
      </c>
      <c r="B532" t="s">
        <v>3417</v>
      </c>
      <c r="C532" t="s">
        <v>2973</v>
      </c>
      <c r="D532" t="s">
        <v>2988</v>
      </c>
      <c r="E532" t="s">
        <v>2976</v>
      </c>
      <c r="F532" t="s">
        <v>2977</v>
      </c>
    </row>
    <row r="533" spans="1:6" x14ac:dyDescent="0.35">
      <c r="A533" s="1">
        <v>200010</v>
      </c>
      <c r="B533" t="s">
        <v>3418</v>
      </c>
      <c r="C533" t="s">
        <v>2973</v>
      </c>
      <c r="D533" t="s">
        <v>2988</v>
      </c>
      <c r="E533" t="s">
        <v>2976</v>
      </c>
      <c r="F533" t="s">
        <v>2977</v>
      </c>
    </row>
    <row r="534" spans="1:6" x14ac:dyDescent="0.35">
      <c r="A534" s="1">
        <v>200020</v>
      </c>
      <c r="B534" t="s">
        <v>3419</v>
      </c>
      <c r="C534" t="s">
        <v>2973</v>
      </c>
      <c r="D534" t="s">
        <v>2988</v>
      </c>
      <c r="E534" t="s">
        <v>2976</v>
      </c>
      <c r="F534" t="s">
        <v>2977</v>
      </c>
    </row>
    <row r="535" spans="1:6" x14ac:dyDescent="0.35">
      <c r="A535" s="1">
        <v>200030</v>
      </c>
      <c r="B535" t="s">
        <v>3420</v>
      </c>
      <c r="C535" t="s">
        <v>2973</v>
      </c>
      <c r="D535" t="s">
        <v>2988</v>
      </c>
      <c r="E535" t="s">
        <v>2976</v>
      </c>
      <c r="F535" t="s">
        <v>2977</v>
      </c>
    </row>
    <row r="536" spans="1:6" x14ac:dyDescent="0.35">
      <c r="A536" s="1">
        <v>200035</v>
      </c>
      <c r="B536" t="s">
        <v>3421</v>
      </c>
      <c r="C536" t="s">
        <v>2973</v>
      </c>
      <c r="D536" t="s">
        <v>2988</v>
      </c>
      <c r="E536" t="s">
        <v>2976</v>
      </c>
      <c r="F536" t="s">
        <v>2977</v>
      </c>
    </row>
    <row r="537" spans="1:6" x14ac:dyDescent="0.35">
      <c r="A537" s="1">
        <v>200040</v>
      </c>
      <c r="B537" t="s">
        <v>3422</v>
      </c>
      <c r="C537" t="s">
        <v>2973</v>
      </c>
      <c r="D537" t="s">
        <v>2988</v>
      </c>
      <c r="E537" t="s">
        <v>2976</v>
      </c>
      <c r="F537" t="s">
        <v>2977</v>
      </c>
    </row>
    <row r="538" spans="1:6" x14ac:dyDescent="0.35">
      <c r="A538" s="1">
        <v>200050</v>
      </c>
      <c r="B538" t="s">
        <v>3423</v>
      </c>
      <c r="C538" t="s">
        <v>2973</v>
      </c>
      <c r="D538" t="s">
        <v>2988</v>
      </c>
      <c r="E538" t="s">
        <v>2976</v>
      </c>
      <c r="F538" t="s">
        <v>2977</v>
      </c>
    </row>
    <row r="539" spans="1:6" x14ac:dyDescent="0.35">
      <c r="A539" s="1">
        <v>200055</v>
      </c>
      <c r="B539" t="s">
        <v>3424</v>
      </c>
      <c r="C539" t="s">
        <v>2973</v>
      </c>
      <c r="D539" t="s">
        <v>2988</v>
      </c>
      <c r="E539" t="s">
        <v>2976</v>
      </c>
      <c r="F539" t="s">
        <v>2977</v>
      </c>
    </row>
    <row r="540" spans="1:6" x14ac:dyDescent="0.35">
      <c r="A540" s="1">
        <v>200056</v>
      </c>
      <c r="B540" t="s">
        <v>3425</v>
      </c>
      <c r="C540" t="s">
        <v>2973</v>
      </c>
      <c r="D540" t="s">
        <v>2988</v>
      </c>
      <c r="E540" t="s">
        <v>2976</v>
      </c>
      <c r="F540" t="s">
        <v>2977</v>
      </c>
    </row>
    <row r="541" spans="1:6" x14ac:dyDescent="0.35">
      <c r="A541" s="1">
        <v>200060</v>
      </c>
      <c r="B541" t="s">
        <v>3426</v>
      </c>
      <c r="C541" t="s">
        <v>2973</v>
      </c>
      <c r="D541" t="s">
        <v>2988</v>
      </c>
      <c r="E541" t="s">
        <v>2976</v>
      </c>
      <c r="F541" t="s">
        <v>2977</v>
      </c>
    </row>
    <row r="542" spans="1:6" x14ac:dyDescent="0.35">
      <c r="A542" s="1">
        <v>200070</v>
      </c>
      <c r="B542" t="s">
        <v>3427</v>
      </c>
      <c r="C542" t="s">
        <v>2973</v>
      </c>
      <c r="D542" t="s">
        <v>2988</v>
      </c>
      <c r="E542" t="s">
        <v>2976</v>
      </c>
      <c r="F542" t="s">
        <v>2977</v>
      </c>
    </row>
    <row r="543" spans="1:6" x14ac:dyDescent="0.35">
      <c r="A543" s="1">
        <v>200080</v>
      </c>
      <c r="B543" t="s">
        <v>3428</v>
      </c>
      <c r="C543" t="s">
        <v>2973</v>
      </c>
      <c r="D543" t="s">
        <v>2988</v>
      </c>
      <c r="E543" t="s">
        <v>2976</v>
      </c>
      <c r="F543" t="s">
        <v>2977</v>
      </c>
    </row>
    <row r="544" spans="1:6" x14ac:dyDescent="0.35">
      <c r="A544" s="1">
        <v>200081</v>
      </c>
      <c r="B544" t="s">
        <v>3429</v>
      </c>
      <c r="C544" t="s">
        <v>2973</v>
      </c>
      <c r="D544" t="s">
        <v>2988</v>
      </c>
      <c r="E544" t="s">
        <v>2976</v>
      </c>
      <c r="F544" t="s">
        <v>2977</v>
      </c>
    </row>
    <row r="545" spans="1:6" x14ac:dyDescent="0.35">
      <c r="A545" s="1">
        <v>200090</v>
      </c>
      <c r="B545" t="s">
        <v>3430</v>
      </c>
      <c r="C545" t="s">
        <v>2973</v>
      </c>
      <c r="D545" t="s">
        <v>2988</v>
      </c>
      <c r="E545" t="s">
        <v>2976</v>
      </c>
      <c r="F545" t="s">
        <v>2977</v>
      </c>
    </row>
    <row r="546" spans="1:6" x14ac:dyDescent="0.35">
      <c r="A546" s="1">
        <v>200091</v>
      </c>
      <c r="B546" t="s">
        <v>3431</v>
      </c>
      <c r="C546" t="s">
        <v>2973</v>
      </c>
      <c r="D546" t="s">
        <v>2988</v>
      </c>
      <c r="E546" t="s">
        <v>2976</v>
      </c>
      <c r="F546" t="s">
        <v>2977</v>
      </c>
    </row>
    <row r="547" spans="1:6" x14ac:dyDescent="0.35">
      <c r="A547" s="1">
        <v>200095</v>
      </c>
      <c r="B547" t="s">
        <v>3432</v>
      </c>
      <c r="C547" t="s">
        <v>2973</v>
      </c>
      <c r="D547" t="s">
        <v>2988</v>
      </c>
      <c r="E547" t="s">
        <v>2976</v>
      </c>
      <c r="F547" t="s">
        <v>2977</v>
      </c>
    </row>
    <row r="548" spans="1:6" x14ac:dyDescent="0.35">
      <c r="A548" s="1">
        <v>200099</v>
      </c>
      <c r="B548" t="s">
        <v>3340</v>
      </c>
      <c r="C548" t="s">
        <v>2973</v>
      </c>
      <c r="D548" t="s">
        <v>2988</v>
      </c>
      <c r="E548" t="s">
        <v>2976</v>
      </c>
      <c r="F548" t="s">
        <v>2977</v>
      </c>
    </row>
    <row r="549" spans="1:6" x14ac:dyDescent="0.35">
      <c r="A549" s="1">
        <v>201000</v>
      </c>
      <c r="B549" t="s">
        <v>3433</v>
      </c>
      <c r="C549" t="s">
        <v>2973</v>
      </c>
      <c r="D549" t="s">
        <v>2988</v>
      </c>
      <c r="E549" t="s">
        <v>2976</v>
      </c>
      <c r="F549" t="s">
        <v>2977</v>
      </c>
    </row>
    <row r="550" spans="1:6" x14ac:dyDescent="0.35">
      <c r="A550" s="1">
        <v>201010</v>
      </c>
      <c r="B550" t="s">
        <v>3434</v>
      </c>
      <c r="C550" t="s">
        <v>2973</v>
      </c>
      <c r="D550" t="s">
        <v>2988</v>
      </c>
      <c r="E550" t="s">
        <v>2976</v>
      </c>
      <c r="F550" t="s">
        <v>2977</v>
      </c>
    </row>
    <row r="551" spans="1:6" x14ac:dyDescent="0.35">
      <c r="A551" s="1">
        <v>202000</v>
      </c>
      <c r="B551" t="s">
        <v>3435</v>
      </c>
      <c r="C551" t="s">
        <v>2973</v>
      </c>
      <c r="D551" t="s">
        <v>2988</v>
      </c>
      <c r="E551" t="s">
        <v>2976</v>
      </c>
      <c r="F551" t="s">
        <v>2977</v>
      </c>
    </row>
    <row r="552" spans="1:6" x14ac:dyDescent="0.35">
      <c r="A552" s="1">
        <v>202001</v>
      </c>
      <c r="B552" t="s">
        <v>3436</v>
      </c>
      <c r="C552" t="s">
        <v>2973</v>
      </c>
      <c r="D552" t="s">
        <v>2988</v>
      </c>
      <c r="E552" t="s">
        <v>2976</v>
      </c>
      <c r="F552" t="s">
        <v>2977</v>
      </c>
    </row>
    <row r="553" spans="1:6" x14ac:dyDescent="0.35">
      <c r="A553" s="1">
        <v>202002</v>
      </c>
      <c r="B553" t="s">
        <v>3437</v>
      </c>
      <c r="C553" t="s">
        <v>2973</v>
      </c>
      <c r="D553" t="s">
        <v>2988</v>
      </c>
      <c r="E553" t="s">
        <v>2976</v>
      </c>
      <c r="F553" t="s">
        <v>2977</v>
      </c>
    </row>
    <row r="554" spans="1:6" x14ac:dyDescent="0.35">
      <c r="A554" s="1">
        <v>202003</v>
      </c>
      <c r="B554" t="s">
        <v>3438</v>
      </c>
      <c r="C554" t="s">
        <v>2973</v>
      </c>
      <c r="D554" t="s">
        <v>2988</v>
      </c>
      <c r="E554" t="s">
        <v>2976</v>
      </c>
      <c r="F554" t="s">
        <v>2977</v>
      </c>
    </row>
    <row r="555" spans="1:6" x14ac:dyDescent="0.35">
      <c r="A555" s="1">
        <v>202004</v>
      </c>
      <c r="B555" t="s">
        <v>3439</v>
      </c>
      <c r="C555" t="s">
        <v>2973</v>
      </c>
      <c r="D555" t="s">
        <v>2988</v>
      </c>
      <c r="E555" t="s">
        <v>2976</v>
      </c>
      <c r="F555" t="s">
        <v>2977</v>
      </c>
    </row>
    <row r="556" spans="1:6" x14ac:dyDescent="0.35">
      <c r="A556" s="1">
        <v>202010</v>
      </c>
      <c r="B556" t="s">
        <v>3440</v>
      </c>
      <c r="C556" t="s">
        <v>2973</v>
      </c>
      <c r="D556" t="s">
        <v>2988</v>
      </c>
      <c r="E556" t="s">
        <v>2976</v>
      </c>
      <c r="F556" t="s">
        <v>2977</v>
      </c>
    </row>
    <row r="557" spans="1:6" x14ac:dyDescent="0.35">
      <c r="A557" s="1">
        <v>202050</v>
      </c>
      <c r="B557" t="s">
        <v>3441</v>
      </c>
      <c r="C557" t="s">
        <v>2973</v>
      </c>
      <c r="D557" t="s">
        <v>2988</v>
      </c>
      <c r="E557" t="s">
        <v>2976</v>
      </c>
      <c r="F557" t="s">
        <v>2977</v>
      </c>
    </row>
    <row r="558" spans="1:6" x14ac:dyDescent="0.35">
      <c r="A558" s="1">
        <v>202060</v>
      </c>
      <c r="B558" t="s">
        <v>3442</v>
      </c>
      <c r="C558" t="s">
        <v>2973</v>
      </c>
      <c r="D558" t="s">
        <v>2988</v>
      </c>
      <c r="E558" t="s">
        <v>2976</v>
      </c>
      <c r="F558" t="s">
        <v>2977</v>
      </c>
    </row>
    <row r="559" spans="1:6" x14ac:dyDescent="0.35">
      <c r="A559" s="1">
        <v>202090</v>
      </c>
      <c r="B559" t="s">
        <v>3443</v>
      </c>
      <c r="C559" t="s">
        <v>2973</v>
      </c>
      <c r="D559" t="s">
        <v>2988</v>
      </c>
      <c r="E559" t="s">
        <v>2976</v>
      </c>
      <c r="F559" t="s">
        <v>2977</v>
      </c>
    </row>
    <row r="560" spans="1:6" x14ac:dyDescent="0.35">
      <c r="A560" s="1">
        <v>203000</v>
      </c>
      <c r="B560" t="s">
        <v>3444</v>
      </c>
      <c r="C560" t="s">
        <v>2973</v>
      </c>
      <c r="D560" t="s">
        <v>2988</v>
      </c>
      <c r="E560" t="s">
        <v>2976</v>
      </c>
      <c r="F560" t="s">
        <v>2977</v>
      </c>
    </row>
    <row r="561" spans="1:6" x14ac:dyDescent="0.35">
      <c r="A561" s="1">
        <v>203010</v>
      </c>
      <c r="B561" t="s">
        <v>3445</v>
      </c>
      <c r="C561" t="s">
        <v>2973</v>
      </c>
      <c r="D561" t="s">
        <v>2988</v>
      </c>
      <c r="E561" t="s">
        <v>2976</v>
      </c>
      <c r="F561" t="s">
        <v>2977</v>
      </c>
    </row>
    <row r="562" spans="1:6" x14ac:dyDescent="0.35">
      <c r="A562" s="1">
        <v>203020</v>
      </c>
      <c r="B562" t="s">
        <v>3446</v>
      </c>
      <c r="C562" t="s">
        <v>2973</v>
      </c>
      <c r="D562" t="s">
        <v>2988</v>
      </c>
      <c r="E562" t="s">
        <v>2976</v>
      </c>
      <c r="F562" t="s">
        <v>2977</v>
      </c>
    </row>
    <row r="563" spans="1:6" x14ac:dyDescent="0.35">
      <c r="A563" s="1">
        <v>203030</v>
      </c>
      <c r="B563" t="s">
        <v>3447</v>
      </c>
      <c r="C563" t="s">
        <v>2973</v>
      </c>
      <c r="D563" t="s">
        <v>2988</v>
      </c>
      <c r="E563" t="s">
        <v>2976</v>
      </c>
      <c r="F563" t="s">
        <v>2977</v>
      </c>
    </row>
    <row r="564" spans="1:6" x14ac:dyDescent="0.35">
      <c r="A564" s="1">
        <v>203035</v>
      </c>
      <c r="B564" t="s">
        <v>3448</v>
      </c>
      <c r="C564" t="s">
        <v>2973</v>
      </c>
      <c r="D564" t="s">
        <v>2988</v>
      </c>
      <c r="E564" t="s">
        <v>2976</v>
      </c>
      <c r="F564" t="s">
        <v>2977</v>
      </c>
    </row>
    <row r="565" spans="1:6" x14ac:dyDescent="0.35">
      <c r="A565" s="1">
        <v>203040</v>
      </c>
      <c r="B565" t="s">
        <v>3449</v>
      </c>
      <c r="C565" t="s">
        <v>2973</v>
      </c>
      <c r="D565" t="s">
        <v>2988</v>
      </c>
      <c r="E565" t="s">
        <v>2976</v>
      </c>
      <c r="F565" t="s">
        <v>2977</v>
      </c>
    </row>
    <row r="566" spans="1:6" x14ac:dyDescent="0.35">
      <c r="A566" s="1">
        <v>203050</v>
      </c>
      <c r="B566" t="s">
        <v>3450</v>
      </c>
      <c r="C566" t="s">
        <v>2973</v>
      </c>
      <c r="D566" t="s">
        <v>2988</v>
      </c>
      <c r="E566" t="s">
        <v>2976</v>
      </c>
      <c r="F566" t="s">
        <v>2977</v>
      </c>
    </row>
    <row r="567" spans="1:6" x14ac:dyDescent="0.35">
      <c r="A567" s="1">
        <v>203055</v>
      </c>
      <c r="B567" t="s">
        <v>3451</v>
      </c>
      <c r="C567" t="s">
        <v>2973</v>
      </c>
      <c r="D567" t="s">
        <v>2988</v>
      </c>
      <c r="E567" t="s">
        <v>2976</v>
      </c>
      <c r="F567" t="s">
        <v>2977</v>
      </c>
    </row>
    <row r="568" spans="1:6" x14ac:dyDescent="0.35">
      <c r="A568" s="1">
        <v>203056</v>
      </c>
      <c r="B568" t="s">
        <v>3452</v>
      </c>
      <c r="C568" t="s">
        <v>2973</v>
      </c>
      <c r="D568" t="s">
        <v>2988</v>
      </c>
      <c r="E568" t="s">
        <v>2976</v>
      </c>
      <c r="F568" t="s">
        <v>2977</v>
      </c>
    </row>
    <row r="569" spans="1:6" x14ac:dyDescent="0.35">
      <c r="A569" s="1">
        <v>203060</v>
      </c>
      <c r="B569" t="s">
        <v>3453</v>
      </c>
      <c r="C569" t="s">
        <v>2973</v>
      </c>
      <c r="D569" t="s">
        <v>2988</v>
      </c>
      <c r="E569" t="s">
        <v>2976</v>
      </c>
      <c r="F569" t="s">
        <v>2977</v>
      </c>
    </row>
    <row r="570" spans="1:6" x14ac:dyDescent="0.35">
      <c r="A570" s="1">
        <v>203070</v>
      </c>
      <c r="B570" t="s">
        <v>3454</v>
      </c>
      <c r="C570" t="s">
        <v>2973</v>
      </c>
      <c r="D570" t="s">
        <v>2988</v>
      </c>
      <c r="E570" t="s">
        <v>2976</v>
      </c>
      <c r="F570" t="s">
        <v>2977</v>
      </c>
    </row>
    <row r="571" spans="1:6" x14ac:dyDescent="0.35">
      <c r="A571" s="1">
        <v>203080</v>
      </c>
      <c r="B571" t="s">
        <v>3455</v>
      </c>
      <c r="C571" t="s">
        <v>2973</v>
      </c>
      <c r="D571" t="s">
        <v>2988</v>
      </c>
      <c r="E571" t="s">
        <v>2976</v>
      </c>
      <c r="F571" t="s">
        <v>2977</v>
      </c>
    </row>
    <row r="572" spans="1:6" x14ac:dyDescent="0.35">
      <c r="A572" s="1">
        <v>203090</v>
      </c>
      <c r="B572" t="s">
        <v>3456</v>
      </c>
      <c r="C572" t="s">
        <v>2973</v>
      </c>
      <c r="D572" t="s">
        <v>2988</v>
      </c>
      <c r="E572" t="s">
        <v>2976</v>
      </c>
      <c r="F572" t="s">
        <v>2977</v>
      </c>
    </row>
    <row r="573" spans="1:6" x14ac:dyDescent="0.35">
      <c r="A573" s="1">
        <v>203095</v>
      </c>
      <c r="B573" t="s">
        <v>3457</v>
      </c>
      <c r="C573" t="s">
        <v>2973</v>
      </c>
      <c r="D573" t="s">
        <v>2988</v>
      </c>
      <c r="E573" t="s">
        <v>2976</v>
      </c>
      <c r="F573" t="s">
        <v>2977</v>
      </c>
    </row>
    <row r="574" spans="1:6" x14ac:dyDescent="0.35">
      <c r="A574" s="1">
        <v>203200</v>
      </c>
      <c r="B574" t="s">
        <v>3458</v>
      </c>
      <c r="C574" t="s">
        <v>2973</v>
      </c>
      <c r="D574" t="s">
        <v>2988</v>
      </c>
      <c r="E574" t="s">
        <v>2976</v>
      </c>
      <c r="F574" t="s">
        <v>2977</v>
      </c>
    </row>
    <row r="575" spans="1:6" x14ac:dyDescent="0.35">
      <c r="A575" s="1">
        <v>203210</v>
      </c>
      <c r="B575" t="s">
        <v>3459</v>
      </c>
      <c r="C575" t="s">
        <v>2973</v>
      </c>
      <c r="D575" t="s">
        <v>2988</v>
      </c>
      <c r="E575" t="s">
        <v>2976</v>
      </c>
      <c r="F575" t="s">
        <v>2977</v>
      </c>
    </row>
    <row r="576" spans="1:6" x14ac:dyDescent="0.35">
      <c r="A576" s="1">
        <v>203290</v>
      </c>
      <c r="B576" t="s">
        <v>3460</v>
      </c>
      <c r="C576" t="s">
        <v>2973</v>
      </c>
      <c r="D576" t="s">
        <v>2988</v>
      </c>
      <c r="E576" t="s">
        <v>2976</v>
      </c>
      <c r="F576" t="s">
        <v>2977</v>
      </c>
    </row>
    <row r="577" spans="1:6" x14ac:dyDescent="0.35">
      <c r="A577" s="1">
        <v>203500</v>
      </c>
      <c r="B577" t="s">
        <v>3311</v>
      </c>
      <c r="C577" t="s">
        <v>2973</v>
      </c>
      <c r="D577" t="s">
        <v>2988</v>
      </c>
      <c r="E577" t="s">
        <v>2976</v>
      </c>
      <c r="F577" t="s">
        <v>2977</v>
      </c>
    </row>
    <row r="578" spans="1:6" x14ac:dyDescent="0.35">
      <c r="A578" s="1">
        <v>203540</v>
      </c>
      <c r="B578" t="s">
        <v>3461</v>
      </c>
      <c r="C578" t="s">
        <v>2973</v>
      </c>
      <c r="D578" t="s">
        <v>2988</v>
      </c>
      <c r="E578" t="s">
        <v>2976</v>
      </c>
      <c r="F578" t="s">
        <v>2977</v>
      </c>
    </row>
    <row r="579" spans="1:6" x14ac:dyDescent="0.35">
      <c r="A579" s="1">
        <v>203550</v>
      </c>
      <c r="B579" t="s">
        <v>3462</v>
      </c>
      <c r="C579" t="s">
        <v>2973</v>
      </c>
      <c r="D579" t="s">
        <v>2988</v>
      </c>
      <c r="E579" t="s">
        <v>2976</v>
      </c>
      <c r="F579" t="s">
        <v>2977</v>
      </c>
    </row>
    <row r="580" spans="1:6" x14ac:dyDescent="0.35">
      <c r="A580" s="1">
        <v>203555</v>
      </c>
      <c r="B580" t="s">
        <v>3463</v>
      </c>
      <c r="C580" t="s">
        <v>2973</v>
      </c>
      <c r="D580" t="s">
        <v>2988</v>
      </c>
      <c r="E580" t="s">
        <v>2976</v>
      </c>
      <c r="F580" t="s">
        <v>2977</v>
      </c>
    </row>
    <row r="581" spans="1:6" x14ac:dyDescent="0.35">
      <c r="A581" s="1">
        <v>203556</v>
      </c>
      <c r="B581" t="s">
        <v>3464</v>
      </c>
      <c r="C581" t="s">
        <v>2973</v>
      </c>
      <c r="D581" t="s">
        <v>2988</v>
      </c>
      <c r="E581" t="s">
        <v>2976</v>
      </c>
      <c r="F581" t="s">
        <v>2977</v>
      </c>
    </row>
    <row r="582" spans="1:6" x14ac:dyDescent="0.35">
      <c r="A582" s="1">
        <v>203557</v>
      </c>
      <c r="B582" t="s">
        <v>3465</v>
      </c>
      <c r="C582" t="s">
        <v>2973</v>
      </c>
      <c r="D582" t="s">
        <v>2988</v>
      </c>
      <c r="E582" t="s">
        <v>2976</v>
      </c>
      <c r="F582" t="s">
        <v>2977</v>
      </c>
    </row>
    <row r="583" spans="1:6" x14ac:dyDescent="0.35">
      <c r="A583" s="1">
        <v>203560</v>
      </c>
      <c r="B583" t="s">
        <v>3466</v>
      </c>
      <c r="C583" t="s">
        <v>2973</v>
      </c>
      <c r="D583" t="s">
        <v>2988</v>
      </c>
      <c r="E583" t="s">
        <v>2976</v>
      </c>
      <c r="F583" t="s">
        <v>2977</v>
      </c>
    </row>
    <row r="584" spans="1:6" x14ac:dyDescent="0.35">
      <c r="A584" s="1">
        <v>203561</v>
      </c>
      <c r="B584" t="s">
        <v>3436</v>
      </c>
      <c r="C584" t="s">
        <v>2973</v>
      </c>
      <c r="D584" t="s">
        <v>2988</v>
      </c>
      <c r="E584" t="s">
        <v>2976</v>
      </c>
      <c r="F584" t="s">
        <v>2977</v>
      </c>
    </row>
    <row r="585" spans="1:6" x14ac:dyDescent="0.35">
      <c r="A585" s="1">
        <v>203562</v>
      </c>
      <c r="B585" t="s">
        <v>3437</v>
      </c>
      <c r="C585" t="s">
        <v>2973</v>
      </c>
      <c r="D585" t="s">
        <v>2988</v>
      </c>
      <c r="E585" t="s">
        <v>2976</v>
      </c>
      <c r="F585" t="s">
        <v>2977</v>
      </c>
    </row>
    <row r="586" spans="1:6" x14ac:dyDescent="0.35">
      <c r="A586" s="1">
        <v>203563</v>
      </c>
      <c r="B586" t="s">
        <v>3467</v>
      </c>
      <c r="C586" t="s">
        <v>2973</v>
      </c>
      <c r="D586" t="s">
        <v>2988</v>
      </c>
      <c r="E586" t="s">
        <v>2976</v>
      </c>
      <c r="F586" t="s">
        <v>2977</v>
      </c>
    </row>
    <row r="587" spans="1:6" x14ac:dyDescent="0.35">
      <c r="A587" s="1">
        <v>203564</v>
      </c>
      <c r="B587" t="s">
        <v>3439</v>
      </c>
      <c r="C587" t="s">
        <v>2973</v>
      </c>
      <c r="D587" t="s">
        <v>2988</v>
      </c>
      <c r="E587" t="s">
        <v>2976</v>
      </c>
      <c r="F587" t="s">
        <v>2977</v>
      </c>
    </row>
    <row r="588" spans="1:6" x14ac:dyDescent="0.35">
      <c r="A588" s="1">
        <v>203600</v>
      </c>
      <c r="B588" t="s">
        <v>3468</v>
      </c>
      <c r="C588" t="s">
        <v>2973</v>
      </c>
      <c r="D588" t="s">
        <v>2988</v>
      </c>
      <c r="E588" t="s">
        <v>2976</v>
      </c>
      <c r="F588" t="s">
        <v>2977</v>
      </c>
    </row>
    <row r="589" spans="1:6" x14ac:dyDescent="0.35">
      <c r="A589" s="1">
        <v>203601</v>
      </c>
      <c r="B589" t="s">
        <v>3469</v>
      </c>
      <c r="C589" t="s">
        <v>2973</v>
      </c>
      <c r="D589" t="s">
        <v>2988</v>
      </c>
      <c r="E589" t="s">
        <v>2976</v>
      </c>
      <c r="F589" t="s">
        <v>2977</v>
      </c>
    </row>
    <row r="590" spans="1:6" x14ac:dyDescent="0.35">
      <c r="A590" s="1">
        <v>203610</v>
      </c>
      <c r="B590" t="s">
        <v>3470</v>
      </c>
      <c r="C590" t="s">
        <v>2973</v>
      </c>
      <c r="D590" t="s">
        <v>2988</v>
      </c>
      <c r="E590" t="s">
        <v>2976</v>
      </c>
      <c r="F590" t="s">
        <v>2977</v>
      </c>
    </row>
    <row r="591" spans="1:6" x14ac:dyDescent="0.35">
      <c r="A591" s="1">
        <v>203620</v>
      </c>
      <c r="B591" t="s">
        <v>3471</v>
      </c>
      <c r="C591" t="s">
        <v>2973</v>
      </c>
      <c r="D591" t="s">
        <v>2988</v>
      </c>
      <c r="E591" t="s">
        <v>2976</v>
      </c>
      <c r="F591" t="s">
        <v>2977</v>
      </c>
    </row>
    <row r="592" spans="1:6" x14ac:dyDescent="0.35">
      <c r="A592" s="1">
        <v>203630</v>
      </c>
      <c r="B592" t="s">
        <v>3472</v>
      </c>
      <c r="C592" t="s">
        <v>2973</v>
      </c>
      <c r="D592" t="s">
        <v>2988</v>
      </c>
      <c r="E592" t="s">
        <v>2976</v>
      </c>
      <c r="F592" t="s">
        <v>2977</v>
      </c>
    </row>
    <row r="593" spans="1:6" x14ac:dyDescent="0.35">
      <c r="A593" s="1">
        <v>203640</v>
      </c>
      <c r="B593" t="s">
        <v>3473</v>
      </c>
      <c r="C593" t="s">
        <v>2973</v>
      </c>
      <c r="D593" t="s">
        <v>2988</v>
      </c>
      <c r="E593" t="s">
        <v>2976</v>
      </c>
      <c r="F593" t="s">
        <v>2977</v>
      </c>
    </row>
    <row r="594" spans="1:6" x14ac:dyDescent="0.35">
      <c r="A594" s="1">
        <v>203650</v>
      </c>
      <c r="B594" t="s">
        <v>3474</v>
      </c>
      <c r="C594" t="s">
        <v>2973</v>
      </c>
      <c r="D594" t="s">
        <v>2988</v>
      </c>
      <c r="E594" t="s">
        <v>2976</v>
      </c>
      <c r="F594" t="s">
        <v>2977</v>
      </c>
    </row>
    <row r="595" spans="1:6" x14ac:dyDescent="0.35">
      <c r="A595" s="1">
        <v>203655</v>
      </c>
      <c r="B595" t="s">
        <v>3475</v>
      </c>
      <c r="C595" t="s">
        <v>2973</v>
      </c>
      <c r="D595" t="s">
        <v>2988</v>
      </c>
      <c r="E595" t="s">
        <v>2976</v>
      </c>
      <c r="F595" t="s">
        <v>2977</v>
      </c>
    </row>
    <row r="596" spans="1:6" x14ac:dyDescent="0.35">
      <c r="A596" s="1">
        <v>203670</v>
      </c>
      <c r="B596" t="s">
        <v>3476</v>
      </c>
      <c r="C596" t="s">
        <v>2973</v>
      </c>
      <c r="D596" t="s">
        <v>2988</v>
      </c>
      <c r="E596" t="s">
        <v>2976</v>
      </c>
      <c r="F596" t="s">
        <v>2977</v>
      </c>
    </row>
    <row r="597" spans="1:6" x14ac:dyDescent="0.35">
      <c r="A597" s="1">
        <v>203690</v>
      </c>
      <c r="B597" t="s">
        <v>3117</v>
      </c>
      <c r="C597" t="s">
        <v>2973</v>
      </c>
      <c r="D597" t="s">
        <v>2988</v>
      </c>
      <c r="E597" t="s">
        <v>2976</v>
      </c>
      <c r="F597" t="s">
        <v>2977</v>
      </c>
    </row>
    <row r="598" spans="1:6" x14ac:dyDescent="0.35">
      <c r="A598" s="1">
        <v>203850</v>
      </c>
      <c r="B598" t="s">
        <v>3477</v>
      </c>
      <c r="C598" t="s">
        <v>2973</v>
      </c>
      <c r="D598" t="s">
        <v>2988</v>
      </c>
      <c r="E598" t="s">
        <v>2976</v>
      </c>
      <c r="F598" t="s">
        <v>2977</v>
      </c>
    </row>
    <row r="599" spans="1:6" x14ac:dyDescent="0.35">
      <c r="A599" s="1">
        <v>203855</v>
      </c>
      <c r="B599" t="s">
        <v>3478</v>
      </c>
      <c r="C599" t="s">
        <v>2973</v>
      </c>
      <c r="D599" t="s">
        <v>2988</v>
      </c>
      <c r="E599" t="s">
        <v>2976</v>
      </c>
      <c r="F599" t="s">
        <v>2977</v>
      </c>
    </row>
    <row r="600" spans="1:6" x14ac:dyDescent="0.35">
      <c r="A600" s="1">
        <v>203856</v>
      </c>
      <c r="B600" t="s">
        <v>3479</v>
      </c>
      <c r="C600" t="s">
        <v>2973</v>
      </c>
      <c r="D600" t="s">
        <v>2988</v>
      </c>
      <c r="E600" t="s">
        <v>2976</v>
      </c>
      <c r="F600" t="s">
        <v>2977</v>
      </c>
    </row>
    <row r="601" spans="1:6" x14ac:dyDescent="0.35">
      <c r="A601" s="1">
        <v>203857</v>
      </c>
      <c r="B601" t="s">
        <v>3480</v>
      </c>
      <c r="C601" t="s">
        <v>2973</v>
      </c>
      <c r="D601" t="s">
        <v>2988</v>
      </c>
      <c r="E601" t="s">
        <v>2976</v>
      </c>
      <c r="F601" t="s">
        <v>2977</v>
      </c>
    </row>
    <row r="602" spans="1:6" x14ac:dyDescent="0.35">
      <c r="A602" s="1">
        <v>203860</v>
      </c>
      <c r="B602" t="s">
        <v>3481</v>
      </c>
      <c r="C602" t="s">
        <v>2973</v>
      </c>
      <c r="D602" t="s">
        <v>2988</v>
      </c>
      <c r="E602" t="s">
        <v>2976</v>
      </c>
      <c r="F602" t="s">
        <v>2977</v>
      </c>
    </row>
    <row r="603" spans="1:6" x14ac:dyDescent="0.35">
      <c r="A603" s="1">
        <v>203900</v>
      </c>
      <c r="B603" t="s">
        <v>3482</v>
      </c>
      <c r="C603" t="s">
        <v>2973</v>
      </c>
      <c r="D603" t="s">
        <v>2988</v>
      </c>
      <c r="E603" t="s">
        <v>2976</v>
      </c>
      <c r="F603" t="s">
        <v>2977</v>
      </c>
    </row>
    <row r="604" spans="1:6" x14ac:dyDescent="0.35">
      <c r="A604" s="1">
        <v>203910</v>
      </c>
      <c r="B604" t="s">
        <v>3483</v>
      </c>
      <c r="C604" t="s">
        <v>2973</v>
      </c>
      <c r="D604" t="s">
        <v>2988</v>
      </c>
      <c r="E604" t="s">
        <v>2976</v>
      </c>
      <c r="F604" t="s">
        <v>2977</v>
      </c>
    </row>
    <row r="605" spans="1:6" x14ac:dyDescent="0.35">
      <c r="A605" s="1">
        <v>203990</v>
      </c>
      <c r="B605" t="s">
        <v>3484</v>
      </c>
      <c r="C605" t="s">
        <v>2973</v>
      </c>
      <c r="D605" t="s">
        <v>2988</v>
      </c>
      <c r="E605" t="s">
        <v>2976</v>
      </c>
      <c r="F605" t="s">
        <v>2977</v>
      </c>
    </row>
    <row r="606" spans="1:6" x14ac:dyDescent="0.35">
      <c r="A606" s="1">
        <v>206000</v>
      </c>
      <c r="B606" t="s">
        <v>3485</v>
      </c>
      <c r="C606" t="s">
        <v>2973</v>
      </c>
      <c r="D606" t="s">
        <v>2988</v>
      </c>
      <c r="E606" t="s">
        <v>2976</v>
      </c>
      <c r="F606" t="s">
        <v>2977</v>
      </c>
    </row>
    <row r="607" spans="1:6" x14ac:dyDescent="0.35">
      <c r="A607" s="1">
        <v>206010</v>
      </c>
      <c r="B607" t="s">
        <v>3486</v>
      </c>
      <c r="C607" t="s">
        <v>2973</v>
      </c>
      <c r="D607" t="s">
        <v>2988</v>
      </c>
      <c r="E607" t="s">
        <v>2976</v>
      </c>
      <c r="F607" t="s">
        <v>2977</v>
      </c>
    </row>
    <row r="608" spans="1:6" x14ac:dyDescent="0.35">
      <c r="A608" s="1">
        <v>206011</v>
      </c>
      <c r="B608" t="s">
        <v>3487</v>
      </c>
      <c r="C608" t="s">
        <v>2973</v>
      </c>
      <c r="D608" t="s">
        <v>2988</v>
      </c>
      <c r="E608" t="s">
        <v>2976</v>
      </c>
      <c r="F608" t="s">
        <v>2977</v>
      </c>
    </row>
    <row r="609" spans="1:6" x14ac:dyDescent="0.35">
      <c r="A609" s="1">
        <v>206040</v>
      </c>
      <c r="B609" t="s">
        <v>3488</v>
      </c>
      <c r="C609" t="s">
        <v>2973</v>
      </c>
      <c r="D609" t="s">
        <v>2988</v>
      </c>
      <c r="E609" t="s">
        <v>2976</v>
      </c>
      <c r="F609" t="s">
        <v>2977</v>
      </c>
    </row>
    <row r="610" spans="1:6" x14ac:dyDescent="0.35">
      <c r="A610" s="1">
        <v>206041</v>
      </c>
      <c r="B610" t="s">
        <v>3489</v>
      </c>
      <c r="C610" t="s">
        <v>2973</v>
      </c>
      <c r="D610" t="s">
        <v>2988</v>
      </c>
      <c r="E610" t="s">
        <v>2976</v>
      </c>
      <c r="F610" t="s">
        <v>2977</v>
      </c>
    </row>
    <row r="611" spans="1:6" x14ac:dyDescent="0.35">
      <c r="A611" s="1">
        <v>206045</v>
      </c>
      <c r="B611" t="s">
        <v>3490</v>
      </c>
      <c r="C611" t="s">
        <v>2973</v>
      </c>
      <c r="D611" t="s">
        <v>2988</v>
      </c>
      <c r="E611" t="s">
        <v>2976</v>
      </c>
      <c r="F611" t="s">
        <v>2977</v>
      </c>
    </row>
    <row r="612" spans="1:6" x14ac:dyDescent="0.35">
      <c r="A612" s="1">
        <v>206050</v>
      </c>
      <c r="B612" t="s">
        <v>3491</v>
      </c>
      <c r="C612" t="s">
        <v>2973</v>
      </c>
      <c r="D612" t="s">
        <v>2988</v>
      </c>
      <c r="E612" t="s">
        <v>2976</v>
      </c>
      <c r="F612" t="s">
        <v>2977</v>
      </c>
    </row>
    <row r="613" spans="1:6" x14ac:dyDescent="0.35">
      <c r="A613" s="1">
        <v>206090</v>
      </c>
      <c r="B613" t="s">
        <v>3492</v>
      </c>
      <c r="C613" t="s">
        <v>2973</v>
      </c>
      <c r="D613" t="s">
        <v>2988</v>
      </c>
      <c r="E613" t="s">
        <v>2976</v>
      </c>
      <c r="F613" t="s">
        <v>2977</v>
      </c>
    </row>
    <row r="614" spans="1:6" x14ac:dyDescent="0.35">
      <c r="A614" s="1">
        <v>208000</v>
      </c>
      <c r="B614" t="s">
        <v>3493</v>
      </c>
      <c r="C614" t="s">
        <v>2973</v>
      </c>
      <c r="D614" t="s">
        <v>2988</v>
      </c>
      <c r="E614" t="s">
        <v>2986</v>
      </c>
      <c r="F614" t="s">
        <v>2995</v>
      </c>
    </row>
    <row r="615" spans="1:6" x14ac:dyDescent="0.35">
      <c r="A615" s="1">
        <v>208001</v>
      </c>
      <c r="B615" t="s">
        <v>3494</v>
      </c>
      <c r="C615" t="s">
        <v>2973</v>
      </c>
      <c r="D615" t="s">
        <v>2988</v>
      </c>
      <c r="E615" t="s">
        <v>2986</v>
      </c>
      <c r="F615" t="s">
        <v>2995</v>
      </c>
    </row>
    <row r="616" spans="1:6" x14ac:dyDescent="0.35">
      <c r="A616" s="1">
        <v>208010</v>
      </c>
      <c r="B616" t="s">
        <v>3495</v>
      </c>
      <c r="C616" t="s">
        <v>2973</v>
      </c>
      <c r="D616" t="s">
        <v>2988</v>
      </c>
      <c r="E616" t="s">
        <v>2986</v>
      </c>
      <c r="F616" t="s">
        <v>2995</v>
      </c>
    </row>
    <row r="617" spans="1:6" x14ac:dyDescent="0.35">
      <c r="A617" s="1">
        <v>208011</v>
      </c>
      <c r="B617" t="s">
        <v>3496</v>
      </c>
      <c r="C617" t="s">
        <v>2973</v>
      </c>
      <c r="D617" t="s">
        <v>2988</v>
      </c>
      <c r="E617" t="s">
        <v>2986</v>
      </c>
      <c r="F617" t="s">
        <v>2995</v>
      </c>
    </row>
    <row r="618" spans="1:6" x14ac:dyDescent="0.35">
      <c r="A618" s="1">
        <v>208100</v>
      </c>
      <c r="B618" t="s">
        <v>3497</v>
      </c>
      <c r="C618" t="s">
        <v>2973</v>
      </c>
      <c r="D618" t="s">
        <v>2988</v>
      </c>
      <c r="E618" t="s">
        <v>2986</v>
      </c>
      <c r="F618" t="s">
        <v>2995</v>
      </c>
    </row>
    <row r="619" spans="1:6" x14ac:dyDescent="0.35">
      <c r="A619" s="1">
        <v>208110</v>
      </c>
      <c r="B619" t="s">
        <v>3498</v>
      </c>
      <c r="C619" t="s">
        <v>2973</v>
      </c>
      <c r="D619" t="s">
        <v>2988</v>
      </c>
      <c r="E619" t="s">
        <v>2986</v>
      </c>
      <c r="F619" t="s">
        <v>2995</v>
      </c>
    </row>
    <row r="620" spans="1:6" x14ac:dyDescent="0.35">
      <c r="A620" s="1">
        <v>208111</v>
      </c>
      <c r="B620" t="s">
        <v>3499</v>
      </c>
      <c r="C620" t="s">
        <v>2973</v>
      </c>
      <c r="D620" t="s">
        <v>2988</v>
      </c>
      <c r="E620" t="s">
        <v>2986</v>
      </c>
      <c r="F620" t="s">
        <v>2995</v>
      </c>
    </row>
    <row r="621" spans="1:6" x14ac:dyDescent="0.35">
      <c r="A621" s="1">
        <v>208120</v>
      </c>
      <c r="B621" t="s">
        <v>3500</v>
      </c>
      <c r="C621" t="s">
        <v>2973</v>
      </c>
      <c r="D621" t="s">
        <v>2988</v>
      </c>
      <c r="E621" t="s">
        <v>2986</v>
      </c>
      <c r="F621" t="s">
        <v>2995</v>
      </c>
    </row>
    <row r="622" spans="1:6" x14ac:dyDescent="0.35">
      <c r="A622" s="1">
        <v>208121</v>
      </c>
      <c r="B622" t="s">
        <v>3501</v>
      </c>
      <c r="C622" t="s">
        <v>2973</v>
      </c>
      <c r="D622" t="s">
        <v>2988</v>
      </c>
      <c r="E622" t="s">
        <v>2986</v>
      </c>
      <c r="F622" t="s">
        <v>2995</v>
      </c>
    </row>
    <row r="623" spans="1:6" x14ac:dyDescent="0.35">
      <c r="A623" s="1">
        <v>208200</v>
      </c>
      <c r="B623" t="s">
        <v>1491</v>
      </c>
      <c r="C623" t="s">
        <v>2973</v>
      </c>
      <c r="D623" t="s">
        <v>2988</v>
      </c>
      <c r="E623" t="s">
        <v>2986</v>
      </c>
      <c r="F623" t="s">
        <v>2995</v>
      </c>
    </row>
    <row r="624" spans="1:6" x14ac:dyDescent="0.35">
      <c r="A624" s="1">
        <v>208300</v>
      </c>
      <c r="B624" t="s">
        <v>3502</v>
      </c>
      <c r="C624" t="s">
        <v>2973</v>
      </c>
      <c r="D624" t="s">
        <v>2988</v>
      </c>
      <c r="E624" t="s">
        <v>2986</v>
      </c>
      <c r="F624" t="s">
        <v>2995</v>
      </c>
    </row>
    <row r="625" spans="1:6" x14ac:dyDescent="0.35">
      <c r="A625" s="1">
        <v>208310</v>
      </c>
      <c r="B625" t="s">
        <v>3503</v>
      </c>
      <c r="C625" t="s">
        <v>2973</v>
      </c>
      <c r="D625" t="s">
        <v>2988</v>
      </c>
      <c r="E625" t="s">
        <v>2986</v>
      </c>
      <c r="F625" t="s">
        <v>2995</v>
      </c>
    </row>
    <row r="626" spans="1:6" x14ac:dyDescent="0.35">
      <c r="A626" s="1">
        <v>208600</v>
      </c>
      <c r="B626" t="s">
        <v>3504</v>
      </c>
      <c r="C626" t="s">
        <v>2973</v>
      </c>
      <c r="D626" t="s">
        <v>2988</v>
      </c>
      <c r="E626" t="s">
        <v>2986</v>
      </c>
      <c r="F626" t="s">
        <v>2995</v>
      </c>
    </row>
    <row r="627" spans="1:6" x14ac:dyDescent="0.35">
      <c r="A627" s="1">
        <v>250000</v>
      </c>
      <c r="B627" t="s">
        <v>3505</v>
      </c>
      <c r="C627" t="s">
        <v>2973</v>
      </c>
      <c r="D627" t="s">
        <v>2988</v>
      </c>
      <c r="E627" t="s">
        <v>2986</v>
      </c>
      <c r="F627" t="s">
        <v>2995</v>
      </c>
    </row>
    <row r="628" spans="1:6" x14ac:dyDescent="0.35">
      <c r="A628" s="1">
        <v>250001</v>
      </c>
      <c r="B628" t="s">
        <v>3506</v>
      </c>
      <c r="C628" t="s">
        <v>2973</v>
      </c>
      <c r="D628" t="s">
        <v>2988</v>
      </c>
      <c r="E628" t="s">
        <v>2986</v>
      </c>
      <c r="F628" t="s">
        <v>2995</v>
      </c>
    </row>
    <row r="629" spans="1:6" x14ac:dyDescent="0.35">
      <c r="A629" s="1">
        <v>250010</v>
      </c>
      <c r="B629" t="s">
        <v>3507</v>
      </c>
      <c r="C629" t="s">
        <v>2973</v>
      </c>
      <c r="D629" t="s">
        <v>2988</v>
      </c>
      <c r="E629" t="s">
        <v>2986</v>
      </c>
      <c r="F629" t="s">
        <v>2995</v>
      </c>
    </row>
    <row r="630" spans="1:6" x14ac:dyDescent="0.35">
      <c r="A630" s="1">
        <v>250011</v>
      </c>
      <c r="B630" t="s">
        <v>3506</v>
      </c>
      <c r="C630" t="s">
        <v>2973</v>
      </c>
      <c r="D630" t="s">
        <v>2988</v>
      </c>
      <c r="E630" t="s">
        <v>2986</v>
      </c>
      <c r="F630" t="s">
        <v>2995</v>
      </c>
    </row>
    <row r="631" spans="1:6" x14ac:dyDescent="0.35">
      <c r="A631" s="1">
        <v>253000</v>
      </c>
      <c r="B631" t="s">
        <v>3444</v>
      </c>
      <c r="C631" t="s">
        <v>2973</v>
      </c>
      <c r="D631" t="s">
        <v>2988</v>
      </c>
      <c r="E631" t="s">
        <v>2986</v>
      </c>
      <c r="F631" t="s">
        <v>2995</v>
      </c>
    </row>
    <row r="632" spans="1:6" x14ac:dyDescent="0.35">
      <c r="A632" s="1">
        <v>253010</v>
      </c>
      <c r="B632" t="s">
        <v>3445</v>
      </c>
      <c r="C632" t="s">
        <v>2973</v>
      </c>
      <c r="D632" t="s">
        <v>2988</v>
      </c>
      <c r="E632" t="s">
        <v>2986</v>
      </c>
      <c r="F632" t="s">
        <v>2995</v>
      </c>
    </row>
    <row r="633" spans="1:6" x14ac:dyDescent="0.35">
      <c r="A633" s="1">
        <v>253020</v>
      </c>
      <c r="B633" t="s">
        <v>3446</v>
      </c>
      <c r="C633" t="s">
        <v>2973</v>
      </c>
      <c r="D633" t="s">
        <v>2988</v>
      </c>
      <c r="E633" t="s">
        <v>2986</v>
      </c>
      <c r="F633" t="s">
        <v>2995</v>
      </c>
    </row>
    <row r="634" spans="1:6" x14ac:dyDescent="0.35">
      <c r="A634" s="1">
        <v>253030</v>
      </c>
      <c r="B634" t="s">
        <v>3447</v>
      </c>
      <c r="C634" t="s">
        <v>2973</v>
      </c>
      <c r="D634" t="s">
        <v>2988</v>
      </c>
      <c r="E634" t="s">
        <v>2986</v>
      </c>
      <c r="F634" t="s">
        <v>2995</v>
      </c>
    </row>
    <row r="635" spans="1:6" x14ac:dyDescent="0.35">
      <c r="A635" s="1">
        <v>253035</v>
      </c>
      <c r="B635" t="s">
        <v>3448</v>
      </c>
      <c r="C635" t="s">
        <v>2973</v>
      </c>
      <c r="D635" t="s">
        <v>2988</v>
      </c>
      <c r="E635" t="s">
        <v>2986</v>
      </c>
      <c r="F635" t="s">
        <v>2995</v>
      </c>
    </row>
    <row r="636" spans="1:6" x14ac:dyDescent="0.35">
      <c r="A636" s="1">
        <v>253040</v>
      </c>
      <c r="B636" t="s">
        <v>3449</v>
      </c>
      <c r="C636" t="s">
        <v>2973</v>
      </c>
      <c r="D636" t="s">
        <v>2988</v>
      </c>
      <c r="E636" t="s">
        <v>2986</v>
      </c>
      <c r="F636" t="s">
        <v>2995</v>
      </c>
    </row>
    <row r="637" spans="1:6" x14ac:dyDescent="0.35">
      <c r="A637" s="1">
        <v>253050</v>
      </c>
      <c r="B637" t="s">
        <v>3450</v>
      </c>
      <c r="C637" t="s">
        <v>2973</v>
      </c>
      <c r="D637" t="s">
        <v>2988</v>
      </c>
      <c r="E637" t="s">
        <v>2986</v>
      </c>
      <c r="F637" t="s">
        <v>2995</v>
      </c>
    </row>
    <row r="638" spans="1:6" x14ac:dyDescent="0.35">
      <c r="A638" s="1">
        <v>253055</v>
      </c>
      <c r="B638" t="s">
        <v>3451</v>
      </c>
      <c r="C638" t="s">
        <v>2973</v>
      </c>
      <c r="D638" t="s">
        <v>2988</v>
      </c>
      <c r="E638" t="s">
        <v>2986</v>
      </c>
      <c r="F638" t="s">
        <v>2995</v>
      </c>
    </row>
    <row r="639" spans="1:6" x14ac:dyDescent="0.35">
      <c r="A639" s="1">
        <v>253056</v>
      </c>
      <c r="B639" t="s">
        <v>3452</v>
      </c>
      <c r="C639" t="s">
        <v>2973</v>
      </c>
      <c r="D639" t="s">
        <v>2988</v>
      </c>
      <c r="E639" t="s">
        <v>2986</v>
      </c>
      <c r="F639" t="s">
        <v>2995</v>
      </c>
    </row>
    <row r="640" spans="1:6" x14ac:dyDescent="0.35">
      <c r="A640" s="1">
        <v>253060</v>
      </c>
      <c r="B640" t="s">
        <v>3453</v>
      </c>
      <c r="C640" t="s">
        <v>2973</v>
      </c>
      <c r="D640" t="s">
        <v>2988</v>
      </c>
      <c r="E640" t="s">
        <v>2986</v>
      </c>
      <c r="F640" t="s">
        <v>2995</v>
      </c>
    </row>
    <row r="641" spans="1:6" x14ac:dyDescent="0.35">
      <c r="A641" s="1">
        <v>253080</v>
      </c>
      <c r="B641" t="s">
        <v>3455</v>
      </c>
      <c r="C641" t="s">
        <v>2973</v>
      </c>
      <c r="D641" t="s">
        <v>2988</v>
      </c>
      <c r="E641" t="s">
        <v>2986</v>
      </c>
      <c r="F641" t="s">
        <v>2995</v>
      </c>
    </row>
    <row r="642" spans="1:6" x14ac:dyDescent="0.35">
      <c r="A642" s="1">
        <v>253090</v>
      </c>
      <c r="B642" t="s">
        <v>3456</v>
      </c>
      <c r="C642" t="s">
        <v>2973</v>
      </c>
      <c r="D642" t="s">
        <v>2988</v>
      </c>
      <c r="E642" t="s">
        <v>2986</v>
      </c>
      <c r="F642" t="s">
        <v>2995</v>
      </c>
    </row>
    <row r="643" spans="1:6" x14ac:dyDescent="0.35">
      <c r="A643" s="1">
        <v>253095</v>
      </c>
      <c r="B643" t="s">
        <v>3457</v>
      </c>
      <c r="C643" t="s">
        <v>2973</v>
      </c>
      <c r="D643" t="s">
        <v>2988</v>
      </c>
      <c r="E643" t="s">
        <v>2986</v>
      </c>
      <c r="F643" t="s">
        <v>2995</v>
      </c>
    </row>
    <row r="644" spans="1:6" x14ac:dyDescent="0.35">
      <c r="A644" s="1">
        <v>253550</v>
      </c>
      <c r="B644" t="s">
        <v>3508</v>
      </c>
      <c r="C644" t="s">
        <v>2973</v>
      </c>
      <c r="D644" t="s">
        <v>2988</v>
      </c>
      <c r="E644" t="s">
        <v>2986</v>
      </c>
      <c r="F644" t="s">
        <v>2995</v>
      </c>
    </row>
    <row r="645" spans="1:6" x14ac:dyDescent="0.35">
      <c r="A645" s="1">
        <v>253690</v>
      </c>
      <c r="B645" t="s">
        <v>3117</v>
      </c>
      <c r="C645" t="s">
        <v>2973</v>
      </c>
      <c r="D645" t="s">
        <v>2988</v>
      </c>
      <c r="E645" t="s">
        <v>2986</v>
      </c>
      <c r="F645" t="s">
        <v>2995</v>
      </c>
    </row>
    <row r="646" spans="1:6" x14ac:dyDescent="0.35">
      <c r="A646" s="1">
        <v>253691</v>
      </c>
      <c r="B646" t="s">
        <v>3506</v>
      </c>
      <c r="C646" t="s">
        <v>2973</v>
      </c>
      <c r="D646" t="s">
        <v>2988</v>
      </c>
      <c r="E646" t="s">
        <v>2986</v>
      </c>
      <c r="F646" t="s">
        <v>2995</v>
      </c>
    </row>
    <row r="647" spans="1:6" x14ac:dyDescent="0.35">
      <c r="A647" s="1">
        <v>253800</v>
      </c>
      <c r="B647" t="s">
        <v>3509</v>
      </c>
      <c r="C647" t="s">
        <v>2973</v>
      </c>
      <c r="D647" t="s">
        <v>2988</v>
      </c>
      <c r="E647" t="s">
        <v>2986</v>
      </c>
      <c r="F647" t="s">
        <v>2995</v>
      </c>
    </row>
    <row r="648" spans="1:6" x14ac:dyDescent="0.35">
      <c r="A648" s="1">
        <v>253890</v>
      </c>
      <c r="B648" t="s">
        <v>3510</v>
      </c>
      <c r="C648" t="s">
        <v>2973</v>
      </c>
      <c r="D648" t="s">
        <v>2988</v>
      </c>
      <c r="E648" t="s">
        <v>2986</v>
      </c>
      <c r="F648" t="s">
        <v>2995</v>
      </c>
    </row>
    <row r="649" spans="1:6" x14ac:dyDescent="0.35">
      <c r="A649" s="1">
        <v>256000</v>
      </c>
      <c r="B649" t="s">
        <v>3511</v>
      </c>
      <c r="C649" t="s">
        <v>2973</v>
      </c>
      <c r="D649" t="s">
        <v>2988</v>
      </c>
      <c r="E649" t="s">
        <v>2986</v>
      </c>
      <c r="F649" t="s">
        <v>2995</v>
      </c>
    </row>
    <row r="650" spans="1:6" x14ac:dyDescent="0.35">
      <c r="A650" s="1">
        <v>256010</v>
      </c>
      <c r="B650" t="s">
        <v>3486</v>
      </c>
      <c r="C650" t="s">
        <v>2973</v>
      </c>
      <c r="D650" t="s">
        <v>2988</v>
      </c>
      <c r="E650" t="s">
        <v>2986</v>
      </c>
      <c r="F650" t="s">
        <v>2995</v>
      </c>
    </row>
    <row r="651" spans="1:6" x14ac:dyDescent="0.35">
      <c r="A651" s="1">
        <v>256011</v>
      </c>
      <c r="B651" t="s">
        <v>3487</v>
      </c>
      <c r="C651" t="s">
        <v>2973</v>
      </c>
      <c r="D651" t="s">
        <v>2988</v>
      </c>
      <c r="E651" t="s">
        <v>2986</v>
      </c>
      <c r="F651" t="s">
        <v>2995</v>
      </c>
    </row>
    <row r="652" spans="1:6" x14ac:dyDescent="0.35">
      <c r="A652" s="1">
        <v>256040</v>
      </c>
      <c r="B652" t="s">
        <v>3488</v>
      </c>
      <c r="C652" t="s">
        <v>2973</v>
      </c>
      <c r="D652" t="s">
        <v>2988</v>
      </c>
      <c r="E652" t="s">
        <v>2986</v>
      </c>
      <c r="F652" t="s">
        <v>2995</v>
      </c>
    </row>
    <row r="653" spans="1:6" x14ac:dyDescent="0.35">
      <c r="A653" s="1">
        <v>256041</v>
      </c>
      <c r="B653" t="s">
        <v>3489</v>
      </c>
      <c r="C653" t="s">
        <v>2973</v>
      </c>
      <c r="D653" t="s">
        <v>2988</v>
      </c>
      <c r="E653" t="s">
        <v>2986</v>
      </c>
      <c r="F653" t="s">
        <v>2995</v>
      </c>
    </row>
    <row r="654" spans="1:6" x14ac:dyDescent="0.35">
      <c r="A654" s="1">
        <v>256045</v>
      </c>
      <c r="B654" t="s">
        <v>3490</v>
      </c>
      <c r="C654" t="s">
        <v>2973</v>
      </c>
      <c r="D654" t="s">
        <v>2988</v>
      </c>
      <c r="E654" t="s">
        <v>2986</v>
      </c>
      <c r="F654" t="s">
        <v>2995</v>
      </c>
    </row>
    <row r="655" spans="1:6" x14ac:dyDescent="0.35">
      <c r="A655" s="1">
        <v>256050</v>
      </c>
      <c r="B655" t="s">
        <v>3491</v>
      </c>
      <c r="C655" t="s">
        <v>2973</v>
      </c>
      <c r="D655" t="s">
        <v>2988</v>
      </c>
      <c r="E655" t="s">
        <v>2986</v>
      </c>
      <c r="F655" t="s">
        <v>2995</v>
      </c>
    </row>
    <row r="656" spans="1:6" x14ac:dyDescent="0.35">
      <c r="A656" s="1">
        <v>256090</v>
      </c>
      <c r="B656" t="s">
        <v>3492</v>
      </c>
      <c r="C656" t="s">
        <v>2973</v>
      </c>
      <c r="D656" t="s">
        <v>2988</v>
      </c>
      <c r="E656" t="s">
        <v>2986</v>
      </c>
      <c r="F656" t="s">
        <v>2995</v>
      </c>
    </row>
    <row r="657" spans="1:6" x14ac:dyDescent="0.35">
      <c r="A657" s="1">
        <v>257000</v>
      </c>
      <c r="B657" t="s">
        <v>3512</v>
      </c>
      <c r="C657" t="s">
        <v>2973</v>
      </c>
      <c r="D657" t="s">
        <v>2988</v>
      </c>
      <c r="E657" t="s">
        <v>2986</v>
      </c>
      <c r="F657" t="s">
        <v>2995</v>
      </c>
    </row>
    <row r="658" spans="1:6" x14ac:dyDescent="0.35">
      <c r="A658" s="1">
        <v>257080</v>
      </c>
      <c r="B658" t="s">
        <v>3513</v>
      </c>
      <c r="C658" t="s">
        <v>2973</v>
      </c>
      <c r="D658" t="s">
        <v>2988</v>
      </c>
      <c r="E658" t="s">
        <v>2986</v>
      </c>
      <c r="F658" t="s">
        <v>2995</v>
      </c>
    </row>
    <row r="659" spans="1:6" x14ac:dyDescent="0.35">
      <c r="A659" s="1">
        <v>257100</v>
      </c>
      <c r="B659" t="s">
        <v>3514</v>
      </c>
      <c r="C659" t="s">
        <v>2973</v>
      </c>
      <c r="D659" t="s">
        <v>2988</v>
      </c>
      <c r="E659" t="s">
        <v>2986</v>
      </c>
      <c r="F659" t="s">
        <v>2995</v>
      </c>
    </row>
    <row r="660" spans="1:6" x14ac:dyDescent="0.35">
      <c r="A660" s="1">
        <v>257180</v>
      </c>
      <c r="B660" t="s">
        <v>3515</v>
      </c>
      <c r="C660" t="s">
        <v>2973</v>
      </c>
      <c r="D660" t="s">
        <v>2988</v>
      </c>
      <c r="E660" t="s">
        <v>2986</v>
      </c>
      <c r="F660" t="s">
        <v>2995</v>
      </c>
    </row>
    <row r="661" spans="1:6" x14ac:dyDescent="0.35">
      <c r="A661" s="1">
        <v>257200</v>
      </c>
      <c r="B661" t="s">
        <v>3516</v>
      </c>
      <c r="C661" t="s">
        <v>2973</v>
      </c>
      <c r="D661" t="s">
        <v>2988</v>
      </c>
      <c r="E661" t="s">
        <v>2986</v>
      </c>
      <c r="F661" t="s">
        <v>2995</v>
      </c>
    </row>
    <row r="662" spans="1:6" x14ac:dyDescent="0.35">
      <c r="A662" s="1">
        <v>257280</v>
      </c>
      <c r="B662" t="s">
        <v>3517</v>
      </c>
      <c r="C662" t="s">
        <v>2973</v>
      </c>
      <c r="D662" t="s">
        <v>2988</v>
      </c>
      <c r="E662" t="s">
        <v>2986</v>
      </c>
      <c r="F662" t="s">
        <v>2995</v>
      </c>
    </row>
    <row r="663" spans="1:6" x14ac:dyDescent="0.35">
      <c r="A663" s="1">
        <v>257800</v>
      </c>
      <c r="B663" t="s">
        <v>3518</v>
      </c>
      <c r="C663" t="s">
        <v>2973</v>
      </c>
      <c r="D663" t="s">
        <v>2988</v>
      </c>
      <c r="E663" t="s">
        <v>2986</v>
      </c>
      <c r="F663" t="s">
        <v>2995</v>
      </c>
    </row>
    <row r="664" spans="1:6" x14ac:dyDescent="0.35">
      <c r="A664" s="1">
        <v>258000</v>
      </c>
      <c r="B664" t="s">
        <v>3519</v>
      </c>
      <c r="C664" t="s">
        <v>2973</v>
      </c>
      <c r="D664" t="s">
        <v>2988</v>
      </c>
      <c r="E664" t="s">
        <v>2986</v>
      </c>
      <c r="F664" t="s">
        <v>2995</v>
      </c>
    </row>
    <row r="665" spans="1:6" x14ac:dyDescent="0.35">
      <c r="A665" s="1">
        <v>258001</v>
      </c>
      <c r="B665" t="s">
        <v>3520</v>
      </c>
      <c r="C665" t="s">
        <v>2973</v>
      </c>
      <c r="D665" t="s">
        <v>2988</v>
      </c>
      <c r="E665" t="s">
        <v>2986</v>
      </c>
      <c r="F665" t="s">
        <v>2995</v>
      </c>
    </row>
    <row r="666" spans="1:6" x14ac:dyDescent="0.35">
      <c r="A666" s="1">
        <v>258100</v>
      </c>
      <c r="B666" t="s">
        <v>3521</v>
      </c>
      <c r="C666" t="s">
        <v>2973</v>
      </c>
      <c r="D666" t="s">
        <v>2988</v>
      </c>
      <c r="E666" t="s">
        <v>2986</v>
      </c>
      <c r="F666" t="s">
        <v>2995</v>
      </c>
    </row>
    <row r="667" spans="1:6" x14ac:dyDescent="0.35">
      <c r="A667" s="1">
        <v>258101</v>
      </c>
      <c r="B667" t="s">
        <v>3522</v>
      </c>
      <c r="C667" t="s">
        <v>2973</v>
      </c>
      <c r="D667" t="s">
        <v>2988</v>
      </c>
      <c r="E667" t="s">
        <v>2986</v>
      </c>
      <c r="F667" t="s">
        <v>2995</v>
      </c>
    </row>
    <row r="668" spans="1:6" x14ac:dyDescent="0.35">
      <c r="A668" s="1">
        <v>258200</v>
      </c>
      <c r="B668" t="s">
        <v>1491</v>
      </c>
      <c r="C668" t="s">
        <v>2973</v>
      </c>
      <c r="D668" t="s">
        <v>2988</v>
      </c>
      <c r="E668" t="s">
        <v>2986</v>
      </c>
      <c r="F668" t="s">
        <v>2995</v>
      </c>
    </row>
    <row r="669" spans="1:6" x14ac:dyDescent="0.35">
      <c r="A669" s="1">
        <v>258300</v>
      </c>
      <c r="B669" t="s">
        <v>3122</v>
      </c>
      <c r="C669" t="s">
        <v>2973</v>
      </c>
      <c r="D669" t="s">
        <v>2988</v>
      </c>
      <c r="E669" t="s">
        <v>2986</v>
      </c>
      <c r="F669" t="s">
        <v>2995</v>
      </c>
    </row>
    <row r="670" spans="1:6" x14ac:dyDescent="0.35">
      <c r="A670" s="1">
        <v>258600</v>
      </c>
      <c r="B670" t="s">
        <v>3504</v>
      </c>
      <c r="C670" t="s">
        <v>2973</v>
      </c>
      <c r="D670" t="s">
        <v>2988</v>
      </c>
      <c r="E670" t="s">
        <v>2986</v>
      </c>
      <c r="F670" t="s">
        <v>2995</v>
      </c>
    </row>
    <row r="671" spans="1:6" x14ac:dyDescent="0.35">
      <c r="A671" s="1">
        <v>290000</v>
      </c>
      <c r="B671" t="s">
        <v>3523</v>
      </c>
      <c r="C671" t="s">
        <v>2973</v>
      </c>
      <c r="D671" t="s">
        <v>2988</v>
      </c>
      <c r="E671" t="s">
        <v>2976</v>
      </c>
      <c r="F671" t="s">
        <v>2977</v>
      </c>
    </row>
    <row r="672" spans="1:6" x14ac:dyDescent="0.35">
      <c r="A672" s="1">
        <v>290010</v>
      </c>
      <c r="B672" t="s">
        <v>3524</v>
      </c>
      <c r="C672" t="s">
        <v>2973</v>
      </c>
      <c r="D672" t="s">
        <v>2988</v>
      </c>
      <c r="E672" t="s">
        <v>2976</v>
      </c>
      <c r="F672" t="s">
        <v>2977</v>
      </c>
    </row>
    <row r="673" spans="1:6" x14ac:dyDescent="0.35">
      <c r="A673" s="1">
        <v>290030</v>
      </c>
      <c r="B673" t="s">
        <v>3525</v>
      </c>
      <c r="C673" t="s">
        <v>2973</v>
      </c>
      <c r="D673" t="s">
        <v>2988</v>
      </c>
      <c r="E673" t="s">
        <v>3010</v>
      </c>
      <c r="F673" t="s">
        <v>3011</v>
      </c>
    </row>
    <row r="674" spans="1:6" x14ac:dyDescent="0.35">
      <c r="A674" s="1">
        <v>290040</v>
      </c>
      <c r="B674" t="s">
        <v>3526</v>
      </c>
      <c r="C674" t="s">
        <v>2973</v>
      </c>
      <c r="D674" t="s">
        <v>2988</v>
      </c>
      <c r="E674" t="s">
        <v>2976</v>
      </c>
      <c r="F674" t="s">
        <v>2977</v>
      </c>
    </row>
    <row r="675" spans="1:6" x14ac:dyDescent="0.35">
      <c r="A675" s="1">
        <v>290080</v>
      </c>
      <c r="B675" t="s">
        <v>3527</v>
      </c>
      <c r="C675" t="s">
        <v>2973</v>
      </c>
      <c r="D675" t="s">
        <v>2988</v>
      </c>
      <c r="E675" t="s">
        <v>2976</v>
      </c>
      <c r="F675" t="s">
        <v>2977</v>
      </c>
    </row>
    <row r="676" spans="1:6" x14ac:dyDescent="0.35">
      <c r="A676" s="1">
        <v>290081</v>
      </c>
      <c r="B676" t="s">
        <v>3527</v>
      </c>
      <c r="C676" t="s">
        <v>2973</v>
      </c>
      <c r="D676" t="s">
        <v>2988</v>
      </c>
      <c r="E676" t="s">
        <v>2976</v>
      </c>
      <c r="F676" t="s">
        <v>2977</v>
      </c>
    </row>
    <row r="677" spans="1:6" x14ac:dyDescent="0.35">
      <c r="A677" s="1">
        <v>290090</v>
      </c>
      <c r="B677" t="s">
        <v>3528</v>
      </c>
      <c r="C677" t="s">
        <v>2973</v>
      </c>
      <c r="D677" t="s">
        <v>2988</v>
      </c>
      <c r="E677" t="s">
        <v>2976</v>
      </c>
      <c r="F677" t="s">
        <v>2977</v>
      </c>
    </row>
    <row r="678" spans="1:6" x14ac:dyDescent="0.35">
      <c r="A678" s="1">
        <v>290091</v>
      </c>
      <c r="B678" t="s">
        <v>3528</v>
      </c>
      <c r="C678" t="s">
        <v>2973</v>
      </c>
      <c r="D678" t="s">
        <v>2988</v>
      </c>
      <c r="E678" t="s">
        <v>2976</v>
      </c>
      <c r="F678" t="s">
        <v>2977</v>
      </c>
    </row>
    <row r="679" spans="1:6" x14ac:dyDescent="0.35">
      <c r="A679" s="1">
        <v>290400</v>
      </c>
      <c r="B679" t="s">
        <v>3529</v>
      </c>
      <c r="C679" t="s">
        <v>2973</v>
      </c>
      <c r="D679" t="s">
        <v>2988</v>
      </c>
      <c r="E679" t="s">
        <v>2976</v>
      </c>
      <c r="F679" t="s">
        <v>2977</v>
      </c>
    </row>
    <row r="680" spans="1:6" x14ac:dyDescent="0.35">
      <c r="A680" s="1">
        <v>290401</v>
      </c>
      <c r="B680" t="s">
        <v>3530</v>
      </c>
      <c r="C680" t="s">
        <v>2973</v>
      </c>
      <c r="D680" t="s">
        <v>2988</v>
      </c>
      <c r="E680" t="s">
        <v>2976</v>
      </c>
      <c r="F680" t="s">
        <v>2977</v>
      </c>
    </row>
    <row r="681" spans="1:6" x14ac:dyDescent="0.35">
      <c r="A681" s="1">
        <v>291000</v>
      </c>
      <c r="B681" t="s">
        <v>3531</v>
      </c>
      <c r="C681" t="s">
        <v>2973</v>
      </c>
      <c r="D681" t="s">
        <v>2988</v>
      </c>
      <c r="E681" t="s">
        <v>2976</v>
      </c>
      <c r="F681" t="s">
        <v>2977</v>
      </c>
    </row>
    <row r="682" spans="1:6" x14ac:dyDescent="0.35">
      <c r="A682" s="1">
        <v>291001</v>
      </c>
      <c r="B682" t="s">
        <v>3531</v>
      </c>
      <c r="C682" t="s">
        <v>2973</v>
      </c>
      <c r="D682" t="s">
        <v>2988</v>
      </c>
      <c r="E682" t="s">
        <v>2976</v>
      </c>
      <c r="F682" t="s">
        <v>2977</v>
      </c>
    </row>
    <row r="683" spans="1:6" x14ac:dyDescent="0.35">
      <c r="A683" s="1">
        <v>291010</v>
      </c>
      <c r="B683" t="s">
        <v>3532</v>
      </c>
      <c r="C683" t="s">
        <v>2973</v>
      </c>
      <c r="D683" t="s">
        <v>2988</v>
      </c>
      <c r="E683" t="s">
        <v>2976</v>
      </c>
      <c r="F683" t="s">
        <v>2977</v>
      </c>
    </row>
    <row r="684" spans="1:6" x14ac:dyDescent="0.35">
      <c r="A684" s="1">
        <v>291011</v>
      </c>
      <c r="B684" t="s">
        <v>3532</v>
      </c>
      <c r="C684" t="s">
        <v>2973</v>
      </c>
      <c r="D684" t="s">
        <v>2988</v>
      </c>
      <c r="E684" t="s">
        <v>2976</v>
      </c>
      <c r="F684" t="s">
        <v>2977</v>
      </c>
    </row>
    <row r="685" spans="1:6" x14ac:dyDescent="0.35">
      <c r="A685" s="1">
        <v>292000</v>
      </c>
      <c r="B685" t="s">
        <v>3037</v>
      </c>
      <c r="C685" t="s">
        <v>2973</v>
      </c>
      <c r="D685" t="s">
        <v>2988</v>
      </c>
      <c r="E685" t="s">
        <v>2976</v>
      </c>
      <c r="F685" t="s">
        <v>2977</v>
      </c>
    </row>
    <row r="686" spans="1:6" x14ac:dyDescent="0.35">
      <c r="A686" s="1">
        <v>292001</v>
      </c>
      <c r="B686" t="s">
        <v>3037</v>
      </c>
      <c r="C686" t="s">
        <v>2973</v>
      </c>
      <c r="D686" t="s">
        <v>2988</v>
      </c>
      <c r="E686" t="s">
        <v>2976</v>
      </c>
      <c r="F686" t="s">
        <v>2977</v>
      </c>
    </row>
    <row r="687" spans="1:6" x14ac:dyDescent="0.35">
      <c r="A687" s="1">
        <v>297000</v>
      </c>
      <c r="B687" t="s">
        <v>3038</v>
      </c>
      <c r="C687" t="s">
        <v>2973</v>
      </c>
      <c r="D687" t="s">
        <v>2988</v>
      </c>
      <c r="E687" t="s">
        <v>2976</v>
      </c>
      <c r="F687" t="s">
        <v>2977</v>
      </c>
    </row>
    <row r="688" spans="1:6" x14ac:dyDescent="0.35">
      <c r="A688" s="1">
        <v>297001</v>
      </c>
      <c r="B688" t="s">
        <v>3038</v>
      </c>
      <c r="C688" t="s">
        <v>2973</v>
      </c>
      <c r="D688" t="s">
        <v>2988</v>
      </c>
      <c r="E688" t="s">
        <v>2976</v>
      </c>
      <c r="F688" t="s">
        <v>2977</v>
      </c>
    </row>
    <row r="689" spans="1:6" x14ac:dyDescent="0.35">
      <c r="A689" s="1">
        <v>298000</v>
      </c>
      <c r="B689" t="s">
        <v>3533</v>
      </c>
      <c r="C689" t="s">
        <v>2973</v>
      </c>
      <c r="D689" t="s">
        <v>2988</v>
      </c>
      <c r="E689" t="s">
        <v>2976</v>
      </c>
      <c r="F689" t="s">
        <v>2977</v>
      </c>
    </row>
    <row r="690" spans="1:6" x14ac:dyDescent="0.35">
      <c r="A690" s="1">
        <v>298001</v>
      </c>
      <c r="B690" t="s">
        <v>3533</v>
      </c>
      <c r="C690" t="s">
        <v>2973</v>
      </c>
      <c r="D690" t="s">
        <v>2988</v>
      </c>
      <c r="E690" t="s">
        <v>2976</v>
      </c>
      <c r="F690" t="s">
        <v>2977</v>
      </c>
    </row>
    <row r="691" spans="1:6" x14ac:dyDescent="0.35">
      <c r="A691" s="1">
        <v>300000</v>
      </c>
      <c r="B691" t="s">
        <v>125</v>
      </c>
      <c r="C691" t="s">
        <v>2973</v>
      </c>
      <c r="D691" t="s">
        <v>2988</v>
      </c>
      <c r="E691" t="s">
        <v>2974</v>
      </c>
      <c r="F691" t="s">
        <v>2982</v>
      </c>
    </row>
    <row r="692" spans="1:6" x14ac:dyDescent="0.35">
      <c r="A692" s="1">
        <v>300100</v>
      </c>
      <c r="B692" t="s">
        <v>3534</v>
      </c>
      <c r="C692" t="s">
        <v>2973</v>
      </c>
      <c r="D692" t="s">
        <v>2988</v>
      </c>
      <c r="E692" t="s">
        <v>2974</v>
      </c>
      <c r="F692" t="s">
        <v>2982</v>
      </c>
    </row>
    <row r="693" spans="1:6" x14ac:dyDescent="0.35">
      <c r="A693" s="1">
        <v>300110</v>
      </c>
      <c r="B693" t="s">
        <v>3535</v>
      </c>
      <c r="C693" t="s">
        <v>2973</v>
      </c>
      <c r="D693" t="s">
        <v>2988</v>
      </c>
      <c r="E693" t="s">
        <v>2974</v>
      </c>
      <c r="F693" t="s">
        <v>2982</v>
      </c>
    </row>
    <row r="694" spans="1:6" x14ac:dyDescent="0.35">
      <c r="A694" s="1">
        <v>300130</v>
      </c>
      <c r="B694" t="s">
        <v>3536</v>
      </c>
      <c r="C694" t="s">
        <v>2973</v>
      </c>
      <c r="D694" t="s">
        <v>2988</v>
      </c>
      <c r="E694" t="s">
        <v>2974</v>
      </c>
      <c r="F694" t="s">
        <v>2982</v>
      </c>
    </row>
    <row r="695" spans="1:6" x14ac:dyDescent="0.35">
      <c r="A695" s="1">
        <v>300140</v>
      </c>
      <c r="B695" t="s">
        <v>3537</v>
      </c>
      <c r="C695" t="s">
        <v>2973</v>
      </c>
      <c r="D695" t="s">
        <v>2988</v>
      </c>
      <c r="E695" t="s">
        <v>2974</v>
      </c>
      <c r="F695" t="s">
        <v>2982</v>
      </c>
    </row>
    <row r="696" spans="1:6" x14ac:dyDescent="0.35">
      <c r="A696" s="1">
        <v>300150</v>
      </c>
      <c r="B696" t="s">
        <v>3538</v>
      </c>
      <c r="C696" t="s">
        <v>2973</v>
      </c>
      <c r="D696" t="s">
        <v>2988</v>
      </c>
      <c r="E696" t="s">
        <v>2974</v>
      </c>
      <c r="F696" t="s">
        <v>2982</v>
      </c>
    </row>
    <row r="697" spans="1:6" x14ac:dyDescent="0.35">
      <c r="A697" s="1">
        <v>302000</v>
      </c>
      <c r="B697" t="s">
        <v>3539</v>
      </c>
      <c r="C697" t="s">
        <v>2973</v>
      </c>
      <c r="D697" t="s">
        <v>2988</v>
      </c>
      <c r="E697" t="s">
        <v>2974</v>
      </c>
      <c r="F697" t="s">
        <v>2982</v>
      </c>
    </row>
    <row r="698" spans="1:6" x14ac:dyDescent="0.35">
      <c r="A698" s="1">
        <v>302001</v>
      </c>
      <c r="B698" t="s">
        <v>3540</v>
      </c>
      <c r="C698" t="s">
        <v>2973</v>
      </c>
      <c r="D698" t="s">
        <v>2988</v>
      </c>
      <c r="E698" t="s">
        <v>2974</v>
      </c>
      <c r="F698" t="s">
        <v>2982</v>
      </c>
    </row>
    <row r="699" spans="1:6" x14ac:dyDescent="0.35">
      <c r="A699" s="1">
        <v>302002</v>
      </c>
      <c r="B699" t="s">
        <v>3541</v>
      </c>
      <c r="C699" t="s">
        <v>2973</v>
      </c>
      <c r="D699" t="s">
        <v>2988</v>
      </c>
      <c r="E699" t="s">
        <v>2974</v>
      </c>
      <c r="F699" t="s">
        <v>2982</v>
      </c>
    </row>
    <row r="700" spans="1:6" x14ac:dyDescent="0.35">
      <c r="A700" s="1">
        <v>302010</v>
      </c>
      <c r="B700" t="s">
        <v>3542</v>
      </c>
      <c r="C700" t="s">
        <v>2973</v>
      </c>
      <c r="D700" t="s">
        <v>2988</v>
      </c>
      <c r="E700" t="s">
        <v>2974</v>
      </c>
      <c r="F700" t="s">
        <v>2982</v>
      </c>
    </row>
    <row r="701" spans="1:6" x14ac:dyDescent="0.35">
      <c r="A701" s="1">
        <v>302011</v>
      </c>
      <c r="B701" t="s">
        <v>3543</v>
      </c>
      <c r="C701" t="s">
        <v>2973</v>
      </c>
      <c r="D701" t="s">
        <v>2988</v>
      </c>
      <c r="E701" t="s">
        <v>2974</v>
      </c>
      <c r="F701" t="s">
        <v>2982</v>
      </c>
    </row>
    <row r="702" spans="1:6" x14ac:dyDescent="0.35">
      <c r="A702" s="1">
        <v>302012</v>
      </c>
      <c r="B702" t="s">
        <v>3544</v>
      </c>
      <c r="C702" t="s">
        <v>2973</v>
      </c>
      <c r="D702" t="s">
        <v>2988</v>
      </c>
      <c r="E702" t="s">
        <v>2974</v>
      </c>
      <c r="F702" t="s">
        <v>2982</v>
      </c>
    </row>
    <row r="703" spans="1:6" x14ac:dyDescent="0.35">
      <c r="A703" s="1">
        <v>302500</v>
      </c>
      <c r="B703" t="s">
        <v>3545</v>
      </c>
      <c r="C703" t="s">
        <v>2973</v>
      </c>
      <c r="D703" t="s">
        <v>2988</v>
      </c>
      <c r="E703" t="s">
        <v>2974</v>
      </c>
      <c r="F703" t="s">
        <v>2982</v>
      </c>
    </row>
    <row r="704" spans="1:6" x14ac:dyDescent="0.35">
      <c r="A704" s="1">
        <v>302510</v>
      </c>
      <c r="B704" t="s">
        <v>3546</v>
      </c>
      <c r="C704" t="s">
        <v>2973</v>
      </c>
      <c r="D704" t="s">
        <v>2988</v>
      </c>
      <c r="E704" t="s">
        <v>2974</v>
      </c>
      <c r="F704" t="s">
        <v>2982</v>
      </c>
    </row>
    <row r="705" spans="1:6" x14ac:dyDescent="0.35">
      <c r="A705" s="1">
        <v>302600</v>
      </c>
      <c r="B705" t="s">
        <v>3131</v>
      </c>
      <c r="C705" t="s">
        <v>2973</v>
      </c>
      <c r="D705" t="s">
        <v>2988</v>
      </c>
      <c r="E705" t="s">
        <v>2974</v>
      </c>
      <c r="F705" t="s">
        <v>2982</v>
      </c>
    </row>
    <row r="706" spans="1:6" x14ac:dyDescent="0.35">
      <c r="A706" s="1">
        <v>303000</v>
      </c>
      <c r="B706" t="s">
        <v>130</v>
      </c>
      <c r="C706" t="s">
        <v>2973</v>
      </c>
      <c r="D706" t="s">
        <v>2988</v>
      </c>
      <c r="E706" t="s">
        <v>2974</v>
      </c>
      <c r="F706" t="s">
        <v>2982</v>
      </c>
    </row>
    <row r="707" spans="1:6" x14ac:dyDescent="0.35">
      <c r="A707" s="1">
        <v>303100</v>
      </c>
      <c r="B707" t="s">
        <v>3547</v>
      </c>
      <c r="C707" t="s">
        <v>2973</v>
      </c>
      <c r="D707" t="s">
        <v>2988</v>
      </c>
      <c r="E707" t="s">
        <v>2974</v>
      </c>
      <c r="F707" t="s">
        <v>2982</v>
      </c>
    </row>
    <row r="708" spans="1:6" x14ac:dyDescent="0.35">
      <c r="A708" s="1">
        <v>303200</v>
      </c>
      <c r="B708" t="s">
        <v>3548</v>
      </c>
      <c r="C708" t="s">
        <v>2973</v>
      </c>
      <c r="D708" t="s">
        <v>2988</v>
      </c>
      <c r="E708" t="s">
        <v>2974</v>
      </c>
      <c r="F708" t="s">
        <v>2982</v>
      </c>
    </row>
    <row r="709" spans="1:6" x14ac:dyDescent="0.35">
      <c r="A709" s="1">
        <v>303300</v>
      </c>
      <c r="B709" t="s">
        <v>3549</v>
      </c>
      <c r="C709" t="s">
        <v>2973</v>
      </c>
      <c r="D709" t="s">
        <v>2988</v>
      </c>
      <c r="E709" t="s">
        <v>2974</v>
      </c>
      <c r="F709" t="s">
        <v>2982</v>
      </c>
    </row>
    <row r="710" spans="1:6" x14ac:dyDescent="0.35">
      <c r="A710" s="1">
        <v>303400</v>
      </c>
      <c r="B710" t="s">
        <v>3550</v>
      </c>
      <c r="C710" t="s">
        <v>2973</v>
      </c>
      <c r="D710" t="s">
        <v>2988</v>
      </c>
      <c r="E710" t="s">
        <v>2974</v>
      </c>
      <c r="F710" t="s">
        <v>2982</v>
      </c>
    </row>
    <row r="711" spans="1:6" x14ac:dyDescent="0.35">
      <c r="A711" s="1">
        <v>304000</v>
      </c>
      <c r="B711" t="s">
        <v>3263</v>
      </c>
      <c r="C711" t="s">
        <v>2973</v>
      </c>
      <c r="D711" t="s">
        <v>2988</v>
      </c>
      <c r="E711" t="s">
        <v>2974</v>
      </c>
      <c r="F711" t="s">
        <v>2982</v>
      </c>
    </row>
    <row r="712" spans="1:6" x14ac:dyDescent="0.35">
      <c r="A712" s="1">
        <v>304100</v>
      </c>
      <c r="B712" t="s">
        <v>3551</v>
      </c>
      <c r="C712" t="s">
        <v>2973</v>
      </c>
      <c r="D712" t="s">
        <v>2988</v>
      </c>
      <c r="E712" t="s">
        <v>2974</v>
      </c>
      <c r="F712" t="s">
        <v>2982</v>
      </c>
    </row>
    <row r="713" spans="1:6" x14ac:dyDescent="0.35">
      <c r="A713" s="1">
        <v>304201</v>
      </c>
      <c r="B713" t="s">
        <v>3219</v>
      </c>
      <c r="C713" t="s">
        <v>2973</v>
      </c>
      <c r="D713" t="s">
        <v>2988</v>
      </c>
      <c r="E713" t="s">
        <v>2974</v>
      </c>
      <c r="F713" t="s">
        <v>2982</v>
      </c>
    </row>
    <row r="714" spans="1:6" x14ac:dyDescent="0.35">
      <c r="A714" s="1">
        <v>304210</v>
      </c>
      <c r="B714" t="s">
        <v>3220</v>
      </c>
      <c r="C714" t="s">
        <v>2973</v>
      </c>
      <c r="D714" t="s">
        <v>2988</v>
      </c>
      <c r="E714" t="s">
        <v>2974</v>
      </c>
      <c r="F714" t="s">
        <v>2982</v>
      </c>
    </row>
    <row r="715" spans="1:6" x14ac:dyDescent="0.35">
      <c r="A715" s="1">
        <v>304220</v>
      </c>
      <c r="B715" t="s">
        <v>3221</v>
      </c>
      <c r="C715" t="s">
        <v>2973</v>
      </c>
      <c r="D715" t="s">
        <v>2988</v>
      </c>
      <c r="E715" t="s">
        <v>2974</v>
      </c>
      <c r="F715" t="s">
        <v>2982</v>
      </c>
    </row>
    <row r="716" spans="1:6" x14ac:dyDescent="0.35">
      <c r="A716" s="1">
        <v>304230</v>
      </c>
      <c r="B716" t="s">
        <v>3552</v>
      </c>
      <c r="C716" t="s">
        <v>2973</v>
      </c>
      <c r="D716" t="s">
        <v>2988</v>
      </c>
      <c r="E716" t="s">
        <v>2974</v>
      </c>
      <c r="F716" t="s">
        <v>2982</v>
      </c>
    </row>
    <row r="717" spans="1:6" x14ac:dyDescent="0.35">
      <c r="A717" s="1">
        <v>304240</v>
      </c>
      <c r="B717" t="s">
        <v>3553</v>
      </c>
      <c r="C717" t="s">
        <v>2973</v>
      </c>
      <c r="D717" t="s">
        <v>2988</v>
      </c>
      <c r="E717" t="s">
        <v>2974</v>
      </c>
      <c r="F717" t="s">
        <v>2982</v>
      </c>
    </row>
    <row r="718" spans="1:6" x14ac:dyDescent="0.35">
      <c r="A718" s="1">
        <v>304290</v>
      </c>
      <c r="B718" t="s">
        <v>3554</v>
      </c>
      <c r="C718" t="s">
        <v>2973</v>
      </c>
      <c r="D718" t="s">
        <v>2988</v>
      </c>
      <c r="E718" t="s">
        <v>2974</v>
      </c>
      <c r="F718" t="s">
        <v>2982</v>
      </c>
    </row>
    <row r="719" spans="1:6" x14ac:dyDescent="0.35">
      <c r="A719" s="1">
        <v>304300</v>
      </c>
      <c r="B719" t="s">
        <v>3133</v>
      </c>
      <c r="C719" t="s">
        <v>2973</v>
      </c>
      <c r="D719" t="s">
        <v>2988</v>
      </c>
      <c r="E719" t="s">
        <v>2974</v>
      </c>
      <c r="F719" t="s">
        <v>2982</v>
      </c>
    </row>
    <row r="720" spans="1:6" x14ac:dyDescent="0.35">
      <c r="A720" s="1">
        <v>304400</v>
      </c>
      <c r="B720" t="s">
        <v>2281</v>
      </c>
      <c r="C720" t="s">
        <v>2973</v>
      </c>
      <c r="D720" t="s">
        <v>2988</v>
      </c>
      <c r="E720" t="s">
        <v>2974</v>
      </c>
      <c r="F720" t="s">
        <v>2982</v>
      </c>
    </row>
    <row r="721" spans="1:6" x14ac:dyDescent="0.35">
      <c r="A721" s="1">
        <v>304500</v>
      </c>
      <c r="B721" t="s">
        <v>2342</v>
      </c>
      <c r="C721" t="s">
        <v>2973</v>
      </c>
      <c r="D721" t="s">
        <v>2988</v>
      </c>
      <c r="E721" t="s">
        <v>2974</v>
      </c>
      <c r="F721" t="s">
        <v>2982</v>
      </c>
    </row>
    <row r="722" spans="1:6" x14ac:dyDescent="0.35">
      <c r="A722" s="1">
        <v>304600</v>
      </c>
      <c r="B722" t="s">
        <v>3555</v>
      </c>
      <c r="C722" t="s">
        <v>2973</v>
      </c>
      <c r="D722" t="s">
        <v>2988</v>
      </c>
      <c r="E722" t="s">
        <v>2974</v>
      </c>
      <c r="F722" t="s">
        <v>2982</v>
      </c>
    </row>
    <row r="723" spans="1:6" x14ac:dyDescent="0.35">
      <c r="A723" s="1">
        <v>304700</v>
      </c>
      <c r="B723" t="s">
        <v>31</v>
      </c>
      <c r="C723" t="s">
        <v>2973</v>
      </c>
      <c r="D723" t="s">
        <v>2988</v>
      </c>
      <c r="E723" t="s">
        <v>2974</v>
      </c>
      <c r="F723" t="s">
        <v>2982</v>
      </c>
    </row>
    <row r="724" spans="1:6" x14ac:dyDescent="0.35">
      <c r="A724" s="1">
        <v>320000</v>
      </c>
      <c r="B724" t="s">
        <v>3556</v>
      </c>
      <c r="C724" t="s">
        <v>2973</v>
      </c>
      <c r="D724" t="s">
        <v>2988</v>
      </c>
      <c r="E724" t="s">
        <v>2974</v>
      </c>
      <c r="F724" t="s">
        <v>2982</v>
      </c>
    </row>
    <row r="725" spans="1:6" x14ac:dyDescent="0.35">
      <c r="A725" s="1">
        <v>320010</v>
      </c>
      <c r="B725" t="s">
        <v>3557</v>
      </c>
      <c r="C725" t="s">
        <v>2973</v>
      </c>
      <c r="D725" t="s">
        <v>2988</v>
      </c>
      <c r="E725" t="s">
        <v>2974</v>
      </c>
      <c r="F725" t="s">
        <v>2982</v>
      </c>
    </row>
    <row r="726" spans="1:6" x14ac:dyDescent="0.35">
      <c r="A726" s="1">
        <v>320020</v>
      </c>
      <c r="B726" t="s">
        <v>3558</v>
      </c>
      <c r="C726" t="s">
        <v>2973</v>
      </c>
      <c r="D726" t="s">
        <v>2988</v>
      </c>
      <c r="E726" t="s">
        <v>2974</v>
      </c>
      <c r="F726" t="s">
        <v>2982</v>
      </c>
    </row>
    <row r="727" spans="1:6" x14ac:dyDescent="0.35">
      <c r="A727" s="1">
        <v>320030</v>
      </c>
      <c r="B727" t="s">
        <v>2221</v>
      </c>
      <c r="C727" t="s">
        <v>2973</v>
      </c>
      <c r="D727" t="s">
        <v>2988</v>
      </c>
      <c r="E727" t="s">
        <v>2974</v>
      </c>
      <c r="F727" t="s">
        <v>2982</v>
      </c>
    </row>
    <row r="728" spans="1:6" x14ac:dyDescent="0.35">
      <c r="A728" s="1">
        <v>320040</v>
      </c>
      <c r="B728" t="s">
        <v>3559</v>
      </c>
      <c r="C728" t="s">
        <v>2973</v>
      </c>
      <c r="D728" t="s">
        <v>2988</v>
      </c>
      <c r="E728" t="s">
        <v>2974</v>
      </c>
      <c r="F728" t="s">
        <v>2982</v>
      </c>
    </row>
    <row r="729" spans="1:6" x14ac:dyDescent="0.35">
      <c r="A729" s="1">
        <v>320050</v>
      </c>
      <c r="B729" t="s">
        <v>3560</v>
      </c>
      <c r="C729" t="s">
        <v>2973</v>
      </c>
      <c r="D729" t="s">
        <v>2988</v>
      </c>
      <c r="E729" t="s">
        <v>2974</v>
      </c>
      <c r="F729" t="s">
        <v>2982</v>
      </c>
    </row>
    <row r="730" spans="1:6" x14ac:dyDescent="0.35">
      <c r="A730" s="1">
        <v>320055</v>
      </c>
      <c r="B730" t="s">
        <v>3561</v>
      </c>
      <c r="C730" t="s">
        <v>2973</v>
      </c>
      <c r="D730" t="s">
        <v>2988</v>
      </c>
      <c r="E730" t="s">
        <v>2974</v>
      </c>
      <c r="F730" t="s">
        <v>2982</v>
      </c>
    </row>
    <row r="731" spans="1:6" x14ac:dyDescent="0.35">
      <c r="A731" s="1">
        <v>320060</v>
      </c>
      <c r="B731" t="s">
        <v>3562</v>
      </c>
      <c r="C731" t="s">
        <v>2973</v>
      </c>
      <c r="D731" t="s">
        <v>2988</v>
      </c>
      <c r="E731" t="s">
        <v>2974</v>
      </c>
      <c r="F731" t="s">
        <v>2982</v>
      </c>
    </row>
    <row r="732" spans="1:6" x14ac:dyDescent="0.35">
      <c r="A732" s="1">
        <v>320065</v>
      </c>
      <c r="B732" t="s">
        <v>3563</v>
      </c>
      <c r="C732" t="s">
        <v>2973</v>
      </c>
      <c r="D732" t="s">
        <v>2988</v>
      </c>
      <c r="E732" t="s">
        <v>2974</v>
      </c>
      <c r="F732" t="s">
        <v>2982</v>
      </c>
    </row>
    <row r="733" spans="1:6" x14ac:dyDescent="0.35">
      <c r="A733" s="1">
        <v>320070</v>
      </c>
      <c r="B733" t="s">
        <v>3564</v>
      </c>
      <c r="C733" t="s">
        <v>2973</v>
      </c>
      <c r="D733" t="s">
        <v>2988</v>
      </c>
      <c r="E733" t="s">
        <v>2974</v>
      </c>
      <c r="F733" t="s">
        <v>2982</v>
      </c>
    </row>
    <row r="734" spans="1:6" x14ac:dyDescent="0.35">
      <c r="A734" s="1">
        <v>320090</v>
      </c>
      <c r="B734" t="s">
        <v>3565</v>
      </c>
      <c r="C734" t="s">
        <v>2973</v>
      </c>
      <c r="D734" t="s">
        <v>2988</v>
      </c>
      <c r="E734" t="s">
        <v>2974</v>
      </c>
      <c r="F734" t="s">
        <v>2982</v>
      </c>
    </row>
    <row r="735" spans="1:6" x14ac:dyDescent="0.35">
      <c r="A735" s="1">
        <v>320100</v>
      </c>
      <c r="B735" t="s">
        <v>3566</v>
      </c>
      <c r="C735" t="s">
        <v>2973</v>
      </c>
      <c r="D735" t="s">
        <v>2988</v>
      </c>
      <c r="E735" t="s">
        <v>2974</v>
      </c>
      <c r="F735" t="s">
        <v>2982</v>
      </c>
    </row>
    <row r="736" spans="1:6" x14ac:dyDescent="0.35">
      <c r="A736" s="1">
        <v>320110</v>
      </c>
      <c r="B736" t="s">
        <v>3567</v>
      </c>
      <c r="C736" t="s">
        <v>2973</v>
      </c>
      <c r="D736" t="s">
        <v>2988</v>
      </c>
      <c r="E736" t="s">
        <v>2974</v>
      </c>
      <c r="F736" t="s">
        <v>2982</v>
      </c>
    </row>
    <row r="737" spans="1:6" x14ac:dyDescent="0.35">
      <c r="A737" s="1">
        <v>320140</v>
      </c>
      <c r="B737" t="s">
        <v>3568</v>
      </c>
      <c r="C737" t="s">
        <v>2973</v>
      </c>
      <c r="D737" t="s">
        <v>2988</v>
      </c>
      <c r="E737" t="s">
        <v>2974</v>
      </c>
      <c r="F737" t="s">
        <v>2982</v>
      </c>
    </row>
    <row r="738" spans="1:6" x14ac:dyDescent="0.35">
      <c r="A738" s="1">
        <v>320160</v>
      </c>
      <c r="B738" t="s">
        <v>3569</v>
      </c>
      <c r="C738" t="s">
        <v>2973</v>
      </c>
      <c r="D738" t="s">
        <v>2988</v>
      </c>
      <c r="E738" t="s">
        <v>2974</v>
      </c>
      <c r="F738" t="s">
        <v>2982</v>
      </c>
    </row>
    <row r="739" spans="1:6" x14ac:dyDescent="0.35">
      <c r="A739" s="1">
        <v>320180</v>
      </c>
      <c r="B739" t="s">
        <v>2217</v>
      </c>
      <c r="C739" t="s">
        <v>2973</v>
      </c>
      <c r="D739" t="s">
        <v>2988</v>
      </c>
      <c r="E739" t="s">
        <v>2974</v>
      </c>
      <c r="F739" t="s">
        <v>2982</v>
      </c>
    </row>
    <row r="740" spans="1:6" x14ac:dyDescent="0.35">
      <c r="A740" s="1">
        <v>320190</v>
      </c>
      <c r="B740" t="s">
        <v>3570</v>
      </c>
      <c r="C740" t="s">
        <v>2973</v>
      </c>
      <c r="D740" t="s">
        <v>2988</v>
      </c>
      <c r="E740" t="s">
        <v>2974</v>
      </c>
      <c r="F740" t="s">
        <v>2982</v>
      </c>
    </row>
    <row r="741" spans="1:6" x14ac:dyDescent="0.35">
      <c r="A741" s="1">
        <v>320210</v>
      </c>
      <c r="B741" t="s">
        <v>3571</v>
      </c>
      <c r="C741" t="s">
        <v>2973</v>
      </c>
      <c r="D741" t="s">
        <v>2988</v>
      </c>
      <c r="E741" t="s">
        <v>2974</v>
      </c>
      <c r="F741" t="s">
        <v>2982</v>
      </c>
    </row>
    <row r="742" spans="1:6" x14ac:dyDescent="0.35">
      <c r="A742" s="1">
        <v>320220</v>
      </c>
      <c r="B742" t="s">
        <v>3572</v>
      </c>
      <c r="C742" t="s">
        <v>2973</v>
      </c>
      <c r="D742" t="s">
        <v>2988</v>
      </c>
      <c r="E742" t="s">
        <v>2974</v>
      </c>
      <c r="F742" t="s">
        <v>2982</v>
      </c>
    </row>
    <row r="743" spans="1:6" x14ac:dyDescent="0.35">
      <c r="A743" s="1">
        <v>320240</v>
      </c>
      <c r="B743" t="s">
        <v>3573</v>
      </c>
      <c r="C743" t="s">
        <v>2973</v>
      </c>
      <c r="D743" t="s">
        <v>2988</v>
      </c>
      <c r="E743" t="s">
        <v>2974</v>
      </c>
      <c r="F743" t="s">
        <v>2982</v>
      </c>
    </row>
    <row r="744" spans="1:6" x14ac:dyDescent="0.35">
      <c r="A744" s="1">
        <v>320320</v>
      </c>
      <c r="B744" t="s">
        <v>2219</v>
      </c>
      <c r="C744" t="s">
        <v>2973</v>
      </c>
      <c r="D744" t="s">
        <v>2988</v>
      </c>
      <c r="E744" t="s">
        <v>2974</v>
      </c>
      <c r="F744" t="s">
        <v>2982</v>
      </c>
    </row>
    <row r="745" spans="1:6" x14ac:dyDescent="0.35">
      <c r="A745" s="1">
        <v>320330</v>
      </c>
      <c r="B745" t="s">
        <v>3574</v>
      </c>
      <c r="C745" t="s">
        <v>2973</v>
      </c>
      <c r="D745" t="s">
        <v>2988</v>
      </c>
      <c r="E745" t="s">
        <v>2974</v>
      </c>
      <c r="F745" t="s">
        <v>2982</v>
      </c>
    </row>
    <row r="746" spans="1:6" x14ac:dyDescent="0.35">
      <c r="A746" s="1">
        <v>320340</v>
      </c>
      <c r="B746" t="s">
        <v>3575</v>
      </c>
      <c r="C746" t="s">
        <v>2973</v>
      </c>
      <c r="D746" t="s">
        <v>2988</v>
      </c>
      <c r="E746" t="s">
        <v>2974</v>
      </c>
      <c r="F746" t="s">
        <v>2982</v>
      </c>
    </row>
    <row r="747" spans="1:6" x14ac:dyDescent="0.35">
      <c r="A747" s="1">
        <v>320350</v>
      </c>
      <c r="B747" t="s">
        <v>3576</v>
      </c>
      <c r="C747" t="s">
        <v>2973</v>
      </c>
      <c r="D747" t="s">
        <v>2988</v>
      </c>
      <c r="E747" t="s">
        <v>2974</v>
      </c>
      <c r="F747" t="s">
        <v>2982</v>
      </c>
    </row>
    <row r="748" spans="1:6" x14ac:dyDescent="0.35">
      <c r="A748" s="1">
        <v>320360</v>
      </c>
      <c r="B748" t="s">
        <v>3577</v>
      </c>
      <c r="C748" t="s">
        <v>2973</v>
      </c>
      <c r="D748" t="s">
        <v>2988</v>
      </c>
      <c r="E748" t="s">
        <v>2974</v>
      </c>
      <c r="F748" t="s">
        <v>2982</v>
      </c>
    </row>
    <row r="749" spans="1:6" x14ac:dyDescent="0.35">
      <c r="A749" s="1">
        <v>320370</v>
      </c>
      <c r="B749" t="s">
        <v>3578</v>
      </c>
      <c r="C749" t="s">
        <v>2973</v>
      </c>
      <c r="D749" t="s">
        <v>2988</v>
      </c>
      <c r="E749" t="s">
        <v>2974</v>
      </c>
      <c r="F749" t="s">
        <v>2982</v>
      </c>
    </row>
    <row r="750" spans="1:6" x14ac:dyDescent="0.35">
      <c r="A750" s="1">
        <v>320400</v>
      </c>
      <c r="B750" t="s">
        <v>3579</v>
      </c>
      <c r="C750" t="s">
        <v>2973</v>
      </c>
      <c r="D750" t="s">
        <v>2988</v>
      </c>
      <c r="E750" t="s">
        <v>2974</v>
      </c>
      <c r="F750" t="s">
        <v>2982</v>
      </c>
    </row>
    <row r="751" spans="1:6" x14ac:dyDescent="0.35">
      <c r="A751" s="1">
        <v>320410</v>
      </c>
      <c r="B751" t="s">
        <v>3580</v>
      </c>
      <c r="C751" t="s">
        <v>2973</v>
      </c>
      <c r="D751" t="s">
        <v>2988</v>
      </c>
      <c r="E751" t="s">
        <v>2974</v>
      </c>
      <c r="F751" t="s">
        <v>2982</v>
      </c>
    </row>
    <row r="752" spans="1:6" x14ac:dyDescent="0.35">
      <c r="A752" s="1">
        <v>320420</v>
      </c>
      <c r="B752" t="s">
        <v>3581</v>
      </c>
      <c r="C752" t="s">
        <v>2973</v>
      </c>
      <c r="D752" t="s">
        <v>2988</v>
      </c>
      <c r="E752" t="s">
        <v>2974</v>
      </c>
      <c r="F752" t="s">
        <v>2982</v>
      </c>
    </row>
    <row r="753" spans="1:6" x14ac:dyDescent="0.35">
      <c r="A753" s="1">
        <v>320440</v>
      </c>
      <c r="B753" t="s">
        <v>3582</v>
      </c>
      <c r="C753" t="s">
        <v>2973</v>
      </c>
      <c r="D753" t="s">
        <v>2988</v>
      </c>
      <c r="E753" t="s">
        <v>2974</v>
      </c>
      <c r="F753" t="s">
        <v>2982</v>
      </c>
    </row>
    <row r="754" spans="1:6" x14ac:dyDescent="0.35">
      <c r="A754" s="1">
        <v>320450</v>
      </c>
      <c r="B754" t="s">
        <v>3583</v>
      </c>
      <c r="C754" t="s">
        <v>2973</v>
      </c>
      <c r="D754" t="s">
        <v>2988</v>
      </c>
      <c r="E754" t="s">
        <v>2974</v>
      </c>
      <c r="F754" t="s">
        <v>2982</v>
      </c>
    </row>
    <row r="755" spans="1:6" x14ac:dyDescent="0.35">
      <c r="A755" s="1">
        <v>320500</v>
      </c>
      <c r="B755" t="s">
        <v>3584</v>
      </c>
      <c r="C755" t="s">
        <v>2973</v>
      </c>
      <c r="D755" t="s">
        <v>2988</v>
      </c>
      <c r="E755" t="s">
        <v>2974</v>
      </c>
      <c r="F755" t="s">
        <v>2982</v>
      </c>
    </row>
    <row r="756" spans="1:6" x14ac:dyDescent="0.35">
      <c r="A756" s="1">
        <v>320510</v>
      </c>
      <c r="B756" t="s">
        <v>3585</v>
      </c>
      <c r="C756" t="s">
        <v>2973</v>
      </c>
      <c r="D756" t="s">
        <v>2988</v>
      </c>
      <c r="E756" t="s">
        <v>2974</v>
      </c>
      <c r="F756" t="s">
        <v>2982</v>
      </c>
    </row>
    <row r="757" spans="1:6" x14ac:dyDescent="0.35">
      <c r="A757" s="1">
        <v>320520</v>
      </c>
      <c r="B757" t="s">
        <v>3586</v>
      </c>
      <c r="C757" t="s">
        <v>2973</v>
      </c>
      <c r="D757" t="s">
        <v>2988</v>
      </c>
      <c r="E757" t="s">
        <v>2974</v>
      </c>
      <c r="F757" t="s">
        <v>2982</v>
      </c>
    </row>
    <row r="758" spans="1:6" x14ac:dyDescent="0.35">
      <c r="A758" s="1">
        <v>320530</v>
      </c>
      <c r="B758" t="s">
        <v>3587</v>
      </c>
      <c r="C758" t="s">
        <v>2973</v>
      </c>
      <c r="D758" t="s">
        <v>2988</v>
      </c>
      <c r="E758" t="s">
        <v>2974</v>
      </c>
      <c r="F758" t="s">
        <v>2982</v>
      </c>
    </row>
    <row r="759" spans="1:6" x14ac:dyDescent="0.35">
      <c r="A759" s="1">
        <v>320540</v>
      </c>
      <c r="B759" t="s">
        <v>3588</v>
      </c>
      <c r="C759" t="s">
        <v>2973</v>
      </c>
      <c r="D759" t="s">
        <v>2988</v>
      </c>
      <c r="E759" t="s">
        <v>2974</v>
      </c>
      <c r="F759" t="s">
        <v>2982</v>
      </c>
    </row>
    <row r="760" spans="1:6" x14ac:dyDescent="0.35">
      <c r="A760" s="1">
        <v>320545</v>
      </c>
      <c r="B760" t="s">
        <v>3589</v>
      </c>
      <c r="C760" t="s">
        <v>2973</v>
      </c>
      <c r="D760" t="s">
        <v>2988</v>
      </c>
      <c r="E760" t="s">
        <v>2974</v>
      </c>
      <c r="F760" t="s">
        <v>2982</v>
      </c>
    </row>
    <row r="761" spans="1:6" x14ac:dyDescent="0.35">
      <c r="A761" s="1">
        <v>320560</v>
      </c>
      <c r="B761" t="s">
        <v>3590</v>
      </c>
      <c r="C761" t="s">
        <v>2973</v>
      </c>
      <c r="D761" t="s">
        <v>2988</v>
      </c>
      <c r="E761" t="s">
        <v>2974</v>
      </c>
      <c r="F761" t="s">
        <v>2982</v>
      </c>
    </row>
    <row r="762" spans="1:6" x14ac:dyDescent="0.35">
      <c r="A762" s="1">
        <v>320570</v>
      </c>
      <c r="B762" t="s">
        <v>3591</v>
      </c>
      <c r="C762" t="s">
        <v>2973</v>
      </c>
      <c r="D762" t="s">
        <v>2988</v>
      </c>
      <c r="E762" t="s">
        <v>2974</v>
      </c>
      <c r="F762" t="s">
        <v>2982</v>
      </c>
    </row>
    <row r="763" spans="1:6" x14ac:dyDescent="0.35">
      <c r="A763" s="1">
        <v>320580</v>
      </c>
      <c r="B763" t="s">
        <v>3592</v>
      </c>
      <c r="C763" t="s">
        <v>2973</v>
      </c>
      <c r="D763" t="s">
        <v>2988</v>
      </c>
      <c r="E763" t="s">
        <v>2974</v>
      </c>
      <c r="F763" t="s">
        <v>2982</v>
      </c>
    </row>
    <row r="764" spans="1:6" x14ac:dyDescent="0.35">
      <c r="A764" s="1">
        <v>320600</v>
      </c>
      <c r="B764" t="s">
        <v>3593</v>
      </c>
      <c r="C764" t="s">
        <v>2973</v>
      </c>
      <c r="D764" t="s">
        <v>2988</v>
      </c>
      <c r="E764" t="s">
        <v>2974</v>
      </c>
      <c r="F764" t="s">
        <v>2982</v>
      </c>
    </row>
    <row r="765" spans="1:6" x14ac:dyDescent="0.35">
      <c r="A765" s="1">
        <v>320620</v>
      </c>
      <c r="B765" t="s">
        <v>3594</v>
      </c>
      <c r="C765" t="s">
        <v>2973</v>
      </c>
      <c r="D765" t="s">
        <v>2988</v>
      </c>
      <c r="E765" t="s">
        <v>2974</v>
      </c>
      <c r="F765" t="s">
        <v>2982</v>
      </c>
    </row>
    <row r="766" spans="1:6" x14ac:dyDescent="0.35">
      <c r="A766" s="1">
        <v>320630</v>
      </c>
      <c r="B766" t="s">
        <v>3595</v>
      </c>
      <c r="C766" t="s">
        <v>2973</v>
      </c>
      <c r="D766" t="s">
        <v>2988</v>
      </c>
      <c r="E766" t="s">
        <v>2974</v>
      </c>
      <c r="F766" t="s">
        <v>2982</v>
      </c>
    </row>
    <row r="767" spans="1:6" x14ac:dyDescent="0.35">
      <c r="A767" s="1">
        <v>320700</v>
      </c>
      <c r="B767" t="s">
        <v>3596</v>
      </c>
      <c r="C767" t="s">
        <v>2973</v>
      </c>
      <c r="D767" t="s">
        <v>2988</v>
      </c>
      <c r="E767" t="s">
        <v>2974</v>
      </c>
      <c r="F767" t="s">
        <v>2982</v>
      </c>
    </row>
    <row r="768" spans="1:6" x14ac:dyDescent="0.35">
      <c r="A768" s="1">
        <v>320710</v>
      </c>
      <c r="B768" t="s">
        <v>3597</v>
      </c>
      <c r="C768" t="s">
        <v>2973</v>
      </c>
      <c r="D768" t="s">
        <v>2988</v>
      </c>
      <c r="E768" t="s">
        <v>2974</v>
      </c>
      <c r="F768" t="s">
        <v>2982</v>
      </c>
    </row>
    <row r="769" spans="1:6" x14ac:dyDescent="0.35">
      <c r="A769" s="1">
        <v>320720</v>
      </c>
      <c r="B769" t="s">
        <v>3598</v>
      </c>
      <c r="C769" t="s">
        <v>2973</v>
      </c>
      <c r="D769" t="s">
        <v>2988</v>
      </c>
      <c r="E769" t="s">
        <v>2974</v>
      </c>
      <c r="F769" t="s">
        <v>2982</v>
      </c>
    </row>
    <row r="770" spans="1:6" x14ac:dyDescent="0.35">
      <c r="A770" s="1">
        <v>320730</v>
      </c>
      <c r="B770" t="s">
        <v>3599</v>
      </c>
      <c r="C770" t="s">
        <v>2973</v>
      </c>
      <c r="D770" t="s">
        <v>2988</v>
      </c>
      <c r="E770" t="s">
        <v>2974</v>
      </c>
      <c r="F770" t="s">
        <v>2982</v>
      </c>
    </row>
    <row r="771" spans="1:6" x14ac:dyDescent="0.35">
      <c r="A771" s="1">
        <v>320740</v>
      </c>
      <c r="B771" t="s">
        <v>3600</v>
      </c>
      <c r="C771" t="s">
        <v>2973</v>
      </c>
      <c r="D771" t="s">
        <v>2988</v>
      </c>
      <c r="E771" t="s">
        <v>2974</v>
      </c>
      <c r="F771" t="s">
        <v>2982</v>
      </c>
    </row>
    <row r="772" spans="1:6" x14ac:dyDescent="0.35">
      <c r="A772" s="1">
        <v>320999</v>
      </c>
      <c r="B772" t="s">
        <v>2963</v>
      </c>
      <c r="C772" t="s">
        <v>2973</v>
      </c>
      <c r="D772" t="s">
        <v>2988</v>
      </c>
      <c r="E772" t="s">
        <v>2974</v>
      </c>
      <c r="F772" t="s">
        <v>2982</v>
      </c>
    </row>
    <row r="773" spans="1:6" x14ac:dyDescent="0.35">
      <c r="A773" s="1">
        <v>322000</v>
      </c>
      <c r="B773" t="s">
        <v>748</v>
      </c>
      <c r="C773" t="s">
        <v>2973</v>
      </c>
      <c r="D773" t="s">
        <v>2988</v>
      </c>
      <c r="E773" t="s">
        <v>2974</v>
      </c>
      <c r="F773" t="s">
        <v>2982</v>
      </c>
    </row>
    <row r="774" spans="1:6" x14ac:dyDescent="0.35">
      <c r="A774" s="1">
        <v>322001</v>
      </c>
      <c r="B774" t="s">
        <v>2882</v>
      </c>
      <c r="D774" t="s">
        <v>2988</v>
      </c>
      <c r="E774" t="s">
        <v>2974</v>
      </c>
      <c r="F774" t="s">
        <v>2982</v>
      </c>
    </row>
    <row r="775" spans="1:6" x14ac:dyDescent="0.35">
      <c r="A775" s="1">
        <v>322010</v>
      </c>
      <c r="B775" t="s">
        <v>3601</v>
      </c>
      <c r="C775" t="s">
        <v>2973</v>
      </c>
      <c r="D775" t="s">
        <v>2988</v>
      </c>
      <c r="E775" t="s">
        <v>2974</v>
      </c>
      <c r="F775" t="s">
        <v>2982</v>
      </c>
    </row>
    <row r="776" spans="1:6" x14ac:dyDescent="0.35">
      <c r="A776" s="1">
        <v>322012</v>
      </c>
      <c r="B776" t="s">
        <v>2880</v>
      </c>
      <c r="D776" t="s">
        <v>2988</v>
      </c>
      <c r="E776" t="s">
        <v>2974</v>
      </c>
      <c r="F776" t="s">
        <v>2982</v>
      </c>
    </row>
    <row r="777" spans="1:6" x14ac:dyDescent="0.35">
      <c r="A777" s="1">
        <v>322020</v>
      </c>
      <c r="B777" t="s">
        <v>753</v>
      </c>
      <c r="C777" t="s">
        <v>2973</v>
      </c>
      <c r="D777" t="s">
        <v>2988</v>
      </c>
      <c r="E777" t="s">
        <v>2974</v>
      </c>
      <c r="F777" t="s">
        <v>2982</v>
      </c>
    </row>
    <row r="778" spans="1:6" x14ac:dyDescent="0.35">
      <c r="A778" s="1">
        <v>322030</v>
      </c>
      <c r="B778" t="s">
        <v>3602</v>
      </c>
      <c r="C778" t="s">
        <v>2973</v>
      </c>
      <c r="D778" t="s">
        <v>2988</v>
      </c>
      <c r="E778" t="s">
        <v>2974</v>
      </c>
      <c r="F778" t="s">
        <v>2982</v>
      </c>
    </row>
    <row r="779" spans="1:6" x14ac:dyDescent="0.35">
      <c r="A779" s="1">
        <v>322040</v>
      </c>
      <c r="B779" t="s">
        <v>310</v>
      </c>
      <c r="C779" t="s">
        <v>2973</v>
      </c>
      <c r="D779" t="s">
        <v>2988</v>
      </c>
      <c r="E779" t="s">
        <v>2974</v>
      </c>
      <c r="F779" t="s">
        <v>2982</v>
      </c>
    </row>
    <row r="780" spans="1:6" x14ac:dyDescent="0.35">
      <c r="A780" s="1">
        <v>322050</v>
      </c>
      <c r="B780" t="s">
        <v>1309</v>
      </c>
      <c r="C780" t="s">
        <v>2973</v>
      </c>
      <c r="D780" t="s">
        <v>2988</v>
      </c>
      <c r="E780" t="s">
        <v>2974</v>
      </c>
      <c r="F780" t="s">
        <v>2982</v>
      </c>
    </row>
    <row r="781" spans="1:6" x14ac:dyDescent="0.35">
      <c r="A781" s="1">
        <v>322060</v>
      </c>
      <c r="B781" t="s">
        <v>3603</v>
      </c>
      <c r="C781" t="s">
        <v>2973</v>
      </c>
      <c r="D781" t="s">
        <v>2988</v>
      </c>
      <c r="E781" t="s">
        <v>2974</v>
      </c>
      <c r="F781" t="s">
        <v>2982</v>
      </c>
    </row>
    <row r="782" spans="1:6" x14ac:dyDescent="0.35">
      <c r="A782" s="1">
        <v>322090</v>
      </c>
      <c r="B782" t="s">
        <v>197</v>
      </c>
      <c r="C782" t="s">
        <v>2973</v>
      </c>
      <c r="D782" t="s">
        <v>2988</v>
      </c>
      <c r="E782" t="s">
        <v>2974</v>
      </c>
      <c r="F782" t="s">
        <v>2982</v>
      </c>
    </row>
    <row r="783" spans="1:6" x14ac:dyDescent="0.35">
      <c r="A783" s="1">
        <v>322100</v>
      </c>
      <c r="B783" t="s">
        <v>912</v>
      </c>
      <c r="C783" t="s">
        <v>2973</v>
      </c>
      <c r="D783" t="s">
        <v>2988</v>
      </c>
      <c r="E783" t="s">
        <v>2974</v>
      </c>
      <c r="F783" t="s">
        <v>2982</v>
      </c>
    </row>
    <row r="784" spans="1:6" x14ac:dyDescent="0.35">
      <c r="A784" s="1">
        <v>322110</v>
      </c>
      <c r="B784" t="s">
        <v>775</v>
      </c>
      <c r="C784" t="s">
        <v>2973</v>
      </c>
      <c r="D784" t="s">
        <v>2988</v>
      </c>
      <c r="E784" t="s">
        <v>2974</v>
      </c>
      <c r="F784" t="s">
        <v>2982</v>
      </c>
    </row>
    <row r="785" spans="1:6" x14ac:dyDescent="0.35">
      <c r="A785" s="1">
        <v>322120</v>
      </c>
      <c r="B785" t="s">
        <v>804</v>
      </c>
      <c r="C785" t="s">
        <v>2973</v>
      </c>
      <c r="D785" t="s">
        <v>2988</v>
      </c>
      <c r="E785" t="s">
        <v>2974</v>
      </c>
      <c r="F785" t="s">
        <v>2982</v>
      </c>
    </row>
    <row r="786" spans="1:6" x14ac:dyDescent="0.35">
      <c r="A786" s="1">
        <v>322130</v>
      </c>
      <c r="B786" t="s">
        <v>778</v>
      </c>
      <c r="C786" t="s">
        <v>2973</v>
      </c>
      <c r="D786" t="s">
        <v>2988</v>
      </c>
      <c r="E786" t="s">
        <v>2974</v>
      </c>
      <c r="F786" t="s">
        <v>2982</v>
      </c>
    </row>
    <row r="787" spans="1:6" x14ac:dyDescent="0.35">
      <c r="A787" s="1">
        <v>322140</v>
      </c>
      <c r="B787" t="s">
        <v>2732</v>
      </c>
      <c r="C787" t="s">
        <v>2973</v>
      </c>
      <c r="D787" t="s">
        <v>2988</v>
      </c>
      <c r="E787" t="s">
        <v>2974</v>
      </c>
      <c r="F787" t="s">
        <v>2982</v>
      </c>
    </row>
    <row r="788" spans="1:6" x14ac:dyDescent="0.35">
      <c r="A788" s="1">
        <v>322150</v>
      </c>
      <c r="B788" t="s">
        <v>1659</v>
      </c>
      <c r="C788" t="s">
        <v>2973</v>
      </c>
      <c r="D788" t="s">
        <v>2988</v>
      </c>
      <c r="E788" t="s">
        <v>2974</v>
      </c>
      <c r="F788" t="s">
        <v>2982</v>
      </c>
    </row>
    <row r="789" spans="1:6" x14ac:dyDescent="0.35">
      <c r="A789" s="1">
        <v>322190</v>
      </c>
      <c r="B789" t="s">
        <v>780</v>
      </c>
      <c r="C789" t="s">
        <v>2973</v>
      </c>
      <c r="D789" t="s">
        <v>2988</v>
      </c>
      <c r="E789" t="s">
        <v>2974</v>
      </c>
      <c r="F789" t="s">
        <v>2982</v>
      </c>
    </row>
    <row r="790" spans="1:6" x14ac:dyDescent="0.35">
      <c r="A790" s="1">
        <v>322200</v>
      </c>
      <c r="B790" t="s">
        <v>2192</v>
      </c>
      <c r="C790" t="s">
        <v>2973</v>
      </c>
      <c r="D790" t="s">
        <v>2988</v>
      </c>
      <c r="E790" t="s">
        <v>2974</v>
      </c>
      <c r="F790" t="s">
        <v>2982</v>
      </c>
    </row>
    <row r="791" spans="1:6" x14ac:dyDescent="0.35">
      <c r="A791" s="1">
        <v>322210</v>
      </c>
      <c r="B791" t="s">
        <v>685</v>
      </c>
      <c r="C791" t="s">
        <v>2973</v>
      </c>
      <c r="D791" t="s">
        <v>2988</v>
      </c>
      <c r="E791" t="s">
        <v>2974</v>
      </c>
      <c r="F791" t="s">
        <v>2982</v>
      </c>
    </row>
    <row r="792" spans="1:6" x14ac:dyDescent="0.35">
      <c r="A792" s="1">
        <v>322211</v>
      </c>
      <c r="B792" t="s">
        <v>2698</v>
      </c>
      <c r="D792" t="s">
        <v>2988</v>
      </c>
      <c r="E792" t="s">
        <v>2974</v>
      </c>
      <c r="F792" t="s">
        <v>2982</v>
      </c>
    </row>
    <row r="793" spans="1:6" x14ac:dyDescent="0.35">
      <c r="A793" s="1">
        <v>322220</v>
      </c>
      <c r="B793" t="s">
        <v>1499</v>
      </c>
      <c r="C793" t="s">
        <v>2973</v>
      </c>
      <c r="D793" t="s">
        <v>2988</v>
      </c>
      <c r="E793" t="s">
        <v>2974</v>
      </c>
      <c r="F793" t="s">
        <v>2982</v>
      </c>
    </row>
    <row r="794" spans="1:6" x14ac:dyDescent="0.35">
      <c r="A794" s="1">
        <v>322230</v>
      </c>
      <c r="B794" t="s">
        <v>3604</v>
      </c>
      <c r="C794" t="s">
        <v>2973</v>
      </c>
      <c r="D794" t="s">
        <v>2988</v>
      </c>
      <c r="E794" t="s">
        <v>2974</v>
      </c>
      <c r="F794" t="s">
        <v>2982</v>
      </c>
    </row>
    <row r="795" spans="1:6" x14ac:dyDescent="0.35">
      <c r="A795" s="1">
        <v>322290</v>
      </c>
      <c r="B795" t="s">
        <v>653</v>
      </c>
      <c r="C795" t="s">
        <v>2973</v>
      </c>
      <c r="D795" t="s">
        <v>2988</v>
      </c>
      <c r="E795" t="s">
        <v>2974</v>
      </c>
      <c r="F795" t="s">
        <v>2982</v>
      </c>
    </row>
    <row r="796" spans="1:6" x14ac:dyDescent="0.35">
      <c r="A796" s="1">
        <v>322300</v>
      </c>
      <c r="B796" t="s">
        <v>3605</v>
      </c>
      <c r="C796" t="s">
        <v>2973</v>
      </c>
      <c r="D796" t="s">
        <v>2988</v>
      </c>
      <c r="E796" t="s">
        <v>2974</v>
      </c>
      <c r="F796" t="s">
        <v>2982</v>
      </c>
    </row>
    <row r="797" spans="1:6" x14ac:dyDescent="0.35">
      <c r="A797" s="1">
        <v>322310</v>
      </c>
      <c r="B797" t="s">
        <v>3606</v>
      </c>
      <c r="C797" t="s">
        <v>2973</v>
      </c>
      <c r="D797" t="s">
        <v>2988</v>
      </c>
      <c r="E797" t="s">
        <v>2974</v>
      </c>
      <c r="F797" t="s">
        <v>2982</v>
      </c>
    </row>
    <row r="798" spans="1:6" x14ac:dyDescent="0.35">
      <c r="A798" s="1">
        <v>322330</v>
      </c>
      <c r="B798" t="s">
        <v>3607</v>
      </c>
      <c r="C798" t="s">
        <v>2973</v>
      </c>
      <c r="D798" t="s">
        <v>2988</v>
      </c>
      <c r="E798" t="s">
        <v>2974</v>
      </c>
      <c r="F798" t="s">
        <v>2982</v>
      </c>
    </row>
    <row r="799" spans="1:6" x14ac:dyDescent="0.35">
      <c r="A799" s="1">
        <v>322390</v>
      </c>
      <c r="B799" t="s">
        <v>3608</v>
      </c>
      <c r="C799" t="s">
        <v>2973</v>
      </c>
      <c r="D799" t="s">
        <v>2988</v>
      </c>
      <c r="E799" t="s">
        <v>2974</v>
      </c>
      <c r="F799" t="s">
        <v>2982</v>
      </c>
    </row>
    <row r="800" spans="1:6" x14ac:dyDescent="0.35">
      <c r="A800" s="1">
        <v>322400</v>
      </c>
      <c r="B800" t="s">
        <v>3609</v>
      </c>
      <c r="C800" t="s">
        <v>2973</v>
      </c>
      <c r="D800" t="s">
        <v>2988</v>
      </c>
      <c r="E800" t="s">
        <v>2974</v>
      </c>
      <c r="F800" t="s">
        <v>2982</v>
      </c>
    </row>
    <row r="801" spans="1:6" x14ac:dyDescent="0.35">
      <c r="A801" s="1">
        <v>322430</v>
      </c>
      <c r="B801" t="s">
        <v>1864</v>
      </c>
      <c r="C801" t="s">
        <v>2973</v>
      </c>
      <c r="D801" t="s">
        <v>2988</v>
      </c>
      <c r="E801" t="s">
        <v>2974</v>
      </c>
      <c r="F801" t="s">
        <v>2982</v>
      </c>
    </row>
    <row r="802" spans="1:6" x14ac:dyDescent="0.35">
      <c r="A802" s="1">
        <v>322431</v>
      </c>
      <c r="B802" t="s">
        <v>2961</v>
      </c>
      <c r="D802" t="s">
        <v>2988</v>
      </c>
      <c r="E802" t="s">
        <v>2974</v>
      </c>
      <c r="F802" t="s">
        <v>2982</v>
      </c>
    </row>
    <row r="803" spans="1:6" x14ac:dyDescent="0.35">
      <c r="A803" s="1">
        <v>322432</v>
      </c>
      <c r="B803" t="s">
        <v>2959</v>
      </c>
      <c r="D803" t="s">
        <v>2988</v>
      </c>
      <c r="E803" t="s">
        <v>2974</v>
      </c>
      <c r="F803" t="s">
        <v>2982</v>
      </c>
    </row>
    <row r="804" spans="1:6" x14ac:dyDescent="0.35">
      <c r="A804" s="1">
        <v>322440</v>
      </c>
      <c r="B804" t="s">
        <v>3610</v>
      </c>
      <c r="C804" t="s">
        <v>2973</v>
      </c>
      <c r="D804" t="s">
        <v>2988</v>
      </c>
      <c r="E804" t="s">
        <v>2974</v>
      </c>
      <c r="F804" t="s">
        <v>2982</v>
      </c>
    </row>
    <row r="805" spans="1:6" x14ac:dyDescent="0.35">
      <c r="A805" s="1">
        <v>322450</v>
      </c>
      <c r="B805" t="s">
        <v>3611</v>
      </c>
      <c r="C805" t="s">
        <v>2973</v>
      </c>
      <c r="D805" t="s">
        <v>2988</v>
      </c>
      <c r="E805" t="s">
        <v>2974</v>
      </c>
      <c r="F805" t="s">
        <v>2982</v>
      </c>
    </row>
    <row r="806" spans="1:6" x14ac:dyDescent="0.35">
      <c r="A806" s="1">
        <v>322460</v>
      </c>
      <c r="B806" t="s">
        <v>2359</v>
      </c>
      <c r="C806" t="s">
        <v>2973</v>
      </c>
      <c r="D806" t="s">
        <v>2988</v>
      </c>
      <c r="E806" t="s">
        <v>2974</v>
      </c>
      <c r="F806" t="s">
        <v>2982</v>
      </c>
    </row>
    <row r="807" spans="1:6" x14ac:dyDescent="0.35">
      <c r="A807" s="1">
        <v>322470</v>
      </c>
      <c r="B807" t="s">
        <v>1885</v>
      </c>
      <c r="C807" t="s">
        <v>2973</v>
      </c>
      <c r="D807" t="s">
        <v>2988</v>
      </c>
      <c r="E807" t="s">
        <v>2974</v>
      </c>
      <c r="F807" t="s">
        <v>2982</v>
      </c>
    </row>
    <row r="808" spans="1:6" x14ac:dyDescent="0.35">
      <c r="A808" s="1">
        <v>322480</v>
      </c>
      <c r="B808" t="s">
        <v>3612</v>
      </c>
      <c r="C808" t="s">
        <v>2973</v>
      </c>
      <c r="D808" t="s">
        <v>2988</v>
      </c>
      <c r="E808" t="s">
        <v>2974</v>
      </c>
      <c r="F808" t="s">
        <v>2982</v>
      </c>
    </row>
    <row r="809" spans="1:6" x14ac:dyDescent="0.35">
      <c r="A809" s="1">
        <v>322490</v>
      </c>
      <c r="B809" t="s">
        <v>1860</v>
      </c>
      <c r="C809" t="s">
        <v>2973</v>
      </c>
      <c r="D809" t="s">
        <v>2988</v>
      </c>
      <c r="E809" t="s">
        <v>2974</v>
      </c>
      <c r="F809" t="s">
        <v>2982</v>
      </c>
    </row>
    <row r="810" spans="1:6" x14ac:dyDescent="0.35">
      <c r="A810" s="1">
        <v>322500</v>
      </c>
      <c r="B810" t="s">
        <v>2092</v>
      </c>
      <c r="C810" t="s">
        <v>2973</v>
      </c>
      <c r="D810" t="s">
        <v>2988</v>
      </c>
      <c r="E810" t="s">
        <v>2974</v>
      </c>
      <c r="F810" t="s">
        <v>2982</v>
      </c>
    </row>
    <row r="811" spans="1:6" x14ac:dyDescent="0.35">
      <c r="A811" s="1">
        <v>322510</v>
      </c>
      <c r="B811" t="s">
        <v>2460</v>
      </c>
      <c r="C811" t="s">
        <v>2973</v>
      </c>
      <c r="D811" t="s">
        <v>2988</v>
      </c>
      <c r="E811" t="s">
        <v>2974</v>
      </c>
      <c r="F811" t="s">
        <v>2982</v>
      </c>
    </row>
    <row r="812" spans="1:6" x14ac:dyDescent="0.35">
      <c r="A812" s="1">
        <v>322520</v>
      </c>
      <c r="B812" t="s">
        <v>2160</v>
      </c>
      <c r="C812" t="s">
        <v>2973</v>
      </c>
      <c r="D812" t="s">
        <v>2988</v>
      </c>
      <c r="E812" t="s">
        <v>2974</v>
      </c>
      <c r="F812" t="s">
        <v>2982</v>
      </c>
    </row>
    <row r="813" spans="1:6" x14ac:dyDescent="0.35">
      <c r="A813" s="1">
        <v>322530</v>
      </c>
      <c r="B813" t="s">
        <v>2690</v>
      </c>
      <c r="C813" t="s">
        <v>2973</v>
      </c>
      <c r="D813" t="s">
        <v>2988</v>
      </c>
      <c r="E813" t="s">
        <v>2974</v>
      </c>
      <c r="F813" t="s">
        <v>2982</v>
      </c>
    </row>
    <row r="814" spans="1:6" x14ac:dyDescent="0.35">
      <c r="A814" s="1">
        <v>322540</v>
      </c>
      <c r="B814" t="s">
        <v>2688</v>
      </c>
      <c r="C814" t="s">
        <v>2973</v>
      </c>
      <c r="D814" t="s">
        <v>2988</v>
      </c>
      <c r="E814" t="s">
        <v>2974</v>
      </c>
      <c r="F814" t="s">
        <v>2982</v>
      </c>
    </row>
    <row r="815" spans="1:6" x14ac:dyDescent="0.35">
      <c r="A815" s="1">
        <v>322590</v>
      </c>
      <c r="B815" t="s">
        <v>2351</v>
      </c>
      <c r="C815" t="s">
        <v>2973</v>
      </c>
      <c r="D815" t="s">
        <v>2988</v>
      </c>
      <c r="E815" t="s">
        <v>2974</v>
      </c>
      <c r="F815" t="s">
        <v>2982</v>
      </c>
    </row>
    <row r="816" spans="1:6" x14ac:dyDescent="0.35">
      <c r="A816" s="1">
        <v>322600</v>
      </c>
      <c r="B816" t="s">
        <v>3148</v>
      </c>
      <c r="C816" t="s">
        <v>2973</v>
      </c>
      <c r="D816" t="s">
        <v>2988</v>
      </c>
      <c r="E816" t="s">
        <v>2974</v>
      </c>
      <c r="F816" t="s">
        <v>2982</v>
      </c>
    </row>
    <row r="817" spans="1:6" x14ac:dyDescent="0.35">
      <c r="A817" s="1">
        <v>322700</v>
      </c>
      <c r="B817" t="s">
        <v>3613</v>
      </c>
      <c r="C817" t="s">
        <v>2973</v>
      </c>
      <c r="D817" t="s">
        <v>2988</v>
      </c>
      <c r="E817" t="s">
        <v>2974</v>
      </c>
      <c r="F817" t="s">
        <v>2982</v>
      </c>
    </row>
    <row r="818" spans="1:6" x14ac:dyDescent="0.35">
      <c r="A818" s="1">
        <v>322710</v>
      </c>
      <c r="B818" t="s">
        <v>3614</v>
      </c>
      <c r="C818" t="s">
        <v>2973</v>
      </c>
      <c r="D818" t="s">
        <v>2988</v>
      </c>
      <c r="E818" t="s">
        <v>2974</v>
      </c>
      <c r="F818" t="s">
        <v>2982</v>
      </c>
    </row>
    <row r="819" spans="1:6" x14ac:dyDescent="0.35">
      <c r="A819" s="1">
        <v>322730</v>
      </c>
      <c r="B819" t="s">
        <v>3615</v>
      </c>
      <c r="C819" t="s">
        <v>2973</v>
      </c>
      <c r="D819" t="s">
        <v>2988</v>
      </c>
      <c r="E819" t="s">
        <v>2974</v>
      </c>
      <c r="F819" t="s">
        <v>2982</v>
      </c>
    </row>
    <row r="820" spans="1:6" x14ac:dyDescent="0.35">
      <c r="A820" s="1">
        <v>322790</v>
      </c>
      <c r="B820" t="s">
        <v>3616</v>
      </c>
      <c r="C820" t="s">
        <v>2973</v>
      </c>
      <c r="D820" t="s">
        <v>2988</v>
      </c>
      <c r="E820" t="s">
        <v>2974</v>
      </c>
      <c r="F820" t="s">
        <v>2982</v>
      </c>
    </row>
    <row r="821" spans="1:6" x14ac:dyDescent="0.35">
      <c r="A821" s="1">
        <v>322800</v>
      </c>
      <c r="B821" t="s">
        <v>3617</v>
      </c>
      <c r="C821" t="s">
        <v>2973</v>
      </c>
      <c r="D821" t="s">
        <v>2988</v>
      </c>
      <c r="E821" t="s">
        <v>2974</v>
      </c>
      <c r="F821" t="s">
        <v>2982</v>
      </c>
    </row>
    <row r="822" spans="1:6" x14ac:dyDescent="0.35">
      <c r="A822" s="1">
        <v>322900</v>
      </c>
      <c r="B822" t="s">
        <v>2957</v>
      </c>
      <c r="C822" t="s">
        <v>2973</v>
      </c>
      <c r="D822" t="s">
        <v>2988</v>
      </c>
      <c r="E822" t="s">
        <v>2974</v>
      </c>
      <c r="F822" t="s">
        <v>2982</v>
      </c>
    </row>
    <row r="823" spans="1:6" x14ac:dyDescent="0.35">
      <c r="A823" s="1">
        <v>323000</v>
      </c>
      <c r="B823" t="s">
        <v>3618</v>
      </c>
      <c r="C823" t="s">
        <v>2973</v>
      </c>
      <c r="D823" t="s">
        <v>2988</v>
      </c>
      <c r="E823" t="s">
        <v>2974</v>
      </c>
      <c r="F823" t="s">
        <v>2982</v>
      </c>
    </row>
    <row r="824" spans="1:6" x14ac:dyDescent="0.35">
      <c r="A824" s="1">
        <v>323010</v>
      </c>
      <c r="B824" t="s">
        <v>3619</v>
      </c>
      <c r="C824" t="s">
        <v>2973</v>
      </c>
      <c r="D824" t="s">
        <v>2988</v>
      </c>
      <c r="E824" t="s">
        <v>2974</v>
      </c>
      <c r="F824" t="s">
        <v>2982</v>
      </c>
    </row>
    <row r="825" spans="1:6" x14ac:dyDescent="0.35">
      <c r="A825" s="1">
        <v>323100</v>
      </c>
      <c r="B825" t="s">
        <v>3620</v>
      </c>
      <c r="C825" t="s">
        <v>2973</v>
      </c>
      <c r="D825" t="s">
        <v>2988</v>
      </c>
      <c r="E825" t="s">
        <v>2974</v>
      </c>
      <c r="F825" t="s">
        <v>2982</v>
      </c>
    </row>
    <row r="826" spans="1:6" x14ac:dyDescent="0.35">
      <c r="A826" s="1">
        <v>323200</v>
      </c>
      <c r="B826" t="s">
        <v>2160</v>
      </c>
      <c r="C826" t="s">
        <v>2973</v>
      </c>
      <c r="D826" t="s">
        <v>2988</v>
      </c>
      <c r="E826" t="s">
        <v>2974</v>
      </c>
      <c r="F826" t="s">
        <v>2982</v>
      </c>
    </row>
    <row r="827" spans="1:6" x14ac:dyDescent="0.35">
      <c r="A827" s="1">
        <v>323210</v>
      </c>
      <c r="B827" t="s">
        <v>3621</v>
      </c>
      <c r="C827" t="s">
        <v>2973</v>
      </c>
      <c r="D827" t="s">
        <v>2988</v>
      </c>
      <c r="E827" t="s">
        <v>2974</v>
      </c>
      <c r="F827" t="s">
        <v>2982</v>
      </c>
    </row>
    <row r="828" spans="1:6" x14ac:dyDescent="0.35">
      <c r="A828" s="1">
        <v>323220</v>
      </c>
      <c r="B828" t="s">
        <v>3622</v>
      </c>
      <c r="C828" t="s">
        <v>2973</v>
      </c>
      <c r="D828" t="s">
        <v>2988</v>
      </c>
      <c r="E828" t="s">
        <v>2974</v>
      </c>
      <c r="F828" t="s">
        <v>2982</v>
      </c>
    </row>
    <row r="829" spans="1:6" x14ac:dyDescent="0.35">
      <c r="A829" s="1">
        <v>323230</v>
      </c>
      <c r="B829" t="s">
        <v>2955</v>
      </c>
      <c r="C829" t="s">
        <v>2973</v>
      </c>
      <c r="D829" t="s">
        <v>2988</v>
      </c>
      <c r="E829" t="s">
        <v>2974</v>
      </c>
      <c r="F829" t="s">
        <v>2982</v>
      </c>
    </row>
    <row r="830" spans="1:6" x14ac:dyDescent="0.35">
      <c r="A830" s="1">
        <v>323240</v>
      </c>
      <c r="B830" t="s">
        <v>3623</v>
      </c>
      <c r="C830" t="s">
        <v>2973</v>
      </c>
      <c r="D830" t="s">
        <v>2988</v>
      </c>
      <c r="E830" t="s">
        <v>2974</v>
      </c>
      <c r="F830" t="s">
        <v>2982</v>
      </c>
    </row>
    <row r="831" spans="1:6" x14ac:dyDescent="0.35">
      <c r="A831" s="1">
        <v>323250</v>
      </c>
      <c r="B831" t="s">
        <v>3624</v>
      </c>
      <c r="C831" t="s">
        <v>2973</v>
      </c>
      <c r="D831" t="s">
        <v>2988</v>
      </c>
      <c r="E831" t="s">
        <v>2974</v>
      </c>
      <c r="F831" t="s">
        <v>2982</v>
      </c>
    </row>
    <row r="832" spans="1:6" x14ac:dyDescent="0.35">
      <c r="A832" s="1">
        <v>323290</v>
      </c>
      <c r="B832" t="s">
        <v>2225</v>
      </c>
      <c r="C832" t="s">
        <v>2973</v>
      </c>
      <c r="D832" t="s">
        <v>2988</v>
      </c>
      <c r="E832" t="s">
        <v>2974</v>
      </c>
      <c r="F832" t="s">
        <v>2982</v>
      </c>
    </row>
    <row r="833" spans="1:6" x14ac:dyDescent="0.35">
      <c r="A833" s="1">
        <v>323300</v>
      </c>
      <c r="B833" t="s">
        <v>2686</v>
      </c>
      <c r="C833" t="s">
        <v>2973</v>
      </c>
      <c r="D833" t="s">
        <v>2988</v>
      </c>
      <c r="E833" t="s">
        <v>2974</v>
      </c>
      <c r="F833" t="s">
        <v>2982</v>
      </c>
    </row>
    <row r="834" spans="1:6" x14ac:dyDescent="0.35">
      <c r="A834" s="1">
        <v>323310</v>
      </c>
      <c r="B834" t="s">
        <v>3625</v>
      </c>
      <c r="C834" t="s">
        <v>2973</v>
      </c>
      <c r="D834" t="s">
        <v>2988</v>
      </c>
      <c r="E834" t="s">
        <v>2974</v>
      </c>
      <c r="F834" t="s">
        <v>2982</v>
      </c>
    </row>
    <row r="835" spans="1:6" x14ac:dyDescent="0.35">
      <c r="A835" s="1">
        <v>323320</v>
      </c>
      <c r="B835" t="s">
        <v>1467</v>
      </c>
      <c r="C835" t="s">
        <v>2973</v>
      </c>
      <c r="D835" t="s">
        <v>2988</v>
      </c>
      <c r="E835" t="s">
        <v>2974</v>
      </c>
      <c r="F835" t="s">
        <v>2982</v>
      </c>
    </row>
    <row r="836" spans="1:6" x14ac:dyDescent="0.35">
      <c r="A836" s="1">
        <v>323330</v>
      </c>
      <c r="B836" t="s">
        <v>3626</v>
      </c>
      <c r="C836" t="s">
        <v>2973</v>
      </c>
      <c r="D836" t="s">
        <v>2988</v>
      </c>
      <c r="E836" t="s">
        <v>2974</v>
      </c>
      <c r="F836" t="s">
        <v>2982</v>
      </c>
    </row>
    <row r="837" spans="1:6" x14ac:dyDescent="0.35">
      <c r="A837" s="1">
        <v>323340</v>
      </c>
      <c r="B837" t="s">
        <v>2160</v>
      </c>
      <c r="C837" t="s">
        <v>2973</v>
      </c>
      <c r="D837" t="s">
        <v>2988</v>
      </c>
      <c r="E837" t="s">
        <v>2974</v>
      </c>
      <c r="F837" t="s">
        <v>2982</v>
      </c>
    </row>
    <row r="838" spans="1:6" x14ac:dyDescent="0.35">
      <c r="A838" s="1">
        <v>323350</v>
      </c>
      <c r="B838" t="s">
        <v>2690</v>
      </c>
      <c r="C838" t="s">
        <v>2973</v>
      </c>
      <c r="D838" t="s">
        <v>2988</v>
      </c>
      <c r="E838" t="s">
        <v>2974</v>
      </c>
      <c r="F838" t="s">
        <v>2982</v>
      </c>
    </row>
    <row r="839" spans="1:6" x14ac:dyDescent="0.35">
      <c r="A839" s="1">
        <v>323360</v>
      </c>
      <c r="B839" t="s">
        <v>2688</v>
      </c>
      <c r="C839" t="s">
        <v>2973</v>
      </c>
      <c r="D839" t="s">
        <v>2988</v>
      </c>
      <c r="E839" t="s">
        <v>2974</v>
      </c>
      <c r="F839" t="s">
        <v>2982</v>
      </c>
    </row>
    <row r="840" spans="1:6" x14ac:dyDescent="0.35">
      <c r="A840" s="1">
        <v>323390</v>
      </c>
      <c r="B840" t="s">
        <v>1269</v>
      </c>
      <c r="C840" t="s">
        <v>2973</v>
      </c>
      <c r="D840" t="s">
        <v>2988</v>
      </c>
      <c r="E840" t="s">
        <v>2974</v>
      </c>
      <c r="F840" t="s">
        <v>2982</v>
      </c>
    </row>
    <row r="841" spans="1:6" x14ac:dyDescent="0.35">
      <c r="A841" s="1">
        <v>323700</v>
      </c>
      <c r="B841" t="s">
        <v>46</v>
      </c>
      <c r="C841" t="s">
        <v>2973</v>
      </c>
      <c r="D841" t="s">
        <v>2988</v>
      </c>
      <c r="E841" t="s">
        <v>2974</v>
      </c>
      <c r="F841" t="s">
        <v>2982</v>
      </c>
    </row>
    <row r="842" spans="1:6" x14ac:dyDescent="0.35">
      <c r="A842" s="1">
        <v>323701</v>
      </c>
      <c r="B842" t="s">
        <v>2953</v>
      </c>
      <c r="D842" t="s">
        <v>2988</v>
      </c>
      <c r="E842" t="s">
        <v>2974</v>
      </c>
      <c r="F842" t="s">
        <v>2982</v>
      </c>
    </row>
    <row r="843" spans="1:6" x14ac:dyDescent="0.35">
      <c r="A843" s="1">
        <v>323702</v>
      </c>
      <c r="B843" t="s">
        <v>2951</v>
      </c>
      <c r="D843" t="s">
        <v>2988</v>
      </c>
      <c r="E843" t="s">
        <v>2974</v>
      </c>
      <c r="F843" t="s">
        <v>2982</v>
      </c>
    </row>
    <row r="844" spans="1:6" x14ac:dyDescent="0.35">
      <c r="A844" s="1">
        <v>323710</v>
      </c>
      <c r="B844" t="s">
        <v>2341</v>
      </c>
      <c r="C844" t="s">
        <v>2973</v>
      </c>
      <c r="D844" t="s">
        <v>2988</v>
      </c>
      <c r="E844" t="s">
        <v>2974</v>
      </c>
      <c r="F844" t="s">
        <v>2982</v>
      </c>
    </row>
    <row r="845" spans="1:6" x14ac:dyDescent="0.35">
      <c r="A845" s="1">
        <v>323720</v>
      </c>
      <c r="B845" t="s">
        <v>3627</v>
      </c>
      <c r="C845" t="s">
        <v>2973</v>
      </c>
      <c r="D845" t="s">
        <v>2988</v>
      </c>
      <c r="E845" t="s">
        <v>2974</v>
      </c>
      <c r="F845" t="s">
        <v>2982</v>
      </c>
    </row>
    <row r="846" spans="1:6" x14ac:dyDescent="0.35">
      <c r="A846" s="1">
        <v>323750</v>
      </c>
      <c r="B846" t="s">
        <v>3628</v>
      </c>
      <c r="C846" t="s">
        <v>2973</v>
      </c>
      <c r="D846" t="s">
        <v>2988</v>
      </c>
      <c r="E846" t="s">
        <v>2974</v>
      </c>
      <c r="F846" t="s">
        <v>2982</v>
      </c>
    </row>
    <row r="847" spans="1:6" x14ac:dyDescent="0.35">
      <c r="A847" s="1">
        <v>323800</v>
      </c>
      <c r="B847" t="s">
        <v>3629</v>
      </c>
      <c r="C847" t="s">
        <v>2973</v>
      </c>
      <c r="D847" t="s">
        <v>2988</v>
      </c>
      <c r="E847" t="s">
        <v>2974</v>
      </c>
      <c r="F847" t="s">
        <v>2982</v>
      </c>
    </row>
    <row r="848" spans="1:6" x14ac:dyDescent="0.35">
      <c r="A848" s="1">
        <v>323830</v>
      </c>
      <c r="B848" t="s">
        <v>1874</v>
      </c>
      <c r="C848" t="s">
        <v>2973</v>
      </c>
      <c r="D848" t="s">
        <v>2988</v>
      </c>
      <c r="E848" t="s">
        <v>2974</v>
      </c>
      <c r="F848" t="s">
        <v>2982</v>
      </c>
    </row>
    <row r="849" spans="1:6" x14ac:dyDescent="0.35">
      <c r="A849" s="1">
        <v>323840</v>
      </c>
      <c r="B849" t="s">
        <v>3630</v>
      </c>
      <c r="C849" t="s">
        <v>2973</v>
      </c>
      <c r="D849" t="s">
        <v>2988</v>
      </c>
      <c r="E849" t="s">
        <v>2974</v>
      </c>
      <c r="F849" t="s">
        <v>2982</v>
      </c>
    </row>
    <row r="850" spans="1:6" x14ac:dyDescent="0.35">
      <c r="A850" s="1">
        <v>323870</v>
      </c>
      <c r="B850" t="s">
        <v>3631</v>
      </c>
      <c r="C850" t="s">
        <v>2973</v>
      </c>
      <c r="D850" t="s">
        <v>2988</v>
      </c>
      <c r="E850" t="s">
        <v>2974</v>
      </c>
      <c r="F850" t="s">
        <v>2982</v>
      </c>
    </row>
    <row r="851" spans="1:6" x14ac:dyDescent="0.35">
      <c r="A851" s="1">
        <v>323880</v>
      </c>
      <c r="B851" t="s">
        <v>3632</v>
      </c>
      <c r="C851" t="s">
        <v>2973</v>
      </c>
      <c r="D851" t="s">
        <v>2988</v>
      </c>
      <c r="E851" t="s">
        <v>2974</v>
      </c>
      <c r="F851" t="s">
        <v>2982</v>
      </c>
    </row>
    <row r="852" spans="1:6" x14ac:dyDescent="0.35">
      <c r="A852" s="1">
        <v>323890</v>
      </c>
      <c r="B852" t="s">
        <v>756</v>
      </c>
      <c r="C852" t="s">
        <v>2973</v>
      </c>
      <c r="D852" t="s">
        <v>2988</v>
      </c>
      <c r="E852" t="s">
        <v>2974</v>
      </c>
      <c r="F852" t="s">
        <v>2982</v>
      </c>
    </row>
    <row r="853" spans="1:6" x14ac:dyDescent="0.35">
      <c r="A853" s="1">
        <v>332190</v>
      </c>
      <c r="B853" t="s">
        <v>3633</v>
      </c>
      <c r="C853" t="s">
        <v>2973</v>
      </c>
      <c r="D853" t="s">
        <v>2988</v>
      </c>
      <c r="E853" t="s">
        <v>2974</v>
      </c>
      <c r="F853" t="s">
        <v>2982</v>
      </c>
    </row>
    <row r="854" spans="1:6" x14ac:dyDescent="0.35">
      <c r="A854" s="1">
        <v>350000</v>
      </c>
      <c r="B854" t="s">
        <v>162</v>
      </c>
      <c r="C854" t="s">
        <v>2973</v>
      </c>
      <c r="D854" t="s">
        <v>2988</v>
      </c>
      <c r="E854" t="s">
        <v>2974</v>
      </c>
      <c r="F854" t="s">
        <v>2982</v>
      </c>
    </row>
    <row r="855" spans="1:6" x14ac:dyDescent="0.35">
      <c r="A855" s="1">
        <v>350001</v>
      </c>
      <c r="B855" t="s">
        <v>1752</v>
      </c>
      <c r="C855" t="s">
        <v>2973</v>
      </c>
      <c r="D855" t="s">
        <v>2988</v>
      </c>
      <c r="E855" t="s">
        <v>2974</v>
      </c>
      <c r="F855" t="s">
        <v>2982</v>
      </c>
    </row>
    <row r="856" spans="1:6" x14ac:dyDescent="0.35">
      <c r="A856" s="1">
        <v>350002</v>
      </c>
      <c r="B856" t="s">
        <v>691</v>
      </c>
      <c r="C856" t="s">
        <v>2973</v>
      </c>
      <c r="D856" t="s">
        <v>2988</v>
      </c>
      <c r="E856" t="s">
        <v>2974</v>
      </c>
      <c r="F856" t="s">
        <v>2982</v>
      </c>
    </row>
    <row r="857" spans="1:6" x14ac:dyDescent="0.35">
      <c r="A857" s="1">
        <v>350003</v>
      </c>
      <c r="B857" t="s">
        <v>437</v>
      </c>
      <c r="C857" t="s">
        <v>2973</v>
      </c>
      <c r="D857" t="s">
        <v>2988</v>
      </c>
      <c r="E857" t="s">
        <v>2974</v>
      </c>
      <c r="F857" t="s">
        <v>2982</v>
      </c>
    </row>
    <row r="858" spans="1:6" x14ac:dyDescent="0.35">
      <c r="A858" s="1">
        <v>350010</v>
      </c>
      <c r="B858" t="s">
        <v>3634</v>
      </c>
      <c r="C858" t="s">
        <v>2973</v>
      </c>
      <c r="D858" t="s">
        <v>2988</v>
      </c>
      <c r="E858" t="s">
        <v>2974</v>
      </c>
      <c r="F858" t="s">
        <v>2982</v>
      </c>
    </row>
    <row r="859" spans="1:6" x14ac:dyDescent="0.35">
      <c r="A859" s="1">
        <v>350020</v>
      </c>
      <c r="B859" t="s">
        <v>817</v>
      </c>
      <c r="C859" t="s">
        <v>2973</v>
      </c>
      <c r="D859" t="s">
        <v>2988</v>
      </c>
      <c r="E859" t="s">
        <v>2974</v>
      </c>
      <c r="F859" t="s">
        <v>2982</v>
      </c>
    </row>
    <row r="860" spans="1:6" x14ac:dyDescent="0.35">
      <c r="A860" s="1">
        <v>350030</v>
      </c>
      <c r="B860" t="s">
        <v>3635</v>
      </c>
      <c r="C860" t="s">
        <v>2973</v>
      </c>
      <c r="D860" t="s">
        <v>2988</v>
      </c>
      <c r="E860" t="s">
        <v>2974</v>
      </c>
      <c r="F860" t="s">
        <v>2982</v>
      </c>
    </row>
    <row r="861" spans="1:6" x14ac:dyDescent="0.35">
      <c r="A861" s="1">
        <v>350060</v>
      </c>
      <c r="B861" t="s">
        <v>3636</v>
      </c>
      <c r="C861" t="s">
        <v>2973</v>
      </c>
      <c r="D861" t="s">
        <v>2988</v>
      </c>
      <c r="E861" t="s">
        <v>2974</v>
      </c>
      <c r="F861" t="s">
        <v>2982</v>
      </c>
    </row>
    <row r="862" spans="1:6" x14ac:dyDescent="0.35">
      <c r="A862" s="1">
        <v>350070</v>
      </c>
      <c r="B862" t="s">
        <v>3637</v>
      </c>
      <c r="C862" t="s">
        <v>2973</v>
      </c>
      <c r="D862" t="s">
        <v>2988</v>
      </c>
      <c r="E862" t="s">
        <v>2974</v>
      </c>
      <c r="F862" t="s">
        <v>2982</v>
      </c>
    </row>
    <row r="863" spans="1:6" x14ac:dyDescent="0.35">
      <c r="A863" s="1">
        <v>350200</v>
      </c>
      <c r="B863" t="s">
        <v>201</v>
      </c>
      <c r="C863" t="s">
        <v>2973</v>
      </c>
      <c r="D863" t="s">
        <v>2988</v>
      </c>
      <c r="E863" t="s">
        <v>2980</v>
      </c>
      <c r="F863" t="s">
        <v>3001</v>
      </c>
    </row>
    <row r="864" spans="1:6" x14ac:dyDescent="0.35">
      <c r="A864" s="1">
        <v>350201</v>
      </c>
      <c r="B864" t="s">
        <v>1752</v>
      </c>
      <c r="C864" t="s">
        <v>2973</v>
      </c>
      <c r="D864" t="s">
        <v>2988</v>
      </c>
      <c r="E864" t="s">
        <v>2980</v>
      </c>
      <c r="F864" t="s">
        <v>3001</v>
      </c>
    </row>
    <row r="865" spans="1:6" x14ac:dyDescent="0.35">
      <c r="A865" s="1">
        <v>350202</v>
      </c>
      <c r="B865" t="s">
        <v>3638</v>
      </c>
      <c r="C865" t="s">
        <v>2973</v>
      </c>
      <c r="D865" t="s">
        <v>2988</v>
      </c>
      <c r="E865" t="s">
        <v>2980</v>
      </c>
      <c r="F865" t="s">
        <v>3001</v>
      </c>
    </row>
    <row r="866" spans="1:6" x14ac:dyDescent="0.35">
      <c r="A866" s="1">
        <v>350203</v>
      </c>
      <c r="B866" t="s">
        <v>3639</v>
      </c>
      <c r="C866" t="s">
        <v>2973</v>
      </c>
      <c r="D866" t="s">
        <v>2988</v>
      </c>
      <c r="E866" t="s">
        <v>2980</v>
      </c>
      <c r="F866" t="s">
        <v>3001</v>
      </c>
    </row>
    <row r="867" spans="1:6" x14ac:dyDescent="0.35">
      <c r="A867" s="1">
        <v>350210</v>
      </c>
      <c r="B867" t="s">
        <v>3640</v>
      </c>
      <c r="C867" t="s">
        <v>2973</v>
      </c>
      <c r="D867" t="s">
        <v>2988</v>
      </c>
      <c r="E867" t="s">
        <v>2980</v>
      </c>
      <c r="F867" t="s">
        <v>3001</v>
      </c>
    </row>
    <row r="868" spans="1:6" x14ac:dyDescent="0.35">
      <c r="A868" s="1">
        <v>350220</v>
      </c>
      <c r="B868" t="s">
        <v>2671</v>
      </c>
      <c r="C868" t="s">
        <v>2973</v>
      </c>
      <c r="D868" t="s">
        <v>2988</v>
      </c>
      <c r="E868" t="s">
        <v>2980</v>
      </c>
      <c r="F868" t="s">
        <v>3001</v>
      </c>
    </row>
    <row r="869" spans="1:6" x14ac:dyDescent="0.35">
      <c r="A869" s="1">
        <v>350230</v>
      </c>
      <c r="B869" t="s">
        <v>3641</v>
      </c>
      <c r="C869" t="s">
        <v>2973</v>
      </c>
      <c r="D869" t="s">
        <v>2988</v>
      </c>
      <c r="E869" t="s">
        <v>2980</v>
      </c>
      <c r="F869" t="s">
        <v>3001</v>
      </c>
    </row>
    <row r="870" spans="1:6" x14ac:dyDescent="0.35">
      <c r="A870" s="1">
        <v>350260</v>
      </c>
      <c r="B870" t="s">
        <v>3636</v>
      </c>
      <c r="C870" t="s">
        <v>2973</v>
      </c>
      <c r="D870" t="s">
        <v>2988</v>
      </c>
      <c r="E870" t="s">
        <v>2980</v>
      </c>
      <c r="F870" t="s">
        <v>3001</v>
      </c>
    </row>
    <row r="871" spans="1:6" x14ac:dyDescent="0.35">
      <c r="A871" s="1">
        <v>350270</v>
      </c>
      <c r="B871" t="s">
        <v>3637</v>
      </c>
      <c r="C871" t="s">
        <v>2973</v>
      </c>
      <c r="D871" t="s">
        <v>2988</v>
      </c>
      <c r="E871" t="s">
        <v>2980</v>
      </c>
      <c r="F871" t="s">
        <v>3001</v>
      </c>
    </row>
    <row r="872" spans="1:6" x14ac:dyDescent="0.35">
      <c r="A872" s="1">
        <v>351000</v>
      </c>
      <c r="B872" t="s">
        <v>3642</v>
      </c>
      <c r="C872" t="s">
        <v>2973</v>
      </c>
      <c r="D872" t="s">
        <v>2988</v>
      </c>
      <c r="E872" t="s">
        <v>2974</v>
      </c>
      <c r="F872" t="s">
        <v>2982</v>
      </c>
    </row>
    <row r="873" spans="1:6" x14ac:dyDescent="0.35">
      <c r="A873" s="1">
        <v>351010</v>
      </c>
      <c r="B873" t="s">
        <v>3643</v>
      </c>
      <c r="C873" t="s">
        <v>2973</v>
      </c>
      <c r="D873" t="s">
        <v>2988</v>
      </c>
      <c r="E873" t="s">
        <v>2974</v>
      </c>
      <c r="F873" t="s">
        <v>2982</v>
      </c>
    </row>
    <row r="874" spans="1:6" x14ac:dyDescent="0.35">
      <c r="A874" s="1">
        <v>351020</v>
      </c>
      <c r="B874" t="s">
        <v>3644</v>
      </c>
      <c r="C874" t="s">
        <v>2973</v>
      </c>
      <c r="D874" t="s">
        <v>2988</v>
      </c>
      <c r="E874" t="s">
        <v>2974</v>
      </c>
      <c r="F874" t="s">
        <v>2982</v>
      </c>
    </row>
    <row r="875" spans="1:6" x14ac:dyDescent="0.35">
      <c r="A875" s="1">
        <v>352000</v>
      </c>
      <c r="B875" t="s">
        <v>806</v>
      </c>
      <c r="C875" t="s">
        <v>2973</v>
      </c>
      <c r="D875" t="s">
        <v>2988</v>
      </c>
      <c r="E875" t="s">
        <v>2974</v>
      </c>
      <c r="F875" t="s">
        <v>2982</v>
      </c>
    </row>
    <row r="876" spans="1:6" x14ac:dyDescent="0.35">
      <c r="A876" s="1">
        <v>352001</v>
      </c>
      <c r="B876" t="s">
        <v>1822</v>
      </c>
      <c r="C876" t="s">
        <v>2973</v>
      </c>
      <c r="D876" t="s">
        <v>2988</v>
      </c>
      <c r="E876" t="s">
        <v>2974</v>
      </c>
      <c r="F876" t="s">
        <v>2982</v>
      </c>
    </row>
    <row r="877" spans="1:6" x14ac:dyDescent="0.35">
      <c r="A877" s="1">
        <v>352100</v>
      </c>
      <c r="B877" t="s">
        <v>3157</v>
      </c>
      <c r="C877" t="s">
        <v>2973</v>
      </c>
      <c r="D877" t="s">
        <v>2988</v>
      </c>
      <c r="E877" t="s">
        <v>2974</v>
      </c>
      <c r="F877" t="s">
        <v>2982</v>
      </c>
    </row>
    <row r="878" spans="1:6" x14ac:dyDescent="0.35">
      <c r="A878" s="1">
        <v>352800</v>
      </c>
      <c r="B878" t="s">
        <v>3645</v>
      </c>
      <c r="C878" t="s">
        <v>2973</v>
      </c>
      <c r="D878" t="s">
        <v>2988</v>
      </c>
      <c r="E878" t="s">
        <v>2974</v>
      </c>
      <c r="F878" t="s">
        <v>2982</v>
      </c>
    </row>
    <row r="879" spans="1:6" x14ac:dyDescent="0.35">
      <c r="A879" s="1">
        <v>352900</v>
      </c>
      <c r="B879" t="s">
        <v>759</v>
      </c>
      <c r="C879" t="s">
        <v>2973</v>
      </c>
      <c r="D879" t="s">
        <v>2988</v>
      </c>
      <c r="E879" t="s">
        <v>2974</v>
      </c>
      <c r="F879" t="s">
        <v>2982</v>
      </c>
    </row>
    <row r="880" spans="1:6" x14ac:dyDescent="0.35">
      <c r="A880" s="1">
        <v>381000</v>
      </c>
      <c r="B880" t="s">
        <v>2949</v>
      </c>
      <c r="C880" t="s">
        <v>2973</v>
      </c>
      <c r="D880" t="s">
        <v>2988</v>
      </c>
      <c r="E880" t="s">
        <v>2980</v>
      </c>
      <c r="F880" t="s">
        <v>3001</v>
      </c>
    </row>
    <row r="881" spans="1:6" x14ac:dyDescent="0.35">
      <c r="A881" s="1">
        <v>381001</v>
      </c>
      <c r="B881" t="s">
        <v>3646</v>
      </c>
      <c r="C881" t="s">
        <v>2973</v>
      </c>
      <c r="D881" t="s">
        <v>2988</v>
      </c>
      <c r="E881" t="s">
        <v>2980</v>
      </c>
      <c r="F881" t="s">
        <v>3001</v>
      </c>
    </row>
    <row r="882" spans="1:6" x14ac:dyDescent="0.35">
      <c r="A882" s="1">
        <v>381010</v>
      </c>
      <c r="B882" t="s">
        <v>3647</v>
      </c>
      <c r="C882" t="s">
        <v>2973</v>
      </c>
      <c r="D882" t="s">
        <v>2988</v>
      </c>
      <c r="E882" t="s">
        <v>2980</v>
      </c>
      <c r="F882" t="s">
        <v>3001</v>
      </c>
    </row>
    <row r="883" spans="1:6" x14ac:dyDescent="0.35">
      <c r="A883" s="1">
        <v>381100</v>
      </c>
      <c r="B883" t="s">
        <v>2947</v>
      </c>
      <c r="C883" t="s">
        <v>2973</v>
      </c>
      <c r="D883" t="s">
        <v>2988</v>
      </c>
      <c r="E883" t="s">
        <v>2980</v>
      </c>
      <c r="F883" t="s">
        <v>3001</v>
      </c>
    </row>
    <row r="884" spans="1:6" x14ac:dyDescent="0.35">
      <c r="A884" s="1">
        <v>381101</v>
      </c>
      <c r="B884" t="s">
        <v>3648</v>
      </c>
      <c r="C884" t="s">
        <v>2973</v>
      </c>
      <c r="D884" t="s">
        <v>2988</v>
      </c>
      <c r="E884" t="s">
        <v>2980</v>
      </c>
      <c r="F884" t="s">
        <v>3001</v>
      </c>
    </row>
    <row r="885" spans="1:6" x14ac:dyDescent="0.35">
      <c r="A885" s="1">
        <v>381102</v>
      </c>
      <c r="B885" t="s">
        <v>3649</v>
      </c>
      <c r="C885" t="s">
        <v>2973</v>
      </c>
      <c r="D885" t="s">
        <v>2988</v>
      </c>
      <c r="E885" t="s">
        <v>2980</v>
      </c>
      <c r="F885" t="s">
        <v>3001</v>
      </c>
    </row>
    <row r="886" spans="1:6" x14ac:dyDescent="0.35">
      <c r="A886" s="1">
        <v>381110</v>
      </c>
      <c r="B886" t="s">
        <v>3650</v>
      </c>
      <c r="C886" t="s">
        <v>2973</v>
      </c>
      <c r="D886" t="s">
        <v>2988</v>
      </c>
      <c r="E886" t="s">
        <v>2980</v>
      </c>
      <c r="F886" t="s">
        <v>3001</v>
      </c>
    </row>
    <row r="887" spans="1:6" x14ac:dyDescent="0.35">
      <c r="A887" s="1">
        <v>381111</v>
      </c>
      <c r="B887" t="s">
        <v>3651</v>
      </c>
      <c r="C887" t="s">
        <v>2973</v>
      </c>
      <c r="D887" t="s">
        <v>2988</v>
      </c>
      <c r="E887" t="s">
        <v>2980</v>
      </c>
      <c r="F887" t="s">
        <v>3001</v>
      </c>
    </row>
    <row r="888" spans="1:6" x14ac:dyDescent="0.35">
      <c r="A888" s="1">
        <v>381112</v>
      </c>
      <c r="B888" t="s">
        <v>3652</v>
      </c>
      <c r="C888" t="s">
        <v>2973</v>
      </c>
      <c r="D888" t="s">
        <v>2988</v>
      </c>
      <c r="E888" t="s">
        <v>2980</v>
      </c>
      <c r="F888" t="s">
        <v>3001</v>
      </c>
    </row>
    <row r="889" spans="1:6" x14ac:dyDescent="0.35">
      <c r="A889" s="1">
        <v>381115</v>
      </c>
      <c r="B889" t="s">
        <v>3653</v>
      </c>
      <c r="C889" t="s">
        <v>2973</v>
      </c>
      <c r="D889" t="s">
        <v>2988</v>
      </c>
      <c r="E889" t="s">
        <v>2980</v>
      </c>
      <c r="F889" t="s">
        <v>3001</v>
      </c>
    </row>
    <row r="890" spans="1:6" x14ac:dyDescent="0.35">
      <c r="A890" s="1">
        <v>381116</v>
      </c>
      <c r="B890" t="s">
        <v>3654</v>
      </c>
      <c r="C890" t="s">
        <v>2973</v>
      </c>
      <c r="D890" t="s">
        <v>2988</v>
      </c>
      <c r="E890" t="s">
        <v>2980</v>
      </c>
      <c r="F890" t="s">
        <v>3001</v>
      </c>
    </row>
    <row r="891" spans="1:6" x14ac:dyDescent="0.35">
      <c r="A891" s="1">
        <v>381117</v>
      </c>
      <c r="B891" t="s">
        <v>3655</v>
      </c>
      <c r="C891" t="s">
        <v>2973</v>
      </c>
      <c r="D891" t="s">
        <v>2988</v>
      </c>
      <c r="E891" t="s">
        <v>2980</v>
      </c>
      <c r="F891" t="s">
        <v>3001</v>
      </c>
    </row>
    <row r="892" spans="1:6" x14ac:dyDescent="0.35">
      <c r="A892" s="1">
        <v>381120</v>
      </c>
      <c r="B892" t="s">
        <v>3656</v>
      </c>
      <c r="C892" t="s">
        <v>2973</v>
      </c>
      <c r="D892" t="s">
        <v>2988</v>
      </c>
      <c r="E892" t="s">
        <v>2980</v>
      </c>
      <c r="F892" t="s">
        <v>3001</v>
      </c>
    </row>
    <row r="893" spans="1:6" x14ac:dyDescent="0.35">
      <c r="A893" s="1">
        <v>381121</v>
      </c>
      <c r="B893" t="s">
        <v>3657</v>
      </c>
      <c r="C893" t="s">
        <v>2973</v>
      </c>
      <c r="D893" t="s">
        <v>2988</v>
      </c>
      <c r="E893" t="s">
        <v>2980</v>
      </c>
      <c r="F893" t="s">
        <v>3001</v>
      </c>
    </row>
    <row r="894" spans="1:6" x14ac:dyDescent="0.35">
      <c r="A894" s="1">
        <v>381122</v>
      </c>
      <c r="B894" t="s">
        <v>3658</v>
      </c>
      <c r="C894" t="s">
        <v>2973</v>
      </c>
      <c r="D894" t="s">
        <v>2988</v>
      </c>
      <c r="E894" t="s">
        <v>2980</v>
      </c>
      <c r="F894" t="s">
        <v>3001</v>
      </c>
    </row>
    <row r="895" spans="1:6" x14ac:dyDescent="0.35">
      <c r="A895" s="1">
        <v>381125</v>
      </c>
      <c r="B895" t="s">
        <v>3659</v>
      </c>
      <c r="C895" t="s">
        <v>2973</v>
      </c>
      <c r="D895" t="s">
        <v>2988</v>
      </c>
      <c r="E895" t="s">
        <v>2980</v>
      </c>
      <c r="F895" t="s">
        <v>3001</v>
      </c>
    </row>
    <row r="896" spans="1:6" x14ac:dyDescent="0.35">
      <c r="A896" s="1">
        <v>381126</v>
      </c>
      <c r="B896" t="s">
        <v>3660</v>
      </c>
      <c r="C896" t="s">
        <v>2973</v>
      </c>
      <c r="D896" t="s">
        <v>2988</v>
      </c>
      <c r="E896" t="s">
        <v>2980</v>
      </c>
      <c r="F896" t="s">
        <v>3001</v>
      </c>
    </row>
    <row r="897" spans="1:6" x14ac:dyDescent="0.35">
      <c r="A897" s="1">
        <v>381127</v>
      </c>
      <c r="B897" t="s">
        <v>3661</v>
      </c>
      <c r="C897" t="s">
        <v>2973</v>
      </c>
      <c r="D897" t="s">
        <v>2988</v>
      </c>
      <c r="E897" t="s">
        <v>2980</v>
      </c>
      <c r="F897" t="s">
        <v>3001</v>
      </c>
    </row>
    <row r="898" spans="1:6" x14ac:dyDescent="0.35">
      <c r="A898" s="1">
        <v>381130</v>
      </c>
      <c r="B898" t="s">
        <v>3662</v>
      </c>
      <c r="C898" t="s">
        <v>2973</v>
      </c>
      <c r="D898" t="s">
        <v>2988</v>
      </c>
      <c r="E898" t="s">
        <v>2980</v>
      </c>
      <c r="F898" t="s">
        <v>3001</v>
      </c>
    </row>
    <row r="899" spans="1:6" x14ac:dyDescent="0.35">
      <c r="A899" s="1">
        <v>381131</v>
      </c>
      <c r="B899" t="s">
        <v>3663</v>
      </c>
      <c r="C899" t="s">
        <v>2973</v>
      </c>
      <c r="D899" t="s">
        <v>2988</v>
      </c>
      <c r="E899" t="s">
        <v>2980</v>
      </c>
      <c r="F899" t="s">
        <v>3001</v>
      </c>
    </row>
    <row r="900" spans="1:6" x14ac:dyDescent="0.35">
      <c r="A900" s="1">
        <v>381132</v>
      </c>
      <c r="B900" t="s">
        <v>3664</v>
      </c>
      <c r="C900" t="s">
        <v>2973</v>
      </c>
      <c r="D900" t="s">
        <v>2988</v>
      </c>
      <c r="E900" t="s">
        <v>2980</v>
      </c>
      <c r="F900" t="s">
        <v>3001</v>
      </c>
    </row>
    <row r="901" spans="1:6" x14ac:dyDescent="0.35">
      <c r="A901" s="1">
        <v>381140</v>
      </c>
      <c r="B901" t="s">
        <v>3665</v>
      </c>
      <c r="C901" t="s">
        <v>2973</v>
      </c>
      <c r="D901" t="s">
        <v>2988</v>
      </c>
      <c r="E901" t="s">
        <v>2980</v>
      </c>
      <c r="F901" t="s">
        <v>3001</v>
      </c>
    </row>
    <row r="902" spans="1:6" x14ac:dyDescent="0.35">
      <c r="A902" s="1">
        <v>381141</v>
      </c>
      <c r="B902" t="s">
        <v>3666</v>
      </c>
      <c r="C902" t="s">
        <v>2973</v>
      </c>
      <c r="D902" t="s">
        <v>2988</v>
      </c>
      <c r="E902" t="s">
        <v>2980</v>
      </c>
      <c r="F902" t="s">
        <v>3001</v>
      </c>
    </row>
    <row r="903" spans="1:6" x14ac:dyDescent="0.35">
      <c r="A903" s="1">
        <v>381142</v>
      </c>
      <c r="B903" t="s">
        <v>3667</v>
      </c>
      <c r="C903" t="s">
        <v>2973</v>
      </c>
      <c r="D903" t="s">
        <v>2988</v>
      </c>
      <c r="E903" t="s">
        <v>2980</v>
      </c>
      <c r="F903" t="s">
        <v>3001</v>
      </c>
    </row>
    <row r="904" spans="1:6" x14ac:dyDescent="0.35">
      <c r="A904" s="1">
        <v>381145</v>
      </c>
      <c r="B904" t="s">
        <v>3668</v>
      </c>
      <c r="C904" t="s">
        <v>2973</v>
      </c>
      <c r="D904" t="s">
        <v>2988</v>
      </c>
      <c r="E904" t="s">
        <v>2980</v>
      </c>
      <c r="F904" t="s">
        <v>3001</v>
      </c>
    </row>
    <row r="905" spans="1:6" x14ac:dyDescent="0.35">
      <c r="A905" s="1">
        <v>381146</v>
      </c>
      <c r="B905" t="s">
        <v>3669</v>
      </c>
      <c r="C905" t="s">
        <v>2973</v>
      </c>
      <c r="D905" t="s">
        <v>2988</v>
      </c>
      <c r="E905" t="s">
        <v>2980</v>
      </c>
      <c r="F905" t="s">
        <v>3001</v>
      </c>
    </row>
    <row r="906" spans="1:6" x14ac:dyDescent="0.35">
      <c r="A906" s="1">
        <v>381147</v>
      </c>
      <c r="B906" t="s">
        <v>3670</v>
      </c>
      <c r="C906" t="s">
        <v>2973</v>
      </c>
      <c r="D906" t="s">
        <v>2988</v>
      </c>
      <c r="E906" t="s">
        <v>2980</v>
      </c>
      <c r="F906" t="s">
        <v>3001</v>
      </c>
    </row>
    <row r="907" spans="1:6" x14ac:dyDescent="0.35">
      <c r="A907" s="1">
        <v>381150</v>
      </c>
      <c r="B907" t="s">
        <v>3671</v>
      </c>
      <c r="C907" t="s">
        <v>2973</v>
      </c>
      <c r="D907" t="s">
        <v>2988</v>
      </c>
      <c r="E907" t="s">
        <v>2980</v>
      </c>
      <c r="F907" t="s">
        <v>3001</v>
      </c>
    </row>
    <row r="908" spans="1:6" x14ac:dyDescent="0.35">
      <c r="A908" s="1">
        <v>381151</v>
      </c>
      <c r="B908" t="s">
        <v>3672</v>
      </c>
      <c r="C908" t="s">
        <v>2973</v>
      </c>
      <c r="D908" t="s">
        <v>2988</v>
      </c>
      <c r="E908" t="s">
        <v>2980</v>
      </c>
      <c r="F908" t="s">
        <v>3001</v>
      </c>
    </row>
    <row r="909" spans="1:6" x14ac:dyDescent="0.35">
      <c r="A909" s="1">
        <v>381152</v>
      </c>
      <c r="B909" t="s">
        <v>3673</v>
      </c>
      <c r="C909" t="s">
        <v>2973</v>
      </c>
      <c r="D909" t="s">
        <v>2988</v>
      </c>
      <c r="E909" t="s">
        <v>2980</v>
      </c>
      <c r="F909" t="s">
        <v>3001</v>
      </c>
    </row>
    <row r="910" spans="1:6" x14ac:dyDescent="0.35">
      <c r="A910" s="1">
        <v>381160</v>
      </c>
      <c r="B910" t="s">
        <v>3674</v>
      </c>
      <c r="C910" t="s">
        <v>2973</v>
      </c>
      <c r="D910" t="s">
        <v>2988</v>
      </c>
      <c r="E910" t="s">
        <v>2980</v>
      </c>
      <c r="F910" t="s">
        <v>3001</v>
      </c>
    </row>
    <row r="911" spans="1:6" x14ac:dyDescent="0.35">
      <c r="A911" s="1">
        <v>381161</v>
      </c>
      <c r="B911" t="s">
        <v>3675</v>
      </c>
      <c r="C911" t="s">
        <v>2973</v>
      </c>
      <c r="D911" t="s">
        <v>2988</v>
      </c>
      <c r="E911" t="s">
        <v>2980</v>
      </c>
      <c r="F911" t="s">
        <v>3001</v>
      </c>
    </row>
    <row r="912" spans="1:6" x14ac:dyDescent="0.35">
      <c r="A912" s="1">
        <v>381162</v>
      </c>
      <c r="B912" t="s">
        <v>3676</v>
      </c>
      <c r="C912" t="s">
        <v>2973</v>
      </c>
      <c r="D912" t="s">
        <v>2988</v>
      </c>
      <c r="E912" t="s">
        <v>2980</v>
      </c>
      <c r="F912" t="s">
        <v>3001</v>
      </c>
    </row>
    <row r="913" spans="1:6" x14ac:dyDescent="0.35">
      <c r="A913" s="1">
        <v>381170</v>
      </c>
      <c r="B913" t="s">
        <v>3677</v>
      </c>
      <c r="C913" t="s">
        <v>2973</v>
      </c>
      <c r="D913" t="s">
        <v>2988</v>
      </c>
      <c r="E913" t="s">
        <v>2980</v>
      </c>
      <c r="F913" t="s">
        <v>3001</v>
      </c>
    </row>
    <row r="914" spans="1:6" x14ac:dyDescent="0.35">
      <c r="A914" s="1">
        <v>381171</v>
      </c>
      <c r="B914" t="s">
        <v>3678</v>
      </c>
      <c r="C914" t="s">
        <v>2973</v>
      </c>
      <c r="D914" t="s">
        <v>2988</v>
      </c>
      <c r="E914" t="s">
        <v>2980</v>
      </c>
      <c r="F914" t="s">
        <v>3001</v>
      </c>
    </row>
    <row r="915" spans="1:6" x14ac:dyDescent="0.35">
      <c r="A915" s="1">
        <v>381172</v>
      </c>
      <c r="B915" t="s">
        <v>3679</v>
      </c>
      <c r="C915" t="s">
        <v>2973</v>
      </c>
      <c r="D915" t="s">
        <v>2988</v>
      </c>
      <c r="E915" t="s">
        <v>2980</v>
      </c>
      <c r="F915" t="s">
        <v>3001</v>
      </c>
    </row>
    <row r="916" spans="1:6" x14ac:dyDescent="0.35">
      <c r="A916" s="1">
        <v>381180</v>
      </c>
      <c r="B916" t="s">
        <v>3680</v>
      </c>
      <c r="C916" t="s">
        <v>2973</v>
      </c>
      <c r="D916" t="s">
        <v>2988</v>
      </c>
      <c r="E916" t="s">
        <v>2980</v>
      </c>
      <c r="F916" t="s">
        <v>3001</v>
      </c>
    </row>
    <row r="917" spans="1:6" x14ac:dyDescent="0.35">
      <c r="A917" s="1">
        <v>381181</v>
      </c>
      <c r="B917" t="s">
        <v>3681</v>
      </c>
      <c r="C917" t="s">
        <v>2973</v>
      </c>
      <c r="D917" t="s">
        <v>2988</v>
      </c>
      <c r="E917" t="s">
        <v>2980</v>
      </c>
      <c r="F917" t="s">
        <v>3001</v>
      </c>
    </row>
    <row r="918" spans="1:6" x14ac:dyDescent="0.35">
      <c r="A918" s="1">
        <v>381182</v>
      </c>
      <c r="B918" t="s">
        <v>3682</v>
      </c>
      <c r="C918" t="s">
        <v>2973</v>
      </c>
      <c r="D918" t="s">
        <v>2988</v>
      </c>
      <c r="E918" t="s">
        <v>2980</v>
      </c>
      <c r="F918" t="s">
        <v>3001</v>
      </c>
    </row>
    <row r="919" spans="1:6" x14ac:dyDescent="0.35">
      <c r="A919" s="1">
        <v>381300</v>
      </c>
      <c r="B919" t="s">
        <v>3683</v>
      </c>
      <c r="C919" t="s">
        <v>2973</v>
      </c>
      <c r="D919" t="s">
        <v>2988</v>
      </c>
      <c r="E919" t="s">
        <v>2980</v>
      </c>
      <c r="F919" t="s">
        <v>3001</v>
      </c>
    </row>
    <row r="920" spans="1:6" x14ac:dyDescent="0.35">
      <c r="A920" s="1">
        <v>381301</v>
      </c>
      <c r="B920" t="s">
        <v>3684</v>
      </c>
      <c r="C920" t="s">
        <v>2973</v>
      </c>
      <c r="D920" t="s">
        <v>2988</v>
      </c>
      <c r="E920" t="s">
        <v>2980</v>
      </c>
      <c r="F920" t="s">
        <v>3001</v>
      </c>
    </row>
    <row r="921" spans="1:6" x14ac:dyDescent="0.35">
      <c r="A921" s="1">
        <v>381302</v>
      </c>
      <c r="B921" t="s">
        <v>3685</v>
      </c>
      <c r="C921" t="s">
        <v>2973</v>
      </c>
      <c r="D921" t="s">
        <v>2988</v>
      </c>
      <c r="E921" t="s">
        <v>2980</v>
      </c>
      <c r="F921" t="s">
        <v>3001</v>
      </c>
    </row>
    <row r="922" spans="1:6" x14ac:dyDescent="0.35">
      <c r="A922" s="1">
        <v>381320</v>
      </c>
      <c r="B922" t="s">
        <v>3686</v>
      </c>
      <c r="C922" t="s">
        <v>2973</v>
      </c>
      <c r="D922" t="s">
        <v>2988</v>
      </c>
      <c r="E922" t="s">
        <v>2980</v>
      </c>
      <c r="F922" t="s">
        <v>3001</v>
      </c>
    </row>
    <row r="923" spans="1:6" x14ac:dyDescent="0.35">
      <c r="A923" s="1">
        <v>381321</v>
      </c>
      <c r="B923" t="s">
        <v>3687</v>
      </c>
      <c r="C923" t="s">
        <v>2973</v>
      </c>
      <c r="D923" t="s">
        <v>2988</v>
      </c>
      <c r="E923" t="s">
        <v>2980</v>
      </c>
      <c r="F923" t="s">
        <v>3001</v>
      </c>
    </row>
    <row r="924" spans="1:6" x14ac:dyDescent="0.35">
      <c r="A924" s="1">
        <v>381322</v>
      </c>
      <c r="B924" t="s">
        <v>3688</v>
      </c>
      <c r="C924" t="s">
        <v>2973</v>
      </c>
      <c r="D924" t="s">
        <v>2988</v>
      </c>
      <c r="E924" t="s">
        <v>2980</v>
      </c>
      <c r="F924" t="s">
        <v>3001</v>
      </c>
    </row>
    <row r="925" spans="1:6" x14ac:dyDescent="0.35">
      <c r="A925" s="1">
        <v>381360</v>
      </c>
      <c r="B925" t="s">
        <v>3689</v>
      </c>
      <c r="C925" t="s">
        <v>2973</v>
      </c>
      <c r="D925" t="s">
        <v>2988</v>
      </c>
      <c r="E925" t="s">
        <v>2980</v>
      </c>
      <c r="F925" t="s">
        <v>3001</v>
      </c>
    </row>
    <row r="926" spans="1:6" x14ac:dyDescent="0.35">
      <c r="A926" s="1">
        <v>381361</v>
      </c>
      <c r="B926" t="s">
        <v>3690</v>
      </c>
      <c r="C926" t="s">
        <v>2973</v>
      </c>
      <c r="D926" t="s">
        <v>2988</v>
      </c>
      <c r="E926" t="s">
        <v>2980</v>
      </c>
      <c r="F926" t="s">
        <v>3001</v>
      </c>
    </row>
    <row r="927" spans="1:6" x14ac:dyDescent="0.35">
      <c r="A927" s="1">
        <v>381362</v>
      </c>
      <c r="B927" t="s">
        <v>3691</v>
      </c>
      <c r="C927" t="s">
        <v>2973</v>
      </c>
      <c r="D927" t="s">
        <v>2988</v>
      </c>
      <c r="E927" t="s">
        <v>2980</v>
      </c>
      <c r="F927" t="s">
        <v>3001</v>
      </c>
    </row>
    <row r="928" spans="1:6" x14ac:dyDescent="0.35">
      <c r="A928" s="1">
        <v>381400</v>
      </c>
      <c r="B928" t="s">
        <v>3692</v>
      </c>
      <c r="C928" t="s">
        <v>2973</v>
      </c>
      <c r="D928" t="s">
        <v>2988</v>
      </c>
      <c r="E928" t="s">
        <v>2980</v>
      </c>
      <c r="F928" t="s">
        <v>3001</v>
      </c>
    </row>
    <row r="929" spans="1:6" x14ac:dyDescent="0.35">
      <c r="A929" s="1">
        <v>381401</v>
      </c>
      <c r="B929" t="s">
        <v>3693</v>
      </c>
      <c r="C929" t="s">
        <v>2973</v>
      </c>
      <c r="D929" t="s">
        <v>2988</v>
      </c>
      <c r="E929" t="s">
        <v>2980</v>
      </c>
      <c r="F929" t="s">
        <v>3001</v>
      </c>
    </row>
    <row r="930" spans="1:6" x14ac:dyDescent="0.35">
      <c r="A930" s="1">
        <v>381402</v>
      </c>
      <c r="B930" t="s">
        <v>3694</v>
      </c>
      <c r="C930" t="s">
        <v>2973</v>
      </c>
      <c r="D930" t="s">
        <v>2988</v>
      </c>
      <c r="E930" t="s">
        <v>2980</v>
      </c>
      <c r="F930" t="s">
        <v>3001</v>
      </c>
    </row>
    <row r="931" spans="1:6" x14ac:dyDescent="0.35">
      <c r="A931" s="1">
        <v>381410</v>
      </c>
      <c r="B931" t="s">
        <v>3695</v>
      </c>
      <c r="C931" t="s">
        <v>2973</v>
      </c>
      <c r="D931" t="s">
        <v>2988</v>
      </c>
      <c r="E931" t="s">
        <v>2980</v>
      </c>
      <c r="F931" t="s">
        <v>3001</v>
      </c>
    </row>
    <row r="932" spans="1:6" x14ac:dyDescent="0.35">
      <c r="A932" s="1">
        <v>381411</v>
      </c>
      <c r="B932" t="s">
        <v>3696</v>
      </c>
      <c r="C932" t="s">
        <v>2973</v>
      </c>
      <c r="D932" t="s">
        <v>2988</v>
      </c>
      <c r="E932" t="s">
        <v>2980</v>
      </c>
      <c r="F932" t="s">
        <v>3001</v>
      </c>
    </row>
    <row r="933" spans="1:6" x14ac:dyDescent="0.35">
      <c r="A933" s="1">
        <v>381412</v>
      </c>
      <c r="B933" t="s">
        <v>3697</v>
      </c>
      <c r="C933" t="s">
        <v>2973</v>
      </c>
      <c r="D933" t="s">
        <v>2988</v>
      </c>
      <c r="E933" t="s">
        <v>2980</v>
      </c>
      <c r="F933" t="s">
        <v>3001</v>
      </c>
    </row>
    <row r="934" spans="1:6" x14ac:dyDescent="0.35">
      <c r="A934" s="1">
        <v>381420</v>
      </c>
      <c r="B934" t="s">
        <v>3698</v>
      </c>
      <c r="C934" t="s">
        <v>2973</v>
      </c>
      <c r="D934" t="s">
        <v>2988</v>
      </c>
      <c r="E934" t="s">
        <v>2980</v>
      </c>
      <c r="F934" t="s">
        <v>3001</v>
      </c>
    </row>
    <row r="935" spans="1:6" x14ac:dyDescent="0.35">
      <c r="A935" s="1">
        <v>381421</v>
      </c>
      <c r="B935" t="s">
        <v>3699</v>
      </c>
      <c r="C935" t="s">
        <v>2973</v>
      </c>
      <c r="D935" t="s">
        <v>2988</v>
      </c>
      <c r="E935" t="s">
        <v>2980</v>
      </c>
      <c r="F935" t="s">
        <v>3001</v>
      </c>
    </row>
    <row r="936" spans="1:6" x14ac:dyDescent="0.35">
      <c r="A936" s="1">
        <v>381422</v>
      </c>
      <c r="B936" t="s">
        <v>3700</v>
      </c>
      <c r="C936" t="s">
        <v>2973</v>
      </c>
      <c r="D936" t="s">
        <v>2988</v>
      </c>
      <c r="E936" t="s">
        <v>2980</v>
      </c>
      <c r="F936" t="s">
        <v>3001</v>
      </c>
    </row>
    <row r="937" spans="1:6" x14ac:dyDescent="0.35">
      <c r="A937" s="1">
        <v>381800</v>
      </c>
      <c r="B937" t="s">
        <v>3701</v>
      </c>
      <c r="C937" t="s">
        <v>2973</v>
      </c>
      <c r="D937" t="s">
        <v>2988</v>
      </c>
      <c r="E937" t="s">
        <v>2974</v>
      </c>
      <c r="F937" t="s">
        <v>2982</v>
      </c>
    </row>
    <row r="938" spans="1:6" x14ac:dyDescent="0.35">
      <c r="A938" s="1">
        <v>381801</v>
      </c>
      <c r="B938" t="s">
        <v>3702</v>
      </c>
      <c r="C938" t="s">
        <v>2973</v>
      </c>
      <c r="D938" t="s">
        <v>2988</v>
      </c>
      <c r="E938" t="s">
        <v>2974</v>
      </c>
      <c r="F938" t="s">
        <v>2982</v>
      </c>
    </row>
    <row r="939" spans="1:6" x14ac:dyDescent="0.35">
      <c r="A939" s="1">
        <v>381802</v>
      </c>
      <c r="B939" t="s">
        <v>3703</v>
      </c>
      <c r="C939" t="s">
        <v>2973</v>
      </c>
      <c r="D939" t="s">
        <v>2988</v>
      </c>
      <c r="E939" t="s">
        <v>2974</v>
      </c>
      <c r="F939" t="s">
        <v>2982</v>
      </c>
    </row>
    <row r="940" spans="1:6" x14ac:dyDescent="0.35">
      <c r="A940" s="1">
        <v>381810</v>
      </c>
      <c r="B940" t="s">
        <v>3704</v>
      </c>
      <c r="C940" t="s">
        <v>2973</v>
      </c>
      <c r="D940" t="s">
        <v>2988</v>
      </c>
      <c r="E940" t="s">
        <v>2974</v>
      </c>
      <c r="F940" t="s">
        <v>2982</v>
      </c>
    </row>
    <row r="941" spans="1:6" x14ac:dyDescent="0.35">
      <c r="A941" s="1">
        <v>381811</v>
      </c>
      <c r="B941" t="s">
        <v>3705</v>
      </c>
      <c r="C941" t="s">
        <v>2973</v>
      </c>
      <c r="D941" t="s">
        <v>2988</v>
      </c>
      <c r="E941" t="s">
        <v>2974</v>
      </c>
      <c r="F941" t="s">
        <v>2982</v>
      </c>
    </row>
    <row r="942" spans="1:6" x14ac:dyDescent="0.35">
      <c r="A942" s="1">
        <v>381812</v>
      </c>
      <c r="B942" t="s">
        <v>3706</v>
      </c>
      <c r="C942" t="s">
        <v>2973</v>
      </c>
      <c r="D942" t="s">
        <v>2988</v>
      </c>
      <c r="E942" t="s">
        <v>2974</v>
      </c>
      <c r="F942" t="s">
        <v>2982</v>
      </c>
    </row>
    <row r="943" spans="1:6" x14ac:dyDescent="0.35">
      <c r="A943" s="1">
        <v>381820</v>
      </c>
      <c r="B943" t="s">
        <v>876</v>
      </c>
      <c r="C943" t="s">
        <v>2973</v>
      </c>
      <c r="D943" t="s">
        <v>2988</v>
      </c>
      <c r="E943" t="s">
        <v>2974</v>
      </c>
      <c r="F943" t="s">
        <v>2982</v>
      </c>
    </row>
    <row r="944" spans="1:6" x14ac:dyDescent="0.35">
      <c r="A944" s="1">
        <v>381821</v>
      </c>
      <c r="B944" t="s">
        <v>3707</v>
      </c>
      <c r="C944" t="s">
        <v>2973</v>
      </c>
      <c r="D944" t="s">
        <v>2988</v>
      </c>
      <c r="E944" t="s">
        <v>2974</v>
      </c>
      <c r="F944" t="s">
        <v>2982</v>
      </c>
    </row>
    <row r="945" spans="1:6" x14ac:dyDescent="0.35">
      <c r="A945" s="1">
        <v>381822</v>
      </c>
      <c r="B945" t="s">
        <v>3708</v>
      </c>
      <c r="C945" t="s">
        <v>2973</v>
      </c>
      <c r="D945" t="s">
        <v>2988</v>
      </c>
      <c r="E945" t="s">
        <v>2974</v>
      </c>
      <c r="F945" t="s">
        <v>2982</v>
      </c>
    </row>
    <row r="946" spans="1:6" x14ac:dyDescent="0.35">
      <c r="A946" s="1">
        <v>381830</v>
      </c>
      <c r="B946" t="s">
        <v>434</v>
      </c>
      <c r="C946" t="s">
        <v>2973</v>
      </c>
      <c r="D946" t="s">
        <v>2988</v>
      </c>
      <c r="E946" t="s">
        <v>2974</v>
      </c>
      <c r="F946" t="s">
        <v>2982</v>
      </c>
    </row>
    <row r="947" spans="1:6" x14ac:dyDescent="0.35">
      <c r="A947" s="1">
        <v>381831</v>
      </c>
      <c r="B947" t="s">
        <v>3709</v>
      </c>
      <c r="C947" t="s">
        <v>2973</v>
      </c>
      <c r="D947" t="s">
        <v>2988</v>
      </c>
      <c r="E947" t="s">
        <v>2974</v>
      </c>
      <c r="F947" t="s">
        <v>2982</v>
      </c>
    </row>
    <row r="948" spans="1:6" x14ac:dyDescent="0.35">
      <c r="A948" s="1">
        <v>382300</v>
      </c>
      <c r="B948" t="s">
        <v>3710</v>
      </c>
      <c r="C948" t="s">
        <v>2973</v>
      </c>
      <c r="D948" t="s">
        <v>2988</v>
      </c>
      <c r="E948" t="s">
        <v>2974</v>
      </c>
      <c r="F948" t="s">
        <v>2982</v>
      </c>
    </row>
    <row r="949" spans="1:6" x14ac:dyDescent="0.35">
      <c r="A949" s="1">
        <v>382310</v>
      </c>
      <c r="B949" t="s">
        <v>3711</v>
      </c>
      <c r="C949" t="s">
        <v>2973</v>
      </c>
      <c r="D949" t="s">
        <v>2988</v>
      </c>
      <c r="E949" t="s">
        <v>2974</v>
      </c>
      <c r="F949" t="s">
        <v>2982</v>
      </c>
    </row>
    <row r="950" spans="1:6" x14ac:dyDescent="0.35">
      <c r="A950" s="1">
        <v>382320</v>
      </c>
      <c r="B950" t="s">
        <v>3712</v>
      </c>
      <c r="C950" t="s">
        <v>2973</v>
      </c>
      <c r="D950" t="s">
        <v>2988</v>
      </c>
      <c r="E950" t="s">
        <v>2974</v>
      </c>
      <c r="F950" t="s">
        <v>2982</v>
      </c>
    </row>
    <row r="951" spans="1:6" x14ac:dyDescent="0.35">
      <c r="A951" s="1">
        <v>382330</v>
      </c>
      <c r="B951" t="s">
        <v>3713</v>
      </c>
      <c r="C951" t="s">
        <v>2973</v>
      </c>
      <c r="D951" t="s">
        <v>2988</v>
      </c>
      <c r="E951" t="s">
        <v>2974</v>
      </c>
      <c r="F951" t="s">
        <v>2982</v>
      </c>
    </row>
    <row r="952" spans="1:6" x14ac:dyDescent="0.35">
      <c r="A952" s="1">
        <v>382340</v>
      </c>
      <c r="B952" t="s">
        <v>3714</v>
      </c>
      <c r="C952" t="s">
        <v>2973</v>
      </c>
      <c r="D952" t="s">
        <v>2988</v>
      </c>
      <c r="E952" t="s">
        <v>2974</v>
      </c>
      <c r="F952" t="s">
        <v>2982</v>
      </c>
    </row>
    <row r="953" spans="1:6" x14ac:dyDescent="0.35">
      <c r="A953" s="1">
        <v>382350</v>
      </c>
      <c r="B953" t="s">
        <v>3715</v>
      </c>
      <c r="C953" t="s">
        <v>2973</v>
      </c>
      <c r="D953" t="s">
        <v>2988</v>
      </c>
      <c r="E953" t="s">
        <v>2974</v>
      </c>
      <c r="F953" t="s">
        <v>2982</v>
      </c>
    </row>
    <row r="954" spans="1:6" x14ac:dyDescent="0.35">
      <c r="A954" s="1">
        <v>382360</v>
      </c>
      <c r="B954" t="s">
        <v>3716</v>
      </c>
      <c r="C954" t="s">
        <v>2973</v>
      </c>
      <c r="D954" t="s">
        <v>2988</v>
      </c>
      <c r="E954" t="s">
        <v>2974</v>
      </c>
      <c r="F954" t="s">
        <v>2982</v>
      </c>
    </row>
    <row r="955" spans="1:6" x14ac:dyDescent="0.35">
      <c r="A955" s="1">
        <v>382390</v>
      </c>
      <c r="B955" t="s">
        <v>3717</v>
      </c>
      <c r="C955" t="s">
        <v>2973</v>
      </c>
      <c r="D955" t="s">
        <v>2988</v>
      </c>
      <c r="E955" t="s">
        <v>2974</v>
      </c>
      <c r="F955" t="s">
        <v>2982</v>
      </c>
    </row>
    <row r="956" spans="1:6" x14ac:dyDescent="0.35">
      <c r="A956" s="1">
        <v>382500</v>
      </c>
      <c r="B956" t="s">
        <v>3718</v>
      </c>
      <c r="C956" t="s">
        <v>2973</v>
      </c>
      <c r="D956" t="s">
        <v>2988</v>
      </c>
      <c r="E956" t="s">
        <v>2974</v>
      </c>
      <c r="F956" t="s">
        <v>2982</v>
      </c>
    </row>
    <row r="957" spans="1:6" x14ac:dyDescent="0.35">
      <c r="A957" s="1">
        <v>382510</v>
      </c>
      <c r="B957" t="s">
        <v>3719</v>
      </c>
      <c r="C957" t="s">
        <v>2973</v>
      </c>
      <c r="D957" t="s">
        <v>2988</v>
      </c>
      <c r="E957" t="s">
        <v>2974</v>
      </c>
      <c r="F957" t="s">
        <v>2982</v>
      </c>
    </row>
    <row r="958" spans="1:6" x14ac:dyDescent="0.35">
      <c r="A958" s="1">
        <v>382520</v>
      </c>
      <c r="B958" t="s">
        <v>3720</v>
      </c>
      <c r="C958" t="s">
        <v>2973</v>
      </c>
      <c r="D958" t="s">
        <v>2988</v>
      </c>
      <c r="E958" t="s">
        <v>2974</v>
      </c>
      <c r="F958" t="s">
        <v>2982</v>
      </c>
    </row>
    <row r="959" spans="1:6" x14ac:dyDescent="0.35">
      <c r="A959" s="1">
        <v>382540</v>
      </c>
      <c r="B959" t="s">
        <v>51</v>
      </c>
      <c r="C959" t="s">
        <v>2973</v>
      </c>
      <c r="D959" t="s">
        <v>2988</v>
      </c>
      <c r="E959" t="s">
        <v>2974</v>
      </c>
      <c r="F959" t="s">
        <v>2982</v>
      </c>
    </row>
    <row r="960" spans="1:6" x14ac:dyDescent="0.35">
      <c r="A960" s="1">
        <v>382550</v>
      </c>
      <c r="B960" t="s">
        <v>3721</v>
      </c>
      <c r="C960" t="s">
        <v>2973</v>
      </c>
      <c r="D960" t="s">
        <v>2988</v>
      </c>
      <c r="E960" t="s">
        <v>2974</v>
      </c>
      <c r="F960" t="s">
        <v>2982</v>
      </c>
    </row>
    <row r="961" spans="1:6" x14ac:dyDescent="0.35">
      <c r="A961" s="1">
        <v>382560</v>
      </c>
      <c r="B961" t="s">
        <v>3722</v>
      </c>
      <c r="C961" t="s">
        <v>2973</v>
      </c>
      <c r="D961" t="s">
        <v>2988</v>
      </c>
      <c r="E961" t="s">
        <v>2974</v>
      </c>
      <c r="F961" t="s">
        <v>2982</v>
      </c>
    </row>
    <row r="962" spans="1:6" x14ac:dyDescent="0.35">
      <c r="A962" s="1">
        <v>382600</v>
      </c>
      <c r="B962" t="s">
        <v>3723</v>
      </c>
      <c r="C962" t="s">
        <v>2973</v>
      </c>
      <c r="D962" t="s">
        <v>2988</v>
      </c>
      <c r="E962" t="s">
        <v>2974</v>
      </c>
      <c r="F962" t="s">
        <v>2982</v>
      </c>
    </row>
    <row r="963" spans="1:6" x14ac:dyDescent="0.35">
      <c r="A963" s="1">
        <v>382610</v>
      </c>
      <c r="B963" t="s">
        <v>3724</v>
      </c>
      <c r="C963" t="s">
        <v>2973</v>
      </c>
      <c r="D963" t="s">
        <v>2988</v>
      </c>
      <c r="E963" t="s">
        <v>2974</v>
      </c>
      <c r="F963" t="s">
        <v>2982</v>
      </c>
    </row>
    <row r="964" spans="1:6" x14ac:dyDescent="0.35">
      <c r="A964" s="1">
        <v>382620</v>
      </c>
      <c r="B964" t="s">
        <v>3725</v>
      </c>
      <c r="C964" t="s">
        <v>2973</v>
      </c>
      <c r="D964" t="s">
        <v>2988</v>
      </c>
      <c r="E964" t="s">
        <v>2974</v>
      </c>
      <c r="F964" t="s">
        <v>2982</v>
      </c>
    </row>
    <row r="965" spans="1:6" x14ac:dyDescent="0.35">
      <c r="A965" s="1">
        <v>382700</v>
      </c>
      <c r="B965" t="s">
        <v>3726</v>
      </c>
      <c r="C965" t="s">
        <v>2973</v>
      </c>
      <c r="D965" t="s">
        <v>2988</v>
      </c>
      <c r="E965" t="s">
        <v>2974</v>
      </c>
      <c r="F965" t="s">
        <v>2982</v>
      </c>
    </row>
    <row r="966" spans="1:6" x14ac:dyDescent="0.35">
      <c r="A966" s="1">
        <v>388000</v>
      </c>
      <c r="B966" t="s">
        <v>3727</v>
      </c>
      <c r="C966" t="s">
        <v>2973</v>
      </c>
      <c r="D966" t="s">
        <v>2988</v>
      </c>
      <c r="E966" t="s">
        <v>2974</v>
      </c>
      <c r="F966" t="s">
        <v>2982</v>
      </c>
    </row>
    <row r="967" spans="1:6" x14ac:dyDescent="0.35">
      <c r="A967" s="1">
        <v>388020</v>
      </c>
      <c r="B967" t="s">
        <v>3728</v>
      </c>
      <c r="C967" t="s">
        <v>2973</v>
      </c>
      <c r="D967" t="s">
        <v>2988</v>
      </c>
      <c r="E967" t="s">
        <v>2974</v>
      </c>
      <c r="F967" t="s">
        <v>2982</v>
      </c>
    </row>
    <row r="968" spans="1:6" x14ac:dyDescent="0.35">
      <c r="A968" s="1">
        <v>388030</v>
      </c>
      <c r="B968" t="s">
        <v>3729</v>
      </c>
      <c r="C968" t="s">
        <v>2973</v>
      </c>
      <c r="D968" t="s">
        <v>2988</v>
      </c>
      <c r="E968" t="s">
        <v>2974</v>
      </c>
      <c r="F968" t="s">
        <v>2982</v>
      </c>
    </row>
    <row r="969" spans="1:6" x14ac:dyDescent="0.35">
      <c r="A969" s="1">
        <v>388040</v>
      </c>
      <c r="B969" t="s">
        <v>3730</v>
      </c>
      <c r="C969" t="s">
        <v>2973</v>
      </c>
      <c r="D969" t="s">
        <v>2988</v>
      </c>
      <c r="E969" t="s">
        <v>2974</v>
      </c>
      <c r="F969" t="s">
        <v>2982</v>
      </c>
    </row>
    <row r="970" spans="1:6" x14ac:dyDescent="0.35">
      <c r="A970" s="1">
        <v>388060</v>
      </c>
      <c r="B970" t="s">
        <v>3731</v>
      </c>
      <c r="C970" t="s">
        <v>2973</v>
      </c>
      <c r="D970" t="s">
        <v>2988</v>
      </c>
      <c r="E970" t="s">
        <v>2974</v>
      </c>
      <c r="F970" t="s">
        <v>2982</v>
      </c>
    </row>
    <row r="971" spans="1:6" x14ac:dyDescent="0.35">
      <c r="A971" s="1">
        <v>388090</v>
      </c>
      <c r="B971" t="s">
        <v>1606</v>
      </c>
      <c r="C971" t="s">
        <v>2973</v>
      </c>
      <c r="D971" t="s">
        <v>2988</v>
      </c>
      <c r="E971" t="s">
        <v>2974</v>
      </c>
      <c r="F971" t="s">
        <v>2982</v>
      </c>
    </row>
    <row r="972" spans="1:6" x14ac:dyDescent="0.35">
      <c r="A972" s="1">
        <v>388200</v>
      </c>
      <c r="B972" t="s">
        <v>3732</v>
      </c>
      <c r="C972" t="s">
        <v>2973</v>
      </c>
      <c r="D972" t="s">
        <v>2988</v>
      </c>
      <c r="E972" t="s">
        <v>2974</v>
      </c>
      <c r="F972" t="s">
        <v>2982</v>
      </c>
    </row>
    <row r="973" spans="1:6" x14ac:dyDescent="0.35">
      <c r="A973" s="1">
        <v>388210</v>
      </c>
      <c r="B973" t="s">
        <v>3733</v>
      </c>
      <c r="C973" t="s">
        <v>2973</v>
      </c>
      <c r="D973" t="s">
        <v>2988</v>
      </c>
      <c r="E973" t="s">
        <v>2974</v>
      </c>
      <c r="F973" t="s">
        <v>2982</v>
      </c>
    </row>
    <row r="974" spans="1:6" x14ac:dyDescent="0.35">
      <c r="A974" s="1">
        <v>388220</v>
      </c>
      <c r="B974" t="s">
        <v>3734</v>
      </c>
      <c r="C974" t="s">
        <v>2973</v>
      </c>
      <c r="D974" t="s">
        <v>2988</v>
      </c>
      <c r="E974" t="s">
        <v>2974</v>
      </c>
      <c r="F974" t="s">
        <v>2982</v>
      </c>
    </row>
    <row r="975" spans="1:6" x14ac:dyDescent="0.35">
      <c r="A975" s="1">
        <v>388230</v>
      </c>
      <c r="B975" t="s">
        <v>3735</v>
      </c>
      <c r="C975" t="s">
        <v>2973</v>
      </c>
      <c r="D975" t="s">
        <v>2988</v>
      </c>
      <c r="E975" t="s">
        <v>2974</v>
      </c>
      <c r="F975" t="s">
        <v>2982</v>
      </c>
    </row>
    <row r="976" spans="1:6" x14ac:dyDescent="0.35">
      <c r="A976" s="1">
        <v>388290</v>
      </c>
      <c r="B976" t="s">
        <v>3736</v>
      </c>
      <c r="C976" t="s">
        <v>2973</v>
      </c>
      <c r="D976" t="s">
        <v>2988</v>
      </c>
      <c r="E976" t="s">
        <v>2974</v>
      </c>
      <c r="F976" t="s">
        <v>2982</v>
      </c>
    </row>
    <row r="977" spans="1:6" x14ac:dyDescent="0.35">
      <c r="A977" s="1">
        <v>388800</v>
      </c>
      <c r="B977" t="s">
        <v>1217</v>
      </c>
      <c r="C977" t="s">
        <v>2973</v>
      </c>
      <c r="D977" t="s">
        <v>2988</v>
      </c>
      <c r="E977" t="s">
        <v>2974</v>
      </c>
      <c r="F977" t="s">
        <v>2982</v>
      </c>
    </row>
    <row r="978" spans="1:6" x14ac:dyDescent="0.35">
      <c r="A978" s="1">
        <v>388810</v>
      </c>
      <c r="B978" t="s">
        <v>3737</v>
      </c>
      <c r="C978" t="s">
        <v>2973</v>
      </c>
      <c r="D978" t="s">
        <v>2988</v>
      </c>
      <c r="E978" t="s">
        <v>2974</v>
      </c>
      <c r="F978" t="s">
        <v>2982</v>
      </c>
    </row>
    <row r="979" spans="1:6" x14ac:dyDescent="0.35">
      <c r="A979" s="1">
        <v>388825</v>
      </c>
      <c r="B979" t="s">
        <v>3738</v>
      </c>
      <c r="C979" t="s">
        <v>2973</v>
      </c>
      <c r="D979" t="s">
        <v>2988</v>
      </c>
      <c r="E979" t="s">
        <v>2974</v>
      </c>
      <c r="F979" t="s">
        <v>2982</v>
      </c>
    </row>
    <row r="980" spans="1:6" x14ac:dyDescent="0.35">
      <c r="A980" s="1">
        <v>388830</v>
      </c>
      <c r="B980" t="s">
        <v>3739</v>
      </c>
      <c r="C980" t="s">
        <v>2973</v>
      </c>
      <c r="D980" t="s">
        <v>2988</v>
      </c>
      <c r="E980" t="s">
        <v>2974</v>
      </c>
      <c r="F980" t="s">
        <v>2982</v>
      </c>
    </row>
    <row r="981" spans="1:6" x14ac:dyDescent="0.35">
      <c r="A981" s="1">
        <v>388850</v>
      </c>
      <c r="B981" t="s">
        <v>2943</v>
      </c>
      <c r="C981" t="s">
        <v>2973</v>
      </c>
      <c r="D981" t="s">
        <v>2988</v>
      </c>
      <c r="E981" t="s">
        <v>2974</v>
      </c>
      <c r="F981" t="s">
        <v>2982</v>
      </c>
    </row>
    <row r="982" spans="1:6" x14ac:dyDescent="0.35">
      <c r="A982" s="1">
        <v>388855</v>
      </c>
      <c r="B982" t="s">
        <v>3740</v>
      </c>
      <c r="C982" t="s">
        <v>2973</v>
      </c>
      <c r="D982" t="s">
        <v>2988</v>
      </c>
      <c r="E982" t="s">
        <v>2974</v>
      </c>
      <c r="F982" t="s">
        <v>2982</v>
      </c>
    </row>
    <row r="983" spans="1:6" x14ac:dyDescent="0.35">
      <c r="A983" s="1">
        <v>388860</v>
      </c>
      <c r="B983" t="s">
        <v>3741</v>
      </c>
      <c r="C983" t="s">
        <v>2973</v>
      </c>
      <c r="D983" t="s">
        <v>2988</v>
      </c>
      <c r="E983" t="s">
        <v>2974</v>
      </c>
      <c r="F983" t="s">
        <v>2982</v>
      </c>
    </row>
    <row r="984" spans="1:6" x14ac:dyDescent="0.35">
      <c r="A984" s="1">
        <v>388870</v>
      </c>
      <c r="B984" t="s">
        <v>3742</v>
      </c>
      <c r="C984" t="s">
        <v>2973</v>
      </c>
      <c r="D984" t="s">
        <v>2988</v>
      </c>
      <c r="E984" t="s">
        <v>2974</v>
      </c>
      <c r="F984" t="s">
        <v>2982</v>
      </c>
    </row>
    <row r="985" spans="1:6" x14ac:dyDescent="0.35">
      <c r="A985" s="1">
        <v>388880</v>
      </c>
      <c r="B985" t="s">
        <v>3743</v>
      </c>
      <c r="C985" t="s">
        <v>2973</v>
      </c>
      <c r="D985" t="s">
        <v>2988</v>
      </c>
      <c r="E985" t="s">
        <v>2974</v>
      </c>
      <c r="F985" t="s">
        <v>2982</v>
      </c>
    </row>
    <row r="986" spans="1:6" x14ac:dyDescent="0.35">
      <c r="A986" s="1">
        <v>388890</v>
      </c>
      <c r="B986" t="s">
        <v>2456</v>
      </c>
      <c r="C986" t="s">
        <v>2973</v>
      </c>
      <c r="D986" t="s">
        <v>2988</v>
      </c>
      <c r="E986" t="s">
        <v>2974</v>
      </c>
      <c r="F986" t="s">
        <v>2982</v>
      </c>
    </row>
    <row r="987" spans="1:6" x14ac:dyDescent="0.35">
      <c r="A987" s="1">
        <v>410000</v>
      </c>
      <c r="B987" t="s">
        <v>3744</v>
      </c>
      <c r="C987" t="s">
        <v>2973</v>
      </c>
      <c r="D987" t="s">
        <v>2988</v>
      </c>
      <c r="E987" t="s">
        <v>2978</v>
      </c>
      <c r="F987" t="s">
        <v>2985</v>
      </c>
    </row>
    <row r="988" spans="1:6" x14ac:dyDescent="0.35">
      <c r="A988" s="1">
        <v>410010</v>
      </c>
      <c r="B988" t="s">
        <v>3745</v>
      </c>
      <c r="C988" t="s">
        <v>2973</v>
      </c>
      <c r="D988" t="s">
        <v>2988</v>
      </c>
      <c r="E988" t="s">
        <v>2978</v>
      </c>
      <c r="F988" t="s">
        <v>2985</v>
      </c>
    </row>
    <row r="989" spans="1:6" x14ac:dyDescent="0.35">
      <c r="A989" s="1">
        <v>410020</v>
      </c>
      <c r="B989" t="s">
        <v>3746</v>
      </c>
      <c r="C989" t="s">
        <v>2973</v>
      </c>
      <c r="D989" t="s">
        <v>2988</v>
      </c>
      <c r="E989" t="s">
        <v>2978</v>
      </c>
      <c r="F989" t="s">
        <v>2985</v>
      </c>
    </row>
    <row r="990" spans="1:6" x14ac:dyDescent="0.35">
      <c r="A990" s="1">
        <v>410030</v>
      </c>
      <c r="B990" t="s">
        <v>3747</v>
      </c>
      <c r="C990" t="s">
        <v>2973</v>
      </c>
      <c r="D990" t="s">
        <v>2988</v>
      </c>
      <c r="E990" t="s">
        <v>2978</v>
      </c>
      <c r="F990" t="s">
        <v>2985</v>
      </c>
    </row>
    <row r="991" spans="1:6" x14ac:dyDescent="0.35">
      <c r="A991" s="1">
        <v>410040</v>
      </c>
      <c r="B991" t="s">
        <v>3748</v>
      </c>
      <c r="C991" t="s">
        <v>2973</v>
      </c>
      <c r="D991" t="s">
        <v>2988</v>
      </c>
      <c r="E991" t="s">
        <v>2978</v>
      </c>
      <c r="F991" t="s">
        <v>2985</v>
      </c>
    </row>
    <row r="992" spans="1:6" x14ac:dyDescent="0.35">
      <c r="A992" s="1">
        <v>410050</v>
      </c>
      <c r="B992" t="s">
        <v>3749</v>
      </c>
      <c r="C992" t="s">
        <v>2973</v>
      </c>
      <c r="D992" t="s">
        <v>2988</v>
      </c>
      <c r="E992" t="s">
        <v>2978</v>
      </c>
      <c r="F992" t="s">
        <v>2985</v>
      </c>
    </row>
    <row r="993" spans="1:6" x14ac:dyDescent="0.35">
      <c r="A993" s="1">
        <v>410200</v>
      </c>
      <c r="B993" t="s">
        <v>3750</v>
      </c>
      <c r="C993" t="s">
        <v>2973</v>
      </c>
      <c r="D993" t="s">
        <v>2988</v>
      </c>
      <c r="E993" t="s">
        <v>2978</v>
      </c>
      <c r="F993" t="s">
        <v>2985</v>
      </c>
    </row>
    <row r="994" spans="1:6" x14ac:dyDescent="0.35">
      <c r="A994" s="1">
        <v>410210</v>
      </c>
      <c r="B994" t="s">
        <v>3751</v>
      </c>
      <c r="C994" t="s">
        <v>2973</v>
      </c>
      <c r="D994" t="s">
        <v>2988</v>
      </c>
      <c r="E994" t="s">
        <v>2978</v>
      </c>
      <c r="F994" t="s">
        <v>2985</v>
      </c>
    </row>
    <row r="995" spans="1:6" x14ac:dyDescent="0.35">
      <c r="A995" s="1">
        <v>410500</v>
      </c>
      <c r="B995" t="s">
        <v>3752</v>
      </c>
      <c r="C995" t="s">
        <v>2973</v>
      </c>
      <c r="D995" t="s">
        <v>2988</v>
      </c>
      <c r="E995" t="s">
        <v>2978</v>
      </c>
      <c r="F995" t="s">
        <v>2985</v>
      </c>
    </row>
    <row r="996" spans="1:6" x14ac:dyDescent="0.35">
      <c r="A996" s="1">
        <v>410510</v>
      </c>
      <c r="B996" t="s">
        <v>3753</v>
      </c>
      <c r="C996" t="s">
        <v>2973</v>
      </c>
      <c r="D996" t="s">
        <v>2988</v>
      </c>
      <c r="E996" t="s">
        <v>2978</v>
      </c>
      <c r="F996" t="s">
        <v>2985</v>
      </c>
    </row>
    <row r="997" spans="1:6" x14ac:dyDescent="0.35">
      <c r="A997" s="1">
        <v>410520</v>
      </c>
      <c r="B997" t="s">
        <v>3754</v>
      </c>
      <c r="C997" t="s">
        <v>2973</v>
      </c>
      <c r="D997" t="s">
        <v>2988</v>
      </c>
      <c r="E997" t="s">
        <v>2978</v>
      </c>
      <c r="F997" t="s">
        <v>2985</v>
      </c>
    </row>
    <row r="998" spans="1:6" x14ac:dyDescent="0.35">
      <c r="A998" s="1">
        <v>410530</v>
      </c>
      <c r="B998" t="s">
        <v>2204</v>
      </c>
      <c r="C998" t="s">
        <v>2973</v>
      </c>
      <c r="D998" t="s">
        <v>2988</v>
      </c>
      <c r="E998" t="s">
        <v>2978</v>
      </c>
      <c r="F998" t="s">
        <v>2985</v>
      </c>
    </row>
    <row r="999" spans="1:6" x14ac:dyDescent="0.35">
      <c r="A999" s="1">
        <v>410590</v>
      </c>
      <c r="B999" t="s">
        <v>3755</v>
      </c>
      <c r="C999" t="s">
        <v>2973</v>
      </c>
      <c r="D999" t="s">
        <v>2988</v>
      </c>
      <c r="E999" t="s">
        <v>2978</v>
      </c>
      <c r="F999" t="s">
        <v>2985</v>
      </c>
    </row>
    <row r="1000" spans="1:6" x14ac:dyDescent="0.35">
      <c r="A1000" s="1">
        <v>410800</v>
      </c>
      <c r="B1000" t="s">
        <v>3756</v>
      </c>
      <c r="C1000" t="s">
        <v>2973</v>
      </c>
      <c r="D1000" t="s">
        <v>2988</v>
      </c>
      <c r="E1000" t="s">
        <v>2978</v>
      </c>
      <c r="F1000" t="s">
        <v>2985</v>
      </c>
    </row>
    <row r="1001" spans="1:6" x14ac:dyDescent="0.35">
      <c r="A1001" s="1">
        <v>410810</v>
      </c>
      <c r="B1001" t="s">
        <v>3757</v>
      </c>
      <c r="C1001" t="s">
        <v>2973</v>
      </c>
      <c r="D1001" t="s">
        <v>2988</v>
      </c>
      <c r="E1001" t="s">
        <v>2978</v>
      </c>
      <c r="F1001" t="s">
        <v>2985</v>
      </c>
    </row>
    <row r="1002" spans="1:6" x14ac:dyDescent="0.35">
      <c r="A1002" s="1">
        <v>410820</v>
      </c>
      <c r="B1002" t="s">
        <v>3758</v>
      </c>
      <c r="C1002" t="s">
        <v>2973</v>
      </c>
      <c r="D1002" t="s">
        <v>2988</v>
      </c>
      <c r="E1002" t="s">
        <v>2978</v>
      </c>
      <c r="F1002" t="s">
        <v>2985</v>
      </c>
    </row>
    <row r="1003" spans="1:6" x14ac:dyDescent="0.35">
      <c r="A1003" s="1">
        <v>410830</v>
      </c>
      <c r="B1003" t="s">
        <v>3759</v>
      </c>
      <c r="C1003" t="s">
        <v>2973</v>
      </c>
      <c r="D1003" t="s">
        <v>2988</v>
      </c>
      <c r="E1003" t="s">
        <v>2978</v>
      </c>
      <c r="F1003" t="s">
        <v>2985</v>
      </c>
    </row>
    <row r="1004" spans="1:6" x14ac:dyDescent="0.35">
      <c r="A1004" s="1">
        <v>413000</v>
      </c>
      <c r="B1004" t="s">
        <v>1441</v>
      </c>
      <c r="C1004" t="s">
        <v>2973</v>
      </c>
      <c r="D1004" t="s">
        <v>2988</v>
      </c>
      <c r="E1004" t="s">
        <v>2978</v>
      </c>
      <c r="F1004" t="s">
        <v>2985</v>
      </c>
    </row>
    <row r="1005" spans="1:6" x14ac:dyDescent="0.35">
      <c r="A1005" s="1">
        <v>413010</v>
      </c>
      <c r="B1005" t="s">
        <v>3760</v>
      </c>
      <c r="C1005" t="s">
        <v>2973</v>
      </c>
      <c r="D1005" t="s">
        <v>2988</v>
      </c>
      <c r="E1005" t="s">
        <v>2978</v>
      </c>
      <c r="F1005" t="s">
        <v>2985</v>
      </c>
    </row>
    <row r="1006" spans="1:6" x14ac:dyDescent="0.35">
      <c r="A1006" s="1">
        <v>413020</v>
      </c>
      <c r="B1006" t="s">
        <v>3761</v>
      </c>
      <c r="C1006" t="s">
        <v>2973</v>
      </c>
      <c r="D1006" t="s">
        <v>2988</v>
      </c>
      <c r="E1006" t="s">
        <v>2978</v>
      </c>
      <c r="F1006" t="s">
        <v>2985</v>
      </c>
    </row>
    <row r="1007" spans="1:6" x14ac:dyDescent="0.35">
      <c r="A1007" s="1">
        <v>413025</v>
      </c>
      <c r="B1007" t="s">
        <v>3762</v>
      </c>
      <c r="C1007" t="s">
        <v>2973</v>
      </c>
      <c r="D1007" t="s">
        <v>2988</v>
      </c>
      <c r="E1007" t="s">
        <v>2978</v>
      </c>
      <c r="F1007" t="s">
        <v>2985</v>
      </c>
    </row>
    <row r="1008" spans="1:6" x14ac:dyDescent="0.35">
      <c r="A1008" s="1">
        <v>413030</v>
      </c>
      <c r="B1008" t="s">
        <v>3763</v>
      </c>
      <c r="C1008" t="s">
        <v>2973</v>
      </c>
      <c r="D1008" t="s">
        <v>2988</v>
      </c>
      <c r="E1008" t="s">
        <v>2978</v>
      </c>
      <c r="F1008" t="s">
        <v>2985</v>
      </c>
    </row>
    <row r="1009" spans="1:6" x14ac:dyDescent="0.35">
      <c r="A1009" s="1">
        <v>413040</v>
      </c>
      <c r="B1009" t="s">
        <v>3764</v>
      </c>
      <c r="C1009" t="s">
        <v>2973</v>
      </c>
      <c r="D1009" t="s">
        <v>2988</v>
      </c>
      <c r="E1009" t="s">
        <v>2978</v>
      </c>
      <c r="F1009" t="s">
        <v>2985</v>
      </c>
    </row>
    <row r="1010" spans="1:6" x14ac:dyDescent="0.35">
      <c r="A1010" s="1">
        <v>413050</v>
      </c>
      <c r="B1010" t="s">
        <v>328</v>
      </c>
      <c r="C1010" t="s">
        <v>2973</v>
      </c>
      <c r="D1010" t="s">
        <v>2988</v>
      </c>
      <c r="E1010" t="s">
        <v>2978</v>
      </c>
      <c r="F1010" t="s">
        <v>2985</v>
      </c>
    </row>
    <row r="1011" spans="1:6" x14ac:dyDescent="0.35">
      <c r="A1011" s="1">
        <v>413060</v>
      </c>
      <c r="B1011" t="s">
        <v>3765</v>
      </c>
      <c r="C1011" t="s">
        <v>2973</v>
      </c>
      <c r="D1011" t="s">
        <v>2988</v>
      </c>
      <c r="E1011" t="s">
        <v>2978</v>
      </c>
      <c r="F1011" t="s">
        <v>2985</v>
      </c>
    </row>
    <row r="1012" spans="1:6" x14ac:dyDescent="0.35">
      <c r="A1012" s="1">
        <v>413070</v>
      </c>
      <c r="B1012" t="s">
        <v>3766</v>
      </c>
      <c r="C1012" t="s">
        <v>2973</v>
      </c>
      <c r="D1012" t="s">
        <v>2974</v>
      </c>
      <c r="E1012" t="s">
        <v>2978</v>
      </c>
      <c r="F1012" t="s">
        <v>2985</v>
      </c>
    </row>
    <row r="1013" spans="1:6" x14ac:dyDescent="0.35">
      <c r="A1013" s="1">
        <v>413080</v>
      </c>
      <c r="B1013" t="s">
        <v>3767</v>
      </c>
      <c r="C1013" t="s">
        <v>2973</v>
      </c>
      <c r="D1013" t="s">
        <v>2988</v>
      </c>
      <c r="E1013" t="s">
        <v>2978</v>
      </c>
      <c r="F1013" t="s">
        <v>2985</v>
      </c>
    </row>
    <row r="1014" spans="1:6" x14ac:dyDescent="0.35">
      <c r="A1014" s="1">
        <v>413085</v>
      </c>
      <c r="B1014" t="s">
        <v>3768</v>
      </c>
      <c r="C1014" t="s">
        <v>2973</v>
      </c>
      <c r="D1014" t="s">
        <v>2988</v>
      </c>
      <c r="E1014" t="s">
        <v>2978</v>
      </c>
      <c r="F1014" t="s">
        <v>2985</v>
      </c>
    </row>
    <row r="1015" spans="1:6" x14ac:dyDescent="0.35">
      <c r="A1015" s="1">
        <v>413090</v>
      </c>
      <c r="B1015" t="s">
        <v>3769</v>
      </c>
      <c r="C1015" t="s">
        <v>2973</v>
      </c>
      <c r="D1015" t="s">
        <v>2988</v>
      </c>
      <c r="E1015" t="s">
        <v>2978</v>
      </c>
      <c r="F1015" t="s">
        <v>2985</v>
      </c>
    </row>
    <row r="1016" spans="1:6" x14ac:dyDescent="0.35">
      <c r="A1016" s="1">
        <v>413100</v>
      </c>
      <c r="B1016" t="s">
        <v>1229</v>
      </c>
      <c r="C1016" t="s">
        <v>2973</v>
      </c>
      <c r="D1016" t="s">
        <v>2988</v>
      </c>
      <c r="E1016" t="s">
        <v>2978</v>
      </c>
      <c r="F1016" t="s">
        <v>2985</v>
      </c>
    </row>
    <row r="1017" spans="1:6" x14ac:dyDescent="0.35">
      <c r="A1017" s="1">
        <v>413110</v>
      </c>
      <c r="B1017" t="s">
        <v>1976</v>
      </c>
      <c r="C1017" t="s">
        <v>2973</v>
      </c>
      <c r="D1017" t="s">
        <v>2988</v>
      </c>
      <c r="E1017" t="s">
        <v>2978</v>
      </c>
      <c r="F1017" t="s">
        <v>2985</v>
      </c>
    </row>
    <row r="1018" spans="1:6" x14ac:dyDescent="0.35">
      <c r="A1018" s="1">
        <v>413120</v>
      </c>
      <c r="B1018" t="s">
        <v>1090</v>
      </c>
      <c r="C1018" t="s">
        <v>2973</v>
      </c>
      <c r="D1018" t="s">
        <v>2988</v>
      </c>
      <c r="E1018" t="s">
        <v>2978</v>
      </c>
      <c r="F1018" t="s">
        <v>2985</v>
      </c>
    </row>
    <row r="1019" spans="1:6" x14ac:dyDescent="0.35">
      <c r="A1019" s="1">
        <v>413200</v>
      </c>
      <c r="B1019" t="s">
        <v>3770</v>
      </c>
      <c r="C1019" t="s">
        <v>2973</v>
      </c>
      <c r="D1019" t="s">
        <v>2988</v>
      </c>
      <c r="E1019" t="s">
        <v>2978</v>
      </c>
      <c r="F1019" t="s">
        <v>2985</v>
      </c>
    </row>
    <row r="1020" spans="1:6" x14ac:dyDescent="0.35">
      <c r="A1020" s="1">
        <v>413210</v>
      </c>
      <c r="B1020" t="s">
        <v>3771</v>
      </c>
      <c r="C1020" t="s">
        <v>2973</v>
      </c>
      <c r="D1020" t="s">
        <v>2988</v>
      </c>
      <c r="E1020" t="s">
        <v>2978</v>
      </c>
      <c r="F1020" t="s">
        <v>2985</v>
      </c>
    </row>
    <row r="1021" spans="1:6" x14ac:dyDescent="0.35">
      <c r="A1021" s="1">
        <v>413220</v>
      </c>
      <c r="B1021" t="s">
        <v>3772</v>
      </c>
      <c r="C1021" t="s">
        <v>2973</v>
      </c>
      <c r="D1021" t="s">
        <v>2988</v>
      </c>
      <c r="E1021" t="s">
        <v>2978</v>
      </c>
      <c r="F1021" t="s">
        <v>2985</v>
      </c>
    </row>
    <row r="1022" spans="1:6" x14ac:dyDescent="0.35">
      <c r="A1022" s="1">
        <v>413290</v>
      </c>
      <c r="B1022" t="s">
        <v>3773</v>
      </c>
      <c r="C1022" t="s">
        <v>2973</v>
      </c>
      <c r="D1022" t="s">
        <v>2988</v>
      </c>
      <c r="E1022" t="s">
        <v>2978</v>
      </c>
      <c r="F1022" t="s">
        <v>2985</v>
      </c>
    </row>
    <row r="1023" spans="1:6" x14ac:dyDescent="0.35">
      <c r="A1023" s="1">
        <v>413300</v>
      </c>
      <c r="B1023" t="s">
        <v>1220</v>
      </c>
      <c r="C1023" t="s">
        <v>2973</v>
      </c>
      <c r="D1023" t="s">
        <v>2988</v>
      </c>
      <c r="E1023" t="s">
        <v>2978</v>
      </c>
      <c r="F1023" t="s">
        <v>2985</v>
      </c>
    </row>
    <row r="1024" spans="1:6" x14ac:dyDescent="0.35">
      <c r="A1024" s="1">
        <v>413310</v>
      </c>
      <c r="B1024" t="s">
        <v>3774</v>
      </c>
      <c r="C1024" t="s">
        <v>2973</v>
      </c>
      <c r="D1024" t="s">
        <v>2988</v>
      </c>
      <c r="E1024" t="s">
        <v>2978</v>
      </c>
      <c r="F1024" t="s">
        <v>2985</v>
      </c>
    </row>
    <row r="1025" spans="1:6" x14ac:dyDescent="0.35">
      <c r="A1025" s="1">
        <v>413320</v>
      </c>
      <c r="B1025" t="s">
        <v>3775</v>
      </c>
      <c r="C1025" t="s">
        <v>2973</v>
      </c>
      <c r="D1025" t="s">
        <v>2974</v>
      </c>
      <c r="E1025" t="s">
        <v>2978</v>
      </c>
      <c r="F1025" t="s">
        <v>2985</v>
      </c>
    </row>
    <row r="1026" spans="1:6" x14ac:dyDescent="0.35">
      <c r="A1026" s="1">
        <v>413330</v>
      </c>
      <c r="B1026" t="s">
        <v>3776</v>
      </c>
      <c r="C1026" t="s">
        <v>2973</v>
      </c>
      <c r="D1026" t="s">
        <v>2988</v>
      </c>
      <c r="E1026" t="s">
        <v>2978</v>
      </c>
      <c r="F1026" t="s">
        <v>2985</v>
      </c>
    </row>
    <row r="1027" spans="1:6" x14ac:dyDescent="0.35">
      <c r="A1027" s="1">
        <v>413340</v>
      </c>
      <c r="B1027" t="s">
        <v>3777</v>
      </c>
      <c r="C1027" t="s">
        <v>2973</v>
      </c>
      <c r="D1027" t="s">
        <v>2974</v>
      </c>
      <c r="E1027" t="s">
        <v>2978</v>
      </c>
      <c r="F1027" t="s">
        <v>2985</v>
      </c>
    </row>
    <row r="1028" spans="1:6" x14ac:dyDescent="0.35">
      <c r="A1028" s="1">
        <v>413350</v>
      </c>
      <c r="B1028" t="s">
        <v>3778</v>
      </c>
      <c r="C1028" t="s">
        <v>2973</v>
      </c>
      <c r="D1028" t="s">
        <v>2988</v>
      </c>
      <c r="E1028" t="s">
        <v>2978</v>
      </c>
      <c r="F1028" t="s">
        <v>2985</v>
      </c>
    </row>
    <row r="1029" spans="1:6" x14ac:dyDescent="0.35">
      <c r="A1029" s="1">
        <v>413360</v>
      </c>
      <c r="B1029" t="s">
        <v>3779</v>
      </c>
      <c r="C1029" t="s">
        <v>2973</v>
      </c>
      <c r="D1029" t="s">
        <v>2988</v>
      </c>
      <c r="E1029" t="s">
        <v>2978</v>
      </c>
      <c r="F1029" t="s">
        <v>2985</v>
      </c>
    </row>
    <row r="1030" spans="1:6" x14ac:dyDescent="0.35">
      <c r="A1030" s="1">
        <v>413370</v>
      </c>
      <c r="B1030" t="s">
        <v>3780</v>
      </c>
      <c r="C1030" t="s">
        <v>2973</v>
      </c>
      <c r="D1030" t="s">
        <v>2988</v>
      </c>
      <c r="E1030" t="s">
        <v>2978</v>
      </c>
      <c r="F1030" t="s">
        <v>2985</v>
      </c>
    </row>
    <row r="1031" spans="1:6" x14ac:dyDescent="0.35">
      <c r="A1031" s="1">
        <v>413390</v>
      </c>
      <c r="B1031" t="s">
        <v>3781</v>
      </c>
      <c r="C1031" t="s">
        <v>2973</v>
      </c>
      <c r="D1031" t="s">
        <v>2988</v>
      </c>
      <c r="E1031" t="s">
        <v>2978</v>
      </c>
      <c r="F1031" t="s">
        <v>2985</v>
      </c>
    </row>
    <row r="1032" spans="1:6" x14ac:dyDescent="0.35">
      <c r="A1032" s="1">
        <v>413400</v>
      </c>
      <c r="B1032" t="s">
        <v>1664</v>
      </c>
      <c r="C1032" t="s">
        <v>2973</v>
      </c>
      <c r="D1032" t="s">
        <v>2988</v>
      </c>
      <c r="E1032" t="s">
        <v>2978</v>
      </c>
      <c r="F1032" t="s">
        <v>2985</v>
      </c>
    </row>
    <row r="1033" spans="1:6" x14ac:dyDescent="0.35">
      <c r="A1033" s="1">
        <v>413401</v>
      </c>
      <c r="B1033" t="s">
        <v>3782</v>
      </c>
      <c r="C1033" t="s">
        <v>2973</v>
      </c>
      <c r="D1033" t="s">
        <v>2974</v>
      </c>
      <c r="E1033" t="s">
        <v>2978</v>
      </c>
      <c r="F1033" t="s">
        <v>2985</v>
      </c>
    </row>
    <row r="1034" spans="1:6" x14ac:dyDescent="0.35">
      <c r="A1034" s="1">
        <v>413402</v>
      </c>
      <c r="B1034" t="s">
        <v>2166</v>
      </c>
      <c r="C1034" t="s">
        <v>2973</v>
      </c>
      <c r="D1034" t="s">
        <v>2988</v>
      </c>
      <c r="E1034" t="s">
        <v>2978</v>
      </c>
      <c r="F1034" t="s">
        <v>2985</v>
      </c>
    </row>
    <row r="1035" spans="1:6" x14ac:dyDescent="0.35">
      <c r="A1035" s="1">
        <v>413410</v>
      </c>
      <c r="B1035" t="s">
        <v>830</v>
      </c>
      <c r="C1035" t="s">
        <v>2973</v>
      </c>
      <c r="D1035" t="s">
        <v>2988</v>
      </c>
      <c r="E1035" t="s">
        <v>2978</v>
      </c>
      <c r="F1035" t="s">
        <v>2985</v>
      </c>
    </row>
    <row r="1036" spans="1:6" x14ac:dyDescent="0.35">
      <c r="A1036" s="1">
        <v>413420</v>
      </c>
      <c r="B1036" t="s">
        <v>3783</v>
      </c>
      <c r="C1036" t="s">
        <v>2973</v>
      </c>
      <c r="D1036" t="s">
        <v>2988</v>
      </c>
      <c r="E1036" t="s">
        <v>2978</v>
      </c>
      <c r="F1036" t="s">
        <v>2985</v>
      </c>
    </row>
    <row r="1037" spans="1:6" x14ac:dyDescent="0.35">
      <c r="A1037" s="1">
        <v>413430</v>
      </c>
      <c r="B1037" t="s">
        <v>3784</v>
      </c>
      <c r="C1037" t="s">
        <v>2973</v>
      </c>
      <c r="D1037" t="s">
        <v>2988</v>
      </c>
      <c r="E1037" t="s">
        <v>2978</v>
      </c>
      <c r="F1037" t="s">
        <v>2985</v>
      </c>
    </row>
    <row r="1038" spans="1:6" x14ac:dyDescent="0.35">
      <c r="A1038" s="1">
        <v>413440</v>
      </c>
      <c r="B1038" t="s">
        <v>3785</v>
      </c>
      <c r="C1038" t="s">
        <v>2973</v>
      </c>
      <c r="D1038" t="s">
        <v>2988</v>
      </c>
      <c r="E1038" t="s">
        <v>2978</v>
      </c>
      <c r="F1038" t="s">
        <v>2985</v>
      </c>
    </row>
    <row r="1039" spans="1:6" x14ac:dyDescent="0.35">
      <c r="A1039" s="1">
        <v>413490</v>
      </c>
      <c r="B1039" t="s">
        <v>3786</v>
      </c>
      <c r="C1039" t="s">
        <v>2973</v>
      </c>
      <c r="D1039" t="s">
        <v>2988</v>
      </c>
      <c r="E1039" t="s">
        <v>2978</v>
      </c>
      <c r="F1039" t="s">
        <v>2985</v>
      </c>
    </row>
    <row r="1040" spans="1:6" x14ac:dyDescent="0.35">
      <c r="A1040" s="1">
        <v>413600</v>
      </c>
      <c r="B1040" t="s">
        <v>3787</v>
      </c>
      <c r="C1040" t="s">
        <v>2973</v>
      </c>
      <c r="D1040" t="s">
        <v>2988</v>
      </c>
      <c r="E1040" t="s">
        <v>2978</v>
      </c>
      <c r="F1040" t="s">
        <v>2985</v>
      </c>
    </row>
    <row r="1041" spans="1:6" x14ac:dyDescent="0.35">
      <c r="A1041" s="1">
        <v>413610</v>
      </c>
      <c r="B1041" t="s">
        <v>3788</v>
      </c>
      <c r="C1041" t="s">
        <v>2973</v>
      </c>
      <c r="D1041" t="s">
        <v>2988</v>
      </c>
      <c r="E1041" t="s">
        <v>2978</v>
      </c>
      <c r="F1041" t="s">
        <v>2985</v>
      </c>
    </row>
    <row r="1042" spans="1:6" x14ac:dyDescent="0.35">
      <c r="A1042" s="1">
        <v>413700</v>
      </c>
      <c r="B1042" t="s">
        <v>2061</v>
      </c>
      <c r="C1042" t="s">
        <v>2973</v>
      </c>
      <c r="D1042" t="s">
        <v>2988</v>
      </c>
      <c r="E1042" t="s">
        <v>2978</v>
      </c>
      <c r="F1042" t="s">
        <v>2985</v>
      </c>
    </row>
    <row r="1043" spans="1:6" x14ac:dyDescent="0.35">
      <c r="A1043" s="1">
        <v>413710</v>
      </c>
      <c r="B1043" t="s">
        <v>3789</v>
      </c>
      <c r="C1043" t="s">
        <v>2973</v>
      </c>
      <c r="D1043" t="s">
        <v>2988</v>
      </c>
      <c r="E1043" t="s">
        <v>2978</v>
      </c>
      <c r="F1043" t="s">
        <v>2985</v>
      </c>
    </row>
    <row r="1044" spans="1:6" x14ac:dyDescent="0.35">
      <c r="A1044" s="1">
        <v>413800</v>
      </c>
      <c r="B1044" t="s">
        <v>3790</v>
      </c>
      <c r="C1044" t="s">
        <v>2973</v>
      </c>
      <c r="D1044" t="s">
        <v>2988</v>
      </c>
      <c r="E1044" t="s">
        <v>2978</v>
      </c>
      <c r="F1044" t="s">
        <v>2985</v>
      </c>
    </row>
    <row r="1045" spans="1:6" x14ac:dyDescent="0.35">
      <c r="A1045" s="1">
        <v>413810</v>
      </c>
      <c r="B1045" t="s">
        <v>3791</v>
      </c>
      <c r="C1045" t="s">
        <v>2973</v>
      </c>
      <c r="D1045" t="s">
        <v>2988</v>
      </c>
      <c r="E1045" t="s">
        <v>2978</v>
      </c>
      <c r="F1045" t="s">
        <v>2985</v>
      </c>
    </row>
    <row r="1046" spans="1:6" x14ac:dyDescent="0.35">
      <c r="A1046" s="1">
        <v>413820</v>
      </c>
      <c r="B1046" t="s">
        <v>1050</v>
      </c>
      <c r="C1046" t="s">
        <v>2973</v>
      </c>
      <c r="D1046" t="s">
        <v>2988</v>
      </c>
      <c r="E1046" t="s">
        <v>2978</v>
      </c>
      <c r="F1046" t="s">
        <v>2985</v>
      </c>
    </row>
    <row r="1047" spans="1:6" x14ac:dyDescent="0.35">
      <c r="A1047" s="1">
        <v>413821</v>
      </c>
      <c r="B1047" t="s">
        <v>3792</v>
      </c>
      <c r="C1047" t="s">
        <v>2973</v>
      </c>
      <c r="D1047" t="s">
        <v>2974</v>
      </c>
      <c r="E1047" t="s">
        <v>2978</v>
      </c>
      <c r="F1047" t="s">
        <v>2985</v>
      </c>
    </row>
    <row r="1048" spans="1:6" x14ac:dyDescent="0.35">
      <c r="A1048" s="1">
        <v>413822</v>
      </c>
      <c r="B1048" t="s">
        <v>3793</v>
      </c>
      <c r="C1048" t="s">
        <v>2973</v>
      </c>
      <c r="D1048" t="s">
        <v>2988</v>
      </c>
      <c r="E1048" t="s">
        <v>2978</v>
      </c>
      <c r="F1048" t="s">
        <v>2985</v>
      </c>
    </row>
    <row r="1049" spans="1:6" x14ac:dyDescent="0.35">
      <c r="A1049" s="1">
        <v>413823</v>
      </c>
      <c r="B1049" t="s">
        <v>41</v>
      </c>
      <c r="C1049" t="s">
        <v>2973</v>
      </c>
      <c r="D1049" t="s">
        <v>2988</v>
      </c>
      <c r="E1049" t="s">
        <v>2978</v>
      </c>
      <c r="F1049" t="s">
        <v>2985</v>
      </c>
    </row>
    <row r="1050" spans="1:6" x14ac:dyDescent="0.35">
      <c r="A1050" s="1">
        <v>413830</v>
      </c>
      <c r="B1050" t="s">
        <v>3794</v>
      </c>
      <c r="C1050" t="s">
        <v>2973</v>
      </c>
      <c r="D1050" t="s">
        <v>2988</v>
      </c>
      <c r="E1050" t="s">
        <v>2978</v>
      </c>
      <c r="F1050" t="s">
        <v>2985</v>
      </c>
    </row>
    <row r="1051" spans="1:6" x14ac:dyDescent="0.35">
      <c r="A1051" s="1">
        <v>413840</v>
      </c>
      <c r="B1051" t="s">
        <v>36</v>
      </c>
      <c r="C1051" t="s">
        <v>2973</v>
      </c>
      <c r="D1051" t="s">
        <v>2988</v>
      </c>
      <c r="E1051" t="s">
        <v>2978</v>
      </c>
      <c r="F1051" t="s">
        <v>2985</v>
      </c>
    </row>
    <row r="1052" spans="1:6" x14ac:dyDescent="0.35">
      <c r="A1052" s="1">
        <v>413850</v>
      </c>
      <c r="B1052" t="s">
        <v>3795</v>
      </c>
      <c r="C1052" t="s">
        <v>2973</v>
      </c>
      <c r="D1052" t="s">
        <v>2988</v>
      </c>
      <c r="E1052" t="s">
        <v>2978</v>
      </c>
      <c r="F1052" t="s">
        <v>2985</v>
      </c>
    </row>
    <row r="1053" spans="1:6" x14ac:dyDescent="0.35">
      <c r="A1053" s="1">
        <v>413860</v>
      </c>
      <c r="B1053" t="s">
        <v>3796</v>
      </c>
      <c r="C1053" t="s">
        <v>2973</v>
      </c>
      <c r="D1053" t="s">
        <v>2988</v>
      </c>
      <c r="E1053" t="s">
        <v>2978</v>
      </c>
      <c r="F1053" t="s">
        <v>2985</v>
      </c>
    </row>
    <row r="1054" spans="1:6" x14ac:dyDescent="0.35">
      <c r="A1054" s="1">
        <v>413870</v>
      </c>
      <c r="B1054" t="s">
        <v>3797</v>
      </c>
      <c r="C1054" t="s">
        <v>2973</v>
      </c>
      <c r="D1054" t="s">
        <v>2988</v>
      </c>
      <c r="E1054" t="s">
        <v>2978</v>
      </c>
      <c r="F1054" t="s">
        <v>2985</v>
      </c>
    </row>
    <row r="1055" spans="1:6" x14ac:dyDescent="0.35">
      <c r="A1055" s="1">
        <v>413890</v>
      </c>
      <c r="B1055" t="s">
        <v>1432</v>
      </c>
      <c r="C1055" t="s">
        <v>2973</v>
      </c>
      <c r="D1055" t="s">
        <v>2988</v>
      </c>
      <c r="E1055" t="s">
        <v>2978</v>
      </c>
      <c r="F1055" t="s">
        <v>2985</v>
      </c>
    </row>
    <row r="1056" spans="1:6" x14ac:dyDescent="0.35">
      <c r="A1056" s="1">
        <v>413899</v>
      </c>
      <c r="B1056" t="s">
        <v>1057</v>
      </c>
      <c r="C1056" t="s">
        <v>2973</v>
      </c>
      <c r="D1056" t="s">
        <v>2988</v>
      </c>
      <c r="E1056" t="s">
        <v>2978</v>
      </c>
      <c r="F1056" t="s">
        <v>2985</v>
      </c>
    </row>
    <row r="1057" spans="1:6" x14ac:dyDescent="0.35">
      <c r="A1057" s="1">
        <v>413900</v>
      </c>
      <c r="B1057" t="s">
        <v>81</v>
      </c>
      <c r="C1057" t="s">
        <v>2973</v>
      </c>
      <c r="D1057" t="s">
        <v>2988</v>
      </c>
      <c r="E1057" t="s">
        <v>2978</v>
      </c>
      <c r="F1057" t="s">
        <v>2985</v>
      </c>
    </row>
    <row r="1058" spans="1:6" x14ac:dyDescent="0.35">
      <c r="A1058" s="1">
        <v>413990</v>
      </c>
      <c r="B1058" t="s">
        <v>1354</v>
      </c>
      <c r="C1058" t="s">
        <v>2973</v>
      </c>
      <c r="D1058" t="s">
        <v>2988</v>
      </c>
      <c r="E1058" t="s">
        <v>2978</v>
      </c>
      <c r="F1058" t="s">
        <v>2985</v>
      </c>
    </row>
    <row r="1059" spans="1:6" x14ac:dyDescent="0.35">
      <c r="A1059" s="1">
        <v>414000</v>
      </c>
      <c r="B1059" t="s">
        <v>3798</v>
      </c>
      <c r="C1059" t="s">
        <v>2973</v>
      </c>
      <c r="D1059" t="s">
        <v>2988</v>
      </c>
      <c r="E1059" t="s">
        <v>2978</v>
      </c>
      <c r="F1059" t="s">
        <v>2985</v>
      </c>
    </row>
    <row r="1060" spans="1:6" x14ac:dyDescent="0.35">
      <c r="A1060" s="1">
        <v>414010</v>
      </c>
      <c r="B1060" t="s">
        <v>3799</v>
      </c>
      <c r="C1060" t="s">
        <v>2973</v>
      </c>
      <c r="D1060" t="s">
        <v>2988</v>
      </c>
      <c r="E1060" t="s">
        <v>2978</v>
      </c>
      <c r="F1060" t="s">
        <v>2985</v>
      </c>
    </row>
    <row r="1061" spans="1:6" x14ac:dyDescent="0.35">
      <c r="A1061" s="1">
        <v>414020</v>
      </c>
      <c r="B1061" t="s">
        <v>3800</v>
      </c>
      <c r="C1061" t="s">
        <v>2973</v>
      </c>
      <c r="D1061" t="s">
        <v>2988</v>
      </c>
      <c r="E1061" t="s">
        <v>2978</v>
      </c>
      <c r="F1061" t="s">
        <v>2985</v>
      </c>
    </row>
    <row r="1062" spans="1:6" x14ac:dyDescent="0.35">
      <c r="A1062" s="1">
        <v>414030</v>
      </c>
      <c r="B1062" t="s">
        <v>3801</v>
      </c>
      <c r="C1062" t="s">
        <v>2973</v>
      </c>
      <c r="D1062" t="s">
        <v>2988</v>
      </c>
      <c r="E1062" t="s">
        <v>2978</v>
      </c>
      <c r="F1062" t="s">
        <v>2985</v>
      </c>
    </row>
    <row r="1063" spans="1:6" x14ac:dyDescent="0.35">
      <c r="A1063" s="1">
        <v>414040</v>
      </c>
      <c r="B1063" t="s">
        <v>3802</v>
      </c>
      <c r="C1063" t="s">
        <v>2973</v>
      </c>
      <c r="D1063" t="s">
        <v>2988</v>
      </c>
      <c r="E1063" t="s">
        <v>2978</v>
      </c>
      <c r="F1063" t="s">
        <v>2985</v>
      </c>
    </row>
    <row r="1064" spans="1:6" x14ac:dyDescent="0.35">
      <c r="A1064" s="1">
        <v>414050</v>
      </c>
      <c r="B1064" t="s">
        <v>3803</v>
      </c>
      <c r="C1064" t="s">
        <v>2973</v>
      </c>
      <c r="D1064" t="s">
        <v>2988</v>
      </c>
      <c r="E1064" t="s">
        <v>2978</v>
      </c>
      <c r="F1064" t="s">
        <v>2985</v>
      </c>
    </row>
    <row r="1065" spans="1:6" x14ac:dyDescent="0.35">
      <c r="A1065" s="1">
        <v>414060</v>
      </c>
      <c r="B1065" t="s">
        <v>3804</v>
      </c>
      <c r="C1065" t="s">
        <v>2973</v>
      </c>
      <c r="D1065" t="s">
        <v>2988</v>
      </c>
      <c r="E1065" t="s">
        <v>2978</v>
      </c>
      <c r="F1065" t="s">
        <v>2985</v>
      </c>
    </row>
    <row r="1066" spans="1:6" x14ac:dyDescent="0.35">
      <c r="A1066" s="1">
        <v>414070</v>
      </c>
      <c r="B1066" t="s">
        <v>3805</v>
      </c>
      <c r="C1066" t="s">
        <v>2973</v>
      </c>
      <c r="D1066" t="s">
        <v>2988</v>
      </c>
      <c r="E1066" t="s">
        <v>2978</v>
      </c>
      <c r="F1066" t="s">
        <v>2985</v>
      </c>
    </row>
    <row r="1067" spans="1:6" x14ac:dyDescent="0.35">
      <c r="A1067" s="1">
        <v>414080</v>
      </c>
      <c r="B1067" t="s">
        <v>3806</v>
      </c>
      <c r="C1067" t="s">
        <v>2973</v>
      </c>
      <c r="D1067" t="s">
        <v>2988</v>
      </c>
      <c r="E1067" t="s">
        <v>2978</v>
      </c>
      <c r="F1067" t="s">
        <v>2985</v>
      </c>
    </row>
    <row r="1068" spans="1:6" x14ac:dyDescent="0.35">
      <c r="A1068" s="1">
        <v>414087</v>
      </c>
      <c r="B1068" t="s">
        <v>3807</v>
      </c>
      <c r="C1068" t="s">
        <v>2973</v>
      </c>
      <c r="D1068" t="s">
        <v>2988</v>
      </c>
      <c r="E1068" t="s">
        <v>2978</v>
      </c>
      <c r="F1068" t="s">
        <v>2985</v>
      </c>
    </row>
    <row r="1069" spans="1:6" x14ac:dyDescent="0.35">
      <c r="A1069" s="1">
        <v>414090</v>
      </c>
      <c r="B1069" t="s">
        <v>3808</v>
      </c>
      <c r="C1069" t="s">
        <v>2973</v>
      </c>
      <c r="D1069" t="s">
        <v>2988</v>
      </c>
      <c r="E1069" t="s">
        <v>2978</v>
      </c>
      <c r="F1069" t="s">
        <v>2985</v>
      </c>
    </row>
    <row r="1070" spans="1:6" x14ac:dyDescent="0.35">
      <c r="A1070" s="1">
        <v>414099</v>
      </c>
      <c r="B1070" t="s">
        <v>3809</v>
      </c>
      <c r="C1070" t="s">
        <v>2973</v>
      </c>
      <c r="D1070" t="s">
        <v>2988</v>
      </c>
      <c r="E1070" t="s">
        <v>2978</v>
      </c>
      <c r="F1070" t="s">
        <v>2985</v>
      </c>
    </row>
    <row r="1071" spans="1:6" x14ac:dyDescent="0.35">
      <c r="A1071" s="1">
        <v>450000</v>
      </c>
      <c r="B1071" t="s">
        <v>162</v>
      </c>
      <c r="C1071" t="s">
        <v>2973</v>
      </c>
      <c r="D1071" t="s">
        <v>2988</v>
      </c>
      <c r="E1071" t="s">
        <v>2978</v>
      </c>
      <c r="F1071" t="s">
        <v>2985</v>
      </c>
    </row>
    <row r="1072" spans="1:6" x14ac:dyDescent="0.35">
      <c r="A1072" s="1">
        <v>450010</v>
      </c>
      <c r="B1072" t="s">
        <v>979</v>
      </c>
      <c r="C1072" t="s">
        <v>2973</v>
      </c>
      <c r="D1072" t="s">
        <v>2988</v>
      </c>
      <c r="E1072" t="s">
        <v>2978</v>
      </c>
      <c r="F1072" t="s">
        <v>2985</v>
      </c>
    </row>
    <row r="1073" spans="1:6" x14ac:dyDescent="0.35">
      <c r="A1073" s="1">
        <v>450030</v>
      </c>
      <c r="B1073" t="s">
        <v>3635</v>
      </c>
      <c r="C1073" t="s">
        <v>2973</v>
      </c>
      <c r="D1073" t="s">
        <v>2988</v>
      </c>
      <c r="E1073" t="s">
        <v>2978</v>
      </c>
      <c r="F1073" t="s">
        <v>2985</v>
      </c>
    </row>
    <row r="1074" spans="1:6" x14ac:dyDescent="0.35">
      <c r="A1074" s="1">
        <v>450040</v>
      </c>
      <c r="B1074" t="s">
        <v>3810</v>
      </c>
      <c r="C1074" t="s">
        <v>2973</v>
      </c>
      <c r="D1074" t="s">
        <v>2988</v>
      </c>
      <c r="E1074" t="s">
        <v>2978</v>
      </c>
      <c r="F1074" t="s">
        <v>2985</v>
      </c>
    </row>
    <row r="1075" spans="1:6" x14ac:dyDescent="0.35">
      <c r="A1075" s="1">
        <v>450050</v>
      </c>
      <c r="B1075" t="s">
        <v>3811</v>
      </c>
      <c r="C1075" t="s">
        <v>2973</v>
      </c>
      <c r="D1075" t="s">
        <v>2988</v>
      </c>
      <c r="E1075" t="s">
        <v>2978</v>
      </c>
      <c r="F1075" t="s">
        <v>2985</v>
      </c>
    </row>
    <row r="1076" spans="1:6" x14ac:dyDescent="0.35">
      <c r="A1076" s="1">
        <v>450060</v>
      </c>
      <c r="B1076" t="s">
        <v>3636</v>
      </c>
      <c r="C1076" t="s">
        <v>2973</v>
      </c>
      <c r="D1076" t="s">
        <v>2988</v>
      </c>
      <c r="E1076" t="s">
        <v>2978</v>
      </c>
      <c r="F1076" t="s">
        <v>2985</v>
      </c>
    </row>
    <row r="1077" spans="1:6" x14ac:dyDescent="0.35">
      <c r="A1077" s="1">
        <v>450070</v>
      </c>
      <c r="B1077" t="s">
        <v>3637</v>
      </c>
      <c r="C1077" t="s">
        <v>2973</v>
      </c>
      <c r="D1077" t="s">
        <v>2988</v>
      </c>
      <c r="E1077" t="s">
        <v>2978</v>
      </c>
      <c r="F1077" t="s">
        <v>2985</v>
      </c>
    </row>
    <row r="1078" spans="1:6" x14ac:dyDescent="0.35">
      <c r="A1078" s="1">
        <v>450200</v>
      </c>
      <c r="B1078" t="s">
        <v>201</v>
      </c>
      <c r="C1078" t="s">
        <v>2973</v>
      </c>
      <c r="D1078" t="s">
        <v>2988</v>
      </c>
      <c r="E1078" t="s">
        <v>2983</v>
      </c>
      <c r="F1078" t="s">
        <v>2992</v>
      </c>
    </row>
    <row r="1079" spans="1:6" x14ac:dyDescent="0.35">
      <c r="A1079" s="1">
        <v>450210</v>
      </c>
      <c r="B1079" t="s">
        <v>3640</v>
      </c>
      <c r="C1079" t="s">
        <v>2973</v>
      </c>
      <c r="D1079" t="s">
        <v>2988</v>
      </c>
      <c r="E1079" t="s">
        <v>2983</v>
      </c>
      <c r="F1079" t="s">
        <v>2992</v>
      </c>
    </row>
    <row r="1080" spans="1:6" x14ac:dyDescent="0.35">
      <c r="A1080" s="1">
        <v>450230</v>
      </c>
      <c r="B1080" t="s">
        <v>3641</v>
      </c>
      <c r="C1080" t="s">
        <v>2973</v>
      </c>
      <c r="D1080" t="s">
        <v>2988</v>
      </c>
      <c r="E1080" t="s">
        <v>2983</v>
      </c>
      <c r="F1080" t="s">
        <v>2992</v>
      </c>
    </row>
    <row r="1081" spans="1:6" x14ac:dyDescent="0.35">
      <c r="A1081" s="1">
        <v>450240</v>
      </c>
      <c r="B1081" t="s">
        <v>3812</v>
      </c>
      <c r="C1081" t="s">
        <v>2973</v>
      </c>
      <c r="D1081" t="s">
        <v>2988</v>
      </c>
      <c r="E1081" t="s">
        <v>2983</v>
      </c>
      <c r="F1081" t="s">
        <v>2992</v>
      </c>
    </row>
    <row r="1082" spans="1:6" x14ac:dyDescent="0.35">
      <c r="A1082" s="1">
        <v>450250</v>
      </c>
      <c r="B1082" t="s">
        <v>3813</v>
      </c>
      <c r="C1082" t="s">
        <v>2973</v>
      </c>
      <c r="D1082" t="s">
        <v>2988</v>
      </c>
      <c r="E1082" t="s">
        <v>2983</v>
      </c>
      <c r="F1082" t="s">
        <v>2992</v>
      </c>
    </row>
    <row r="1083" spans="1:6" x14ac:dyDescent="0.35">
      <c r="A1083" s="1">
        <v>450260</v>
      </c>
      <c r="B1083" t="s">
        <v>3636</v>
      </c>
      <c r="C1083" t="s">
        <v>2973</v>
      </c>
      <c r="D1083" t="s">
        <v>2988</v>
      </c>
      <c r="E1083" t="s">
        <v>2983</v>
      </c>
      <c r="F1083" t="s">
        <v>2992</v>
      </c>
    </row>
    <row r="1084" spans="1:6" x14ac:dyDescent="0.35">
      <c r="A1084" s="1">
        <v>450270</v>
      </c>
      <c r="B1084" t="s">
        <v>3637</v>
      </c>
      <c r="C1084" t="s">
        <v>2973</v>
      </c>
      <c r="D1084" t="s">
        <v>2988</v>
      </c>
      <c r="E1084" t="s">
        <v>2983</v>
      </c>
      <c r="F1084" t="s">
        <v>2992</v>
      </c>
    </row>
    <row r="1085" spans="1:6" x14ac:dyDescent="0.35">
      <c r="A1085" s="1">
        <v>452000</v>
      </c>
      <c r="B1085" t="s">
        <v>806</v>
      </c>
      <c r="C1085" t="s">
        <v>2973</v>
      </c>
      <c r="D1085" t="s">
        <v>2988</v>
      </c>
      <c r="E1085" t="s">
        <v>2978</v>
      </c>
      <c r="F1085" t="s">
        <v>2985</v>
      </c>
    </row>
    <row r="1086" spans="1:6" x14ac:dyDescent="0.35">
      <c r="A1086" s="1">
        <v>452001</v>
      </c>
      <c r="B1086" t="s">
        <v>1822</v>
      </c>
      <c r="C1086" t="s">
        <v>2973</v>
      </c>
      <c r="D1086" t="s">
        <v>2988</v>
      </c>
      <c r="E1086" t="s">
        <v>2978</v>
      </c>
      <c r="F1086" t="s">
        <v>2985</v>
      </c>
    </row>
    <row r="1087" spans="1:6" x14ac:dyDescent="0.35">
      <c r="A1087" s="1">
        <v>452100</v>
      </c>
      <c r="B1087" t="s">
        <v>637</v>
      </c>
      <c r="C1087" t="s">
        <v>2973</v>
      </c>
      <c r="D1087" t="s">
        <v>2988</v>
      </c>
      <c r="E1087" t="s">
        <v>2978</v>
      </c>
      <c r="F1087" t="s">
        <v>2985</v>
      </c>
    </row>
    <row r="1088" spans="1:6" x14ac:dyDescent="0.35">
      <c r="A1088" s="1">
        <v>452800</v>
      </c>
      <c r="B1088" t="s">
        <v>1064</v>
      </c>
      <c r="C1088" t="s">
        <v>2973</v>
      </c>
      <c r="D1088" t="s">
        <v>2988</v>
      </c>
      <c r="E1088" t="s">
        <v>2978</v>
      </c>
      <c r="F1088" t="s">
        <v>2985</v>
      </c>
    </row>
    <row r="1089" spans="1:6" x14ac:dyDescent="0.35">
      <c r="A1089" s="1">
        <v>500000</v>
      </c>
      <c r="B1089" t="s">
        <v>2237</v>
      </c>
      <c r="C1089" t="s">
        <v>2973</v>
      </c>
      <c r="D1089" t="s">
        <v>2988</v>
      </c>
      <c r="E1089" t="s">
        <v>2978</v>
      </c>
      <c r="F1089" t="s">
        <v>2985</v>
      </c>
    </row>
    <row r="1090" spans="1:6" x14ac:dyDescent="0.35">
      <c r="A1090" s="1">
        <v>500003</v>
      </c>
      <c r="B1090" t="s">
        <v>2661</v>
      </c>
      <c r="C1090" t="s">
        <v>2973</v>
      </c>
      <c r="D1090" t="s">
        <v>2988</v>
      </c>
      <c r="E1090" t="s">
        <v>2978</v>
      </c>
      <c r="F1090" t="s">
        <v>2985</v>
      </c>
    </row>
    <row r="1091" spans="1:6" x14ac:dyDescent="0.35">
      <c r="A1091" s="1">
        <v>500007</v>
      </c>
      <c r="B1091" t="s">
        <v>928</v>
      </c>
      <c r="C1091" t="s">
        <v>2973</v>
      </c>
      <c r="D1091" t="s">
        <v>2988</v>
      </c>
      <c r="E1091" t="s">
        <v>2978</v>
      </c>
      <c r="F1091" t="s">
        <v>2985</v>
      </c>
    </row>
    <row r="1092" spans="1:6" x14ac:dyDescent="0.35">
      <c r="A1092" s="1">
        <v>500009</v>
      </c>
      <c r="B1092" t="s">
        <v>923</v>
      </c>
      <c r="D1092" t="s">
        <v>2988</v>
      </c>
      <c r="E1092" t="s">
        <v>2978</v>
      </c>
      <c r="F1092" t="s">
        <v>2985</v>
      </c>
    </row>
    <row r="1093" spans="1:6" x14ac:dyDescent="0.35">
      <c r="A1093" s="1">
        <v>500100</v>
      </c>
      <c r="B1093" t="s">
        <v>1046</v>
      </c>
      <c r="C1093" t="s">
        <v>2973</v>
      </c>
      <c r="D1093" t="s">
        <v>2988</v>
      </c>
      <c r="E1093" t="s">
        <v>2978</v>
      </c>
      <c r="F1093" t="s">
        <v>2985</v>
      </c>
    </row>
    <row r="1094" spans="1:6" x14ac:dyDescent="0.35">
      <c r="A1094" s="1">
        <v>500103</v>
      </c>
      <c r="B1094" t="s">
        <v>1101</v>
      </c>
      <c r="C1094" t="s">
        <v>2973</v>
      </c>
      <c r="D1094" t="s">
        <v>2988</v>
      </c>
      <c r="E1094" t="s">
        <v>2978</v>
      </c>
      <c r="F1094" t="s">
        <v>2985</v>
      </c>
    </row>
    <row r="1095" spans="1:6" x14ac:dyDescent="0.35">
      <c r="A1095" s="1">
        <v>500107</v>
      </c>
      <c r="B1095" t="s">
        <v>1043</v>
      </c>
      <c r="C1095" t="s">
        <v>2973</v>
      </c>
      <c r="D1095" t="s">
        <v>2988</v>
      </c>
      <c r="E1095" t="s">
        <v>2978</v>
      </c>
      <c r="F1095" t="s">
        <v>2985</v>
      </c>
    </row>
    <row r="1096" spans="1:6" x14ac:dyDescent="0.35">
      <c r="A1096" s="1">
        <v>500120</v>
      </c>
      <c r="B1096" t="s">
        <v>1121</v>
      </c>
      <c r="C1096" t="s">
        <v>2973</v>
      </c>
      <c r="D1096" t="s">
        <v>2988</v>
      </c>
      <c r="E1096" t="s">
        <v>2978</v>
      </c>
      <c r="F1096" t="s">
        <v>2985</v>
      </c>
    </row>
    <row r="1097" spans="1:6" x14ac:dyDescent="0.35">
      <c r="A1097" s="1">
        <v>500123</v>
      </c>
      <c r="B1097" t="s">
        <v>3814</v>
      </c>
      <c r="C1097" t="s">
        <v>2973</v>
      </c>
      <c r="D1097" t="s">
        <v>2988</v>
      </c>
      <c r="E1097" t="s">
        <v>2978</v>
      </c>
      <c r="F1097" t="s">
        <v>2985</v>
      </c>
    </row>
    <row r="1098" spans="1:6" x14ac:dyDescent="0.35">
      <c r="A1098" s="1">
        <v>500127</v>
      </c>
      <c r="B1098" t="s">
        <v>3815</v>
      </c>
      <c r="C1098" t="s">
        <v>2973</v>
      </c>
      <c r="D1098" t="s">
        <v>2988</v>
      </c>
      <c r="E1098" t="s">
        <v>2978</v>
      </c>
      <c r="F1098" t="s">
        <v>2985</v>
      </c>
    </row>
    <row r="1099" spans="1:6" x14ac:dyDescent="0.35">
      <c r="A1099" s="1">
        <v>500140</v>
      </c>
      <c r="B1099" t="s">
        <v>108</v>
      </c>
      <c r="C1099" t="s">
        <v>2973</v>
      </c>
      <c r="D1099" t="s">
        <v>2988</v>
      </c>
      <c r="E1099" t="s">
        <v>2978</v>
      </c>
      <c r="F1099" t="s">
        <v>2985</v>
      </c>
    </row>
    <row r="1100" spans="1:6" x14ac:dyDescent="0.35">
      <c r="A1100" s="1">
        <v>500143</v>
      </c>
      <c r="B1100" t="s">
        <v>1030</v>
      </c>
      <c r="C1100" t="s">
        <v>2973</v>
      </c>
      <c r="D1100" t="s">
        <v>2988</v>
      </c>
      <c r="E1100" t="s">
        <v>2978</v>
      </c>
      <c r="F1100" t="s">
        <v>2985</v>
      </c>
    </row>
    <row r="1101" spans="1:6" x14ac:dyDescent="0.35">
      <c r="A1101" s="1">
        <v>500147</v>
      </c>
      <c r="B1101" t="s">
        <v>1033</v>
      </c>
      <c r="C1101" t="s">
        <v>2973</v>
      </c>
      <c r="D1101" t="s">
        <v>2988</v>
      </c>
      <c r="E1101" t="s">
        <v>2978</v>
      </c>
      <c r="F1101" t="s">
        <v>2985</v>
      </c>
    </row>
    <row r="1102" spans="1:6" x14ac:dyDescent="0.35">
      <c r="A1102" s="1">
        <v>500150</v>
      </c>
      <c r="B1102" t="s">
        <v>2393</v>
      </c>
      <c r="C1102" t="s">
        <v>2973</v>
      </c>
      <c r="D1102" t="s">
        <v>2988</v>
      </c>
      <c r="E1102" t="s">
        <v>2978</v>
      </c>
      <c r="F1102" t="s">
        <v>2985</v>
      </c>
    </row>
    <row r="1103" spans="1:6" x14ac:dyDescent="0.35">
      <c r="A1103" s="1">
        <v>500153</v>
      </c>
      <c r="B1103" t="s">
        <v>3816</v>
      </c>
      <c r="C1103" t="s">
        <v>2973</v>
      </c>
      <c r="D1103" t="s">
        <v>2988</v>
      </c>
      <c r="E1103" t="s">
        <v>2978</v>
      </c>
      <c r="F1103" t="s">
        <v>2985</v>
      </c>
    </row>
    <row r="1104" spans="1:6" x14ac:dyDescent="0.35">
      <c r="A1104" s="1">
        <v>500157</v>
      </c>
      <c r="B1104" t="s">
        <v>3817</v>
      </c>
      <c r="C1104" t="s">
        <v>2973</v>
      </c>
      <c r="D1104" t="s">
        <v>2988</v>
      </c>
      <c r="E1104" t="s">
        <v>2978</v>
      </c>
      <c r="F1104" t="s">
        <v>2985</v>
      </c>
    </row>
    <row r="1105" spans="1:6" x14ac:dyDescent="0.35">
      <c r="A1105" s="1">
        <v>500200</v>
      </c>
      <c r="B1105" t="s">
        <v>3818</v>
      </c>
      <c r="C1105" t="s">
        <v>2973</v>
      </c>
      <c r="D1105" t="s">
        <v>2988</v>
      </c>
      <c r="E1105" t="s">
        <v>2978</v>
      </c>
      <c r="F1105" t="s">
        <v>2985</v>
      </c>
    </row>
    <row r="1106" spans="1:6" x14ac:dyDescent="0.35">
      <c r="A1106" s="1">
        <v>500203</v>
      </c>
      <c r="B1106" t="s">
        <v>3819</v>
      </c>
      <c r="C1106" t="s">
        <v>2973</v>
      </c>
      <c r="D1106" t="s">
        <v>2988</v>
      </c>
      <c r="E1106" t="s">
        <v>2978</v>
      </c>
      <c r="F1106" t="s">
        <v>2985</v>
      </c>
    </row>
    <row r="1107" spans="1:6" x14ac:dyDescent="0.35">
      <c r="A1107" s="1">
        <v>500207</v>
      </c>
      <c r="B1107" t="s">
        <v>3820</v>
      </c>
      <c r="C1107" t="s">
        <v>2973</v>
      </c>
      <c r="D1107" t="s">
        <v>2988</v>
      </c>
      <c r="E1107" t="s">
        <v>2978</v>
      </c>
      <c r="F1107" t="s">
        <v>2985</v>
      </c>
    </row>
    <row r="1108" spans="1:6" x14ac:dyDescent="0.35">
      <c r="A1108" s="1">
        <v>500210</v>
      </c>
      <c r="B1108" t="s">
        <v>220</v>
      </c>
      <c r="C1108" t="s">
        <v>2973</v>
      </c>
      <c r="D1108" t="s">
        <v>2988</v>
      </c>
      <c r="E1108" t="s">
        <v>2978</v>
      </c>
      <c r="F1108" t="s">
        <v>2985</v>
      </c>
    </row>
    <row r="1109" spans="1:6" x14ac:dyDescent="0.35">
      <c r="A1109" s="1">
        <v>500213</v>
      </c>
      <c r="B1109" t="s">
        <v>995</v>
      </c>
      <c r="C1109" t="s">
        <v>2973</v>
      </c>
      <c r="D1109" t="s">
        <v>2988</v>
      </c>
      <c r="E1109" t="s">
        <v>2978</v>
      </c>
      <c r="F1109" t="s">
        <v>2985</v>
      </c>
    </row>
    <row r="1110" spans="1:6" x14ac:dyDescent="0.35">
      <c r="A1110" s="1">
        <v>500217</v>
      </c>
      <c r="B1110" t="s">
        <v>855</v>
      </c>
      <c r="C1110" t="s">
        <v>2973</v>
      </c>
      <c r="D1110" t="s">
        <v>2988</v>
      </c>
      <c r="E1110" t="s">
        <v>2978</v>
      </c>
      <c r="F1110" t="s">
        <v>2985</v>
      </c>
    </row>
    <row r="1111" spans="1:6" x14ac:dyDescent="0.35">
      <c r="A1111" s="1">
        <v>500240</v>
      </c>
      <c r="B1111" t="s">
        <v>206</v>
      </c>
      <c r="C1111" t="s">
        <v>2973</v>
      </c>
      <c r="D1111" t="s">
        <v>2988</v>
      </c>
      <c r="E1111" t="s">
        <v>2978</v>
      </c>
      <c r="F1111" t="s">
        <v>2985</v>
      </c>
    </row>
    <row r="1112" spans="1:6" x14ac:dyDescent="0.35">
      <c r="A1112" s="1">
        <v>500243</v>
      </c>
      <c r="B1112" t="s">
        <v>812</v>
      </c>
      <c r="C1112" t="s">
        <v>2973</v>
      </c>
      <c r="D1112" t="s">
        <v>2988</v>
      </c>
      <c r="E1112" t="s">
        <v>2978</v>
      </c>
      <c r="F1112" t="s">
        <v>2985</v>
      </c>
    </row>
    <row r="1113" spans="1:6" x14ac:dyDescent="0.35">
      <c r="A1113" s="1">
        <v>500247</v>
      </c>
      <c r="B1113" t="s">
        <v>742</v>
      </c>
      <c r="C1113" t="s">
        <v>2973</v>
      </c>
      <c r="D1113" t="s">
        <v>2988</v>
      </c>
      <c r="E1113" t="s">
        <v>2978</v>
      </c>
      <c r="F1113" t="s">
        <v>2985</v>
      </c>
    </row>
    <row r="1114" spans="1:6" x14ac:dyDescent="0.35">
      <c r="A1114" s="1">
        <v>500250</v>
      </c>
      <c r="B1114" t="s">
        <v>102</v>
      </c>
      <c r="C1114" t="s">
        <v>2973</v>
      </c>
      <c r="D1114" t="s">
        <v>2988</v>
      </c>
      <c r="E1114" t="s">
        <v>2978</v>
      </c>
      <c r="F1114" t="s">
        <v>2985</v>
      </c>
    </row>
    <row r="1115" spans="1:6" x14ac:dyDescent="0.35">
      <c r="A1115" s="1">
        <v>500253</v>
      </c>
      <c r="B1115" t="s">
        <v>809</v>
      </c>
      <c r="C1115" t="s">
        <v>2973</v>
      </c>
      <c r="D1115" t="s">
        <v>2988</v>
      </c>
      <c r="E1115" t="s">
        <v>2978</v>
      </c>
      <c r="F1115" t="s">
        <v>2985</v>
      </c>
    </row>
    <row r="1116" spans="1:6" x14ac:dyDescent="0.35">
      <c r="A1116" s="1">
        <v>500257</v>
      </c>
      <c r="B1116" t="s">
        <v>1403</v>
      </c>
      <c r="C1116" t="s">
        <v>2973</v>
      </c>
      <c r="D1116" t="s">
        <v>2988</v>
      </c>
      <c r="E1116" t="s">
        <v>2978</v>
      </c>
      <c r="F1116" t="s">
        <v>2985</v>
      </c>
    </row>
    <row r="1117" spans="1:6" x14ac:dyDescent="0.35">
      <c r="A1117" s="1">
        <v>500260</v>
      </c>
      <c r="B1117" t="s">
        <v>157</v>
      </c>
      <c r="C1117" t="s">
        <v>2973</v>
      </c>
      <c r="D1117" t="s">
        <v>2988</v>
      </c>
      <c r="E1117" t="s">
        <v>2978</v>
      </c>
      <c r="F1117" t="s">
        <v>2985</v>
      </c>
    </row>
    <row r="1118" spans="1:6" x14ac:dyDescent="0.35">
      <c r="A1118" s="1">
        <v>500263</v>
      </c>
      <c r="B1118" t="s">
        <v>993</v>
      </c>
      <c r="C1118" t="s">
        <v>2973</v>
      </c>
      <c r="D1118" t="s">
        <v>2988</v>
      </c>
      <c r="E1118" t="s">
        <v>2978</v>
      </c>
      <c r="F1118" t="s">
        <v>2985</v>
      </c>
    </row>
    <row r="1119" spans="1:6" x14ac:dyDescent="0.35">
      <c r="A1119" s="1">
        <v>500267</v>
      </c>
      <c r="B1119" t="s">
        <v>1401</v>
      </c>
      <c r="C1119" t="s">
        <v>2973</v>
      </c>
      <c r="D1119" t="s">
        <v>2988</v>
      </c>
      <c r="E1119" t="s">
        <v>2978</v>
      </c>
      <c r="F1119" t="s">
        <v>2985</v>
      </c>
    </row>
    <row r="1120" spans="1:6" x14ac:dyDescent="0.35">
      <c r="A1120" s="1">
        <v>500268</v>
      </c>
      <c r="B1120" t="s">
        <v>879</v>
      </c>
      <c r="C1120" t="s">
        <v>2973</v>
      </c>
      <c r="D1120" t="s">
        <v>2988</v>
      </c>
      <c r="E1120" t="s">
        <v>2978</v>
      </c>
      <c r="F1120" t="s">
        <v>2985</v>
      </c>
    </row>
    <row r="1121" spans="1:6" x14ac:dyDescent="0.35">
      <c r="A1121" s="1">
        <v>500270</v>
      </c>
      <c r="B1121" t="s">
        <v>238</v>
      </c>
      <c r="C1121" t="s">
        <v>2973</v>
      </c>
      <c r="D1121" t="s">
        <v>2988</v>
      </c>
      <c r="E1121" t="s">
        <v>2978</v>
      </c>
      <c r="F1121" t="s">
        <v>2985</v>
      </c>
    </row>
    <row r="1122" spans="1:6" x14ac:dyDescent="0.35">
      <c r="A1122" s="1">
        <v>500273</v>
      </c>
      <c r="B1122" t="s">
        <v>2659</v>
      </c>
      <c r="C1122" t="s">
        <v>2973</v>
      </c>
      <c r="D1122" t="s">
        <v>2988</v>
      </c>
      <c r="E1122" t="s">
        <v>2978</v>
      </c>
      <c r="F1122" t="s">
        <v>2985</v>
      </c>
    </row>
    <row r="1123" spans="1:6" x14ac:dyDescent="0.35">
      <c r="A1123" s="1">
        <v>500277</v>
      </c>
      <c r="B1123" t="s">
        <v>2657</v>
      </c>
      <c r="C1123" t="s">
        <v>2973</v>
      </c>
      <c r="D1123" t="s">
        <v>2988</v>
      </c>
      <c r="E1123" t="s">
        <v>2978</v>
      </c>
      <c r="F1123" t="s">
        <v>2985</v>
      </c>
    </row>
    <row r="1124" spans="1:6" x14ac:dyDescent="0.35">
      <c r="A1124" s="1">
        <v>500280</v>
      </c>
      <c r="B1124" t="s">
        <v>227</v>
      </c>
      <c r="C1124" t="s">
        <v>2973</v>
      </c>
      <c r="D1124" t="s">
        <v>2988</v>
      </c>
      <c r="E1124" t="s">
        <v>2978</v>
      </c>
      <c r="F1124" t="s">
        <v>2985</v>
      </c>
    </row>
    <row r="1125" spans="1:6" x14ac:dyDescent="0.35">
      <c r="A1125" s="1">
        <v>500283</v>
      </c>
      <c r="B1125" t="s">
        <v>3821</v>
      </c>
      <c r="C1125" t="s">
        <v>2973</v>
      </c>
      <c r="D1125" t="s">
        <v>2988</v>
      </c>
      <c r="E1125" t="s">
        <v>2978</v>
      </c>
      <c r="F1125" t="s">
        <v>2985</v>
      </c>
    </row>
    <row r="1126" spans="1:6" x14ac:dyDescent="0.35">
      <c r="A1126" s="1">
        <v>500287</v>
      </c>
      <c r="B1126" t="s">
        <v>631</v>
      </c>
      <c r="C1126" t="s">
        <v>2973</v>
      </c>
      <c r="D1126" t="s">
        <v>2988</v>
      </c>
      <c r="E1126" t="s">
        <v>2978</v>
      </c>
      <c r="F1126" t="s">
        <v>2985</v>
      </c>
    </row>
    <row r="1127" spans="1:6" x14ac:dyDescent="0.35">
      <c r="A1127" s="1">
        <v>500290</v>
      </c>
      <c r="B1127" t="s">
        <v>578</v>
      </c>
      <c r="C1127" t="s">
        <v>2973</v>
      </c>
      <c r="D1127" t="s">
        <v>2988</v>
      </c>
      <c r="E1127" t="s">
        <v>2978</v>
      </c>
      <c r="F1127" t="s">
        <v>2985</v>
      </c>
    </row>
    <row r="1128" spans="1:6" x14ac:dyDescent="0.35">
      <c r="A1128" s="1">
        <v>500293</v>
      </c>
      <c r="B1128" t="s">
        <v>3822</v>
      </c>
      <c r="C1128" t="s">
        <v>2973</v>
      </c>
      <c r="D1128" t="s">
        <v>2988</v>
      </c>
      <c r="E1128" t="s">
        <v>2978</v>
      </c>
      <c r="F1128" t="s">
        <v>2985</v>
      </c>
    </row>
    <row r="1129" spans="1:6" x14ac:dyDescent="0.35">
      <c r="A1129" s="1">
        <v>500297</v>
      </c>
      <c r="B1129" t="s">
        <v>2655</v>
      </c>
      <c r="C1129" t="s">
        <v>2973</v>
      </c>
      <c r="D1129" t="s">
        <v>2988</v>
      </c>
      <c r="E1129" t="s">
        <v>2978</v>
      </c>
      <c r="F1129" t="s">
        <v>2985</v>
      </c>
    </row>
    <row r="1130" spans="1:6" x14ac:dyDescent="0.35">
      <c r="A1130" s="1">
        <v>500298</v>
      </c>
      <c r="B1130" t="s">
        <v>3823</v>
      </c>
      <c r="C1130" t="s">
        <v>2973</v>
      </c>
      <c r="D1130" t="s">
        <v>2988</v>
      </c>
      <c r="E1130" t="s">
        <v>2978</v>
      </c>
      <c r="F1130" t="s">
        <v>2985</v>
      </c>
    </row>
    <row r="1131" spans="1:6" x14ac:dyDescent="0.35">
      <c r="A1131" s="1">
        <v>500430</v>
      </c>
      <c r="B1131" t="s">
        <v>783</v>
      </c>
      <c r="D1131" t="s">
        <v>2988</v>
      </c>
      <c r="E1131" t="s">
        <v>2978</v>
      </c>
      <c r="F1131" t="s">
        <v>2985</v>
      </c>
    </row>
    <row r="1132" spans="1:6" x14ac:dyDescent="0.35">
      <c r="A1132" s="1">
        <v>500431</v>
      </c>
      <c r="B1132" t="s">
        <v>3824</v>
      </c>
      <c r="D1132" t="s">
        <v>2988</v>
      </c>
      <c r="E1132" t="s">
        <v>2978</v>
      </c>
      <c r="F1132" t="s">
        <v>2985</v>
      </c>
    </row>
    <row r="1133" spans="1:6" x14ac:dyDescent="0.35">
      <c r="A1133" s="1">
        <v>500433</v>
      </c>
      <c r="B1133" t="s">
        <v>3825</v>
      </c>
      <c r="D1133" t="s">
        <v>2988</v>
      </c>
      <c r="E1133" t="s">
        <v>2978</v>
      </c>
      <c r="F1133" t="s">
        <v>2985</v>
      </c>
    </row>
    <row r="1134" spans="1:6" x14ac:dyDescent="0.35">
      <c r="A1134" s="1">
        <v>500437</v>
      </c>
      <c r="B1134" t="s">
        <v>3826</v>
      </c>
      <c r="D1134" t="s">
        <v>2988</v>
      </c>
      <c r="E1134" t="s">
        <v>2978</v>
      </c>
      <c r="F1134" t="s">
        <v>2985</v>
      </c>
    </row>
    <row r="1135" spans="1:6" x14ac:dyDescent="0.35">
      <c r="A1135" s="1">
        <v>500500</v>
      </c>
      <c r="B1135" t="s">
        <v>97</v>
      </c>
      <c r="D1135" t="s">
        <v>2988</v>
      </c>
      <c r="E1135" t="s">
        <v>2978</v>
      </c>
      <c r="F1135" t="s">
        <v>2985</v>
      </c>
    </row>
    <row r="1136" spans="1:6" x14ac:dyDescent="0.35">
      <c r="A1136" s="1">
        <v>505010</v>
      </c>
      <c r="B1136" t="s">
        <v>2386</v>
      </c>
      <c r="C1136" t="s">
        <v>2973</v>
      </c>
      <c r="D1136" t="s">
        <v>2988</v>
      </c>
      <c r="E1136" t="s">
        <v>2978</v>
      </c>
      <c r="F1136" t="s">
        <v>2985</v>
      </c>
    </row>
    <row r="1137" spans="1:6" x14ac:dyDescent="0.35">
      <c r="A1137" s="1">
        <v>505020</v>
      </c>
      <c r="B1137" t="s">
        <v>3827</v>
      </c>
      <c r="C1137" t="s">
        <v>2973</v>
      </c>
      <c r="D1137" t="s">
        <v>2988</v>
      </c>
      <c r="E1137" t="s">
        <v>2978</v>
      </c>
      <c r="F1137" t="s">
        <v>2985</v>
      </c>
    </row>
    <row r="1138" spans="1:6" x14ac:dyDescent="0.35">
      <c r="A1138" s="1">
        <v>505030</v>
      </c>
      <c r="B1138" t="s">
        <v>3828</v>
      </c>
      <c r="C1138" t="s">
        <v>2973</v>
      </c>
      <c r="D1138" t="s">
        <v>2988</v>
      </c>
      <c r="E1138" t="s">
        <v>2978</v>
      </c>
      <c r="F1138" t="s">
        <v>2985</v>
      </c>
    </row>
    <row r="1139" spans="1:6" x14ac:dyDescent="0.35">
      <c r="A1139" s="1">
        <v>505040</v>
      </c>
      <c r="B1139" t="s">
        <v>3829</v>
      </c>
      <c r="C1139" t="s">
        <v>2973</v>
      </c>
      <c r="D1139" t="s">
        <v>2988</v>
      </c>
      <c r="E1139" t="s">
        <v>2978</v>
      </c>
      <c r="F1139" t="s">
        <v>2985</v>
      </c>
    </row>
    <row r="1140" spans="1:6" x14ac:dyDescent="0.35">
      <c r="A1140" s="1">
        <v>505041</v>
      </c>
      <c r="B1140" t="s">
        <v>3830</v>
      </c>
      <c r="C1140" t="s">
        <v>2973</v>
      </c>
      <c r="D1140" t="s">
        <v>2988</v>
      </c>
      <c r="E1140" t="s">
        <v>2978</v>
      </c>
      <c r="F1140" t="s">
        <v>2985</v>
      </c>
    </row>
    <row r="1141" spans="1:6" x14ac:dyDescent="0.35">
      <c r="A1141" s="1">
        <v>505050</v>
      </c>
      <c r="B1141" t="s">
        <v>3831</v>
      </c>
      <c r="C1141" t="s">
        <v>2973</v>
      </c>
      <c r="D1141" t="s">
        <v>2988</v>
      </c>
      <c r="E1141" t="s">
        <v>2978</v>
      </c>
      <c r="F1141" t="s">
        <v>2985</v>
      </c>
    </row>
    <row r="1142" spans="1:6" x14ac:dyDescent="0.35">
      <c r="A1142" s="1">
        <v>505060</v>
      </c>
      <c r="B1142" t="s">
        <v>3832</v>
      </c>
      <c r="C1142" t="s">
        <v>2973</v>
      </c>
      <c r="D1142" t="s">
        <v>2988</v>
      </c>
      <c r="E1142" t="s">
        <v>2978</v>
      </c>
      <c r="F1142" t="s">
        <v>2985</v>
      </c>
    </row>
    <row r="1143" spans="1:6" x14ac:dyDescent="0.35">
      <c r="A1143" s="1">
        <v>505070</v>
      </c>
      <c r="B1143" t="s">
        <v>1940</v>
      </c>
      <c r="C1143" t="s">
        <v>2973</v>
      </c>
      <c r="D1143" t="s">
        <v>2988</v>
      </c>
      <c r="E1143" t="s">
        <v>2978</v>
      </c>
      <c r="F1143" t="s">
        <v>2985</v>
      </c>
    </row>
    <row r="1144" spans="1:6" x14ac:dyDescent="0.35">
      <c r="A1144" s="1">
        <v>505080</v>
      </c>
      <c r="B1144" t="s">
        <v>3833</v>
      </c>
      <c r="C1144" t="s">
        <v>2973</v>
      </c>
      <c r="D1144" t="s">
        <v>2988</v>
      </c>
      <c r="E1144" t="s">
        <v>2978</v>
      </c>
      <c r="F1144" t="s">
        <v>2985</v>
      </c>
    </row>
    <row r="1145" spans="1:6" x14ac:dyDescent="0.35">
      <c r="A1145" s="1">
        <v>505090</v>
      </c>
      <c r="B1145" t="s">
        <v>133</v>
      </c>
      <c r="C1145" t="s">
        <v>2973</v>
      </c>
      <c r="D1145" t="s">
        <v>2988</v>
      </c>
      <c r="E1145" t="s">
        <v>2978</v>
      </c>
      <c r="F1145" t="s">
        <v>2985</v>
      </c>
    </row>
    <row r="1146" spans="1:6" x14ac:dyDescent="0.35">
      <c r="A1146" s="1">
        <v>505091</v>
      </c>
      <c r="B1146" t="s">
        <v>1086</v>
      </c>
      <c r="C1146" t="s">
        <v>2973</v>
      </c>
      <c r="D1146" t="s">
        <v>2988</v>
      </c>
      <c r="E1146" t="s">
        <v>2978</v>
      </c>
      <c r="F1146" t="s">
        <v>2985</v>
      </c>
    </row>
    <row r="1147" spans="1:6" x14ac:dyDescent="0.35">
      <c r="A1147" s="1">
        <v>505092</v>
      </c>
      <c r="B1147" t="s">
        <v>1399</v>
      </c>
      <c r="C1147" t="s">
        <v>2973</v>
      </c>
      <c r="D1147" t="s">
        <v>2988</v>
      </c>
      <c r="E1147" t="s">
        <v>2978</v>
      </c>
      <c r="F1147" t="s">
        <v>2985</v>
      </c>
    </row>
    <row r="1148" spans="1:6" x14ac:dyDescent="0.35">
      <c r="A1148" s="1">
        <v>505099</v>
      </c>
      <c r="B1148" t="s">
        <v>74</v>
      </c>
      <c r="C1148" t="s">
        <v>2973</v>
      </c>
      <c r="D1148" t="s">
        <v>2988</v>
      </c>
      <c r="E1148" t="s">
        <v>2978</v>
      </c>
      <c r="F1148" t="s">
        <v>2985</v>
      </c>
    </row>
    <row r="1149" spans="1:6" x14ac:dyDescent="0.35">
      <c r="A1149" s="1">
        <v>506000</v>
      </c>
      <c r="B1149" t="s">
        <v>28</v>
      </c>
      <c r="C1149" t="s">
        <v>2973</v>
      </c>
      <c r="D1149" t="s">
        <v>2988</v>
      </c>
      <c r="E1149" t="s">
        <v>2978</v>
      </c>
      <c r="F1149" t="s">
        <v>2985</v>
      </c>
    </row>
    <row r="1150" spans="1:6" x14ac:dyDescent="0.35">
      <c r="A1150" s="1">
        <v>506010</v>
      </c>
      <c r="B1150" t="s">
        <v>72</v>
      </c>
      <c r="C1150" t="s">
        <v>2973</v>
      </c>
      <c r="D1150" t="s">
        <v>2988</v>
      </c>
      <c r="E1150" t="s">
        <v>2978</v>
      </c>
      <c r="F1150" t="s">
        <v>2985</v>
      </c>
    </row>
    <row r="1151" spans="1:6" x14ac:dyDescent="0.35">
      <c r="A1151" s="1">
        <v>506030</v>
      </c>
      <c r="B1151" t="s">
        <v>68</v>
      </c>
      <c r="C1151" t="s">
        <v>2973</v>
      </c>
      <c r="D1151" t="s">
        <v>2988</v>
      </c>
      <c r="E1151" t="s">
        <v>2978</v>
      </c>
      <c r="F1151" t="s">
        <v>2985</v>
      </c>
    </row>
    <row r="1152" spans="1:6" x14ac:dyDescent="0.35">
      <c r="A1152" s="1">
        <v>506040</v>
      </c>
      <c r="B1152" t="s">
        <v>18</v>
      </c>
      <c r="C1152" t="s">
        <v>2973</v>
      </c>
      <c r="D1152" t="s">
        <v>2988</v>
      </c>
      <c r="E1152" t="s">
        <v>2978</v>
      </c>
      <c r="F1152" t="s">
        <v>2985</v>
      </c>
    </row>
    <row r="1153" spans="1:6" x14ac:dyDescent="0.35">
      <c r="A1153" s="1">
        <v>507000</v>
      </c>
      <c r="B1153" t="s">
        <v>3834</v>
      </c>
      <c r="C1153" t="s">
        <v>2973</v>
      </c>
      <c r="D1153" t="s">
        <v>2988</v>
      </c>
      <c r="E1153" t="s">
        <v>2978</v>
      </c>
      <c r="F1153" t="s">
        <v>2985</v>
      </c>
    </row>
    <row r="1154" spans="1:6" x14ac:dyDescent="0.35">
      <c r="A1154" s="1">
        <v>507020</v>
      </c>
      <c r="B1154" t="s">
        <v>3835</v>
      </c>
      <c r="C1154" t="s">
        <v>2973</v>
      </c>
      <c r="D1154" t="s">
        <v>2988</v>
      </c>
      <c r="E1154" t="s">
        <v>2978</v>
      </c>
      <c r="F1154" t="s">
        <v>2985</v>
      </c>
    </row>
    <row r="1155" spans="1:6" x14ac:dyDescent="0.35">
      <c r="A1155" s="1">
        <v>507040</v>
      </c>
      <c r="B1155" t="s">
        <v>3836</v>
      </c>
      <c r="C1155" t="s">
        <v>2973</v>
      </c>
      <c r="D1155" t="s">
        <v>2988</v>
      </c>
      <c r="E1155" t="s">
        <v>2978</v>
      </c>
      <c r="F1155" t="s">
        <v>2985</v>
      </c>
    </row>
    <row r="1156" spans="1:6" x14ac:dyDescent="0.35">
      <c r="A1156" s="1">
        <v>550000</v>
      </c>
      <c r="B1156" t="s">
        <v>190</v>
      </c>
      <c r="C1156" t="s">
        <v>2973</v>
      </c>
      <c r="D1156" t="s">
        <v>2988</v>
      </c>
      <c r="E1156" t="s">
        <v>2978</v>
      </c>
      <c r="F1156" t="s">
        <v>2985</v>
      </c>
    </row>
    <row r="1157" spans="1:6" x14ac:dyDescent="0.35">
      <c r="A1157" s="1">
        <v>550001</v>
      </c>
      <c r="B1157" t="s">
        <v>194</v>
      </c>
      <c r="C1157" t="s">
        <v>2973</v>
      </c>
      <c r="D1157" t="s">
        <v>2988</v>
      </c>
      <c r="E1157" t="s">
        <v>2978</v>
      </c>
      <c r="F1157" t="s">
        <v>2985</v>
      </c>
    </row>
    <row r="1158" spans="1:6" x14ac:dyDescent="0.35">
      <c r="A1158" s="1">
        <v>550002</v>
      </c>
      <c r="B1158" t="s">
        <v>524</v>
      </c>
      <c r="C1158" t="s">
        <v>2973</v>
      </c>
      <c r="D1158" t="s">
        <v>2988</v>
      </c>
      <c r="E1158" t="s">
        <v>2978</v>
      </c>
      <c r="F1158" t="s">
        <v>2985</v>
      </c>
    </row>
    <row r="1159" spans="1:6" x14ac:dyDescent="0.35">
      <c r="A1159" s="1">
        <v>550003</v>
      </c>
      <c r="B1159" t="s">
        <v>3837</v>
      </c>
      <c r="C1159" t="s">
        <v>2973</v>
      </c>
      <c r="D1159" t="s">
        <v>2988</v>
      </c>
      <c r="E1159" t="s">
        <v>2978</v>
      </c>
      <c r="F1159" t="s">
        <v>2985</v>
      </c>
    </row>
    <row r="1160" spans="1:6" x14ac:dyDescent="0.35">
      <c r="A1160" s="1">
        <v>550010</v>
      </c>
      <c r="B1160" t="s">
        <v>517</v>
      </c>
      <c r="C1160" t="s">
        <v>2973</v>
      </c>
      <c r="D1160" t="s">
        <v>2988</v>
      </c>
      <c r="E1160" t="s">
        <v>2978</v>
      </c>
      <c r="F1160" t="s">
        <v>2985</v>
      </c>
    </row>
    <row r="1161" spans="1:6" x14ac:dyDescent="0.35">
      <c r="A1161" s="1">
        <v>550011</v>
      </c>
      <c r="B1161" t="s">
        <v>261</v>
      </c>
      <c r="C1161" t="s">
        <v>2973</v>
      </c>
      <c r="D1161" t="s">
        <v>2988</v>
      </c>
      <c r="E1161" t="s">
        <v>2978</v>
      </c>
      <c r="F1161" t="s">
        <v>2985</v>
      </c>
    </row>
    <row r="1162" spans="1:6" x14ac:dyDescent="0.35">
      <c r="A1162" s="1">
        <v>550012</v>
      </c>
      <c r="B1162" t="s">
        <v>643</v>
      </c>
      <c r="C1162" t="s">
        <v>2973</v>
      </c>
      <c r="D1162" t="s">
        <v>2988</v>
      </c>
      <c r="E1162" t="s">
        <v>2978</v>
      </c>
      <c r="F1162" t="s">
        <v>2985</v>
      </c>
    </row>
    <row r="1163" spans="1:6" x14ac:dyDescent="0.35">
      <c r="A1163" s="1">
        <v>550013</v>
      </c>
      <c r="B1163" t="s">
        <v>3838</v>
      </c>
      <c r="C1163" t="s">
        <v>2973</v>
      </c>
      <c r="D1163" t="s">
        <v>2988</v>
      </c>
      <c r="E1163" t="s">
        <v>2978</v>
      </c>
      <c r="F1163" t="s">
        <v>2985</v>
      </c>
    </row>
    <row r="1164" spans="1:6" x14ac:dyDescent="0.35">
      <c r="A1164" s="1">
        <v>550030</v>
      </c>
      <c r="B1164" t="s">
        <v>3839</v>
      </c>
      <c r="C1164" t="s">
        <v>2973</v>
      </c>
      <c r="D1164" t="s">
        <v>2988</v>
      </c>
      <c r="E1164" t="s">
        <v>2978</v>
      </c>
      <c r="F1164" t="s">
        <v>2985</v>
      </c>
    </row>
    <row r="1165" spans="1:6" x14ac:dyDescent="0.35">
      <c r="A1165" s="1">
        <v>550040</v>
      </c>
      <c r="B1165" t="s">
        <v>76</v>
      </c>
      <c r="C1165" t="s">
        <v>2973</v>
      </c>
      <c r="D1165" t="s">
        <v>2988</v>
      </c>
      <c r="E1165" t="s">
        <v>2978</v>
      </c>
      <c r="F1165" t="s">
        <v>2985</v>
      </c>
    </row>
    <row r="1166" spans="1:6" x14ac:dyDescent="0.35">
      <c r="A1166" s="1">
        <v>550041</v>
      </c>
      <c r="B1166" t="s">
        <v>900</v>
      </c>
      <c r="C1166" t="s">
        <v>2973</v>
      </c>
      <c r="D1166" t="s">
        <v>2988</v>
      </c>
      <c r="E1166" t="s">
        <v>2978</v>
      </c>
      <c r="F1166" t="s">
        <v>2985</v>
      </c>
    </row>
    <row r="1167" spans="1:6" x14ac:dyDescent="0.35">
      <c r="A1167" s="1">
        <v>550050</v>
      </c>
      <c r="B1167" t="s">
        <v>713</v>
      </c>
      <c r="C1167" t="s">
        <v>2973</v>
      </c>
      <c r="D1167" t="s">
        <v>2988</v>
      </c>
      <c r="E1167" t="s">
        <v>2978</v>
      </c>
      <c r="F1167" t="s">
        <v>2985</v>
      </c>
    </row>
    <row r="1168" spans="1:6" x14ac:dyDescent="0.35">
      <c r="A1168" s="1">
        <v>550051</v>
      </c>
      <c r="B1168" t="s">
        <v>1060</v>
      </c>
      <c r="C1168" t="s">
        <v>2973</v>
      </c>
      <c r="D1168" t="s">
        <v>2988</v>
      </c>
      <c r="E1168" t="s">
        <v>2978</v>
      </c>
      <c r="F1168" t="s">
        <v>2985</v>
      </c>
    </row>
    <row r="1169" spans="1:6" x14ac:dyDescent="0.35">
      <c r="A1169" s="1">
        <v>550052</v>
      </c>
      <c r="B1169" t="s">
        <v>625</v>
      </c>
      <c r="C1169" t="s">
        <v>2973</v>
      </c>
      <c r="D1169" t="s">
        <v>2988</v>
      </c>
      <c r="E1169" t="s">
        <v>2978</v>
      </c>
      <c r="F1169" t="s">
        <v>2985</v>
      </c>
    </row>
    <row r="1170" spans="1:6" x14ac:dyDescent="0.35">
      <c r="A1170" s="1">
        <v>550060</v>
      </c>
      <c r="B1170" t="s">
        <v>64</v>
      </c>
      <c r="C1170" t="s">
        <v>2973</v>
      </c>
      <c r="D1170" t="s">
        <v>2988</v>
      </c>
      <c r="E1170" t="s">
        <v>2978</v>
      </c>
      <c r="F1170" t="s">
        <v>2985</v>
      </c>
    </row>
    <row r="1171" spans="1:6" x14ac:dyDescent="0.35">
      <c r="A1171" s="1">
        <v>550099</v>
      </c>
      <c r="B1171" t="s">
        <v>86</v>
      </c>
      <c r="C1171" t="s">
        <v>2973</v>
      </c>
      <c r="D1171" t="s">
        <v>2988</v>
      </c>
      <c r="E1171" t="s">
        <v>2978</v>
      </c>
      <c r="F1171" t="s">
        <v>2985</v>
      </c>
    </row>
    <row r="1172" spans="1:6" x14ac:dyDescent="0.35">
      <c r="A1172" s="1">
        <v>550200</v>
      </c>
      <c r="B1172" t="s">
        <v>2148</v>
      </c>
      <c r="C1172" t="s">
        <v>2973</v>
      </c>
      <c r="D1172" t="s">
        <v>2988</v>
      </c>
      <c r="E1172" t="s">
        <v>2978</v>
      </c>
      <c r="F1172" t="s">
        <v>2985</v>
      </c>
    </row>
    <row r="1173" spans="1:6" x14ac:dyDescent="0.35">
      <c r="A1173" s="1">
        <v>550301</v>
      </c>
      <c r="B1173" t="s">
        <v>276</v>
      </c>
      <c r="C1173" t="s">
        <v>2973</v>
      </c>
      <c r="D1173" t="s">
        <v>2988</v>
      </c>
      <c r="E1173" t="s">
        <v>2978</v>
      </c>
      <c r="F1173" t="s">
        <v>2985</v>
      </c>
    </row>
    <row r="1174" spans="1:6" x14ac:dyDescent="0.35">
      <c r="A1174" s="1">
        <v>550302</v>
      </c>
      <c r="B1174" t="s">
        <v>274</v>
      </c>
      <c r="C1174" t="s">
        <v>2973</v>
      </c>
      <c r="D1174" t="s">
        <v>2988</v>
      </c>
      <c r="E1174" t="s">
        <v>2978</v>
      </c>
      <c r="F1174" t="s">
        <v>2985</v>
      </c>
    </row>
    <row r="1175" spans="1:6" x14ac:dyDescent="0.35">
      <c r="A1175" s="1">
        <v>550303</v>
      </c>
      <c r="B1175" t="s">
        <v>872</v>
      </c>
      <c r="C1175" t="s">
        <v>2973</v>
      </c>
      <c r="D1175" t="s">
        <v>2988</v>
      </c>
      <c r="E1175" t="s">
        <v>2978</v>
      </c>
      <c r="F1175" t="s">
        <v>2985</v>
      </c>
    </row>
    <row r="1176" spans="1:6" x14ac:dyDescent="0.35">
      <c r="A1176" s="1">
        <v>550304</v>
      </c>
      <c r="B1176" t="s">
        <v>667</v>
      </c>
      <c r="C1176" t="s">
        <v>2973</v>
      </c>
      <c r="D1176" t="s">
        <v>2988</v>
      </c>
      <c r="E1176" t="s">
        <v>2978</v>
      </c>
      <c r="F1176" t="s">
        <v>2985</v>
      </c>
    </row>
    <row r="1177" spans="1:6" x14ac:dyDescent="0.35">
      <c r="A1177" s="1">
        <v>550309</v>
      </c>
      <c r="B1177" t="s">
        <v>520</v>
      </c>
      <c r="C1177" t="s">
        <v>2973</v>
      </c>
      <c r="D1177" t="s">
        <v>2988</v>
      </c>
      <c r="E1177" t="s">
        <v>2978</v>
      </c>
      <c r="F1177" t="s">
        <v>2985</v>
      </c>
    </row>
    <row r="1178" spans="1:6" x14ac:dyDescent="0.35">
      <c r="A1178" s="1">
        <v>550311</v>
      </c>
      <c r="B1178" t="s">
        <v>276</v>
      </c>
      <c r="C1178" t="s">
        <v>2973</v>
      </c>
      <c r="D1178" t="s">
        <v>2988</v>
      </c>
      <c r="E1178" t="s">
        <v>2978</v>
      </c>
      <c r="F1178" t="s">
        <v>2985</v>
      </c>
    </row>
    <row r="1179" spans="1:6" x14ac:dyDescent="0.35">
      <c r="A1179" s="1">
        <v>550312</v>
      </c>
      <c r="B1179" t="s">
        <v>274</v>
      </c>
      <c r="C1179" t="s">
        <v>2973</v>
      </c>
      <c r="D1179" t="s">
        <v>2988</v>
      </c>
      <c r="E1179" t="s">
        <v>2978</v>
      </c>
      <c r="F1179" t="s">
        <v>2985</v>
      </c>
    </row>
    <row r="1180" spans="1:6" x14ac:dyDescent="0.35">
      <c r="A1180" s="1">
        <v>550313</v>
      </c>
      <c r="B1180" t="s">
        <v>872</v>
      </c>
      <c r="C1180" t="s">
        <v>2973</v>
      </c>
      <c r="D1180" t="s">
        <v>2988</v>
      </c>
      <c r="E1180" t="s">
        <v>2978</v>
      </c>
      <c r="F1180" t="s">
        <v>2985</v>
      </c>
    </row>
    <row r="1181" spans="1:6" x14ac:dyDescent="0.35">
      <c r="A1181" s="1">
        <v>550314</v>
      </c>
      <c r="B1181" t="s">
        <v>667</v>
      </c>
      <c r="C1181" t="s">
        <v>2973</v>
      </c>
      <c r="D1181" t="s">
        <v>2988</v>
      </c>
      <c r="E1181" t="s">
        <v>2978</v>
      </c>
      <c r="F1181" t="s">
        <v>2985</v>
      </c>
    </row>
    <row r="1182" spans="1:6" x14ac:dyDescent="0.35">
      <c r="A1182" s="1">
        <v>550315</v>
      </c>
      <c r="B1182" t="s">
        <v>3840</v>
      </c>
      <c r="C1182" t="s">
        <v>2973</v>
      </c>
      <c r="D1182" t="s">
        <v>2988</v>
      </c>
      <c r="E1182" t="s">
        <v>2978</v>
      </c>
      <c r="F1182" t="s">
        <v>2985</v>
      </c>
    </row>
    <row r="1183" spans="1:6" x14ac:dyDescent="0.35">
      <c r="A1183" s="1">
        <v>550319</v>
      </c>
      <c r="B1183" t="s">
        <v>520</v>
      </c>
      <c r="C1183" t="s">
        <v>2973</v>
      </c>
      <c r="D1183" t="s">
        <v>2988</v>
      </c>
      <c r="E1183" t="s">
        <v>2978</v>
      </c>
      <c r="F1183" t="s">
        <v>2985</v>
      </c>
    </row>
    <row r="1184" spans="1:6" x14ac:dyDescent="0.35">
      <c r="A1184" s="1">
        <v>550400</v>
      </c>
      <c r="B1184" t="s">
        <v>138</v>
      </c>
      <c r="C1184" t="s">
        <v>2973</v>
      </c>
      <c r="D1184" t="s">
        <v>2988</v>
      </c>
      <c r="E1184" t="s">
        <v>2978</v>
      </c>
      <c r="F1184" t="s">
        <v>2985</v>
      </c>
    </row>
    <row r="1185" spans="1:6" x14ac:dyDescent="0.35">
      <c r="A1185" s="1">
        <v>550401</v>
      </c>
      <c r="B1185" t="s">
        <v>1988</v>
      </c>
      <c r="C1185" t="s">
        <v>2973</v>
      </c>
      <c r="D1185" t="s">
        <v>2988</v>
      </c>
      <c r="E1185" t="s">
        <v>2978</v>
      </c>
      <c r="F1185" t="s">
        <v>2985</v>
      </c>
    </row>
    <row r="1186" spans="1:6" x14ac:dyDescent="0.35">
      <c r="A1186" s="1">
        <v>550402</v>
      </c>
      <c r="B1186" t="s">
        <v>263</v>
      </c>
      <c r="C1186" t="s">
        <v>2973</v>
      </c>
      <c r="D1186" t="s">
        <v>2988</v>
      </c>
      <c r="E1186" t="s">
        <v>2978</v>
      </c>
      <c r="F1186" t="s">
        <v>2985</v>
      </c>
    </row>
    <row r="1187" spans="1:6" x14ac:dyDescent="0.35">
      <c r="A1187" s="1">
        <v>550410</v>
      </c>
      <c r="B1187" t="s">
        <v>276</v>
      </c>
      <c r="C1187" t="s">
        <v>2973</v>
      </c>
      <c r="D1187" t="s">
        <v>2988</v>
      </c>
      <c r="E1187" t="s">
        <v>2978</v>
      </c>
      <c r="F1187" t="s">
        <v>2985</v>
      </c>
    </row>
    <row r="1188" spans="1:6" x14ac:dyDescent="0.35">
      <c r="A1188" s="1">
        <v>550420</v>
      </c>
      <c r="B1188" t="s">
        <v>274</v>
      </c>
      <c r="C1188" t="s">
        <v>2973</v>
      </c>
      <c r="D1188" t="s">
        <v>2988</v>
      </c>
      <c r="E1188" t="s">
        <v>2978</v>
      </c>
      <c r="F1188" t="s">
        <v>2985</v>
      </c>
    </row>
    <row r="1189" spans="1:6" x14ac:dyDescent="0.35">
      <c r="A1189" s="1">
        <v>550430</v>
      </c>
      <c r="B1189" t="s">
        <v>872</v>
      </c>
      <c r="C1189" t="s">
        <v>2973</v>
      </c>
      <c r="D1189" t="s">
        <v>2988</v>
      </c>
      <c r="E1189" t="s">
        <v>2978</v>
      </c>
      <c r="F1189" t="s">
        <v>2985</v>
      </c>
    </row>
    <row r="1190" spans="1:6" x14ac:dyDescent="0.35">
      <c r="A1190" s="1">
        <v>550440</v>
      </c>
      <c r="B1190" t="s">
        <v>667</v>
      </c>
      <c r="C1190" t="s">
        <v>2973</v>
      </c>
      <c r="D1190" t="s">
        <v>2988</v>
      </c>
      <c r="E1190" t="s">
        <v>2978</v>
      </c>
      <c r="F1190" t="s">
        <v>2985</v>
      </c>
    </row>
    <row r="1191" spans="1:6" x14ac:dyDescent="0.35">
      <c r="A1191" s="1">
        <v>550480</v>
      </c>
      <c r="B1191" t="s">
        <v>520</v>
      </c>
      <c r="C1191" t="s">
        <v>2973</v>
      </c>
      <c r="D1191" t="s">
        <v>2988</v>
      </c>
      <c r="E1191" t="s">
        <v>2978</v>
      </c>
      <c r="F1191" t="s">
        <v>2985</v>
      </c>
    </row>
    <row r="1192" spans="1:6" x14ac:dyDescent="0.35">
      <c r="A1192" s="1">
        <v>550490</v>
      </c>
      <c r="B1192" t="s">
        <v>57</v>
      </c>
      <c r="C1192" t="s">
        <v>2973</v>
      </c>
      <c r="D1192" t="s">
        <v>2988</v>
      </c>
      <c r="E1192" t="s">
        <v>2978</v>
      </c>
      <c r="F1192" t="s">
        <v>2985</v>
      </c>
    </row>
    <row r="1193" spans="1:6" x14ac:dyDescent="0.35">
      <c r="A1193" s="1">
        <v>551100</v>
      </c>
      <c r="B1193" t="s">
        <v>388</v>
      </c>
      <c r="C1193" t="s">
        <v>2973</v>
      </c>
      <c r="D1193" t="s">
        <v>2988</v>
      </c>
      <c r="E1193" t="s">
        <v>2978</v>
      </c>
      <c r="F1193" t="s">
        <v>2985</v>
      </c>
    </row>
    <row r="1194" spans="1:6" x14ac:dyDescent="0.35">
      <c r="A1194" s="1">
        <v>551101</v>
      </c>
      <c r="B1194" t="s">
        <v>354</v>
      </c>
      <c r="C1194" t="s">
        <v>2973</v>
      </c>
      <c r="D1194" t="s">
        <v>2988</v>
      </c>
      <c r="E1194" t="s">
        <v>2978</v>
      </c>
      <c r="F1194" t="s">
        <v>2985</v>
      </c>
    </row>
    <row r="1195" spans="1:6" x14ac:dyDescent="0.35">
      <c r="A1195" s="1">
        <v>551102</v>
      </c>
      <c r="B1195" t="s">
        <v>375</v>
      </c>
      <c r="C1195" t="s">
        <v>2973</v>
      </c>
      <c r="D1195" t="s">
        <v>2988</v>
      </c>
      <c r="E1195" t="s">
        <v>2978</v>
      </c>
      <c r="F1195" t="s">
        <v>2985</v>
      </c>
    </row>
    <row r="1196" spans="1:6" x14ac:dyDescent="0.35">
      <c r="A1196" s="1">
        <v>551103</v>
      </c>
      <c r="B1196" t="s">
        <v>488</v>
      </c>
      <c r="C1196" t="s">
        <v>2973</v>
      </c>
      <c r="D1196" t="s">
        <v>2988</v>
      </c>
      <c r="E1196" t="s">
        <v>2978</v>
      </c>
      <c r="F1196" t="s">
        <v>2985</v>
      </c>
    </row>
    <row r="1197" spans="1:6" x14ac:dyDescent="0.35">
      <c r="A1197" s="1">
        <v>551104</v>
      </c>
      <c r="B1197" t="s">
        <v>172</v>
      </c>
      <c r="C1197" t="s">
        <v>2973</v>
      </c>
      <c r="D1197" t="s">
        <v>2988</v>
      </c>
      <c r="E1197" t="s">
        <v>2978</v>
      </c>
      <c r="F1197" t="s">
        <v>2985</v>
      </c>
    </row>
    <row r="1198" spans="1:6" x14ac:dyDescent="0.35">
      <c r="A1198" s="1">
        <v>551105</v>
      </c>
      <c r="B1198" t="s">
        <v>687</v>
      </c>
      <c r="C1198" t="s">
        <v>2973</v>
      </c>
      <c r="D1198" t="s">
        <v>2988</v>
      </c>
      <c r="E1198" t="s">
        <v>2978</v>
      </c>
      <c r="F1198" t="s">
        <v>2985</v>
      </c>
    </row>
    <row r="1199" spans="1:6" x14ac:dyDescent="0.35">
      <c r="A1199" s="1">
        <v>551106</v>
      </c>
      <c r="B1199" t="s">
        <v>400</v>
      </c>
      <c r="C1199" t="s">
        <v>2973</v>
      </c>
      <c r="D1199" t="s">
        <v>2988</v>
      </c>
      <c r="E1199" t="s">
        <v>2978</v>
      </c>
      <c r="F1199" t="s">
        <v>2985</v>
      </c>
    </row>
    <row r="1200" spans="1:6" x14ac:dyDescent="0.35">
      <c r="A1200" s="1">
        <v>551107</v>
      </c>
      <c r="B1200" t="s">
        <v>378</v>
      </c>
      <c r="C1200" t="s">
        <v>2973</v>
      </c>
      <c r="D1200" t="s">
        <v>2988</v>
      </c>
      <c r="E1200" t="s">
        <v>2978</v>
      </c>
      <c r="F1200" t="s">
        <v>2985</v>
      </c>
    </row>
    <row r="1201" spans="1:6" x14ac:dyDescent="0.35">
      <c r="A1201" s="1">
        <v>551108</v>
      </c>
      <c r="B1201" t="s">
        <v>904</v>
      </c>
      <c r="C1201" t="s">
        <v>2973</v>
      </c>
      <c r="D1201" t="s">
        <v>2988</v>
      </c>
      <c r="E1201" t="s">
        <v>2978</v>
      </c>
      <c r="F1201" t="s">
        <v>2985</v>
      </c>
    </row>
    <row r="1202" spans="1:6" x14ac:dyDescent="0.35">
      <c r="A1202" s="1">
        <v>551109</v>
      </c>
      <c r="B1202" t="s">
        <v>498</v>
      </c>
      <c r="C1202" t="s">
        <v>2973</v>
      </c>
      <c r="D1202" t="s">
        <v>2988</v>
      </c>
      <c r="E1202" t="s">
        <v>2978</v>
      </c>
      <c r="F1202" t="s">
        <v>2985</v>
      </c>
    </row>
    <row r="1203" spans="1:6" x14ac:dyDescent="0.35">
      <c r="A1203" s="1">
        <v>551120</v>
      </c>
      <c r="B1203" t="s">
        <v>388</v>
      </c>
      <c r="C1203" t="s">
        <v>2973</v>
      </c>
      <c r="D1203" t="s">
        <v>2988</v>
      </c>
      <c r="E1203" t="s">
        <v>2978</v>
      </c>
      <c r="F1203" t="s">
        <v>2985</v>
      </c>
    </row>
    <row r="1204" spans="1:6" x14ac:dyDescent="0.35">
      <c r="A1204" s="1">
        <v>551121</v>
      </c>
      <c r="B1204" t="s">
        <v>354</v>
      </c>
      <c r="C1204" t="s">
        <v>2973</v>
      </c>
      <c r="D1204" t="s">
        <v>2988</v>
      </c>
      <c r="E1204" t="s">
        <v>2978</v>
      </c>
      <c r="F1204" t="s">
        <v>2985</v>
      </c>
    </row>
    <row r="1205" spans="1:6" x14ac:dyDescent="0.35">
      <c r="A1205" s="1">
        <v>551122</v>
      </c>
      <c r="B1205" t="s">
        <v>375</v>
      </c>
      <c r="C1205" t="s">
        <v>2973</v>
      </c>
      <c r="D1205" t="s">
        <v>2988</v>
      </c>
      <c r="E1205" t="s">
        <v>2978</v>
      </c>
      <c r="F1205" t="s">
        <v>2985</v>
      </c>
    </row>
    <row r="1206" spans="1:6" x14ac:dyDescent="0.35">
      <c r="A1206" s="1">
        <v>551123</v>
      </c>
      <c r="B1206" t="s">
        <v>488</v>
      </c>
      <c r="C1206" t="s">
        <v>2973</v>
      </c>
      <c r="D1206" t="s">
        <v>2988</v>
      </c>
      <c r="E1206" t="s">
        <v>2978</v>
      </c>
      <c r="F1206" t="s">
        <v>2985</v>
      </c>
    </row>
    <row r="1207" spans="1:6" x14ac:dyDescent="0.35">
      <c r="A1207" s="1">
        <v>551124</v>
      </c>
      <c r="B1207" t="s">
        <v>172</v>
      </c>
      <c r="C1207" t="s">
        <v>2973</v>
      </c>
      <c r="D1207" t="s">
        <v>2988</v>
      </c>
      <c r="E1207" t="s">
        <v>2978</v>
      </c>
      <c r="F1207" t="s">
        <v>2985</v>
      </c>
    </row>
    <row r="1208" spans="1:6" x14ac:dyDescent="0.35">
      <c r="A1208" s="1">
        <v>551125</v>
      </c>
      <c r="B1208" t="s">
        <v>687</v>
      </c>
      <c r="C1208" t="s">
        <v>2973</v>
      </c>
      <c r="D1208" t="s">
        <v>2988</v>
      </c>
      <c r="E1208" t="s">
        <v>2978</v>
      </c>
      <c r="F1208" t="s">
        <v>2985</v>
      </c>
    </row>
    <row r="1209" spans="1:6" x14ac:dyDescent="0.35">
      <c r="A1209" s="1">
        <v>551126</v>
      </c>
      <c r="B1209" t="s">
        <v>400</v>
      </c>
      <c r="C1209" t="s">
        <v>2973</v>
      </c>
      <c r="D1209" t="s">
        <v>2988</v>
      </c>
      <c r="E1209" t="s">
        <v>2978</v>
      </c>
      <c r="F1209" t="s">
        <v>2985</v>
      </c>
    </row>
    <row r="1210" spans="1:6" x14ac:dyDescent="0.35">
      <c r="A1210" s="1">
        <v>551127</v>
      </c>
      <c r="B1210" t="s">
        <v>378</v>
      </c>
      <c r="C1210" t="s">
        <v>2973</v>
      </c>
      <c r="D1210" t="s">
        <v>2988</v>
      </c>
      <c r="E1210" t="s">
        <v>2978</v>
      </c>
      <c r="F1210" t="s">
        <v>2985</v>
      </c>
    </row>
    <row r="1211" spans="1:6" x14ac:dyDescent="0.35">
      <c r="A1211" s="1">
        <v>551129</v>
      </c>
      <c r="B1211" t="s">
        <v>2432</v>
      </c>
      <c r="C1211" t="s">
        <v>2973</v>
      </c>
      <c r="D1211" t="s">
        <v>2988</v>
      </c>
      <c r="E1211" t="s">
        <v>2978</v>
      </c>
      <c r="F1211" t="s">
        <v>2985</v>
      </c>
    </row>
    <row r="1212" spans="1:6" x14ac:dyDescent="0.35">
      <c r="A1212" s="1">
        <v>551130</v>
      </c>
      <c r="B1212" t="s">
        <v>388</v>
      </c>
      <c r="C1212" t="s">
        <v>2973</v>
      </c>
      <c r="D1212" t="s">
        <v>2988</v>
      </c>
      <c r="E1212" t="s">
        <v>2978</v>
      </c>
      <c r="F1212" t="s">
        <v>2985</v>
      </c>
    </row>
    <row r="1213" spans="1:6" x14ac:dyDescent="0.35">
      <c r="A1213" s="1">
        <v>551131</v>
      </c>
      <c r="B1213" t="s">
        <v>354</v>
      </c>
      <c r="C1213" t="s">
        <v>2973</v>
      </c>
      <c r="D1213" t="s">
        <v>2988</v>
      </c>
      <c r="E1213" t="s">
        <v>2978</v>
      </c>
      <c r="F1213" t="s">
        <v>2985</v>
      </c>
    </row>
    <row r="1214" spans="1:6" x14ac:dyDescent="0.35">
      <c r="A1214" s="1">
        <v>551132</v>
      </c>
      <c r="B1214" t="s">
        <v>375</v>
      </c>
      <c r="C1214" t="s">
        <v>2973</v>
      </c>
      <c r="D1214" t="s">
        <v>2988</v>
      </c>
      <c r="E1214" t="s">
        <v>2978</v>
      </c>
      <c r="F1214" t="s">
        <v>2985</v>
      </c>
    </row>
    <row r="1215" spans="1:6" x14ac:dyDescent="0.35">
      <c r="A1215" s="1">
        <v>551133</v>
      </c>
      <c r="B1215" t="s">
        <v>488</v>
      </c>
      <c r="C1215" t="s">
        <v>2973</v>
      </c>
      <c r="D1215" t="s">
        <v>2988</v>
      </c>
      <c r="E1215" t="s">
        <v>2978</v>
      </c>
      <c r="F1215" t="s">
        <v>2985</v>
      </c>
    </row>
    <row r="1216" spans="1:6" x14ac:dyDescent="0.35">
      <c r="A1216" s="1">
        <v>551134</v>
      </c>
      <c r="B1216" t="s">
        <v>172</v>
      </c>
      <c r="C1216" t="s">
        <v>2973</v>
      </c>
      <c r="D1216" t="s">
        <v>2988</v>
      </c>
      <c r="E1216" t="s">
        <v>2978</v>
      </c>
      <c r="F1216" t="s">
        <v>2985</v>
      </c>
    </row>
    <row r="1217" spans="1:6" x14ac:dyDescent="0.35">
      <c r="A1217" s="1">
        <v>551135</v>
      </c>
      <c r="B1217" t="s">
        <v>687</v>
      </c>
      <c r="C1217" t="s">
        <v>2973</v>
      </c>
      <c r="D1217" t="s">
        <v>2988</v>
      </c>
      <c r="E1217" t="s">
        <v>2978</v>
      </c>
      <c r="F1217" t="s">
        <v>2985</v>
      </c>
    </row>
    <row r="1218" spans="1:6" x14ac:dyDescent="0.35">
      <c r="A1218" s="1">
        <v>551136</v>
      </c>
      <c r="B1218" t="s">
        <v>400</v>
      </c>
      <c r="C1218" t="s">
        <v>2973</v>
      </c>
      <c r="D1218" t="s">
        <v>2988</v>
      </c>
      <c r="E1218" t="s">
        <v>2978</v>
      </c>
      <c r="F1218" t="s">
        <v>2985</v>
      </c>
    </row>
    <row r="1219" spans="1:6" x14ac:dyDescent="0.35">
      <c r="A1219" s="1">
        <v>551137</v>
      </c>
      <c r="B1219" t="s">
        <v>378</v>
      </c>
      <c r="C1219" t="s">
        <v>2973</v>
      </c>
      <c r="D1219" t="s">
        <v>2988</v>
      </c>
      <c r="E1219" t="s">
        <v>2978</v>
      </c>
      <c r="F1219" t="s">
        <v>2985</v>
      </c>
    </row>
    <row r="1220" spans="1:6" x14ac:dyDescent="0.35">
      <c r="A1220" s="1">
        <v>551138</v>
      </c>
      <c r="B1220" t="s">
        <v>904</v>
      </c>
      <c r="C1220" t="s">
        <v>2973</v>
      </c>
      <c r="D1220" t="s">
        <v>2988</v>
      </c>
      <c r="E1220" t="s">
        <v>2978</v>
      </c>
      <c r="F1220" t="s">
        <v>2985</v>
      </c>
    </row>
    <row r="1221" spans="1:6" x14ac:dyDescent="0.35">
      <c r="A1221" s="1">
        <v>551139</v>
      </c>
      <c r="B1221" t="s">
        <v>498</v>
      </c>
      <c r="C1221" t="s">
        <v>2973</v>
      </c>
      <c r="D1221" t="s">
        <v>2988</v>
      </c>
      <c r="E1221" t="s">
        <v>2978</v>
      </c>
      <c r="F1221" t="s">
        <v>2985</v>
      </c>
    </row>
    <row r="1222" spans="1:6" x14ac:dyDescent="0.35">
      <c r="A1222" s="1">
        <v>551200</v>
      </c>
      <c r="B1222" t="s">
        <v>388</v>
      </c>
      <c r="C1222" t="s">
        <v>2973</v>
      </c>
      <c r="D1222" t="s">
        <v>2988</v>
      </c>
      <c r="E1222" t="s">
        <v>2978</v>
      </c>
      <c r="F1222" t="s">
        <v>2985</v>
      </c>
    </row>
    <row r="1223" spans="1:6" x14ac:dyDescent="0.35">
      <c r="A1223" s="1">
        <v>551210</v>
      </c>
      <c r="B1223" t="s">
        <v>354</v>
      </c>
      <c r="C1223" t="s">
        <v>2973</v>
      </c>
      <c r="D1223" t="s">
        <v>2988</v>
      </c>
      <c r="E1223" t="s">
        <v>2978</v>
      </c>
      <c r="F1223" t="s">
        <v>2985</v>
      </c>
    </row>
    <row r="1224" spans="1:6" x14ac:dyDescent="0.35">
      <c r="A1224" s="1">
        <v>551220</v>
      </c>
      <c r="B1224" t="s">
        <v>375</v>
      </c>
      <c r="C1224" t="s">
        <v>2973</v>
      </c>
      <c r="D1224" t="s">
        <v>2988</v>
      </c>
      <c r="E1224" t="s">
        <v>2978</v>
      </c>
      <c r="F1224" t="s">
        <v>2985</v>
      </c>
    </row>
    <row r="1225" spans="1:6" x14ac:dyDescent="0.35">
      <c r="A1225" s="1">
        <v>551230</v>
      </c>
      <c r="B1225" t="s">
        <v>488</v>
      </c>
      <c r="C1225" t="s">
        <v>2973</v>
      </c>
      <c r="D1225" t="s">
        <v>2988</v>
      </c>
      <c r="E1225" t="s">
        <v>2978</v>
      </c>
      <c r="F1225" t="s">
        <v>2985</v>
      </c>
    </row>
    <row r="1226" spans="1:6" x14ac:dyDescent="0.35">
      <c r="A1226" s="1">
        <v>551240</v>
      </c>
      <c r="B1226" t="s">
        <v>172</v>
      </c>
      <c r="C1226" t="s">
        <v>2973</v>
      </c>
      <c r="D1226" t="s">
        <v>2988</v>
      </c>
      <c r="E1226" t="s">
        <v>2978</v>
      </c>
      <c r="F1226" t="s">
        <v>2985</v>
      </c>
    </row>
    <row r="1227" spans="1:6" x14ac:dyDescent="0.35">
      <c r="A1227" s="1">
        <v>551250</v>
      </c>
      <c r="B1227" t="s">
        <v>687</v>
      </c>
      <c r="C1227" t="s">
        <v>2973</v>
      </c>
      <c r="D1227" t="s">
        <v>2988</v>
      </c>
      <c r="E1227" t="s">
        <v>2978</v>
      </c>
      <c r="F1227" t="s">
        <v>2985</v>
      </c>
    </row>
    <row r="1228" spans="1:6" x14ac:dyDescent="0.35">
      <c r="A1228" s="1">
        <v>551260</v>
      </c>
      <c r="B1228" t="s">
        <v>400</v>
      </c>
      <c r="C1228" t="s">
        <v>2973</v>
      </c>
      <c r="D1228" t="s">
        <v>2988</v>
      </c>
      <c r="E1228" t="s">
        <v>2978</v>
      </c>
      <c r="F1228" t="s">
        <v>2985</v>
      </c>
    </row>
    <row r="1229" spans="1:6" x14ac:dyDescent="0.35">
      <c r="A1229" s="1">
        <v>551270</v>
      </c>
      <c r="B1229" t="s">
        <v>378</v>
      </c>
      <c r="C1229" t="s">
        <v>2973</v>
      </c>
      <c r="D1229" t="s">
        <v>2988</v>
      </c>
      <c r="E1229" t="s">
        <v>2978</v>
      </c>
      <c r="F1229" t="s">
        <v>2985</v>
      </c>
    </row>
    <row r="1230" spans="1:6" x14ac:dyDescent="0.35">
      <c r="A1230" s="1">
        <v>551280</v>
      </c>
      <c r="B1230" t="s">
        <v>1832</v>
      </c>
      <c r="C1230" t="s">
        <v>2973</v>
      </c>
      <c r="D1230" t="s">
        <v>2988</v>
      </c>
      <c r="E1230" t="s">
        <v>2978</v>
      </c>
      <c r="F1230" t="s">
        <v>2985</v>
      </c>
    </row>
    <row r="1231" spans="1:6" x14ac:dyDescent="0.35">
      <c r="A1231" s="1">
        <v>551290</v>
      </c>
      <c r="B1231" t="s">
        <v>347</v>
      </c>
      <c r="C1231" t="s">
        <v>2973</v>
      </c>
      <c r="D1231" t="s">
        <v>2988</v>
      </c>
      <c r="E1231" t="s">
        <v>2978</v>
      </c>
      <c r="F1231" t="s">
        <v>2985</v>
      </c>
    </row>
    <row r="1232" spans="1:6" x14ac:dyDescent="0.35">
      <c r="A1232" s="1">
        <v>551300</v>
      </c>
      <c r="B1232" t="s">
        <v>440</v>
      </c>
      <c r="C1232" t="s">
        <v>2973</v>
      </c>
      <c r="D1232" t="s">
        <v>2988</v>
      </c>
      <c r="E1232" t="s">
        <v>2978</v>
      </c>
      <c r="F1232" t="s">
        <v>2985</v>
      </c>
    </row>
    <row r="1233" spans="1:6" x14ac:dyDescent="0.35">
      <c r="A1233" s="1">
        <v>551303</v>
      </c>
      <c r="B1233" t="s">
        <v>488</v>
      </c>
      <c r="C1233" t="s">
        <v>2973</v>
      </c>
      <c r="D1233" t="s">
        <v>2988</v>
      </c>
      <c r="E1233" t="s">
        <v>2978</v>
      </c>
      <c r="F1233" t="s">
        <v>2985</v>
      </c>
    </row>
    <row r="1234" spans="1:6" x14ac:dyDescent="0.35">
      <c r="A1234" s="1">
        <v>551306</v>
      </c>
      <c r="B1234" t="s">
        <v>478</v>
      </c>
      <c r="C1234" t="s">
        <v>2973</v>
      </c>
      <c r="D1234" t="s">
        <v>2988</v>
      </c>
      <c r="E1234" t="s">
        <v>2978</v>
      </c>
      <c r="F1234" t="s">
        <v>2985</v>
      </c>
    </row>
    <row r="1235" spans="1:6" x14ac:dyDescent="0.35">
      <c r="A1235" s="1">
        <v>551307</v>
      </c>
      <c r="B1235" t="s">
        <v>481</v>
      </c>
      <c r="C1235" t="s">
        <v>2973</v>
      </c>
      <c r="D1235" t="s">
        <v>2988</v>
      </c>
      <c r="E1235" t="s">
        <v>2978</v>
      </c>
      <c r="F1235" t="s">
        <v>2985</v>
      </c>
    </row>
    <row r="1236" spans="1:6" x14ac:dyDescent="0.35">
      <c r="A1236" s="1">
        <v>551308</v>
      </c>
      <c r="B1236" t="s">
        <v>184</v>
      </c>
      <c r="C1236" t="s">
        <v>2973</v>
      </c>
      <c r="D1236" t="s">
        <v>2988</v>
      </c>
      <c r="E1236" t="s">
        <v>2978</v>
      </c>
      <c r="F1236" t="s">
        <v>2985</v>
      </c>
    </row>
    <row r="1237" spans="1:6" x14ac:dyDescent="0.35">
      <c r="A1237" s="1">
        <v>551309</v>
      </c>
      <c r="B1237" t="s">
        <v>504</v>
      </c>
      <c r="C1237" t="s">
        <v>2973</v>
      </c>
      <c r="D1237" t="s">
        <v>2988</v>
      </c>
      <c r="E1237" t="s">
        <v>2978</v>
      </c>
      <c r="F1237" t="s">
        <v>2985</v>
      </c>
    </row>
    <row r="1238" spans="1:6" x14ac:dyDescent="0.35">
      <c r="A1238" s="1">
        <v>551310</v>
      </c>
      <c r="B1238" t="s">
        <v>440</v>
      </c>
      <c r="C1238" t="s">
        <v>2973</v>
      </c>
      <c r="D1238" t="s">
        <v>2988</v>
      </c>
      <c r="E1238" t="s">
        <v>2978</v>
      </c>
      <c r="F1238" t="s">
        <v>2985</v>
      </c>
    </row>
    <row r="1239" spans="1:6" x14ac:dyDescent="0.35">
      <c r="A1239" s="1">
        <v>551313</v>
      </c>
      <c r="B1239" t="s">
        <v>488</v>
      </c>
      <c r="C1239" t="s">
        <v>2973</v>
      </c>
      <c r="D1239" t="s">
        <v>2974</v>
      </c>
      <c r="E1239" t="s">
        <v>2978</v>
      </c>
      <c r="F1239" t="s">
        <v>2985</v>
      </c>
    </row>
    <row r="1240" spans="1:6" x14ac:dyDescent="0.35">
      <c r="A1240" s="1">
        <v>551316</v>
      </c>
      <c r="B1240" t="s">
        <v>478</v>
      </c>
      <c r="C1240" t="s">
        <v>2973</v>
      </c>
      <c r="D1240" t="s">
        <v>2988</v>
      </c>
      <c r="E1240" t="s">
        <v>2978</v>
      </c>
      <c r="F1240" t="s">
        <v>2985</v>
      </c>
    </row>
    <row r="1241" spans="1:6" x14ac:dyDescent="0.35">
      <c r="A1241" s="1">
        <v>551317</v>
      </c>
      <c r="B1241" t="s">
        <v>481</v>
      </c>
      <c r="C1241" t="s">
        <v>2973</v>
      </c>
      <c r="D1241" t="s">
        <v>2988</v>
      </c>
      <c r="E1241" t="s">
        <v>2978</v>
      </c>
      <c r="F1241" t="s">
        <v>2985</v>
      </c>
    </row>
    <row r="1242" spans="1:6" x14ac:dyDescent="0.35">
      <c r="A1242" s="1">
        <v>551318</v>
      </c>
      <c r="B1242" t="s">
        <v>184</v>
      </c>
      <c r="C1242" t="s">
        <v>2973</v>
      </c>
      <c r="D1242" t="s">
        <v>2974</v>
      </c>
      <c r="E1242" t="s">
        <v>2978</v>
      </c>
      <c r="F1242" t="s">
        <v>2985</v>
      </c>
    </row>
    <row r="1243" spans="1:6" x14ac:dyDescent="0.35">
      <c r="A1243" s="1">
        <v>551319</v>
      </c>
      <c r="B1243" t="s">
        <v>3841</v>
      </c>
      <c r="C1243" t="s">
        <v>2973</v>
      </c>
      <c r="D1243" t="s">
        <v>2974</v>
      </c>
      <c r="E1243" t="s">
        <v>2978</v>
      </c>
      <c r="F1243" t="s">
        <v>2985</v>
      </c>
    </row>
    <row r="1244" spans="1:6" x14ac:dyDescent="0.35">
      <c r="A1244" s="1">
        <v>551320</v>
      </c>
      <c r="B1244" t="s">
        <v>440</v>
      </c>
      <c r="C1244" t="s">
        <v>2973</v>
      </c>
      <c r="D1244" t="s">
        <v>2988</v>
      </c>
      <c r="E1244" t="s">
        <v>2978</v>
      </c>
      <c r="F1244" t="s">
        <v>2985</v>
      </c>
    </row>
    <row r="1245" spans="1:6" x14ac:dyDescent="0.35">
      <c r="A1245" s="1">
        <v>551323</v>
      </c>
      <c r="B1245" t="s">
        <v>488</v>
      </c>
      <c r="C1245" t="s">
        <v>2973</v>
      </c>
      <c r="D1245" t="s">
        <v>2988</v>
      </c>
      <c r="E1245" t="s">
        <v>2978</v>
      </c>
      <c r="F1245" t="s">
        <v>2985</v>
      </c>
    </row>
    <row r="1246" spans="1:6" x14ac:dyDescent="0.35">
      <c r="A1246" s="1">
        <v>551326</v>
      </c>
      <c r="B1246" t="s">
        <v>478</v>
      </c>
      <c r="C1246" t="s">
        <v>2973</v>
      </c>
      <c r="D1246" t="s">
        <v>2988</v>
      </c>
      <c r="E1246" t="s">
        <v>2978</v>
      </c>
      <c r="F1246" t="s">
        <v>2985</v>
      </c>
    </row>
    <row r="1247" spans="1:6" x14ac:dyDescent="0.35">
      <c r="A1247" s="1">
        <v>551327</v>
      </c>
      <c r="B1247" t="s">
        <v>481</v>
      </c>
      <c r="C1247" t="s">
        <v>2973</v>
      </c>
      <c r="D1247" t="s">
        <v>2988</v>
      </c>
      <c r="E1247" t="s">
        <v>2978</v>
      </c>
      <c r="F1247" t="s">
        <v>2985</v>
      </c>
    </row>
    <row r="1248" spans="1:6" x14ac:dyDescent="0.35">
      <c r="A1248" s="1">
        <v>551400</v>
      </c>
      <c r="B1248" t="s">
        <v>989</v>
      </c>
      <c r="C1248" t="s">
        <v>2973</v>
      </c>
      <c r="D1248" t="s">
        <v>2988</v>
      </c>
      <c r="E1248" t="s">
        <v>2978</v>
      </c>
      <c r="F1248" t="s">
        <v>2985</v>
      </c>
    </row>
    <row r="1249" spans="1:6" x14ac:dyDescent="0.35">
      <c r="A1249" s="1">
        <v>551401</v>
      </c>
      <c r="B1249" t="s">
        <v>1266</v>
      </c>
      <c r="C1249" t="s">
        <v>2973</v>
      </c>
      <c r="D1249" t="s">
        <v>2988</v>
      </c>
      <c r="E1249" t="s">
        <v>2978</v>
      </c>
      <c r="F1249" t="s">
        <v>2985</v>
      </c>
    </row>
    <row r="1250" spans="1:6" x14ac:dyDescent="0.35">
      <c r="A1250" s="1">
        <v>551410</v>
      </c>
      <c r="B1250" t="s">
        <v>678</v>
      </c>
      <c r="C1250" t="s">
        <v>2973</v>
      </c>
      <c r="D1250" t="s">
        <v>2988</v>
      </c>
      <c r="E1250" t="s">
        <v>2978</v>
      </c>
      <c r="F1250" t="s">
        <v>2985</v>
      </c>
    </row>
    <row r="1251" spans="1:6" x14ac:dyDescent="0.35">
      <c r="A1251" s="1">
        <v>551417</v>
      </c>
      <c r="B1251" t="s">
        <v>257</v>
      </c>
      <c r="D1251" t="s">
        <v>2988</v>
      </c>
      <c r="E1251" t="s">
        <v>2978</v>
      </c>
      <c r="F1251" t="s">
        <v>2985</v>
      </c>
    </row>
    <row r="1252" spans="1:6" x14ac:dyDescent="0.35">
      <c r="A1252" s="1">
        <v>551460</v>
      </c>
      <c r="B1252" t="s">
        <v>182</v>
      </c>
      <c r="C1252" t="s">
        <v>2973</v>
      </c>
      <c r="D1252" t="s">
        <v>2988</v>
      </c>
      <c r="E1252" t="s">
        <v>2978</v>
      </c>
      <c r="F1252" t="s">
        <v>2985</v>
      </c>
    </row>
    <row r="1253" spans="1:6" x14ac:dyDescent="0.35">
      <c r="A1253" s="1">
        <v>551461</v>
      </c>
      <c r="B1253" t="s">
        <v>2326</v>
      </c>
      <c r="D1253" t="s">
        <v>2988</v>
      </c>
      <c r="E1253" t="s">
        <v>2978</v>
      </c>
      <c r="F1253" t="s">
        <v>2985</v>
      </c>
    </row>
    <row r="1254" spans="1:6" x14ac:dyDescent="0.35">
      <c r="A1254" s="1">
        <v>551462</v>
      </c>
      <c r="B1254" t="s">
        <v>2322</v>
      </c>
      <c r="D1254" t="s">
        <v>2988</v>
      </c>
      <c r="E1254" t="s">
        <v>2978</v>
      </c>
      <c r="F1254" t="s">
        <v>2985</v>
      </c>
    </row>
    <row r="1255" spans="1:6" x14ac:dyDescent="0.35">
      <c r="A1255" s="1">
        <v>551463</v>
      </c>
      <c r="B1255" t="s">
        <v>2324</v>
      </c>
      <c r="D1255" t="s">
        <v>2988</v>
      </c>
      <c r="E1255" t="s">
        <v>2978</v>
      </c>
      <c r="F1255" t="s">
        <v>2985</v>
      </c>
    </row>
    <row r="1256" spans="1:6" x14ac:dyDescent="0.35">
      <c r="A1256" s="1">
        <v>551480</v>
      </c>
      <c r="B1256" t="s">
        <v>675</v>
      </c>
      <c r="C1256" t="s">
        <v>2973</v>
      </c>
      <c r="D1256" t="s">
        <v>2988</v>
      </c>
      <c r="E1256" t="s">
        <v>2978</v>
      </c>
      <c r="F1256" t="s">
        <v>2985</v>
      </c>
    </row>
    <row r="1257" spans="1:6" x14ac:dyDescent="0.35">
      <c r="A1257" s="1">
        <v>551483</v>
      </c>
      <c r="B1257" t="s">
        <v>116</v>
      </c>
      <c r="D1257" t="s">
        <v>2988</v>
      </c>
      <c r="E1257" t="s">
        <v>2978</v>
      </c>
      <c r="F1257" t="s">
        <v>2985</v>
      </c>
    </row>
    <row r="1258" spans="1:6" x14ac:dyDescent="0.35">
      <c r="A1258" s="1">
        <v>551484</v>
      </c>
      <c r="B1258" t="s">
        <v>1329</v>
      </c>
      <c r="D1258" t="s">
        <v>2988</v>
      </c>
      <c r="E1258" t="s">
        <v>2978</v>
      </c>
      <c r="F1258" t="s">
        <v>2985</v>
      </c>
    </row>
    <row r="1259" spans="1:6" x14ac:dyDescent="0.35">
      <c r="A1259" s="1">
        <v>551485</v>
      </c>
      <c r="B1259" t="s">
        <v>3842</v>
      </c>
      <c r="C1259" t="s">
        <v>2973</v>
      </c>
      <c r="D1259" t="s">
        <v>2988</v>
      </c>
      <c r="E1259" t="s">
        <v>2978</v>
      </c>
      <c r="F1259" t="s">
        <v>2985</v>
      </c>
    </row>
    <row r="1260" spans="1:6" x14ac:dyDescent="0.35">
      <c r="A1260" s="1">
        <v>551490</v>
      </c>
      <c r="B1260" t="s">
        <v>1278</v>
      </c>
      <c r="C1260" t="s">
        <v>2973</v>
      </c>
      <c r="D1260" t="s">
        <v>2988</v>
      </c>
      <c r="E1260" t="s">
        <v>2978</v>
      </c>
      <c r="F1260" t="s">
        <v>2985</v>
      </c>
    </row>
    <row r="1261" spans="1:6" x14ac:dyDescent="0.35">
      <c r="A1261" s="1">
        <v>551500</v>
      </c>
      <c r="B1261" t="s">
        <v>169</v>
      </c>
      <c r="C1261" t="s">
        <v>2973</v>
      </c>
      <c r="D1261" t="s">
        <v>2988</v>
      </c>
      <c r="E1261" t="s">
        <v>2978</v>
      </c>
      <c r="F1261" t="s">
        <v>2985</v>
      </c>
    </row>
    <row r="1262" spans="1:6" x14ac:dyDescent="0.35">
      <c r="A1262" s="1">
        <v>551560</v>
      </c>
      <c r="B1262" t="s">
        <v>182</v>
      </c>
      <c r="C1262" t="s">
        <v>2973</v>
      </c>
      <c r="D1262" t="s">
        <v>2988</v>
      </c>
      <c r="E1262" t="s">
        <v>2978</v>
      </c>
      <c r="F1262" t="s">
        <v>2985</v>
      </c>
    </row>
    <row r="1263" spans="1:6" x14ac:dyDescent="0.35">
      <c r="A1263" s="1">
        <v>551580</v>
      </c>
      <c r="B1263" t="s">
        <v>184</v>
      </c>
      <c r="C1263" t="s">
        <v>2973</v>
      </c>
      <c r="D1263" t="s">
        <v>2988</v>
      </c>
      <c r="E1263" t="s">
        <v>2978</v>
      </c>
      <c r="F1263" t="s">
        <v>2985</v>
      </c>
    </row>
    <row r="1264" spans="1:6" x14ac:dyDescent="0.35">
      <c r="A1264" s="1">
        <v>551590</v>
      </c>
      <c r="B1264" t="s">
        <v>230</v>
      </c>
      <c r="C1264" t="s">
        <v>2973</v>
      </c>
      <c r="D1264" t="s">
        <v>2988</v>
      </c>
      <c r="E1264" t="s">
        <v>2978</v>
      </c>
      <c r="F1264" t="s">
        <v>2985</v>
      </c>
    </row>
    <row r="1265" spans="1:6" x14ac:dyDescent="0.35">
      <c r="A1265" s="1">
        <v>551600</v>
      </c>
      <c r="B1265" t="s">
        <v>888</v>
      </c>
      <c r="C1265" t="s">
        <v>2973</v>
      </c>
      <c r="D1265" t="s">
        <v>2988</v>
      </c>
      <c r="E1265" t="s">
        <v>2978</v>
      </c>
      <c r="F1265" t="s">
        <v>2985</v>
      </c>
    </row>
    <row r="1266" spans="1:6" x14ac:dyDescent="0.35">
      <c r="A1266" s="1">
        <v>551660</v>
      </c>
      <c r="B1266" t="s">
        <v>182</v>
      </c>
      <c r="C1266" t="s">
        <v>2973</v>
      </c>
      <c r="D1266" t="s">
        <v>2988</v>
      </c>
      <c r="E1266" t="s">
        <v>2978</v>
      </c>
      <c r="F1266" t="s">
        <v>2985</v>
      </c>
    </row>
    <row r="1267" spans="1:6" x14ac:dyDescent="0.35">
      <c r="A1267" s="1">
        <v>551670</v>
      </c>
      <c r="B1267" t="s">
        <v>481</v>
      </c>
      <c r="C1267" t="s">
        <v>2973</v>
      </c>
      <c r="D1267" t="s">
        <v>2988</v>
      </c>
      <c r="E1267" t="s">
        <v>2978</v>
      </c>
      <c r="F1267" t="s">
        <v>2985</v>
      </c>
    </row>
    <row r="1268" spans="1:6" x14ac:dyDescent="0.35">
      <c r="A1268" s="1">
        <v>551680</v>
      </c>
      <c r="B1268" t="s">
        <v>184</v>
      </c>
      <c r="C1268" t="s">
        <v>2973</v>
      </c>
      <c r="D1268" t="s">
        <v>2988</v>
      </c>
      <c r="E1268" t="s">
        <v>2978</v>
      </c>
      <c r="F1268" t="s">
        <v>2985</v>
      </c>
    </row>
    <row r="1269" spans="1:6" x14ac:dyDescent="0.35">
      <c r="A1269" s="1">
        <v>551690</v>
      </c>
      <c r="B1269" t="s">
        <v>3843</v>
      </c>
      <c r="C1269" t="s">
        <v>2973</v>
      </c>
      <c r="D1269" t="s">
        <v>2988</v>
      </c>
      <c r="E1269" t="s">
        <v>2978</v>
      </c>
      <c r="F1269" t="s">
        <v>2985</v>
      </c>
    </row>
    <row r="1270" spans="1:6" x14ac:dyDescent="0.35">
      <c r="A1270" s="1">
        <v>552100</v>
      </c>
      <c r="B1270" t="s">
        <v>1250</v>
      </c>
      <c r="C1270" t="s">
        <v>2973</v>
      </c>
      <c r="D1270" t="s">
        <v>2988</v>
      </c>
      <c r="E1270" t="s">
        <v>2978</v>
      </c>
      <c r="F1270" t="s">
        <v>2985</v>
      </c>
    </row>
    <row r="1271" spans="1:6" x14ac:dyDescent="0.35">
      <c r="A1271" s="1">
        <v>552110</v>
      </c>
      <c r="B1271" t="s">
        <v>304</v>
      </c>
      <c r="C1271" t="s">
        <v>2973</v>
      </c>
      <c r="D1271" t="s">
        <v>2988</v>
      </c>
      <c r="E1271" t="s">
        <v>2978</v>
      </c>
      <c r="F1271" t="s">
        <v>2985</v>
      </c>
    </row>
    <row r="1272" spans="1:6" x14ac:dyDescent="0.35">
      <c r="A1272" s="1">
        <v>552200</v>
      </c>
      <c r="B1272" t="s">
        <v>475</v>
      </c>
      <c r="C1272" t="s">
        <v>2973</v>
      </c>
      <c r="D1272" t="s">
        <v>2988</v>
      </c>
      <c r="E1272" t="s">
        <v>2978</v>
      </c>
      <c r="F1272" t="s">
        <v>2985</v>
      </c>
    </row>
    <row r="1273" spans="1:6" x14ac:dyDescent="0.35">
      <c r="A1273" s="1">
        <v>552220</v>
      </c>
      <c r="B1273" t="s">
        <v>3844</v>
      </c>
      <c r="C1273" t="s">
        <v>2973</v>
      </c>
      <c r="D1273" t="s">
        <v>2988</v>
      </c>
      <c r="E1273" t="s">
        <v>2978</v>
      </c>
      <c r="F1273" t="s">
        <v>2985</v>
      </c>
    </row>
    <row r="1274" spans="1:6" x14ac:dyDescent="0.35">
      <c r="A1274" s="1">
        <v>552230</v>
      </c>
      <c r="B1274" t="s">
        <v>188</v>
      </c>
      <c r="C1274" t="s">
        <v>2973</v>
      </c>
      <c r="D1274" t="s">
        <v>2988</v>
      </c>
      <c r="E1274" t="s">
        <v>2978</v>
      </c>
      <c r="F1274" t="s">
        <v>2985</v>
      </c>
    </row>
    <row r="1275" spans="1:6" x14ac:dyDescent="0.35">
      <c r="A1275" s="1">
        <v>552270</v>
      </c>
      <c r="B1275" t="s">
        <v>378</v>
      </c>
      <c r="D1275" t="s">
        <v>2988</v>
      </c>
      <c r="E1275" t="s">
        <v>2978</v>
      </c>
      <c r="F1275" t="s">
        <v>2985</v>
      </c>
    </row>
    <row r="1276" spans="1:6" x14ac:dyDescent="0.35">
      <c r="A1276" s="1">
        <v>552300</v>
      </c>
      <c r="B1276" t="s">
        <v>1384</v>
      </c>
      <c r="C1276" t="s">
        <v>2973</v>
      </c>
      <c r="D1276" t="s">
        <v>2988</v>
      </c>
      <c r="E1276" t="s">
        <v>2978</v>
      </c>
      <c r="F1276" t="s">
        <v>2985</v>
      </c>
    </row>
    <row r="1277" spans="1:6" x14ac:dyDescent="0.35">
      <c r="A1277" s="1">
        <v>552330</v>
      </c>
      <c r="B1277" t="s">
        <v>3845</v>
      </c>
      <c r="C1277" t="s">
        <v>2973</v>
      </c>
      <c r="D1277" t="s">
        <v>2988</v>
      </c>
      <c r="E1277" t="s">
        <v>2978</v>
      </c>
      <c r="F1277" t="s">
        <v>2985</v>
      </c>
    </row>
    <row r="1278" spans="1:6" x14ac:dyDescent="0.35">
      <c r="A1278" s="1">
        <v>552360</v>
      </c>
      <c r="B1278" t="s">
        <v>3846</v>
      </c>
      <c r="C1278" t="s">
        <v>2973</v>
      </c>
      <c r="D1278" t="s">
        <v>2988</v>
      </c>
      <c r="E1278" t="s">
        <v>2978</v>
      </c>
      <c r="F1278" t="s">
        <v>2985</v>
      </c>
    </row>
    <row r="1279" spans="1:6" x14ac:dyDescent="0.35">
      <c r="A1279" s="1">
        <v>552370</v>
      </c>
      <c r="B1279" t="s">
        <v>481</v>
      </c>
      <c r="C1279" t="s">
        <v>2973</v>
      </c>
      <c r="D1279" t="s">
        <v>2988</v>
      </c>
      <c r="E1279" t="s">
        <v>2978</v>
      </c>
      <c r="F1279" t="s">
        <v>2985</v>
      </c>
    </row>
    <row r="1280" spans="1:6" x14ac:dyDescent="0.35">
      <c r="A1280" s="1">
        <v>552380</v>
      </c>
      <c r="B1280" t="s">
        <v>184</v>
      </c>
      <c r="C1280" t="s">
        <v>2973</v>
      </c>
      <c r="D1280" t="s">
        <v>2988</v>
      </c>
      <c r="E1280" t="s">
        <v>2978</v>
      </c>
      <c r="F1280" t="s">
        <v>2985</v>
      </c>
    </row>
    <row r="1281" spans="1:6" x14ac:dyDescent="0.35">
      <c r="A1281" s="1">
        <v>552390</v>
      </c>
      <c r="B1281" t="s">
        <v>883</v>
      </c>
      <c r="C1281" t="s">
        <v>2973</v>
      </c>
      <c r="D1281" t="s">
        <v>2988</v>
      </c>
      <c r="E1281" t="s">
        <v>2978</v>
      </c>
      <c r="F1281" t="s">
        <v>2985</v>
      </c>
    </row>
    <row r="1282" spans="1:6" x14ac:dyDescent="0.35">
      <c r="A1282" s="1">
        <v>552400</v>
      </c>
      <c r="B1282" t="s">
        <v>319</v>
      </c>
      <c r="C1282" t="s">
        <v>2973</v>
      </c>
      <c r="D1282" t="s">
        <v>2988</v>
      </c>
      <c r="E1282" t="s">
        <v>2978</v>
      </c>
      <c r="F1282" t="s">
        <v>2985</v>
      </c>
    </row>
    <row r="1283" spans="1:6" x14ac:dyDescent="0.35">
      <c r="A1283" s="1">
        <v>552410</v>
      </c>
      <c r="B1283" t="s">
        <v>2208</v>
      </c>
      <c r="C1283" t="s">
        <v>2973</v>
      </c>
      <c r="D1283" t="s">
        <v>2988</v>
      </c>
      <c r="E1283" t="s">
        <v>2978</v>
      </c>
      <c r="F1283" t="s">
        <v>2985</v>
      </c>
    </row>
    <row r="1284" spans="1:6" x14ac:dyDescent="0.35">
      <c r="A1284" s="1">
        <v>552440</v>
      </c>
      <c r="B1284" t="s">
        <v>209</v>
      </c>
      <c r="C1284" t="s">
        <v>2973</v>
      </c>
      <c r="D1284" t="s">
        <v>2988</v>
      </c>
      <c r="E1284" t="s">
        <v>2978</v>
      </c>
      <c r="F1284" t="s">
        <v>2985</v>
      </c>
    </row>
    <row r="1285" spans="1:6" x14ac:dyDescent="0.35">
      <c r="A1285" s="1">
        <v>552450</v>
      </c>
      <c r="B1285" t="s">
        <v>138</v>
      </c>
      <c r="C1285" t="s">
        <v>2973</v>
      </c>
      <c r="D1285" t="s">
        <v>2988</v>
      </c>
      <c r="E1285" t="s">
        <v>2978</v>
      </c>
      <c r="F1285" t="s">
        <v>2985</v>
      </c>
    </row>
    <row r="1286" spans="1:6" x14ac:dyDescent="0.35">
      <c r="A1286" s="1">
        <v>552451</v>
      </c>
      <c r="B1286" t="s">
        <v>272</v>
      </c>
      <c r="C1286" t="s">
        <v>2973</v>
      </c>
      <c r="D1286" t="s">
        <v>2988</v>
      </c>
      <c r="E1286" t="s">
        <v>2978</v>
      </c>
      <c r="F1286" t="s">
        <v>2985</v>
      </c>
    </row>
    <row r="1287" spans="1:6" x14ac:dyDescent="0.35">
      <c r="A1287" s="1">
        <v>552460</v>
      </c>
      <c r="B1287" t="s">
        <v>826</v>
      </c>
      <c r="C1287" t="s">
        <v>2973</v>
      </c>
      <c r="D1287" t="s">
        <v>2988</v>
      </c>
      <c r="E1287" t="s">
        <v>2978</v>
      </c>
      <c r="F1287" t="s">
        <v>2985</v>
      </c>
    </row>
    <row r="1288" spans="1:6" x14ac:dyDescent="0.35">
      <c r="A1288" s="1">
        <v>552470</v>
      </c>
      <c r="B1288" t="s">
        <v>2933</v>
      </c>
      <c r="C1288" t="s">
        <v>2973</v>
      </c>
      <c r="D1288" t="s">
        <v>2988</v>
      </c>
      <c r="E1288" t="s">
        <v>2978</v>
      </c>
      <c r="F1288" t="s">
        <v>2985</v>
      </c>
    </row>
    <row r="1289" spans="1:6" x14ac:dyDescent="0.35">
      <c r="A1289" s="1">
        <v>552480</v>
      </c>
      <c r="B1289" t="s">
        <v>3847</v>
      </c>
      <c r="C1289" t="s">
        <v>2973</v>
      </c>
      <c r="D1289" t="s">
        <v>2988</v>
      </c>
      <c r="E1289" t="s">
        <v>2978</v>
      </c>
      <c r="F1289" t="s">
        <v>2985</v>
      </c>
    </row>
    <row r="1290" spans="1:6" x14ac:dyDescent="0.35">
      <c r="A1290" s="1">
        <v>552490</v>
      </c>
      <c r="B1290" t="s">
        <v>244</v>
      </c>
      <c r="C1290" t="s">
        <v>2973</v>
      </c>
      <c r="D1290" t="s">
        <v>2988</v>
      </c>
      <c r="E1290" t="s">
        <v>2978</v>
      </c>
      <c r="F1290" t="s">
        <v>2985</v>
      </c>
    </row>
    <row r="1291" spans="1:6" x14ac:dyDescent="0.35">
      <c r="A1291" s="1">
        <v>552500</v>
      </c>
      <c r="B1291" t="s">
        <v>1283</v>
      </c>
      <c r="C1291" t="s">
        <v>2973</v>
      </c>
      <c r="D1291" t="s">
        <v>2988</v>
      </c>
      <c r="E1291" t="s">
        <v>2978</v>
      </c>
      <c r="F1291" t="s">
        <v>2985</v>
      </c>
    </row>
    <row r="1292" spans="1:6" x14ac:dyDescent="0.35">
      <c r="A1292" s="1">
        <v>552510</v>
      </c>
      <c r="B1292" t="s">
        <v>949</v>
      </c>
      <c r="C1292" t="s">
        <v>2973</v>
      </c>
      <c r="D1292" t="s">
        <v>2988</v>
      </c>
      <c r="E1292" t="s">
        <v>2978</v>
      </c>
      <c r="F1292" t="s">
        <v>2985</v>
      </c>
    </row>
    <row r="1293" spans="1:6" x14ac:dyDescent="0.35">
      <c r="A1293" s="1">
        <v>552520</v>
      </c>
      <c r="B1293" t="s">
        <v>297</v>
      </c>
      <c r="C1293" t="s">
        <v>2973</v>
      </c>
      <c r="D1293" t="s">
        <v>2988</v>
      </c>
      <c r="E1293" t="s">
        <v>2978</v>
      </c>
      <c r="F1293" t="s">
        <v>2985</v>
      </c>
    </row>
    <row r="1294" spans="1:6" x14ac:dyDescent="0.35">
      <c r="A1294" s="1">
        <v>552530</v>
      </c>
      <c r="B1294" t="s">
        <v>3848</v>
      </c>
      <c r="C1294" t="s">
        <v>2973</v>
      </c>
      <c r="D1294" t="s">
        <v>2988</v>
      </c>
      <c r="E1294" t="s">
        <v>2978</v>
      </c>
      <c r="F1294" t="s">
        <v>2985</v>
      </c>
    </row>
    <row r="1295" spans="1:6" x14ac:dyDescent="0.35">
      <c r="A1295" s="1">
        <v>552540</v>
      </c>
      <c r="B1295" t="s">
        <v>3849</v>
      </c>
      <c r="C1295" t="s">
        <v>2973</v>
      </c>
      <c r="D1295" t="s">
        <v>2988</v>
      </c>
      <c r="E1295" t="s">
        <v>2978</v>
      </c>
      <c r="F1295" t="s">
        <v>2985</v>
      </c>
    </row>
    <row r="1296" spans="1:6" x14ac:dyDescent="0.35">
      <c r="A1296" s="1">
        <v>552560</v>
      </c>
      <c r="B1296" t="s">
        <v>1455</v>
      </c>
      <c r="C1296" t="s">
        <v>2973</v>
      </c>
      <c r="D1296" t="s">
        <v>2988</v>
      </c>
      <c r="E1296" t="s">
        <v>2978</v>
      </c>
      <c r="F1296" t="s">
        <v>2985</v>
      </c>
    </row>
    <row r="1297" spans="1:6" x14ac:dyDescent="0.35">
      <c r="A1297" s="1">
        <v>552570</v>
      </c>
      <c r="B1297" t="s">
        <v>967</v>
      </c>
      <c r="C1297" t="s">
        <v>2973</v>
      </c>
      <c r="D1297" t="s">
        <v>2988</v>
      </c>
      <c r="E1297" t="s">
        <v>2978</v>
      </c>
      <c r="F1297" t="s">
        <v>2985</v>
      </c>
    </row>
    <row r="1298" spans="1:6" x14ac:dyDescent="0.35">
      <c r="A1298" s="1">
        <v>552580</v>
      </c>
      <c r="B1298" t="s">
        <v>186</v>
      </c>
      <c r="C1298" t="s">
        <v>2973</v>
      </c>
      <c r="D1298" t="s">
        <v>2988</v>
      </c>
      <c r="E1298" t="s">
        <v>2978</v>
      </c>
      <c r="F1298" t="s">
        <v>2985</v>
      </c>
    </row>
    <row r="1299" spans="1:6" x14ac:dyDescent="0.35">
      <c r="A1299" s="1">
        <v>552585</v>
      </c>
      <c r="B1299" t="s">
        <v>2931</v>
      </c>
      <c r="C1299" t="s">
        <v>2973</v>
      </c>
      <c r="D1299" t="s">
        <v>2988</v>
      </c>
      <c r="E1299" t="s">
        <v>2978</v>
      </c>
      <c r="F1299" t="s">
        <v>2985</v>
      </c>
    </row>
    <row r="1300" spans="1:6" x14ac:dyDescent="0.35">
      <c r="A1300" s="1">
        <v>552590</v>
      </c>
      <c r="B1300" t="s">
        <v>149</v>
      </c>
      <c r="C1300" t="s">
        <v>2973</v>
      </c>
      <c r="D1300" t="s">
        <v>2988</v>
      </c>
      <c r="E1300" t="s">
        <v>2978</v>
      </c>
      <c r="F1300" t="s">
        <v>2985</v>
      </c>
    </row>
    <row r="1301" spans="1:6" x14ac:dyDescent="0.35">
      <c r="A1301" s="1">
        <v>552600</v>
      </c>
      <c r="B1301" t="s">
        <v>1421</v>
      </c>
      <c r="C1301" t="s">
        <v>2973</v>
      </c>
      <c r="D1301" t="s">
        <v>2988</v>
      </c>
      <c r="E1301" t="s">
        <v>2978</v>
      </c>
      <c r="F1301" t="s">
        <v>2985</v>
      </c>
    </row>
    <row r="1302" spans="1:6" x14ac:dyDescent="0.35">
      <c r="A1302" s="1">
        <v>552610</v>
      </c>
      <c r="B1302" t="s">
        <v>3850</v>
      </c>
      <c r="C1302" t="s">
        <v>2973</v>
      </c>
      <c r="D1302" t="s">
        <v>2974</v>
      </c>
      <c r="E1302" t="s">
        <v>2978</v>
      </c>
      <c r="F1302" t="s">
        <v>2985</v>
      </c>
    </row>
    <row r="1303" spans="1:6" x14ac:dyDescent="0.35">
      <c r="A1303" s="1">
        <v>552620</v>
      </c>
      <c r="B1303" t="s">
        <v>3851</v>
      </c>
      <c r="C1303" t="s">
        <v>2973</v>
      </c>
      <c r="D1303" t="s">
        <v>2974</v>
      </c>
      <c r="E1303" t="s">
        <v>2978</v>
      </c>
      <c r="F1303" t="s">
        <v>2985</v>
      </c>
    </row>
    <row r="1304" spans="1:6" x14ac:dyDescent="0.35">
      <c r="A1304" s="1">
        <v>552630</v>
      </c>
      <c r="B1304" t="s">
        <v>2204</v>
      </c>
      <c r="C1304" t="s">
        <v>2973</v>
      </c>
      <c r="D1304" t="s">
        <v>2988</v>
      </c>
      <c r="E1304" t="s">
        <v>2978</v>
      </c>
      <c r="F1304" t="s">
        <v>2985</v>
      </c>
    </row>
    <row r="1305" spans="1:6" x14ac:dyDescent="0.35">
      <c r="A1305" s="1">
        <v>552690</v>
      </c>
      <c r="B1305" t="s">
        <v>604</v>
      </c>
      <c r="C1305" t="s">
        <v>2973</v>
      </c>
      <c r="D1305" t="s">
        <v>2988</v>
      </c>
      <c r="E1305" t="s">
        <v>2978</v>
      </c>
      <c r="F1305" t="s">
        <v>2985</v>
      </c>
    </row>
    <row r="1306" spans="1:6" x14ac:dyDescent="0.35">
      <c r="A1306" s="1">
        <v>552700</v>
      </c>
      <c r="B1306" t="s">
        <v>3852</v>
      </c>
      <c r="C1306" t="s">
        <v>2973</v>
      </c>
      <c r="D1306" t="s">
        <v>2988</v>
      </c>
      <c r="E1306" t="s">
        <v>2978</v>
      </c>
      <c r="F1306" t="s">
        <v>2985</v>
      </c>
    </row>
    <row r="1307" spans="1:6" x14ac:dyDescent="0.35">
      <c r="A1307" s="1">
        <v>552710</v>
      </c>
      <c r="B1307" t="s">
        <v>3853</v>
      </c>
      <c r="C1307" t="s">
        <v>2973</v>
      </c>
      <c r="D1307" t="s">
        <v>2988</v>
      </c>
      <c r="E1307" t="s">
        <v>2978</v>
      </c>
      <c r="F1307" t="s">
        <v>2985</v>
      </c>
    </row>
    <row r="1308" spans="1:6" x14ac:dyDescent="0.35">
      <c r="A1308" s="1">
        <v>552720</v>
      </c>
      <c r="B1308" t="s">
        <v>3854</v>
      </c>
      <c r="C1308" t="s">
        <v>2973</v>
      </c>
      <c r="D1308" t="s">
        <v>2988</v>
      </c>
      <c r="E1308" t="s">
        <v>2978</v>
      </c>
      <c r="F1308" t="s">
        <v>2985</v>
      </c>
    </row>
    <row r="1309" spans="1:6" x14ac:dyDescent="0.35">
      <c r="A1309" s="1">
        <v>552790</v>
      </c>
      <c r="B1309" t="s">
        <v>3855</v>
      </c>
      <c r="C1309" t="s">
        <v>2973</v>
      </c>
      <c r="D1309" t="s">
        <v>2988</v>
      </c>
      <c r="E1309" t="s">
        <v>2978</v>
      </c>
      <c r="F1309" t="s">
        <v>2985</v>
      </c>
    </row>
    <row r="1310" spans="1:6" x14ac:dyDescent="0.35">
      <c r="A1310" s="1">
        <v>552900</v>
      </c>
      <c r="B1310" t="s">
        <v>3856</v>
      </c>
      <c r="C1310" t="s">
        <v>2973</v>
      </c>
      <c r="D1310" t="s">
        <v>2988</v>
      </c>
      <c r="E1310" t="s">
        <v>2978</v>
      </c>
      <c r="F1310" t="s">
        <v>2985</v>
      </c>
    </row>
    <row r="1311" spans="1:6" x14ac:dyDescent="0.35">
      <c r="A1311" s="1">
        <v>552910</v>
      </c>
      <c r="B1311" t="s">
        <v>3857</v>
      </c>
      <c r="C1311" t="s">
        <v>2973</v>
      </c>
      <c r="D1311" t="s">
        <v>2988</v>
      </c>
      <c r="E1311" t="s">
        <v>2978</v>
      </c>
      <c r="F1311" t="s">
        <v>2985</v>
      </c>
    </row>
    <row r="1312" spans="1:6" x14ac:dyDescent="0.35">
      <c r="A1312" s="1">
        <v>552920</v>
      </c>
      <c r="B1312" t="s">
        <v>3858</v>
      </c>
      <c r="C1312" t="s">
        <v>2973</v>
      </c>
      <c r="D1312" t="s">
        <v>2988</v>
      </c>
      <c r="E1312" t="s">
        <v>2978</v>
      </c>
      <c r="F1312" t="s">
        <v>2985</v>
      </c>
    </row>
    <row r="1313" spans="1:6" x14ac:dyDescent="0.35">
      <c r="A1313" s="1">
        <v>552930</v>
      </c>
      <c r="B1313" t="s">
        <v>3859</v>
      </c>
      <c r="C1313" t="s">
        <v>2973</v>
      </c>
      <c r="D1313" t="s">
        <v>2988</v>
      </c>
      <c r="E1313" t="s">
        <v>2978</v>
      </c>
      <c r="F1313" t="s">
        <v>2985</v>
      </c>
    </row>
    <row r="1314" spans="1:6" x14ac:dyDescent="0.35">
      <c r="A1314" s="1">
        <v>553100</v>
      </c>
      <c r="B1314" t="s">
        <v>3860</v>
      </c>
      <c r="C1314" t="s">
        <v>2973</v>
      </c>
      <c r="D1314" t="s">
        <v>2988</v>
      </c>
      <c r="E1314" t="s">
        <v>2978</v>
      </c>
      <c r="F1314" t="s">
        <v>2985</v>
      </c>
    </row>
    <row r="1315" spans="1:6" x14ac:dyDescent="0.35">
      <c r="A1315" s="1">
        <v>553110</v>
      </c>
      <c r="B1315" t="s">
        <v>3861</v>
      </c>
      <c r="C1315" t="s">
        <v>2973</v>
      </c>
      <c r="D1315" t="s">
        <v>2988</v>
      </c>
      <c r="E1315" t="s">
        <v>2978</v>
      </c>
      <c r="F1315" t="s">
        <v>2985</v>
      </c>
    </row>
    <row r="1316" spans="1:6" x14ac:dyDescent="0.35">
      <c r="A1316" s="1">
        <v>553120</v>
      </c>
      <c r="B1316" t="s">
        <v>3862</v>
      </c>
      <c r="C1316" t="s">
        <v>2973</v>
      </c>
      <c r="D1316" t="s">
        <v>2988</v>
      </c>
      <c r="E1316" t="s">
        <v>2978</v>
      </c>
      <c r="F1316" t="s">
        <v>2985</v>
      </c>
    </row>
    <row r="1317" spans="1:6" x14ac:dyDescent="0.35">
      <c r="A1317" s="1">
        <v>553150</v>
      </c>
      <c r="B1317" t="s">
        <v>3863</v>
      </c>
      <c r="C1317" t="s">
        <v>2973</v>
      </c>
      <c r="D1317" t="s">
        <v>2988</v>
      </c>
      <c r="E1317" t="s">
        <v>2978</v>
      </c>
      <c r="F1317" t="s">
        <v>2985</v>
      </c>
    </row>
    <row r="1318" spans="1:6" x14ac:dyDescent="0.35">
      <c r="A1318" s="1">
        <v>553160</v>
      </c>
      <c r="B1318" t="s">
        <v>3864</v>
      </c>
      <c r="C1318" t="s">
        <v>2973</v>
      </c>
      <c r="D1318" t="s">
        <v>2988</v>
      </c>
      <c r="E1318" t="s">
        <v>2978</v>
      </c>
      <c r="F1318" t="s">
        <v>2985</v>
      </c>
    </row>
    <row r="1319" spans="1:6" x14ac:dyDescent="0.35">
      <c r="A1319" s="1">
        <v>553190</v>
      </c>
      <c r="B1319" t="s">
        <v>3865</v>
      </c>
      <c r="C1319" t="s">
        <v>2973</v>
      </c>
      <c r="D1319" t="s">
        <v>2988</v>
      </c>
      <c r="E1319" t="s">
        <v>2978</v>
      </c>
      <c r="F1319" t="s">
        <v>2985</v>
      </c>
    </row>
    <row r="1320" spans="1:6" x14ac:dyDescent="0.35">
      <c r="A1320" s="1">
        <v>553200</v>
      </c>
      <c r="B1320" t="s">
        <v>891</v>
      </c>
      <c r="C1320" t="s">
        <v>2973</v>
      </c>
      <c r="D1320" t="s">
        <v>2988</v>
      </c>
      <c r="E1320" t="s">
        <v>2978</v>
      </c>
      <c r="F1320" t="s">
        <v>2985</v>
      </c>
    </row>
    <row r="1321" spans="1:6" x14ac:dyDescent="0.35">
      <c r="A1321" s="1">
        <v>553290</v>
      </c>
      <c r="B1321" t="s">
        <v>991</v>
      </c>
      <c r="C1321" t="s">
        <v>2973</v>
      </c>
      <c r="D1321" t="s">
        <v>2988</v>
      </c>
      <c r="E1321" t="s">
        <v>2978</v>
      </c>
      <c r="F1321" t="s">
        <v>2985</v>
      </c>
    </row>
    <row r="1322" spans="1:6" x14ac:dyDescent="0.35">
      <c r="A1322" s="1">
        <v>553900</v>
      </c>
      <c r="B1322" t="s">
        <v>2397</v>
      </c>
      <c r="C1322" t="s">
        <v>2973</v>
      </c>
      <c r="D1322" t="s">
        <v>2988</v>
      </c>
      <c r="E1322" t="s">
        <v>2978</v>
      </c>
      <c r="F1322" t="s">
        <v>2985</v>
      </c>
    </row>
    <row r="1323" spans="1:6" x14ac:dyDescent="0.35">
      <c r="A1323" s="1">
        <v>553910</v>
      </c>
      <c r="B1323" t="s">
        <v>3866</v>
      </c>
      <c r="C1323" t="s">
        <v>2973</v>
      </c>
      <c r="D1323" t="s">
        <v>2988</v>
      </c>
      <c r="E1323" t="s">
        <v>2978</v>
      </c>
      <c r="F1323" t="s">
        <v>2985</v>
      </c>
    </row>
    <row r="1324" spans="1:6" x14ac:dyDescent="0.35">
      <c r="A1324" s="1">
        <v>553920</v>
      </c>
      <c r="B1324" t="s">
        <v>3867</v>
      </c>
      <c r="C1324" t="s">
        <v>2973</v>
      </c>
      <c r="D1324" t="s">
        <v>2988</v>
      </c>
      <c r="E1324" t="s">
        <v>2978</v>
      </c>
      <c r="F1324" t="s">
        <v>2985</v>
      </c>
    </row>
    <row r="1325" spans="1:6" x14ac:dyDescent="0.35">
      <c r="A1325" s="1">
        <v>553930</v>
      </c>
      <c r="B1325" t="s">
        <v>3868</v>
      </c>
      <c r="C1325" t="s">
        <v>2973</v>
      </c>
      <c r="D1325" t="s">
        <v>2988</v>
      </c>
      <c r="E1325" t="s">
        <v>2978</v>
      </c>
      <c r="F1325" t="s">
        <v>2985</v>
      </c>
    </row>
    <row r="1326" spans="1:6" x14ac:dyDescent="0.35">
      <c r="A1326" s="1">
        <v>553940</v>
      </c>
      <c r="B1326" t="s">
        <v>3869</v>
      </c>
      <c r="C1326" t="s">
        <v>2973</v>
      </c>
      <c r="D1326" t="s">
        <v>2988</v>
      </c>
      <c r="E1326" t="s">
        <v>2978</v>
      </c>
      <c r="F1326" t="s">
        <v>2985</v>
      </c>
    </row>
    <row r="1327" spans="1:6" x14ac:dyDescent="0.35">
      <c r="A1327" s="1">
        <v>553950</v>
      </c>
      <c r="B1327" t="s">
        <v>2352</v>
      </c>
      <c r="C1327" t="s">
        <v>2973</v>
      </c>
      <c r="D1327" t="s">
        <v>2988</v>
      </c>
      <c r="E1327" t="s">
        <v>2978</v>
      </c>
      <c r="F1327" t="s">
        <v>2985</v>
      </c>
    </row>
    <row r="1328" spans="1:6" x14ac:dyDescent="0.35">
      <c r="A1328" s="1">
        <v>553960</v>
      </c>
      <c r="B1328" t="s">
        <v>3870</v>
      </c>
      <c r="C1328" t="s">
        <v>2973</v>
      </c>
      <c r="D1328" t="s">
        <v>2988</v>
      </c>
      <c r="E1328" t="s">
        <v>2978</v>
      </c>
      <c r="F1328" t="s">
        <v>2985</v>
      </c>
    </row>
    <row r="1329" spans="1:6" x14ac:dyDescent="0.35">
      <c r="A1329" s="1">
        <v>553970</v>
      </c>
      <c r="B1329" t="s">
        <v>3871</v>
      </c>
      <c r="C1329" t="s">
        <v>2973</v>
      </c>
      <c r="D1329" t="s">
        <v>2988</v>
      </c>
      <c r="E1329" t="s">
        <v>2978</v>
      </c>
      <c r="F1329" t="s">
        <v>2985</v>
      </c>
    </row>
    <row r="1330" spans="1:6" x14ac:dyDescent="0.35">
      <c r="A1330" s="1">
        <v>553990</v>
      </c>
      <c r="B1330" t="s">
        <v>3872</v>
      </c>
      <c r="C1330" t="s">
        <v>2973</v>
      </c>
      <c r="D1330" t="s">
        <v>2988</v>
      </c>
      <c r="E1330" t="s">
        <v>2978</v>
      </c>
      <c r="F1330" t="s">
        <v>2985</v>
      </c>
    </row>
    <row r="1331" spans="1:6" x14ac:dyDescent="0.35">
      <c r="A1331" s="1">
        <v>554020</v>
      </c>
      <c r="B1331" t="s">
        <v>943</v>
      </c>
      <c r="C1331" t="s">
        <v>2973</v>
      </c>
      <c r="D1331" t="s">
        <v>2988</v>
      </c>
      <c r="E1331" t="s">
        <v>2978</v>
      </c>
      <c r="F1331" t="s">
        <v>2985</v>
      </c>
    </row>
    <row r="1332" spans="1:6" x14ac:dyDescent="0.35">
      <c r="A1332" s="1">
        <v>554030</v>
      </c>
      <c r="B1332" t="s">
        <v>3873</v>
      </c>
      <c r="C1332" t="s">
        <v>2973</v>
      </c>
      <c r="D1332" t="s">
        <v>2988</v>
      </c>
      <c r="E1332" t="s">
        <v>2978</v>
      </c>
      <c r="F1332" t="s">
        <v>2985</v>
      </c>
    </row>
    <row r="1333" spans="1:6" x14ac:dyDescent="0.35">
      <c r="A1333" s="1">
        <v>554031</v>
      </c>
      <c r="B1333" t="s">
        <v>870</v>
      </c>
      <c r="C1333" t="s">
        <v>2973</v>
      </c>
      <c r="D1333" t="s">
        <v>2988</v>
      </c>
      <c r="E1333" t="s">
        <v>2978</v>
      </c>
      <c r="F1333" t="s">
        <v>2985</v>
      </c>
    </row>
    <row r="1334" spans="1:6" x14ac:dyDescent="0.35">
      <c r="A1334" s="1">
        <v>554040</v>
      </c>
      <c r="B1334" t="s">
        <v>3874</v>
      </c>
      <c r="C1334" t="s">
        <v>2973</v>
      </c>
      <c r="D1334" t="s">
        <v>2988</v>
      </c>
      <c r="E1334" t="s">
        <v>2978</v>
      </c>
      <c r="F1334" t="s">
        <v>2985</v>
      </c>
    </row>
    <row r="1335" spans="1:6" x14ac:dyDescent="0.35">
      <c r="A1335" s="1">
        <v>554050</v>
      </c>
      <c r="B1335" t="s">
        <v>3875</v>
      </c>
      <c r="C1335" t="s">
        <v>2973</v>
      </c>
      <c r="D1335" t="s">
        <v>2988</v>
      </c>
      <c r="E1335" t="s">
        <v>2978</v>
      </c>
      <c r="F1335" t="s">
        <v>2985</v>
      </c>
    </row>
    <row r="1336" spans="1:6" x14ac:dyDescent="0.35">
      <c r="A1336" s="1">
        <v>554060</v>
      </c>
      <c r="B1336" t="s">
        <v>3876</v>
      </c>
      <c r="C1336" t="s">
        <v>2973</v>
      </c>
      <c r="D1336" t="s">
        <v>2988</v>
      </c>
      <c r="E1336" t="s">
        <v>2978</v>
      </c>
      <c r="F1336" t="s">
        <v>2985</v>
      </c>
    </row>
    <row r="1337" spans="1:6" x14ac:dyDescent="0.35">
      <c r="A1337" s="1">
        <v>554070</v>
      </c>
      <c r="B1337" t="s">
        <v>3877</v>
      </c>
      <c r="C1337" t="s">
        <v>2973</v>
      </c>
      <c r="D1337" t="s">
        <v>2988</v>
      </c>
      <c r="E1337" t="s">
        <v>2978</v>
      </c>
      <c r="F1337" t="s">
        <v>2985</v>
      </c>
    </row>
    <row r="1338" spans="1:6" x14ac:dyDescent="0.35">
      <c r="A1338" s="1">
        <v>554090</v>
      </c>
      <c r="B1338" t="s">
        <v>265</v>
      </c>
      <c r="C1338" t="s">
        <v>2973</v>
      </c>
      <c r="D1338" t="s">
        <v>2988</v>
      </c>
      <c r="E1338" t="s">
        <v>2978</v>
      </c>
      <c r="F1338" t="s">
        <v>2985</v>
      </c>
    </row>
    <row r="1339" spans="1:6" x14ac:dyDescent="0.35">
      <c r="A1339" s="1">
        <v>555000</v>
      </c>
      <c r="B1339" t="s">
        <v>3878</v>
      </c>
      <c r="C1339" t="s">
        <v>2973</v>
      </c>
      <c r="D1339" t="s">
        <v>2988</v>
      </c>
      <c r="E1339" t="s">
        <v>2978</v>
      </c>
      <c r="F1339" t="s">
        <v>2985</v>
      </c>
    </row>
    <row r="1340" spans="1:6" x14ac:dyDescent="0.35">
      <c r="A1340" s="1">
        <v>601000</v>
      </c>
      <c r="B1340" t="s">
        <v>3263</v>
      </c>
      <c r="C1340" t="s">
        <v>2973</v>
      </c>
      <c r="D1340" t="s">
        <v>2988</v>
      </c>
      <c r="E1340" t="s">
        <v>2978</v>
      </c>
      <c r="F1340" t="s">
        <v>2985</v>
      </c>
    </row>
    <row r="1341" spans="1:6" x14ac:dyDescent="0.35">
      <c r="A1341" s="1">
        <v>601001</v>
      </c>
      <c r="B1341" t="s">
        <v>3879</v>
      </c>
      <c r="C1341" t="s">
        <v>2973</v>
      </c>
      <c r="D1341" t="s">
        <v>2988</v>
      </c>
      <c r="E1341" t="s">
        <v>2978</v>
      </c>
      <c r="F1341" t="s">
        <v>2985</v>
      </c>
    </row>
    <row r="1342" spans="1:6" x14ac:dyDescent="0.35">
      <c r="A1342" s="1">
        <v>601002</v>
      </c>
      <c r="B1342" t="s">
        <v>3880</v>
      </c>
      <c r="C1342" t="s">
        <v>2973</v>
      </c>
      <c r="D1342" t="s">
        <v>2988</v>
      </c>
      <c r="E1342" t="s">
        <v>2983</v>
      </c>
      <c r="F1342" t="s">
        <v>2992</v>
      </c>
    </row>
    <row r="1343" spans="1:6" x14ac:dyDescent="0.35">
      <c r="A1343" s="1">
        <v>601005</v>
      </c>
      <c r="B1343" t="s">
        <v>3881</v>
      </c>
      <c r="C1343" t="s">
        <v>2973</v>
      </c>
      <c r="D1343" t="s">
        <v>2988</v>
      </c>
      <c r="E1343" t="s">
        <v>2978</v>
      </c>
      <c r="F1343" t="s">
        <v>2985</v>
      </c>
    </row>
    <row r="1344" spans="1:6" x14ac:dyDescent="0.35">
      <c r="A1344" s="1">
        <v>601010</v>
      </c>
      <c r="B1344" t="s">
        <v>130</v>
      </c>
      <c r="C1344" t="s">
        <v>2973</v>
      </c>
      <c r="D1344" t="s">
        <v>2988</v>
      </c>
      <c r="E1344" t="s">
        <v>2978</v>
      </c>
      <c r="F1344" t="s">
        <v>2985</v>
      </c>
    </row>
    <row r="1345" spans="1:6" x14ac:dyDescent="0.35">
      <c r="A1345" s="1">
        <v>601020</v>
      </c>
      <c r="B1345" t="s">
        <v>3882</v>
      </c>
      <c r="C1345" t="s">
        <v>2973</v>
      </c>
      <c r="D1345" t="s">
        <v>2988</v>
      </c>
      <c r="E1345" t="s">
        <v>2978</v>
      </c>
      <c r="F1345" t="s">
        <v>2985</v>
      </c>
    </row>
    <row r="1346" spans="1:6" x14ac:dyDescent="0.35">
      <c r="A1346" s="1">
        <v>601040</v>
      </c>
      <c r="B1346" t="s">
        <v>3269</v>
      </c>
      <c r="C1346" t="s">
        <v>2973</v>
      </c>
      <c r="D1346" t="s">
        <v>2988</v>
      </c>
      <c r="E1346" t="s">
        <v>2978</v>
      </c>
      <c r="F1346" t="s">
        <v>2985</v>
      </c>
    </row>
    <row r="1347" spans="1:6" x14ac:dyDescent="0.35">
      <c r="A1347" s="1">
        <v>601060</v>
      </c>
      <c r="B1347" t="s">
        <v>507</v>
      </c>
      <c r="C1347" t="s">
        <v>2973</v>
      </c>
      <c r="D1347" t="s">
        <v>2988</v>
      </c>
      <c r="E1347" t="s">
        <v>2978</v>
      </c>
      <c r="F1347" t="s">
        <v>2985</v>
      </c>
    </row>
    <row r="1348" spans="1:6" x14ac:dyDescent="0.35">
      <c r="A1348" s="1">
        <v>601070</v>
      </c>
      <c r="B1348" t="s">
        <v>681</v>
      </c>
      <c r="C1348" t="s">
        <v>2973</v>
      </c>
      <c r="D1348" t="s">
        <v>2988</v>
      </c>
      <c r="E1348" t="s">
        <v>2978</v>
      </c>
      <c r="F1348" t="s">
        <v>2985</v>
      </c>
    </row>
    <row r="1349" spans="1:6" x14ac:dyDescent="0.35">
      <c r="A1349" s="1">
        <v>601080</v>
      </c>
      <c r="B1349" t="s">
        <v>3883</v>
      </c>
      <c r="C1349" t="s">
        <v>2973</v>
      </c>
      <c r="D1349" t="s">
        <v>2988</v>
      </c>
      <c r="E1349" t="s">
        <v>2978</v>
      </c>
      <c r="F1349" t="s">
        <v>2985</v>
      </c>
    </row>
    <row r="1350" spans="1:6" x14ac:dyDescent="0.35">
      <c r="A1350" s="1">
        <v>601090</v>
      </c>
      <c r="B1350" t="s">
        <v>3884</v>
      </c>
      <c r="C1350" t="s">
        <v>2973</v>
      </c>
      <c r="D1350" t="s">
        <v>2988</v>
      </c>
      <c r="E1350" t="s">
        <v>2978</v>
      </c>
      <c r="F1350" t="s">
        <v>2985</v>
      </c>
    </row>
    <row r="1351" spans="1:6" x14ac:dyDescent="0.35">
      <c r="A1351" s="1">
        <v>601091</v>
      </c>
      <c r="B1351" t="s">
        <v>3274</v>
      </c>
      <c r="C1351" t="s">
        <v>2973</v>
      </c>
      <c r="D1351" t="s">
        <v>2988</v>
      </c>
      <c r="E1351" t="s">
        <v>2978</v>
      </c>
      <c r="F1351" t="s">
        <v>2985</v>
      </c>
    </row>
    <row r="1352" spans="1:6" x14ac:dyDescent="0.35">
      <c r="A1352" s="1">
        <v>601095</v>
      </c>
      <c r="B1352" t="s">
        <v>2929</v>
      </c>
      <c r="C1352" t="s">
        <v>2973</v>
      </c>
      <c r="D1352" t="s">
        <v>2988</v>
      </c>
      <c r="E1352" t="s">
        <v>2978</v>
      </c>
      <c r="F1352" t="s">
        <v>2985</v>
      </c>
    </row>
    <row r="1353" spans="1:6" x14ac:dyDescent="0.35">
      <c r="A1353" s="1">
        <v>601200</v>
      </c>
      <c r="B1353" t="s">
        <v>3276</v>
      </c>
      <c r="C1353" t="s">
        <v>2973</v>
      </c>
      <c r="D1353" t="s">
        <v>2988</v>
      </c>
      <c r="E1353" t="s">
        <v>2978</v>
      </c>
      <c r="F1353" t="s">
        <v>2985</v>
      </c>
    </row>
    <row r="1354" spans="1:6" x14ac:dyDescent="0.35">
      <c r="A1354" s="1">
        <v>601210</v>
      </c>
      <c r="B1354" t="s">
        <v>3277</v>
      </c>
      <c r="C1354" t="s">
        <v>2973</v>
      </c>
      <c r="D1354" t="s">
        <v>2988</v>
      </c>
      <c r="E1354" t="s">
        <v>2978</v>
      </c>
      <c r="F1354" t="s">
        <v>2985</v>
      </c>
    </row>
    <row r="1355" spans="1:6" x14ac:dyDescent="0.35">
      <c r="A1355" s="1">
        <v>601220</v>
      </c>
      <c r="B1355" t="s">
        <v>3885</v>
      </c>
      <c r="C1355" t="s">
        <v>2973</v>
      </c>
      <c r="D1355" t="s">
        <v>2988</v>
      </c>
      <c r="E1355" t="s">
        <v>2978</v>
      </c>
      <c r="F1355" t="s">
        <v>2985</v>
      </c>
    </row>
    <row r="1356" spans="1:6" x14ac:dyDescent="0.35">
      <c r="A1356" s="1">
        <v>601230</v>
      </c>
      <c r="B1356" t="s">
        <v>3279</v>
      </c>
      <c r="C1356" t="s">
        <v>2973</v>
      </c>
      <c r="D1356" t="s">
        <v>2988</v>
      </c>
      <c r="E1356" t="s">
        <v>2978</v>
      </c>
      <c r="F1356" t="s">
        <v>2985</v>
      </c>
    </row>
    <row r="1357" spans="1:6" x14ac:dyDescent="0.35">
      <c r="A1357" s="1">
        <v>601235</v>
      </c>
      <c r="B1357" t="s">
        <v>3886</v>
      </c>
      <c r="C1357" t="s">
        <v>2973</v>
      </c>
      <c r="D1357" t="s">
        <v>2988</v>
      </c>
      <c r="E1357" t="s">
        <v>2978</v>
      </c>
      <c r="F1357" t="s">
        <v>2985</v>
      </c>
    </row>
    <row r="1358" spans="1:6" x14ac:dyDescent="0.35">
      <c r="A1358" s="1">
        <v>601240</v>
      </c>
      <c r="B1358" t="s">
        <v>3281</v>
      </c>
      <c r="C1358" t="s">
        <v>2973</v>
      </c>
      <c r="D1358" t="s">
        <v>2988</v>
      </c>
      <c r="E1358" t="s">
        <v>2978</v>
      </c>
      <c r="F1358" t="s">
        <v>2985</v>
      </c>
    </row>
    <row r="1359" spans="1:6" x14ac:dyDescent="0.35">
      <c r="A1359" s="1">
        <v>601250</v>
      </c>
      <c r="B1359" t="s">
        <v>3282</v>
      </c>
      <c r="C1359" t="s">
        <v>2973</v>
      </c>
      <c r="D1359" t="s">
        <v>2988</v>
      </c>
      <c r="E1359" t="s">
        <v>2978</v>
      </c>
      <c r="F1359" t="s">
        <v>2985</v>
      </c>
    </row>
    <row r="1360" spans="1:6" x14ac:dyDescent="0.35">
      <c r="A1360" s="1">
        <v>601255</v>
      </c>
      <c r="B1360" t="s">
        <v>3283</v>
      </c>
      <c r="C1360" t="s">
        <v>2973</v>
      </c>
      <c r="D1360" t="s">
        <v>2988</v>
      </c>
      <c r="E1360" t="s">
        <v>2978</v>
      </c>
      <c r="F1360" t="s">
        <v>2985</v>
      </c>
    </row>
    <row r="1361" spans="1:6" x14ac:dyDescent="0.35">
      <c r="A1361" s="1">
        <v>601256</v>
      </c>
      <c r="B1361" t="s">
        <v>3284</v>
      </c>
      <c r="C1361" t="s">
        <v>2973</v>
      </c>
      <c r="D1361" t="s">
        <v>2988</v>
      </c>
      <c r="E1361" t="s">
        <v>2978</v>
      </c>
      <c r="F1361" t="s">
        <v>2985</v>
      </c>
    </row>
    <row r="1362" spans="1:6" x14ac:dyDescent="0.35">
      <c r="A1362" s="1">
        <v>601260</v>
      </c>
      <c r="B1362" t="s">
        <v>3285</v>
      </c>
      <c r="C1362" t="s">
        <v>2973</v>
      </c>
      <c r="D1362" t="s">
        <v>2988</v>
      </c>
      <c r="E1362" t="s">
        <v>2978</v>
      </c>
      <c r="F1362" t="s">
        <v>2985</v>
      </c>
    </row>
    <row r="1363" spans="1:6" x14ac:dyDescent="0.35">
      <c r="A1363" s="1">
        <v>601270</v>
      </c>
      <c r="B1363" t="s">
        <v>3286</v>
      </c>
      <c r="C1363" t="s">
        <v>2973</v>
      </c>
      <c r="D1363" t="s">
        <v>2988</v>
      </c>
      <c r="E1363" t="s">
        <v>2978</v>
      </c>
      <c r="F1363" t="s">
        <v>2985</v>
      </c>
    </row>
    <row r="1364" spans="1:6" x14ac:dyDescent="0.35">
      <c r="A1364" s="1">
        <v>601280</v>
      </c>
      <c r="B1364" t="s">
        <v>3887</v>
      </c>
      <c r="C1364" t="s">
        <v>2973</v>
      </c>
      <c r="D1364" t="s">
        <v>2988</v>
      </c>
      <c r="E1364" t="s">
        <v>2978</v>
      </c>
      <c r="F1364" t="s">
        <v>2985</v>
      </c>
    </row>
    <row r="1365" spans="1:6" x14ac:dyDescent="0.35">
      <c r="A1365" s="1">
        <v>601281</v>
      </c>
      <c r="B1365" t="s">
        <v>3888</v>
      </c>
      <c r="C1365" t="s">
        <v>2973</v>
      </c>
      <c r="D1365" t="s">
        <v>2988</v>
      </c>
      <c r="E1365" t="s">
        <v>2978</v>
      </c>
      <c r="F1365" t="s">
        <v>2985</v>
      </c>
    </row>
    <row r="1366" spans="1:6" x14ac:dyDescent="0.35">
      <c r="A1366" s="1">
        <v>601290</v>
      </c>
      <c r="B1366" t="s">
        <v>3289</v>
      </c>
      <c r="C1366" t="s">
        <v>2973</v>
      </c>
      <c r="D1366" t="s">
        <v>2988</v>
      </c>
      <c r="E1366" t="s">
        <v>2978</v>
      </c>
      <c r="F1366" t="s">
        <v>2985</v>
      </c>
    </row>
    <row r="1367" spans="1:6" x14ac:dyDescent="0.35">
      <c r="A1367" s="1">
        <v>601291</v>
      </c>
      <c r="B1367" t="s">
        <v>3290</v>
      </c>
      <c r="C1367" t="s">
        <v>2973</v>
      </c>
      <c r="D1367" t="s">
        <v>2988</v>
      </c>
      <c r="E1367" t="s">
        <v>2978</v>
      </c>
      <c r="F1367" t="s">
        <v>2985</v>
      </c>
    </row>
    <row r="1368" spans="1:6" x14ac:dyDescent="0.35">
      <c r="A1368" s="1">
        <v>601295</v>
      </c>
      <c r="B1368" t="s">
        <v>3889</v>
      </c>
      <c r="C1368" t="s">
        <v>2973</v>
      </c>
      <c r="D1368" t="s">
        <v>2988</v>
      </c>
      <c r="E1368" t="s">
        <v>2978</v>
      </c>
      <c r="F1368" t="s">
        <v>2985</v>
      </c>
    </row>
    <row r="1369" spans="1:6" x14ac:dyDescent="0.35">
      <c r="A1369" s="1">
        <v>601510</v>
      </c>
      <c r="B1369" t="s">
        <v>3130</v>
      </c>
      <c r="C1369" t="s">
        <v>2973</v>
      </c>
      <c r="D1369" t="s">
        <v>2988</v>
      </c>
      <c r="E1369" t="s">
        <v>2978</v>
      </c>
      <c r="F1369" t="s">
        <v>2985</v>
      </c>
    </row>
    <row r="1370" spans="1:6" x14ac:dyDescent="0.35">
      <c r="A1370" s="1">
        <v>601520</v>
      </c>
      <c r="B1370" t="s">
        <v>3890</v>
      </c>
      <c r="C1370" t="s">
        <v>2973</v>
      </c>
      <c r="D1370" t="s">
        <v>2988</v>
      </c>
      <c r="E1370" t="s">
        <v>2978</v>
      </c>
      <c r="F1370" t="s">
        <v>2985</v>
      </c>
    </row>
    <row r="1371" spans="1:6" x14ac:dyDescent="0.35">
      <c r="A1371" s="1">
        <v>601530</v>
      </c>
      <c r="B1371" t="s">
        <v>3265</v>
      </c>
      <c r="C1371" t="s">
        <v>2973</v>
      </c>
      <c r="D1371" t="s">
        <v>2988</v>
      </c>
      <c r="E1371" t="s">
        <v>2978</v>
      </c>
      <c r="F1371" t="s">
        <v>2985</v>
      </c>
    </row>
    <row r="1372" spans="1:6" x14ac:dyDescent="0.35">
      <c r="A1372" s="1">
        <v>601535</v>
      </c>
      <c r="B1372" t="s">
        <v>3891</v>
      </c>
      <c r="C1372" t="s">
        <v>2973</v>
      </c>
      <c r="D1372" t="s">
        <v>2988</v>
      </c>
      <c r="E1372" t="s">
        <v>2978</v>
      </c>
      <c r="F1372" t="s">
        <v>2985</v>
      </c>
    </row>
    <row r="1373" spans="1:6" x14ac:dyDescent="0.35">
      <c r="A1373" s="1">
        <v>601550</v>
      </c>
      <c r="B1373" t="s">
        <v>130</v>
      </c>
      <c r="C1373" t="s">
        <v>2973</v>
      </c>
      <c r="D1373" t="s">
        <v>2988</v>
      </c>
      <c r="E1373" t="s">
        <v>2978</v>
      </c>
      <c r="F1373" t="s">
        <v>2985</v>
      </c>
    </row>
    <row r="1374" spans="1:6" x14ac:dyDescent="0.35">
      <c r="A1374" s="1">
        <v>601555</v>
      </c>
      <c r="B1374" t="s">
        <v>3268</v>
      </c>
      <c r="C1374" t="s">
        <v>2973</v>
      </c>
      <c r="D1374" t="s">
        <v>2988</v>
      </c>
      <c r="E1374" t="s">
        <v>2978</v>
      </c>
      <c r="F1374" t="s">
        <v>2985</v>
      </c>
    </row>
    <row r="1375" spans="1:6" x14ac:dyDescent="0.35">
      <c r="A1375" s="1">
        <v>601560</v>
      </c>
      <c r="B1375" t="s">
        <v>3892</v>
      </c>
      <c r="C1375" t="s">
        <v>2973</v>
      </c>
      <c r="D1375" t="s">
        <v>2988</v>
      </c>
      <c r="E1375" t="s">
        <v>2978</v>
      </c>
      <c r="F1375" t="s">
        <v>2985</v>
      </c>
    </row>
    <row r="1376" spans="1:6" x14ac:dyDescent="0.35">
      <c r="A1376" s="1">
        <v>601570</v>
      </c>
      <c r="B1376" t="s">
        <v>3893</v>
      </c>
      <c r="C1376" t="s">
        <v>2973</v>
      </c>
      <c r="D1376" t="s">
        <v>2988</v>
      </c>
      <c r="E1376" t="s">
        <v>2978</v>
      </c>
      <c r="F1376" t="s">
        <v>2985</v>
      </c>
    </row>
    <row r="1377" spans="1:6" x14ac:dyDescent="0.35">
      <c r="A1377" s="1">
        <v>601580</v>
      </c>
      <c r="B1377" t="s">
        <v>3894</v>
      </c>
      <c r="C1377" t="s">
        <v>2973</v>
      </c>
      <c r="D1377" t="s">
        <v>2988</v>
      </c>
      <c r="E1377" t="s">
        <v>2978</v>
      </c>
      <c r="F1377" t="s">
        <v>2985</v>
      </c>
    </row>
    <row r="1378" spans="1:6" x14ac:dyDescent="0.35">
      <c r="A1378" s="1">
        <v>601581</v>
      </c>
      <c r="B1378" t="s">
        <v>3895</v>
      </c>
      <c r="C1378" t="s">
        <v>2973</v>
      </c>
      <c r="D1378" t="s">
        <v>2988</v>
      </c>
      <c r="E1378" t="s">
        <v>2978</v>
      </c>
      <c r="F1378" t="s">
        <v>2985</v>
      </c>
    </row>
    <row r="1379" spans="1:6" x14ac:dyDescent="0.35">
      <c r="A1379" s="1">
        <v>601583</v>
      </c>
      <c r="B1379" t="s">
        <v>3896</v>
      </c>
      <c r="C1379" t="s">
        <v>2973</v>
      </c>
      <c r="D1379" t="s">
        <v>2988</v>
      </c>
      <c r="E1379" t="s">
        <v>2978</v>
      </c>
      <c r="F1379" t="s">
        <v>2985</v>
      </c>
    </row>
    <row r="1380" spans="1:6" x14ac:dyDescent="0.35">
      <c r="A1380" s="1">
        <v>601584</v>
      </c>
      <c r="B1380" t="s">
        <v>3897</v>
      </c>
      <c r="C1380" t="s">
        <v>2973</v>
      </c>
      <c r="D1380" t="s">
        <v>2988</v>
      </c>
      <c r="E1380" t="s">
        <v>2978</v>
      </c>
      <c r="F1380" t="s">
        <v>2985</v>
      </c>
    </row>
    <row r="1381" spans="1:6" x14ac:dyDescent="0.35">
      <c r="A1381" s="1">
        <v>601595</v>
      </c>
      <c r="B1381" t="s">
        <v>3898</v>
      </c>
      <c r="C1381" t="s">
        <v>2973</v>
      </c>
      <c r="D1381" t="s">
        <v>2988</v>
      </c>
      <c r="E1381" t="s">
        <v>2978</v>
      </c>
      <c r="F1381" t="s">
        <v>2985</v>
      </c>
    </row>
    <row r="1382" spans="1:6" x14ac:dyDescent="0.35">
      <c r="A1382" s="1">
        <v>605000</v>
      </c>
      <c r="B1382" t="s">
        <v>3899</v>
      </c>
      <c r="C1382" t="s">
        <v>2973</v>
      </c>
      <c r="D1382" t="s">
        <v>2988</v>
      </c>
      <c r="E1382" t="s">
        <v>2978</v>
      </c>
      <c r="F1382" t="s">
        <v>2985</v>
      </c>
    </row>
    <row r="1383" spans="1:6" x14ac:dyDescent="0.35">
      <c r="A1383" s="1">
        <v>605010</v>
      </c>
      <c r="B1383" t="s">
        <v>3900</v>
      </c>
      <c r="C1383" t="s">
        <v>2973</v>
      </c>
      <c r="D1383" t="s">
        <v>2988</v>
      </c>
      <c r="E1383" t="s">
        <v>2978</v>
      </c>
      <c r="F1383" t="s">
        <v>2985</v>
      </c>
    </row>
    <row r="1384" spans="1:6" x14ac:dyDescent="0.35">
      <c r="A1384" s="1">
        <v>605020</v>
      </c>
      <c r="B1384" t="s">
        <v>3901</v>
      </c>
      <c r="C1384" t="s">
        <v>2973</v>
      </c>
      <c r="D1384" t="s">
        <v>2988</v>
      </c>
      <c r="E1384" t="s">
        <v>2978</v>
      </c>
      <c r="F1384" t="s">
        <v>2985</v>
      </c>
    </row>
    <row r="1385" spans="1:6" x14ac:dyDescent="0.35">
      <c r="A1385" s="1">
        <v>605030</v>
      </c>
      <c r="B1385" t="s">
        <v>3902</v>
      </c>
      <c r="C1385" t="s">
        <v>2973</v>
      </c>
      <c r="D1385" t="s">
        <v>2988</v>
      </c>
      <c r="E1385" t="s">
        <v>2978</v>
      </c>
      <c r="F1385" t="s">
        <v>2985</v>
      </c>
    </row>
    <row r="1386" spans="1:6" x14ac:dyDescent="0.35">
      <c r="A1386" s="1">
        <v>605090</v>
      </c>
      <c r="B1386" t="s">
        <v>3903</v>
      </c>
      <c r="C1386" t="s">
        <v>2973</v>
      </c>
      <c r="D1386" t="s">
        <v>2988</v>
      </c>
      <c r="E1386" t="s">
        <v>2978</v>
      </c>
      <c r="F1386" t="s">
        <v>2985</v>
      </c>
    </row>
    <row r="1387" spans="1:6" x14ac:dyDescent="0.35">
      <c r="A1387" s="1">
        <v>608000</v>
      </c>
      <c r="B1387" t="s">
        <v>3904</v>
      </c>
      <c r="C1387" t="s">
        <v>2973</v>
      </c>
      <c r="D1387" t="s">
        <v>2988</v>
      </c>
      <c r="E1387" t="s">
        <v>2978</v>
      </c>
      <c r="F1387" t="s">
        <v>2985</v>
      </c>
    </row>
    <row r="1388" spans="1:6" x14ac:dyDescent="0.35">
      <c r="A1388" s="1">
        <v>608010</v>
      </c>
      <c r="B1388" t="s">
        <v>881</v>
      </c>
      <c r="C1388" t="s">
        <v>2973</v>
      </c>
      <c r="D1388" t="s">
        <v>2988</v>
      </c>
      <c r="E1388" t="s">
        <v>2978</v>
      </c>
      <c r="F1388" t="s">
        <v>2985</v>
      </c>
    </row>
    <row r="1389" spans="1:6" x14ac:dyDescent="0.35">
      <c r="A1389" s="1">
        <v>608020</v>
      </c>
      <c r="B1389" t="s">
        <v>3905</v>
      </c>
      <c r="C1389" t="s">
        <v>2973</v>
      </c>
      <c r="D1389" t="s">
        <v>2988</v>
      </c>
      <c r="E1389" t="s">
        <v>2978</v>
      </c>
      <c r="F1389" t="s">
        <v>2985</v>
      </c>
    </row>
    <row r="1390" spans="1:6" x14ac:dyDescent="0.35">
      <c r="A1390" s="1">
        <v>608090</v>
      </c>
      <c r="B1390" t="s">
        <v>1868</v>
      </c>
      <c r="C1390" t="s">
        <v>2973</v>
      </c>
      <c r="D1390" t="s">
        <v>2988</v>
      </c>
      <c r="E1390" t="s">
        <v>2978</v>
      </c>
      <c r="F1390" t="s">
        <v>2985</v>
      </c>
    </row>
    <row r="1391" spans="1:6" x14ac:dyDescent="0.35">
      <c r="A1391" s="1">
        <v>610000</v>
      </c>
      <c r="B1391" t="s">
        <v>3906</v>
      </c>
      <c r="C1391" t="s">
        <v>2973</v>
      </c>
      <c r="D1391" t="s">
        <v>2988</v>
      </c>
      <c r="E1391" t="s">
        <v>2983</v>
      </c>
      <c r="F1391" t="s">
        <v>2992</v>
      </c>
    </row>
    <row r="1392" spans="1:6" x14ac:dyDescent="0.35">
      <c r="A1392" s="1">
        <v>611000</v>
      </c>
      <c r="B1392" t="s">
        <v>3907</v>
      </c>
      <c r="C1392" t="s">
        <v>2973</v>
      </c>
      <c r="D1392" t="s">
        <v>2988</v>
      </c>
      <c r="E1392" t="s">
        <v>2983</v>
      </c>
      <c r="F1392" t="s">
        <v>2992</v>
      </c>
    </row>
    <row r="1393" spans="1:6" x14ac:dyDescent="0.35">
      <c r="A1393" s="1">
        <v>611001</v>
      </c>
      <c r="B1393" t="s">
        <v>3908</v>
      </c>
      <c r="C1393" t="s">
        <v>2973</v>
      </c>
      <c r="D1393" t="s">
        <v>2988</v>
      </c>
      <c r="E1393" t="s">
        <v>2983</v>
      </c>
      <c r="F1393" t="s">
        <v>2992</v>
      </c>
    </row>
    <row r="1394" spans="1:6" x14ac:dyDescent="0.35">
      <c r="A1394" s="1">
        <v>611006</v>
      </c>
      <c r="B1394" t="s">
        <v>3909</v>
      </c>
      <c r="C1394" t="s">
        <v>2973</v>
      </c>
      <c r="D1394" t="s">
        <v>2988</v>
      </c>
      <c r="E1394" t="s">
        <v>2983</v>
      </c>
      <c r="F1394" t="s">
        <v>2992</v>
      </c>
    </row>
    <row r="1395" spans="1:6" x14ac:dyDescent="0.35">
      <c r="A1395" s="1">
        <v>611009</v>
      </c>
      <c r="B1395" t="s">
        <v>3910</v>
      </c>
      <c r="C1395" t="s">
        <v>2973</v>
      </c>
      <c r="D1395" t="s">
        <v>2988</v>
      </c>
      <c r="E1395" t="s">
        <v>2983</v>
      </c>
      <c r="F1395" t="s">
        <v>2992</v>
      </c>
    </row>
    <row r="1396" spans="1:6" x14ac:dyDescent="0.35">
      <c r="A1396" s="1">
        <v>611300</v>
      </c>
      <c r="B1396" t="s">
        <v>3205</v>
      </c>
      <c r="C1396" t="s">
        <v>2973</v>
      </c>
      <c r="D1396" t="s">
        <v>2988</v>
      </c>
      <c r="E1396" t="s">
        <v>2983</v>
      </c>
      <c r="F1396" t="s">
        <v>2992</v>
      </c>
    </row>
    <row r="1397" spans="1:6" x14ac:dyDescent="0.35">
      <c r="A1397" s="1">
        <v>611400</v>
      </c>
      <c r="B1397" t="s">
        <v>3206</v>
      </c>
      <c r="C1397" t="s">
        <v>2973</v>
      </c>
      <c r="D1397" t="s">
        <v>2988</v>
      </c>
      <c r="E1397" t="s">
        <v>2983</v>
      </c>
      <c r="F1397" t="s">
        <v>2992</v>
      </c>
    </row>
    <row r="1398" spans="1:6" x14ac:dyDescent="0.35">
      <c r="A1398" s="1">
        <v>611405</v>
      </c>
      <c r="B1398" t="s">
        <v>3911</v>
      </c>
      <c r="C1398" t="s">
        <v>2973</v>
      </c>
      <c r="D1398" t="s">
        <v>2988</v>
      </c>
      <c r="E1398" t="s">
        <v>2983</v>
      </c>
      <c r="F1398" t="s">
        <v>2992</v>
      </c>
    </row>
    <row r="1399" spans="1:6" x14ac:dyDescent="0.35">
      <c r="A1399" s="1">
        <v>611500</v>
      </c>
      <c r="B1399" t="s">
        <v>3207</v>
      </c>
      <c r="C1399" t="s">
        <v>2973</v>
      </c>
      <c r="D1399" t="s">
        <v>2988</v>
      </c>
      <c r="E1399" t="s">
        <v>2983</v>
      </c>
      <c r="F1399" t="s">
        <v>2992</v>
      </c>
    </row>
    <row r="1400" spans="1:6" x14ac:dyDescent="0.35">
      <c r="A1400" s="1">
        <v>611605</v>
      </c>
      <c r="B1400" t="s">
        <v>3208</v>
      </c>
      <c r="C1400" t="s">
        <v>2973</v>
      </c>
      <c r="D1400" t="s">
        <v>2988</v>
      </c>
      <c r="E1400" t="s">
        <v>2983</v>
      </c>
      <c r="F1400" t="s">
        <v>2992</v>
      </c>
    </row>
    <row r="1401" spans="1:6" x14ac:dyDescent="0.35">
      <c r="A1401" s="1">
        <v>611700</v>
      </c>
      <c r="B1401" t="s">
        <v>3912</v>
      </c>
      <c r="C1401" t="s">
        <v>2973</v>
      </c>
      <c r="D1401" t="s">
        <v>2988</v>
      </c>
      <c r="E1401" t="s">
        <v>2983</v>
      </c>
      <c r="F1401" t="s">
        <v>2992</v>
      </c>
    </row>
    <row r="1402" spans="1:6" x14ac:dyDescent="0.35">
      <c r="A1402" s="1">
        <v>611800</v>
      </c>
      <c r="B1402" t="s">
        <v>3913</v>
      </c>
      <c r="C1402" t="s">
        <v>2973</v>
      </c>
      <c r="D1402" t="s">
        <v>2988</v>
      </c>
      <c r="E1402" t="s">
        <v>2983</v>
      </c>
      <c r="F1402" t="s">
        <v>2992</v>
      </c>
    </row>
    <row r="1403" spans="1:6" x14ac:dyDescent="0.35">
      <c r="A1403" s="1">
        <v>613000</v>
      </c>
      <c r="B1403" t="s">
        <v>3914</v>
      </c>
      <c r="C1403" t="s">
        <v>2973</v>
      </c>
      <c r="D1403" t="s">
        <v>2988</v>
      </c>
      <c r="E1403" t="s">
        <v>2983</v>
      </c>
      <c r="F1403" t="s">
        <v>2992</v>
      </c>
    </row>
    <row r="1404" spans="1:6" x14ac:dyDescent="0.35">
      <c r="A1404" s="1">
        <v>613020</v>
      </c>
      <c r="B1404" t="s">
        <v>3915</v>
      </c>
      <c r="C1404" t="s">
        <v>2973</v>
      </c>
      <c r="D1404" t="s">
        <v>2988</v>
      </c>
      <c r="E1404" t="s">
        <v>2983</v>
      </c>
      <c r="F1404" t="s">
        <v>2992</v>
      </c>
    </row>
    <row r="1405" spans="1:6" x14ac:dyDescent="0.35">
      <c r="A1405" s="1">
        <v>613050</v>
      </c>
      <c r="B1405" t="s">
        <v>3916</v>
      </c>
      <c r="C1405" t="s">
        <v>2973</v>
      </c>
      <c r="D1405" t="s">
        <v>2988</v>
      </c>
      <c r="E1405" t="s">
        <v>2983</v>
      </c>
      <c r="F1405" t="s">
        <v>2992</v>
      </c>
    </row>
    <row r="1406" spans="1:6" x14ac:dyDescent="0.35">
      <c r="A1406" s="1">
        <v>613060</v>
      </c>
      <c r="B1406" t="s">
        <v>3917</v>
      </c>
      <c r="C1406" t="s">
        <v>2973</v>
      </c>
      <c r="D1406" t="s">
        <v>2988</v>
      </c>
      <c r="E1406" t="s">
        <v>2983</v>
      </c>
      <c r="F1406" t="s">
        <v>2992</v>
      </c>
    </row>
    <row r="1407" spans="1:6" x14ac:dyDescent="0.35">
      <c r="A1407" s="1">
        <v>614000</v>
      </c>
      <c r="B1407" t="s">
        <v>3918</v>
      </c>
      <c r="C1407" t="s">
        <v>2973</v>
      </c>
      <c r="D1407" t="s">
        <v>2988</v>
      </c>
      <c r="E1407" t="s">
        <v>2983</v>
      </c>
      <c r="F1407" t="s">
        <v>2992</v>
      </c>
    </row>
    <row r="1408" spans="1:6" x14ac:dyDescent="0.35">
      <c r="A1408" s="1">
        <v>614010</v>
      </c>
      <c r="B1408" t="s">
        <v>3919</v>
      </c>
      <c r="C1408" t="s">
        <v>2973</v>
      </c>
      <c r="D1408" t="s">
        <v>2988</v>
      </c>
      <c r="E1408" t="s">
        <v>2983</v>
      </c>
      <c r="F1408" t="s">
        <v>2992</v>
      </c>
    </row>
    <row r="1409" spans="1:6" x14ac:dyDescent="0.35">
      <c r="A1409" s="1">
        <v>614020</v>
      </c>
      <c r="B1409" t="s">
        <v>3920</v>
      </c>
      <c r="C1409" t="s">
        <v>2973</v>
      </c>
      <c r="D1409" t="s">
        <v>2988</v>
      </c>
      <c r="E1409" t="s">
        <v>2983</v>
      </c>
      <c r="F1409" t="s">
        <v>2992</v>
      </c>
    </row>
    <row r="1410" spans="1:6" x14ac:dyDescent="0.35">
      <c r="A1410" s="1">
        <v>650000</v>
      </c>
      <c r="B1410" t="s">
        <v>3921</v>
      </c>
      <c r="C1410" t="s">
        <v>2973</v>
      </c>
      <c r="D1410" t="s">
        <v>2988</v>
      </c>
      <c r="E1410" t="s">
        <v>2983</v>
      </c>
      <c r="F1410" t="s">
        <v>2992</v>
      </c>
    </row>
    <row r="1411" spans="1:6" x14ac:dyDescent="0.35">
      <c r="A1411" s="1">
        <v>650100</v>
      </c>
      <c r="B1411" t="s">
        <v>1154</v>
      </c>
      <c r="C1411" t="s">
        <v>2973</v>
      </c>
      <c r="D1411" t="s">
        <v>2988</v>
      </c>
      <c r="E1411" t="s">
        <v>2983</v>
      </c>
      <c r="F1411" t="s">
        <v>2992</v>
      </c>
    </row>
    <row r="1412" spans="1:6" x14ac:dyDescent="0.35">
      <c r="A1412" s="1">
        <v>650110</v>
      </c>
      <c r="B1412" t="s">
        <v>3922</v>
      </c>
      <c r="C1412" t="s">
        <v>2973</v>
      </c>
      <c r="D1412" t="s">
        <v>2988</v>
      </c>
      <c r="E1412" t="s">
        <v>2983</v>
      </c>
      <c r="F1412" t="s">
        <v>2992</v>
      </c>
    </row>
    <row r="1413" spans="1:6" x14ac:dyDescent="0.35">
      <c r="A1413" s="1">
        <v>650200</v>
      </c>
      <c r="B1413" t="s">
        <v>954</v>
      </c>
      <c r="C1413" t="s">
        <v>2973</v>
      </c>
      <c r="D1413" t="s">
        <v>2988</v>
      </c>
      <c r="E1413" t="s">
        <v>2983</v>
      </c>
      <c r="F1413" t="s">
        <v>2992</v>
      </c>
    </row>
    <row r="1414" spans="1:6" x14ac:dyDescent="0.35">
      <c r="A1414" s="1">
        <v>650300</v>
      </c>
      <c r="B1414" t="s">
        <v>3923</v>
      </c>
      <c r="C1414" t="s">
        <v>2973</v>
      </c>
      <c r="D1414" t="s">
        <v>2988</v>
      </c>
      <c r="E1414" t="s">
        <v>2983</v>
      </c>
      <c r="F1414" t="s">
        <v>2992</v>
      </c>
    </row>
    <row r="1415" spans="1:6" x14ac:dyDescent="0.35">
      <c r="A1415" s="1">
        <v>650600</v>
      </c>
      <c r="B1415" t="s">
        <v>3924</v>
      </c>
      <c r="C1415" t="s">
        <v>2973</v>
      </c>
      <c r="D1415" t="s">
        <v>2988</v>
      </c>
      <c r="E1415" t="s">
        <v>2983</v>
      </c>
      <c r="F1415" t="s">
        <v>2992</v>
      </c>
    </row>
    <row r="1416" spans="1:6" x14ac:dyDescent="0.35">
      <c r="A1416" s="1">
        <v>650700</v>
      </c>
      <c r="B1416" t="s">
        <v>3925</v>
      </c>
      <c r="C1416" t="s">
        <v>2973</v>
      </c>
      <c r="D1416" t="s">
        <v>2988</v>
      </c>
      <c r="E1416" t="s">
        <v>2983</v>
      </c>
      <c r="F1416" t="s">
        <v>2992</v>
      </c>
    </row>
    <row r="1417" spans="1:6" x14ac:dyDescent="0.35">
      <c r="A1417" s="1">
        <v>650800</v>
      </c>
      <c r="B1417" t="s">
        <v>3926</v>
      </c>
      <c r="C1417" t="s">
        <v>2973</v>
      </c>
      <c r="D1417" t="s">
        <v>2988</v>
      </c>
      <c r="E1417" t="s">
        <v>2983</v>
      </c>
      <c r="F1417" t="s">
        <v>2992</v>
      </c>
    </row>
    <row r="1418" spans="1:6" x14ac:dyDescent="0.35">
      <c r="A1418" s="1">
        <v>650900</v>
      </c>
      <c r="B1418" t="s">
        <v>3927</v>
      </c>
      <c r="C1418" t="s">
        <v>2973</v>
      </c>
      <c r="D1418" t="s">
        <v>2988</v>
      </c>
      <c r="E1418" t="s">
        <v>2983</v>
      </c>
      <c r="F1418" t="s">
        <v>2992</v>
      </c>
    </row>
    <row r="1419" spans="1:6" x14ac:dyDescent="0.35">
      <c r="A1419" s="1">
        <v>650990</v>
      </c>
      <c r="B1419" t="s">
        <v>3928</v>
      </c>
      <c r="C1419" t="s">
        <v>2973</v>
      </c>
      <c r="D1419" t="s">
        <v>2988</v>
      </c>
      <c r="E1419" t="s">
        <v>2983</v>
      </c>
      <c r="F1419" t="s">
        <v>2992</v>
      </c>
    </row>
    <row r="1420" spans="1:6" x14ac:dyDescent="0.35">
      <c r="A1420" s="1">
        <v>652000</v>
      </c>
      <c r="B1420" t="s">
        <v>3929</v>
      </c>
      <c r="C1420" t="s">
        <v>2973</v>
      </c>
      <c r="D1420" t="s">
        <v>2988</v>
      </c>
      <c r="E1420" t="s">
        <v>2983</v>
      </c>
      <c r="F1420" t="s">
        <v>2992</v>
      </c>
    </row>
    <row r="1421" spans="1:6" x14ac:dyDescent="0.35">
      <c r="A1421" s="1">
        <v>652010</v>
      </c>
      <c r="B1421" t="s">
        <v>3930</v>
      </c>
      <c r="C1421" t="s">
        <v>2973</v>
      </c>
      <c r="D1421" t="s">
        <v>2988</v>
      </c>
      <c r="E1421" t="s">
        <v>2983</v>
      </c>
      <c r="F1421" t="s">
        <v>2992</v>
      </c>
    </row>
    <row r="1422" spans="1:6" x14ac:dyDescent="0.35">
      <c r="A1422" s="1">
        <v>652020</v>
      </c>
      <c r="B1422" t="s">
        <v>3931</v>
      </c>
      <c r="C1422" t="s">
        <v>2973</v>
      </c>
      <c r="D1422" t="s">
        <v>2988</v>
      </c>
      <c r="E1422" t="s">
        <v>2983</v>
      </c>
      <c r="F1422" t="s">
        <v>2992</v>
      </c>
    </row>
    <row r="1423" spans="1:6" x14ac:dyDescent="0.35">
      <c r="A1423" s="1">
        <v>652030</v>
      </c>
      <c r="B1423" t="s">
        <v>3932</v>
      </c>
      <c r="C1423" t="s">
        <v>2973</v>
      </c>
      <c r="D1423" t="s">
        <v>2988</v>
      </c>
      <c r="E1423" t="s">
        <v>2983</v>
      </c>
      <c r="F1423" t="s">
        <v>2992</v>
      </c>
    </row>
    <row r="1424" spans="1:6" x14ac:dyDescent="0.35">
      <c r="A1424" s="1">
        <v>655000</v>
      </c>
      <c r="B1424" t="s">
        <v>1488</v>
      </c>
      <c r="C1424" t="s">
        <v>2973</v>
      </c>
      <c r="D1424" t="s">
        <v>2988</v>
      </c>
      <c r="E1424" t="s">
        <v>2980</v>
      </c>
      <c r="F1424" t="s">
        <v>3001</v>
      </c>
    </row>
    <row r="1425" spans="1:6" x14ac:dyDescent="0.35">
      <c r="A1425" s="1">
        <v>655010</v>
      </c>
      <c r="B1425" t="s">
        <v>3933</v>
      </c>
      <c r="C1425" t="s">
        <v>2973</v>
      </c>
      <c r="D1425" t="s">
        <v>2988</v>
      </c>
      <c r="E1425" t="s">
        <v>2980</v>
      </c>
      <c r="F1425" t="s">
        <v>3001</v>
      </c>
    </row>
    <row r="1426" spans="1:6" x14ac:dyDescent="0.35">
      <c r="A1426" s="1">
        <v>655200</v>
      </c>
      <c r="B1426" t="s">
        <v>3934</v>
      </c>
      <c r="C1426" t="s">
        <v>2973</v>
      </c>
      <c r="D1426" t="s">
        <v>2988</v>
      </c>
      <c r="E1426" t="s">
        <v>2980</v>
      </c>
      <c r="F1426" t="s">
        <v>3001</v>
      </c>
    </row>
    <row r="1427" spans="1:6" x14ac:dyDescent="0.35">
      <c r="A1427" s="1">
        <v>655210</v>
      </c>
      <c r="B1427" t="s">
        <v>3935</v>
      </c>
      <c r="C1427" t="s">
        <v>2973</v>
      </c>
      <c r="D1427" t="s">
        <v>2988</v>
      </c>
      <c r="E1427" t="s">
        <v>2980</v>
      </c>
      <c r="F1427" t="s">
        <v>3001</v>
      </c>
    </row>
    <row r="1428" spans="1:6" x14ac:dyDescent="0.35">
      <c r="A1428" s="1">
        <v>655400</v>
      </c>
      <c r="B1428" t="s">
        <v>3936</v>
      </c>
      <c r="C1428" t="s">
        <v>2973</v>
      </c>
      <c r="D1428" t="s">
        <v>2988</v>
      </c>
      <c r="E1428" t="s">
        <v>2980</v>
      </c>
      <c r="F1428" t="s">
        <v>3001</v>
      </c>
    </row>
    <row r="1429" spans="1:6" x14ac:dyDescent="0.35">
      <c r="A1429" s="1">
        <v>655410</v>
      </c>
      <c r="B1429" t="s">
        <v>3937</v>
      </c>
      <c r="C1429" t="s">
        <v>2973</v>
      </c>
      <c r="D1429" t="s">
        <v>2988</v>
      </c>
      <c r="E1429" t="s">
        <v>2980</v>
      </c>
      <c r="F1429" t="s">
        <v>3001</v>
      </c>
    </row>
    <row r="1430" spans="1:6" x14ac:dyDescent="0.35">
      <c r="A1430" s="1">
        <v>655500</v>
      </c>
      <c r="B1430" t="s">
        <v>3930</v>
      </c>
      <c r="C1430" t="s">
        <v>2973</v>
      </c>
      <c r="D1430" t="s">
        <v>2988</v>
      </c>
      <c r="E1430" t="s">
        <v>2980</v>
      </c>
      <c r="F1430" t="s">
        <v>3001</v>
      </c>
    </row>
    <row r="1431" spans="1:6" x14ac:dyDescent="0.35">
      <c r="A1431" s="1">
        <v>655700</v>
      </c>
      <c r="B1431" t="s">
        <v>3212</v>
      </c>
      <c r="C1431" t="s">
        <v>2973</v>
      </c>
      <c r="D1431" t="s">
        <v>2988</v>
      </c>
      <c r="E1431" t="s">
        <v>2980</v>
      </c>
      <c r="F1431" t="s">
        <v>3001</v>
      </c>
    </row>
    <row r="1432" spans="1:6" x14ac:dyDescent="0.35">
      <c r="A1432" s="1">
        <v>658000</v>
      </c>
      <c r="B1432" t="s">
        <v>3938</v>
      </c>
      <c r="C1432" t="s">
        <v>2973</v>
      </c>
      <c r="D1432" t="s">
        <v>2988</v>
      </c>
      <c r="E1432" t="s">
        <v>2986</v>
      </c>
      <c r="F1432" t="s">
        <v>2995</v>
      </c>
    </row>
    <row r="1433" spans="1:6" x14ac:dyDescent="0.35">
      <c r="A1433" s="1">
        <v>658009</v>
      </c>
      <c r="B1433" t="s">
        <v>3939</v>
      </c>
      <c r="C1433" t="s">
        <v>2973</v>
      </c>
      <c r="D1433" t="s">
        <v>2988</v>
      </c>
      <c r="E1433" t="s">
        <v>2986</v>
      </c>
      <c r="F1433" t="s">
        <v>2995</v>
      </c>
    </row>
    <row r="1434" spans="1:6" x14ac:dyDescent="0.35">
      <c r="A1434" s="1">
        <v>658010</v>
      </c>
      <c r="B1434" t="s">
        <v>3940</v>
      </c>
      <c r="C1434" t="s">
        <v>2973</v>
      </c>
      <c r="D1434" t="s">
        <v>2988</v>
      </c>
      <c r="E1434" t="s">
        <v>2986</v>
      </c>
      <c r="F1434" t="s">
        <v>2995</v>
      </c>
    </row>
    <row r="1435" spans="1:6" x14ac:dyDescent="0.35">
      <c r="A1435" s="1">
        <v>658019</v>
      </c>
      <c r="B1435" t="s">
        <v>3941</v>
      </c>
      <c r="C1435" t="s">
        <v>2973</v>
      </c>
      <c r="D1435" t="s">
        <v>2988</v>
      </c>
      <c r="E1435" t="s">
        <v>2986</v>
      </c>
      <c r="F1435" t="s">
        <v>2995</v>
      </c>
    </row>
    <row r="1436" spans="1:6" x14ac:dyDescent="0.35">
      <c r="A1436" s="1">
        <v>658020</v>
      </c>
      <c r="B1436" t="s">
        <v>3942</v>
      </c>
      <c r="C1436" t="s">
        <v>2973</v>
      </c>
      <c r="D1436" t="s">
        <v>2988</v>
      </c>
      <c r="E1436" t="s">
        <v>2986</v>
      </c>
      <c r="F1436" t="s">
        <v>2995</v>
      </c>
    </row>
    <row r="1437" spans="1:6" x14ac:dyDescent="0.35">
      <c r="A1437" s="1">
        <v>658040</v>
      </c>
      <c r="B1437" t="s">
        <v>3943</v>
      </c>
      <c r="C1437" t="s">
        <v>2973</v>
      </c>
      <c r="D1437" t="s">
        <v>2988</v>
      </c>
      <c r="E1437" t="s">
        <v>2986</v>
      </c>
      <c r="F1437" t="s">
        <v>2995</v>
      </c>
    </row>
    <row r="1438" spans="1:6" x14ac:dyDescent="0.35">
      <c r="A1438" s="1">
        <v>658049</v>
      </c>
      <c r="B1438" t="s">
        <v>3944</v>
      </c>
      <c r="C1438" t="s">
        <v>2973</v>
      </c>
      <c r="D1438" t="s">
        <v>2988</v>
      </c>
      <c r="E1438" t="s">
        <v>2986</v>
      </c>
      <c r="F1438" t="s">
        <v>2995</v>
      </c>
    </row>
    <row r="1439" spans="1:6" x14ac:dyDescent="0.35">
      <c r="A1439" s="1">
        <v>658060</v>
      </c>
      <c r="B1439" t="s">
        <v>3945</v>
      </c>
      <c r="C1439" t="s">
        <v>2973</v>
      </c>
      <c r="D1439" t="s">
        <v>2988</v>
      </c>
      <c r="E1439" t="s">
        <v>2986</v>
      </c>
      <c r="F1439" t="s">
        <v>2995</v>
      </c>
    </row>
    <row r="1440" spans="1:6" x14ac:dyDescent="0.35">
      <c r="A1440" s="1">
        <v>658080</v>
      </c>
      <c r="B1440" t="s">
        <v>3946</v>
      </c>
      <c r="C1440" t="s">
        <v>2973</v>
      </c>
      <c r="D1440" t="s">
        <v>2988</v>
      </c>
      <c r="E1440" t="s">
        <v>2986</v>
      </c>
      <c r="F1440" t="s">
        <v>2995</v>
      </c>
    </row>
    <row r="1441" spans="1:6" x14ac:dyDescent="0.35">
      <c r="A1441" s="1">
        <v>658090</v>
      </c>
      <c r="B1441" t="s">
        <v>3947</v>
      </c>
      <c r="C1441" t="s">
        <v>2973</v>
      </c>
      <c r="D1441" t="s">
        <v>2988</v>
      </c>
      <c r="E1441" t="s">
        <v>2986</v>
      </c>
      <c r="F1441" t="s">
        <v>2995</v>
      </c>
    </row>
    <row r="1442" spans="1:6" x14ac:dyDescent="0.35">
      <c r="A1442" s="1">
        <v>658900</v>
      </c>
      <c r="B1442" t="s">
        <v>3212</v>
      </c>
      <c r="C1442" t="s">
        <v>2973</v>
      </c>
      <c r="D1442" t="s">
        <v>2988</v>
      </c>
      <c r="E1442" t="s">
        <v>2986</v>
      </c>
      <c r="F1442" t="s">
        <v>2995</v>
      </c>
    </row>
    <row r="1443" spans="1:6" x14ac:dyDescent="0.35">
      <c r="A1443" s="1">
        <v>658910</v>
      </c>
      <c r="B1443" t="s">
        <v>3948</v>
      </c>
      <c r="C1443" t="s">
        <v>2973</v>
      </c>
      <c r="D1443" t="s">
        <v>2988</v>
      </c>
      <c r="E1443" t="s">
        <v>2986</v>
      </c>
      <c r="F1443" t="s">
        <v>2995</v>
      </c>
    </row>
    <row r="1444" spans="1:6" x14ac:dyDescent="0.35">
      <c r="A1444" s="1">
        <v>658950</v>
      </c>
      <c r="B1444" t="s">
        <v>3949</v>
      </c>
      <c r="C1444" t="s">
        <v>2973</v>
      </c>
      <c r="D1444" t="s">
        <v>2988</v>
      </c>
      <c r="E1444" t="s">
        <v>2986</v>
      </c>
      <c r="F1444" t="s">
        <v>2995</v>
      </c>
    </row>
    <row r="1445" spans="1:6" x14ac:dyDescent="0.35">
      <c r="A1445" s="1">
        <v>3220201</v>
      </c>
      <c r="B1445" t="s">
        <v>2878</v>
      </c>
      <c r="D1445" t="s">
        <v>2988</v>
      </c>
      <c r="E1445" t="s">
        <v>2974</v>
      </c>
      <c r="F1445" t="s">
        <v>2982</v>
      </c>
    </row>
    <row r="1446" spans="1:6" x14ac:dyDescent="0.35">
      <c r="A1446" s="1">
        <v>3220202</v>
      </c>
      <c r="B1446" t="s">
        <v>2876</v>
      </c>
      <c r="D1446" t="s">
        <v>2988</v>
      </c>
      <c r="E1446" t="s">
        <v>2974</v>
      </c>
      <c r="F1446" t="s">
        <v>2982</v>
      </c>
    </row>
    <row r="1447" spans="1:6" x14ac:dyDescent="0.35">
      <c r="A1447" s="1">
        <v>3220401</v>
      </c>
      <c r="B1447" t="s">
        <v>2764</v>
      </c>
      <c r="D1447" t="s">
        <v>2988</v>
      </c>
      <c r="E1447" t="s">
        <v>2974</v>
      </c>
      <c r="F1447" t="s">
        <v>2982</v>
      </c>
    </row>
    <row r="1448" spans="1:6" x14ac:dyDescent="0.35">
      <c r="A1448" s="1">
        <v>5511043</v>
      </c>
      <c r="B1448" t="s">
        <v>467</v>
      </c>
      <c r="D1448" t="s">
        <v>2988</v>
      </c>
      <c r="E1448" t="s">
        <v>2978</v>
      </c>
      <c r="F1448" t="s">
        <v>2985</v>
      </c>
    </row>
    <row r="1449" spans="1:6" x14ac:dyDescent="0.35">
      <c r="A1449" s="1">
        <v>5511046</v>
      </c>
      <c r="B1449" t="s">
        <v>367</v>
      </c>
      <c r="D1449" t="s">
        <v>2988</v>
      </c>
      <c r="E1449" t="s">
        <v>2978</v>
      </c>
      <c r="F1449" t="s">
        <v>2985</v>
      </c>
    </row>
    <row r="1450" spans="1:6" x14ac:dyDescent="0.35">
      <c r="A1450" s="1">
        <v>35000001</v>
      </c>
      <c r="B1450" t="s">
        <v>3950</v>
      </c>
      <c r="C1450" t="s">
        <v>2973</v>
      </c>
      <c r="D1450" t="s">
        <v>2988</v>
      </c>
      <c r="E1450" t="s">
        <v>2974</v>
      </c>
      <c r="F1450" t="s">
        <v>2982</v>
      </c>
    </row>
    <row r="1451" spans="1:6" x14ac:dyDescent="0.35">
      <c r="A1451" s="1">
        <v>35000002</v>
      </c>
      <c r="B1451" t="s">
        <v>528</v>
      </c>
      <c r="C1451" t="s">
        <v>2973</v>
      </c>
      <c r="D1451" t="s">
        <v>2988</v>
      </c>
      <c r="E1451" t="s">
        <v>2974</v>
      </c>
      <c r="F1451" t="s">
        <v>2982</v>
      </c>
    </row>
    <row r="1452" spans="1:6" x14ac:dyDescent="0.35">
      <c r="A1452" s="1">
        <v>35000004</v>
      </c>
      <c r="B1452" t="s">
        <v>3951</v>
      </c>
      <c r="C1452" t="s">
        <v>2973</v>
      </c>
      <c r="D1452" t="s">
        <v>2988</v>
      </c>
      <c r="E1452" t="s">
        <v>2974</v>
      </c>
      <c r="F1452" t="s">
        <v>2982</v>
      </c>
    </row>
    <row r="1453" spans="1:6" x14ac:dyDescent="0.35">
      <c r="A1453" s="1">
        <v>35000005</v>
      </c>
      <c r="B1453" t="s">
        <v>1263</v>
      </c>
      <c r="C1453" t="s">
        <v>2973</v>
      </c>
      <c r="D1453" t="s">
        <v>2988</v>
      </c>
      <c r="E1453" t="s">
        <v>2974</v>
      </c>
      <c r="F1453" t="s">
        <v>2982</v>
      </c>
    </row>
    <row r="1454" spans="1:6" x14ac:dyDescent="0.35">
      <c r="A1454" s="1">
        <v>35000006</v>
      </c>
      <c r="B1454" t="s">
        <v>364</v>
      </c>
      <c r="C1454" t="s">
        <v>2973</v>
      </c>
      <c r="D1454" t="s">
        <v>2988</v>
      </c>
      <c r="E1454" t="s">
        <v>2974</v>
      </c>
      <c r="F1454" t="s">
        <v>2982</v>
      </c>
    </row>
    <row r="1455" spans="1:6" x14ac:dyDescent="0.35">
      <c r="A1455" s="1">
        <v>35000007</v>
      </c>
      <c r="B1455" t="s">
        <v>1342</v>
      </c>
      <c r="C1455" t="s">
        <v>2973</v>
      </c>
      <c r="D1455" t="s">
        <v>2988</v>
      </c>
      <c r="E1455" t="s">
        <v>2974</v>
      </c>
      <c r="F1455" t="s">
        <v>2982</v>
      </c>
    </row>
    <row r="1456" spans="1:6" x14ac:dyDescent="0.35">
      <c r="A1456" s="1">
        <v>35000008</v>
      </c>
      <c r="B1456" t="s">
        <v>1949</v>
      </c>
      <c r="C1456" t="s">
        <v>2973</v>
      </c>
      <c r="D1456" t="s">
        <v>2988</v>
      </c>
      <c r="E1456" t="s">
        <v>2974</v>
      </c>
      <c r="F1456" t="s">
        <v>2982</v>
      </c>
    </row>
    <row r="1457" spans="1:6" x14ac:dyDescent="0.35">
      <c r="A1457" s="1">
        <v>35000009</v>
      </c>
      <c r="B1457" t="s">
        <v>3952</v>
      </c>
      <c r="C1457" t="s">
        <v>2973</v>
      </c>
      <c r="D1457" t="s">
        <v>2988</v>
      </c>
      <c r="E1457" t="s">
        <v>2974</v>
      </c>
      <c r="F1457" t="s">
        <v>2982</v>
      </c>
    </row>
    <row r="1458" spans="1:6" x14ac:dyDescent="0.35">
      <c r="A1458" s="1">
        <v>35000010</v>
      </c>
      <c r="B1458" t="s">
        <v>1539</v>
      </c>
      <c r="C1458" t="s">
        <v>2973</v>
      </c>
      <c r="D1458" t="s">
        <v>2988</v>
      </c>
      <c r="E1458" t="s">
        <v>2974</v>
      </c>
      <c r="F1458" t="s">
        <v>2982</v>
      </c>
    </row>
    <row r="1459" spans="1:6" x14ac:dyDescent="0.35">
      <c r="A1459" s="1">
        <v>35000011</v>
      </c>
      <c r="B1459" t="s">
        <v>1744</v>
      </c>
      <c r="C1459" t="s">
        <v>2973</v>
      </c>
      <c r="D1459" t="s">
        <v>2988</v>
      </c>
      <c r="E1459" t="s">
        <v>2974</v>
      </c>
      <c r="F1459" t="s">
        <v>2982</v>
      </c>
    </row>
    <row r="1460" spans="1:6" x14ac:dyDescent="0.35">
      <c r="A1460" s="1">
        <v>35000017</v>
      </c>
      <c r="B1460" t="s">
        <v>3953</v>
      </c>
      <c r="C1460" t="s">
        <v>2973</v>
      </c>
      <c r="D1460" t="s">
        <v>2988</v>
      </c>
      <c r="E1460" t="s">
        <v>2974</v>
      </c>
      <c r="F1460" t="s">
        <v>2982</v>
      </c>
    </row>
    <row r="1461" spans="1:6" x14ac:dyDescent="0.35">
      <c r="A1461" s="1">
        <v>35020002</v>
      </c>
      <c r="B1461" t="s">
        <v>528</v>
      </c>
      <c r="C1461" t="s">
        <v>2973</v>
      </c>
      <c r="D1461" t="s">
        <v>2988</v>
      </c>
      <c r="E1461" t="s">
        <v>2980</v>
      </c>
      <c r="F1461" t="s">
        <v>3001</v>
      </c>
    </row>
    <row r="1462" spans="1:6" x14ac:dyDescent="0.35">
      <c r="A1462" s="1">
        <v>35020004</v>
      </c>
      <c r="B1462" t="s">
        <v>3951</v>
      </c>
      <c r="C1462" t="s">
        <v>2973</v>
      </c>
      <c r="D1462" t="s">
        <v>2988</v>
      </c>
      <c r="E1462" t="s">
        <v>2980</v>
      </c>
      <c r="F1462" t="s">
        <v>3001</v>
      </c>
    </row>
    <row r="1463" spans="1:6" x14ac:dyDescent="0.35">
      <c r="A1463" s="1">
        <v>35020005</v>
      </c>
      <c r="B1463" t="s">
        <v>1263</v>
      </c>
      <c r="C1463" t="s">
        <v>2973</v>
      </c>
      <c r="D1463" t="s">
        <v>2988</v>
      </c>
      <c r="E1463" t="s">
        <v>2980</v>
      </c>
      <c r="F1463" t="s">
        <v>3001</v>
      </c>
    </row>
    <row r="1464" spans="1:6" x14ac:dyDescent="0.35">
      <c r="A1464" s="1">
        <v>35020006</v>
      </c>
      <c r="B1464" t="s">
        <v>364</v>
      </c>
      <c r="C1464" t="s">
        <v>2973</v>
      </c>
      <c r="D1464" t="s">
        <v>2988</v>
      </c>
      <c r="E1464" t="s">
        <v>2980</v>
      </c>
      <c r="F1464" t="s">
        <v>3001</v>
      </c>
    </row>
    <row r="1465" spans="1:6" x14ac:dyDescent="0.35">
      <c r="A1465" s="1">
        <v>35020007</v>
      </c>
      <c r="B1465" t="s">
        <v>1342</v>
      </c>
      <c r="C1465" t="s">
        <v>2973</v>
      </c>
      <c r="D1465" t="s">
        <v>2988</v>
      </c>
      <c r="E1465" t="s">
        <v>2980</v>
      </c>
      <c r="F1465" t="s">
        <v>3001</v>
      </c>
    </row>
    <row r="1466" spans="1:6" x14ac:dyDescent="0.35">
      <c r="A1466" s="1">
        <v>35020008</v>
      </c>
      <c r="B1466" t="s">
        <v>1949</v>
      </c>
      <c r="C1466" t="s">
        <v>2973</v>
      </c>
      <c r="D1466" t="s">
        <v>2988</v>
      </c>
      <c r="E1466" t="s">
        <v>2980</v>
      </c>
      <c r="F1466" t="s">
        <v>3001</v>
      </c>
    </row>
    <row r="1467" spans="1:6" x14ac:dyDescent="0.35">
      <c r="A1467" s="1">
        <v>35020009</v>
      </c>
      <c r="B1467" t="s">
        <v>3952</v>
      </c>
      <c r="C1467" t="s">
        <v>2973</v>
      </c>
      <c r="D1467" t="s">
        <v>2988</v>
      </c>
      <c r="E1467" t="s">
        <v>2980</v>
      </c>
      <c r="F1467" t="s">
        <v>3001</v>
      </c>
    </row>
    <row r="1468" spans="1:6" x14ac:dyDescent="0.35">
      <c r="A1468" s="1">
        <v>35020010</v>
      </c>
      <c r="B1468" t="s">
        <v>1539</v>
      </c>
      <c r="C1468" t="s">
        <v>2973</v>
      </c>
      <c r="D1468" t="s">
        <v>2988</v>
      </c>
      <c r="E1468" t="s">
        <v>2980</v>
      </c>
      <c r="F1468" t="s">
        <v>3001</v>
      </c>
    </row>
    <row r="1469" spans="1:6" x14ac:dyDescent="0.35">
      <c r="A1469" s="1">
        <v>35020011</v>
      </c>
      <c r="B1469" t="s">
        <v>1744</v>
      </c>
      <c r="C1469" t="s">
        <v>2973</v>
      </c>
      <c r="D1469" t="s">
        <v>2988</v>
      </c>
      <c r="E1469" t="s">
        <v>2980</v>
      </c>
      <c r="F1469" t="s">
        <v>3001</v>
      </c>
    </row>
    <row r="1470" spans="1:6" x14ac:dyDescent="0.35">
      <c r="A1470" s="1">
        <v>35020017</v>
      </c>
      <c r="B1470" t="s">
        <v>3953</v>
      </c>
      <c r="C1470" t="s">
        <v>2973</v>
      </c>
      <c r="D1470" t="s">
        <v>2988</v>
      </c>
      <c r="E1470" t="s">
        <v>2980</v>
      </c>
      <c r="F1470" t="s">
        <v>3001</v>
      </c>
    </row>
    <row r="1471" spans="1:6" x14ac:dyDescent="0.35">
      <c r="A1471"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1395"/>
  <sheetViews>
    <sheetView workbookViewId="0">
      <selection activeCell="A1395" sqref="A1395"/>
    </sheetView>
  </sheetViews>
  <sheetFormatPr defaultRowHeight="14.5" x14ac:dyDescent="0.35"/>
  <cols>
    <col min="1" max="3" width="17.453125" customWidth="1"/>
  </cols>
  <sheetData>
    <row r="1" spans="1:3" x14ac:dyDescent="0.35">
      <c r="A1" t="s">
        <v>3954</v>
      </c>
      <c r="B1" t="s">
        <v>3955</v>
      </c>
      <c r="C1" t="s">
        <v>3954</v>
      </c>
    </row>
    <row r="2" spans="1:3" hidden="1" x14ac:dyDescent="0.35">
      <c r="A2" s="1">
        <v>35000011</v>
      </c>
      <c r="B2" t="s">
        <v>3957</v>
      </c>
      <c r="C2" s="1">
        <v>35000011</v>
      </c>
    </row>
    <row r="3" spans="1:3" hidden="1" x14ac:dyDescent="0.35">
      <c r="A3" s="1">
        <v>35000011</v>
      </c>
      <c r="B3" t="s">
        <v>3957</v>
      </c>
      <c r="C3" s="1">
        <v>35000011</v>
      </c>
    </row>
    <row r="4" spans="1:3" hidden="1" x14ac:dyDescent="0.35">
      <c r="A4" s="1">
        <v>35000011</v>
      </c>
      <c r="B4" t="s">
        <v>3957</v>
      </c>
      <c r="C4" s="1">
        <v>35000011</v>
      </c>
    </row>
    <row r="5" spans="1:3" hidden="1" x14ac:dyDescent="0.35">
      <c r="A5" s="1">
        <v>35000010</v>
      </c>
      <c r="B5" t="s">
        <v>3957</v>
      </c>
      <c r="C5" s="1">
        <v>35000010</v>
      </c>
    </row>
    <row r="6" spans="1:3" hidden="1" x14ac:dyDescent="0.35">
      <c r="A6" s="1">
        <v>35000010</v>
      </c>
      <c r="B6" t="s">
        <v>3957</v>
      </c>
      <c r="C6" s="1">
        <v>35000010</v>
      </c>
    </row>
    <row r="7" spans="1:3" hidden="1" x14ac:dyDescent="0.35">
      <c r="A7" s="1">
        <v>5511046</v>
      </c>
      <c r="B7" t="s">
        <v>3966</v>
      </c>
      <c r="C7" s="1">
        <v>5511046</v>
      </c>
    </row>
    <row r="8" spans="1:3" hidden="1" x14ac:dyDescent="0.35">
      <c r="A8" s="1">
        <v>5511046</v>
      </c>
      <c r="B8" t="s">
        <v>3966</v>
      </c>
      <c r="C8" s="1">
        <v>5511046</v>
      </c>
    </row>
    <row r="9" spans="1:3" hidden="1" x14ac:dyDescent="0.35">
      <c r="A9" s="1">
        <v>5511046</v>
      </c>
      <c r="B9" t="s">
        <v>3966</v>
      </c>
      <c r="C9" s="1">
        <v>5511046</v>
      </c>
    </row>
    <row r="10" spans="1:3" hidden="1" x14ac:dyDescent="0.35">
      <c r="A10" s="1">
        <v>5511046</v>
      </c>
      <c r="B10" t="s">
        <v>3966</v>
      </c>
      <c r="C10" s="1">
        <v>5511046</v>
      </c>
    </row>
    <row r="11" spans="1:3" hidden="1" x14ac:dyDescent="0.35">
      <c r="A11" s="1">
        <v>5511043</v>
      </c>
      <c r="B11" t="s">
        <v>3966</v>
      </c>
      <c r="C11" s="1">
        <v>5511043</v>
      </c>
    </row>
    <row r="12" spans="1:3" hidden="1" x14ac:dyDescent="0.35">
      <c r="A12" s="1">
        <v>5511043</v>
      </c>
      <c r="B12" t="s">
        <v>3966</v>
      </c>
      <c r="C12" s="1">
        <v>5511043</v>
      </c>
    </row>
    <row r="13" spans="1:3" hidden="1" x14ac:dyDescent="0.35">
      <c r="A13" s="1">
        <v>5511043</v>
      </c>
      <c r="B13" t="s">
        <v>3966</v>
      </c>
      <c r="C13" s="1">
        <v>5511043</v>
      </c>
    </row>
    <row r="14" spans="1:3" hidden="1" x14ac:dyDescent="0.35">
      <c r="A14" s="1">
        <v>5511043</v>
      </c>
      <c r="B14" t="s">
        <v>3966</v>
      </c>
      <c r="C14" s="1">
        <v>5511043</v>
      </c>
    </row>
    <row r="15" spans="1:3" hidden="1" x14ac:dyDescent="0.35">
      <c r="A15" s="1">
        <v>5511043</v>
      </c>
      <c r="B15" t="s">
        <v>3966</v>
      </c>
      <c r="C15" s="1">
        <v>5511043</v>
      </c>
    </row>
    <row r="16" spans="1:3" hidden="1" x14ac:dyDescent="0.35">
      <c r="A16" s="1">
        <v>5511043</v>
      </c>
      <c r="B16" t="s">
        <v>3966</v>
      </c>
      <c r="C16" s="1">
        <v>5511043</v>
      </c>
    </row>
    <row r="17" spans="1:3" hidden="1" x14ac:dyDescent="0.35">
      <c r="A17" s="1">
        <v>5511043</v>
      </c>
      <c r="B17" t="s">
        <v>3966</v>
      </c>
      <c r="C17" s="1">
        <v>5511043</v>
      </c>
    </row>
    <row r="18" spans="1:3" hidden="1" x14ac:dyDescent="0.35">
      <c r="A18" s="1">
        <v>5511043</v>
      </c>
      <c r="B18" t="s">
        <v>3966</v>
      </c>
      <c r="C18" s="1">
        <v>5511043</v>
      </c>
    </row>
    <row r="19" spans="1:3" hidden="1" x14ac:dyDescent="0.35">
      <c r="A19" s="1">
        <v>5511043</v>
      </c>
      <c r="B19" t="s">
        <v>3966</v>
      </c>
      <c r="C19" s="1">
        <v>5511043</v>
      </c>
    </row>
    <row r="20" spans="1:3" hidden="1" x14ac:dyDescent="0.35">
      <c r="A20" s="1">
        <v>5511043</v>
      </c>
      <c r="B20" t="s">
        <v>3966</v>
      </c>
      <c r="C20" s="1">
        <v>5511043</v>
      </c>
    </row>
    <row r="21" spans="1:3" hidden="1" x14ac:dyDescent="0.35">
      <c r="A21" s="1">
        <v>5511043</v>
      </c>
      <c r="B21" t="s">
        <v>3966</v>
      </c>
      <c r="C21" s="1">
        <v>5511043</v>
      </c>
    </row>
    <row r="22" spans="1:3" hidden="1" x14ac:dyDescent="0.35">
      <c r="A22" s="1">
        <v>5511043</v>
      </c>
      <c r="B22" t="s">
        <v>3966</v>
      </c>
      <c r="C22" s="1">
        <v>5511043</v>
      </c>
    </row>
    <row r="23" spans="1:3" hidden="1" x14ac:dyDescent="0.35">
      <c r="A23" s="1">
        <v>5511043</v>
      </c>
      <c r="B23" t="s">
        <v>3966</v>
      </c>
      <c r="C23" s="1">
        <v>5511043</v>
      </c>
    </row>
    <row r="24" spans="1:3" hidden="1" x14ac:dyDescent="0.35">
      <c r="A24" s="1">
        <v>5511043</v>
      </c>
      <c r="B24" t="s">
        <v>3966</v>
      </c>
      <c r="C24" s="1">
        <v>5511043</v>
      </c>
    </row>
    <row r="25" spans="1:3" hidden="1" x14ac:dyDescent="0.35">
      <c r="A25" s="1">
        <v>5511043</v>
      </c>
      <c r="B25" t="s">
        <v>3966</v>
      </c>
      <c r="C25" s="1">
        <v>5511043</v>
      </c>
    </row>
    <row r="26" spans="1:3" hidden="1" x14ac:dyDescent="0.35">
      <c r="A26" s="1">
        <v>5511043</v>
      </c>
      <c r="B26" t="s">
        <v>3966</v>
      </c>
      <c r="C26" s="1">
        <v>5511043</v>
      </c>
    </row>
    <row r="27" spans="1:3" hidden="1" x14ac:dyDescent="0.35">
      <c r="A27" s="1">
        <v>655000</v>
      </c>
      <c r="B27" t="s">
        <v>3962</v>
      </c>
      <c r="C27" s="1">
        <v>655000</v>
      </c>
    </row>
    <row r="28" spans="1:3" x14ac:dyDescent="0.35">
      <c r="A28" s="1">
        <v>650100</v>
      </c>
      <c r="B28" t="s">
        <v>3962</v>
      </c>
      <c r="C28" s="1">
        <v>650100</v>
      </c>
    </row>
    <row r="29" spans="1:3" x14ac:dyDescent="0.35">
      <c r="A29" s="1">
        <v>650100</v>
      </c>
      <c r="B29" t="s">
        <v>3962</v>
      </c>
      <c r="C29" s="1">
        <v>650100</v>
      </c>
    </row>
    <row r="30" spans="1:3" x14ac:dyDescent="0.35">
      <c r="A30" s="1">
        <v>650100</v>
      </c>
      <c r="B30" t="s">
        <v>3962</v>
      </c>
      <c r="C30" s="1">
        <v>650100</v>
      </c>
    </row>
    <row r="31" spans="1:3" hidden="1" x14ac:dyDescent="0.35">
      <c r="A31" s="1">
        <v>601070</v>
      </c>
      <c r="B31" t="s">
        <v>3970</v>
      </c>
      <c r="C31" s="1">
        <v>601070</v>
      </c>
    </row>
    <row r="32" spans="1:3" hidden="1" x14ac:dyDescent="0.35">
      <c r="A32" s="1">
        <v>554031</v>
      </c>
      <c r="B32" t="s">
        <v>3966</v>
      </c>
      <c r="C32" s="1">
        <v>554031</v>
      </c>
    </row>
    <row r="33" spans="1:3" hidden="1" x14ac:dyDescent="0.35">
      <c r="A33" s="1">
        <v>554020</v>
      </c>
      <c r="B33" t="s">
        <v>3966</v>
      </c>
      <c r="C33" s="1">
        <v>554020</v>
      </c>
    </row>
    <row r="34" spans="1:3" hidden="1" x14ac:dyDescent="0.35">
      <c r="A34" s="1">
        <v>553290</v>
      </c>
      <c r="B34" t="s">
        <v>3966</v>
      </c>
      <c r="C34" s="1">
        <v>553290</v>
      </c>
    </row>
    <row r="35" spans="1:3" hidden="1" x14ac:dyDescent="0.35">
      <c r="A35" s="1">
        <v>553200</v>
      </c>
      <c r="B35" t="s">
        <v>3966</v>
      </c>
      <c r="C35" s="1">
        <v>553200</v>
      </c>
    </row>
    <row r="36" spans="1:3" hidden="1" x14ac:dyDescent="0.35">
      <c r="A36" s="1">
        <v>553200</v>
      </c>
      <c r="B36" t="s">
        <v>3966</v>
      </c>
      <c r="C36" s="1">
        <v>553200</v>
      </c>
    </row>
    <row r="37" spans="1:3" hidden="1" x14ac:dyDescent="0.35">
      <c r="A37" s="1">
        <v>553200</v>
      </c>
      <c r="B37" t="s">
        <v>3966</v>
      </c>
      <c r="C37" s="1">
        <v>553200</v>
      </c>
    </row>
    <row r="38" spans="1:3" hidden="1" x14ac:dyDescent="0.35">
      <c r="A38" s="1">
        <v>552690</v>
      </c>
      <c r="B38" t="s">
        <v>3966</v>
      </c>
      <c r="C38" s="1">
        <v>552690</v>
      </c>
    </row>
    <row r="39" spans="1:3" hidden="1" x14ac:dyDescent="0.35">
      <c r="A39" s="1">
        <v>552600</v>
      </c>
      <c r="B39" t="s">
        <v>3966</v>
      </c>
      <c r="C39" s="1">
        <v>552600</v>
      </c>
    </row>
    <row r="40" spans="1:3" hidden="1" x14ac:dyDescent="0.35">
      <c r="A40" s="1">
        <v>552600</v>
      </c>
      <c r="B40" t="s">
        <v>3966</v>
      </c>
      <c r="C40" s="1">
        <v>552600</v>
      </c>
    </row>
    <row r="41" spans="1:3" hidden="1" x14ac:dyDescent="0.35">
      <c r="A41" s="1">
        <v>552590</v>
      </c>
      <c r="B41" t="s">
        <v>3966</v>
      </c>
      <c r="C41" s="1">
        <v>552590</v>
      </c>
    </row>
    <row r="42" spans="1:3" hidden="1" x14ac:dyDescent="0.35">
      <c r="A42" s="1">
        <v>552590</v>
      </c>
      <c r="B42" t="s">
        <v>3966</v>
      </c>
      <c r="C42" s="1">
        <v>552590</v>
      </c>
    </row>
    <row r="43" spans="1:3" hidden="1" x14ac:dyDescent="0.35">
      <c r="A43" s="1">
        <v>552590</v>
      </c>
      <c r="B43" t="s">
        <v>3966</v>
      </c>
      <c r="C43" s="1">
        <v>552590</v>
      </c>
    </row>
    <row r="44" spans="1:3" hidden="1" x14ac:dyDescent="0.35">
      <c r="A44" s="1">
        <v>552590</v>
      </c>
      <c r="B44" t="s">
        <v>3966</v>
      </c>
      <c r="C44" s="1">
        <v>552590</v>
      </c>
    </row>
    <row r="45" spans="1:3" hidden="1" x14ac:dyDescent="0.35">
      <c r="A45" s="1">
        <v>552590</v>
      </c>
      <c r="B45" t="s">
        <v>3966</v>
      </c>
      <c r="C45" s="1">
        <v>552590</v>
      </c>
    </row>
    <row r="46" spans="1:3" hidden="1" x14ac:dyDescent="0.35">
      <c r="A46" s="1">
        <v>552590</v>
      </c>
      <c r="B46" t="s">
        <v>3966</v>
      </c>
      <c r="C46" s="1">
        <v>552590</v>
      </c>
    </row>
    <row r="47" spans="1:3" hidden="1" x14ac:dyDescent="0.35">
      <c r="A47" s="1">
        <v>552590</v>
      </c>
      <c r="B47" t="s">
        <v>3966</v>
      </c>
      <c r="C47" s="1">
        <v>552590</v>
      </c>
    </row>
    <row r="48" spans="1:3" hidden="1" x14ac:dyDescent="0.35">
      <c r="A48" s="1">
        <v>552590</v>
      </c>
      <c r="B48" t="s">
        <v>3966</v>
      </c>
      <c r="C48" s="1">
        <v>552590</v>
      </c>
    </row>
    <row r="49" spans="1:3" hidden="1" x14ac:dyDescent="0.35">
      <c r="A49" s="1">
        <v>552590</v>
      </c>
      <c r="B49" t="s">
        <v>3966</v>
      </c>
      <c r="C49" s="1">
        <v>552590</v>
      </c>
    </row>
    <row r="50" spans="1:3" hidden="1" x14ac:dyDescent="0.35">
      <c r="A50" s="1">
        <v>552590</v>
      </c>
      <c r="B50" t="s">
        <v>3966</v>
      </c>
      <c r="C50" s="1">
        <v>552590</v>
      </c>
    </row>
    <row r="51" spans="1:3" hidden="1" x14ac:dyDescent="0.35">
      <c r="A51" s="1">
        <v>552590</v>
      </c>
      <c r="B51" t="s">
        <v>3966</v>
      </c>
      <c r="C51" s="1">
        <v>552590</v>
      </c>
    </row>
    <row r="52" spans="1:3" hidden="1" x14ac:dyDescent="0.35">
      <c r="A52" s="1">
        <v>552590</v>
      </c>
      <c r="B52" t="s">
        <v>3966</v>
      </c>
      <c r="C52" s="1">
        <v>552590</v>
      </c>
    </row>
    <row r="53" spans="1:3" hidden="1" x14ac:dyDescent="0.35">
      <c r="A53" s="1">
        <v>552590</v>
      </c>
      <c r="B53" t="s">
        <v>3966</v>
      </c>
      <c r="C53" s="1">
        <v>552590</v>
      </c>
    </row>
    <row r="54" spans="1:3" hidden="1" x14ac:dyDescent="0.35">
      <c r="A54" s="1">
        <v>552590</v>
      </c>
      <c r="B54" t="s">
        <v>3966</v>
      </c>
      <c r="C54" s="1">
        <v>552590</v>
      </c>
    </row>
    <row r="55" spans="1:3" hidden="1" x14ac:dyDescent="0.35">
      <c r="A55" s="1">
        <v>552580</v>
      </c>
      <c r="B55" t="s">
        <v>3966</v>
      </c>
      <c r="C55" s="1">
        <v>552580</v>
      </c>
    </row>
    <row r="56" spans="1:3" hidden="1" x14ac:dyDescent="0.35">
      <c r="A56" s="1">
        <v>552570</v>
      </c>
      <c r="B56" t="s">
        <v>3966</v>
      </c>
      <c r="C56" s="1">
        <v>552570</v>
      </c>
    </row>
    <row r="57" spans="1:3" hidden="1" x14ac:dyDescent="0.35">
      <c r="A57" s="1">
        <v>552520</v>
      </c>
      <c r="B57" t="s">
        <v>3966</v>
      </c>
      <c r="C57" s="1">
        <v>552520</v>
      </c>
    </row>
    <row r="58" spans="1:3" hidden="1" x14ac:dyDescent="0.35">
      <c r="A58" s="1">
        <v>552520</v>
      </c>
      <c r="B58" t="s">
        <v>3966</v>
      </c>
      <c r="C58" s="1">
        <v>552520</v>
      </c>
    </row>
    <row r="59" spans="1:3" hidden="1" x14ac:dyDescent="0.35">
      <c r="A59" s="1">
        <v>552520</v>
      </c>
      <c r="B59" t="s">
        <v>3966</v>
      </c>
      <c r="C59" s="1">
        <v>552520</v>
      </c>
    </row>
    <row r="60" spans="1:3" hidden="1" x14ac:dyDescent="0.35">
      <c r="A60" s="1">
        <v>552520</v>
      </c>
      <c r="B60" t="s">
        <v>3966</v>
      </c>
      <c r="C60" s="1">
        <v>552520</v>
      </c>
    </row>
    <row r="61" spans="1:3" hidden="1" x14ac:dyDescent="0.35">
      <c r="A61" s="1">
        <v>552520</v>
      </c>
      <c r="B61" t="s">
        <v>3966</v>
      </c>
      <c r="C61" s="1">
        <v>552520</v>
      </c>
    </row>
    <row r="62" spans="1:3" hidden="1" x14ac:dyDescent="0.35">
      <c r="A62" s="1">
        <v>552520</v>
      </c>
      <c r="B62" t="s">
        <v>3966</v>
      </c>
      <c r="C62" s="1">
        <v>552520</v>
      </c>
    </row>
    <row r="63" spans="1:3" hidden="1" x14ac:dyDescent="0.35">
      <c r="A63" s="1">
        <v>552520</v>
      </c>
      <c r="B63" t="s">
        <v>3966</v>
      </c>
      <c r="C63" s="1">
        <v>552520</v>
      </c>
    </row>
    <row r="64" spans="1:3" hidden="1" x14ac:dyDescent="0.35">
      <c r="A64" s="1">
        <v>552520</v>
      </c>
      <c r="B64" t="s">
        <v>3966</v>
      </c>
      <c r="C64" s="1">
        <v>552520</v>
      </c>
    </row>
    <row r="65" spans="1:3" hidden="1" x14ac:dyDescent="0.35">
      <c r="A65" s="1">
        <v>552520</v>
      </c>
      <c r="B65" t="s">
        <v>3966</v>
      </c>
      <c r="C65" s="1">
        <v>552520</v>
      </c>
    </row>
    <row r="66" spans="1:3" hidden="1" x14ac:dyDescent="0.35">
      <c r="A66" s="1">
        <v>552520</v>
      </c>
      <c r="B66" t="s">
        <v>3966</v>
      </c>
      <c r="C66" s="1">
        <v>552520</v>
      </c>
    </row>
    <row r="67" spans="1:3" hidden="1" x14ac:dyDescent="0.35">
      <c r="A67" s="1">
        <v>552520</v>
      </c>
      <c r="B67" t="s">
        <v>3966</v>
      </c>
      <c r="C67" s="1">
        <v>552520</v>
      </c>
    </row>
    <row r="68" spans="1:3" hidden="1" x14ac:dyDescent="0.35">
      <c r="A68" s="1">
        <v>552520</v>
      </c>
      <c r="B68" t="s">
        <v>3966</v>
      </c>
      <c r="C68" s="1">
        <v>552520</v>
      </c>
    </row>
    <row r="69" spans="1:3" hidden="1" x14ac:dyDescent="0.35">
      <c r="A69" s="1">
        <v>552520</v>
      </c>
      <c r="B69" t="s">
        <v>3966</v>
      </c>
      <c r="C69" s="1">
        <v>552520</v>
      </c>
    </row>
    <row r="70" spans="1:3" hidden="1" x14ac:dyDescent="0.35">
      <c r="A70" s="1">
        <v>552520</v>
      </c>
      <c r="B70" t="s">
        <v>3966</v>
      </c>
      <c r="C70" s="1">
        <v>552520</v>
      </c>
    </row>
    <row r="71" spans="1:3" hidden="1" x14ac:dyDescent="0.35">
      <c r="A71" s="1">
        <v>552520</v>
      </c>
      <c r="B71" t="s">
        <v>3966</v>
      </c>
      <c r="C71" s="1">
        <v>552520</v>
      </c>
    </row>
    <row r="72" spans="1:3" hidden="1" x14ac:dyDescent="0.35">
      <c r="A72" s="1">
        <v>552520</v>
      </c>
      <c r="B72" t="s">
        <v>3966</v>
      </c>
      <c r="C72" s="1">
        <v>552520</v>
      </c>
    </row>
    <row r="73" spans="1:3" hidden="1" x14ac:dyDescent="0.35">
      <c r="A73" s="1">
        <v>552520</v>
      </c>
      <c r="B73" t="s">
        <v>3966</v>
      </c>
      <c r="C73" s="1">
        <v>552520</v>
      </c>
    </row>
    <row r="74" spans="1:3" hidden="1" x14ac:dyDescent="0.35">
      <c r="A74" s="1">
        <v>552520</v>
      </c>
      <c r="B74" t="s">
        <v>3966</v>
      </c>
      <c r="C74" s="1">
        <v>552520</v>
      </c>
    </row>
    <row r="75" spans="1:3" hidden="1" x14ac:dyDescent="0.35">
      <c r="A75" s="1">
        <v>552520</v>
      </c>
      <c r="B75" t="s">
        <v>3966</v>
      </c>
      <c r="C75" s="1">
        <v>552520</v>
      </c>
    </row>
    <row r="76" spans="1:3" hidden="1" x14ac:dyDescent="0.35">
      <c r="A76" s="1">
        <v>552520</v>
      </c>
      <c r="B76" t="s">
        <v>3966</v>
      </c>
      <c r="C76" s="1">
        <v>552520</v>
      </c>
    </row>
    <row r="77" spans="1:3" hidden="1" x14ac:dyDescent="0.35">
      <c r="A77" s="1">
        <v>552520</v>
      </c>
      <c r="B77" t="s">
        <v>3966</v>
      </c>
      <c r="C77" s="1">
        <v>552520</v>
      </c>
    </row>
    <row r="78" spans="1:3" hidden="1" x14ac:dyDescent="0.35">
      <c r="A78" s="1">
        <v>552520</v>
      </c>
      <c r="B78" t="s">
        <v>3966</v>
      </c>
      <c r="C78" s="1">
        <v>552520</v>
      </c>
    </row>
    <row r="79" spans="1:3" hidden="1" x14ac:dyDescent="0.35">
      <c r="A79" s="1">
        <v>552520</v>
      </c>
      <c r="B79" t="s">
        <v>3966</v>
      </c>
      <c r="C79" s="1">
        <v>552520</v>
      </c>
    </row>
    <row r="80" spans="1:3" hidden="1" x14ac:dyDescent="0.35">
      <c r="A80" s="1">
        <v>552520</v>
      </c>
      <c r="B80" t="s">
        <v>3966</v>
      </c>
      <c r="C80" s="1">
        <v>552520</v>
      </c>
    </row>
    <row r="81" spans="1:3" hidden="1" x14ac:dyDescent="0.35">
      <c r="A81" s="1">
        <v>552520</v>
      </c>
      <c r="B81" t="s">
        <v>3966</v>
      </c>
      <c r="C81" s="1">
        <v>552520</v>
      </c>
    </row>
    <row r="82" spans="1:3" hidden="1" x14ac:dyDescent="0.35">
      <c r="A82" s="1">
        <v>552520</v>
      </c>
      <c r="B82" t="s">
        <v>3966</v>
      </c>
      <c r="C82" s="1">
        <v>552520</v>
      </c>
    </row>
    <row r="83" spans="1:3" hidden="1" x14ac:dyDescent="0.35">
      <c r="A83" s="1">
        <v>552520</v>
      </c>
      <c r="B83" t="s">
        <v>3966</v>
      </c>
      <c r="C83" s="1">
        <v>552520</v>
      </c>
    </row>
    <row r="84" spans="1:3" hidden="1" x14ac:dyDescent="0.35">
      <c r="A84" s="1">
        <v>552520</v>
      </c>
      <c r="B84" t="s">
        <v>3966</v>
      </c>
      <c r="C84" s="1">
        <v>552520</v>
      </c>
    </row>
    <row r="85" spans="1:3" hidden="1" x14ac:dyDescent="0.35">
      <c r="A85" s="1">
        <v>552520</v>
      </c>
      <c r="B85" t="s">
        <v>3966</v>
      </c>
      <c r="C85" s="1">
        <v>552520</v>
      </c>
    </row>
    <row r="86" spans="1:3" hidden="1" x14ac:dyDescent="0.35">
      <c r="A86" s="1">
        <v>552520</v>
      </c>
      <c r="B86" t="s">
        <v>3966</v>
      </c>
      <c r="C86" s="1">
        <v>552520</v>
      </c>
    </row>
    <row r="87" spans="1:3" hidden="1" x14ac:dyDescent="0.35">
      <c r="A87" s="1">
        <v>552510</v>
      </c>
      <c r="B87" t="s">
        <v>3966</v>
      </c>
      <c r="C87" s="1">
        <v>552510</v>
      </c>
    </row>
    <row r="88" spans="1:3" hidden="1" x14ac:dyDescent="0.35">
      <c r="A88" s="1">
        <v>552490</v>
      </c>
      <c r="B88" t="s">
        <v>3966</v>
      </c>
      <c r="C88" s="1">
        <v>552490</v>
      </c>
    </row>
    <row r="89" spans="1:3" hidden="1" x14ac:dyDescent="0.35">
      <c r="A89" s="1">
        <v>552490</v>
      </c>
      <c r="B89" t="s">
        <v>3966</v>
      </c>
      <c r="C89" s="1">
        <v>552490</v>
      </c>
    </row>
    <row r="90" spans="1:3" hidden="1" x14ac:dyDescent="0.35">
      <c r="A90" s="1">
        <v>552490</v>
      </c>
      <c r="B90" t="s">
        <v>3966</v>
      </c>
      <c r="C90" s="1">
        <v>552490</v>
      </c>
    </row>
    <row r="91" spans="1:3" hidden="1" x14ac:dyDescent="0.35">
      <c r="A91" s="1">
        <v>552490</v>
      </c>
      <c r="B91" t="s">
        <v>3966</v>
      </c>
      <c r="C91" s="1">
        <v>552490</v>
      </c>
    </row>
    <row r="92" spans="1:3" hidden="1" x14ac:dyDescent="0.35">
      <c r="A92" s="1">
        <v>552490</v>
      </c>
      <c r="B92" t="s">
        <v>3966</v>
      </c>
      <c r="C92" s="1">
        <v>552490</v>
      </c>
    </row>
    <row r="93" spans="1:3" hidden="1" x14ac:dyDescent="0.35">
      <c r="A93" s="1">
        <v>552490</v>
      </c>
      <c r="B93" t="s">
        <v>3966</v>
      </c>
      <c r="C93" s="1">
        <v>552490</v>
      </c>
    </row>
    <row r="94" spans="1:3" hidden="1" x14ac:dyDescent="0.35">
      <c r="A94" s="1">
        <v>552490</v>
      </c>
      <c r="B94" t="s">
        <v>3966</v>
      </c>
      <c r="C94" s="1">
        <v>552490</v>
      </c>
    </row>
    <row r="95" spans="1:3" hidden="1" x14ac:dyDescent="0.35">
      <c r="A95" s="1">
        <v>552490</v>
      </c>
      <c r="B95" t="s">
        <v>3966</v>
      </c>
      <c r="C95" s="1">
        <v>552490</v>
      </c>
    </row>
    <row r="96" spans="1:3" hidden="1" x14ac:dyDescent="0.35">
      <c r="A96" s="1">
        <v>552490</v>
      </c>
      <c r="B96" t="s">
        <v>3966</v>
      </c>
      <c r="C96" s="1">
        <v>552490</v>
      </c>
    </row>
    <row r="97" spans="1:3" hidden="1" x14ac:dyDescent="0.35">
      <c r="A97" s="1">
        <v>552490</v>
      </c>
      <c r="B97" t="s">
        <v>3966</v>
      </c>
      <c r="C97" s="1">
        <v>552490</v>
      </c>
    </row>
    <row r="98" spans="1:3" hidden="1" x14ac:dyDescent="0.35">
      <c r="A98" s="1">
        <v>552490</v>
      </c>
      <c r="B98" t="s">
        <v>3966</v>
      </c>
      <c r="C98" s="1">
        <v>552490</v>
      </c>
    </row>
    <row r="99" spans="1:3" hidden="1" x14ac:dyDescent="0.35">
      <c r="A99" s="1">
        <v>552490</v>
      </c>
      <c r="B99" t="s">
        <v>3966</v>
      </c>
      <c r="C99" s="1">
        <v>552490</v>
      </c>
    </row>
    <row r="100" spans="1:3" hidden="1" x14ac:dyDescent="0.35">
      <c r="A100" s="1">
        <v>552450</v>
      </c>
      <c r="B100" t="s">
        <v>3966</v>
      </c>
      <c r="C100" s="1">
        <v>552450</v>
      </c>
    </row>
    <row r="101" spans="1:3" hidden="1" x14ac:dyDescent="0.35">
      <c r="A101" s="1">
        <v>552450</v>
      </c>
      <c r="B101" t="s">
        <v>3966</v>
      </c>
      <c r="C101" s="1">
        <v>552450</v>
      </c>
    </row>
    <row r="102" spans="1:3" hidden="1" x14ac:dyDescent="0.35">
      <c r="A102" s="1">
        <v>552450</v>
      </c>
      <c r="B102" t="s">
        <v>3966</v>
      </c>
      <c r="C102" s="1">
        <v>552450</v>
      </c>
    </row>
    <row r="103" spans="1:3" hidden="1" x14ac:dyDescent="0.35">
      <c r="A103" s="1">
        <v>552440</v>
      </c>
      <c r="B103" t="s">
        <v>3966</v>
      </c>
      <c r="C103" s="1">
        <v>552440</v>
      </c>
    </row>
    <row r="104" spans="1:3" hidden="1" x14ac:dyDescent="0.35">
      <c r="A104" s="1">
        <v>552440</v>
      </c>
      <c r="B104" t="s">
        <v>3966</v>
      </c>
      <c r="C104" s="1">
        <v>552440</v>
      </c>
    </row>
    <row r="105" spans="1:3" hidden="1" x14ac:dyDescent="0.35">
      <c r="A105" s="1">
        <v>552440</v>
      </c>
      <c r="B105" t="s">
        <v>3966</v>
      </c>
      <c r="C105" s="1">
        <v>552440</v>
      </c>
    </row>
    <row r="106" spans="1:3" hidden="1" x14ac:dyDescent="0.35">
      <c r="A106" s="1">
        <v>552440</v>
      </c>
      <c r="B106" t="s">
        <v>3966</v>
      </c>
      <c r="C106" s="1">
        <v>552440</v>
      </c>
    </row>
    <row r="107" spans="1:3" hidden="1" x14ac:dyDescent="0.35">
      <c r="A107" s="1">
        <v>552440</v>
      </c>
      <c r="B107" t="s">
        <v>3966</v>
      </c>
      <c r="C107" s="1">
        <v>552440</v>
      </c>
    </row>
    <row r="108" spans="1:3" hidden="1" x14ac:dyDescent="0.35">
      <c r="A108" s="1">
        <v>552400</v>
      </c>
      <c r="B108" t="s">
        <v>3966</v>
      </c>
      <c r="C108" s="1">
        <v>552400</v>
      </c>
    </row>
    <row r="109" spans="1:3" hidden="1" x14ac:dyDescent="0.35">
      <c r="A109" s="1">
        <v>552110</v>
      </c>
      <c r="B109" t="s">
        <v>3966</v>
      </c>
      <c r="C109" s="1">
        <v>552110</v>
      </c>
    </row>
    <row r="110" spans="1:3" hidden="1" x14ac:dyDescent="0.35">
      <c r="A110" s="1">
        <v>552110</v>
      </c>
      <c r="B110" t="s">
        <v>3966</v>
      </c>
      <c r="C110" s="1">
        <v>552110</v>
      </c>
    </row>
    <row r="111" spans="1:3" x14ac:dyDescent="0.35">
      <c r="A111" s="1">
        <v>552100</v>
      </c>
      <c r="B111" t="s">
        <v>3966</v>
      </c>
      <c r="C111" s="1">
        <v>552100</v>
      </c>
    </row>
    <row r="112" spans="1:3" x14ac:dyDescent="0.35">
      <c r="A112" s="1">
        <v>552100</v>
      </c>
      <c r="B112" t="s">
        <v>3966</v>
      </c>
      <c r="C112" s="1">
        <v>552100</v>
      </c>
    </row>
    <row r="113" spans="1:3" x14ac:dyDescent="0.35">
      <c r="A113" s="1">
        <v>552100</v>
      </c>
      <c r="B113" t="s">
        <v>3966</v>
      </c>
      <c r="C113" s="1">
        <v>552100</v>
      </c>
    </row>
    <row r="114" spans="1:3" hidden="1" x14ac:dyDescent="0.35">
      <c r="A114" s="1">
        <v>551660</v>
      </c>
      <c r="B114" t="s">
        <v>3966</v>
      </c>
      <c r="C114" s="1">
        <v>551660</v>
      </c>
    </row>
    <row r="115" spans="1:3" hidden="1" x14ac:dyDescent="0.35">
      <c r="A115" s="1">
        <v>551660</v>
      </c>
      <c r="B115" t="s">
        <v>3966</v>
      </c>
      <c r="C115" s="1">
        <v>551660</v>
      </c>
    </row>
    <row r="116" spans="1:3" hidden="1" x14ac:dyDescent="0.35">
      <c r="A116" s="1">
        <v>551600</v>
      </c>
      <c r="B116" t="s">
        <v>3966</v>
      </c>
      <c r="C116" s="1">
        <v>551600</v>
      </c>
    </row>
    <row r="117" spans="1:3" hidden="1" x14ac:dyDescent="0.35">
      <c r="A117" s="1">
        <v>551590</v>
      </c>
      <c r="B117" t="s">
        <v>3966</v>
      </c>
      <c r="C117" s="1">
        <v>551590</v>
      </c>
    </row>
    <row r="118" spans="1:3" hidden="1" x14ac:dyDescent="0.35">
      <c r="A118" s="1">
        <v>551590</v>
      </c>
      <c r="B118" t="s">
        <v>3966</v>
      </c>
      <c r="C118" s="1">
        <v>551590</v>
      </c>
    </row>
    <row r="119" spans="1:3" hidden="1" x14ac:dyDescent="0.35">
      <c r="A119" s="1">
        <v>551590</v>
      </c>
      <c r="B119" t="s">
        <v>3966</v>
      </c>
      <c r="C119" s="1">
        <v>551590</v>
      </c>
    </row>
    <row r="120" spans="1:3" hidden="1" x14ac:dyDescent="0.35">
      <c r="A120" s="1">
        <v>551590</v>
      </c>
      <c r="B120" t="s">
        <v>3966</v>
      </c>
      <c r="C120" s="1">
        <v>551590</v>
      </c>
    </row>
    <row r="121" spans="1:3" hidden="1" x14ac:dyDescent="0.35">
      <c r="A121" s="1">
        <v>551560</v>
      </c>
      <c r="B121" t="s">
        <v>3966</v>
      </c>
      <c r="C121" s="1">
        <v>551560</v>
      </c>
    </row>
    <row r="122" spans="1:3" hidden="1" x14ac:dyDescent="0.35">
      <c r="A122" s="1">
        <v>551560</v>
      </c>
      <c r="B122" t="s">
        <v>3966</v>
      </c>
      <c r="C122" s="1">
        <v>551560</v>
      </c>
    </row>
    <row r="123" spans="1:3" hidden="1" x14ac:dyDescent="0.35">
      <c r="A123" s="1">
        <v>551500</v>
      </c>
      <c r="B123" t="s">
        <v>3966</v>
      </c>
      <c r="C123" s="1">
        <v>551500</v>
      </c>
    </row>
    <row r="124" spans="1:3" hidden="1" x14ac:dyDescent="0.35">
      <c r="A124" s="1">
        <v>551500</v>
      </c>
      <c r="B124" t="s">
        <v>3966</v>
      </c>
      <c r="C124" s="1">
        <v>551500</v>
      </c>
    </row>
    <row r="125" spans="1:3" hidden="1" x14ac:dyDescent="0.35">
      <c r="A125" s="1">
        <v>551500</v>
      </c>
      <c r="B125" t="s">
        <v>3966</v>
      </c>
      <c r="C125" s="1">
        <v>551500</v>
      </c>
    </row>
    <row r="126" spans="1:3" hidden="1" x14ac:dyDescent="0.35">
      <c r="A126" s="1">
        <v>551500</v>
      </c>
      <c r="B126" t="s">
        <v>3966</v>
      </c>
      <c r="C126" s="1">
        <v>551500</v>
      </c>
    </row>
    <row r="127" spans="1:3" hidden="1" x14ac:dyDescent="0.35">
      <c r="A127" s="1">
        <v>551500</v>
      </c>
      <c r="B127" t="s">
        <v>3966</v>
      </c>
      <c r="C127" s="1">
        <v>551500</v>
      </c>
    </row>
    <row r="128" spans="1:3" hidden="1" x14ac:dyDescent="0.35">
      <c r="A128" s="1">
        <v>551500</v>
      </c>
      <c r="B128" t="s">
        <v>3966</v>
      </c>
      <c r="C128" s="1">
        <v>551500</v>
      </c>
    </row>
    <row r="129" spans="1:3" hidden="1" x14ac:dyDescent="0.35">
      <c r="A129" s="1">
        <v>551500</v>
      </c>
      <c r="B129" t="s">
        <v>3966</v>
      </c>
      <c r="C129" s="1">
        <v>551500</v>
      </c>
    </row>
    <row r="130" spans="1:3" hidden="1" x14ac:dyDescent="0.35">
      <c r="A130" s="1">
        <v>551500</v>
      </c>
      <c r="B130" t="s">
        <v>3966</v>
      </c>
      <c r="C130" s="1">
        <v>551500</v>
      </c>
    </row>
    <row r="131" spans="1:3" hidden="1" x14ac:dyDescent="0.35">
      <c r="A131" s="1">
        <v>551500</v>
      </c>
      <c r="B131" t="s">
        <v>3966</v>
      </c>
      <c r="C131" s="1">
        <v>551500</v>
      </c>
    </row>
    <row r="132" spans="1:3" hidden="1" x14ac:dyDescent="0.35">
      <c r="A132" s="1">
        <v>551500</v>
      </c>
      <c r="B132" t="s">
        <v>3966</v>
      </c>
      <c r="C132" s="1">
        <v>551500</v>
      </c>
    </row>
    <row r="133" spans="1:3" hidden="1" x14ac:dyDescent="0.35">
      <c r="A133" s="1">
        <v>551500</v>
      </c>
      <c r="B133" t="s">
        <v>3966</v>
      </c>
      <c r="C133" s="1">
        <v>551500</v>
      </c>
    </row>
    <row r="134" spans="1:3" hidden="1" x14ac:dyDescent="0.35">
      <c r="A134" s="1">
        <v>551500</v>
      </c>
      <c r="B134" t="s">
        <v>3966</v>
      </c>
      <c r="C134" s="1">
        <v>551500</v>
      </c>
    </row>
    <row r="135" spans="1:3" hidden="1" x14ac:dyDescent="0.35">
      <c r="A135" s="1">
        <v>551490</v>
      </c>
      <c r="B135" t="s">
        <v>3966</v>
      </c>
      <c r="C135" s="1">
        <v>551490</v>
      </c>
    </row>
    <row r="136" spans="1:3" hidden="1" x14ac:dyDescent="0.35">
      <c r="A136" s="1">
        <v>551484</v>
      </c>
      <c r="B136" t="s">
        <v>3966</v>
      </c>
      <c r="C136" s="1">
        <v>551484</v>
      </c>
    </row>
    <row r="137" spans="1:3" hidden="1" x14ac:dyDescent="0.35">
      <c r="A137" s="1">
        <v>551484</v>
      </c>
      <c r="B137" t="s">
        <v>3966</v>
      </c>
      <c r="C137" s="1">
        <v>551484</v>
      </c>
    </row>
    <row r="138" spans="1:3" hidden="1" x14ac:dyDescent="0.35">
      <c r="A138" s="1">
        <v>551484</v>
      </c>
      <c r="B138" t="s">
        <v>3966</v>
      </c>
      <c r="C138" s="1">
        <v>551484</v>
      </c>
    </row>
    <row r="139" spans="1:3" hidden="1" x14ac:dyDescent="0.35">
      <c r="A139" s="1">
        <v>551484</v>
      </c>
      <c r="B139" t="s">
        <v>3966</v>
      </c>
      <c r="C139" s="1">
        <v>551484</v>
      </c>
    </row>
    <row r="140" spans="1:3" hidden="1" x14ac:dyDescent="0.35">
      <c r="A140" s="1">
        <v>551484</v>
      </c>
      <c r="B140" t="s">
        <v>3966</v>
      </c>
      <c r="C140" s="1">
        <v>551484</v>
      </c>
    </row>
    <row r="141" spans="1:3" hidden="1" x14ac:dyDescent="0.35">
      <c r="A141" s="1">
        <v>551484</v>
      </c>
      <c r="B141" t="s">
        <v>3966</v>
      </c>
      <c r="C141" s="1">
        <v>551484</v>
      </c>
    </row>
    <row r="142" spans="1:3" hidden="1" x14ac:dyDescent="0.35">
      <c r="A142" s="1">
        <v>551484</v>
      </c>
      <c r="B142" t="s">
        <v>3966</v>
      </c>
      <c r="C142" s="1">
        <v>551484</v>
      </c>
    </row>
    <row r="143" spans="1:3" hidden="1" x14ac:dyDescent="0.35">
      <c r="A143" s="1">
        <v>551484</v>
      </c>
      <c r="B143" t="s">
        <v>3966</v>
      </c>
      <c r="C143" s="1">
        <v>551484</v>
      </c>
    </row>
    <row r="144" spans="1:3" hidden="1" x14ac:dyDescent="0.35">
      <c r="A144" s="1">
        <v>551484</v>
      </c>
      <c r="B144" t="s">
        <v>3966</v>
      </c>
      <c r="C144" s="1">
        <v>551484</v>
      </c>
    </row>
    <row r="145" spans="1:3" hidden="1" x14ac:dyDescent="0.35">
      <c r="A145" s="1">
        <v>551484</v>
      </c>
      <c r="B145" t="s">
        <v>3966</v>
      </c>
      <c r="C145" s="1">
        <v>551484</v>
      </c>
    </row>
    <row r="146" spans="1:3" hidden="1" x14ac:dyDescent="0.35">
      <c r="A146" s="1">
        <v>551484</v>
      </c>
      <c r="B146" t="s">
        <v>3966</v>
      </c>
      <c r="C146" s="1">
        <v>551484</v>
      </c>
    </row>
    <row r="147" spans="1:3" hidden="1" x14ac:dyDescent="0.35">
      <c r="A147" s="1">
        <v>551484</v>
      </c>
      <c r="B147" t="s">
        <v>3966</v>
      </c>
      <c r="C147" s="1">
        <v>551484</v>
      </c>
    </row>
    <row r="148" spans="1:3" hidden="1" x14ac:dyDescent="0.35">
      <c r="A148" s="1">
        <v>551484</v>
      </c>
      <c r="B148" t="s">
        <v>3966</v>
      </c>
      <c r="C148" s="1">
        <v>551484</v>
      </c>
    </row>
    <row r="149" spans="1:3" hidden="1" x14ac:dyDescent="0.35">
      <c r="A149" s="1">
        <v>551484</v>
      </c>
      <c r="B149" t="s">
        <v>3966</v>
      </c>
      <c r="C149" s="1">
        <v>551484</v>
      </c>
    </row>
    <row r="150" spans="1:3" hidden="1" x14ac:dyDescent="0.35">
      <c r="A150" s="1">
        <v>551484</v>
      </c>
      <c r="B150" t="s">
        <v>3966</v>
      </c>
      <c r="C150" s="1">
        <v>551484</v>
      </c>
    </row>
    <row r="151" spans="1:3" hidden="1" x14ac:dyDescent="0.35">
      <c r="A151" s="1">
        <v>551484</v>
      </c>
      <c r="B151" t="s">
        <v>3966</v>
      </c>
      <c r="C151" s="1">
        <v>551484</v>
      </c>
    </row>
    <row r="152" spans="1:3" hidden="1" x14ac:dyDescent="0.35">
      <c r="A152" s="1">
        <v>551484</v>
      </c>
      <c r="B152" t="s">
        <v>3966</v>
      </c>
      <c r="C152" s="1">
        <v>551484</v>
      </c>
    </row>
    <row r="153" spans="1:3" hidden="1" x14ac:dyDescent="0.35">
      <c r="A153" s="1">
        <v>551484</v>
      </c>
      <c r="B153" t="s">
        <v>3966</v>
      </c>
      <c r="C153" s="1">
        <v>551484</v>
      </c>
    </row>
    <row r="154" spans="1:3" hidden="1" x14ac:dyDescent="0.35">
      <c r="A154" s="1">
        <v>551484</v>
      </c>
      <c r="B154" t="s">
        <v>3966</v>
      </c>
      <c r="C154" s="1">
        <v>551484</v>
      </c>
    </row>
    <row r="155" spans="1:3" hidden="1" x14ac:dyDescent="0.35">
      <c r="A155" s="1">
        <v>551484</v>
      </c>
      <c r="B155" t="s">
        <v>3966</v>
      </c>
      <c r="C155" s="1">
        <v>551484</v>
      </c>
    </row>
    <row r="156" spans="1:3" hidden="1" x14ac:dyDescent="0.35">
      <c r="A156" s="1">
        <v>551484</v>
      </c>
      <c r="B156" t="s">
        <v>3966</v>
      </c>
      <c r="C156" s="1">
        <v>551484</v>
      </c>
    </row>
    <row r="157" spans="1:3" hidden="1" x14ac:dyDescent="0.35">
      <c r="A157" s="1">
        <v>551401</v>
      </c>
      <c r="B157" t="s">
        <v>3966</v>
      </c>
      <c r="C157" s="1">
        <v>551401</v>
      </c>
    </row>
    <row r="158" spans="1:3" hidden="1" x14ac:dyDescent="0.35">
      <c r="A158" s="1">
        <v>551401</v>
      </c>
      <c r="B158" t="s">
        <v>3966</v>
      </c>
      <c r="C158" s="1">
        <v>551401</v>
      </c>
    </row>
    <row r="159" spans="1:3" hidden="1" x14ac:dyDescent="0.35">
      <c r="A159" s="1">
        <v>551327</v>
      </c>
      <c r="B159" t="s">
        <v>3966</v>
      </c>
      <c r="C159" s="1">
        <v>551327</v>
      </c>
    </row>
    <row r="160" spans="1:3" hidden="1" x14ac:dyDescent="0.35">
      <c r="A160" s="1">
        <v>551326</v>
      </c>
      <c r="B160" t="s">
        <v>3966</v>
      </c>
      <c r="C160" s="1">
        <v>551326</v>
      </c>
    </row>
    <row r="161" spans="1:3" hidden="1" x14ac:dyDescent="0.35">
      <c r="A161" s="1">
        <v>551313</v>
      </c>
      <c r="B161" t="s">
        <v>3966</v>
      </c>
      <c r="C161" s="1">
        <v>551313</v>
      </c>
    </row>
    <row r="162" spans="1:3" hidden="1" x14ac:dyDescent="0.35">
      <c r="A162" s="1">
        <v>551310</v>
      </c>
      <c r="B162" t="s">
        <v>3966</v>
      </c>
      <c r="C162" s="1">
        <v>551310</v>
      </c>
    </row>
    <row r="163" spans="1:3" hidden="1" x14ac:dyDescent="0.35">
      <c r="A163" s="1">
        <v>551310</v>
      </c>
      <c r="B163" t="s">
        <v>3966</v>
      </c>
      <c r="C163" s="1">
        <v>551310</v>
      </c>
    </row>
    <row r="164" spans="1:3" hidden="1" x14ac:dyDescent="0.35">
      <c r="A164">
        <v>551309</v>
      </c>
      <c r="B164" t="s">
        <v>3966</v>
      </c>
      <c r="C164">
        <v>551309</v>
      </c>
    </row>
    <row r="165" spans="1:3" hidden="1" x14ac:dyDescent="0.35">
      <c r="A165">
        <v>551308</v>
      </c>
      <c r="B165" t="s">
        <v>3966</v>
      </c>
      <c r="C165">
        <v>551308</v>
      </c>
    </row>
    <row r="166" spans="1:3" hidden="1" x14ac:dyDescent="0.35">
      <c r="A166">
        <v>551308</v>
      </c>
      <c r="B166" t="s">
        <v>3966</v>
      </c>
      <c r="C166">
        <v>551308</v>
      </c>
    </row>
    <row r="167" spans="1:3" hidden="1" x14ac:dyDescent="0.35">
      <c r="A167">
        <v>551308</v>
      </c>
      <c r="B167" t="s">
        <v>3966</v>
      </c>
      <c r="C167">
        <v>551308</v>
      </c>
    </row>
    <row r="168" spans="1:3" hidden="1" x14ac:dyDescent="0.35">
      <c r="A168">
        <v>551307</v>
      </c>
      <c r="B168" t="s">
        <v>3966</v>
      </c>
      <c r="C168">
        <v>551307</v>
      </c>
    </row>
    <row r="169" spans="1:3" hidden="1" x14ac:dyDescent="0.35">
      <c r="A169">
        <v>551307</v>
      </c>
      <c r="B169" t="s">
        <v>3966</v>
      </c>
      <c r="C169">
        <v>551307</v>
      </c>
    </row>
    <row r="170" spans="1:3" hidden="1" x14ac:dyDescent="0.35">
      <c r="A170">
        <v>551307</v>
      </c>
      <c r="B170" t="s">
        <v>3966</v>
      </c>
      <c r="C170">
        <v>551307</v>
      </c>
    </row>
    <row r="171" spans="1:3" hidden="1" x14ac:dyDescent="0.35">
      <c r="A171">
        <v>551306</v>
      </c>
      <c r="B171" t="s">
        <v>3966</v>
      </c>
      <c r="C171">
        <v>551306</v>
      </c>
    </row>
    <row r="172" spans="1:3" hidden="1" x14ac:dyDescent="0.35">
      <c r="A172">
        <v>551306</v>
      </c>
      <c r="B172" t="s">
        <v>3966</v>
      </c>
      <c r="C172">
        <v>551306</v>
      </c>
    </row>
    <row r="173" spans="1:3" hidden="1" x14ac:dyDescent="0.35">
      <c r="A173">
        <v>551306</v>
      </c>
      <c r="B173" t="s">
        <v>3966</v>
      </c>
      <c r="C173">
        <v>551306</v>
      </c>
    </row>
    <row r="174" spans="1:3" hidden="1" x14ac:dyDescent="0.35">
      <c r="A174">
        <v>551306</v>
      </c>
      <c r="B174" t="s">
        <v>3966</v>
      </c>
      <c r="C174">
        <v>551306</v>
      </c>
    </row>
    <row r="175" spans="1:3" hidden="1" x14ac:dyDescent="0.35">
      <c r="A175">
        <v>551303</v>
      </c>
      <c r="B175" t="s">
        <v>3966</v>
      </c>
      <c r="C175">
        <v>551303</v>
      </c>
    </row>
    <row r="176" spans="1:3" hidden="1" x14ac:dyDescent="0.35">
      <c r="A176">
        <v>551303</v>
      </c>
      <c r="B176" t="s">
        <v>3966</v>
      </c>
      <c r="C176">
        <v>551303</v>
      </c>
    </row>
    <row r="177" spans="1:3" hidden="1" x14ac:dyDescent="0.35">
      <c r="A177">
        <v>551300</v>
      </c>
      <c r="B177" t="s">
        <v>3966</v>
      </c>
      <c r="C177">
        <v>551300</v>
      </c>
    </row>
    <row r="178" spans="1:3" hidden="1" x14ac:dyDescent="0.35">
      <c r="A178">
        <v>551300</v>
      </c>
      <c r="B178" t="s">
        <v>3966</v>
      </c>
      <c r="C178">
        <v>551300</v>
      </c>
    </row>
    <row r="179" spans="1:3" hidden="1" x14ac:dyDescent="0.35">
      <c r="A179">
        <v>551300</v>
      </c>
      <c r="B179" t="s">
        <v>3966</v>
      </c>
      <c r="C179">
        <v>551300</v>
      </c>
    </row>
    <row r="180" spans="1:3" hidden="1" x14ac:dyDescent="0.35">
      <c r="A180">
        <v>551300</v>
      </c>
      <c r="B180" t="s">
        <v>3966</v>
      </c>
      <c r="C180">
        <v>551300</v>
      </c>
    </row>
    <row r="181" spans="1:3" hidden="1" x14ac:dyDescent="0.35">
      <c r="A181" s="1">
        <v>551290</v>
      </c>
      <c r="B181" t="s">
        <v>3966</v>
      </c>
      <c r="C181" s="1">
        <v>551290</v>
      </c>
    </row>
    <row r="182" spans="1:3" hidden="1" x14ac:dyDescent="0.35">
      <c r="A182" s="1">
        <v>551290</v>
      </c>
      <c r="B182" t="s">
        <v>3966</v>
      </c>
      <c r="C182" s="1">
        <v>551290</v>
      </c>
    </row>
    <row r="183" spans="1:3" hidden="1" x14ac:dyDescent="0.35">
      <c r="A183" s="1">
        <v>551290</v>
      </c>
      <c r="B183" t="s">
        <v>3966</v>
      </c>
      <c r="C183" s="1">
        <v>551290</v>
      </c>
    </row>
    <row r="184" spans="1:3" hidden="1" x14ac:dyDescent="0.35">
      <c r="A184" s="1">
        <v>551290</v>
      </c>
      <c r="B184" t="s">
        <v>3966</v>
      </c>
      <c r="C184" s="1">
        <v>551290</v>
      </c>
    </row>
    <row r="185" spans="1:3" hidden="1" x14ac:dyDescent="0.35">
      <c r="A185" s="1">
        <v>551290</v>
      </c>
      <c r="B185" t="s">
        <v>3966</v>
      </c>
      <c r="C185" s="1">
        <v>551290</v>
      </c>
    </row>
    <row r="186" spans="1:3" hidden="1" x14ac:dyDescent="0.35">
      <c r="A186" s="1">
        <v>551290</v>
      </c>
      <c r="B186" t="s">
        <v>3966</v>
      </c>
      <c r="C186" s="1">
        <v>551290</v>
      </c>
    </row>
    <row r="187" spans="1:3" hidden="1" x14ac:dyDescent="0.35">
      <c r="A187" s="1">
        <v>551290</v>
      </c>
      <c r="B187" t="s">
        <v>3966</v>
      </c>
      <c r="C187" s="1">
        <v>551290</v>
      </c>
    </row>
    <row r="188" spans="1:3" hidden="1" x14ac:dyDescent="0.35">
      <c r="A188" s="1">
        <v>551290</v>
      </c>
      <c r="B188" t="s">
        <v>3966</v>
      </c>
      <c r="C188" s="1">
        <v>551290</v>
      </c>
    </row>
    <row r="189" spans="1:3" hidden="1" x14ac:dyDescent="0.35">
      <c r="A189" s="1">
        <v>551290</v>
      </c>
      <c r="B189" t="s">
        <v>3966</v>
      </c>
      <c r="C189" s="1">
        <v>551290</v>
      </c>
    </row>
    <row r="190" spans="1:3" hidden="1" x14ac:dyDescent="0.35">
      <c r="A190" s="1">
        <v>551290</v>
      </c>
      <c r="B190" t="s">
        <v>3966</v>
      </c>
      <c r="C190" s="1">
        <v>551290</v>
      </c>
    </row>
    <row r="191" spans="1:3" hidden="1" x14ac:dyDescent="0.35">
      <c r="A191" s="1">
        <v>551290</v>
      </c>
      <c r="B191" t="s">
        <v>3966</v>
      </c>
      <c r="C191" s="1">
        <v>551290</v>
      </c>
    </row>
    <row r="192" spans="1:3" hidden="1" x14ac:dyDescent="0.35">
      <c r="A192" s="1">
        <v>551280</v>
      </c>
      <c r="B192" t="s">
        <v>3966</v>
      </c>
      <c r="C192" s="1">
        <v>551280</v>
      </c>
    </row>
    <row r="193" spans="1:3" hidden="1" x14ac:dyDescent="0.35">
      <c r="A193" s="1">
        <v>551250</v>
      </c>
      <c r="B193" t="s">
        <v>3966</v>
      </c>
      <c r="C193" s="1">
        <v>551250</v>
      </c>
    </row>
    <row r="194" spans="1:3" hidden="1" x14ac:dyDescent="0.35">
      <c r="A194" s="1">
        <v>551240</v>
      </c>
      <c r="B194" t="s">
        <v>3966</v>
      </c>
      <c r="C194" s="1">
        <v>551240</v>
      </c>
    </row>
    <row r="195" spans="1:3" hidden="1" x14ac:dyDescent="0.35">
      <c r="A195" s="1">
        <v>551240</v>
      </c>
      <c r="B195" t="s">
        <v>3966</v>
      </c>
      <c r="C195" s="1">
        <v>551240</v>
      </c>
    </row>
    <row r="196" spans="1:3" hidden="1" x14ac:dyDescent="0.35">
      <c r="A196" s="1">
        <v>551240</v>
      </c>
      <c r="B196" t="s">
        <v>3966</v>
      </c>
      <c r="C196" s="1">
        <v>551240</v>
      </c>
    </row>
    <row r="197" spans="1:3" hidden="1" x14ac:dyDescent="0.35">
      <c r="A197" s="1">
        <v>551240</v>
      </c>
      <c r="B197" t="s">
        <v>3966</v>
      </c>
      <c r="C197" s="1">
        <v>551240</v>
      </c>
    </row>
    <row r="198" spans="1:3" hidden="1" x14ac:dyDescent="0.35">
      <c r="A198" s="1">
        <v>551240</v>
      </c>
      <c r="B198" t="s">
        <v>3966</v>
      </c>
      <c r="C198" s="1">
        <v>551240</v>
      </c>
    </row>
    <row r="199" spans="1:3" hidden="1" x14ac:dyDescent="0.35">
      <c r="A199" s="1">
        <v>551240</v>
      </c>
      <c r="B199" t="s">
        <v>3966</v>
      </c>
      <c r="C199" s="1">
        <v>551240</v>
      </c>
    </row>
    <row r="200" spans="1:3" hidden="1" x14ac:dyDescent="0.35">
      <c r="A200">
        <v>551230</v>
      </c>
      <c r="B200" t="s">
        <v>3966</v>
      </c>
      <c r="C200">
        <v>551230</v>
      </c>
    </row>
    <row r="201" spans="1:3" hidden="1" x14ac:dyDescent="0.35">
      <c r="A201" s="1">
        <v>551210</v>
      </c>
      <c r="B201" t="s">
        <v>3966</v>
      </c>
      <c r="C201" s="1">
        <v>551210</v>
      </c>
    </row>
    <row r="202" spans="1:3" hidden="1" x14ac:dyDescent="0.35">
      <c r="A202" s="1">
        <v>551109</v>
      </c>
      <c r="B202" t="s">
        <v>3966</v>
      </c>
      <c r="C202" s="1">
        <v>551109</v>
      </c>
    </row>
    <row r="203" spans="1:3" hidden="1" x14ac:dyDescent="0.35">
      <c r="A203" s="1">
        <v>551106</v>
      </c>
      <c r="B203" t="s">
        <v>3966</v>
      </c>
      <c r="C203" s="1">
        <v>551106</v>
      </c>
    </row>
    <row r="204" spans="1:3" hidden="1" x14ac:dyDescent="0.35">
      <c r="A204" s="1">
        <v>551106</v>
      </c>
      <c r="B204" t="s">
        <v>3966</v>
      </c>
      <c r="C204" s="1">
        <v>551106</v>
      </c>
    </row>
    <row r="205" spans="1:3" hidden="1" x14ac:dyDescent="0.35">
      <c r="A205" s="1">
        <v>551106</v>
      </c>
      <c r="B205" t="s">
        <v>3966</v>
      </c>
      <c r="C205" s="1">
        <v>551106</v>
      </c>
    </row>
    <row r="206" spans="1:3" hidden="1" x14ac:dyDescent="0.35">
      <c r="A206" s="1">
        <v>551105</v>
      </c>
      <c r="B206" t="s">
        <v>3966</v>
      </c>
      <c r="C206" s="1">
        <v>551105</v>
      </c>
    </row>
    <row r="207" spans="1:3" hidden="1" x14ac:dyDescent="0.35">
      <c r="A207" s="1">
        <v>551105</v>
      </c>
      <c r="B207" t="s">
        <v>3966</v>
      </c>
      <c r="C207" s="1">
        <v>551105</v>
      </c>
    </row>
    <row r="208" spans="1:3" hidden="1" x14ac:dyDescent="0.35">
      <c r="A208" s="1">
        <v>551105</v>
      </c>
      <c r="B208" t="s">
        <v>3966</v>
      </c>
      <c r="C208" s="1">
        <v>551105</v>
      </c>
    </row>
    <row r="209" spans="1:3" hidden="1" x14ac:dyDescent="0.35">
      <c r="A209" s="1">
        <v>551105</v>
      </c>
      <c r="B209" t="s">
        <v>3966</v>
      </c>
      <c r="C209" s="1">
        <v>551105</v>
      </c>
    </row>
    <row r="210" spans="1:3" hidden="1" x14ac:dyDescent="0.35">
      <c r="A210" s="1">
        <v>551105</v>
      </c>
      <c r="B210" t="s">
        <v>3966</v>
      </c>
      <c r="C210" s="1">
        <v>551105</v>
      </c>
    </row>
    <row r="211" spans="1:3" hidden="1" x14ac:dyDescent="0.35">
      <c r="A211" s="1">
        <v>551105</v>
      </c>
      <c r="B211" t="s">
        <v>3966</v>
      </c>
      <c r="C211" s="1">
        <v>551105</v>
      </c>
    </row>
    <row r="212" spans="1:3" hidden="1" x14ac:dyDescent="0.35">
      <c r="A212" s="1">
        <v>551105</v>
      </c>
      <c r="B212" t="s">
        <v>3966</v>
      </c>
      <c r="C212" s="1">
        <v>551105</v>
      </c>
    </row>
    <row r="213" spans="1:3" hidden="1" x14ac:dyDescent="0.35">
      <c r="A213" s="1">
        <v>551105</v>
      </c>
      <c r="B213" t="s">
        <v>3966</v>
      </c>
      <c r="C213" s="1">
        <v>551105</v>
      </c>
    </row>
    <row r="214" spans="1:3" hidden="1" x14ac:dyDescent="0.35">
      <c r="A214" s="1">
        <v>551105</v>
      </c>
      <c r="B214" t="s">
        <v>3966</v>
      </c>
      <c r="C214" s="1">
        <v>551105</v>
      </c>
    </row>
    <row r="215" spans="1:3" hidden="1" x14ac:dyDescent="0.35">
      <c r="A215" s="1">
        <v>551104</v>
      </c>
      <c r="B215" t="s">
        <v>3966</v>
      </c>
      <c r="C215" s="1">
        <v>551104</v>
      </c>
    </row>
    <row r="216" spans="1:3" hidden="1" x14ac:dyDescent="0.35">
      <c r="A216" s="1">
        <v>551104</v>
      </c>
      <c r="B216" t="s">
        <v>3966</v>
      </c>
      <c r="C216" s="1">
        <v>551104</v>
      </c>
    </row>
    <row r="217" spans="1:3" hidden="1" x14ac:dyDescent="0.35">
      <c r="A217" s="1">
        <v>551104</v>
      </c>
      <c r="B217" t="s">
        <v>3966</v>
      </c>
      <c r="C217" s="1">
        <v>551104</v>
      </c>
    </row>
    <row r="218" spans="1:3" hidden="1" x14ac:dyDescent="0.35">
      <c r="A218" s="1">
        <v>551104</v>
      </c>
      <c r="B218" t="s">
        <v>3966</v>
      </c>
      <c r="C218" s="1">
        <v>551104</v>
      </c>
    </row>
    <row r="219" spans="1:3" hidden="1" x14ac:dyDescent="0.35">
      <c r="A219" s="1">
        <v>551104</v>
      </c>
      <c r="B219" t="s">
        <v>3966</v>
      </c>
      <c r="C219" s="1">
        <v>551104</v>
      </c>
    </row>
    <row r="220" spans="1:3" hidden="1" x14ac:dyDescent="0.35">
      <c r="A220" s="1">
        <v>551104</v>
      </c>
      <c r="B220" t="s">
        <v>3966</v>
      </c>
      <c r="C220" s="1">
        <v>551104</v>
      </c>
    </row>
    <row r="221" spans="1:3" hidden="1" x14ac:dyDescent="0.35">
      <c r="A221" s="1">
        <v>551104</v>
      </c>
      <c r="B221" t="s">
        <v>3966</v>
      </c>
      <c r="C221" s="1">
        <v>551104</v>
      </c>
    </row>
    <row r="222" spans="1:3" hidden="1" x14ac:dyDescent="0.35">
      <c r="A222" s="1">
        <v>551104</v>
      </c>
      <c r="B222" t="s">
        <v>3966</v>
      </c>
      <c r="C222" s="1">
        <v>551104</v>
      </c>
    </row>
    <row r="223" spans="1:3" hidden="1" x14ac:dyDescent="0.35">
      <c r="A223" s="1">
        <v>551104</v>
      </c>
      <c r="B223" t="s">
        <v>3966</v>
      </c>
      <c r="C223" s="1">
        <v>551104</v>
      </c>
    </row>
    <row r="224" spans="1:3" hidden="1" x14ac:dyDescent="0.35">
      <c r="A224" s="1">
        <v>551104</v>
      </c>
      <c r="B224" t="s">
        <v>3966</v>
      </c>
      <c r="C224" s="1">
        <v>551104</v>
      </c>
    </row>
    <row r="225" spans="1:3" hidden="1" x14ac:dyDescent="0.35">
      <c r="A225" s="1">
        <v>551104</v>
      </c>
      <c r="B225" t="s">
        <v>3966</v>
      </c>
      <c r="C225" s="1">
        <v>551104</v>
      </c>
    </row>
    <row r="226" spans="1:3" hidden="1" x14ac:dyDescent="0.35">
      <c r="A226" s="1">
        <v>551104</v>
      </c>
      <c r="B226" t="s">
        <v>3966</v>
      </c>
      <c r="C226" s="1">
        <v>551104</v>
      </c>
    </row>
    <row r="227" spans="1:3" hidden="1" x14ac:dyDescent="0.35">
      <c r="A227" s="1">
        <v>551104</v>
      </c>
      <c r="B227" t="s">
        <v>3966</v>
      </c>
      <c r="C227" s="1">
        <v>551104</v>
      </c>
    </row>
    <row r="228" spans="1:3" hidden="1" x14ac:dyDescent="0.35">
      <c r="A228" s="1">
        <v>551104</v>
      </c>
      <c r="B228" t="s">
        <v>3966</v>
      </c>
      <c r="C228" s="1">
        <v>551104</v>
      </c>
    </row>
    <row r="229" spans="1:3" hidden="1" x14ac:dyDescent="0.35">
      <c r="A229" s="1">
        <v>551104</v>
      </c>
      <c r="B229" t="s">
        <v>3966</v>
      </c>
      <c r="C229" s="1">
        <v>551104</v>
      </c>
    </row>
    <row r="230" spans="1:3" hidden="1" x14ac:dyDescent="0.35">
      <c r="A230" s="1">
        <v>551103</v>
      </c>
      <c r="B230" t="s">
        <v>3966</v>
      </c>
      <c r="C230" s="1">
        <v>551103</v>
      </c>
    </row>
    <row r="231" spans="1:3" hidden="1" x14ac:dyDescent="0.35">
      <c r="A231" s="1">
        <v>551103</v>
      </c>
      <c r="B231" t="s">
        <v>3966</v>
      </c>
      <c r="C231" s="1">
        <v>551103</v>
      </c>
    </row>
    <row r="232" spans="1:3" hidden="1" x14ac:dyDescent="0.35">
      <c r="A232" s="1">
        <v>551101</v>
      </c>
      <c r="B232" t="s">
        <v>3966</v>
      </c>
      <c r="C232" s="1">
        <v>551101</v>
      </c>
    </row>
    <row r="233" spans="1:3" hidden="1" x14ac:dyDescent="0.35">
      <c r="A233" s="1">
        <v>551101</v>
      </c>
      <c r="B233" t="s">
        <v>3966</v>
      </c>
      <c r="C233" s="1">
        <v>551101</v>
      </c>
    </row>
    <row r="234" spans="1:3" hidden="1" x14ac:dyDescent="0.35">
      <c r="A234" s="1">
        <v>551101</v>
      </c>
      <c r="B234" t="s">
        <v>3966</v>
      </c>
      <c r="C234" s="1">
        <v>551101</v>
      </c>
    </row>
    <row r="235" spans="1:3" hidden="1" x14ac:dyDescent="0.35">
      <c r="A235" s="1">
        <v>551101</v>
      </c>
      <c r="B235" t="s">
        <v>3966</v>
      </c>
      <c r="C235" s="1">
        <v>551101</v>
      </c>
    </row>
    <row r="236" spans="1:3" hidden="1" x14ac:dyDescent="0.35">
      <c r="A236" s="1">
        <v>551101</v>
      </c>
      <c r="B236" t="s">
        <v>3966</v>
      </c>
      <c r="C236" s="1">
        <v>551101</v>
      </c>
    </row>
    <row r="237" spans="1:3" hidden="1" x14ac:dyDescent="0.35">
      <c r="A237" s="1">
        <v>551101</v>
      </c>
      <c r="B237" t="s">
        <v>3966</v>
      </c>
      <c r="C237" s="1">
        <v>551101</v>
      </c>
    </row>
    <row r="238" spans="1:3" hidden="1" x14ac:dyDescent="0.35">
      <c r="A238" s="1">
        <v>551101</v>
      </c>
      <c r="B238" t="s">
        <v>3966</v>
      </c>
      <c r="C238" s="1">
        <v>551101</v>
      </c>
    </row>
    <row r="239" spans="1:3" hidden="1" x14ac:dyDescent="0.35">
      <c r="A239" s="1">
        <v>551101</v>
      </c>
      <c r="B239" t="s">
        <v>3966</v>
      </c>
      <c r="C239" s="1">
        <v>551101</v>
      </c>
    </row>
    <row r="240" spans="1:3" hidden="1" x14ac:dyDescent="0.35">
      <c r="A240" s="1">
        <v>551101</v>
      </c>
      <c r="B240" t="s">
        <v>3966</v>
      </c>
      <c r="C240" s="1">
        <v>551101</v>
      </c>
    </row>
    <row r="241" spans="1:3" hidden="1" x14ac:dyDescent="0.35">
      <c r="A241" s="1">
        <v>551101</v>
      </c>
      <c r="B241" t="s">
        <v>3966</v>
      </c>
      <c r="C241" s="1">
        <v>551101</v>
      </c>
    </row>
    <row r="242" spans="1:3" hidden="1" x14ac:dyDescent="0.35">
      <c r="A242" s="1">
        <v>551101</v>
      </c>
      <c r="B242" t="s">
        <v>3966</v>
      </c>
      <c r="C242" s="1">
        <v>551101</v>
      </c>
    </row>
    <row r="243" spans="1:3" x14ac:dyDescent="0.35">
      <c r="A243" s="1">
        <v>551100</v>
      </c>
      <c r="B243" t="s">
        <v>3966</v>
      </c>
      <c r="C243" s="1">
        <v>551100</v>
      </c>
    </row>
    <row r="244" spans="1:3" x14ac:dyDescent="0.35">
      <c r="A244" s="1">
        <v>551100</v>
      </c>
      <c r="B244" t="s">
        <v>3966</v>
      </c>
      <c r="C244" s="1">
        <v>551100</v>
      </c>
    </row>
    <row r="245" spans="1:3" x14ac:dyDescent="0.35">
      <c r="A245" s="1">
        <v>551100</v>
      </c>
      <c r="B245" t="s">
        <v>3966</v>
      </c>
      <c r="C245" s="1">
        <v>551100</v>
      </c>
    </row>
    <row r="246" spans="1:3" x14ac:dyDescent="0.35">
      <c r="A246" s="1">
        <v>551100</v>
      </c>
      <c r="B246" t="s">
        <v>3966</v>
      </c>
      <c r="C246" s="1">
        <v>551100</v>
      </c>
    </row>
    <row r="247" spans="1:3" x14ac:dyDescent="0.35">
      <c r="A247" s="1">
        <v>551100</v>
      </c>
      <c r="B247" t="s">
        <v>3966</v>
      </c>
      <c r="C247" s="1">
        <v>551100</v>
      </c>
    </row>
    <row r="248" spans="1:3" x14ac:dyDescent="0.35">
      <c r="A248" s="1">
        <v>551100</v>
      </c>
      <c r="B248" t="s">
        <v>3966</v>
      </c>
      <c r="C248" s="1">
        <v>551100</v>
      </c>
    </row>
    <row r="249" spans="1:3" hidden="1" x14ac:dyDescent="0.35">
      <c r="A249" s="1">
        <v>550490</v>
      </c>
      <c r="B249" t="s">
        <v>3966</v>
      </c>
      <c r="C249" s="1">
        <v>550490</v>
      </c>
    </row>
    <row r="250" spans="1:3" hidden="1" x14ac:dyDescent="0.35">
      <c r="A250" s="1">
        <v>550420</v>
      </c>
      <c r="B250" t="s">
        <v>3966</v>
      </c>
      <c r="C250" s="1">
        <v>550420</v>
      </c>
    </row>
    <row r="251" spans="1:3" hidden="1" x14ac:dyDescent="0.35">
      <c r="A251" s="1">
        <v>550420</v>
      </c>
      <c r="B251" t="s">
        <v>3966</v>
      </c>
      <c r="C251" s="1">
        <v>550420</v>
      </c>
    </row>
    <row r="252" spans="1:3" hidden="1" x14ac:dyDescent="0.35">
      <c r="A252" s="1">
        <v>550420</v>
      </c>
      <c r="B252" t="s">
        <v>3966</v>
      </c>
      <c r="C252" s="1">
        <v>550420</v>
      </c>
    </row>
    <row r="253" spans="1:3" hidden="1" x14ac:dyDescent="0.35">
      <c r="A253" s="1">
        <v>550410</v>
      </c>
      <c r="B253" t="s">
        <v>3966</v>
      </c>
      <c r="C253" s="1">
        <v>550410</v>
      </c>
    </row>
    <row r="254" spans="1:3" hidden="1" x14ac:dyDescent="0.35">
      <c r="A254" s="1">
        <v>550400</v>
      </c>
      <c r="B254" t="s">
        <v>3966</v>
      </c>
      <c r="C254" s="1">
        <v>550400</v>
      </c>
    </row>
    <row r="255" spans="1:3" hidden="1" x14ac:dyDescent="0.35">
      <c r="A255" s="1">
        <v>550400</v>
      </c>
      <c r="B255" t="s">
        <v>3966</v>
      </c>
      <c r="C255" s="1">
        <v>550400</v>
      </c>
    </row>
    <row r="256" spans="1:3" hidden="1" x14ac:dyDescent="0.35">
      <c r="A256" s="1">
        <v>550400</v>
      </c>
      <c r="B256" t="s">
        <v>3966</v>
      </c>
      <c r="C256" s="1">
        <v>550400</v>
      </c>
    </row>
    <row r="257" spans="1:3" hidden="1" x14ac:dyDescent="0.35">
      <c r="A257" s="1">
        <v>550400</v>
      </c>
      <c r="B257" t="s">
        <v>3966</v>
      </c>
      <c r="C257" s="1">
        <v>550400</v>
      </c>
    </row>
    <row r="258" spans="1:3" hidden="1" x14ac:dyDescent="0.35">
      <c r="A258" s="1">
        <v>550400</v>
      </c>
      <c r="B258" t="s">
        <v>3966</v>
      </c>
      <c r="C258" s="1">
        <v>550400</v>
      </c>
    </row>
    <row r="259" spans="1:3" hidden="1" x14ac:dyDescent="0.35">
      <c r="A259" s="1">
        <v>550400</v>
      </c>
      <c r="B259" t="s">
        <v>3966</v>
      </c>
      <c r="C259" s="1">
        <v>550400</v>
      </c>
    </row>
    <row r="260" spans="1:3" hidden="1" x14ac:dyDescent="0.35">
      <c r="A260">
        <v>550304</v>
      </c>
      <c r="B260" t="s">
        <v>3966</v>
      </c>
      <c r="C260">
        <v>550304</v>
      </c>
    </row>
    <row r="261" spans="1:3" hidden="1" x14ac:dyDescent="0.35">
      <c r="A261">
        <v>550304</v>
      </c>
      <c r="B261" t="s">
        <v>3966</v>
      </c>
      <c r="C261">
        <v>550304</v>
      </c>
    </row>
    <row r="262" spans="1:3" hidden="1" x14ac:dyDescent="0.35">
      <c r="A262">
        <v>550304</v>
      </c>
      <c r="B262" t="s">
        <v>3966</v>
      </c>
      <c r="C262">
        <v>550304</v>
      </c>
    </row>
    <row r="263" spans="1:3" hidden="1" x14ac:dyDescent="0.35">
      <c r="A263">
        <v>550304</v>
      </c>
      <c r="B263" t="s">
        <v>3966</v>
      </c>
      <c r="C263">
        <v>550304</v>
      </c>
    </row>
    <row r="264" spans="1:3" hidden="1" x14ac:dyDescent="0.35">
      <c r="A264">
        <v>550303</v>
      </c>
      <c r="B264" t="s">
        <v>3966</v>
      </c>
      <c r="C264">
        <v>550303</v>
      </c>
    </row>
    <row r="265" spans="1:3" hidden="1" x14ac:dyDescent="0.35">
      <c r="A265">
        <v>550303</v>
      </c>
      <c r="B265" t="s">
        <v>3966</v>
      </c>
      <c r="C265">
        <v>550303</v>
      </c>
    </row>
    <row r="266" spans="1:3" hidden="1" x14ac:dyDescent="0.35">
      <c r="A266">
        <v>550302</v>
      </c>
      <c r="B266" t="s">
        <v>3966</v>
      </c>
      <c r="C266">
        <v>550302</v>
      </c>
    </row>
    <row r="267" spans="1:3" hidden="1" x14ac:dyDescent="0.35">
      <c r="A267">
        <v>550302</v>
      </c>
      <c r="B267" t="s">
        <v>3966</v>
      </c>
      <c r="C267">
        <v>550302</v>
      </c>
    </row>
    <row r="268" spans="1:3" hidden="1" x14ac:dyDescent="0.35">
      <c r="A268">
        <v>550302</v>
      </c>
      <c r="B268" t="s">
        <v>3966</v>
      </c>
      <c r="C268">
        <v>550302</v>
      </c>
    </row>
    <row r="269" spans="1:3" hidden="1" x14ac:dyDescent="0.35">
      <c r="A269">
        <v>550301</v>
      </c>
      <c r="B269" t="s">
        <v>3966</v>
      </c>
      <c r="C269">
        <v>550301</v>
      </c>
    </row>
    <row r="270" spans="1:3" hidden="1" x14ac:dyDescent="0.35">
      <c r="A270">
        <v>550301</v>
      </c>
      <c r="B270" t="s">
        <v>3966</v>
      </c>
      <c r="C270">
        <v>550301</v>
      </c>
    </row>
    <row r="271" spans="1:3" hidden="1" x14ac:dyDescent="0.35">
      <c r="A271" s="1">
        <v>550099</v>
      </c>
      <c r="B271" t="s">
        <v>3966</v>
      </c>
      <c r="C271" s="1">
        <v>550099</v>
      </c>
    </row>
    <row r="272" spans="1:3" hidden="1" x14ac:dyDescent="0.35">
      <c r="A272" s="1">
        <v>550099</v>
      </c>
      <c r="B272" t="s">
        <v>3966</v>
      </c>
      <c r="C272" s="1">
        <v>550099</v>
      </c>
    </row>
    <row r="273" spans="1:3" hidden="1" x14ac:dyDescent="0.35">
      <c r="A273" s="1">
        <v>550099</v>
      </c>
      <c r="B273" t="s">
        <v>3966</v>
      </c>
      <c r="C273" s="1">
        <v>550099</v>
      </c>
    </row>
    <row r="274" spans="1:3" hidden="1" x14ac:dyDescent="0.35">
      <c r="A274" s="1">
        <v>550099</v>
      </c>
      <c r="B274" t="s">
        <v>3966</v>
      </c>
      <c r="C274" s="1">
        <v>550099</v>
      </c>
    </row>
    <row r="275" spans="1:3" hidden="1" x14ac:dyDescent="0.35">
      <c r="A275" s="1">
        <v>550060</v>
      </c>
      <c r="B275" t="s">
        <v>3966</v>
      </c>
      <c r="C275" s="1">
        <v>550060</v>
      </c>
    </row>
    <row r="276" spans="1:3" hidden="1" x14ac:dyDescent="0.35">
      <c r="A276" s="1">
        <v>550060</v>
      </c>
      <c r="B276" t="s">
        <v>3966</v>
      </c>
      <c r="C276" s="1">
        <v>550060</v>
      </c>
    </row>
    <row r="277" spans="1:3" hidden="1" x14ac:dyDescent="0.35">
      <c r="A277" s="1">
        <v>550060</v>
      </c>
      <c r="B277" t="s">
        <v>3966</v>
      </c>
      <c r="C277" s="1">
        <v>550060</v>
      </c>
    </row>
    <row r="278" spans="1:3" hidden="1" x14ac:dyDescent="0.35">
      <c r="A278" s="1">
        <v>550060</v>
      </c>
      <c r="B278" t="s">
        <v>3966</v>
      </c>
      <c r="C278" s="1">
        <v>550060</v>
      </c>
    </row>
    <row r="279" spans="1:3" hidden="1" x14ac:dyDescent="0.35">
      <c r="A279" s="1">
        <v>550060</v>
      </c>
      <c r="B279" t="s">
        <v>3966</v>
      </c>
      <c r="C279" s="1">
        <v>550060</v>
      </c>
    </row>
    <row r="280" spans="1:3" hidden="1" x14ac:dyDescent="0.35">
      <c r="A280" s="1">
        <v>550060</v>
      </c>
      <c r="B280" t="s">
        <v>3966</v>
      </c>
      <c r="C280" s="1">
        <v>550060</v>
      </c>
    </row>
    <row r="281" spans="1:3" hidden="1" x14ac:dyDescent="0.35">
      <c r="A281" s="1">
        <v>550052</v>
      </c>
      <c r="B281" t="s">
        <v>3966</v>
      </c>
      <c r="C281" s="1">
        <v>550052</v>
      </c>
    </row>
    <row r="282" spans="1:3" hidden="1" x14ac:dyDescent="0.35">
      <c r="A282" s="1">
        <v>550041</v>
      </c>
      <c r="B282" t="s">
        <v>3966</v>
      </c>
      <c r="C282" s="1">
        <v>550041</v>
      </c>
    </row>
    <row r="283" spans="1:3" hidden="1" x14ac:dyDescent="0.35">
      <c r="A283" s="1">
        <v>550040</v>
      </c>
      <c r="B283" t="s">
        <v>3966</v>
      </c>
      <c r="C283" s="1">
        <v>550040</v>
      </c>
    </row>
    <row r="284" spans="1:3" hidden="1" x14ac:dyDescent="0.35">
      <c r="A284" s="1">
        <v>550040</v>
      </c>
      <c r="B284" t="s">
        <v>3966</v>
      </c>
      <c r="C284" s="1">
        <v>550040</v>
      </c>
    </row>
    <row r="285" spans="1:3" hidden="1" x14ac:dyDescent="0.35">
      <c r="A285" s="1">
        <v>550040</v>
      </c>
      <c r="B285" t="s">
        <v>3966</v>
      </c>
      <c r="C285" s="1">
        <v>550040</v>
      </c>
    </row>
    <row r="286" spans="1:3" hidden="1" x14ac:dyDescent="0.35">
      <c r="A286" s="1">
        <v>550040</v>
      </c>
      <c r="B286" t="s">
        <v>3966</v>
      </c>
      <c r="C286" s="1">
        <v>550040</v>
      </c>
    </row>
    <row r="287" spans="1:3" hidden="1" x14ac:dyDescent="0.35">
      <c r="A287" s="1">
        <v>550040</v>
      </c>
      <c r="B287" t="s">
        <v>3966</v>
      </c>
      <c r="C287" s="1">
        <v>550040</v>
      </c>
    </row>
    <row r="288" spans="1:3" hidden="1" x14ac:dyDescent="0.35">
      <c r="A288" s="1">
        <v>550012</v>
      </c>
      <c r="B288" t="s">
        <v>3966</v>
      </c>
      <c r="C288" s="1">
        <v>550012</v>
      </c>
    </row>
    <row r="289" spans="1:3" hidden="1" x14ac:dyDescent="0.35">
      <c r="A289" s="1">
        <v>550011</v>
      </c>
      <c r="B289" t="s">
        <v>3966</v>
      </c>
      <c r="C289" s="1">
        <v>550011</v>
      </c>
    </row>
    <row r="290" spans="1:3" hidden="1" x14ac:dyDescent="0.35">
      <c r="A290" s="1">
        <v>550010</v>
      </c>
      <c r="B290" t="s">
        <v>3966</v>
      </c>
      <c r="C290" s="1">
        <v>550010</v>
      </c>
    </row>
    <row r="291" spans="1:3" hidden="1" x14ac:dyDescent="0.35">
      <c r="A291" s="1">
        <v>550010</v>
      </c>
      <c r="B291" t="s">
        <v>3966</v>
      </c>
      <c r="C291" s="1">
        <v>550010</v>
      </c>
    </row>
    <row r="292" spans="1:3" hidden="1" x14ac:dyDescent="0.35">
      <c r="A292" s="1">
        <v>550010</v>
      </c>
      <c r="B292" t="s">
        <v>3966</v>
      </c>
      <c r="C292" s="1">
        <v>550010</v>
      </c>
    </row>
    <row r="293" spans="1:3" hidden="1" x14ac:dyDescent="0.35">
      <c r="A293" s="1">
        <v>550010</v>
      </c>
      <c r="B293" t="s">
        <v>3966</v>
      </c>
      <c r="C293" s="1">
        <v>550010</v>
      </c>
    </row>
    <row r="294" spans="1:3" hidden="1" x14ac:dyDescent="0.35">
      <c r="A294" s="1">
        <v>550010</v>
      </c>
      <c r="B294" t="s">
        <v>3966</v>
      </c>
      <c r="C294" s="1">
        <v>550010</v>
      </c>
    </row>
    <row r="295" spans="1:3" hidden="1" x14ac:dyDescent="0.35">
      <c r="A295" s="1">
        <v>550010</v>
      </c>
      <c r="B295" t="s">
        <v>3966</v>
      </c>
      <c r="C295" s="1">
        <v>550010</v>
      </c>
    </row>
    <row r="296" spans="1:3" hidden="1" x14ac:dyDescent="0.35">
      <c r="A296" s="1">
        <v>550010</v>
      </c>
      <c r="B296" t="s">
        <v>3966</v>
      </c>
      <c r="C296" s="1">
        <v>550010</v>
      </c>
    </row>
    <row r="297" spans="1:3" hidden="1" x14ac:dyDescent="0.35">
      <c r="A297" s="1">
        <v>550010</v>
      </c>
      <c r="B297" t="s">
        <v>3966</v>
      </c>
      <c r="C297" s="1">
        <v>550010</v>
      </c>
    </row>
    <row r="298" spans="1:3" hidden="1" x14ac:dyDescent="0.35">
      <c r="A298" s="1">
        <v>550010</v>
      </c>
      <c r="B298" t="s">
        <v>3966</v>
      </c>
      <c r="C298" s="1">
        <v>550010</v>
      </c>
    </row>
    <row r="299" spans="1:3" hidden="1" x14ac:dyDescent="0.35">
      <c r="A299" s="1">
        <v>550010</v>
      </c>
      <c r="B299" t="s">
        <v>3966</v>
      </c>
      <c r="C299" s="1">
        <v>550010</v>
      </c>
    </row>
    <row r="300" spans="1:3" hidden="1" x14ac:dyDescent="0.35">
      <c r="A300" s="1">
        <v>550010</v>
      </c>
      <c r="B300" t="s">
        <v>3966</v>
      </c>
      <c r="C300" s="1">
        <v>550010</v>
      </c>
    </row>
    <row r="301" spans="1:3" hidden="1" x14ac:dyDescent="0.35">
      <c r="A301" s="1">
        <v>550010</v>
      </c>
      <c r="B301" t="s">
        <v>3966</v>
      </c>
      <c r="C301" s="1">
        <v>550010</v>
      </c>
    </row>
    <row r="302" spans="1:3" hidden="1" x14ac:dyDescent="0.35">
      <c r="A302" s="1">
        <v>550010</v>
      </c>
      <c r="B302" t="s">
        <v>3966</v>
      </c>
      <c r="C302" s="1">
        <v>550010</v>
      </c>
    </row>
    <row r="303" spans="1:3" hidden="1" x14ac:dyDescent="0.35">
      <c r="A303" s="1">
        <v>550010</v>
      </c>
      <c r="B303" t="s">
        <v>3966</v>
      </c>
      <c r="C303" s="1">
        <v>550010</v>
      </c>
    </row>
    <row r="304" spans="1:3" hidden="1" x14ac:dyDescent="0.35">
      <c r="A304" s="1">
        <v>550010</v>
      </c>
      <c r="B304" t="s">
        <v>3966</v>
      </c>
      <c r="C304" s="1">
        <v>550010</v>
      </c>
    </row>
    <row r="305" spans="1:3" hidden="1" x14ac:dyDescent="0.35">
      <c r="A305" s="1">
        <v>550010</v>
      </c>
      <c r="B305" t="s">
        <v>3966</v>
      </c>
      <c r="C305" s="1">
        <v>550010</v>
      </c>
    </row>
    <row r="306" spans="1:3" hidden="1" x14ac:dyDescent="0.35">
      <c r="A306" s="1">
        <v>550010</v>
      </c>
      <c r="B306" t="s">
        <v>3966</v>
      </c>
      <c r="C306" s="1">
        <v>550010</v>
      </c>
    </row>
    <row r="307" spans="1:3" hidden="1" x14ac:dyDescent="0.35">
      <c r="A307" s="1">
        <v>550010</v>
      </c>
      <c r="B307" t="s">
        <v>3966</v>
      </c>
      <c r="C307" s="1">
        <v>550010</v>
      </c>
    </row>
    <row r="308" spans="1:3" hidden="1" x14ac:dyDescent="0.35">
      <c r="A308" s="1">
        <v>550010</v>
      </c>
      <c r="B308" t="s">
        <v>3966</v>
      </c>
      <c r="C308" s="1">
        <v>550010</v>
      </c>
    </row>
    <row r="309" spans="1:3" hidden="1" x14ac:dyDescent="0.35">
      <c r="A309" s="1">
        <v>550010</v>
      </c>
      <c r="B309" t="s">
        <v>3966</v>
      </c>
      <c r="C309" s="1">
        <v>550010</v>
      </c>
    </row>
    <row r="310" spans="1:3" hidden="1" x14ac:dyDescent="0.35">
      <c r="A310" s="1">
        <v>550010</v>
      </c>
      <c r="B310" t="s">
        <v>3966</v>
      </c>
      <c r="C310" s="1">
        <v>550010</v>
      </c>
    </row>
    <row r="311" spans="1:3" hidden="1" x14ac:dyDescent="0.35">
      <c r="A311" s="1">
        <v>550010</v>
      </c>
      <c r="B311" t="s">
        <v>3966</v>
      </c>
      <c r="C311" s="1">
        <v>550010</v>
      </c>
    </row>
    <row r="312" spans="1:3" hidden="1" x14ac:dyDescent="0.35">
      <c r="A312" s="1">
        <v>550001</v>
      </c>
      <c r="B312" t="s">
        <v>3966</v>
      </c>
      <c r="C312" s="1">
        <v>550001</v>
      </c>
    </row>
    <row r="313" spans="1:3" hidden="1" x14ac:dyDescent="0.35">
      <c r="A313" s="1">
        <v>550000</v>
      </c>
      <c r="B313" t="s">
        <v>3966</v>
      </c>
      <c r="C313" s="1">
        <v>550000</v>
      </c>
    </row>
    <row r="314" spans="1:3" hidden="1" x14ac:dyDescent="0.35">
      <c r="A314" s="1">
        <v>506040</v>
      </c>
      <c r="B314" t="s">
        <v>3968</v>
      </c>
      <c r="C314" s="1">
        <v>506040</v>
      </c>
    </row>
    <row r="315" spans="1:3" hidden="1" x14ac:dyDescent="0.35">
      <c r="A315" s="1">
        <v>506040</v>
      </c>
      <c r="B315" t="s">
        <v>3968</v>
      </c>
      <c r="C315" s="1">
        <v>506040</v>
      </c>
    </row>
    <row r="316" spans="1:3" hidden="1" x14ac:dyDescent="0.35">
      <c r="A316" s="1">
        <v>506040</v>
      </c>
      <c r="B316" t="s">
        <v>3968</v>
      </c>
      <c r="C316" s="1">
        <v>506040</v>
      </c>
    </row>
    <row r="317" spans="1:3" hidden="1" x14ac:dyDescent="0.35">
      <c r="A317" s="1">
        <v>506040</v>
      </c>
      <c r="B317" t="s">
        <v>3968</v>
      </c>
      <c r="C317" s="1">
        <v>506040</v>
      </c>
    </row>
    <row r="318" spans="1:3" hidden="1" x14ac:dyDescent="0.35">
      <c r="A318" s="1">
        <v>506040</v>
      </c>
      <c r="B318" t="s">
        <v>3968</v>
      </c>
      <c r="C318" s="1">
        <v>506040</v>
      </c>
    </row>
    <row r="319" spans="1:3" hidden="1" x14ac:dyDescent="0.35">
      <c r="A319" s="1">
        <v>506040</v>
      </c>
      <c r="B319" t="s">
        <v>3968</v>
      </c>
      <c r="C319" s="1">
        <v>506040</v>
      </c>
    </row>
    <row r="320" spans="1:3" hidden="1" x14ac:dyDescent="0.35">
      <c r="A320" s="1">
        <v>506040</v>
      </c>
      <c r="B320" t="s">
        <v>3968</v>
      </c>
      <c r="C320" s="1">
        <v>506040</v>
      </c>
    </row>
    <row r="321" spans="1:3" hidden="1" x14ac:dyDescent="0.35">
      <c r="A321" s="1">
        <v>506040</v>
      </c>
      <c r="B321" t="s">
        <v>3968</v>
      </c>
      <c r="C321" s="1">
        <v>506040</v>
      </c>
    </row>
    <row r="322" spans="1:3" hidden="1" x14ac:dyDescent="0.35">
      <c r="A322" s="1">
        <v>506040</v>
      </c>
      <c r="B322" t="s">
        <v>3968</v>
      </c>
      <c r="C322" s="1">
        <v>506040</v>
      </c>
    </row>
    <row r="323" spans="1:3" hidden="1" x14ac:dyDescent="0.35">
      <c r="A323" s="1">
        <v>506040</v>
      </c>
      <c r="B323" t="s">
        <v>3968</v>
      </c>
      <c r="C323" s="1">
        <v>506040</v>
      </c>
    </row>
    <row r="324" spans="1:3" hidden="1" x14ac:dyDescent="0.35">
      <c r="A324" s="1">
        <v>506040</v>
      </c>
      <c r="B324" t="s">
        <v>3968</v>
      </c>
      <c r="C324" s="1">
        <v>506040</v>
      </c>
    </row>
    <row r="325" spans="1:3" hidden="1" x14ac:dyDescent="0.35">
      <c r="A325" s="1">
        <v>506040</v>
      </c>
      <c r="B325" t="s">
        <v>3968</v>
      </c>
      <c r="C325" s="1">
        <v>506040</v>
      </c>
    </row>
    <row r="326" spans="1:3" hidden="1" x14ac:dyDescent="0.35">
      <c r="A326" s="1">
        <v>506040</v>
      </c>
      <c r="B326" t="s">
        <v>3968</v>
      </c>
      <c r="C326" s="1">
        <v>506040</v>
      </c>
    </row>
    <row r="327" spans="1:3" hidden="1" x14ac:dyDescent="0.35">
      <c r="A327" s="1">
        <v>506040</v>
      </c>
      <c r="B327" t="s">
        <v>3968</v>
      </c>
      <c r="C327" s="1">
        <v>506040</v>
      </c>
    </row>
    <row r="328" spans="1:3" hidden="1" x14ac:dyDescent="0.35">
      <c r="A328" s="1">
        <v>506040</v>
      </c>
      <c r="B328" t="s">
        <v>3968</v>
      </c>
      <c r="C328" s="1">
        <v>506040</v>
      </c>
    </row>
    <row r="329" spans="1:3" hidden="1" x14ac:dyDescent="0.35">
      <c r="A329" s="1">
        <v>506040</v>
      </c>
      <c r="B329" t="s">
        <v>3968</v>
      </c>
      <c r="C329" s="1">
        <v>506040</v>
      </c>
    </row>
    <row r="330" spans="1:3" hidden="1" x14ac:dyDescent="0.35">
      <c r="A330" s="1">
        <v>506040</v>
      </c>
      <c r="B330" t="s">
        <v>3968</v>
      </c>
      <c r="C330" s="1">
        <v>506040</v>
      </c>
    </row>
    <row r="331" spans="1:3" hidden="1" x14ac:dyDescent="0.35">
      <c r="A331" s="1">
        <v>506040</v>
      </c>
      <c r="B331" t="s">
        <v>3968</v>
      </c>
      <c r="C331" s="1">
        <v>506040</v>
      </c>
    </row>
    <row r="332" spans="1:3" hidden="1" x14ac:dyDescent="0.35">
      <c r="A332" s="1">
        <v>506040</v>
      </c>
      <c r="B332" t="s">
        <v>3968</v>
      </c>
      <c r="C332" s="1">
        <v>506040</v>
      </c>
    </row>
    <row r="333" spans="1:3" hidden="1" x14ac:dyDescent="0.35">
      <c r="A333" s="1">
        <v>506040</v>
      </c>
      <c r="B333" t="s">
        <v>3968</v>
      </c>
      <c r="C333" s="1">
        <v>506040</v>
      </c>
    </row>
    <row r="334" spans="1:3" hidden="1" x14ac:dyDescent="0.35">
      <c r="A334" s="1">
        <v>506040</v>
      </c>
      <c r="B334" t="s">
        <v>3968</v>
      </c>
      <c r="C334" s="1">
        <v>506040</v>
      </c>
    </row>
    <row r="335" spans="1:3" hidden="1" x14ac:dyDescent="0.35">
      <c r="A335" s="1">
        <v>506040</v>
      </c>
      <c r="B335" t="s">
        <v>3968</v>
      </c>
      <c r="C335" s="1">
        <v>506040</v>
      </c>
    </row>
    <row r="336" spans="1:3" hidden="1" x14ac:dyDescent="0.35">
      <c r="A336" s="1">
        <v>506040</v>
      </c>
      <c r="B336" t="s">
        <v>3968</v>
      </c>
      <c r="C336" s="1">
        <v>506040</v>
      </c>
    </row>
    <row r="337" spans="1:3" hidden="1" x14ac:dyDescent="0.35">
      <c r="A337" s="1">
        <v>506040</v>
      </c>
      <c r="B337" t="s">
        <v>3968</v>
      </c>
      <c r="C337" s="1">
        <v>506040</v>
      </c>
    </row>
    <row r="338" spans="1:3" hidden="1" x14ac:dyDescent="0.35">
      <c r="A338" s="1">
        <v>506040</v>
      </c>
      <c r="B338" t="s">
        <v>3968</v>
      </c>
      <c r="C338" s="1">
        <v>506040</v>
      </c>
    </row>
    <row r="339" spans="1:3" hidden="1" x14ac:dyDescent="0.35">
      <c r="A339" s="1">
        <v>506040</v>
      </c>
      <c r="B339" t="s">
        <v>3968</v>
      </c>
      <c r="C339" s="1">
        <v>506040</v>
      </c>
    </row>
    <row r="340" spans="1:3" hidden="1" x14ac:dyDescent="0.35">
      <c r="A340" s="1">
        <v>506040</v>
      </c>
      <c r="B340" t="s">
        <v>3968</v>
      </c>
      <c r="C340" s="1">
        <v>506040</v>
      </c>
    </row>
    <row r="341" spans="1:3" hidden="1" x14ac:dyDescent="0.35">
      <c r="A341" s="1">
        <v>506040</v>
      </c>
      <c r="B341" t="s">
        <v>3968</v>
      </c>
      <c r="C341" s="1">
        <v>506040</v>
      </c>
    </row>
    <row r="342" spans="1:3" hidden="1" x14ac:dyDescent="0.35">
      <c r="A342" s="1">
        <v>506040</v>
      </c>
      <c r="B342" t="s">
        <v>3968</v>
      </c>
      <c r="C342" s="1">
        <v>506040</v>
      </c>
    </row>
    <row r="343" spans="1:3" hidden="1" x14ac:dyDescent="0.35">
      <c r="A343" s="1">
        <v>506040</v>
      </c>
      <c r="B343" t="s">
        <v>3968</v>
      </c>
      <c r="C343" s="1">
        <v>506040</v>
      </c>
    </row>
    <row r="344" spans="1:3" hidden="1" x14ac:dyDescent="0.35">
      <c r="A344" s="1">
        <v>506040</v>
      </c>
      <c r="B344" t="s">
        <v>3968</v>
      </c>
      <c r="C344" s="1">
        <v>506040</v>
      </c>
    </row>
    <row r="345" spans="1:3" hidden="1" x14ac:dyDescent="0.35">
      <c r="A345" s="1">
        <v>506040</v>
      </c>
      <c r="B345" t="s">
        <v>3968</v>
      </c>
      <c r="C345" s="1">
        <v>506040</v>
      </c>
    </row>
    <row r="346" spans="1:3" hidden="1" x14ac:dyDescent="0.35">
      <c r="A346" s="1">
        <v>506040</v>
      </c>
      <c r="B346" t="s">
        <v>3968</v>
      </c>
      <c r="C346" s="1">
        <v>506040</v>
      </c>
    </row>
    <row r="347" spans="1:3" hidden="1" x14ac:dyDescent="0.35">
      <c r="A347" s="1">
        <v>506040</v>
      </c>
      <c r="B347" t="s">
        <v>3968</v>
      </c>
      <c r="C347" s="1">
        <v>506040</v>
      </c>
    </row>
    <row r="348" spans="1:3" hidden="1" x14ac:dyDescent="0.35">
      <c r="A348" s="1">
        <v>506040</v>
      </c>
      <c r="B348" t="s">
        <v>3968</v>
      </c>
      <c r="C348" s="1">
        <v>506040</v>
      </c>
    </row>
    <row r="349" spans="1:3" hidden="1" x14ac:dyDescent="0.35">
      <c r="A349" s="1">
        <v>506040</v>
      </c>
      <c r="B349" t="s">
        <v>3968</v>
      </c>
      <c r="C349" s="1">
        <v>506040</v>
      </c>
    </row>
    <row r="350" spans="1:3" hidden="1" x14ac:dyDescent="0.35">
      <c r="A350">
        <v>506030</v>
      </c>
      <c r="B350" t="s">
        <v>3968</v>
      </c>
      <c r="C350">
        <v>506030</v>
      </c>
    </row>
    <row r="351" spans="1:3" hidden="1" x14ac:dyDescent="0.35">
      <c r="A351">
        <v>506030</v>
      </c>
      <c r="B351" t="s">
        <v>3968</v>
      </c>
      <c r="C351">
        <v>506030</v>
      </c>
    </row>
    <row r="352" spans="1:3" hidden="1" x14ac:dyDescent="0.35">
      <c r="A352" s="1">
        <v>506010</v>
      </c>
      <c r="B352" t="s">
        <v>3968</v>
      </c>
      <c r="C352" s="1">
        <v>506010</v>
      </c>
    </row>
    <row r="353" spans="1:3" hidden="1" x14ac:dyDescent="0.35">
      <c r="A353" s="1">
        <v>506000</v>
      </c>
      <c r="B353" t="s">
        <v>3968</v>
      </c>
      <c r="C353" s="1">
        <v>506000</v>
      </c>
    </row>
    <row r="354" spans="1:3" hidden="1" x14ac:dyDescent="0.35">
      <c r="A354" s="1">
        <v>506000</v>
      </c>
      <c r="B354" t="s">
        <v>3968</v>
      </c>
      <c r="C354" s="1">
        <v>506000</v>
      </c>
    </row>
    <row r="355" spans="1:3" hidden="1" x14ac:dyDescent="0.35">
      <c r="A355" s="1">
        <v>506000</v>
      </c>
      <c r="B355" t="s">
        <v>3968</v>
      </c>
      <c r="C355" s="1">
        <v>506000</v>
      </c>
    </row>
    <row r="356" spans="1:3" hidden="1" x14ac:dyDescent="0.35">
      <c r="A356" s="1">
        <v>506000</v>
      </c>
      <c r="B356" t="s">
        <v>3968</v>
      </c>
      <c r="C356" s="1">
        <v>506000</v>
      </c>
    </row>
    <row r="357" spans="1:3" hidden="1" x14ac:dyDescent="0.35">
      <c r="A357" s="1">
        <v>506000</v>
      </c>
      <c r="B357" t="s">
        <v>3968</v>
      </c>
      <c r="C357" s="1">
        <v>506000</v>
      </c>
    </row>
    <row r="358" spans="1:3" hidden="1" x14ac:dyDescent="0.35">
      <c r="A358" s="1">
        <v>506000</v>
      </c>
      <c r="B358" t="s">
        <v>3968</v>
      </c>
      <c r="C358" s="1">
        <v>506000</v>
      </c>
    </row>
    <row r="359" spans="1:3" hidden="1" x14ac:dyDescent="0.35">
      <c r="A359" s="1">
        <v>506000</v>
      </c>
      <c r="B359" t="s">
        <v>3968</v>
      </c>
      <c r="C359" s="1">
        <v>506000</v>
      </c>
    </row>
    <row r="360" spans="1:3" hidden="1" x14ac:dyDescent="0.35">
      <c r="A360" s="1">
        <v>506000</v>
      </c>
      <c r="B360" t="s">
        <v>3968</v>
      </c>
      <c r="C360" s="1">
        <v>506000</v>
      </c>
    </row>
    <row r="361" spans="1:3" hidden="1" x14ac:dyDescent="0.35">
      <c r="A361" s="1">
        <v>506000</v>
      </c>
      <c r="B361" t="s">
        <v>3968</v>
      </c>
      <c r="C361" s="1">
        <v>506000</v>
      </c>
    </row>
    <row r="362" spans="1:3" hidden="1" x14ac:dyDescent="0.35">
      <c r="A362" s="1">
        <v>506000</v>
      </c>
      <c r="B362" t="s">
        <v>3968</v>
      </c>
      <c r="C362" s="1">
        <v>506000</v>
      </c>
    </row>
    <row r="363" spans="1:3" hidden="1" x14ac:dyDescent="0.35">
      <c r="A363" s="1">
        <v>506000</v>
      </c>
      <c r="B363" t="s">
        <v>3968</v>
      </c>
      <c r="C363" s="1">
        <v>506000</v>
      </c>
    </row>
    <row r="364" spans="1:3" hidden="1" x14ac:dyDescent="0.35">
      <c r="A364" s="1">
        <v>506000</v>
      </c>
      <c r="B364" t="s">
        <v>3968</v>
      </c>
      <c r="C364" s="1">
        <v>506000</v>
      </c>
    </row>
    <row r="365" spans="1:3" hidden="1" x14ac:dyDescent="0.35">
      <c r="A365" s="1">
        <v>506000</v>
      </c>
      <c r="B365" t="s">
        <v>3968</v>
      </c>
      <c r="C365" s="1">
        <v>506000</v>
      </c>
    </row>
    <row r="366" spans="1:3" hidden="1" x14ac:dyDescent="0.35">
      <c r="A366" s="1">
        <v>506000</v>
      </c>
      <c r="B366" t="s">
        <v>3968</v>
      </c>
      <c r="C366" s="1">
        <v>506000</v>
      </c>
    </row>
    <row r="367" spans="1:3" hidden="1" x14ac:dyDescent="0.35">
      <c r="A367" s="1">
        <v>506000</v>
      </c>
      <c r="B367" t="s">
        <v>3968</v>
      </c>
      <c r="C367" s="1">
        <v>506000</v>
      </c>
    </row>
    <row r="368" spans="1:3" hidden="1" x14ac:dyDescent="0.35">
      <c r="A368" s="1">
        <v>506000</v>
      </c>
      <c r="B368" t="s">
        <v>3968</v>
      </c>
      <c r="C368" s="1">
        <v>506000</v>
      </c>
    </row>
    <row r="369" spans="1:3" hidden="1" x14ac:dyDescent="0.35">
      <c r="A369" s="1">
        <v>506000</v>
      </c>
      <c r="B369" t="s">
        <v>3968</v>
      </c>
      <c r="C369" s="1">
        <v>506000</v>
      </c>
    </row>
    <row r="370" spans="1:3" hidden="1" x14ac:dyDescent="0.35">
      <c r="A370" s="1">
        <v>506000</v>
      </c>
      <c r="B370" t="s">
        <v>3968</v>
      </c>
      <c r="C370" s="1">
        <v>506000</v>
      </c>
    </row>
    <row r="371" spans="1:3" hidden="1" x14ac:dyDescent="0.35">
      <c r="A371" s="1">
        <v>506000</v>
      </c>
      <c r="B371" t="s">
        <v>3968</v>
      </c>
      <c r="C371" s="1">
        <v>506000</v>
      </c>
    </row>
    <row r="372" spans="1:3" hidden="1" x14ac:dyDescent="0.35">
      <c r="A372" s="1">
        <v>506000</v>
      </c>
      <c r="B372" t="s">
        <v>3968</v>
      </c>
      <c r="C372" s="1">
        <v>506000</v>
      </c>
    </row>
    <row r="373" spans="1:3" hidden="1" x14ac:dyDescent="0.35">
      <c r="A373" s="1">
        <v>506000</v>
      </c>
      <c r="B373" t="s">
        <v>3968</v>
      </c>
      <c r="C373" s="1">
        <v>506000</v>
      </c>
    </row>
    <row r="374" spans="1:3" hidden="1" x14ac:dyDescent="0.35">
      <c r="A374" s="1">
        <v>506000</v>
      </c>
      <c r="B374" t="s">
        <v>3968</v>
      </c>
      <c r="C374" s="1">
        <v>506000</v>
      </c>
    </row>
    <row r="375" spans="1:3" hidden="1" x14ac:dyDescent="0.35">
      <c r="A375" s="1">
        <v>506000</v>
      </c>
      <c r="B375" t="s">
        <v>3968</v>
      </c>
      <c r="C375" s="1">
        <v>506000</v>
      </c>
    </row>
    <row r="376" spans="1:3" hidden="1" x14ac:dyDescent="0.35">
      <c r="A376" s="1">
        <v>506000</v>
      </c>
      <c r="B376" t="s">
        <v>3968</v>
      </c>
      <c r="C376" s="1">
        <v>506000</v>
      </c>
    </row>
    <row r="377" spans="1:3" hidden="1" x14ac:dyDescent="0.35">
      <c r="A377" s="1">
        <v>506000</v>
      </c>
      <c r="B377" t="s">
        <v>3968</v>
      </c>
      <c r="C377" s="1">
        <v>506000</v>
      </c>
    </row>
    <row r="378" spans="1:3" hidden="1" x14ac:dyDescent="0.35">
      <c r="A378" s="1">
        <v>506000</v>
      </c>
      <c r="B378" t="s">
        <v>3968</v>
      </c>
      <c r="C378" s="1">
        <v>506000</v>
      </c>
    </row>
    <row r="379" spans="1:3" hidden="1" x14ac:dyDescent="0.35">
      <c r="A379" s="1">
        <v>506000</v>
      </c>
      <c r="B379" t="s">
        <v>3968</v>
      </c>
      <c r="C379" s="1">
        <v>506000</v>
      </c>
    </row>
    <row r="380" spans="1:3" hidden="1" x14ac:dyDescent="0.35">
      <c r="A380" s="1">
        <v>506000</v>
      </c>
      <c r="B380" t="s">
        <v>3968</v>
      </c>
      <c r="C380" s="1">
        <v>506000</v>
      </c>
    </row>
    <row r="381" spans="1:3" hidden="1" x14ac:dyDescent="0.35">
      <c r="A381" s="1">
        <v>506000</v>
      </c>
      <c r="B381" t="s">
        <v>3968</v>
      </c>
      <c r="C381" s="1">
        <v>506000</v>
      </c>
    </row>
    <row r="382" spans="1:3" hidden="1" x14ac:dyDescent="0.35">
      <c r="A382" s="1">
        <v>506000</v>
      </c>
      <c r="B382" t="s">
        <v>3968</v>
      </c>
      <c r="C382" s="1">
        <v>506000</v>
      </c>
    </row>
    <row r="383" spans="1:3" hidden="1" x14ac:dyDescent="0.35">
      <c r="A383" s="1">
        <v>506000</v>
      </c>
      <c r="B383" t="s">
        <v>3968</v>
      </c>
      <c r="C383" s="1">
        <v>506000</v>
      </c>
    </row>
    <row r="384" spans="1:3" hidden="1" x14ac:dyDescent="0.35">
      <c r="A384" s="1">
        <v>506000</v>
      </c>
      <c r="B384" t="s">
        <v>3968</v>
      </c>
      <c r="C384" s="1">
        <v>506000</v>
      </c>
    </row>
    <row r="385" spans="1:3" hidden="1" x14ac:dyDescent="0.35">
      <c r="A385" s="1">
        <v>506000</v>
      </c>
      <c r="B385" t="s">
        <v>3968</v>
      </c>
      <c r="C385" s="1">
        <v>506000</v>
      </c>
    </row>
    <row r="386" spans="1:3" hidden="1" x14ac:dyDescent="0.35">
      <c r="A386" s="1">
        <v>506000</v>
      </c>
      <c r="B386" t="s">
        <v>3968</v>
      </c>
      <c r="C386" s="1">
        <v>506000</v>
      </c>
    </row>
    <row r="387" spans="1:3" hidden="1" x14ac:dyDescent="0.35">
      <c r="A387" s="1">
        <v>506000</v>
      </c>
      <c r="B387" t="s">
        <v>3968</v>
      </c>
      <c r="C387" s="1">
        <v>506000</v>
      </c>
    </row>
    <row r="388" spans="1:3" hidden="1" x14ac:dyDescent="0.35">
      <c r="A388" s="1">
        <v>506000</v>
      </c>
      <c r="B388" t="s">
        <v>3968</v>
      </c>
      <c r="C388" s="1">
        <v>506000</v>
      </c>
    </row>
    <row r="389" spans="1:3" hidden="1" x14ac:dyDescent="0.35">
      <c r="A389" s="1">
        <v>505092</v>
      </c>
      <c r="B389" t="s">
        <v>3968</v>
      </c>
      <c r="C389" s="1">
        <v>505092</v>
      </c>
    </row>
    <row r="390" spans="1:3" hidden="1" x14ac:dyDescent="0.35">
      <c r="A390" s="1">
        <v>505092</v>
      </c>
      <c r="B390" t="s">
        <v>3968</v>
      </c>
      <c r="C390" s="1">
        <v>505092</v>
      </c>
    </row>
    <row r="391" spans="1:3" hidden="1" x14ac:dyDescent="0.35">
      <c r="A391" s="1">
        <v>505091</v>
      </c>
      <c r="B391" t="s">
        <v>3968</v>
      </c>
      <c r="C391" s="1">
        <v>505091</v>
      </c>
    </row>
    <row r="392" spans="1:3" hidden="1" x14ac:dyDescent="0.35">
      <c r="A392" s="1">
        <v>505091</v>
      </c>
      <c r="B392" t="s">
        <v>3968</v>
      </c>
      <c r="C392" s="1">
        <v>505091</v>
      </c>
    </row>
    <row r="393" spans="1:3" hidden="1" x14ac:dyDescent="0.35">
      <c r="A393" s="1">
        <v>505091</v>
      </c>
      <c r="B393" t="s">
        <v>3968</v>
      </c>
      <c r="C393" s="1">
        <v>505091</v>
      </c>
    </row>
    <row r="394" spans="1:3" hidden="1" x14ac:dyDescent="0.35">
      <c r="A394" s="1">
        <v>505090</v>
      </c>
      <c r="B394" t="s">
        <v>3968</v>
      </c>
      <c r="C394" s="1">
        <v>505090</v>
      </c>
    </row>
    <row r="395" spans="1:3" hidden="1" x14ac:dyDescent="0.35">
      <c r="A395" s="1">
        <v>500500</v>
      </c>
      <c r="B395" t="s">
        <v>3968</v>
      </c>
      <c r="C395" s="1">
        <v>500500</v>
      </c>
    </row>
    <row r="396" spans="1:3" hidden="1" x14ac:dyDescent="0.35">
      <c r="A396" s="1">
        <v>500500</v>
      </c>
      <c r="B396" t="s">
        <v>3968</v>
      </c>
      <c r="C396" s="1">
        <v>500500</v>
      </c>
    </row>
    <row r="397" spans="1:3" hidden="1" x14ac:dyDescent="0.35">
      <c r="A397" s="1">
        <v>500500</v>
      </c>
      <c r="B397" t="s">
        <v>3968</v>
      </c>
      <c r="C397" s="1">
        <v>500500</v>
      </c>
    </row>
    <row r="398" spans="1:3" hidden="1" x14ac:dyDescent="0.35">
      <c r="A398" s="1">
        <v>500500</v>
      </c>
      <c r="B398" t="s">
        <v>3968</v>
      </c>
      <c r="C398" s="1">
        <v>500500</v>
      </c>
    </row>
    <row r="399" spans="1:3" hidden="1" x14ac:dyDescent="0.35">
      <c r="A399" s="1">
        <v>500500</v>
      </c>
      <c r="B399" t="s">
        <v>3968</v>
      </c>
      <c r="C399" s="1">
        <v>500500</v>
      </c>
    </row>
    <row r="400" spans="1:3" hidden="1" x14ac:dyDescent="0.35">
      <c r="A400" s="1">
        <v>500500</v>
      </c>
      <c r="B400" t="s">
        <v>3968</v>
      </c>
      <c r="C400" s="1">
        <v>500500</v>
      </c>
    </row>
    <row r="401" spans="1:3" hidden="1" x14ac:dyDescent="0.35">
      <c r="A401" s="1">
        <v>500500</v>
      </c>
      <c r="B401" t="s">
        <v>3968</v>
      </c>
      <c r="C401" s="1">
        <v>500500</v>
      </c>
    </row>
    <row r="402" spans="1:3" hidden="1" x14ac:dyDescent="0.35">
      <c r="A402" s="1">
        <v>500500</v>
      </c>
      <c r="B402" t="s">
        <v>3968</v>
      </c>
      <c r="C402" s="1">
        <v>500500</v>
      </c>
    </row>
    <row r="403" spans="1:3" hidden="1" x14ac:dyDescent="0.35">
      <c r="A403" s="1">
        <v>500500</v>
      </c>
      <c r="B403" t="s">
        <v>3968</v>
      </c>
      <c r="C403" s="1">
        <v>500500</v>
      </c>
    </row>
    <row r="404" spans="1:3" hidden="1" x14ac:dyDescent="0.35">
      <c r="A404" s="1">
        <v>500500</v>
      </c>
      <c r="B404" t="s">
        <v>3968</v>
      </c>
      <c r="C404" s="1">
        <v>500500</v>
      </c>
    </row>
    <row r="405" spans="1:3" hidden="1" x14ac:dyDescent="0.35">
      <c r="A405" s="1">
        <v>500500</v>
      </c>
      <c r="B405" t="s">
        <v>3968</v>
      </c>
      <c r="C405" s="1">
        <v>500500</v>
      </c>
    </row>
    <row r="406" spans="1:3" hidden="1" x14ac:dyDescent="0.35">
      <c r="A406">
        <v>500430</v>
      </c>
      <c r="B406" t="s">
        <v>3968</v>
      </c>
      <c r="C406">
        <v>500430</v>
      </c>
    </row>
    <row r="407" spans="1:3" hidden="1" x14ac:dyDescent="0.35">
      <c r="A407" s="1">
        <v>500287</v>
      </c>
      <c r="B407" t="s">
        <v>3968</v>
      </c>
      <c r="C407" s="1">
        <v>500287</v>
      </c>
    </row>
    <row r="408" spans="1:3" hidden="1" x14ac:dyDescent="0.35">
      <c r="A408" s="1">
        <v>500280</v>
      </c>
      <c r="B408" t="s">
        <v>3968</v>
      </c>
      <c r="C408" s="1">
        <v>500280</v>
      </c>
    </row>
    <row r="409" spans="1:3" hidden="1" x14ac:dyDescent="0.35">
      <c r="A409" s="1">
        <v>500280</v>
      </c>
      <c r="B409" t="s">
        <v>3968</v>
      </c>
      <c r="C409" s="1">
        <v>500280</v>
      </c>
    </row>
    <row r="410" spans="1:3" hidden="1" x14ac:dyDescent="0.35">
      <c r="A410" s="1">
        <v>500280</v>
      </c>
      <c r="B410" t="s">
        <v>3968</v>
      </c>
      <c r="C410" s="1">
        <v>500280</v>
      </c>
    </row>
    <row r="411" spans="1:3" hidden="1" x14ac:dyDescent="0.35">
      <c r="A411" s="1">
        <v>500280</v>
      </c>
      <c r="B411" t="s">
        <v>3968</v>
      </c>
      <c r="C411" s="1">
        <v>500280</v>
      </c>
    </row>
    <row r="412" spans="1:3" hidden="1" x14ac:dyDescent="0.35">
      <c r="A412" s="1">
        <v>500270</v>
      </c>
      <c r="B412" t="s">
        <v>3968</v>
      </c>
      <c r="C412" s="1">
        <v>500270</v>
      </c>
    </row>
    <row r="413" spans="1:3" hidden="1" x14ac:dyDescent="0.35">
      <c r="A413" s="1">
        <v>500270</v>
      </c>
      <c r="B413" t="s">
        <v>3968</v>
      </c>
      <c r="C413" s="1">
        <v>500270</v>
      </c>
    </row>
    <row r="414" spans="1:3" hidden="1" x14ac:dyDescent="0.35">
      <c r="A414" s="1">
        <v>500270</v>
      </c>
      <c r="B414" t="s">
        <v>3968</v>
      </c>
      <c r="C414" s="1">
        <v>500270</v>
      </c>
    </row>
    <row r="415" spans="1:3" hidden="1" x14ac:dyDescent="0.35">
      <c r="A415" s="1">
        <v>500270</v>
      </c>
      <c r="B415" t="s">
        <v>3968</v>
      </c>
      <c r="C415" s="1">
        <v>500270</v>
      </c>
    </row>
    <row r="416" spans="1:3" hidden="1" x14ac:dyDescent="0.35">
      <c r="A416" s="1">
        <v>500268</v>
      </c>
      <c r="B416" t="s">
        <v>3968</v>
      </c>
      <c r="C416" s="1">
        <v>500268</v>
      </c>
    </row>
    <row r="417" spans="1:3" hidden="1" x14ac:dyDescent="0.35">
      <c r="A417" s="1">
        <v>500267</v>
      </c>
      <c r="B417" t="s">
        <v>3968</v>
      </c>
      <c r="C417" s="1">
        <v>500267</v>
      </c>
    </row>
    <row r="418" spans="1:3" hidden="1" x14ac:dyDescent="0.35">
      <c r="A418" s="1">
        <v>500260</v>
      </c>
      <c r="B418" t="s">
        <v>3968</v>
      </c>
      <c r="C418" s="1">
        <v>500260</v>
      </c>
    </row>
    <row r="419" spans="1:3" hidden="1" x14ac:dyDescent="0.35">
      <c r="A419" s="1">
        <v>500260</v>
      </c>
      <c r="B419" t="s">
        <v>3968</v>
      </c>
      <c r="C419" s="1">
        <v>500260</v>
      </c>
    </row>
    <row r="420" spans="1:3" hidden="1" x14ac:dyDescent="0.35">
      <c r="A420" s="1">
        <v>500260</v>
      </c>
      <c r="B420" t="s">
        <v>3968</v>
      </c>
      <c r="C420" s="1">
        <v>500260</v>
      </c>
    </row>
    <row r="421" spans="1:3" hidden="1" x14ac:dyDescent="0.35">
      <c r="A421" s="1">
        <v>500260</v>
      </c>
      <c r="B421" t="s">
        <v>3968</v>
      </c>
      <c r="C421" s="1">
        <v>500260</v>
      </c>
    </row>
    <row r="422" spans="1:3" hidden="1" x14ac:dyDescent="0.35">
      <c r="A422" s="1">
        <v>500260</v>
      </c>
      <c r="B422" t="s">
        <v>3968</v>
      </c>
      <c r="C422" s="1">
        <v>500260</v>
      </c>
    </row>
    <row r="423" spans="1:3" hidden="1" x14ac:dyDescent="0.35">
      <c r="A423" s="1">
        <v>500260</v>
      </c>
      <c r="B423" t="s">
        <v>3968</v>
      </c>
      <c r="C423" s="1">
        <v>500260</v>
      </c>
    </row>
    <row r="424" spans="1:3" hidden="1" x14ac:dyDescent="0.35">
      <c r="A424" s="1">
        <v>500260</v>
      </c>
      <c r="B424" t="s">
        <v>3968</v>
      </c>
      <c r="C424" s="1">
        <v>500260</v>
      </c>
    </row>
    <row r="425" spans="1:3" hidden="1" x14ac:dyDescent="0.35">
      <c r="A425" s="1">
        <v>500260</v>
      </c>
      <c r="B425" t="s">
        <v>3968</v>
      </c>
      <c r="C425" s="1">
        <v>500260</v>
      </c>
    </row>
    <row r="426" spans="1:3" hidden="1" x14ac:dyDescent="0.35">
      <c r="A426" s="1">
        <v>500260</v>
      </c>
      <c r="B426" t="s">
        <v>3968</v>
      </c>
      <c r="C426" s="1">
        <v>500260</v>
      </c>
    </row>
    <row r="427" spans="1:3" hidden="1" x14ac:dyDescent="0.35">
      <c r="A427" s="1">
        <v>500260</v>
      </c>
      <c r="B427" t="s">
        <v>3968</v>
      </c>
      <c r="C427" s="1">
        <v>500260</v>
      </c>
    </row>
    <row r="428" spans="1:3" hidden="1" x14ac:dyDescent="0.35">
      <c r="A428" s="1">
        <v>500260</v>
      </c>
      <c r="B428" t="s">
        <v>3968</v>
      </c>
      <c r="C428" s="1">
        <v>500260</v>
      </c>
    </row>
    <row r="429" spans="1:3" hidden="1" x14ac:dyDescent="0.35">
      <c r="A429" s="1">
        <v>500260</v>
      </c>
      <c r="B429" t="s">
        <v>3968</v>
      </c>
      <c r="C429" s="1">
        <v>500260</v>
      </c>
    </row>
    <row r="430" spans="1:3" hidden="1" x14ac:dyDescent="0.35">
      <c r="A430" s="1">
        <v>500260</v>
      </c>
      <c r="B430" t="s">
        <v>3968</v>
      </c>
      <c r="C430" s="1">
        <v>500260</v>
      </c>
    </row>
    <row r="431" spans="1:3" hidden="1" x14ac:dyDescent="0.35">
      <c r="A431" s="1">
        <v>500260</v>
      </c>
      <c r="B431" t="s">
        <v>3968</v>
      </c>
      <c r="C431" s="1">
        <v>500260</v>
      </c>
    </row>
    <row r="432" spans="1:3" hidden="1" x14ac:dyDescent="0.35">
      <c r="A432" s="1">
        <v>500250</v>
      </c>
      <c r="B432" t="s">
        <v>3968</v>
      </c>
      <c r="C432" s="1">
        <v>500250</v>
      </c>
    </row>
    <row r="433" spans="1:3" hidden="1" x14ac:dyDescent="0.35">
      <c r="A433" s="1">
        <v>500250</v>
      </c>
      <c r="B433" t="s">
        <v>3968</v>
      </c>
      <c r="C433" s="1">
        <v>500250</v>
      </c>
    </row>
    <row r="434" spans="1:3" hidden="1" x14ac:dyDescent="0.35">
      <c r="A434" s="1">
        <v>500250</v>
      </c>
      <c r="B434" t="s">
        <v>3968</v>
      </c>
      <c r="C434" s="1">
        <v>500250</v>
      </c>
    </row>
    <row r="435" spans="1:3" hidden="1" x14ac:dyDescent="0.35">
      <c r="A435" s="1">
        <v>500250</v>
      </c>
      <c r="B435" t="s">
        <v>3968</v>
      </c>
      <c r="C435" s="1">
        <v>500250</v>
      </c>
    </row>
    <row r="436" spans="1:3" hidden="1" x14ac:dyDescent="0.35">
      <c r="A436" s="1">
        <v>500250</v>
      </c>
      <c r="B436" t="s">
        <v>3968</v>
      </c>
      <c r="C436" s="1">
        <v>500250</v>
      </c>
    </row>
    <row r="437" spans="1:3" hidden="1" x14ac:dyDescent="0.35">
      <c r="A437" s="1">
        <v>500250</v>
      </c>
      <c r="B437" t="s">
        <v>3968</v>
      </c>
      <c r="C437" s="1">
        <v>500250</v>
      </c>
    </row>
    <row r="438" spans="1:3" hidden="1" x14ac:dyDescent="0.35">
      <c r="A438" s="1">
        <v>500250</v>
      </c>
      <c r="B438" t="s">
        <v>3968</v>
      </c>
      <c r="C438" s="1">
        <v>500250</v>
      </c>
    </row>
    <row r="439" spans="1:3" hidden="1" x14ac:dyDescent="0.35">
      <c r="A439" s="1">
        <v>500250</v>
      </c>
      <c r="B439" t="s">
        <v>3968</v>
      </c>
      <c r="C439" s="1">
        <v>500250</v>
      </c>
    </row>
    <row r="440" spans="1:3" hidden="1" x14ac:dyDescent="0.35">
      <c r="A440" s="1">
        <v>500250</v>
      </c>
      <c r="B440" t="s">
        <v>3968</v>
      </c>
      <c r="C440" s="1">
        <v>500250</v>
      </c>
    </row>
    <row r="441" spans="1:3" hidden="1" x14ac:dyDescent="0.35">
      <c r="A441" s="1">
        <v>500250</v>
      </c>
      <c r="B441" t="s">
        <v>3968</v>
      </c>
      <c r="C441" s="1">
        <v>500250</v>
      </c>
    </row>
    <row r="442" spans="1:3" hidden="1" x14ac:dyDescent="0.35">
      <c r="A442" s="1">
        <v>500250</v>
      </c>
      <c r="B442" t="s">
        <v>3968</v>
      </c>
      <c r="C442" s="1">
        <v>500250</v>
      </c>
    </row>
    <row r="443" spans="1:3" hidden="1" x14ac:dyDescent="0.35">
      <c r="A443" s="1">
        <v>500250</v>
      </c>
      <c r="B443" t="s">
        <v>3968</v>
      </c>
      <c r="C443" s="1">
        <v>500250</v>
      </c>
    </row>
    <row r="444" spans="1:3" hidden="1" x14ac:dyDescent="0.35">
      <c r="A444" s="1">
        <v>500250</v>
      </c>
      <c r="B444" t="s">
        <v>3968</v>
      </c>
      <c r="C444" s="1">
        <v>500250</v>
      </c>
    </row>
    <row r="445" spans="1:3" hidden="1" x14ac:dyDescent="0.35">
      <c r="A445" s="1">
        <v>500250</v>
      </c>
      <c r="B445" t="s">
        <v>3968</v>
      </c>
      <c r="C445" s="1">
        <v>500250</v>
      </c>
    </row>
    <row r="446" spans="1:3" hidden="1" x14ac:dyDescent="0.35">
      <c r="A446" s="1">
        <v>500240</v>
      </c>
      <c r="B446" t="s">
        <v>3968</v>
      </c>
      <c r="C446" s="1">
        <v>500240</v>
      </c>
    </row>
    <row r="447" spans="1:3" hidden="1" x14ac:dyDescent="0.35">
      <c r="A447" s="1">
        <v>500240</v>
      </c>
      <c r="B447" t="s">
        <v>3968</v>
      </c>
      <c r="C447" s="1">
        <v>500240</v>
      </c>
    </row>
    <row r="448" spans="1:3" hidden="1" x14ac:dyDescent="0.35">
      <c r="A448" s="1">
        <v>500240</v>
      </c>
      <c r="B448" t="s">
        <v>3968</v>
      </c>
      <c r="C448" s="1">
        <v>500240</v>
      </c>
    </row>
    <row r="449" spans="1:3" hidden="1" x14ac:dyDescent="0.35">
      <c r="A449" s="1">
        <v>500240</v>
      </c>
      <c r="B449" t="s">
        <v>3968</v>
      </c>
      <c r="C449" s="1">
        <v>500240</v>
      </c>
    </row>
    <row r="450" spans="1:3" hidden="1" x14ac:dyDescent="0.35">
      <c r="A450" s="1">
        <v>500240</v>
      </c>
      <c r="B450" t="s">
        <v>3968</v>
      </c>
      <c r="C450" s="1">
        <v>500240</v>
      </c>
    </row>
    <row r="451" spans="1:3" hidden="1" x14ac:dyDescent="0.35">
      <c r="A451" s="1">
        <v>500240</v>
      </c>
      <c r="B451" t="s">
        <v>3968</v>
      </c>
      <c r="C451" s="1">
        <v>500240</v>
      </c>
    </row>
    <row r="452" spans="1:3" hidden="1" x14ac:dyDescent="0.35">
      <c r="A452" s="1">
        <v>500240</v>
      </c>
      <c r="B452" t="s">
        <v>3968</v>
      </c>
      <c r="C452" s="1">
        <v>500240</v>
      </c>
    </row>
    <row r="453" spans="1:3" hidden="1" x14ac:dyDescent="0.35">
      <c r="A453" s="1">
        <v>500240</v>
      </c>
      <c r="B453" t="s">
        <v>3968</v>
      </c>
      <c r="C453" s="1">
        <v>500240</v>
      </c>
    </row>
    <row r="454" spans="1:3" hidden="1" x14ac:dyDescent="0.35">
      <c r="A454" s="1">
        <v>500240</v>
      </c>
      <c r="B454" t="s">
        <v>3968</v>
      </c>
      <c r="C454" s="1">
        <v>500240</v>
      </c>
    </row>
    <row r="455" spans="1:3" hidden="1" x14ac:dyDescent="0.35">
      <c r="A455" s="1">
        <v>500240</v>
      </c>
      <c r="B455" t="s">
        <v>3968</v>
      </c>
      <c r="C455" s="1">
        <v>500240</v>
      </c>
    </row>
    <row r="456" spans="1:3" hidden="1" x14ac:dyDescent="0.35">
      <c r="A456" s="1">
        <v>500240</v>
      </c>
      <c r="B456" t="s">
        <v>3968</v>
      </c>
      <c r="C456" s="1">
        <v>500240</v>
      </c>
    </row>
    <row r="457" spans="1:3" hidden="1" x14ac:dyDescent="0.35">
      <c r="A457" s="1">
        <v>500240</v>
      </c>
      <c r="B457" t="s">
        <v>3968</v>
      </c>
      <c r="C457" s="1">
        <v>500240</v>
      </c>
    </row>
    <row r="458" spans="1:3" hidden="1" x14ac:dyDescent="0.35">
      <c r="A458" s="1">
        <v>500210</v>
      </c>
      <c r="B458" t="s">
        <v>3968</v>
      </c>
      <c r="C458" s="1">
        <v>500210</v>
      </c>
    </row>
    <row r="459" spans="1:3" hidden="1" x14ac:dyDescent="0.35">
      <c r="A459" s="1">
        <v>500210</v>
      </c>
      <c r="B459" t="s">
        <v>3968</v>
      </c>
      <c r="C459" s="1">
        <v>500210</v>
      </c>
    </row>
    <row r="460" spans="1:3" hidden="1" x14ac:dyDescent="0.35">
      <c r="A460" s="1">
        <v>500210</v>
      </c>
      <c r="B460" t="s">
        <v>3968</v>
      </c>
      <c r="C460" s="1">
        <v>500210</v>
      </c>
    </row>
    <row r="461" spans="1:3" hidden="1" x14ac:dyDescent="0.35">
      <c r="A461" s="1">
        <v>500210</v>
      </c>
      <c r="B461" t="s">
        <v>3968</v>
      </c>
      <c r="C461" s="1">
        <v>500210</v>
      </c>
    </row>
    <row r="462" spans="1:3" hidden="1" x14ac:dyDescent="0.35">
      <c r="A462" s="1">
        <v>500210</v>
      </c>
      <c r="B462" t="s">
        <v>3968</v>
      </c>
      <c r="C462" s="1">
        <v>500210</v>
      </c>
    </row>
    <row r="463" spans="1:3" hidden="1" x14ac:dyDescent="0.35">
      <c r="A463" s="1">
        <v>500210</v>
      </c>
      <c r="B463" t="s">
        <v>3968</v>
      </c>
      <c r="C463" s="1">
        <v>500210</v>
      </c>
    </row>
    <row r="464" spans="1:3" hidden="1" x14ac:dyDescent="0.35">
      <c r="A464" s="1">
        <v>500210</v>
      </c>
      <c r="B464" t="s">
        <v>3968</v>
      </c>
      <c r="C464" s="1">
        <v>500210</v>
      </c>
    </row>
    <row r="465" spans="1:3" hidden="1" x14ac:dyDescent="0.35">
      <c r="A465" s="1">
        <v>500140</v>
      </c>
      <c r="B465" t="s">
        <v>3968</v>
      </c>
      <c r="C465" s="1">
        <v>500140</v>
      </c>
    </row>
    <row r="466" spans="1:3" hidden="1" x14ac:dyDescent="0.35">
      <c r="A466" s="1">
        <v>500140</v>
      </c>
      <c r="B466" t="s">
        <v>3968</v>
      </c>
      <c r="C466" s="1">
        <v>500140</v>
      </c>
    </row>
    <row r="467" spans="1:3" hidden="1" x14ac:dyDescent="0.35">
      <c r="A467" s="1">
        <v>500140</v>
      </c>
      <c r="B467" t="s">
        <v>3968</v>
      </c>
      <c r="C467" s="1">
        <v>500140</v>
      </c>
    </row>
    <row r="468" spans="1:3" hidden="1" x14ac:dyDescent="0.35">
      <c r="A468" s="1">
        <v>500140</v>
      </c>
      <c r="B468" t="s">
        <v>3968</v>
      </c>
      <c r="C468" s="1">
        <v>500140</v>
      </c>
    </row>
    <row r="469" spans="1:3" x14ac:dyDescent="0.35">
      <c r="A469" s="1">
        <v>452100</v>
      </c>
      <c r="B469" t="s">
        <v>3956</v>
      </c>
      <c r="C469" s="1">
        <v>452100</v>
      </c>
    </row>
    <row r="470" spans="1:3" x14ac:dyDescent="0.35">
      <c r="A470" s="1">
        <v>452100</v>
      </c>
      <c r="B470" t="s">
        <v>3956</v>
      </c>
      <c r="C470" s="1">
        <v>452100</v>
      </c>
    </row>
    <row r="471" spans="1:3" hidden="1" x14ac:dyDescent="0.35">
      <c r="A471" s="1">
        <v>450200</v>
      </c>
      <c r="B471" t="s">
        <v>3956</v>
      </c>
      <c r="C471" s="1">
        <v>450200</v>
      </c>
    </row>
    <row r="472" spans="1:3" hidden="1" x14ac:dyDescent="0.35">
      <c r="A472" s="1">
        <v>450010</v>
      </c>
      <c r="B472" t="s">
        <v>3956</v>
      </c>
      <c r="C472" s="1">
        <v>450010</v>
      </c>
    </row>
    <row r="473" spans="1:3" hidden="1" x14ac:dyDescent="0.35">
      <c r="A473" s="1">
        <v>450000</v>
      </c>
      <c r="B473" t="s">
        <v>3956</v>
      </c>
      <c r="C473" s="1">
        <v>450000</v>
      </c>
    </row>
    <row r="474" spans="1:3" hidden="1" x14ac:dyDescent="0.35">
      <c r="A474" s="1">
        <v>450000</v>
      </c>
      <c r="B474" t="s">
        <v>3956</v>
      </c>
      <c r="C474" s="1">
        <v>450000</v>
      </c>
    </row>
    <row r="475" spans="1:3" hidden="1" x14ac:dyDescent="0.35">
      <c r="A475" s="1">
        <v>450000</v>
      </c>
      <c r="B475" t="s">
        <v>3956</v>
      </c>
      <c r="C475" s="1">
        <v>450000</v>
      </c>
    </row>
    <row r="476" spans="1:3" hidden="1" x14ac:dyDescent="0.35">
      <c r="A476" s="1">
        <v>450000</v>
      </c>
      <c r="B476" t="s">
        <v>3956</v>
      </c>
      <c r="C476" s="1">
        <v>450000</v>
      </c>
    </row>
    <row r="477" spans="1:3" hidden="1" x14ac:dyDescent="0.35">
      <c r="A477" s="1">
        <v>450000</v>
      </c>
      <c r="B477" t="s">
        <v>3956</v>
      </c>
      <c r="C477" s="1">
        <v>450000</v>
      </c>
    </row>
    <row r="478" spans="1:3" hidden="1" x14ac:dyDescent="0.35">
      <c r="A478" s="1">
        <v>450000</v>
      </c>
      <c r="B478" t="s">
        <v>3956</v>
      </c>
      <c r="C478" s="1">
        <v>450000</v>
      </c>
    </row>
    <row r="479" spans="1:3" hidden="1" x14ac:dyDescent="0.35">
      <c r="A479" s="1">
        <v>450000</v>
      </c>
      <c r="B479" t="s">
        <v>3956</v>
      </c>
      <c r="C479" s="1">
        <v>450000</v>
      </c>
    </row>
    <row r="480" spans="1:3" hidden="1" x14ac:dyDescent="0.35">
      <c r="A480" s="1">
        <v>450000</v>
      </c>
      <c r="B480" t="s">
        <v>3956</v>
      </c>
      <c r="C480" s="1">
        <v>450000</v>
      </c>
    </row>
    <row r="481" spans="1:3" hidden="1" x14ac:dyDescent="0.35">
      <c r="A481" s="1">
        <v>450000</v>
      </c>
      <c r="B481" t="s">
        <v>3956</v>
      </c>
      <c r="C481" s="1">
        <v>450000</v>
      </c>
    </row>
    <row r="482" spans="1:3" hidden="1" x14ac:dyDescent="0.35">
      <c r="A482" s="1">
        <v>450000</v>
      </c>
      <c r="B482" t="s">
        <v>3956</v>
      </c>
      <c r="C482" s="1">
        <v>450000</v>
      </c>
    </row>
    <row r="483" spans="1:3" hidden="1" x14ac:dyDescent="0.35">
      <c r="A483" s="1">
        <v>450000</v>
      </c>
      <c r="B483" t="s">
        <v>3956</v>
      </c>
      <c r="C483" s="1">
        <v>450000</v>
      </c>
    </row>
    <row r="484" spans="1:3" hidden="1" x14ac:dyDescent="0.35">
      <c r="A484" s="1">
        <v>450000</v>
      </c>
      <c r="B484" t="s">
        <v>3956</v>
      </c>
      <c r="C484" s="1">
        <v>450000</v>
      </c>
    </row>
    <row r="485" spans="1:3" hidden="1" x14ac:dyDescent="0.35">
      <c r="A485" s="1">
        <v>450000</v>
      </c>
      <c r="B485" t="s">
        <v>3956</v>
      </c>
      <c r="C485" s="1">
        <v>450000</v>
      </c>
    </row>
    <row r="486" spans="1:3" hidden="1" x14ac:dyDescent="0.35">
      <c r="A486" s="1">
        <v>450000</v>
      </c>
      <c r="B486" t="s">
        <v>3956</v>
      </c>
      <c r="C486" s="1">
        <v>450000</v>
      </c>
    </row>
    <row r="487" spans="1:3" hidden="1" x14ac:dyDescent="0.35">
      <c r="A487" s="1">
        <v>450000</v>
      </c>
      <c r="B487" t="s">
        <v>3956</v>
      </c>
      <c r="C487" s="1">
        <v>450000</v>
      </c>
    </row>
    <row r="488" spans="1:3" hidden="1" x14ac:dyDescent="0.35">
      <c r="A488" s="1">
        <v>450000</v>
      </c>
      <c r="B488" t="s">
        <v>3956</v>
      </c>
      <c r="C488" s="1">
        <v>450000</v>
      </c>
    </row>
    <row r="489" spans="1:3" hidden="1" x14ac:dyDescent="0.35">
      <c r="A489" s="1">
        <v>450000</v>
      </c>
      <c r="B489" t="s">
        <v>3956</v>
      </c>
      <c r="C489" s="1">
        <v>450000</v>
      </c>
    </row>
    <row r="490" spans="1:3" hidden="1" x14ac:dyDescent="0.35">
      <c r="A490" s="1">
        <v>450000</v>
      </c>
      <c r="B490" t="s">
        <v>3956</v>
      </c>
      <c r="C490" s="1">
        <v>450000</v>
      </c>
    </row>
    <row r="491" spans="1:3" hidden="1" x14ac:dyDescent="0.35">
      <c r="A491" s="1">
        <v>450000</v>
      </c>
      <c r="B491" t="s">
        <v>3956</v>
      </c>
      <c r="C491" s="1">
        <v>450000</v>
      </c>
    </row>
    <row r="492" spans="1:3" hidden="1" x14ac:dyDescent="0.35">
      <c r="A492" s="1">
        <v>450000</v>
      </c>
      <c r="B492" t="s">
        <v>3956</v>
      </c>
      <c r="C492" s="1">
        <v>450000</v>
      </c>
    </row>
    <row r="493" spans="1:3" hidden="1" x14ac:dyDescent="0.35">
      <c r="A493" s="1">
        <v>450000</v>
      </c>
      <c r="B493" t="s">
        <v>3956</v>
      </c>
      <c r="C493" s="1">
        <v>450000</v>
      </c>
    </row>
    <row r="494" spans="1:3" hidden="1" x14ac:dyDescent="0.35">
      <c r="A494" s="1">
        <v>413900</v>
      </c>
      <c r="B494" t="s">
        <v>3959</v>
      </c>
      <c r="C494" s="1">
        <v>413900</v>
      </c>
    </row>
    <row r="495" spans="1:3" hidden="1" x14ac:dyDescent="0.35">
      <c r="A495" s="1">
        <v>413900</v>
      </c>
      <c r="B495" t="s">
        <v>3959</v>
      </c>
      <c r="C495" s="1">
        <v>413900</v>
      </c>
    </row>
    <row r="496" spans="1:3" hidden="1" x14ac:dyDescent="0.35">
      <c r="A496" s="1">
        <v>413900</v>
      </c>
      <c r="B496" t="s">
        <v>3959</v>
      </c>
      <c r="C496" s="1">
        <v>413900</v>
      </c>
    </row>
    <row r="497" spans="1:3" hidden="1" x14ac:dyDescent="0.35">
      <c r="A497" s="1">
        <v>413900</v>
      </c>
      <c r="B497" t="s">
        <v>3959</v>
      </c>
      <c r="C497" s="1">
        <v>413900</v>
      </c>
    </row>
    <row r="498" spans="1:3" hidden="1" x14ac:dyDescent="0.35">
      <c r="A498" s="1">
        <v>413900</v>
      </c>
      <c r="B498" t="s">
        <v>3959</v>
      </c>
      <c r="C498" s="1">
        <v>413900</v>
      </c>
    </row>
    <row r="499" spans="1:3" hidden="1" x14ac:dyDescent="0.35">
      <c r="A499" s="1">
        <v>413900</v>
      </c>
      <c r="B499" t="s">
        <v>3959</v>
      </c>
      <c r="C499" s="1">
        <v>413900</v>
      </c>
    </row>
    <row r="500" spans="1:3" hidden="1" x14ac:dyDescent="0.35">
      <c r="A500" s="1">
        <v>413900</v>
      </c>
      <c r="B500" t="s">
        <v>3959</v>
      </c>
      <c r="C500" s="1">
        <v>413900</v>
      </c>
    </row>
    <row r="501" spans="1:3" hidden="1" x14ac:dyDescent="0.35">
      <c r="A501" s="1">
        <v>413899</v>
      </c>
      <c r="B501" t="s">
        <v>3959</v>
      </c>
      <c r="C501" s="1">
        <v>413899</v>
      </c>
    </row>
    <row r="502" spans="1:3" hidden="1" x14ac:dyDescent="0.35">
      <c r="A502" s="1">
        <v>413899</v>
      </c>
      <c r="B502" t="s">
        <v>3959</v>
      </c>
      <c r="C502" s="1">
        <v>413899</v>
      </c>
    </row>
    <row r="503" spans="1:3" hidden="1" x14ac:dyDescent="0.35">
      <c r="A503" s="1">
        <v>413899</v>
      </c>
      <c r="B503" t="s">
        <v>3959</v>
      </c>
      <c r="C503" s="1">
        <v>413899</v>
      </c>
    </row>
    <row r="504" spans="1:3" hidden="1" x14ac:dyDescent="0.35">
      <c r="A504" s="1">
        <v>413890</v>
      </c>
      <c r="B504" t="s">
        <v>3959</v>
      </c>
      <c r="C504" s="1">
        <v>413890</v>
      </c>
    </row>
    <row r="505" spans="1:3" hidden="1" x14ac:dyDescent="0.35">
      <c r="A505" s="1">
        <v>413840</v>
      </c>
      <c r="B505" t="s">
        <v>3959</v>
      </c>
      <c r="C505" s="1">
        <v>413840</v>
      </c>
    </row>
    <row r="506" spans="1:3" hidden="1" x14ac:dyDescent="0.35">
      <c r="A506" s="1">
        <v>413840</v>
      </c>
      <c r="B506" t="s">
        <v>3959</v>
      </c>
      <c r="C506" s="1">
        <v>413840</v>
      </c>
    </row>
    <row r="507" spans="1:3" hidden="1" x14ac:dyDescent="0.35">
      <c r="A507" s="1">
        <v>413823</v>
      </c>
      <c r="B507" t="s">
        <v>3959</v>
      </c>
      <c r="C507" s="1">
        <v>413823</v>
      </c>
    </row>
    <row r="508" spans="1:3" hidden="1" x14ac:dyDescent="0.35">
      <c r="A508" s="1">
        <v>413400</v>
      </c>
      <c r="B508" t="s">
        <v>3959</v>
      </c>
      <c r="C508" s="1">
        <v>413400</v>
      </c>
    </row>
    <row r="509" spans="1:3" hidden="1" x14ac:dyDescent="0.35">
      <c r="A509">
        <v>413300</v>
      </c>
      <c r="B509" t="s">
        <v>3959</v>
      </c>
      <c r="C509">
        <v>413300</v>
      </c>
    </row>
    <row r="510" spans="1:3" hidden="1" x14ac:dyDescent="0.35">
      <c r="A510">
        <v>413300</v>
      </c>
      <c r="B510" t="s">
        <v>3959</v>
      </c>
      <c r="C510">
        <v>413300</v>
      </c>
    </row>
    <row r="511" spans="1:3" hidden="1" x14ac:dyDescent="0.35">
      <c r="A511" s="1">
        <v>413120</v>
      </c>
      <c r="B511" t="s">
        <v>3959</v>
      </c>
      <c r="C511" s="1">
        <v>413120</v>
      </c>
    </row>
    <row r="512" spans="1:3" hidden="1" x14ac:dyDescent="0.35">
      <c r="A512" s="1">
        <v>413120</v>
      </c>
      <c r="B512" t="s">
        <v>3959</v>
      </c>
      <c r="C512" s="1">
        <v>413120</v>
      </c>
    </row>
    <row r="513" spans="1:3" hidden="1" x14ac:dyDescent="0.35">
      <c r="A513" s="1">
        <v>413120</v>
      </c>
      <c r="B513" t="s">
        <v>3959</v>
      </c>
      <c r="C513" s="1">
        <v>413120</v>
      </c>
    </row>
    <row r="514" spans="1:3" hidden="1" x14ac:dyDescent="0.35">
      <c r="A514" s="1">
        <v>413120</v>
      </c>
      <c r="B514" t="s">
        <v>3959</v>
      </c>
      <c r="C514" s="1">
        <v>413120</v>
      </c>
    </row>
    <row r="515" spans="1:3" hidden="1" x14ac:dyDescent="0.35">
      <c r="A515" s="1">
        <v>413120</v>
      </c>
      <c r="B515" t="s">
        <v>3959</v>
      </c>
      <c r="C515" s="1">
        <v>413120</v>
      </c>
    </row>
    <row r="516" spans="1:3" hidden="1" x14ac:dyDescent="0.35">
      <c r="A516" s="1">
        <v>413120</v>
      </c>
      <c r="B516" t="s">
        <v>3959</v>
      </c>
      <c r="C516" s="1">
        <v>413120</v>
      </c>
    </row>
    <row r="517" spans="1:3" hidden="1" x14ac:dyDescent="0.35">
      <c r="A517" s="1">
        <v>413120</v>
      </c>
      <c r="B517" t="s">
        <v>3959</v>
      </c>
      <c r="C517" s="1">
        <v>413120</v>
      </c>
    </row>
    <row r="518" spans="1:3" x14ac:dyDescent="0.35">
      <c r="A518" s="1">
        <v>413100</v>
      </c>
      <c r="B518" t="s">
        <v>3959</v>
      </c>
      <c r="C518" s="1">
        <v>413100</v>
      </c>
    </row>
    <row r="519" spans="1:3" hidden="1" x14ac:dyDescent="0.35">
      <c r="A519" s="1">
        <v>388090</v>
      </c>
      <c r="B519" t="s">
        <v>3969</v>
      </c>
      <c r="C519" s="1">
        <v>388090</v>
      </c>
    </row>
    <row r="520" spans="1:3" hidden="1" x14ac:dyDescent="0.35">
      <c r="A520">
        <v>381830</v>
      </c>
      <c r="B520" t="s">
        <v>3969</v>
      </c>
      <c r="C520">
        <v>381830</v>
      </c>
    </row>
    <row r="521" spans="1:3" hidden="1" x14ac:dyDescent="0.35">
      <c r="A521" s="1">
        <v>352900</v>
      </c>
      <c r="B521" t="s">
        <v>3957</v>
      </c>
      <c r="C521" s="1">
        <v>352900</v>
      </c>
    </row>
    <row r="522" spans="1:3" hidden="1" x14ac:dyDescent="0.35">
      <c r="A522" s="1">
        <v>352900</v>
      </c>
      <c r="B522" t="s">
        <v>3957</v>
      </c>
      <c r="C522" s="1">
        <v>352900</v>
      </c>
    </row>
    <row r="523" spans="1:3" hidden="1" x14ac:dyDescent="0.35">
      <c r="A523" s="1">
        <v>352001</v>
      </c>
      <c r="B523" t="s">
        <v>3957</v>
      </c>
      <c r="C523" s="1">
        <v>352001</v>
      </c>
    </row>
    <row r="524" spans="1:3" hidden="1" x14ac:dyDescent="0.35">
      <c r="A524" s="1">
        <v>352000</v>
      </c>
      <c r="B524" t="s">
        <v>3957</v>
      </c>
      <c r="C524" s="1">
        <v>352000</v>
      </c>
    </row>
    <row r="525" spans="1:3" hidden="1" x14ac:dyDescent="0.35">
      <c r="A525" s="1">
        <v>352000</v>
      </c>
      <c r="B525" t="s">
        <v>3957</v>
      </c>
      <c r="C525" s="1">
        <v>352000</v>
      </c>
    </row>
    <row r="526" spans="1:3" hidden="1" x14ac:dyDescent="0.35">
      <c r="A526" s="1">
        <v>352000</v>
      </c>
      <c r="B526" t="s">
        <v>3957</v>
      </c>
      <c r="C526" s="1">
        <v>352000</v>
      </c>
    </row>
    <row r="527" spans="1:3" hidden="1" x14ac:dyDescent="0.35">
      <c r="A527" s="1">
        <v>352000</v>
      </c>
      <c r="B527" t="s">
        <v>3957</v>
      </c>
      <c r="C527" s="1">
        <v>352000</v>
      </c>
    </row>
    <row r="528" spans="1:3" hidden="1" x14ac:dyDescent="0.35">
      <c r="A528" s="1">
        <v>350200</v>
      </c>
      <c r="B528" t="s">
        <v>3957</v>
      </c>
      <c r="C528" s="1">
        <v>350200</v>
      </c>
    </row>
    <row r="529" spans="1:3" hidden="1" x14ac:dyDescent="0.35">
      <c r="A529" s="1">
        <v>350200</v>
      </c>
      <c r="B529" t="s">
        <v>3957</v>
      </c>
      <c r="C529" s="1">
        <v>350200</v>
      </c>
    </row>
    <row r="530" spans="1:3" hidden="1" x14ac:dyDescent="0.35">
      <c r="A530" s="1">
        <v>350020</v>
      </c>
      <c r="B530" t="s">
        <v>3957</v>
      </c>
      <c r="C530" s="1">
        <v>350020</v>
      </c>
    </row>
    <row r="531" spans="1:3" hidden="1" x14ac:dyDescent="0.35">
      <c r="A531" s="1">
        <v>350003</v>
      </c>
      <c r="B531" t="s">
        <v>3957</v>
      </c>
      <c r="C531" s="1">
        <v>350003</v>
      </c>
    </row>
    <row r="532" spans="1:3" hidden="1" x14ac:dyDescent="0.35">
      <c r="A532" s="1">
        <v>350002</v>
      </c>
      <c r="B532" t="s">
        <v>3957</v>
      </c>
      <c r="C532" s="1">
        <v>350002</v>
      </c>
    </row>
    <row r="533" spans="1:3" hidden="1" x14ac:dyDescent="0.35">
      <c r="A533" s="1">
        <v>350002</v>
      </c>
      <c r="B533" t="s">
        <v>3957</v>
      </c>
      <c r="C533" s="1">
        <v>350002</v>
      </c>
    </row>
    <row r="534" spans="1:3" hidden="1" x14ac:dyDescent="0.35">
      <c r="A534" s="1">
        <v>350002</v>
      </c>
      <c r="B534" t="s">
        <v>3957</v>
      </c>
      <c r="C534" s="1">
        <v>350002</v>
      </c>
    </row>
    <row r="535" spans="1:3" hidden="1" x14ac:dyDescent="0.35">
      <c r="A535" s="1">
        <v>350002</v>
      </c>
      <c r="B535" t="s">
        <v>3957</v>
      </c>
      <c r="C535" s="1">
        <v>350002</v>
      </c>
    </row>
    <row r="536" spans="1:3" hidden="1" x14ac:dyDescent="0.35">
      <c r="A536" s="1">
        <v>350001</v>
      </c>
      <c r="B536" t="s">
        <v>3957</v>
      </c>
      <c r="C536" s="1">
        <v>350001</v>
      </c>
    </row>
    <row r="537" spans="1:3" hidden="1" x14ac:dyDescent="0.35">
      <c r="A537" s="1">
        <v>350000</v>
      </c>
      <c r="B537" t="s">
        <v>3957</v>
      </c>
      <c r="C537" s="1">
        <v>350000</v>
      </c>
    </row>
    <row r="538" spans="1:3" hidden="1" x14ac:dyDescent="0.35">
      <c r="A538" s="1">
        <v>350000</v>
      </c>
      <c r="B538" t="s">
        <v>3957</v>
      </c>
      <c r="C538" s="1">
        <v>350000</v>
      </c>
    </row>
    <row r="539" spans="1:3" hidden="1" x14ac:dyDescent="0.35">
      <c r="A539" s="1">
        <v>350000</v>
      </c>
      <c r="B539" t="s">
        <v>3957</v>
      </c>
      <c r="C539" s="1">
        <v>350000</v>
      </c>
    </row>
    <row r="540" spans="1:3" hidden="1" x14ac:dyDescent="0.35">
      <c r="A540" s="1">
        <v>350000</v>
      </c>
      <c r="B540" t="s">
        <v>3957</v>
      </c>
      <c r="C540" s="1">
        <v>350000</v>
      </c>
    </row>
    <row r="541" spans="1:3" hidden="1" x14ac:dyDescent="0.35">
      <c r="A541" s="1">
        <v>350000</v>
      </c>
      <c r="B541" t="s">
        <v>3957</v>
      </c>
      <c r="C541" s="1">
        <v>350000</v>
      </c>
    </row>
    <row r="542" spans="1:3" hidden="1" x14ac:dyDescent="0.35">
      <c r="A542" s="1">
        <v>350000</v>
      </c>
      <c r="B542" t="s">
        <v>3957</v>
      </c>
      <c r="C542" s="1">
        <v>350000</v>
      </c>
    </row>
    <row r="543" spans="1:3" hidden="1" x14ac:dyDescent="0.35">
      <c r="A543" s="1">
        <v>350000</v>
      </c>
      <c r="B543" t="s">
        <v>3957</v>
      </c>
      <c r="C543" s="1">
        <v>350000</v>
      </c>
    </row>
    <row r="544" spans="1:3" hidden="1" x14ac:dyDescent="0.35">
      <c r="A544" s="1">
        <v>350000</v>
      </c>
      <c r="B544" t="s">
        <v>3957</v>
      </c>
      <c r="C544" s="1">
        <v>350000</v>
      </c>
    </row>
    <row r="545" spans="1:3" hidden="1" x14ac:dyDescent="0.35">
      <c r="A545" s="1">
        <v>350000</v>
      </c>
      <c r="B545" t="s">
        <v>3957</v>
      </c>
      <c r="C545" s="1">
        <v>350000</v>
      </c>
    </row>
    <row r="546" spans="1:3" hidden="1" x14ac:dyDescent="0.35">
      <c r="A546" s="1">
        <v>350000</v>
      </c>
      <c r="B546" t="s">
        <v>3957</v>
      </c>
      <c r="C546" s="1">
        <v>350000</v>
      </c>
    </row>
    <row r="547" spans="1:3" hidden="1" x14ac:dyDescent="0.35">
      <c r="A547" s="1">
        <v>350000</v>
      </c>
      <c r="B547" t="s">
        <v>3957</v>
      </c>
      <c r="C547" s="1">
        <v>350000</v>
      </c>
    </row>
    <row r="548" spans="1:3" hidden="1" x14ac:dyDescent="0.35">
      <c r="A548" s="1">
        <v>350000</v>
      </c>
      <c r="B548" t="s">
        <v>3957</v>
      </c>
      <c r="C548" s="1">
        <v>350000</v>
      </c>
    </row>
    <row r="549" spans="1:3" hidden="1" x14ac:dyDescent="0.35">
      <c r="A549" s="1">
        <v>350000</v>
      </c>
      <c r="B549" t="s">
        <v>3957</v>
      </c>
      <c r="C549" s="1">
        <v>350000</v>
      </c>
    </row>
    <row r="550" spans="1:3" hidden="1" x14ac:dyDescent="0.35">
      <c r="A550" s="1">
        <v>350000</v>
      </c>
      <c r="B550" t="s">
        <v>3957</v>
      </c>
      <c r="C550" s="1">
        <v>350000</v>
      </c>
    </row>
    <row r="551" spans="1:3" hidden="1" x14ac:dyDescent="0.35">
      <c r="A551" s="1">
        <v>323890</v>
      </c>
      <c r="B551" t="s">
        <v>3967</v>
      </c>
      <c r="C551" s="1">
        <v>323890</v>
      </c>
    </row>
    <row r="552" spans="1:3" hidden="1" x14ac:dyDescent="0.35">
      <c r="A552" s="1">
        <v>322220</v>
      </c>
      <c r="B552" t="s">
        <v>3967</v>
      </c>
      <c r="C552" s="1">
        <v>322220</v>
      </c>
    </row>
    <row r="553" spans="1:3" hidden="1" x14ac:dyDescent="0.35">
      <c r="A553" s="1">
        <v>322220</v>
      </c>
      <c r="B553" t="s">
        <v>3967</v>
      </c>
      <c r="C553" s="1">
        <v>322220</v>
      </c>
    </row>
    <row r="554" spans="1:3" hidden="1" x14ac:dyDescent="0.35">
      <c r="A554" s="1">
        <v>322220</v>
      </c>
      <c r="B554" t="s">
        <v>3967</v>
      </c>
      <c r="C554" s="1">
        <v>322220</v>
      </c>
    </row>
    <row r="555" spans="1:3" hidden="1" x14ac:dyDescent="0.35">
      <c r="A555" s="1">
        <v>322220</v>
      </c>
      <c r="B555" t="s">
        <v>3967</v>
      </c>
      <c r="C555" s="1">
        <v>322220</v>
      </c>
    </row>
    <row r="556" spans="1:3" hidden="1" x14ac:dyDescent="0.35">
      <c r="A556" s="1">
        <v>322210</v>
      </c>
      <c r="B556" t="s">
        <v>3967</v>
      </c>
      <c r="C556" s="1">
        <v>322210</v>
      </c>
    </row>
    <row r="557" spans="1:3" hidden="1" x14ac:dyDescent="0.35">
      <c r="A557" s="1">
        <v>322210</v>
      </c>
      <c r="B557" t="s">
        <v>3967</v>
      </c>
      <c r="C557" s="1">
        <v>322210</v>
      </c>
    </row>
    <row r="558" spans="1:3" hidden="1" x14ac:dyDescent="0.35">
      <c r="A558" s="1">
        <v>322190</v>
      </c>
      <c r="B558" t="s">
        <v>3967</v>
      </c>
      <c r="C558" s="1">
        <v>322190</v>
      </c>
    </row>
    <row r="559" spans="1:3" hidden="1" x14ac:dyDescent="0.35">
      <c r="A559" s="1">
        <v>322150</v>
      </c>
      <c r="B559" t="s">
        <v>3967</v>
      </c>
      <c r="C559" s="1">
        <v>322150</v>
      </c>
    </row>
    <row r="560" spans="1:3" hidden="1" x14ac:dyDescent="0.35">
      <c r="A560" s="1">
        <v>322110</v>
      </c>
      <c r="B560" t="s">
        <v>3967</v>
      </c>
      <c r="C560" s="1">
        <v>322110</v>
      </c>
    </row>
    <row r="561" spans="1:3" hidden="1" x14ac:dyDescent="0.35">
      <c r="A561">
        <v>322110</v>
      </c>
      <c r="B561" t="s">
        <v>3967</v>
      </c>
    </row>
    <row r="562" spans="1:3" x14ac:dyDescent="0.35">
      <c r="A562" s="1">
        <v>322100</v>
      </c>
      <c r="B562" t="s">
        <v>3967</v>
      </c>
      <c r="C562" s="1">
        <v>322100</v>
      </c>
    </row>
    <row r="563" spans="1:3" hidden="1" x14ac:dyDescent="0.35">
      <c r="A563" s="1">
        <v>322090</v>
      </c>
      <c r="B563" t="s">
        <v>3967</v>
      </c>
      <c r="C563" s="1">
        <v>322090</v>
      </c>
    </row>
    <row r="564" spans="1:3" hidden="1" x14ac:dyDescent="0.35">
      <c r="A564" s="1">
        <v>322090</v>
      </c>
      <c r="B564" t="s">
        <v>3967</v>
      </c>
      <c r="C564" s="1">
        <v>322090</v>
      </c>
    </row>
    <row r="565" spans="1:3" hidden="1" x14ac:dyDescent="0.35">
      <c r="A565" s="1">
        <v>322090</v>
      </c>
      <c r="B565" t="s">
        <v>3967</v>
      </c>
      <c r="C565" s="1">
        <v>322090</v>
      </c>
    </row>
    <row r="566" spans="1:3" hidden="1" x14ac:dyDescent="0.35">
      <c r="A566" s="1">
        <v>322090</v>
      </c>
      <c r="B566" t="s">
        <v>3967</v>
      </c>
      <c r="C566" s="1">
        <v>322090</v>
      </c>
    </row>
    <row r="567" spans="1:3" hidden="1" x14ac:dyDescent="0.35">
      <c r="A567" s="1">
        <v>322090</v>
      </c>
      <c r="B567" t="s">
        <v>3967</v>
      </c>
      <c r="C567" s="1">
        <v>322090</v>
      </c>
    </row>
    <row r="568" spans="1:3" hidden="1" x14ac:dyDescent="0.35">
      <c r="A568" s="1">
        <v>322090</v>
      </c>
      <c r="B568" t="s">
        <v>3967</v>
      </c>
      <c r="C568" s="1">
        <v>322090</v>
      </c>
    </row>
    <row r="569" spans="1:3" hidden="1" x14ac:dyDescent="0.35">
      <c r="A569" s="1">
        <v>322090</v>
      </c>
      <c r="B569" t="s">
        <v>3967</v>
      </c>
      <c r="C569" s="1">
        <v>322090</v>
      </c>
    </row>
    <row r="570" spans="1:3" hidden="1" x14ac:dyDescent="0.35">
      <c r="A570" s="1">
        <v>322090</v>
      </c>
      <c r="B570" t="s">
        <v>3967</v>
      </c>
      <c r="C570" s="1">
        <v>322090</v>
      </c>
    </row>
    <row r="571" spans="1:3" hidden="1" x14ac:dyDescent="0.35">
      <c r="A571" s="1">
        <v>322090</v>
      </c>
      <c r="B571" t="s">
        <v>3967</v>
      </c>
      <c r="C571" s="1">
        <v>322090</v>
      </c>
    </row>
    <row r="572" spans="1:3" hidden="1" x14ac:dyDescent="0.35">
      <c r="A572" s="1">
        <v>322090</v>
      </c>
      <c r="B572" t="s">
        <v>3967</v>
      </c>
      <c r="C572" s="1">
        <v>322090</v>
      </c>
    </row>
    <row r="573" spans="1:3" hidden="1" x14ac:dyDescent="0.35">
      <c r="A573" s="1">
        <v>322090</v>
      </c>
      <c r="B573" t="s">
        <v>3967</v>
      </c>
      <c r="C573" s="1">
        <v>322090</v>
      </c>
    </row>
    <row r="574" spans="1:3" hidden="1" x14ac:dyDescent="0.35">
      <c r="A574" s="1">
        <v>322050</v>
      </c>
      <c r="B574" t="s">
        <v>3967</v>
      </c>
      <c r="C574" s="1">
        <v>322050</v>
      </c>
    </row>
    <row r="575" spans="1:3" hidden="1" x14ac:dyDescent="0.35">
      <c r="A575" s="1">
        <v>322020</v>
      </c>
      <c r="B575" t="s">
        <v>3967</v>
      </c>
      <c r="C575" s="1">
        <v>322020</v>
      </c>
    </row>
    <row r="576" spans="1:3" hidden="1" x14ac:dyDescent="0.35">
      <c r="A576" s="1">
        <v>322020</v>
      </c>
      <c r="B576" t="s">
        <v>3967</v>
      </c>
      <c r="C576" s="1">
        <v>322020</v>
      </c>
    </row>
    <row r="577" spans="1:3" hidden="1" x14ac:dyDescent="0.35">
      <c r="A577" s="1">
        <v>322000</v>
      </c>
      <c r="B577" t="s">
        <v>3967</v>
      </c>
      <c r="C577" s="1">
        <v>322000</v>
      </c>
    </row>
    <row r="578" spans="1:3" hidden="1" x14ac:dyDescent="0.35">
      <c r="A578" s="1">
        <v>304700</v>
      </c>
      <c r="B578" t="s">
        <v>3965</v>
      </c>
    </row>
    <row r="579" spans="1:3" hidden="1" x14ac:dyDescent="0.35">
      <c r="A579">
        <v>303000</v>
      </c>
      <c r="B579" t="s">
        <v>3965</v>
      </c>
      <c r="C579">
        <v>303000</v>
      </c>
    </row>
    <row r="580" spans="1:3" hidden="1" x14ac:dyDescent="0.35">
      <c r="A580" s="1">
        <v>208200</v>
      </c>
      <c r="B580" t="s">
        <v>3964</v>
      </c>
      <c r="C580" s="1">
        <v>208200</v>
      </c>
    </row>
    <row r="581" spans="1:3" hidden="1" x14ac:dyDescent="0.35">
      <c r="A581" s="1">
        <v>208200</v>
      </c>
      <c r="B581" t="s">
        <v>3964</v>
      </c>
      <c r="C581" s="1">
        <v>208200</v>
      </c>
    </row>
    <row r="582" spans="1:3" hidden="1" x14ac:dyDescent="0.35">
      <c r="A582" s="1">
        <v>208200</v>
      </c>
      <c r="B582" t="s">
        <v>3964</v>
      </c>
      <c r="C582" s="1">
        <v>208200</v>
      </c>
    </row>
    <row r="583" spans="1:3" hidden="1" x14ac:dyDescent="0.35">
      <c r="A583" s="1">
        <v>155700</v>
      </c>
      <c r="B583" t="s">
        <v>3958</v>
      </c>
      <c r="C583" s="1">
        <v>155700</v>
      </c>
    </row>
    <row r="584" spans="1:3" hidden="1" x14ac:dyDescent="0.35">
      <c r="A584" s="1">
        <v>155109</v>
      </c>
      <c r="B584" t="s">
        <v>3958</v>
      </c>
      <c r="C584" s="1">
        <v>155109</v>
      </c>
    </row>
    <row r="585" spans="1:3" hidden="1" x14ac:dyDescent="0.35">
      <c r="A585" s="1">
        <v>155109</v>
      </c>
      <c r="B585" t="s">
        <v>3958</v>
      </c>
      <c r="C585" s="1">
        <v>155109</v>
      </c>
    </row>
    <row r="586" spans="1:3" hidden="1" x14ac:dyDescent="0.35">
      <c r="A586" s="1">
        <v>155109</v>
      </c>
      <c r="B586" t="s">
        <v>3958</v>
      </c>
      <c r="C586" s="1">
        <v>155109</v>
      </c>
    </row>
    <row r="587" spans="1:3" hidden="1" x14ac:dyDescent="0.35">
      <c r="A587" s="1">
        <v>155109</v>
      </c>
      <c r="B587" t="s">
        <v>3958</v>
      </c>
      <c r="C587" s="1">
        <v>155109</v>
      </c>
    </row>
    <row r="588" spans="1:3" hidden="1" x14ac:dyDescent="0.35">
      <c r="A588" s="1">
        <v>155109</v>
      </c>
      <c r="B588" t="s">
        <v>3958</v>
      </c>
      <c r="C588" s="1">
        <v>155109</v>
      </c>
    </row>
    <row r="589" spans="1:3" hidden="1" x14ac:dyDescent="0.35">
      <c r="A589" s="1">
        <v>155109</v>
      </c>
      <c r="B589" t="s">
        <v>3958</v>
      </c>
      <c r="C589" s="1">
        <v>155109</v>
      </c>
    </row>
    <row r="590" spans="1:3" hidden="1" x14ac:dyDescent="0.35">
      <c r="A590" s="1">
        <v>155109</v>
      </c>
      <c r="B590" t="s">
        <v>3958</v>
      </c>
      <c r="C590" s="1">
        <v>155109</v>
      </c>
    </row>
    <row r="591" spans="1:3" hidden="1" x14ac:dyDescent="0.35">
      <c r="A591" s="1">
        <v>155109</v>
      </c>
      <c r="B591" t="s">
        <v>3958</v>
      </c>
      <c r="C591" s="1">
        <v>155109</v>
      </c>
    </row>
    <row r="592" spans="1:3" hidden="1" x14ac:dyDescent="0.35">
      <c r="A592" s="1">
        <v>155109</v>
      </c>
      <c r="B592" t="s">
        <v>3958</v>
      </c>
      <c r="C592" s="1">
        <v>155109</v>
      </c>
    </row>
    <row r="593" spans="1:3" hidden="1" x14ac:dyDescent="0.35">
      <c r="A593" s="1">
        <v>155109</v>
      </c>
      <c r="B593" t="s">
        <v>3958</v>
      </c>
      <c r="C593" s="1">
        <v>155109</v>
      </c>
    </row>
    <row r="594" spans="1:3" hidden="1" x14ac:dyDescent="0.35">
      <c r="A594" s="1">
        <v>155106</v>
      </c>
      <c r="B594" t="s">
        <v>3958</v>
      </c>
      <c r="C594" s="1">
        <v>155106</v>
      </c>
    </row>
    <row r="595" spans="1:3" hidden="1" x14ac:dyDescent="0.35">
      <c r="A595" s="1">
        <v>155106</v>
      </c>
      <c r="B595" t="s">
        <v>3958</v>
      </c>
      <c r="C595" s="1">
        <v>155106</v>
      </c>
    </row>
    <row r="596" spans="1:3" hidden="1" x14ac:dyDescent="0.35">
      <c r="A596" s="1">
        <v>155106</v>
      </c>
      <c r="B596" t="s">
        <v>3958</v>
      </c>
      <c r="C596" s="1">
        <v>155106</v>
      </c>
    </row>
    <row r="597" spans="1:3" x14ac:dyDescent="0.35">
      <c r="A597" s="1">
        <v>155100</v>
      </c>
      <c r="B597" t="s">
        <v>3958</v>
      </c>
      <c r="C597" s="1">
        <v>155100</v>
      </c>
    </row>
    <row r="598" spans="1:3" x14ac:dyDescent="0.35">
      <c r="A598" s="1">
        <v>155100</v>
      </c>
      <c r="B598" t="s">
        <v>3958</v>
      </c>
      <c r="C598" s="1">
        <v>155100</v>
      </c>
    </row>
    <row r="599" spans="1:3" x14ac:dyDescent="0.35">
      <c r="A599" s="1">
        <v>100100</v>
      </c>
      <c r="B599" t="s">
        <v>3961</v>
      </c>
      <c r="C599" s="1">
        <v>100100</v>
      </c>
    </row>
    <row r="600" spans="1:3" hidden="1" x14ac:dyDescent="0.35">
      <c r="A600" s="1">
        <v>2586</v>
      </c>
      <c r="B600" t="s">
        <v>3963</v>
      </c>
      <c r="C600" s="1">
        <v>2586</v>
      </c>
    </row>
    <row r="601" spans="1:3" hidden="1" x14ac:dyDescent="0.35">
      <c r="A601" s="1">
        <v>2586</v>
      </c>
      <c r="B601" t="s">
        <v>3963</v>
      </c>
      <c r="C601" s="1">
        <v>2586</v>
      </c>
    </row>
    <row r="602" spans="1:3" hidden="1" x14ac:dyDescent="0.35">
      <c r="A602" s="1">
        <v>2586</v>
      </c>
      <c r="B602" t="s">
        <v>3963</v>
      </c>
      <c r="C602" s="1">
        <v>2586</v>
      </c>
    </row>
    <row r="603" spans="1:3" hidden="1" x14ac:dyDescent="0.35">
      <c r="A603" s="1">
        <v>2585</v>
      </c>
      <c r="B603" t="s">
        <v>3960</v>
      </c>
      <c r="C603" s="1">
        <v>2585</v>
      </c>
    </row>
    <row r="604" spans="1:3" hidden="1" x14ac:dyDescent="0.35">
      <c r="A604" s="1">
        <v>450000</v>
      </c>
      <c r="B604" t="s">
        <v>3956</v>
      </c>
      <c r="C604" s="1">
        <v>450000</v>
      </c>
    </row>
    <row r="605" spans="1:3" hidden="1" x14ac:dyDescent="0.35">
      <c r="A605" s="1">
        <v>450000</v>
      </c>
      <c r="B605" t="s">
        <v>3956</v>
      </c>
      <c r="C605" s="1">
        <v>450000</v>
      </c>
    </row>
    <row r="606" spans="1:3" hidden="1" x14ac:dyDescent="0.35">
      <c r="A606" s="1">
        <v>450000</v>
      </c>
      <c r="B606" t="s">
        <v>3956</v>
      </c>
      <c r="C606" s="1">
        <v>450000</v>
      </c>
    </row>
    <row r="607" spans="1:3" hidden="1" x14ac:dyDescent="0.35">
      <c r="A607" s="1">
        <v>450000</v>
      </c>
      <c r="B607" t="s">
        <v>3956</v>
      </c>
      <c r="C607" s="1">
        <v>450000</v>
      </c>
    </row>
    <row r="608" spans="1:3" hidden="1" x14ac:dyDescent="0.35">
      <c r="A608" s="1">
        <v>450000</v>
      </c>
      <c r="B608" t="s">
        <v>3956</v>
      </c>
      <c r="C608" s="1">
        <v>450000</v>
      </c>
    </row>
    <row r="609" spans="1:3" hidden="1" x14ac:dyDescent="0.35">
      <c r="A609" s="1">
        <v>450000</v>
      </c>
      <c r="B609" t="s">
        <v>3956</v>
      </c>
      <c r="C609" s="1">
        <v>450000</v>
      </c>
    </row>
    <row r="610" spans="1:3" hidden="1" x14ac:dyDescent="0.35">
      <c r="A610" s="1">
        <v>450000</v>
      </c>
      <c r="B610" t="s">
        <v>3956</v>
      </c>
      <c r="C610" s="1">
        <v>450000</v>
      </c>
    </row>
    <row r="611" spans="1:3" hidden="1" x14ac:dyDescent="0.35">
      <c r="A611" s="1">
        <v>450000</v>
      </c>
      <c r="B611" t="s">
        <v>3956</v>
      </c>
      <c r="C611" s="1">
        <v>450000</v>
      </c>
    </row>
    <row r="612" spans="1:3" hidden="1" x14ac:dyDescent="0.35">
      <c r="A612" s="1">
        <v>450000</v>
      </c>
      <c r="B612" t="s">
        <v>3956</v>
      </c>
      <c r="C612" s="1">
        <v>450000</v>
      </c>
    </row>
    <row r="613" spans="1:3" hidden="1" x14ac:dyDescent="0.35">
      <c r="A613" s="1">
        <v>450000</v>
      </c>
      <c r="B613" t="s">
        <v>3956</v>
      </c>
      <c r="C613" s="1">
        <v>450000</v>
      </c>
    </row>
    <row r="614" spans="1:3" hidden="1" x14ac:dyDescent="0.35">
      <c r="A614" s="1">
        <v>450000</v>
      </c>
      <c r="B614" t="s">
        <v>3956</v>
      </c>
      <c r="C614" s="1">
        <v>450000</v>
      </c>
    </row>
    <row r="615" spans="1:3" hidden="1" x14ac:dyDescent="0.35">
      <c r="A615" s="1">
        <v>450000</v>
      </c>
      <c r="B615" t="s">
        <v>3956</v>
      </c>
      <c r="C615" s="1">
        <v>450000</v>
      </c>
    </row>
    <row r="616" spans="1:3" hidden="1" x14ac:dyDescent="0.35">
      <c r="A616" s="1">
        <v>350200</v>
      </c>
      <c r="B616" t="s">
        <v>3957</v>
      </c>
      <c r="C616" s="1">
        <v>350200</v>
      </c>
    </row>
    <row r="617" spans="1:3" hidden="1" x14ac:dyDescent="0.35">
      <c r="A617" s="1">
        <v>155109</v>
      </c>
      <c r="B617" t="s">
        <v>3958</v>
      </c>
      <c r="C617" s="1">
        <v>155109</v>
      </c>
    </row>
    <row r="618" spans="1:3" hidden="1" x14ac:dyDescent="0.35">
      <c r="A618" s="1">
        <v>413840</v>
      </c>
      <c r="B618" t="s">
        <v>3959</v>
      </c>
      <c r="C618" s="1">
        <v>413840</v>
      </c>
    </row>
    <row r="619" spans="1:3" hidden="1" x14ac:dyDescent="0.35">
      <c r="A619" s="1">
        <v>2585</v>
      </c>
      <c r="B619" t="s">
        <v>3960</v>
      </c>
      <c r="C619" s="1">
        <v>2585</v>
      </c>
    </row>
    <row r="620" spans="1:3" x14ac:dyDescent="0.35">
      <c r="A620" s="1">
        <v>100100</v>
      </c>
      <c r="B620" t="s">
        <v>3961</v>
      </c>
      <c r="C620" s="1">
        <v>100100</v>
      </c>
    </row>
    <row r="621" spans="1:3" hidden="1" x14ac:dyDescent="0.35">
      <c r="A621" s="1">
        <v>352900</v>
      </c>
      <c r="B621" t="s">
        <v>3957</v>
      </c>
      <c r="C621" s="1">
        <v>352900</v>
      </c>
    </row>
    <row r="622" spans="1:3" hidden="1" x14ac:dyDescent="0.35">
      <c r="A622" s="1">
        <v>350200</v>
      </c>
      <c r="B622" t="s">
        <v>3957</v>
      </c>
      <c r="C622" s="1">
        <v>350200</v>
      </c>
    </row>
    <row r="623" spans="1:3" x14ac:dyDescent="0.35">
      <c r="A623" s="1">
        <v>650100</v>
      </c>
      <c r="B623" t="s">
        <v>3962</v>
      </c>
      <c r="C623" s="1">
        <v>650100</v>
      </c>
    </row>
    <row r="624" spans="1:3" x14ac:dyDescent="0.35">
      <c r="A624" s="1">
        <v>650100</v>
      </c>
      <c r="B624" t="s">
        <v>3962</v>
      </c>
      <c r="C624" s="1">
        <v>650100</v>
      </c>
    </row>
    <row r="625" spans="1:3" hidden="1" x14ac:dyDescent="0.35">
      <c r="A625" s="1">
        <v>655000</v>
      </c>
      <c r="B625" t="s">
        <v>3962</v>
      </c>
      <c r="C625" s="1">
        <v>655000</v>
      </c>
    </row>
    <row r="626" spans="1:3" x14ac:dyDescent="0.35">
      <c r="A626" s="1">
        <v>650100</v>
      </c>
      <c r="B626" t="s">
        <v>3962</v>
      </c>
      <c r="C626" s="1">
        <v>650100</v>
      </c>
    </row>
    <row r="627" spans="1:3" hidden="1" x14ac:dyDescent="0.35">
      <c r="A627" s="1">
        <v>2586</v>
      </c>
      <c r="B627" t="s">
        <v>3963</v>
      </c>
      <c r="C627" s="1">
        <v>2586</v>
      </c>
    </row>
    <row r="628" spans="1:3" hidden="1" x14ac:dyDescent="0.35">
      <c r="A628" s="1">
        <v>208200</v>
      </c>
      <c r="B628" t="s">
        <v>3964</v>
      </c>
      <c r="C628" s="1">
        <v>208200</v>
      </c>
    </row>
    <row r="629" spans="1:3" hidden="1" x14ac:dyDescent="0.35">
      <c r="A629">
        <v>303000</v>
      </c>
      <c r="B629" t="s">
        <v>3965</v>
      </c>
      <c r="C629">
        <v>303000</v>
      </c>
    </row>
    <row r="630" spans="1:3" hidden="1" x14ac:dyDescent="0.35">
      <c r="A630" s="1">
        <v>551106</v>
      </c>
      <c r="B630" t="s">
        <v>3966</v>
      </c>
      <c r="C630" s="1">
        <v>551106</v>
      </c>
    </row>
    <row r="631" spans="1:3" hidden="1" x14ac:dyDescent="0.35">
      <c r="A631" s="1">
        <v>551290</v>
      </c>
      <c r="B631" t="s">
        <v>3966</v>
      </c>
      <c r="C631" s="1">
        <v>551290</v>
      </c>
    </row>
    <row r="632" spans="1:3" hidden="1" x14ac:dyDescent="0.35">
      <c r="A632" s="1">
        <v>322090</v>
      </c>
      <c r="B632" t="s">
        <v>3967</v>
      </c>
      <c r="C632" s="1">
        <v>322090</v>
      </c>
    </row>
    <row r="633" spans="1:3" hidden="1" x14ac:dyDescent="0.35">
      <c r="A633" s="1">
        <v>322220</v>
      </c>
      <c r="B633" t="s">
        <v>3967</v>
      </c>
      <c r="C633" s="1">
        <v>322220</v>
      </c>
    </row>
    <row r="634" spans="1:3" hidden="1" x14ac:dyDescent="0.35">
      <c r="A634" s="1">
        <v>322090</v>
      </c>
      <c r="B634" t="s">
        <v>3967</v>
      </c>
      <c r="C634" s="1">
        <v>322090</v>
      </c>
    </row>
    <row r="635" spans="1:3" hidden="1" x14ac:dyDescent="0.35">
      <c r="A635" s="1">
        <v>322220</v>
      </c>
      <c r="B635" t="s">
        <v>3967</v>
      </c>
      <c r="C635" s="1">
        <v>322220</v>
      </c>
    </row>
    <row r="636" spans="1:3" hidden="1" x14ac:dyDescent="0.35">
      <c r="A636" s="1">
        <v>322090</v>
      </c>
      <c r="B636" t="s">
        <v>3967</v>
      </c>
      <c r="C636" s="1">
        <v>322090</v>
      </c>
    </row>
    <row r="637" spans="1:3" hidden="1" x14ac:dyDescent="0.35">
      <c r="A637" s="1">
        <v>322220</v>
      </c>
      <c r="B637" t="s">
        <v>3967</v>
      </c>
      <c r="C637" s="1">
        <v>322220</v>
      </c>
    </row>
    <row r="638" spans="1:3" hidden="1" x14ac:dyDescent="0.35">
      <c r="A638" s="1">
        <v>322090</v>
      </c>
      <c r="B638" t="s">
        <v>3967</v>
      </c>
      <c r="C638" s="1">
        <v>322090</v>
      </c>
    </row>
    <row r="639" spans="1:3" hidden="1" x14ac:dyDescent="0.35">
      <c r="A639" s="1">
        <v>322090</v>
      </c>
      <c r="B639" t="s">
        <v>3967</v>
      </c>
      <c r="C639" s="1">
        <v>322090</v>
      </c>
    </row>
    <row r="640" spans="1:3" hidden="1" x14ac:dyDescent="0.35">
      <c r="A640" s="1">
        <v>322090</v>
      </c>
      <c r="B640" t="s">
        <v>3967</v>
      </c>
      <c r="C640" s="1">
        <v>322090</v>
      </c>
    </row>
    <row r="641" spans="1:3" hidden="1" x14ac:dyDescent="0.35">
      <c r="A641" s="1">
        <v>322210</v>
      </c>
      <c r="B641" t="s">
        <v>3967</v>
      </c>
      <c r="C641" s="1">
        <v>322210</v>
      </c>
    </row>
    <row r="642" spans="1:3" hidden="1" x14ac:dyDescent="0.35">
      <c r="A642" s="1">
        <v>322210</v>
      </c>
      <c r="B642" t="s">
        <v>3967</v>
      </c>
      <c r="C642" s="1">
        <v>322210</v>
      </c>
    </row>
    <row r="643" spans="1:3" hidden="1" x14ac:dyDescent="0.35">
      <c r="A643" s="1">
        <v>322220</v>
      </c>
      <c r="B643" t="s">
        <v>3967</v>
      </c>
      <c r="C643" s="1">
        <v>322220</v>
      </c>
    </row>
    <row r="644" spans="1:3" hidden="1" x14ac:dyDescent="0.35">
      <c r="A644" s="1">
        <v>2586</v>
      </c>
      <c r="B644" t="s">
        <v>3963</v>
      </c>
      <c r="C644" s="1">
        <v>2586</v>
      </c>
    </row>
    <row r="645" spans="1:3" hidden="1" x14ac:dyDescent="0.35">
      <c r="A645" s="1">
        <v>208200</v>
      </c>
      <c r="B645" t="s">
        <v>3964</v>
      </c>
      <c r="C645" s="1">
        <v>208200</v>
      </c>
    </row>
    <row r="646" spans="1:3" hidden="1" x14ac:dyDescent="0.35">
      <c r="A646" s="1">
        <v>2586</v>
      </c>
      <c r="B646" t="s">
        <v>3963</v>
      </c>
      <c r="C646" s="1">
        <v>2586</v>
      </c>
    </row>
    <row r="647" spans="1:3" hidden="1" x14ac:dyDescent="0.35">
      <c r="A647" s="1">
        <v>208200</v>
      </c>
      <c r="B647" t="s">
        <v>3964</v>
      </c>
      <c r="C647" s="1">
        <v>208200</v>
      </c>
    </row>
    <row r="648" spans="1:3" hidden="1" x14ac:dyDescent="0.35">
      <c r="A648" s="1">
        <v>506040</v>
      </c>
      <c r="B648" t="s">
        <v>3968</v>
      </c>
      <c r="C648" s="1">
        <v>506040</v>
      </c>
    </row>
    <row r="649" spans="1:3" hidden="1" x14ac:dyDescent="0.35">
      <c r="A649" s="1">
        <v>506000</v>
      </c>
      <c r="B649" t="s">
        <v>3968</v>
      </c>
      <c r="C649" s="1">
        <v>506000</v>
      </c>
    </row>
    <row r="650" spans="1:3" hidden="1" x14ac:dyDescent="0.35">
      <c r="A650" s="1">
        <v>500280</v>
      </c>
      <c r="B650" t="s">
        <v>3968</v>
      </c>
      <c r="C650" s="1">
        <v>500280</v>
      </c>
    </row>
    <row r="651" spans="1:3" hidden="1" x14ac:dyDescent="0.35">
      <c r="A651" s="1">
        <v>551210</v>
      </c>
      <c r="B651" t="s">
        <v>3966</v>
      </c>
      <c r="C651" s="1">
        <v>551210</v>
      </c>
    </row>
    <row r="652" spans="1:3" hidden="1" x14ac:dyDescent="0.35">
      <c r="A652" s="1">
        <v>350000</v>
      </c>
      <c r="B652" t="s">
        <v>3957</v>
      </c>
      <c r="C652" s="1">
        <v>350000</v>
      </c>
    </row>
    <row r="653" spans="1:3" hidden="1" x14ac:dyDescent="0.35">
      <c r="A653" s="1">
        <v>350000</v>
      </c>
      <c r="B653" t="s">
        <v>3957</v>
      </c>
      <c r="C653" s="1">
        <v>350000</v>
      </c>
    </row>
    <row r="654" spans="1:3" hidden="1" x14ac:dyDescent="0.35">
      <c r="A654">
        <v>551306</v>
      </c>
      <c r="B654" t="s">
        <v>3966</v>
      </c>
      <c r="C654">
        <v>551306</v>
      </c>
    </row>
    <row r="655" spans="1:3" hidden="1" x14ac:dyDescent="0.35">
      <c r="A655" s="1">
        <v>551326</v>
      </c>
      <c r="B655" t="s">
        <v>3966</v>
      </c>
      <c r="C655" s="1">
        <v>551326</v>
      </c>
    </row>
    <row r="656" spans="1:3" hidden="1" x14ac:dyDescent="0.35">
      <c r="A656">
        <v>551300</v>
      </c>
      <c r="B656" t="s">
        <v>3966</v>
      </c>
      <c r="C656">
        <v>551300</v>
      </c>
    </row>
    <row r="657" spans="1:3" hidden="1" x14ac:dyDescent="0.35">
      <c r="A657" s="1">
        <v>551310</v>
      </c>
      <c r="B657" t="s">
        <v>3966</v>
      </c>
      <c r="C657" s="1">
        <v>551310</v>
      </c>
    </row>
    <row r="658" spans="1:3" hidden="1" x14ac:dyDescent="0.35">
      <c r="A658" s="1">
        <v>506040</v>
      </c>
      <c r="B658" t="s">
        <v>3968</v>
      </c>
      <c r="C658" s="1">
        <v>506040</v>
      </c>
    </row>
    <row r="659" spans="1:3" hidden="1" x14ac:dyDescent="0.35">
      <c r="A659" s="1">
        <v>506000</v>
      </c>
      <c r="B659" t="s">
        <v>3968</v>
      </c>
      <c r="C659" s="1">
        <v>506000</v>
      </c>
    </row>
    <row r="660" spans="1:3" hidden="1" x14ac:dyDescent="0.35">
      <c r="A660" s="1">
        <v>500260</v>
      </c>
      <c r="B660" t="s">
        <v>3968</v>
      </c>
      <c r="C660" s="1">
        <v>500260</v>
      </c>
    </row>
    <row r="661" spans="1:3" hidden="1" x14ac:dyDescent="0.35">
      <c r="A661" s="1">
        <v>155700</v>
      </c>
      <c r="B661" t="s">
        <v>3958</v>
      </c>
      <c r="C661" s="1">
        <v>155700</v>
      </c>
    </row>
    <row r="662" spans="1:3" x14ac:dyDescent="0.35">
      <c r="A662" s="1">
        <v>155100</v>
      </c>
      <c r="B662" t="s">
        <v>3958</v>
      </c>
      <c r="C662" s="1">
        <v>155100</v>
      </c>
    </row>
    <row r="663" spans="1:3" hidden="1" x14ac:dyDescent="0.35">
      <c r="A663" s="1">
        <v>506040</v>
      </c>
      <c r="B663" t="s">
        <v>3968</v>
      </c>
      <c r="C663" s="1">
        <v>506040</v>
      </c>
    </row>
    <row r="664" spans="1:3" hidden="1" x14ac:dyDescent="0.35">
      <c r="A664" s="1">
        <v>506000</v>
      </c>
      <c r="B664" t="s">
        <v>3968</v>
      </c>
      <c r="C664" s="1">
        <v>506000</v>
      </c>
    </row>
    <row r="665" spans="1:3" hidden="1" x14ac:dyDescent="0.35">
      <c r="A665" s="1">
        <v>500280</v>
      </c>
      <c r="B665" t="s">
        <v>3968</v>
      </c>
      <c r="C665" s="1">
        <v>500280</v>
      </c>
    </row>
    <row r="666" spans="1:3" hidden="1" x14ac:dyDescent="0.35">
      <c r="A666" s="1">
        <v>506040</v>
      </c>
      <c r="B666" t="s">
        <v>3968</v>
      </c>
      <c r="C666" s="1">
        <v>506040</v>
      </c>
    </row>
    <row r="667" spans="1:3" hidden="1" x14ac:dyDescent="0.35">
      <c r="A667" s="1">
        <v>506000</v>
      </c>
      <c r="B667" t="s">
        <v>3968</v>
      </c>
      <c r="C667" s="1">
        <v>506000</v>
      </c>
    </row>
    <row r="668" spans="1:3" hidden="1" x14ac:dyDescent="0.35">
      <c r="A668" s="1">
        <v>500210</v>
      </c>
      <c r="B668" t="s">
        <v>3968</v>
      </c>
      <c r="C668" s="1">
        <v>500210</v>
      </c>
    </row>
    <row r="669" spans="1:3" hidden="1" x14ac:dyDescent="0.35">
      <c r="A669" s="1">
        <v>551500</v>
      </c>
      <c r="B669" t="s">
        <v>3966</v>
      </c>
      <c r="C669" s="1">
        <v>551500</v>
      </c>
    </row>
    <row r="670" spans="1:3" hidden="1" x14ac:dyDescent="0.35">
      <c r="A670" s="1">
        <v>413823</v>
      </c>
      <c r="B670" t="s">
        <v>3959</v>
      </c>
      <c r="C670" s="1">
        <v>413823</v>
      </c>
    </row>
    <row r="671" spans="1:3" hidden="1" x14ac:dyDescent="0.35">
      <c r="A671" s="1">
        <v>413840</v>
      </c>
      <c r="B671" t="s">
        <v>3959</v>
      </c>
      <c r="C671" s="1">
        <v>413840</v>
      </c>
    </row>
    <row r="672" spans="1:3" hidden="1" x14ac:dyDescent="0.35">
      <c r="A672" s="1">
        <v>550099</v>
      </c>
      <c r="B672" t="s">
        <v>3966</v>
      </c>
      <c r="C672" s="1">
        <v>550099</v>
      </c>
    </row>
    <row r="673" spans="1:3" hidden="1" x14ac:dyDescent="0.35">
      <c r="A673" s="1">
        <v>552520</v>
      </c>
      <c r="B673" t="s">
        <v>3966</v>
      </c>
      <c r="C673" s="1">
        <v>552520</v>
      </c>
    </row>
    <row r="674" spans="1:3" hidden="1" x14ac:dyDescent="0.35">
      <c r="A674" s="1">
        <v>35000010</v>
      </c>
      <c r="B674" t="s">
        <v>3957</v>
      </c>
      <c r="C674" s="1">
        <v>35000010</v>
      </c>
    </row>
    <row r="675" spans="1:3" hidden="1" x14ac:dyDescent="0.35">
      <c r="A675" s="1">
        <v>552440</v>
      </c>
      <c r="B675" t="s">
        <v>3966</v>
      </c>
      <c r="C675" s="1">
        <v>552440</v>
      </c>
    </row>
    <row r="676" spans="1:3" hidden="1" x14ac:dyDescent="0.35">
      <c r="A676" s="1">
        <v>551500</v>
      </c>
      <c r="B676" t="s">
        <v>3966</v>
      </c>
      <c r="C676" s="1">
        <v>551500</v>
      </c>
    </row>
    <row r="677" spans="1:3" hidden="1" x14ac:dyDescent="0.35">
      <c r="A677" s="1">
        <v>552590</v>
      </c>
      <c r="B677" t="s">
        <v>3966</v>
      </c>
      <c r="C677" s="1">
        <v>552590</v>
      </c>
    </row>
    <row r="678" spans="1:3" hidden="1" x14ac:dyDescent="0.35">
      <c r="A678" s="1">
        <v>350000</v>
      </c>
      <c r="B678" t="s">
        <v>3957</v>
      </c>
      <c r="C678" s="1">
        <v>350000</v>
      </c>
    </row>
    <row r="679" spans="1:3" hidden="1" x14ac:dyDescent="0.35">
      <c r="A679" s="1">
        <v>506040</v>
      </c>
      <c r="B679" t="s">
        <v>3968</v>
      </c>
      <c r="C679" s="1">
        <v>506040</v>
      </c>
    </row>
    <row r="680" spans="1:3" hidden="1" x14ac:dyDescent="0.35">
      <c r="A680" s="1">
        <v>506000</v>
      </c>
      <c r="B680" t="s">
        <v>3968</v>
      </c>
      <c r="C680" s="1">
        <v>506000</v>
      </c>
    </row>
    <row r="681" spans="1:3" hidden="1" x14ac:dyDescent="0.35">
      <c r="A681" s="1">
        <v>500260</v>
      </c>
      <c r="B681" t="s">
        <v>3968</v>
      </c>
      <c r="C681" s="1">
        <v>500260</v>
      </c>
    </row>
    <row r="682" spans="1:3" hidden="1" x14ac:dyDescent="0.35">
      <c r="A682" s="1">
        <v>552590</v>
      </c>
      <c r="B682" t="s">
        <v>3966</v>
      </c>
      <c r="C682" s="1">
        <v>552590</v>
      </c>
    </row>
    <row r="683" spans="1:3" hidden="1" x14ac:dyDescent="0.35">
      <c r="A683" s="1">
        <v>322090</v>
      </c>
      <c r="B683" t="s">
        <v>3967</v>
      </c>
      <c r="C683" s="1">
        <v>322090</v>
      </c>
    </row>
    <row r="684" spans="1:3" hidden="1" x14ac:dyDescent="0.35">
      <c r="A684" s="1">
        <v>322050</v>
      </c>
      <c r="B684" t="s">
        <v>3967</v>
      </c>
      <c r="C684" s="1">
        <v>322050</v>
      </c>
    </row>
    <row r="685" spans="1:3" hidden="1" x14ac:dyDescent="0.35">
      <c r="A685" s="1">
        <v>506040</v>
      </c>
      <c r="B685" t="s">
        <v>3968</v>
      </c>
      <c r="C685" s="1">
        <v>506040</v>
      </c>
    </row>
    <row r="686" spans="1:3" hidden="1" x14ac:dyDescent="0.35">
      <c r="A686" s="1">
        <v>506000</v>
      </c>
      <c r="B686" t="s">
        <v>3968</v>
      </c>
      <c r="C686" s="1">
        <v>506000</v>
      </c>
    </row>
    <row r="687" spans="1:3" hidden="1" x14ac:dyDescent="0.35">
      <c r="A687" s="1">
        <v>500240</v>
      </c>
      <c r="B687" t="s">
        <v>3968</v>
      </c>
      <c r="C687" s="1">
        <v>500240</v>
      </c>
    </row>
    <row r="688" spans="1:3" hidden="1" x14ac:dyDescent="0.35">
      <c r="A688" s="1">
        <v>552440</v>
      </c>
      <c r="B688" t="s">
        <v>3966</v>
      </c>
      <c r="C688" s="1">
        <v>552440</v>
      </c>
    </row>
    <row r="689" spans="1:3" hidden="1" x14ac:dyDescent="0.35">
      <c r="A689" s="1">
        <v>322090</v>
      </c>
      <c r="B689" t="s">
        <v>3967</v>
      </c>
      <c r="C689" s="1">
        <v>322090</v>
      </c>
    </row>
    <row r="690" spans="1:3" hidden="1" x14ac:dyDescent="0.35">
      <c r="A690" s="1">
        <v>552490</v>
      </c>
      <c r="B690" t="s">
        <v>3966</v>
      </c>
      <c r="C690" s="1">
        <v>552490</v>
      </c>
    </row>
    <row r="691" spans="1:3" hidden="1" x14ac:dyDescent="0.35">
      <c r="A691" s="1">
        <v>551290</v>
      </c>
      <c r="B691" t="s">
        <v>3966</v>
      </c>
      <c r="C691" s="1">
        <v>551290</v>
      </c>
    </row>
    <row r="692" spans="1:3" hidden="1" x14ac:dyDescent="0.35">
      <c r="A692" s="1">
        <v>551103</v>
      </c>
      <c r="B692" t="s">
        <v>3966</v>
      </c>
      <c r="C692" s="1">
        <v>551103</v>
      </c>
    </row>
    <row r="693" spans="1:3" hidden="1" x14ac:dyDescent="0.35">
      <c r="A693" s="1">
        <v>551104</v>
      </c>
      <c r="B693" t="s">
        <v>3966</v>
      </c>
      <c r="C693" s="1">
        <v>551104</v>
      </c>
    </row>
    <row r="694" spans="1:3" hidden="1" x14ac:dyDescent="0.35">
      <c r="A694" s="1">
        <v>552520</v>
      </c>
      <c r="B694" t="s">
        <v>3966</v>
      </c>
      <c r="C694" s="1">
        <v>552520</v>
      </c>
    </row>
    <row r="695" spans="1:3" hidden="1" x14ac:dyDescent="0.35">
      <c r="A695" s="1">
        <v>552520</v>
      </c>
      <c r="B695" t="s">
        <v>3966</v>
      </c>
      <c r="C695" s="1">
        <v>552520</v>
      </c>
    </row>
    <row r="696" spans="1:3" hidden="1" x14ac:dyDescent="0.35">
      <c r="A696">
        <v>551303</v>
      </c>
      <c r="B696" t="s">
        <v>3966</v>
      </c>
      <c r="C696">
        <v>551303</v>
      </c>
    </row>
    <row r="697" spans="1:3" hidden="1" x14ac:dyDescent="0.35">
      <c r="A697">
        <v>551306</v>
      </c>
      <c r="B697" t="s">
        <v>3966</v>
      </c>
      <c r="C697">
        <v>551306</v>
      </c>
    </row>
    <row r="698" spans="1:3" hidden="1" x14ac:dyDescent="0.35">
      <c r="A698" s="1">
        <v>551490</v>
      </c>
      <c r="B698" t="s">
        <v>3966</v>
      </c>
      <c r="C698" s="1">
        <v>551490</v>
      </c>
    </row>
    <row r="699" spans="1:3" hidden="1" x14ac:dyDescent="0.35">
      <c r="A699" s="1">
        <v>552520</v>
      </c>
      <c r="B699" t="s">
        <v>3966</v>
      </c>
      <c r="C699" s="1">
        <v>552520</v>
      </c>
    </row>
    <row r="700" spans="1:3" hidden="1" x14ac:dyDescent="0.35">
      <c r="A700" s="1">
        <v>551500</v>
      </c>
      <c r="B700" t="s">
        <v>3966</v>
      </c>
      <c r="C700" s="1">
        <v>551500</v>
      </c>
    </row>
    <row r="701" spans="1:3" hidden="1" x14ac:dyDescent="0.35">
      <c r="A701" s="1">
        <v>553290</v>
      </c>
      <c r="B701" t="s">
        <v>3966</v>
      </c>
      <c r="C701" s="1">
        <v>553290</v>
      </c>
    </row>
    <row r="702" spans="1:3" hidden="1" x14ac:dyDescent="0.35">
      <c r="A702" s="1">
        <v>552510</v>
      </c>
      <c r="B702" t="s">
        <v>3966</v>
      </c>
      <c r="C702" s="1">
        <v>552510</v>
      </c>
    </row>
    <row r="703" spans="1:3" hidden="1" x14ac:dyDescent="0.35">
      <c r="A703" s="1">
        <v>552520</v>
      </c>
      <c r="B703" t="s">
        <v>3966</v>
      </c>
      <c r="C703" s="1">
        <v>552520</v>
      </c>
    </row>
    <row r="704" spans="1:3" hidden="1" x14ac:dyDescent="0.35">
      <c r="A704" s="1">
        <v>552520</v>
      </c>
      <c r="B704" t="s">
        <v>3966</v>
      </c>
      <c r="C704" s="1">
        <v>552520</v>
      </c>
    </row>
    <row r="705" spans="1:3" hidden="1" x14ac:dyDescent="0.35">
      <c r="A705" s="1">
        <v>554031</v>
      </c>
      <c r="B705" t="s">
        <v>3966</v>
      </c>
      <c r="C705" s="1">
        <v>554031</v>
      </c>
    </row>
    <row r="706" spans="1:3" hidden="1" x14ac:dyDescent="0.35">
      <c r="A706" s="1">
        <v>552520</v>
      </c>
      <c r="B706" t="s">
        <v>3966</v>
      </c>
      <c r="C706" s="1">
        <v>552520</v>
      </c>
    </row>
    <row r="707" spans="1:3" hidden="1" x14ac:dyDescent="0.35">
      <c r="A707" s="1">
        <v>552570</v>
      </c>
      <c r="B707" t="s">
        <v>3966</v>
      </c>
      <c r="C707" s="1">
        <v>552570</v>
      </c>
    </row>
    <row r="708" spans="1:3" hidden="1" x14ac:dyDescent="0.35">
      <c r="A708" s="1">
        <v>506040</v>
      </c>
      <c r="B708" t="s">
        <v>3968</v>
      </c>
      <c r="C708" s="1">
        <v>506040</v>
      </c>
    </row>
    <row r="709" spans="1:3" hidden="1" x14ac:dyDescent="0.35">
      <c r="A709" s="1">
        <v>506000</v>
      </c>
      <c r="B709" t="s">
        <v>3968</v>
      </c>
      <c r="C709" s="1">
        <v>506000</v>
      </c>
    </row>
    <row r="710" spans="1:3" hidden="1" x14ac:dyDescent="0.35">
      <c r="A710" s="1">
        <v>500240</v>
      </c>
      <c r="B710" t="s">
        <v>3968</v>
      </c>
      <c r="C710" s="1">
        <v>500240</v>
      </c>
    </row>
    <row r="711" spans="1:3" hidden="1" x14ac:dyDescent="0.35">
      <c r="A711" s="1">
        <v>350000</v>
      </c>
      <c r="B711" t="s">
        <v>3957</v>
      </c>
      <c r="C711" s="1">
        <v>350000</v>
      </c>
    </row>
    <row r="712" spans="1:3" hidden="1" x14ac:dyDescent="0.35">
      <c r="A712" s="1">
        <v>350020</v>
      </c>
      <c r="B712" t="s">
        <v>3957</v>
      </c>
      <c r="C712" s="1">
        <v>350020</v>
      </c>
    </row>
    <row r="713" spans="1:3" hidden="1" x14ac:dyDescent="0.35">
      <c r="A713">
        <v>550304</v>
      </c>
      <c r="B713" t="s">
        <v>3966</v>
      </c>
      <c r="C713">
        <v>550304</v>
      </c>
    </row>
    <row r="714" spans="1:3" hidden="1" x14ac:dyDescent="0.35">
      <c r="A714">
        <v>550303</v>
      </c>
      <c r="B714" t="s">
        <v>3966</v>
      </c>
      <c r="C714">
        <v>550303</v>
      </c>
    </row>
    <row r="715" spans="1:3" hidden="1" x14ac:dyDescent="0.35">
      <c r="A715">
        <v>550301</v>
      </c>
      <c r="B715" t="s">
        <v>3966</v>
      </c>
      <c r="C715">
        <v>550301</v>
      </c>
    </row>
    <row r="716" spans="1:3" hidden="1" x14ac:dyDescent="0.35">
      <c r="A716">
        <v>550302</v>
      </c>
      <c r="B716" t="s">
        <v>3966</v>
      </c>
      <c r="C716">
        <v>550302</v>
      </c>
    </row>
    <row r="717" spans="1:3" hidden="1" x14ac:dyDescent="0.35">
      <c r="A717" s="1">
        <v>552590</v>
      </c>
      <c r="B717" t="s">
        <v>3966</v>
      </c>
      <c r="C717" s="1">
        <v>552590</v>
      </c>
    </row>
    <row r="718" spans="1:3" hidden="1" x14ac:dyDescent="0.35">
      <c r="A718" s="1">
        <v>506040</v>
      </c>
      <c r="B718" t="s">
        <v>3968</v>
      </c>
      <c r="C718" s="1">
        <v>506040</v>
      </c>
    </row>
    <row r="719" spans="1:3" hidden="1" x14ac:dyDescent="0.35">
      <c r="A719" s="1">
        <v>506040</v>
      </c>
      <c r="B719" t="s">
        <v>3968</v>
      </c>
      <c r="C719" s="1">
        <v>506040</v>
      </c>
    </row>
    <row r="720" spans="1:3" hidden="1" x14ac:dyDescent="0.35">
      <c r="A720" s="1">
        <v>506000</v>
      </c>
      <c r="B720" t="s">
        <v>3968</v>
      </c>
      <c r="C720" s="1">
        <v>506000</v>
      </c>
    </row>
    <row r="721" spans="1:3" hidden="1" x14ac:dyDescent="0.35">
      <c r="A721" s="1">
        <v>506000</v>
      </c>
      <c r="B721" t="s">
        <v>3968</v>
      </c>
      <c r="C721" s="1">
        <v>506000</v>
      </c>
    </row>
    <row r="722" spans="1:3" hidden="1" x14ac:dyDescent="0.35">
      <c r="A722" s="1">
        <v>500250</v>
      </c>
      <c r="B722" t="s">
        <v>3968</v>
      </c>
      <c r="C722" s="1">
        <v>500250</v>
      </c>
    </row>
    <row r="723" spans="1:3" hidden="1" x14ac:dyDescent="0.35">
      <c r="A723" s="1">
        <v>500250</v>
      </c>
      <c r="B723" t="s">
        <v>3968</v>
      </c>
      <c r="C723" s="1">
        <v>500250</v>
      </c>
    </row>
    <row r="724" spans="1:3" hidden="1" x14ac:dyDescent="0.35">
      <c r="A724" s="1">
        <v>552590</v>
      </c>
      <c r="B724" t="s">
        <v>3966</v>
      </c>
      <c r="C724" s="1">
        <v>552590</v>
      </c>
    </row>
    <row r="725" spans="1:3" hidden="1" x14ac:dyDescent="0.35">
      <c r="A725" s="1">
        <v>551250</v>
      </c>
      <c r="B725" t="s">
        <v>3966</v>
      </c>
      <c r="C725" s="1">
        <v>551250</v>
      </c>
    </row>
    <row r="726" spans="1:3" hidden="1" x14ac:dyDescent="0.35">
      <c r="A726" s="1">
        <v>500280</v>
      </c>
      <c r="B726" t="s">
        <v>3968</v>
      </c>
      <c r="C726" s="1">
        <v>500280</v>
      </c>
    </row>
    <row r="727" spans="1:3" hidden="1" x14ac:dyDescent="0.35">
      <c r="A727">
        <v>551300</v>
      </c>
      <c r="B727" t="s">
        <v>3966</v>
      </c>
      <c r="C727">
        <v>551300</v>
      </c>
    </row>
    <row r="728" spans="1:3" hidden="1" x14ac:dyDescent="0.35">
      <c r="A728" s="1">
        <v>506040</v>
      </c>
      <c r="B728" t="s">
        <v>3968</v>
      </c>
      <c r="C728" s="1">
        <v>506040</v>
      </c>
    </row>
    <row r="729" spans="1:3" hidden="1" x14ac:dyDescent="0.35">
      <c r="A729" s="1">
        <v>506000</v>
      </c>
      <c r="B729" t="s">
        <v>3968</v>
      </c>
      <c r="C729" s="1">
        <v>506000</v>
      </c>
    </row>
    <row r="730" spans="1:3" hidden="1" x14ac:dyDescent="0.35">
      <c r="A730" s="1">
        <v>500250</v>
      </c>
      <c r="B730" t="s">
        <v>3968</v>
      </c>
      <c r="C730" s="1">
        <v>500250</v>
      </c>
    </row>
    <row r="731" spans="1:3" hidden="1" x14ac:dyDescent="0.35">
      <c r="A731" s="1">
        <v>450000</v>
      </c>
      <c r="B731" t="s">
        <v>3956</v>
      </c>
      <c r="C731" s="1">
        <v>450000</v>
      </c>
    </row>
    <row r="732" spans="1:3" hidden="1" x14ac:dyDescent="0.35">
      <c r="A732" s="1">
        <v>450000</v>
      </c>
      <c r="B732" t="s">
        <v>3956</v>
      </c>
      <c r="C732" s="1">
        <v>450000</v>
      </c>
    </row>
    <row r="733" spans="1:3" hidden="1" x14ac:dyDescent="0.35">
      <c r="A733" s="1">
        <v>450000</v>
      </c>
      <c r="B733" t="s">
        <v>3956</v>
      </c>
      <c r="C733" s="1">
        <v>450000</v>
      </c>
    </row>
    <row r="734" spans="1:3" hidden="1" x14ac:dyDescent="0.35">
      <c r="A734" s="1">
        <v>450000</v>
      </c>
      <c r="B734" t="s">
        <v>3956</v>
      </c>
      <c r="C734" s="1">
        <v>450000</v>
      </c>
    </row>
    <row r="735" spans="1:3" hidden="1" x14ac:dyDescent="0.35">
      <c r="A735" s="1">
        <v>450000</v>
      </c>
      <c r="B735" t="s">
        <v>3956</v>
      </c>
      <c r="C735" s="1">
        <v>450000</v>
      </c>
    </row>
    <row r="736" spans="1:3" hidden="1" x14ac:dyDescent="0.35">
      <c r="A736" s="1">
        <v>450000</v>
      </c>
      <c r="B736" t="s">
        <v>3956</v>
      </c>
      <c r="C736" s="1">
        <v>450000</v>
      </c>
    </row>
    <row r="737" spans="1:3" hidden="1" x14ac:dyDescent="0.35">
      <c r="A737" s="1">
        <v>506040</v>
      </c>
      <c r="B737" t="s">
        <v>3968</v>
      </c>
      <c r="C737" s="1">
        <v>506040</v>
      </c>
    </row>
    <row r="738" spans="1:3" hidden="1" x14ac:dyDescent="0.35">
      <c r="A738" s="1">
        <v>506000</v>
      </c>
      <c r="B738" t="s">
        <v>3968</v>
      </c>
      <c r="C738" s="1">
        <v>506000</v>
      </c>
    </row>
    <row r="739" spans="1:3" hidden="1" x14ac:dyDescent="0.35">
      <c r="A739" s="1">
        <v>500260</v>
      </c>
      <c r="B739" t="s">
        <v>3968</v>
      </c>
      <c r="C739" s="1">
        <v>500260</v>
      </c>
    </row>
    <row r="740" spans="1:3" hidden="1" x14ac:dyDescent="0.35">
      <c r="A740" s="1">
        <v>552450</v>
      </c>
      <c r="B740" t="s">
        <v>3966</v>
      </c>
      <c r="C740" s="1">
        <v>552450</v>
      </c>
    </row>
    <row r="741" spans="1:3" hidden="1" x14ac:dyDescent="0.35">
      <c r="A741" s="1">
        <v>552400</v>
      </c>
      <c r="B741" t="s">
        <v>3966</v>
      </c>
      <c r="C741" s="1">
        <v>552400</v>
      </c>
    </row>
    <row r="742" spans="1:3" hidden="1" x14ac:dyDescent="0.35">
      <c r="A742" s="1">
        <v>550400</v>
      </c>
      <c r="B742" t="s">
        <v>3966</v>
      </c>
      <c r="C742" s="1">
        <v>550400</v>
      </c>
    </row>
    <row r="743" spans="1:3" hidden="1" x14ac:dyDescent="0.35">
      <c r="A743" s="1">
        <v>506040</v>
      </c>
      <c r="B743" t="s">
        <v>3968</v>
      </c>
      <c r="C743" s="1">
        <v>506040</v>
      </c>
    </row>
    <row r="744" spans="1:3" hidden="1" x14ac:dyDescent="0.35">
      <c r="A744" s="1">
        <v>506000</v>
      </c>
      <c r="B744" t="s">
        <v>3968</v>
      </c>
      <c r="C744" s="1">
        <v>506000</v>
      </c>
    </row>
    <row r="745" spans="1:3" hidden="1" x14ac:dyDescent="0.35">
      <c r="A745" s="1">
        <v>500210</v>
      </c>
      <c r="B745" t="s">
        <v>3968</v>
      </c>
      <c r="C745" s="1">
        <v>500210</v>
      </c>
    </row>
    <row r="746" spans="1:3" hidden="1" x14ac:dyDescent="0.35">
      <c r="A746" s="1">
        <v>506040</v>
      </c>
      <c r="B746" t="s">
        <v>3968</v>
      </c>
      <c r="C746" s="1">
        <v>506040</v>
      </c>
    </row>
    <row r="747" spans="1:3" hidden="1" x14ac:dyDescent="0.35">
      <c r="A747" s="1">
        <v>506000</v>
      </c>
      <c r="B747" t="s">
        <v>3968</v>
      </c>
      <c r="C747" s="1">
        <v>506000</v>
      </c>
    </row>
    <row r="748" spans="1:3" hidden="1" x14ac:dyDescent="0.35">
      <c r="A748" s="1">
        <v>500260</v>
      </c>
      <c r="B748" t="s">
        <v>3968</v>
      </c>
      <c r="C748" s="1">
        <v>500260</v>
      </c>
    </row>
    <row r="749" spans="1:3" hidden="1" x14ac:dyDescent="0.35">
      <c r="A749" s="1">
        <v>5511046</v>
      </c>
      <c r="B749" t="s">
        <v>3966</v>
      </c>
      <c r="C749" s="1">
        <v>5511046</v>
      </c>
    </row>
    <row r="750" spans="1:3" hidden="1" x14ac:dyDescent="0.35">
      <c r="A750" s="1">
        <v>551104</v>
      </c>
      <c r="B750" t="s">
        <v>3966</v>
      </c>
      <c r="C750" s="1">
        <v>551104</v>
      </c>
    </row>
    <row r="751" spans="1:3" hidden="1" x14ac:dyDescent="0.35">
      <c r="A751" s="1">
        <v>506040</v>
      </c>
      <c r="B751" t="s">
        <v>3968</v>
      </c>
      <c r="C751" s="1">
        <v>506040</v>
      </c>
    </row>
    <row r="752" spans="1:3" hidden="1" x14ac:dyDescent="0.35">
      <c r="A752" s="1">
        <v>506000</v>
      </c>
      <c r="B752" t="s">
        <v>3968</v>
      </c>
      <c r="C752" s="1">
        <v>506000</v>
      </c>
    </row>
    <row r="753" spans="1:3" hidden="1" x14ac:dyDescent="0.35">
      <c r="A753" s="1">
        <v>500250</v>
      </c>
      <c r="B753" t="s">
        <v>3968</v>
      </c>
      <c r="C753" s="1">
        <v>500250</v>
      </c>
    </row>
    <row r="754" spans="1:3" hidden="1" x14ac:dyDescent="0.35">
      <c r="A754" s="1">
        <v>552520</v>
      </c>
      <c r="B754" t="s">
        <v>3966</v>
      </c>
      <c r="C754" s="1">
        <v>552520</v>
      </c>
    </row>
    <row r="755" spans="1:3" hidden="1" x14ac:dyDescent="0.35">
      <c r="A755" s="1">
        <v>506040</v>
      </c>
      <c r="B755" t="s">
        <v>3968</v>
      </c>
      <c r="C755" s="1">
        <v>506040</v>
      </c>
    </row>
    <row r="756" spans="1:3" hidden="1" x14ac:dyDescent="0.35">
      <c r="A756" s="1">
        <v>506000</v>
      </c>
      <c r="B756" t="s">
        <v>3968</v>
      </c>
      <c r="C756" s="1">
        <v>506000</v>
      </c>
    </row>
    <row r="757" spans="1:3" hidden="1" x14ac:dyDescent="0.35">
      <c r="A757" s="1">
        <v>500250</v>
      </c>
      <c r="B757" t="s">
        <v>3968</v>
      </c>
      <c r="C757" s="1">
        <v>500250</v>
      </c>
    </row>
    <row r="758" spans="1:3" hidden="1" x14ac:dyDescent="0.35">
      <c r="A758" s="1">
        <v>551290</v>
      </c>
      <c r="B758" t="s">
        <v>3966</v>
      </c>
      <c r="C758" s="1">
        <v>551290</v>
      </c>
    </row>
    <row r="759" spans="1:3" hidden="1" x14ac:dyDescent="0.35">
      <c r="A759" s="1">
        <v>551290</v>
      </c>
      <c r="B759" t="s">
        <v>3966</v>
      </c>
      <c r="C759" s="1">
        <v>551290</v>
      </c>
    </row>
    <row r="760" spans="1:3" hidden="1" x14ac:dyDescent="0.35">
      <c r="A760" s="1">
        <v>551290</v>
      </c>
      <c r="B760" t="s">
        <v>3966</v>
      </c>
      <c r="C760" s="1">
        <v>551290</v>
      </c>
    </row>
    <row r="761" spans="1:3" hidden="1" x14ac:dyDescent="0.35">
      <c r="A761" s="1">
        <v>551290</v>
      </c>
      <c r="B761" t="s">
        <v>3966</v>
      </c>
      <c r="C761" s="1">
        <v>551290</v>
      </c>
    </row>
    <row r="762" spans="1:3" hidden="1" x14ac:dyDescent="0.35">
      <c r="A762" s="1">
        <v>506040</v>
      </c>
      <c r="B762" t="s">
        <v>3968</v>
      </c>
      <c r="C762" s="1">
        <v>506040</v>
      </c>
    </row>
    <row r="763" spans="1:3" hidden="1" x14ac:dyDescent="0.35">
      <c r="A763" s="1">
        <v>506000</v>
      </c>
      <c r="B763" t="s">
        <v>3968</v>
      </c>
      <c r="C763" s="1">
        <v>506000</v>
      </c>
    </row>
    <row r="764" spans="1:3" hidden="1" x14ac:dyDescent="0.35">
      <c r="A764" s="1">
        <v>500250</v>
      </c>
      <c r="B764" t="s">
        <v>3968</v>
      </c>
      <c r="C764" s="1">
        <v>500250</v>
      </c>
    </row>
    <row r="765" spans="1:3" hidden="1" x14ac:dyDescent="0.35">
      <c r="A765" s="1">
        <v>450010</v>
      </c>
      <c r="B765" t="s">
        <v>3956</v>
      </c>
      <c r="C765" s="1">
        <v>450010</v>
      </c>
    </row>
    <row r="766" spans="1:3" hidden="1" x14ac:dyDescent="0.35">
      <c r="A766" s="1">
        <v>506040</v>
      </c>
      <c r="B766" t="s">
        <v>3968</v>
      </c>
      <c r="C766" s="1">
        <v>506040</v>
      </c>
    </row>
    <row r="767" spans="1:3" hidden="1" x14ac:dyDescent="0.35">
      <c r="A767" s="1">
        <v>506000</v>
      </c>
      <c r="B767" t="s">
        <v>3968</v>
      </c>
      <c r="C767" s="1">
        <v>506000</v>
      </c>
    </row>
    <row r="768" spans="1:3" hidden="1" x14ac:dyDescent="0.35">
      <c r="A768" s="1">
        <v>500500</v>
      </c>
      <c r="B768" t="s">
        <v>3968</v>
      </c>
      <c r="C768" s="1">
        <v>500500</v>
      </c>
    </row>
    <row r="769" spans="1:3" hidden="1" x14ac:dyDescent="0.35">
      <c r="A769" s="1">
        <v>552520</v>
      </c>
      <c r="B769" t="s">
        <v>3966</v>
      </c>
      <c r="C769" s="1">
        <v>552520</v>
      </c>
    </row>
    <row r="770" spans="1:3" hidden="1" x14ac:dyDescent="0.35">
      <c r="A770" s="1">
        <v>552520</v>
      </c>
      <c r="B770" t="s">
        <v>3966</v>
      </c>
      <c r="C770" s="1">
        <v>552520</v>
      </c>
    </row>
    <row r="771" spans="1:3" hidden="1" x14ac:dyDescent="0.35">
      <c r="A771" s="1">
        <v>552520</v>
      </c>
      <c r="B771" t="s">
        <v>3966</v>
      </c>
      <c r="C771" s="1">
        <v>552520</v>
      </c>
    </row>
    <row r="772" spans="1:3" hidden="1" x14ac:dyDescent="0.35">
      <c r="A772" s="1">
        <v>551106</v>
      </c>
      <c r="B772" t="s">
        <v>3966</v>
      </c>
      <c r="C772" s="1">
        <v>551106</v>
      </c>
    </row>
    <row r="773" spans="1:3" hidden="1" x14ac:dyDescent="0.35">
      <c r="A773" s="1">
        <v>450200</v>
      </c>
      <c r="B773" t="s">
        <v>3956</v>
      </c>
      <c r="C773" s="1">
        <v>450200</v>
      </c>
    </row>
    <row r="774" spans="1:3" hidden="1" x14ac:dyDescent="0.35">
      <c r="A774" s="1">
        <v>155109</v>
      </c>
      <c r="B774" t="s">
        <v>3958</v>
      </c>
      <c r="C774" s="1">
        <v>155109</v>
      </c>
    </row>
    <row r="775" spans="1:3" hidden="1" x14ac:dyDescent="0.35">
      <c r="A775" s="1">
        <v>506040</v>
      </c>
      <c r="B775" t="s">
        <v>3968</v>
      </c>
      <c r="C775" s="1">
        <v>506040</v>
      </c>
    </row>
    <row r="776" spans="1:3" hidden="1" x14ac:dyDescent="0.35">
      <c r="A776" s="1">
        <v>551290</v>
      </c>
      <c r="B776" t="s">
        <v>3966</v>
      </c>
      <c r="C776" s="1">
        <v>551290</v>
      </c>
    </row>
    <row r="777" spans="1:3" hidden="1" x14ac:dyDescent="0.35">
      <c r="A777" s="1">
        <v>551290</v>
      </c>
      <c r="B777" t="s">
        <v>3966</v>
      </c>
      <c r="C777" s="1">
        <v>551290</v>
      </c>
    </row>
    <row r="778" spans="1:3" hidden="1" x14ac:dyDescent="0.35">
      <c r="A778" s="1">
        <v>551104</v>
      </c>
      <c r="B778" t="s">
        <v>3966</v>
      </c>
      <c r="C778" s="1">
        <v>551104</v>
      </c>
    </row>
    <row r="779" spans="1:3" hidden="1" x14ac:dyDescent="0.35">
      <c r="A779" s="1">
        <v>506000</v>
      </c>
      <c r="B779" t="s">
        <v>3968</v>
      </c>
      <c r="C779" s="1">
        <v>506000</v>
      </c>
    </row>
    <row r="780" spans="1:3" hidden="1" x14ac:dyDescent="0.35">
      <c r="A780" s="1">
        <v>551106</v>
      </c>
      <c r="B780" t="s">
        <v>3966</v>
      </c>
      <c r="C780" s="1">
        <v>551106</v>
      </c>
    </row>
    <row r="781" spans="1:3" hidden="1" x14ac:dyDescent="0.35">
      <c r="A781" s="1">
        <v>500250</v>
      </c>
      <c r="B781" t="s">
        <v>3968</v>
      </c>
      <c r="C781" s="1">
        <v>500250</v>
      </c>
    </row>
    <row r="782" spans="1:3" x14ac:dyDescent="0.35">
      <c r="A782" s="1">
        <v>551100</v>
      </c>
      <c r="B782" t="s">
        <v>3966</v>
      </c>
      <c r="C782" s="1">
        <v>551100</v>
      </c>
    </row>
    <row r="783" spans="1:3" x14ac:dyDescent="0.35">
      <c r="A783" s="1">
        <v>551100</v>
      </c>
      <c r="B783" t="s">
        <v>3966</v>
      </c>
      <c r="C783" s="1">
        <v>551100</v>
      </c>
    </row>
    <row r="784" spans="1:3" hidden="1" x14ac:dyDescent="0.35">
      <c r="A784" s="1">
        <v>551101</v>
      </c>
      <c r="B784" t="s">
        <v>3966</v>
      </c>
      <c r="C784" s="1">
        <v>551101</v>
      </c>
    </row>
    <row r="785" spans="1:3" hidden="1" x14ac:dyDescent="0.35">
      <c r="A785" s="1">
        <v>551101</v>
      </c>
      <c r="B785" t="s">
        <v>3966</v>
      </c>
      <c r="C785" s="1">
        <v>551101</v>
      </c>
    </row>
    <row r="786" spans="1:3" x14ac:dyDescent="0.35">
      <c r="A786" s="1">
        <v>551100</v>
      </c>
      <c r="B786" t="s">
        <v>3966</v>
      </c>
      <c r="C786" s="1">
        <v>551100</v>
      </c>
    </row>
    <row r="787" spans="1:3" hidden="1" x14ac:dyDescent="0.35">
      <c r="A787" s="1">
        <v>551101</v>
      </c>
      <c r="B787" t="s">
        <v>3966</v>
      </c>
      <c r="C787" s="1">
        <v>551101</v>
      </c>
    </row>
    <row r="788" spans="1:3" x14ac:dyDescent="0.35">
      <c r="A788" s="1">
        <v>551100</v>
      </c>
      <c r="B788" t="s">
        <v>3966</v>
      </c>
      <c r="C788" s="1">
        <v>551100</v>
      </c>
    </row>
    <row r="789" spans="1:3" hidden="1" x14ac:dyDescent="0.35">
      <c r="A789" s="1">
        <v>551101</v>
      </c>
      <c r="B789" t="s">
        <v>3966</v>
      </c>
      <c r="C789" s="1">
        <v>551101</v>
      </c>
    </row>
    <row r="790" spans="1:3" hidden="1" x14ac:dyDescent="0.35">
      <c r="A790" s="1">
        <v>551101</v>
      </c>
      <c r="B790" t="s">
        <v>3966</v>
      </c>
      <c r="C790" s="1">
        <v>551101</v>
      </c>
    </row>
    <row r="791" spans="1:3" x14ac:dyDescent="0.35">
      <c r="A791" s="1">
        <v>551100</v>
      </c>
      <c r="B791" t="s">
        <v>3966</v>
      </c>
      <c r="C791" s="1">
        <v>551100</v>
      </c>
    </row>
    <row r="792" spans="1:3" hidden="1" x14ac:dyDescent="0.35">
      <c r="A792" s="1">
        <v>551101</v>
      </c>
      <c r="B792" t="s">
        <v>3966</v>
      </c>
      <c r="C792" s="1">
        <v>551101</v>
      </c>
    </row>
    <row r="793" spans="1:3" hidden="1" x14ac:dyDescent="0.35">
      <c r="A793">
        <v>381830</v>
      </c>
      <c r="B793" t="s">
        <v>3969</v>
      </c>
      <c r="C793">
        <v>381830</v>
      </c>
    </row>
    <row r="794" spans="1:3" hidden="1" x14ac:dyDescent="0.35">
      <c r="A794" s="1">
        <v>506040</v>
      </c>
      <c r="B794" t="s">
        <v>3968</v>
      </c>
      <c r="C794" s="1">
        <v>506040</v>
      </c>
    </row>
    <row r="795" spans="1:3" hidden="1" x14ac:dyDescent="0.35">
      <c r="A795" s="1">
        <v>506000</v>
      </c>
      <c r="B795" t="s">
        <v>3968</v>
      </c>
      <c r="C795" s="1">
        <v>506000</v>
      </c>
    </row>
    <row r="796" spans="1:3" hidden="1" x14ac:dyDescent="0.35">
      <c r="A796" s="1">
        <v>500260</v>
      </c>
      <c r="B796" t="s">
        <v>3968</v>
      </c>
      <c r="C796" s="1">
        <v>500260</v>
      </c>
    </row>
    <row r="797" spans="1:3" hidden="1" x14ac:dyDescent="0.35">
      <c r="A797" s="1">
        <v>322090</v>
      </c>
      <c r="B797" t="s">
        <v>3967</v>
      </c>
      <c r="C797" s="1">
        <v>322090</v>
      </c>
    </row>
    <row r="798" spans="1:3" hidden="1" x14ac:dyDescent="0.35">
      <c r="A798" s="1">
        <v>506040</v>
      </c>
      <c r="B798" t="s">
        <v>3968</v>
      </c>
      <c r="C798" s="1">
        <v>506040</v>
      </c>
    </row>
    <row r="799" spans="1:3" hidden="1" x14ac:dyDescent="0.35">
      <c r="A799" s="1">
        <v>506000</v>
      </c>
      <c r="B799" t="s">
        <v>3968</v>
      </c>
      <c r="C799" s="1">
        <v>506000</v>
      </c>
    </row>
    <row r="800" spans="1:3" hidden="1" x14ac:dyDescent="0.35">
      <c r="A800" s="1">
        <v>500240</v>
      </c>
      <c r="B800" t="s">
        <v>3968</v>
      </c>
      <c r="C800" s="1">
        <v>500240</v>
      </c>
    </row>
    <row r="801" spans="1:3" hidden="1" x14ac:dyDescent="0.35">
      <c r="A801" s="1">
        <v>550052</v>
      </c>
      <c r="B801" t="s">
        <v>3966</v>
      </c>
      <c r="C801" s="1">
        <v>550052</v>
      </c>
    </row>
    <row r="802" spans="1:3" hidden="1" x14ac:dyDescent="0.35">
      <c r="A802" s="1">
        <v>550060</v>
      </c>
      <c r="B802" t="s">
        <v>3966</v>
      </c>
      <c r="C802" s="1">
        <v>550060</v>
      </c>
    </row>
    <row r="803" spans="1:3" hidden="1" x14ac:dyDescent="0.35">
      <c r="A803" s="1">
        <v>388090</v>
      </c>
      <c r="B803" t="s">
        <v>3969</v>
      </c>
      <c r="C803" s="1">
        <v>388090</v>
      </c>
    </row>
    <row r="804" spans="1:3" hidden="1" x14ac:dyDescent="0.35">
      <c r="A804" s="1">
        <v>551101</v>
      </c>
      <c r="B804" t="s">
        <v>3966</v>
      </c>
      <c r="C804" s="1">
        <v>551101</v>
      </c>
    </row>
    <row r="805" spans="1:3" x14ac:dyDescent="0.35">
      <c r="A805" s="1">
        <v>551100</v>
      </c>
      <c r="B805" t="s">
        <v>3966</v>
      </c>
      <c r="C805" s="1">
        <v>551100</v>
      </c>
    </row>
    <row r="806" spans="1:3" hidden="1" x14ac:dyDescent="0.35">
      <c r="A806" s="1">
        <v>551101</v>
      </c>
      <c r="B806" t="s">
        <v>3966</v>
      </c>
      <c r="C806" s="1">
        <v>551101</v>
      </c>
    </row>
    <row r="807" spans="1:3" hidden="1" x14ac:dyDescent="0.35">
      <c r="A807" s="1">
        <v>551101</v>
      </c>
      <c r="B807" t="s">
        <v>3966</v>
      </c>
      <c r="C807" s="1">
        <v>551101</v>
      </c>
    </row>
    <row r="808" spans="1:3" hidden="1" x14ac:dyDescent="0.35">
      <c r="A808" s="1">
        <v>551101</v>
      </c>
      <c r="B808" t="s">
        <v>3966</v>
      </c>
      <c r="C808" s="1">
        <v>551101</v>
      </c>
    </row>
    <row r="809" spans="1:3" hidden="1" x14ac:dyDescent="0.35">
      <c r="A809" s="1">
        <v>551101</v>
      </c>
      <c r="B809" t="s">
        <v>3966</v>
      </c>
      <c r="C809" s="1">
        <v>551101</v>
      </c>
    </row>
    <row r="810" spans="1:3" hidden="1" x14ac:dyDescent="0.35">
      <c r="A810" s="1">
        <v>506040</v>
      </c>
      <c r="B810" t="s">
        <v>3968</v>
      </c>
      <c r="C810" s="1">
        <v>506040</v>
      </c>
    </row>
    <row r="811" spans="1:3" hidden="1" x14ac:dyDescent="0.35">
      <c r="A811" s="1">
        <v>506000</v>
      </c>
      <c r="B811" t="s">
        <v>3968</v>
      </c>
      <c r="C811" s="1">
        <v>506000</v>
      </c>
    </row>
    <row r="812" spans="1:3" hidden="1" x14ac:dyDescent="0.35">
      <c r="A812" s="1">
        <v>500140</v>
      </c>
      <c r="B812" t="s">
        <v>3968</v>
      </c>
      <c r="C812" s="1">
        <v>500140</v>
      </c>
    </row>
    <row r="813" spans="1:3" hidden="1" x14ac:dyDescent="0.35">
      <c r="A813" s="1">
        <v>551484</v>
      </c>
      <c r="B813" t="s">
        <v>3966</v>
      </c>
      <c r="C813" s="1">
        <v>551484</v>
      </c>
    </row>
    <row r="814" spans="1:3" hidden="1" x14ac:dyDescent="0.35">
      <c r="A814" s="1">
        <v>550010</v>
      </c>
      <c r="B814" t="s">
        <v>3966</v>
      </c>
      <c r="C814" s="1">
        <v>550010</v>
      </c>
    </row>
    <row r="815" spans="1:3" hidden="1" x14ac:dyDescent="0.35">
      <c r="A815" s="1">
        <v>551484</v>
      </c>
      <c r="B815" t="s">
        <v>3966</v>
      </c>
      <c r="C815" s="1">
        <v>551484</v>
      </c>
    </row>
    <row r="816" spans="1:3" hidden="1" x14ac:dyDescent="0.35">
      <c r="A816" s="1">
        <v>550010</v>
      </c>
      <c r="B816" t="s">
        <v>3966</v>
      </c>
      <c r="C816" s="1">
        <v>550010</v>
      </c>
    </row>
    <row r="817" spans="1:3" hidden="1" x14ac:dyDescent="0.35">
      <c r="A817" s="1">
        <v>551484</v>
      </c>
      <c r="B817" t="s">
        <v>3966</v>
      </c>
      <c r="C817" s="1">
        <v>551484</v>
      </c>
    </row>
    <row r="818" spans="1:3" hidden="1" x14ac:dyDescent="0.35">
      <c r="A818" s="1">
        <v>550010</v>
      </c>
      <c r="B818" t="s">
        <v>3966</v>
      </c>
      <c r="C818" s="1">
        <v>550010</v>
      </c>
    </row>
    <row r="819" spans="1:3" hidden="1" x14ac:dyDescent="0.35">
      <c r="A819" s="1">
        <v>551484</v>
      </c>
      <c r="B819" t="s">
        <v>3966</v>
      </c>
      <c r="C819" s="1">
        <v>551484</v>
      </c>
    </row>
    <row r="820" spans="1:3" hidden="1" x14ac:dyDescent="0.35">
      <c r="A820" s="1">
        <v>550010</v>
      </c>
      <c r="B820" t="s">
        <v>3966</v>
      </c>
      <c r="C820" s="1">
        <v>550010</v>
      </c>
    </row>
    <row r="821" spans="1:3" hidden="1" x14ac:dyDescent="0.35">
      <c r="A821" s="1">
        <v>551484</v>
      </c>
      <c r="B821" t="s">
        <v>3966</v>
      </c>
      <c r="C821" s="1">
        <v>551484</v>
      </c>
    </row>
    <row r="822" spans="1:3" hidden="1" x14ac:dyDescent="0.35">
      <c r="A822" s="1">
        <v>550010</v>
      </c>
      <c r="B822" t="s">
        <v>3966</v>
      </c>
      <c r="C822" s="1">
        <v>550010</v>
      </c>
    </row>
    <row r="823" spans="1:3" hidden="1" x14ac:dyDescent="0.35">
      <c r="A823" s="1">
        <v>551484</v>
      </c>
      <c r="B823" t="s">
        <v>3966</v>
      </c>
      <c r="C823" s="1">
        <v>551484</v>
      </c>
    </row>
    <row r="824" spans="1:3" hidden="1" x14ac:dyDescent="0.35">
      <c r="A824" s="1">
        <v>550010</v>
      </c>
      <c r="B824" t="s">
        <v>3966</v>
      </c>
      <c r="C824" s="1">
        <v>550010</v>
      </c>
    </row>
    <row r="825" spans="1:3" hidden="1" x14ac:dyDescent="0.35">
      <c r="A825" s="1">
        <v>551484</v>
      </c>
      <c r="B825" t="s">
        <v>3966</v>
      </c>
      <c r="C825" s="1">
        <v>551484</v>
      </c>
    </row>
    <row r="826" spans="1:3" hidden="1" x14ac:dyDescent="0.35">
      <c r="A826" s="1">
        <v>550010</v>
      </c>
      <c r="B826" t="s">
        <v>3966</v>
      </c>
      <c r="C826" s="1">
        <v>550010</v>
      </c>
    </row>
    <row r="827" spans="1:3" hidden="1" x14ac:dyDescent="0.35">
      <c r="A827" s="1">
        <v>551484</v>
      </c>
      <c r="B827" t="s">
        <v>3966</v>
      </c>
      <c r="C827" s="1">
        <v>551484</v>
      </c>
    </row>
    <row r="828" spans="1:3" hidden="1" x14ac:dyDescent="0.35">
      <c r="A828" s="1">
        <v>550010</v>
      </c>
      <c r="B828" t="s">
        <v>3966</v>
      </c>
      <c r="C828" s="1">
        <v>550010</v>
      </c>
    </row>
    <row r="829" spans="1:3" hidden="1" x14ac:dyDescent="0.35">
      <c r="A829" s="1">
        <v>551484</v>
      </c>
      <c r="B829" t="s">
        <v>3966</v>
      </c>
      <c r="C829" s="1">
        <v>551484</v>
      </c>
    </row>
    <row r="830" spans="1:3" hidden="1" x14ac:dyDescent="0.35">
      <c r="A830" s="1">
        <v>550010</v>
      </c>
      <c r="B830" t="s">
        <v>3966</v>
      </c>
      <c r="C830" s="1">
        <v>550010</v>
      </c>
    </row>
    <row r="831" spans="1:3" hidden="1" x14ac:dyDescent="0.35">
      <c r="A831" s="1">
        <v>551484</v>
      </c>
      <c r="B831" t="s">
        <v>3966</v>
      </c>
      <c r="C831" s="1">
        <v>551484</v>
      </c>
    </row>
    <row r="832" spans="1:3" hidden="1" x14ac:dyDescent="0.35">
      <c r="A832" s="1">
        <v>550010</v>
      </c>
      <c r="B832" t="s">
        <v>3966</v>
      </c>
      <c r="C832" s="1">
        <v>550010</v>
      </c>
    </row>
    <row r="833" spans="1:3" hidden="1" x14ac:dyDescent="0.35">
      <c r="A833" s="1">
        <v>551484</v>
      </c>
      <c r="B833" t="s">
        <v>3966</v>
      </c>
      <c r="C833" s="1">
        <v>551484</v>
      </c>
    </row>
    <row r="834" spans="1:3" hidden="1" x14ac:dyDescent="0.35">
      <c r="A834" s="1">
        <v>550010</v>
      </c>
      <c r="B834" t="s">
        <v>3966</v>
      </c>
      <c r="C834" s="1">
        <v>550010</v>
      </c>
    </row>
    <row r="835" spans="1:3" hidden="1" x14ac:dyDescent="0.35">
      <c r="A835" s="1">
        <v>551484</v>
      </c>
      <c r="B835" t="s">
        <v>3966</v>
      </c>
      <c r="C835" s="1">
        <v>551484</v>
      </c>
    </row>
    <row r="836" spans="1:3" hidden="1" x14ac:dyDescent="0.35">
      <c r="A836" s="1">
        <v>550010</v>
      </c>
      <c r="B836" t="s">
        <v>3966</v>
      </c>
      <c r="C836" s="1">
        <v>550010</v>
      </c>
    </row>
    <row r="837" spans="1:3" hidden="1" x14ac:dyDescent="0.35">
      <c r="A837" s="1">
        <v>551484</v>
      </c>
      <c r="B837" t="s">
        <v>3966</v>
      </c>
      <c r="C837" s="1">
        <v>551484</v>
      </c>
    </row>
    <row r="838" spans="1:3" hidden="1" x14ac:dyDescent="0.35">
      <c r="A838" s="1">
        <v>550010</v>
      </c>
      <c r="B838" t="s">
        <v>3966</v>
      </c>
      <c r="C838" s="1">
        <v>550010</v>
      </c>
    </row>
    <row r="839" spans="1:3" hidden="1" x14ac:dyDescent="0.35">
      <c r="A839" s="1">
        <v>551484</v>
      </c>
      <c r="B839" t="s">
        <v>3966</v>
      </c>
      <c r="C839" s="1">
        <v>551484</v>
      </c>
    </row>
    <row r="840" spans="1:3" hidden="1" x14ac:dyDescent="0.35">
      <c r="A840" s="1">
        <v>550010</v>
      </c>
      <c r="B840" t="s">
        <v>3966</v>
      </c>
      <c r="C840" s="1">
        <v>550010</v>
      </c>
    </row>
    <row r="841" spans="1:3" hidden="1" x14ac:dyDescent="0.35">
      <c r="A841" s="1">
        <v>551484</v>
      </c>
      <c r="B841" t="s">
        <v>3966</v>
      </c>
      <c r="C841" s="1">
        <v>551484</v>
      </c>
    </row>
    <row r="842" spans="1:3" hidden="1" x14ac:dyDescent="0.35">
      <c r="A842" s="1">
        <v>550010</v>
      </c>
      <c r="B842" t="s">
        <v>3966</v>
      </c>
      <c r="C842" s="1">
        <v>550010</v>
      </c>
    </row>
    <row r="843" spans="1:3" hidden="1" x14ac:dyDescent="0.35">
      <c r="A843" s="1">
        <v>551484</v>
      </c>
      <c r="B843" t="s">
        <v>3966</v>
      </c>
      <c r="C843" s="1">
        <v>551484</v>
      </c>
    </row>
    <row r="844" spans="1:3" hidden="1" x14ac:dyDescent="0.35">
      <c r="A844" s="1">
        <v>550010</v>
      </c>
      <c r="B844" t="s">
        <v>3966</v>
      </c>
      <c r="C844" s="1">
        <v>550010</v>
      </c>
    </row>
    <row r="845" spans="1:3" hidden="1" x14ac:dyDescent="0.35">
      <c r="A845" s="1">
        <v>551484</v>
      </c>
      <c r="B845" t="s">
        <v>3966</v>
      </c>
      <c r="C845" s="1">
        <v>551484</v>
      </c>
    </row>
    <row r="846" spans="1:3" hidden="1" x14ac:dyDescent="0.35">
      <c r="A846" s="1">
        <v>550010</v>
      </c>
      <c r="B846" t="s">
        <v>3966</v>
      </c>
      <c r="C846" s="1">
        <v>550010</v>
      </c>
    </row>
    <row r="847" spans="1:3" hidden="1" x14ac:dyDescent="0.35">
      <c r="A847" s="1">
        <v>551484</v>
      </c>
      <c r="B847" t="s">
        <v>3966</v>
      </c>
      <c r="C847" s="1">
        <v>551484</v>
      </c>
    </row>
    <row r="848" spans="1:3" hidden="1" x14ac:dyDescent="0.35">
      <c r="A848" s="1">
        <v>550010</v>
      </c>
      <c r="B848" t="s">
        <v>3966</v>
      </c>
      <c r="C848" s="1">
        <v>550010</v>
      </c>
    </row>
    <row r="849" spans="1:3" hidden="1" x14ac:dyDescent="0.35">
      <c r="A849" s="1">
        <v>551484</v>
      </c>
      <c r="B849" t="s">
        <v>3966</v>
      </c>
      <c r="C849" s="1">
        <v>551484</v>
      </c>
    </row>
    <row r="850" spans="1:3" hidden="1" x14ac:dyDescent="0.35">
      <c r="A850" s="1">
        <v>550010</v>
      </c>
      <c r="B850" t="s">
        <v>3966</v>
      </c>
      <c r="C850" s="1">
        <v>550010</v>
      </c>
    </row>
    <row r="851" spans="1:3" hidden="1" x14ac:dyDescent="0.35">
      <c r="A851" s="1">
        <v>551484</v>
      </c>
      <c r="B851" t="s">
        <v>3966</v>
      </c>
      <c r="C851" s="1">
        <v>551484</v>
      </c>
    </row>
    <row r="852" spans="1:3" hidden="1" x14ac:dyDescent="0.35">
      <c r="A852" s="1">
        <v>550010</v>
      </c>
      <c r="B852" t="s">
        <v>3966</v>
      </c>
      <c r="C852" s="1">
        <v>550010</v>
      </c>
    </row>
    <row r="853" spans="1:3" hidden="1" x14ac:dyDescent="0.35">
      <c r="A853" s="1">
        <v>551484</v>
      </c>
      <c r="B853" t="s">
        <v>3966</v>
      </c>
      <c r="C853" s="1">
        <v>551484</v>
      </c>
    </row>
    <row r="854" spans="1:3" hidden="1" x14ac:dyDescent="0.35">
      <c r="A854" s="1">
        <v>550010</v>
      </c>
      <c r="B854" t="s">
        <v>3966</v>
      </c>
      <c r="C854" s="1">
        <v>550010</v>
      </c>
    </row>
    <row r="855" spans="1:3" hidden="1" x14ac:dyDescent="0.35">
      <c r="A855" s="1">
        <v>552490</v>
      </c>
      <c r="B855" t="s">
        <v>3966</v>
      </c>
      <c r="C855" s="1">
        <v>552490</v>
      </c>
    </row>
    <row r="856" spans="1:3" hidden="1" x14ac:dyDescent="0.35">
      <c r="A856" s="1">
        <v>506000</v>
      </c>
      <c r="B856" t="s">
        <v>3968</v>
      </c>
      <c r="C856" s="1">
        <v>506000</v>
      </c>
    </row>
    <row r="857" spans="1:3" hidden="1" x14ac:dyDescent="0.35">
      <c r="A857" s="1">
        <v>506040</v>
      </c>
      <c r="B857" t="s">
        <v>3968</v>
      </c>
      <c r="C857" s="1">
        <v>506040</v>
      </c>
    </row>
    <row r="858" spans="1:3" hidden="1" x14ac:dyDescent="0.35">
      <c r="A858" s="1">
        <v>500140</v>
      </c>
      <c r="B858" t="s">
        <v>3968</v>
      </c>
      <c r="C858" s="1">
        <v>500140</v>
      </c>
    </row>
    <row r="859" spans="1:3" hidden="1" x14ac:dyDescent="0.35">
      <c r="A859" s="1">
        <v>551500</v>
      </c>
      <c r="B859" t="s">
        <v>3966</v>
      </c>
      <c r="C859" s="1">
        <v>551500</v>
      </c>
    </row>
    <row r="860" spans="1:3" hidden="1" x14ac:dyDescent="0.35">
      <c r="A860" s="1">
        <v>350000</v>
      </c>
      <c r="B860" t="s">
        <v>3957</v>
      </c>
      <c r="C860" s="1">
        <v>350000</v>
      </c>
    </row>
    <row r="861" spans="1:3" hidden="1" x14ac:dyDescent="0.35">
      <c r="A861" s="1">
        <v>322020</v>
      </c>
      <c r="B861" t="s">
        <v>3967</v>
      </c>
      <c r="C861" s="1">
        <v>322020</v>
      </c>
    </row>
    <row r="862" spans="1:3" hidden="1" x14ac:dyDescent="0.35">
      <c r="A862" s="1">
        <v>550001</v>
      </c>
      <c r="B862" t="s">
        <v>3966</v>
      </c>
      <c r="C862" s="1">
        <v>550001</v>
      </c>
    </row>
    <row r="863" spans="1:3" hidden="1" x14ac:dyDescent="0.35">
      <c r="A863" s="1">
        <v>551590</v>
      </c>
      <c r="B863" t="s">
        <v>3966</v>
      </c>
      <c r="C863" s="1">
        <v>551590</v>
      </c>
    </row>
    <row r="864" spans="1:3" hidden="1" x14ac:dyDescent="0.35">
      <c r="A864" s="1">
        <v>5511043</v>
      </c>
      <c r="B864" t="s">
        <v>3966</v>
      </c>
      <c r="C864" s="1">
        <v>5511043</v>
      </c>
    </row>
    <row r="865" spans="1:3" hidden="1" x14ac:dyDescent="0.35">
      <c r="A865" s="1">
        <v>5511043</v>
      </c>
      <c r="B865" t="s">
        <v>3966</v>
      </c>
      <c r="C865" s="1">
        <v>5511043</v>
      </c>
    </row>
    <row r="866" spans="1:3" hidden="1" x14ac:dyDescent="0.35">
      <c r="A866" s="1">
        <v>5511043</v>
      </c>
      <c r="B866" t="s">
        <v>3966</v>
      </c>
      <c r="C866" s="1">
        <v>5511043</v>
      </c>
    </row>
    <row r="867" spans="1:3" hidden="1" x14ac:dyDescent="0.35">
      <c r="A867" s="1">
        <v>551104</v>
      </c>
      <c r="B867" t="s">
        <v>3966</v>
      </c>
      <c r="C867" s="1">
        <v>551104</v>
      </c>
    </row>
    <row r="868" spans="1:3" hidden="1" x14ac:dyDescent="0.35">
      <c r="A868" s="1">
        <v>551104</v>
      </c>
      <c r="B868" t="s">
        <v>3966</v>
      </c>
      <c r="C868" s="1">
        <v>551104</v>
      </c>
    </row>
    <row r="869" spans="1:3" hidden="1" x14ac:dyDescent="0.35">
      <c r="A869" s="1">
        <v>5511043</v>
      </c>
      <c r="B869" t="s">
        <v>3966</v>
      </c>
      <c r="C869" s="1">
        <v>5511043</v>
      </c>
    </row>
    <row r="870" spans="1:3" hidden="1" x14ac:dyDescent="0.35">
      <c r="A870" s="1">
        <v>551104</v>
      </c>
      <c r="B870" t="s">
        <v>3966</v>
      </c>
      <c r="C870" s="1">
        <v>551104</v>
      </c>
    </row>
    <row r="871" spans="1:3" hidden="1" x14ac:dyDescent="0.35">
      <c r="A871" s="1">
        <v>5511043</v>
      </c>
      <c r="B871" t="s">
        <v>3966</v>
      </c>
      <c r="C871" s="1">
        <v>5511043</v>
      </c>
    </row>
    <row r="872" spans="1:3" hidden="1" x14ac:dyDescent="0.35">
      <c r="A872" s="1">
        <v>551104</v>
      </c>
      <c r="B872" t="s">
        <v>3966</v>
      </c>
      <c r="C872" s="1">
        <v>551104</v>
      </c>
    </row>
    <row r="873" spans="1:3" hidden="1" x14ac:dyDescent="0.35">
      <c r="A873" s="1">
        <v>5511043</v>
      </c>
      <c r="B873" t="s">
        <v>3966</v>
      </c>
      <c r="C873" s="1">
        <v>5511043</v>
      </c>
    </row>
    <row r="874" spans="1:3" hidden="1" x14ac:dyDescent="0.35">
      <c r="A874" s="1">
        <v>551104</v>
      </c>
      <c r="B874" t="s">
        <v>3966</v>
      </c>
      <c r="C874" s="1">
        <v>551104</v>
      </c>
    </row>
    <row r="875" spans="1:3" hidden="1" x14ac:dyDescent="0.35">
      <c r="A875" s="1">
        <v>5511043</v>
      </c>
      <c r="B875" t="s">
        <v>3966</v>
      </c>
      <c r="C875" s="1">
        <v>5511043</v>
      </c>
    </row>
    <row r="876" spans="1:3" hidden="1" x14ac:dyDescent="0.35">
      <c r="A876" s="1">
        <v>551105</v>
      </c>
      <c r="B876" t="s">
        <v>3966</v>
      </c>
      <c r="C876" s="1">
        <v>551105</v>
      </c>
    </row>
    <row r="877" spans="1:3" hidden="1" x14ac:dyDescent="0.35">
      <c r="A877" s="1">
        <v>5511043</v>
      </c>
      <c r="B877" t="s">
        <v>3966</v>
      </c>
      <c r="C877" s="1">
        <v>5511043</v>
      </c>
    </row>
    <row r="878" spans="1:3" hidden="1" x14ac:dyDescent="0.35">
      <c r="A878" s="1">
        <v>551105</v>
      </c>
      <c r="B878" t="s">
        <v>3966</v>
      </c>
      <c r="C878" s="1">
        <v>551105</v>
      </c>
    </row>
    <row r="879" spans="1:3" hidden="1" x14ac:dyDescent="0.35">
      <c r="A879" s="1">
        <v>551104</v>
      </c>
      <c r="B879" t="s">
        <v>3966</v>
      </c>
      <c r="C879" s="1">
        <v>551104</v>
      </c>
    </row>
    <row r="880" spans="1:3" hidden="1" x14ac:dyDescent="0.35">
      <c r="A880" s="1">
        <v>5511043</v>
      </c>
      <c r="B880" t="s">
        <v>3966</v>
      </c>
      <c r="C880" s="1">
        <v>5511043</v>
      </c>
    </row>
    <row r="881" spans="1:3" hidden="1" x14ac:dyDescent="0.35">
      <c r="A881" s="1">
        <v>5511043</v>
      </c>
      <c r="B881" t="s">
        <v>3966</v>
      </c>
      <c r="C881" s="1">
        <v>5511043</v>
      </c>
    </row>
    <row r="882" spans="1:3" hidden="1" x14ac:dyDescent="0.35">
      <c r="A882" s="1">
        <v>5511043</v>
      </c>
      <c r="B882" t="s">
        <v>3966</v>
      </c>
      <c r="C882" s="1">
        <v>5511043</v>
      </c>
    </row>
    <row r="883" spans="1:3" hidden="1" x14ac:dyDescent="0.35">
      <c r="A883" s="1">
        <v>551105</v>
      </c>
      <c r="B883" t="s">
        <v>3966</v>
      </c>
      <c r="C883" s="1">
        <v>551105</v>
      </c>
    </row>
    <row r="884" spans="1:3" hidden="1" x14ac:dyDescent="0.35">
      <c r="A884" s="1">
        <v>5511043</v>
      </c>
      <c r="B884" t="s">
        <v>3966</v>
      </c>
      <c r="C884" s="1">
        <v>5511043</v>
      </c>
    </row>
    <row r="885" spans="1:3" hidden="1" x14ac:dyDescent="0.35">
      <c r="A885" s="1">
        <v>551105</v>
      </c>
      <c r="B885" t="s">
        <v>3966</v>
      </c>
      <c r="C885" s="1">
        <v>551105</v>
      </c>
    </row>
    <row r="886" spans="1:3" hidden="1" x14ac:dyDescent="0.35">
      <c r="A886" s="1">
        <v>551105</v>
      </c>
      <c r="B886" t="s">
        <v>3966</v>
      </c>
      <c r="C886" s="1">
        <v>551105</v>
      </c>
    </row>
    <row r="887" spans="1:3" hidden="1" x14ac:dyDescent="0.35">
      <c r="A887" s="1">
        <v>551104</v>
      </c>
      <c r="B887" t="s">
        <v>3966</v>
      </c>
      <c r="C887" s="1">
        <v>551104</v>
      </c>
    </row>
    <row r="888" spans="1:3" hidden="1" x14ac:dyDescent="0.35">
      <c r="A888" s="1">
        <v>551104</v>
      </c>
      <c r="B888" t="s">
        <v>3966</v>
      </c>
      <c r="C888" s="1">
        <v>551104</v>
      </c>
    </row>
    <row r="889" spans="1:3" hidden="1" x14ac:dyDescent="0.35">
      <c r="A889" s="1">
        <v>551104</v>
      </c>
      <c r="B889" t="s">
        <v>3966</v>
      </c>
      <c r="C889" s="1">
        <v>551104</v>
      </c>
    </row>
    <row r="890" spans="1:3" hidden="1" x14ac:dyDescent="0.35">
      <c r="A890" s="1">
        <v>551105</v>
      </c>
      <c r="B890" t="s">
        <v>3966</v>
      </c>
      <c r="C890" s="1">
        <v>551105</v>
      </c>
    </row>
    <row r="891" spans="1:3" hidden="1" x14ac:dyDescent="0.35">
      <c r="A891" s="1">
        <v>5511043</v>
      </c>
      <c r="B891" t="s">
        <v>3966</v>
      </c>
      <c r="C891" s="1">
        <v>5511043</v>
      </c>
    </row>
    <row r="892" spans="1:3" hidden="1" x14ac:dyDescent="0.35">
      <c r="A892" s="1">
        <v>551105</v>
      </c>
      <c r="B892" t="s">
        <v>3966</v>
      </c>
      <c r="C892" s="1">
        <v>551105</v>
      </c>
    </row>
    <row r="893" spans="1:3" hidden="1" x14ac:dyDescent="0.35">
      <c r="A893" s="1">
        <v>5511043</v>
      </c>
      <c r="B893" t="s">
        <v>3966</v>
      </c>
      <c r="C893" s="1">
        <v>5511043</v>
      </c>
    </row>
    <row r="894" spans="1:3" hidden="1" x14ac:dyDescent="0.35">
      <c r="A894" s="1">
        <v>551104</v>
      </c>
      <c r="B894" t="s">
        <v>3966</v>
      </c>
      <c r="C894" s="1">
        <v>551104</v>
      </c>
    </row>
    <row r="895" spans="1:3" hidden="1" x14ac:dyDescent="0.35">
      <c r="A895" s="1">
        <v>551104</v>
      </c>
      <c r="B895" t="s">
        <v>3966</v>
      </c>
      <c r="C895" s="1">
        <v>551104</v>
      </c>
    </row>
    <row r="896" spans="1:3" hidden="1" x14ac:dyDescent="0.35">
      <c r="A896" s="1">
        <v>551104</v>
      </c>
      <c r="B896" t="s">
        <v>3966</v>
      </c>
      <c r="C896" s="1">
        <v>551104</v>
      </c>
    </row>
    <row r="897" spans="1:3" hidden="1" x14ac:dyDescent="0.35">
      <c r="A897" s="1">
        <v>551105</v>
      </c>
      <c r="B897" t="s">
        <v>3966</v>
      </c>
      <c r="C897" s="1">
        <v>551105</v>
      </c>
    </row>
    <row r="898" spans="1:3" hidden="1" x14ac:dyDescent="0.35">
      <c r="A898" s="1">
        <v>551105</v>
      </c>
      <c r="B898" t="s">
        <v>3966</v>
      </c>
      <c r="C898" s="1">
        <v>551105</v>
      </c>
    </row>
    <row r="899" spans="1:3" hidden="1" x14ac:dyDescent="0.35">
      <c r="A899" s="1">
        <v>500500</v>
      </c>
      <c r="B899" t="s">
        <v>3968</v>
      </c>
      <c r="C899" s="1">
        <v>500500</v>
      </c>
    </row>
    <row r="900" spans="1:3" hidden="1" x14ac:dyDescent="0.35">
      <c r="A900" s="1">
        <v>500260</v>
      </c>
      <c r="B900" t="s">
        <v>3968</v>
      </c>
      <c r="C900" s="1">
        <v>500260</v>
      </c>
    </row>
    <row r="901" spans="1:3" hidden="1" x14ac:dyDescent="0.35">
      <c r="A901" s="1">
        <v>500268</v>
      </c>
      <c r="B901" t="s">
        <v>3968</v>
      </c>
      <c r="C901" s="1">
        <v>500268</v>
      </c>
    </row>
    <row r="902" spans="1:3" hidden="1" x14ac:dyDescent="0.35">
      <c r="A902" s="1">
        <v>500260</v>
      </c>
      <c r="B902" t="s">
        <v>3968</v>
      </c>
      <c r="C902" s="1">
        <v>500260</v>
      </c>
    </row>
    <row r="903" spans="1:3" hidden="1" x14ac:dyDescent="0.35">
      <c r="A903" s="1">
        <v>500267</v>
      </c>
      <c r="B903" t="s">
        <v>3968</v>
      </c>
      <c r="C903" s="1">
        <v>500267</v>
      </c>
    </row>
    <row r="904" spans="1:3" hidden="1" x14ac:dyDescent="0.35">
      <c r="A904" s="1">
        <v>500500</v>
      </c>
      <c r="B904" t="s">
        <v>3968</v>
      </c>
      <c r="C904" s="1">
        <v>500500</v>
      </c>
    </row>
    <row r="905" spans="1:3" hidden="1" x14ac:dyDescent="0.35">
      <c r="A905" s="1">
        <v>552520</v>
      </c>
      <c r="B905" t="s">
        <v>3966</v>
      </c>
      <c r="C905" s="1">
        <v>552520</v>
      </c>
    </row>
    <row r="906" spans="1:3" hidden="1" x14ac:dyDescent="0.35">
      <c r="A906" s="1">
        <v>551500</v>
      </c>
      <c r="B906" t="s">
        <v>3966</v>
      </c>
      <c r="C906" s="1">
        <v>551500</v>
      </c>
    </row>
    <row r="907" spans="1:3" hidden="1" x14ac:dyDescent="0.35">
      <c r="A907" s="1">
        <v>550400</v>
      </c>
      <c r="B907" t="s">
        <v>3966</v>
      </c>
      <c r="C907" s="1">
        <v>550400</v>
      </c>
    </row>
    <row r="908" spans="1:3" hidden="1" x14ac:dyDescent="0.35">
      <c r="A908" s="1">
        <v>350000</v>
      </c>
      <c r="B908" t="s">
        <v>3957</v>
      </c>
      <c r="C908" s="1">
        <v>350000</v>
      </c>
    </row>
    <row r="909" spans="1:3" hidden="1" x14ac:dyDescent="0.35">
      <c r="A909" s="1">
        <v>500240</v>
      </c>
      <c r="B909" t="s">
        <v>3968</v>
      </c>
      <c r="C909" s="1">
        <v>500240</v>
      </c>
    </row>
    <row r="910" spans="1:3" hidden="1" x14ac:dyDescent="0.35">
      <c r="A910" s="1">
        <v>500210</v>
      </c>
      <c r="B910" t="s">
        <v>3968</v>
      </c>
      <c r="C910" s="1">
        <v>500210</v>
      </c>
    </row>
    <row r="911" spans="1:3" hidden="1" x14ac:dyDescent="0.35">
      <c r="A911" s="1">
        <v>552520</v>
      </c>
      <c r="B911" t="s">
        <v>3966</v>
      </c>
      <c r="C911" s="1">
        <v>552520</v>
      </c>
    </row>
    <row r="912" spans="1:3" hidden="1" x14ac:dyDescent="0.35">
      <c r="A912" s="1">
        <v>322150</v>
      </c>
      <c r="B912" t="s">
        <v>3967</v>
      </c>
      <c r="C912" s="1">
        <v>322150</v>
      </c>
    </row>
    <row r="913" spans="1:3" hidden="1" x14ac:dyDescent="0.35">
      <c r="A913" s="1">
        <v>322000</v>
      </c>
      <c r="B913" t="s">
        <v>3967</v>
      </c>
      <c r="C913" s="1">
        <v>322000</v>
      </c>
    </row>
    <row r="914" spans="1:3" hidden="1" x14ac:dyDescent="0.35">
      <c r="A914">
        <v>413300</v>
      </c>
      <c r="B914" t="s">
        <v>3959</v>
      </c>
      <c r="C914">
        <v>413300</v>
      </c>
    </row>
    <row r="915" spans="1:3" hidden="1" x14ac:dyDescent="0.35">
      <c r="A915" s="1">
        <v>413400</v>
      </c>
      <c r="B915" t="s">
        <v>3959</v>
      </c>
      <c r="C915" s="1">
        <v>413400</v>
      </c>
    </row>
    <row r="916" spans="1:3" hidden="1" x14ac:dyDescent="0.35">
      <c r="A916" s="1">
        <v>413120</v>
      </c>
      <c r="B916" t="s">
        <v>3959</v>
      </c>
      <c r="C916" s="1">
        <v>413120</v>
      </c>
    </row>
    <row r="917" spans="1:3" hidden="1" x14ac:dyDescent="0.35">
      <c r="A917" s="1">
        <v>413120</v>
      </c>
      <c r="B917" t="s">
        <v>3959</v>
      </c>
      <c r="C917" s="1">
        <v>413120</v>
      </c>
    </row>
    <row r="918" spans="1:3" hidden="1" x14ac:dyDescent="0.35">
      <c r="A918" s="1">
        <v>552600</v>
      </c>
      <c r="B918" t="s">
        <v>3966</v>
      </c>
      <c r="C918" s="1">
        <v>552600</v>
      </c>
    </row>
    <row r="919" spans="1:3" hidden="1" x14ac:dyDescent="0.35">
      <c r="A919" s="1">
        <v>322190</v>
      </c>
      <c r="B919" t="s">
        <v>3967</v>
      </c>
      <c r="C919" s="1">
        <v>322190</v>
      </c>
    </row>
    <row r="920" spans="1:3" hidden="1" x14ac:dyDescent="0.35">
      <c r="A920" s="1">
        <v>322110</v>
      </c>
      <c r="B920" t="s">
        <v>3967</v>
      </c>
      <c r="C920" s="1">
        <v>322110</v>
      </c>
    </row>
    <row r="921" spans="1:3" hidden="1" x14ac:dyDescent="0.35">
      <c r="A921" s="1">
        <v>506040</v>
      </c>
      <c r="B921" t="s">
        <v>3968</v>
      </c>
      <c r="C921" s="1">
        <v>506040</v>
      </c>
    </row>
    <row r="922" spans="1:3" hidden="1" x14ac:dyDescent="0.35">
      <c r="A922" s="1">
        <v>506000</v>
      </c>
      <c r="B922" t="s">
        <v>3968</v>
      </c>
      <c r="C922" s="1">
        <v>506000</v>
      </c>
    </row>
    <row r="923" spans="1:3" hidden="1" x14ac:dyDescent="0.35">
      <c r="A923" s="1">
        <v>500240</v>
      </c>
      <c r="B923" t="s">
        <v>3968</v>
      </c>
      <c r="C923" s="1">
        <v>500240</v>
      </c>
    </row>
    <row r="924" spans="1:3" hidden="1" x14ac:dyDescent="0.35">
      <c r="A924" s="1">
        <v>506040</v>
      </c>
      <c r="B924" t="s">
        <v>3968</v>
      </c>
      <c r="C924" s="1">
        <v>506040</v>
      </c>
    </row>
    <row r="925" spans="1:3" hidden="1" x14ac:dyDescent="0.35">
      <c r="A925" s="1">
        <v>506000</v>
      </c>
      <c r="B925" t="s">
        <v>3968</v>
      </c>
      <c r="C925" s="1">
        <v>506000</v>
      </c>
    </row>
    <row r="926" spans="1:3" hidden="1" x14ac:dyDescent="0.35">
      <c r="A926" s="1">
        <v>500240</v>
      </c>
      <c r="B926" t="s">
        <v>3968</v>
      </c>
      <c r="C926" s="1">
        <v>500240</v>
      </c>
    </row>
    <row r="927" spans="1:3" hidden="1" x14ac:dyDescent="0.35">
      <c r="A927" s="1">
        <v>551500</v>
      </c>
      <c r="B927" t="s">
        <v>3966</v>
      </c>
      <c r="C927" s="1">
        <v>551500</v>
      </c>
    </row>
    <row r="928" spans="1:3" hidden="1" x14ac:dyDescent="0.35">
      <c r="A928" s="1">
        <v>552440</v>
      </c>
      <c r="B928" t="s">
        <v>3966</v>
      </c>
      <c r="C928" s="1">
        <v>552440</v>
      </c>
    </row>
    <row r="929" spans="1:3" hidden="1" x14ac:dyDescent="0.35">
      <c r="A929" s="1">
        <v>550000</v>
      </c>
      <c r="B929" t="s">
        <v>3966</v>
      </c>
      <c r="C929" s="1">
        <v>550000</v>
      </c>
    </row>
    <row r="930" spans="1:3" x14ac:dyDescent="0.35">
      <c r="A930" s="1">
        <v>552100</v>
      </c>
      <c r="B930" t="s">
        <v>3966</v>
      </c>
      <c r="C930" s="1">
        <v>552100</v>
      </c>
    </row>
    <row r="931" spans="1:3" hidden="1" x14ac:dyDescent="0.35">
      <c r="A931" s="1">
        <v>506040</v>
      </c>
      <c r="B931" t="s">
        <v>3968</v>
      </c>
      <c r="C931" s="1">
        <v>506040</v>
      </c>
    </row>
    <row r="932" spans="1:3" hidden="1" x14ac:dyDescent="0.35">
      <c r="A932" s="1">
        <v>506000</v>
      </c>
      <c r="B932" t="s">
        <v>3968</v>
      </c>
      <c r="C932" s="1">
        <v>506000</v>
      </c>
    </row>
    <row r="933" spans="1:3" hidden="1" x14ac:dyDescent="0.35">
      <c r="A933" s="1">
        <v>500240</v>
      </c>
      <c r="B933" t="s">
        <v>3968</v>
      </c>
      <c r="C933" s="1">
        <v>500240</v>
      </c>
    </row>
    <row r="934" spans="1:3" hidden="1" x14ac:dyDescent="0.35">
      <c r="A934" s="1">
        <v>552490</v>
      </c>
      <c r="B934" t="s">
        <v>3966</v>
      </c>
      <c r="C934" s="1">
        <v>552490</v>
      </c>
    </row>
    <row r="935" spans="1:3" hidden="1" x14ac:dyDescent="0.35">
      <c r="A935" s="1">
        <v>413900</v>
      </c>
      <c r="B935" t="s">
        <v>3959</v>
      </c>
      <c r="C935" s="1">
        <v>413900</v>
      </c>
    </row>
    <row r="936" spans="1:3" hidden="1" x14ac:dyDescent="0.35">
      <c r="A936" s="1">
        <v>413900</v>
      </c>
      <c r="B936" t="s">
        <v>3959</v>
      </c>
      <c r="C936" s="1">
        <v>413900</v>
      </c>
    </row>
    <row r="937" spans="1:3" hidden="1" x14ac:dyDescent="0.35">
      <c r="A937" s="1">
        <v>413900</v>
      </c>
      <c r="B937" t="s">
        <v>3959</v>
      </c>
      <c r="C937" s="1">
        <v>413900</v>
      </c>
    </row>
    <row r="938" spans="1:3" hidden="1" x14ac:dyDescent="0.35">
      <c r="A938" s="1">
        <v>413900</v>
      </c>
      <c r="B938" t="s">
        <v>3959</v>
      </c>
      <c r="C938" s="1">
        <v>413900</v>
      </c>
    </row>
    <row r="939" spans="1:3" hidden="1" x14ac:dyDescent="0.35">
      <c r="A939" s="1">
        <v>413900</v>
      </c>
      <c r="B939" t="s">
        <v>3959</v>
      </c>
      <c r="C939" s="1">
        <v>413900</v>
      </c>
    </row>
    <row r="940" spans="1:3" hidden="1" x14ac:dyDescent="0.35">
      <c r="A940" s="1">
        <v>413900</v>
      </c>
      <c r="B940" t="s">
        <v>3959</v>
      </c>
      <c r="C940" s="1">
        <v>413900</v>
      </c>
    </row>
    <row r="941" spans="1:3" hidden="1" x14ac:dyDescent="0.35">
      <c r="A941" s="1">
        <v>500500</v>
      </c>
      <c r="B941" t="s">
        <v>3968</v>
      </c>
      <c r="C941" s="1">
        <v>500500</v>
      </c>
    </row>
    <row r="942" spans="1:3" hidden="1" x14ac:dyDescent="0.35">
      <c r="A942" s="1">
        <v>552490</v>
      </c>
      <c r="B942" t="s">
        <v>3966</v>
      </c>
      <c r="C942" s="1">
        <v>552490</v>
      </c>
    </row>
    <row r="943" spans="1:3" hidden="1" x14ac:dyDescent="0.35">
      <c r="A943" s="1">
        <v>552520</v>
      </c>
      <c r="B943" t="s">
        <v>3966</v>
      </c>
      <c r="C943" s="1">
        <v>552520</v>
      </c>
    </row>
    <row r="944" spans="1:3" hidden="1" x14ac:dyDescent="0.35">
      <c r="A944" s="1">
        <v>413120</v>
      </c>
      <c r="B944" t="s">
        <v>3959</v>
      </c>
      <c r="C944" s="1">
        <v>413120</v>
      </c>
    </row>
    <row r="945" spans="1:3" hidden="1" x14ac:dyDescent="0.35">
      <c r="A945">
        <v>413300</v>
      </c>
      <c r="B945" t="s">
        <v>3959</v>
      </c>
      <c r="C945">
        <v>413300</v>
      </c>
    </row>
    <row r="946" spans="1:3" x14ac:dyDescent="0.35">
      <c r="A946" s="1">
        <v>452100</v>
      </c>
      <c r="B946" t="s">
        <v>3956</v>
      </c>
      <c r="C946" s="1">
        <v>452100</v>
      </c>
    </row>
    <row r="947" spans="1:3" hidden="1" x14ac:dyDescent="0.35">
      <c r="A947" s="1">
        <v>450000</v>
      </c>
      <c r="B947" t="s">
        <v>3956</v>
      </c>
      <c r="C947" s="1">
        <v>450000</v>
      </c>
    </row>
    <row r="948" spans="1:3" x14ac:dyDescent="0.35">
      <c r="A948" s="1">
        <v>452100</v>
      </c>
      <c r="B948" t="s">
        <v>3956</v>
      </c>
      <c r="C948" s="1">
        <v>452100</v>
      </c>
    </row>
    <row r="949" spans="1:3" hidden="1" x14ac:dyDescent="0.35">
      <c r="A949" s="1">
        <v>450000</v>
      </c>
      <c r="B949" t="s">
        <v>3956</v>
      </c>
      <c r="C949" s="1">
        <v>450000</v>
      </c>
    </row>
    <row r="950" spans="1:3" hidden="1" x14ac:dyDescent="0.35">
      <c r="A950" s="1">
        <v>551290</v>
      </c>
      <c r="B950" t="s">
        <v>3966</v>
      </c>
      <c r="C950" s="1">
        <v>551290</v>
      </c>
    </row>
    <row r="951" spans="1:3" hidden="1" x14ac:dyDescent="0.35">
      <c r="A951" s="1">
        <v>155109</v>
      </c>
      <c r="B951" t="s">
        <v>3958</v>
      </c>
      <c r="C951" s="1">
        <v>155109</v>
      </c>
    </row>
    <row r="952" spans="1:3" hidden="1" x14ac:dyDescent="0.35">
      <c r="A952" s="1">
        <v>350000</v>
      </c>
      <c r="B952" t="s">
        <v>3957</v>
      </c>
      <c r="C952" s="1">
        <v>350000</v>
      </c>
    </row>
    <row r="953" spans="1:3" hidden="1" x14ac:dyDescent="0.35">
      <c r="A953" s="1">
        <v>155109</v>
      </c>
      <c r="B953" t="s">
        <v>3958</v>
      </c>
      <c r="C953" s="1">
        <v>155109</v>
      </c>
    </row>
    <row r="954" spans="1:3" hidden="1" x14ac:dyDescent="0.35">
      <c r="A954" s="1">
        <v>155106</v>
      </c>
      <c r="B954" t="s">
        <v>3958</v>
      </c>
      <c r="C954" s="1">
        <v>155106</v>
      </c>
    </row>
    <row r="955" spans="1:3" hidden="1" x14ac:dyDescent="0.35">
      <c r="A955" s="1">
        <v>155106</v>
      </c>
      <c r="B955" t="s">
        <v>3958</v>
      </c>
      <c r="C955" s="1">
        <v>155106</v>
      </c>
    </row>
    <row r="956" spans="1:3" hidden="1" x14ac:dyDescent="0.35">
      <c r="A956" s="1">
        <v>155106</v>
      </c>
      <c r="B956" t="s">
        <v>3958</v>
      </c>
      <c r="C956" s="1">
        <v>155106</v>
      </c>
    </row>
    <row r="957" spans="1:3" hidden="1" x14ac:dyDescent="0.35">
      <c r="A957" s="1">
        <v>155109</v>
      </c>
      <c r="B957" t="s">
        <v>3958</v>
      </c>
      <c r="C957" s="1">
        <v>155109</v>
      </c>
    </row>
    <row r="958" spans="1:3" hidden="1" x14ac:dyDescent="0.35">
      <c r="A958" s="1">
        <v>552520</v>
      </c>
      <c r="B958" t="s">
        <v>3966</v>
      </c>
      <c r="C958" s="1">
        <v>552520</v>
      </c>
    </row>
    <row r="959" spans="1:3" hidden="1" x14ac:dyDescent="0.35">
      <c r="A959" s="1">
        <v>552590</v>
      </c>
      <c r="B959" t="s">
        <v>3966</v>
      </c>
      <c r="C959" s="1">
        <v>552590</v>
      </c>
    </row>
    <row r="960" spans="1:3" hidden="1" x14ac:dyDescent="0.35">
      <c r="A960" s="1">
        <v>552450</v>
      </c>
      <c r="B960" t="s">
        <v>3966</v>
      </c>
      <c r="C960" s="1">
        <v>552450</v>
      </c>
    </row>
    <row r="961" spans="1:3" hidden="1" x14ac:dyDescent="0.35">
      <c r="A961" s="1">
        <v>350000</v>
      </c>
      <c r="B961" t="s">
        <v>3957</v>
      </c>
      <c r="C961" s="1">
        <v>350000</v>
      </c>
    </row>
    <row r="962" spans="1:3" hidden="1" x14ac:dyDescent="0.35">
      <c r="A962" s="1">
        <v>552600</v>
      </c>
      <c r="B962" t="s">
        <v>3966</v>
      </c>
      <c r="C962" s="1">
        <v>552600</v>
      </c>
    </row>
    <row r="963" spans="1:3" hidden="1" x14ac:dyDescent="0.35">
      <c r="A963" s="1">
        <v>506040</v>
      </c>
      <c r="B963" t="s">
        <v>3968</v>
      </c>
      <c r="C963" s="1">
        <v>506040</v>
      </c>
    </row>
    <row r="964" spans="1:3" hidden="1" x14ac:dyDescent="0.35">
      <c r="A964" s="1">
        <v>506000</v>
      </c>
      <c r="B964" t="s">
        <v>3968</v>
      </c>
      <c r="C964" s="1">
        <v>506000</v>
      </c>
    </row>
    <row r="965" spans="1:3" hidden="1" x14ac:dyDescent="0.35">
      <c r="A965" s="1">
        <v>500240</v>
      </c>
      <c r="B965" t="s">
        <v>3968</v>
      </c>
      <c r="C965" s="1">
        <v>500240</v>
      </c>
    </row>
    <row r="966" spans="1:3" hidden="1" x14ac:dyDescent="0.35">
      <c r="A966" s="1">
        <v>550012</v>
      </c>
      <c r="B966" t="s">
        <v>3966</v>
      </c>
      <c r="C966" s="1">
        <v>550012</v>
      </c>
    </row>
    <row r="967" spans="1:3" hidden="1" x14ac:dyDescent="0.35">
      <c r="A967" s="1">
        <v>550099</v>
      </c>
      <c r="B967" t="s">
        <v>3966</v>
      </c>
      <c r="C967" s="1">
        <v>550099</v>
      </c>
    </row>
    <row r="968" spans="1:3" hidden="1" x14ac:dyDescent="0.35">
      <c r="A968" s="1">
        <v>506040</v>
      </c>
      <c r="B968" t="s">
        <v>3968</v>
      </c>
      <c r="C968" s="1">
        <v>506040</v>
      </c>
    </row>
    <row r="969" spans="1:3" hidden="1" x14ac:dyDescent="0.35">
      <c r="A969" s="1">
        <v>506000</v>
      </c>
      <c r="B969" t="s">
        <v>3968</v>
      </c>
      <c r="C969" s="1">
        <v>506000</v>
      </c>
    </row>
    <row r="970" spans="1:3" hidden="1" x14ac:dyDescent="0.35">
      <c r="A970" s="1">
        <v>500500</v>
      </c>
      <c r="B970" t="s">
        <v>3968</v>
      </c>
      <c r="C970" s="1">
        <v>500500</v>
      </c>
    </row>
    <row r="971" spans="1:3" x14ac:dyDescent="0.35">
      <c r="A971" s="1">
        <v>322100</v>
      </c>
      <c r="B971" t="s">
        <v>3967</v>
      </c>
      <c r="C971" s="1">
        <v>322100</v>
      </c>
    </row>
    <row r="972" spans="1:3" hidden="1" x14ac:dyDescent="0.35">
      <c r="A972" s="1">
        <v>35000011</v>
      </c>
      <c r="B972" t="s">
        <v>3957</v>
      </c>
      <c r="C972" s="1">
        <v>35000011</v>
      </c>
    </row>
    <row r="973" spans="1:3" hidden="1" x14ac:dyDescent="0.35">
      <c r="A973" s="1">
        <v>350003</v>
      </c>
      <c r="B973" t="s">
        <v>3957</v>
      </c>
      <c r="C973" s="1">
        <v>350003</v>
      </c>
    </row>
    <row r="974" spans="1:3" hidden="1" x14ac:dyDescent="0.35">
      <c r="A974" s="1">
        <v>350001</v>
      </c>
      <c r="B974" t="s">
        <v>3957</v>
      </c>
      <c r="C974" s="1">
        <v>350001</v>
      </c>
    </row>
    <row r="975" spans="1:3" hidden="1" x14ac:dyDescent="0.35">
      <c r="A975" s="1">
        <v>552490</v>
      </c>
      <c r="B975" t="s">
        <v>3966</v>
      </c>
      <c r="C975" s="1">
        <v>552490</v>
      </c>
    </row>
    <row r="976" spans="1:3" hidden="1" x14ac:dyDescent="0.35">
      <c r="A976" s="1">
        <v>506040</v>
      </c>
      <c r="B976" t="s">
        <v>3968</v>
      </c>
      <c r="C976" s="1">
        <v>506040</v>
      </c>
    </row>
    <row r="977" spans="1:3" hidden="1" x14ac:dyDescent="0.35">
      <c r="A977" s="1">
        <v>155109</v>
      </c>
      <c r="B977" t="s">
        <v>3958</v>
      </c>
      <c r="C977" s="1">
        <v>155109</v>
      </c>
    </row>
    <row r="978" spans="1:3" hidden="1" x14ac:dyDescent="0.35">
      <c r="A978" s="1">
        <v>155109</v>
      </c>
      <c r="B978" t="s">
        <v>3958</v>
      </c>
      <c r="C978" s="1">
        <v>155109</v>
      </c>
    </row>
    <row r="979" spans="1:3" hidden="1" x14ac:dyDescent="0.35">
      <c r="A979" s="1">
        <v>552490</v>
      </c>
      <c r="B979" t="s">
        <v>3966</v>
      </c>
      <c r="C979" s="1">
        <v>552490</v>
      </c>
    </row>
    <row r="980" spans="1:3" hidden="1" x14ac:dyDescent="0.35">
      <c r="A980" s="1">
        <v>506000</v>
      </c>
      <c r="B980" t="s">
        <v>3968</v>
      </c>
      <c r="C980" s="1">
        <v>506000</v>
      </c>
    </row>
    <row r="981" spans="1:3" hidden="1" x14ac:dyDescent="0.35">
      <c r="A981" s="1">
        <v>322020</v>
      </c>
      <c r="B981" t="s">
        <v>3967</v>
      </c>
      <c r="C981" s="1">
        <v>322020</v>
      </c>
    </row>
    <row r="982" spans="1:3" hidden="1" x14ac:dyDescent="0.35">
      <c r="A982" s="1">
        <v>552450</v>
      </c>
      <c r="B982" t="s">
        <v>3966</v>
      </c>
      <c r="C982" s="1">
        <v>552450</v>
      </c>
    </row>
    <row r="983" spans="1:3" hidden="1" x14ac:dyDescent="0.35">
      <c r="A983" s="1">
        <v>552590</v>
      </c>
      <c r="B983" t="s">
        <v>3966</v>
      </c>
      <c r="C983" s="1">
        <v>552590</v>
      </c>
    </row>
    <row r="984" spans="1:3" hidden="1" x14ac:dyDescent="0.35">
      <c r="A984" s="1">
        <v>552520</v>
      </c>
      <c r="B984" t="s">
        <v>3966</v>
      </c>
      <c r="C984" s="1">
        <v>552520</v>
      </c>
    </row>
    <row r="985" spans="1:3" hidden="1" x14ac:dyDescent="0.35">
      <c r="A985" s="1">
        <v>552520</v>
      </c>
      <c r="B985" t="s">
        <v>3966</v>
      </c>
      <c r="C985" s="1">
        <v>552520</v>
      </c>
    </row>
    <row r="986" spans="1:3" hidden="1" x14ac:dyDescent="0.35">
      <c r="A986" s="1">
        <v>413900</v>
      </c>
      <c r="B986" t="s">
        <v>3959</v>
      </c>
      <c r="C986" s="1">
        <v>413900</v>
      </c>
    </row>
    <row r="987" spans="1:3" hidden="1" x14ac:dyDescent="0.35">
      <c r="A987" s="1">
        <v>506040</v>
      </c>
      <c r="B987" t="s">
        <v>3968</v>
      </c>
      <c r="C987" s="1">
        <v>506040</v>
      </c>
    </row>
    <row r="988" spans="1:3" hidden="1" x14ac:dyDescent="0.35">
      <c r="A988" s="1">
        <v>506000</v>
      </c>
      <c r="B988" t="s">
        <v>3968</v>
      </c>
      <c r="C988" s="1">
        <v>506000</v>
      </c>
    </row>
    <row r="989" spans="1:3" hidden="1" x14ac:dyDescent="0.35">
      <c r="A989" s="1">
        <v>500260</v>
      </c>
      <c r="B989" t="s">
        <v>3968</v>
      </c>
      <c r="C989" s="1">
        <v>500260</v>
      </c>
    </row>
    <row r="990" spans="1:3" hidden="1" x14ac:dyDescent="0.35">
      <c r="A990" s="1">
        <v>552520</v>
      </c>
      <c r="B990" t="s">
        <v>3966</v>
      </c>
      <c r="C990" s="1">
        <v>552520</v>
      </c>
    </row>
    <row r="991" spans="1:3" hidden="1" x14ac:dyDescent="0.35">
      <c r="A991" s="1">
        <v>552490</v>
      </c>
      <c r="B991" t="s">
        <v>3966</v>
      </c>
      <c r="C991" s="1">
        <v>552490</v>
      </c>
    </row>
    <row r="992" spans="1:3" hidden="1" x14ac:dyDescent="0.35">
      <c r="A992" s="1">
        <v>506040</v>
      </c>
      <c r="B992" t="s">
        <v>3968</v>
      </c>
      <c r="C992" s="1">
        <v>506040</v>
      </c>
    </row>
    <row r="993" spans="1:3" hidden="1" x14ac:dyDescent="0.35">
      <c r="A993" s="1">
        <v>506000</v>
      </c>
      <c r="B993" t="s">
        <v>3968</v>
      </c>
      <c r="C993" s="1">
        <v>506000</v>
      </c>
    </row>
    <row r="994" spans="1:3" hidden="1" x14ac:dyDescent="0.35">
      <c r="A994" s="1">
        <v>500260</v>
      </c>
      <c r="B994" t="s">
        <v>3968</v>
      </c>
      <c r="C994" s="1">
        <v>500260</v>
      </c>
    </row>
    <row r="995" spans="1:3" hidden="1" x14ac:dyDescent="0.35">
      <c r="A995" s="1">
        <v>35000011</v>
      </c>
      <c r="B995" t="s">
        <v>3957</v>
      </c>
      <c r="C995" s="1">
        <v>35000011</v>
      </c>
    </row>
    <row r="996" spans="1:3" hidden="1" x14ac:dyDescent="0.35">
      <c r="A996" s="1">
        <v>35000011</v>
      </c>
      <c r="B996" t="s">
        <v>3957</v>
      </c>
      <c r="C996" s="1">
        <v>35000011</v>
      </c>
    </row>
    <row r="997" spans="1:3" hidden="1" x14ac:dyDescent="0.35">
      <c r="A997" s="1">
        <v>552490</v>
      </c>
      <c r="B997" t="s">
        <v>3966</v>
      </c>
      <c r="C997" s="1">
        <v>552490</v>
      </c>
    </row>
    <row r="998" spans="1:3" hidden="1" x14ac:dyDescent="0.35">
      <c r="A998" s="1">
        <v>552490</v>
      </c>
      <c r="B998" t="s">
        <v>3966</v>
      </c>
      <c r="C998" s="1">
        <v>552490</v>
      </c>
    </row>
    <row r="999" spans="1:3" hidden="1" x14ac:dyDescent="0.35">
      <c r="A999" s="1">
        <v>35000010</v>
      </c>
      <c r="B999" t="s">
        <v>3957</v>
      </c>
      <c r="C999" s="1">
        <v>35000010</v>
      </c>
    </row>
    <row r="1000" spans="1:3" hidden="1" x14ac:dyDescent="0.35">
      <c r="A1000" s="1">
        <v>413899</v>
      </c>
      <c r="B1000" t="s">
        <v>3959</v>
      </c>
      <c r="C1000" s="1">
        <v>413899</v>
      </c>
    </row>
    <row r="1001" spans="1:3" hidden="1" x14ac:dyDescent="0.35">
      <c r="A1001" s="1">
        <v>5511046</v>
      </c>
      <c r="B1001" t="s">
        <v>3966</v>
      </c>
      <c r="C1001" s="1">
        <v>5511046</v>
      </c>
    </row>
    <row r="1002" spans="1:3" hidden="1" x14ac:dyDescent="0.35">
      <c r="A1002" s="1">
        <v>5511046</v>
      </c>
      <c r="B1002" t="s">
        <v>3966</v>
      </c>
      <c r="C1002" s="1">
        <v>5511046</v>
      </c>
    </row>
    <row r="1003" spans="1:3" hidden="1" x14ac:dyDescent="0.35">
      <c r="A1003" s="1">
        <v>5511043</v>
      </c>
      <c r="B1003" t="s">
        <v>3966</v>
      </c>
      <c r="C1003" s="1">
        <v>5511043</v>
      </c>
    </row>
    <row r="1004" spans="1:3" hidden="1" x14ac:dyDescent="0.35">
      <c r="A1004" s="1">
        <v>5511043</v>
      </c>
      <c r="B1004" t="s">
        <v>3966</v>
      </c>
      <c r="C1004" s="1">
        <v>5511043</v>
      </c>
    </row>
    <row r="1005" spans="1:3" hidden="1" x14ac:dyDescent="0.35">
      <c r="A1005" s="1">
        <v>552520</v>
      </c>
      <c r="B1005" t="s">
        <v>3966</v>
      </c>
      <c r="C1005" s="1">
        <v>552520</v>
      </c>
    </row>
    <row r="1006" spans="1:3" hidden="1" x14ac:dyDescent="0.35">
      <c r="A1006">
        <v>551307</v>
      </c>
      <c r="B1006" t="s">
        <v>3966</v>
      </c>
      <c r="C1006">
        <v>551307</v>
      </c>
    </row>
    <row r="1007" spans="1:3" hidden="1" x14ac:dyDescent="0.35">
      <c r="A1007" s="1">
        <v>552520</v>
      </c>
      <c r="B1007" t="s">
        <v>3966</v>
      </c>
      <c r="C1007" s="1">
        <v>552520</v>
      </c>
    </row>
    <row r="1008" spans="1:3" hidden="1" x14ac:dyDescent="0.35">
      <c r="A1008" s="1">
        <v>550060</v>
      </c>
      <c r="B1008" t="s">
        <v>3966</v>
      </c>
      <c r="C1008" s="1">
        <v>550060</v>
      </c>
    </row>
    <row r="1009" spans="1:3" hidden="1" x14ac:dyDescent="0.35">
      <c r="A1009">
        <v>551309</v>
      </c>
      <c r="B1009" t="s">
        <v>3966</v>
      </c>
      <c r="C1009">
        <v>551309</v>
      </c>
    </row>
    <row r="1010" spans="1:3" hidden="1" x14ac:dyDescent="0.35">
      <c r="A1010" s="1">
        <v>551290</v>
      </c>
      <c r="B1010" t="s">
        <v>3966</v>
      </c>
      <c r="C1010" s="1">
        <v>551290</v>
      </c>
    </row>
    <row r="1011" spans="1:3" hidden="1" x14ac:dyDescent="0.35">
      <c r="A1011" s="1">
        <v>551290</v>
      </c>
      <c r="B1011" t="s">
        <v>3966</v>
      </c>
      <c r="C1011" s="1">
        <v>551290</v>
      </c>
    </row>
    <row r="1012" spans="1:3" hidden="1" x14ac:dyDescent="0.35">
      <c r="A1012" s="1">
        <v>5511046</v>
      </c>
      <c r="B1012" t="s">
        <v>3966</v>
      </c>
      <c r="C1012" s="1">
        <v>5511046</v>
      </c>
    </row>
    <row r="1013" spans="1:3" hidden="1" x14ac:dyDescent="0.35">
      <c r="A1013" s="1">
        <v>552440</v>
      </c>
      <c r="B1013" t="s">
        <v>3966</v>
      </c>
      <c r="C1013" s="1">
        <v>552440</v>
      </c>
    </row>
    <row r="1014" spans="1:3" hidden="1" x14ac:dyDescent="0.35">
      <c r="A1014" s="1">
        <v>551500</v>
      </c>
      <c r="B1014" t="s">
        <v>3966</v>
      </c>
      <c r="C1014" s="1">
        <v>551500</v>
      </c>
    </row>
    <row r="1015" spans="1:3" hidden="1" x14ac:dyDescent="0.35">
      <c r="A1015" s="1">
        <v>350000</v>
      </c>
      <c r="B1015" t="s">
        <v>3957</v>
      </c>
      <c r="C1015" s="1">
        <v>350000</v>
      </c>
    </row>
    <row r="1016" spans="1:3" hidden="1" x14ac:dyDescent="0.35">
      <c r="A1016" s="1">
        <v>155109</v>
      </c>
      <c r="B1016" t="s">
        <v>3958</v>
      </c>
      <c r="C1016" s="1">
        <v>155109</v>
      </c>
    </row>
    <row r="1017" spans="1:3" hidden="1" x14ac:dyDescent="0.35">
      <c r="A1017" s="1">
        <v>155109</v>
      </c>
      <c r="B1017" t="s">
        <v>3958</v>
      </c>
      <c r="C1017" s="1">
        <v>155109</v>
      </c>
    </row>
    <row r="1018" spans="1:3" hidden="1" x14ac:dyDescent="0.35">
      <c r="A1018" s="1">
        <v>155109</v>
      </c>
      <c r="B1018" t="s">
        <v>3958</v>
      </c>
      <c r="C1018" s="1">
        <v>155109</v>
      </c>
    </row>
    <row r="1019" spans="1:3" x14ac:dyDescent="0.35">
      <c r="A1019" s="1">
        <v>155100</v>
      </c>
      <c r="B1019" t="s">
        <v>3958</v>
      </c>
      <c r="C1019" s="1">
        <v>155100</v>
      </c>
    </row>
    <row r="1020" spans="1:3" hidden="1" x14ac:dyDescent="0.35">
      <c r="A1020" s="1">
        <v>552590</v>
      </c>
      <c r="B1020" t="s">
        <v>3966</v>
      </c>
      <c r="C1020" s="1">
        <v>552590</v>
      </c>
    </row>
    <row r="1021" spans="1:3" hidden="1" x14ac:dyDescent="0.35">
      <c r="A1021" s="1">
        <v>350000</v>
      </c>
      <c r="B1021" t="s">
        <v>3957</v>
      </c>
      <c r="C1021" s="1">
        <v>350000</v>
      </c>
    </row>
    <row r="1022" spans="1:3" hidden="1" x14ac:dyDescent="0.35">
      <c r="A1022" s="1">
        <v>552590</v>
      </c>
      <c r="B1022" t="s">
        <v>3966</v>
      </c>
      <c r="C1022" s="1">
        <v>552590</v>
      </c>
    </row>
    <row r="1023" spans="1:3" hidden="1" x14ac:dyDescent="0.35">
      <c r="A1023" s="1">
        <v>350002</v>
      </c>
      <c r="B1023" t="s">
        <v>3957</v>
      </c>
      <c r="C1023" s="1">
        <v>350002</v>
      </c>
    </row>
    <row r="1024" spans="1:3" hidden="1" x14ac:dyDescent="0.35">
      <c r="A1024" s="1">
        <v>506040</v>
      </c>
      <c r="B1024" t="s">
        <v>3968</v>
      </c>
      <c r="C1024" s="1">
        <v>506040</v>
      </c>
    </row>
    <row r="1025" spans="1:3" hidden="1" x14ac:dyDescent="0.35">
      <c r="A1025" s="1">
        <v>506000</v>
      </c>
      <c r="B1025" t="s">
        <v>3968</v>
      </c>
      <c r="C1025" s="1">
        <v>506000</v>
      </c>
    </row>
    <row r="1026" spans="1:3" hidden="1" x14ac:dyDescent="0.35">
      <c r="A1026" s="1">
        <v>500240</v>
      </c>
      <c r="B1026" t="s">
        <v>3968</v>
      </c>
      <c r="C1026" s="1">
        <v>500240</v>
      </c>
    </row>
    <row r="1027" spans="1:3" hidden="1" x14ac:dyDescent="0.35">
      <c r="A1027" s="1">
        <v>350002</v>
      </c>
      <c r="B1027" t="s">
        <v>3957</v>
      </c>
      <c r="C1027" s="1">
        <v>350002</v>
      </c>
    </row>
    <row r="1028" spans="1:3" hidden="1" x14ac:dyDescent="0.35">
      <c r="A1028" s="1">
        <v>552590</v>
      </c>
      <c r="B1028" t="s">
        <v>3966</v>
      </c>
      <c r="C1028" s="1">
        <v>552590</v>
      </c>
    </row>
    <row r="1029" spans="1:3" hidden="1" x14ac:dyDescent="0.35">
      <c r="A1029" s="1">
        <v>350000</v>
      </c>
      <c r="B1029" t="s">
        <v>3957</v>
      </c>
      <c r="C1029" s="1">
        <v>350000</v>
      </c>
    </row>
    <row r="1030" spans="1:3" hidden="1" x14ac:dyDescent="0.35">
      <c r="A1030" s="1">
        <v>413120</v>
      </c>
      <c r="B1030" t="s">
        <v>3959</v>
      </c>
      <c r="C1030" s="1">
        <v>413120</v>
      </c>
    </row>
    <row r="1031" spans="1:3" hidden="1" x14ac:dyDescent="0.35">
      <c r="A1031" s="1">
        <v>413890</v>
      </c>
      <c r="B1031" t="s">
        <v>3959</v>
      </c>
      <c r="C1031" s="1">
        <v>413890</v>
      </c>
    </row>
    <row r="1032" spans="1:3" hidden="1" x14ac:dyDescent="0.35">
      <c r="A1032" s="1">
        <v>552490</v>
      </c>
      <c r="B1032" t="s">
        <v>3966</v>
      </c>
      <c r="C1032" s="1">
        <v>552490</v>
      </c>
    </row>
    <row r="1033" spans="1:3" hidden="1" x14ac:dyDescent="0.35">
      <c r="A1033">
        <v>550304</v>
      </c>
      <c r="B1033" t="s">
        <v>3966</v>
      </c>
      <c r="C1033">
        <v>550304</v>
      </c>
    </row>
    <row r="1034" spans="1:3" hidden="1" x14ac:dyDescent="0.35">
      <c r="A1034" s="1">
        <v>550099</v>
      </c>
      <c r="B1034" t="s">
        <v>3966</v>
      </c>
      <c r="C1034" s="1">
        <v>550099</v>
      </c>
    </row>
    <row r="1035" spans="1:3" hidden="1" x14ac:dyDescent="0.35">
      <c r="A1035" s="1">
        <v>550060</v>
      </c>
      <c r="B1035" t="s">
        <v>3966</v>
      </c>
      <c r="C1035" s="1">
        <v>550060</v>
      </c>
    </row>
    <row r="1036" spans="1:3" hidden="1" x14ac:dyDescent="0.35">
      <c r="A1036" s="1">
        <v>550040</v>
      </c>
      <c r="B1036" t="s">
        <v>3966</v>
      </c>
      <c r="C1036" s="1">
        <v>550040</v>
      </c>
    </row>
    <row r="1037" spans="1:3" hidden="1" x14ac:dyDescent="0.35">
      <c r="A1037" s="1">
        <v>551500</v>
      </c>
      <c r="B1037" t="s">
        <v>3966</v>
      </c>
      <c r="C1037" s="1">
        <v>551500</v>
      </c>
    </row>
    <row r="1038" spans="1:3" hidden="1" x14ac:dyDescent="0.35">
      <c r="A1038" s="1">
        <v>551500</v>
      </c>
      <c r="B1038" t="s">
        <v>3966</v>
      </c>
      <c r="C1038" s="1">
        <v>551500</v>
      </c>
    </row>
    <row r="1039" spans="1:3" hidden="1" x14ac:dyDescent="0.35">
      <c r="A1039" s="1">
        <v>552520</v>
      </c>
      <c r="B1039" t="s">
        <v>3966</v>
      </c>
      <c r="C1039" s="1">
        <v>552520</v>
      </c>
    </row>
    <row r="1040" spans="1:3" hidden="1" x14ac:dyDescent="0.35">
      <c r="A1040" s="1">
        <v>350000</v>
      </c>
      <c r="B1040" t="s">
        <v>3957</v>
      </c>
      <c r="C1040" s="1">
        <v>350000</v>
      </c>
    </row>
    <row r="1041" spans="1:3" hidden="1" x14ac:dyDescent="0.35">
      <c r="A1041" s="1">
        <v>413120</v>
      </c>
      <c r="B1041" t="s">
        <v>3959</v>
      </c>
      <c r="C1041" s="1">
        <v>413120</v>
      </c>
    </row>
    <row r="1042" spans="1:3" hidden="1" x14ac:dyDescent="0.35">
      <c r="A1042" s="1">
        <v>552690</v>
      </c>
      <c r="B1042" t="s">
        <v>3966</v>
      </c>
      <c r="C1042" s="1">
        <v>552690</v>
      </c>
    </row>
    <row r="1043" spans="1:3" hidden="1" x14ac:dyDescent="0.35">
      <c r="A1043" s="1">
        <v>413899</v>
      </c>
      <c r="B1043" t="s">
        <v>3959</v>
      </c>
      <c r="C1043" s="1">
        <v>413899</v>
      </c>
    </row>
    <row r="1044" spans="1:3" hidden="1" x14ac:dyDescent="0.35">
      <c r="A1044" s="1">
        <v>413120</v>
      </c>
      <c r="B1044" t="s">
        <v>3959</v>
      </c>
      <c r="C1044" s="1">
        <v>413120</v>
      </c>
    </row>
    <row r="1045" spans="1:3" hidden="1" x14ac:dyDescent="0.35">
      <c r="A1045" s="1">
        <v>413120</v>
      </c>
      <c r="B1045" t="s">
        <v>3959</v>
      </c>
      <c r="C1045" s="1">
        <v>413120</v>
      </c>
    </row>
    <row r="1046" spans="1:3" hidden="1" x14ac:dyDescent="0.35">
      <c r="A1046">
        <v>551307</v>
      </c>
      <c r="B1046" t="s">
        <v>3966</v>
      </c>
      <c r="C1046">
        <v>551307</v>
      </c>
    </row>
    <row r="1047" spans="1:3" hidden="1" x14ac:dyDescent="0.35">
      <c r="A1047" s="1">
        <v>551240</v>
      </c>
      <c r="B1047" t="s">
        <v>3966</v>
      </c>
      <c r="C1047" s="1">
        <v>551240</v>
      </c>
    </row>
    <row r="1048" spans="1:3" hidden="1" x14ac:dyDescent="0.35">
      <c r="A1048" s="1">
        <v>551500</v>
      </c>
      <c r="B1048" t="s">
        <v>3966</v>
      </c>
      <c r="C1048" s="1">
        <v>551500</v>
      </c>
    </row>
    <row r="1049" spans="1:3" hidden="1" x14ac:dyDescent="0.35">
      <c r="A1049" s="1">
        <v>551590</v>
      </c>
      <c r="B1049" t="s">
        <v>3966</v>
      </c>
      <c r="C1049" s="1">
        <v>551590</v>
      </c>
    </row>
    <row r="1050" spans="1:3" hidden="1" x14ac:dyDescent="0.35">
      <c r="A1050" s="1">
        <v>552490</v>
      </c>
      <c r="B1050" t="s">
        <v>3966</v>
      </c>
      <c r="C1050" s="1">
        <v>552490</v>
      </c>
    </row>
    <row r="1051" spans="1:3" hidden="1" x14ac:dyDescent="0.35">
      <c r="A1051" s="1">
        <v>551590</v>
      </c>
      <c r="B1051" t="s">
        <v>3966</v>
      </c>
      <c r="C1051" s="1">
        <v>551590</v>
      </c>
    </row>
    <row r="1052" spans="1:3" hidden="1" x14ac:dyDescent="0.35">
      <c r="A1052" s="1">
        <v>551560</v>
      </c>
      <c r="B1052" t="s">
        <v>3966</v>
      </c>
      <c r="C1052" s="1">
        <v>551560</v>
      </c>
    </row>
    <row r="1053" spans="1:3" hidden="1" x14ac:dyDescent="0.35">
      <c r="A1053">
        <v>551306</v>
      </c>
      <c r="B1053" t="s">
        <v>3966</v>
      </c>
      <c r="C1053">
        <v>551306</v>
      </c>
    </row>
    <row r="1054" spans="1:3" hidden="1" x14ac:dyDescent="0.35">
      <c r="A1054" s="1">
        <v>551240</v>
      </c>
      <c r="B1054" t="s">
        <v>3966</v>
      </c>
      <c r="C1054" s="1">
        <v>551240</v>
      </c>
    </row>
    <row r="1055" spans="1:3" hidden="1" x14ac:dyDescent="0.35">
      <c r="A1055" s="1">
        <v>550400</v>
      </c>
      <c r="B1055" t="s">
        <v>3966</v>
      </c>
      <c r="C1055" s="1">
        <v>550400</v>
      </c>
    </row>
    <row r="1056" spans="1:3" hidden="1" x14ac:dyDescent="0.35">
      <c r="A1056" s="1">
        <v>552520</v>
      </c>
      <c r="B1056" t="s">
        <v>3966</v>
      </c>
      <c r="C1056" s="1">
        <v>552520</v>
      </c>
    </row>
    <row r="1057" spans="1:3" hidden="1" x14ac:dyDescent="0.35">
      <c r="A1057" s="1">
        <v>550400</v>
      </c>
      <c r="B1057" t="s">
        <v>3966</v>
      </c>
      <c r="C1057" s="1">
        <v>550400</v>
      </c>
    </row>
    <row r="1058" spans="1:3" hidden="1" x14ac:dyDescent="0.35">
      <c r="A1058" s="1">
        <v>550041</v>
      </c>
      <c r="B1058" t="s">
        <v>3966</v>
      </c>
      <c r="C1058" s="1">
        <v>550041</v>
      </c>
    </row>
    <row r="1059" spans="1:3" hidden="1" x14ac:dyDescent="0.35">
      <c r="A1059" s="1">
        <v>506040</v>
      </c>
      <c r="B1059" t="s">
        <v>3968</v>
      </c>
      <c r="C1059" s="1">
        <v>506040</v>
      </c>
    </row>
    <row r="1060" spans="1:3" hidden="1" x14ac:dyDescent="0.35">
      <c r="A1060" s="1">
        <v>506000</v>
      </c>
      <c r="B1060" t="s">
        <v>3968</v>
      </c>
      <c r="C1060" s="1">
        <v>506000</v>
      </c>
    </row>
    <row r="1061" spans="1:3" hidden="1" x14ac:dyDescent="0.35">
      <c r="A1061" s="1">
        <v>500287</v>
      </c>
      <c r="B1061" t="s">
        <v>3968</v>
      </c>
      <c r="C1061" s="1">
        <v>500287</v>
      </c>
    </row>
    <row r="1062" spans="1:3" hidden="1" x14ac:dyDescent="0.35">
      <c r="A1062" s="1">
        <v>500280</v>
      </c>
      <c r="B1062" t="s">
        <v>3968</v>
      </c>
      <c r="C1062" s="1">
        <v>500280</v>
      </c>
    </row>
    <row r="1063" spans="1:3" hidden="1" x14ac:dyDescent="0.35">
      <c r="A1063">
        <v>551300</v>
      </c>
      <c r="B1063" t="s">
        <v>3966</v>
      </c>
      <c r="C1063">
        <v>551300</v>
      </c>
    </row>
    <row r="1064" spans="1:3" hidden="1" x14ac:dyDescent="0.35">
      <c r="A1064" s="1">
        <v>551240</v>
      </c>
      <c r="B1064" t="s">
        <v>3966</v>
      </c>
      <c r="C1064" s="1">
        <v>551240</v>
      </c>
    </row>
    <row r="1065" spans="1:3" hidden="1" x14ac:dyDescent="0.35">
      <c r="A1065" s="1">
        <v>500500</v>
      </c>
      <c r="B1065" t="s">
        <v>3968</v>
      </c>
      <c r="C1065" s="1">
        <v>500500</v>
      </c>
    </row>
    <row r="1066" spans="1:3" hidden="1" x14ac:dyDescent="0.35">
      <c r="A1066" s="1">
        <v>500240</v>
      </c>
      <c r="B1066" t="s">
        <v>3968</v>
      </c>
      <c r="C1066" s="1">
        <v>500240</v>
      </c>
    </row>
    <row r="1067" spans="1:3" hidden="1" x14ac:dyDescent="0.35">
      <c r="A1067" s="1">
        <v>500210</v>
      </c>
      <c r="B1067" t="s">
        <v>3968</v>
      </c>
      <c r="C1067" s="1">
        <v>500210</v>
      </c>
    </row>
    <row r="1068" spans="1:3" hidden="1" x14ac:dyDescent="0.35">
      <c r="A1068">
        <v>500430</v>
      </c>
      <c r="B1068" t="s">
        <v>3968</v>
      </c>
      <c r="C1068">
        <v>500430</v>
      </c>
    </row>
    <row r="1069" spans="1:3" hidden="1" x14ac:dyDescent="0.35">
      <c r="A1069" s="1">
        <v>500250</v>
      </c>
      <c r="B1069" t="s">
        <v>3968</v>
      </c>
      <c r="C1069" s="1">
        <v>500250</v>
      </c>
    </row>
    <row r="1070" spans="1:3" hidden="1" x14ac:dyDescent="0.35">
      <c r="A1070" s="1">
        <v>551600</v>
      </c>
      <c r="B1070" t="s">
        <v>3966</v>
      </c>
      <c r="C1070" s="1">
        <v>551600</v>
      </c>
    </row>
    <row r="1071" spans="1:3" hidden="1" x14ac:dyDescent="0.35">
      <c r="A1071" s="1">
        <v>551660</v>
      </c>
      <c r="B1071" t="s">
        <v>3966</v>
      </c>
      <c r="C1071" s="1">
        <v>551660</v>
      </c>
    </row>
    <row r="1072" spans="1:3" hidden="1" x14ac:dyDescent="0.35">
      <c r="A1072">
        <v>551306</v>
      </c>
      <c r="B1072" t="s">
        <v>3966</v>
      </c>
      <c r="C1072">
        <v>551306</v>
      </c>
    </row>
    <row r="1073" spans="1:3" hidden="1" x14ac:dyDescent="0.35">
      <c r="A1073" s="1">
        <v>506040</v>
      </c>
      <c r="B1073" t="s">
        <v>3968</v>
      </c>
      <c r="C1073" s="1">
        <v>506040</v>
      </c>
    </row>
    <row r="1074" spans="1:3" hidden="1" x14ac:dyDescent="0.35">
      <c r="A1074" s="1">
        <v>506000</v>
      </c>
      <c r="B1074" t="s">
        <v>3968</v>
      </c>
      <c r="C1074" s="1">
        <v>506000</v>
      </c>
    </row>
    <row r="1075" spans="1:3" hidden="1" x14ac:dyDescent="0.35">
      <c r="A1075" s="1">
        <v>500140</v>
      </c>
      <c r="B1075" t="s">
        <v>3968</v>
      </c>
      <c r="C1075" s="1">
        <v>500140</v>
      </c>
    </row>
    <row r="1076" spans="1:3" hidden="1" x14ac:dyDescent="0.35">
      <c r="A1076" s="1">
        <v>506040</v>
      </c>
      <c r="B1076" t="s">
        <v>3968</v>
      </c>
      <c r="C1076" s="1">
        <v>506040</v>
      </c>
    </row>
    <row r="1077" spans="1:3" hidden="1" x14ac:dyDescent="0.35">
      <c r="A1077" s="1">
        <v>506000</v>
      </c>
      <c r="B1077" t="s">
        <v>3968</v>
      </c>
      <c r="C1077" s="1">
        <v>506000</v>
      </c>
    </row>
    <row r="1078" spans="1:3" hidden="1" x14ac:dyDescent="0.35">
      <c r="A1078" s="1">
        <v>500140</v>
      </c>
      <c r="B1078" t="s">
        <v>3968</v>
      </c>
      <c r="C1078" s="1">
        <v>500140</v>
      </c>
    </row>
    <row r="1079" spans="1:3" hidden="1" x14ac:dyDescent="0.35">
      <c r="A1079" s="1">
        <v>352000</v>
      </c>
      <c r="B1079" t="s">
        <v>3957</v>
      </c>
      <c r="C1079" s="1">
        <v>352000</v>
      </c>
    </row>
    <row r="1080" spans="1:3" x14ac:dyDescent="0.35">
      <c r="A1080" s="1">
        <v>413100</v>
      </c>
      <c r="B1080" t="s">
        <v>3959</v>
      </c>
      <c r="C1080" s="1">
        <v>413100</v>
      </c>
    </row>
    <row r="1081" spans="1:3" hidden="1" x14ac:dyDescent="0.35">
      <c r="A1081" s="1">
        <v>352000</v>
      </c>
      <c r="B1081" t="s">
        <v>3957</v>
      </c>
      <c r="C1081" s="1">
        <v>352000</v>
      </c>
    </row>
    <row r="1082" spans="1:3" hidden="1" x14ac:dyDescent="0.35">
      <c r="A1082" s="1">
        <v>551240</v>
      </c>
      <c r="B1082" t="s">
        <v>3966</v>
      </c>
      <c r="C1082" s="1">
        <v>551240</v>
      </c>
    </row>
    <row r="1083" spans="1:3" hidden="1" x14ac:dyDescent="0.35">
      <c r="A1083" s="1">
        <v>352000</v>
      </c>
      <c r="B1083" t="s">
        <v>3957</v>
      </c>
      <c r="C1083" s="1">
        <v>352000</v>
      </c>
    </row>
    <row r="1084" spans="1:3" hidden="1" x14ac:dyDescent="0.35">
      <c r="A1084" s="1">
        <v>552590</v>
      </c>
      <c r="B1084" t="s">
        <v>3966</v>
      </c>
      <c r="C1084" s="1">
        <v>552590</v>
      </c>
    </row>
    <row r="1085" spans="1:3" hidden="1" x14ac:dyDescent="0.35">
      <c r="A1085" s="1">
        <v>352000</v>
      </c>
      <c r="B1085" t="s">
        <v>3957</v>
      </c>
      <c r="C1085" s="1">
        <v>352000</v>
      </c>
    </row>
    <row r="1086" spans="1:3" hidden="1" x14ac:dyDescent="0.35">
      <c r="A1086" s="1">
        <v>352001</v>
      </c>
      <c r="B1086" t="s">
        <v>3957</v>
      </c>
      <c r="C1086" s="1">
        <v>352001</v>
      </c>
    </row>
    <row r="1087" spans="1:3" hidden="1" x14ac:dyDescent="0.35">
      <c r="A1087" s="1">
        <v>500260</v>
      </c>
      <c r="B1087" t="s">
        <v>3968</v>
      </c>
      <c r="C1087" s="1">
        <v>500260</v>
      </c>
    </row>
    <row r="1088" spans="1:3" hidden="1" x14ac:dyDescent="0.35">
      <c r="A1088" s="1">
        <v>500240</v>
      </c>
      <c r="B1088" t="s">
        <v>3968</v>
      </c>
      <c r="C1088" s="1">
        <v>500240</v>
      </c>
    </row>
    <row r="1089" spans="1:3" hidden="1" x14ac:dyDescent="0.35">
      <c r="A1089" s="1">
        <v>413899</v>
      </c>
      <c r="B1089" t="s">
        <v>3959</v>
      </c>
      <c r="C1089" s="1">
        <v>413899</v>
      </c>
    </row>
    <row r="1090" spans="1:3" hidden="1" x14ac:dyDescent="0.35">
      <c r="A1090" s="1">
        <v>500260</v>
      </c>
      <c r="B1090" t="s">
        <v>3968</v>
      </c>
      <c r="C1090" s="1">
        <v>500260</v>
      </c>
    </row>
    <row r="1091" spans="1:3" hidden="1" x14ac:dyDescent="0.35">
      <c r="A1091" s="1">
        <v>500500</v>
      </c>
      <c r="B1091" t="s">
        <v>3968</v>
      </c>
      <c r="C1091" s="1">
        <v>500500</v>
      </c>
    </row>
    <row r="1092" spans="1:3" hidden="1" x14ac:dyDescent="0.35">
      <c r="A1092" s="1">
        <v>500210</v>
      </c>
      <c r="B1092" t="s">
        <v>3968</v>
      </c>
      <c r="C1092" s="1">
        <v>500210</v>
      </c>
    </row>
    <row r="1093" spans="1:3" hidden="1" x14ac:dyDescent="0.35">
      <c r="A1093" s="1">
        <v>500500</v>
      </c>
      <c r="B1093" t="s">
        <v>3968</v>
      </c>
      <c r="C1093" s="1">
        <v>500500</v>
      </c>
    </row>
    <row r="1094" spans="1:3" hidden="1" x14ac:dyDescent="0.35">
      <c r="A1094" s="1">
        <v>500250</v>
      </c>
      <c r="B1094" t="s">
        <v>3968</v>
      </c>
      <c r="C1094" s="1">
        <v>500250</v>
      </c>
    </row>
    <row r="1095" spans="1:3" hidden="1" x14ac:dyDescent="0.35">
      <c r="A1095" s="1">
        <v>500500</v>
      </c>
      <c r="B1095" t="s">
        <v>3968</v>
      </c>
      <c r="C1095" s="1">
        <v>500500</v>
      </c>
    </row>
    <row r="1096" spans="1:3" hidden="1" x14ac:dyDescent="0.35">
      <c r="A1096" s="1">
        <v>550040</v>
      </c>
      <c r="B1096" t="s">
        <v>3966</v>
      </c>
      <c r="C1096" s="1">
        <v>550040</v>
      </c>
    </row>
    <row r="1097" spans="1:3" hidden="1" x14ac:dyDescent="0.35">
      <c r="A1097" s="1">
        <v>550060</v>
      </c>
      <c r="B1097" t="s">
        <v>3966</v>
      </c>
      <c r="C1097" s="1">
        <v>550060</v>
      </c>
    </row>
    <row r="1098" spans="1:3" hidden="1" x14ac:dyDescent="0.35">
      <c r="A1098" s="1">
        <v>552590</v>
      </c>
      <c r="B1098" t="s">
        <v>3966</v>
      </c>
      <c r="C1098" s="1">
        <v>552590</v>
      </c>
    </row>
    <row r="1099" spans="1:3" hidden="1" x14ac:dyDescent="0.35">
      <c r="A1099" s="1">
        <v>551660</v>
      </c>
      <c r="B1099" t="s">
        <v>3966</v>
      </c>
      <c r="C1099" s="1">
        <v>551660</v>
      </c>
    </row>
    <row r="1100" spans="1:3" hidden="1" x14ac:dyDescent="0.35">
      <c r="A1100" s="1">
        <v>506040</v>
      </c>
      <c r="B1100" t="s">
        <v>3968</v>
      </c>
      <c r="C1100" s="1">
        <v>506040</v>
      </c>
    </row>
    <row r="1101" spans="1:3" hidden="1" x14ac:dyDescent="0.35">
      <c r="A1101" s="1">
        <v>506000</v>
      </c>
      <c r="B1101" t="s">
        <v>3968</v>
      </c>
      <c r="C1101" s="1">
        <v>506000</v>
      </c>
    </row>
    <row r="1102" spans="1:3" hidden="1" x14ac:dyDescent="0.35">
      <c r="A1102" s="1">
        <v>500260</v>
      </c>
      <c r="B1102" t="s">
        <v>3968</v>
      </c>
      <c r="C1102" s="1">
        <v>500260</v>
      </c>
    </row>
    <row r="1103" spans="1:3" hidden="1" x14ac:dyDescent="0.35">
      <c r="A1103" s="1">
        <v>322090</v>
      </c>
      <c r="B1103" t="s">
        <v>3967</v>
      </c>
      <c r="C1103" s="1">
        <v>322090</v>
      </c>
    </row>
    <row r="1104" spans="1:3" hidden="1" x14ac:dyDescent="0.35">
      <c r="A1104" s="1">
        <v>552110</v>
      </c>
      <c r="B1104" t="s">
        <v>3966</v>
      </c>
      <c r="C1104" s="1">
        <v>552110</v>
      </c>
    </row>
    <row r="1105" spans="1:3" x14ac:dyDescent="0.35">
      <c r="A1105" s="1">
        <v>552100</v>
      </c>
      <c r="B1105" t="s">
        <v>3966</v>
      </c>
      <c r="C1105" s="1">
        <v>552100</v>
      </c>
    </row>
    <row r="1106" spans="1:3" hidden="1" x14ac:dyDescent="0.35">
      <c r="A1106" s="1">
        <v>500270</v>
      </c>
      <c r="B1106" t="s">
        <v>3968</v>
      </c>
      <c r="C1106" s="1">
        <v>500270</v>
      </c>
    </row>
    <row r="1107" spans="1:3" hidden="1" x14ac:dyDescent="0.35">
      <c r="A1107" s="1">
        <v>500250</v>
      </c>
      <c r="B1107" t="s">
        <v>3968</v>
      </c>
      <c r="C1107" s="1">
        <v>500250</v>
      </c>
    </row>
    <row r="1108" spans="1:3" hidden="1" x14ac:dyDescent="0.35">
      <c r="A1108" s="1">
        <v>551590</v>
      </c>
      <c r="B1108" t="s">
        <v>3966</v>
      </c>
      <c r="C1108" s="1">
        <v>551590</v>
      </c>
    </row>
    <row r="1109" spans="1:3" hidden="1" x14ac:dyDescent="0.35">
      <c r="A1109" s="1">
        <v>550420</v>
      </c>
      <c r="B1109" t="s">
        <v>3966</v>
      </c>
      <c r="C1109" s="1">
        <v>550420</v>
      </c>
    </row>
    <row r="1110" spans="1:3" hidden="1" x14ac:dyDescent="0.35">
      <c r="A1110" s="1">
        <v>550410</v>
      </c>
      <c r="B1110" t="s">
        <v>3966</v>
      </c>
      <c r="C1110" s="1">
        <v>550410</v>
      </c>
    </row>
    <row r="1111" spans="1:3" hidden="1" x14ac:dyDescent="0.35">
      <c r="A1111" s="1">
        <v>550060</v>
      </c>
      <c r="B1111" t="s">
        <v>3966</v>
      </c>
      <c r="C1111" s="1">
        <v>550060</v>
      </c>
    </row>
    <row r="1112" spans="1:3" hidden="1" x14ac:dyDescent="0.35">
      <c r="A1112">
        <v>506030</v>
      </c>
      <c r="B1112" t="s">
        <v>3968</v>
      </c>
      <c r="C1112">
        <v>506030</v>
      </c>
    </row>
    <row r="1113" spans="1:3" hidden="1" x14ac:dyDescent="0.35">
      <c r="A1113" s="1">
        <v>505092</v>
      </c>
      <c r="B1113" t="s">
        <v>3968</v>
      </c>
      <c r="C1113" s="1">
        <v>505092</v>
      </c>
    </row>
    <row r="1114" spans="1:3" hidden="1" x14ac:dyDescent="0.35">
      <c r="A1114">
        <v>551308</v>
      </c>
      <c r="B1114" t="s">
        <v>3966</v>
      </c>
      <c r="C1114">
        <v>551308</v>
      </c>
    </row>
    <row r="1115" spans="1:3" hidden="1" x14ac:dyDescent="0.35">
      <c r="A1115" s="1">
        <v>505092</v>
      </c>
      <c r="B1115" t="s">
        <v>3968</v>
      </c>
      <c r="C1115" s="1">
        <v>505092</v>
      </c>
    </row>
    <row r="1116" spans="1:3" hidden="1" x14ac:dyDescent="0.35">
      <c r="A1116" s="1">
        <v>352900</v>
      </c>
      <c r="B1116" t="s">
        <v>3957</v>
      </c>
      <c r="C1116" s="1">
        <v>352900</v>
      </c>
    </row>
    <row r="1117" spans="1:3" hidden="1" x14ac:dyDescent="0.35">
      <c r="A1117" s="1">
        <v>552520</v>
      </c>
      <c r="B1117" t="s">
        <v>3966</v>
      </c>
      <c r="C1117" s="1">
        <v>552520</v>
      </c>
    </row>
    <row r="1118" spans="1:3" hidden="1" x14ac:dyDescent="0.35">
      <c r="A1118" s="1">
        <v>350002</v>
      </c>
      <c r="B1118" t="s">
        <v>3957</v>
      </c>
      <c r="C1118" s="1">
        <v>350002</v>
      </c>
    </row>
    <row r="1119" spans="1:3" hidden="1" x14ac:dyDescent="0.35">
      <c r="A1119" s="1">
        <v>506040</v>
      </c>
      <c r="B1119" t="s">
        <v>3968</v>
      </c>
      <c r="C1119" s="1">
        <v>506040</v>
      </c>
    </row>
    <row r="1120" spans="1:3" hidden="1" x14ac:dyDescent="0.35">
      <c r="A1120" s="1">
        <v>506000</v>
      </c>
      <c r="B1120" t="s">
        <v>3968</v>
      </c>
      <c r="C1120" s="1">
        <v>506000</v>
      </c>
    </row>
    <row r="1121" spans="1:3" hidden="1" x14ac:dyDescent="0.35">
      <c r="A1121" s="1">
        <v>500260</v>
      </c>
      <c r="B1121" t="s">
        <v>3968</v>
      </c>
      <c r="C1121" s="1">
        <v>500260</v>
      </c>
    </row>
    <row r="1122" spans="1:3" hidden="1" x14ac:dyDescent="0.35">
      <c r="A1122" s="1">
        <v>350000</v>
      </c>
      <c r="B1122" t="s">
        <v>3957</v>
      </c>
      <c r="C1122" s="1">
        <v>350000</v>
      </c>
    </row>
    <row r="1123" spans="1:3" hidden="1" x14ac:dyDescent="0.35">
      <c r="A1123" s="1">
        <v>552520</v>
      </c>
      <c r="B1123" t="s">
        <v>3966</v>
      </c>
      <c r="C1123" s="1">
        <v>552520</v>
      </c>
    </row>
    <row r="1124" spans="1:3" hidden="1" x14ac:dyDescent="0.35">
      <c r="A1124" s="1">
        <v>323890</v>
      </c>
      <c r="B1124" t="s">
        <v>3967</v>
      </c>
      <c r="C1124" s="1">
        <v>323890</v>
      </c>
    </row>
    <row r="1125" spans="1:3" hidden="1" x14ac:dyDescent="0.35">
      <c r="A1125" s="1">
        <v>552520</v>
      </c>
      <c r="B1125" t="s">
        <v>3966</v>
      </c>
      <c r="C1125" s="1">
        <v>552520</v>
      </c>
    </row>
    <row r="1126" spans="1:3" hidden="1" x14ac:dyDescent="0.35">
      <c r="A1126" s="1">
        <v>322090</v>
      </c>
      <c r="B1126" t="s">
        <v>3967</v>
      </c>
      <c r="C1126" s="1">
        <v>322090</v>
      </c>
    </row>
    <row r="1127" spans="1:3" hidden="1" x14ac:dyDescent="0.35">
      <c r="A1127">
        <v>550302</v>
      </c>
      <c r="B1127" t="s">
        <v>3966</v>
      </c>
      <c r="C1127">
        <v>550302</v>
      </c>
    </row>
    <row r="1128" spans="1:3" hidden="1" x14ac:dyDescent="0.35">
      <c r="A1128">
        <v>550304</v>
      </c>
      <c r="B1128" t="s">
        <v>3966</v>
      </c>
      <c r="C1128">
        <v>550304</v>
      </c>
    </row>
    <row r="1129" spans="1:3" hidden="1" x14ac:dyDescent="0.35">
      <c r="A1129">
        <v>550303</v>
      </c>
      <c r="B1129" t="s">
        <v>3966</v>
      </c>
      <c r="C1129">
        <v>550303</v>
      </c>
    </row>
    <row r="1130" spans="1:3" hidden="1" x14ac:dyDescent="0.35">
      <c r="A1130">
        <v>550301</v>
      </c>
      <c r="B1130" t="s">
        <v>3966</v>
      </c>
      <c r="C1130">
        <v>550301</v>
      </c>
    </row>
    <row r="1131" spans="1:3" hidden="1" x14ac:dyDescent="0.35">
      <c r="A1131" s="1">
        <v>550040</v>
      </c>
      <c r="B1131" t="s">
        <v>3966</v>
      </c>
      <c r="C1131" s="1">
        <v>550040</v>
      </c>
    </row>
    <row r="1132" spans="1:3" hidden="1" x14ac:dyDescent="0.35">
      <c r="A1132" s="1">
        <v>552590</v>
      </c>
      <c r="B1132" t="s">
        <v>3966</v>
      </c>
      <c r="C1132" s="1">
        <v>552590</v>
      </c>
    </row>
    <row r="1133" spans="1:3" hidden="1" x14ac:dyDescent="0.35">
      <c r="A1133">
        <v>551230</v>
      </c>
      <c r="B1133" t="s">
        <v>3966</v>
      </c>
      <c r="C1133">
        <v>551230</v>
      </c>
    </row>
    <row r="1134" spans="1:3" hidden="1" x14ac:dyDescent="0.35">
      <c r="A1134" s="1">
        <v>550060</v>
      </c>
      <c r="B1134" t="s">
        <v>3966</v>
      </c>
      <c r="C1134" s="1">
        <v>550060</v>
      </c>
    </row>
    <row r="1135" spans="1:3" hidden="1" x14ac:dyDescent="0.35">
      <c r="A1135" s="1">
        <v>551500</v>
      </c>
      <c r="B1135" t="s">
        <v>3966</v>
      </c>
      <c r="C1135" s="1">
        <v>551500</v>
      </c>
    </row>
    <row r="1136" spans="1:3" hidden="1" x14ac:dyDescent="0.35">
      <c r="A1136" s="1">
        <v>551401</v>
      </c>
      <c r="B1136" t="s">
        <v>3966</v>
      </c>
      <c r="C1136" s="1">
        <v>551401</v>
      </c>
    </row>
    <row r="1137" spans="1:3" hidden="1" x14ac:dyDescent="0.35">
      <c r="A1137" s="1">
        <v>552580</v>
      </c>
      <c r="B1137" t="s">
        <v>3966</v>
      </c>
      <c r="C1137" s="1">
        <v>552580</v>
      </c>
    </row>
    <row r="1138" spans="1:3" hidden="1" x14ac:dyDescent="0.35">
      <c r="A1138">
        <v>550302</v>
      </c>
      <c r="B1138" t="s">
        <v>3966</v>
      </c>
      <c r="C1138">
        <v>550302</v>
      </c>
    </row>
    <row r="1139" spans="1:3" hidden="1" x14ac:dyDescent="0.35">
      <c r="A1139">
        <v>551308</v>
      </c>
      <c r="B1139" t="s">
        <v>3966</v>
      </c>
      <c r="C1139">
        <v>551308</v>
      </c>
    </row>
    <row r="1140" spans="1:3" hidden="1" x14ac:dyDescent="0.35">
      <c r="A1140" s="1">
        <v>552440</v>
      </c>
      <c r="B1140" t="s">
        <v>3966</v>
      </c>
      <c r="C1140" s="1">
        <v>552440</v>
      </c>
    </row>
    <row r="1141" spans="1:3" hidden="1" x14ac:dyDescent="0.35">
      <c r="A1141" s="1">
        <v>505091</v>
      </c>
      <c r="B1141" t="s">
        <v>3968</v>
      </c>
      <c r="C1141" s="1">
        <v>505091</v>
      </c>
    </row>
    <row r="1142" spans="1:3" hidden="1" x14ac:dyDescent="0.35">
      <c r="A1142" s="1">
        <v>550010</v>
      </c>
      <c r="B1142" t="s">
        <v>3966</v>
      </c>
      <c r="C1142" s="1">
        <v>550010</v>
      </c>
    </row>
    <row r="1143" spans="1:3" hidden="1" x14ac:dyDescent="0.35">
      <c r="A1143" s="1">
        <v>505090</v>
      </c>
      <c r="B1143" t="s">
        <v>3968</v>
      </c>
      <c r="C1143" s="1">
        <v>505090</v>
      </c>
    </row>
    <row r="1144" spans="1:3" hidden="1" x14ac:dyDescent="0.35">
      <c r="A1144" s="1">
        <v>601070</v>
      </c>
      <c r="B1144" t="s">
        <v>3970</v>
      </c>
      <c r="C1144" s="1">
        <v>601070</v>
      </c>
    </row>
    <row r="1145" spans="1:3" hidden="1" x14ac:dyDescent="0.35">
      <c r="A1145" s="1">
        <v>551327</v>
      </c>
      <c r="B1145" t="s">
        <v>3966</v>
      </c>
      <c r="C1145" s="1">
        <v>551327</v>
      </c>
    </row>
    <row r="1146" spans="1:3" hidden="1" x14ac:dyDescent="0.35">
      <c r="A1146">
        <v>551307</v>
      </c>
      <c r="B1146" t="s">
        <v>3966</v>
      </c>
      <c r="C1146">
        <v>551307</v>
      </c>
    </row>
    <row r="1147" spans="1:3" hidden="1" x14ac:dyDescent="0.35">
      <c r="A1147">
        <v>551303</v>
      </c>
      <c r="B1147" t="s">
        <v>3966</v>
      </c>
      <c r="C1147">
        <v>551303</v>
      </c>
    </row>
    <row r="1148" spans="1:3" hidden="1" x14ac:dyDescent="0.35">
      <c r="A1148" s="1">
        <v>551313</v>
      </c>
      <c r="B1148" t="s">
        <v>3966</v>
      </c>
      <c r="C1148" s="1">
        <v>551313</v>
      </c>
    </row>
    <row r="1149" spans="1:3" hidden="1" x14ac:dyDescent="0.35">
      <c r="A1149">
        <v>551300</v>
      </c>
      <c r="B1149" t="s">
        <v>3966</v>
      </c>
      <c r="C1149">
        <v>551300</v>
      </c>
    </row>
    <row r="1150" spans="1:3" hidden="1" x14ac:dyDescent="0.35">
      <c r="A1150" s="1">
        <v>551310</v>
      </c>
      <c r="B1150" t="s">
        <v>3966</v>
      </c>
      <c r="C1150" s="1">
        <v>551310</v>
      </c>
    </row>
    <row r="1151" spans="1:3" hidden="1" x14ac:dyDescent="0.35">
      <c r="A1151" s="1">
        <v>553200</v>
      </c>
      <c r="B1151" t="s">
        <v>3966</v>
      </c>
      <c r="C1151" s="1">
        <v>553200</v>
      </c>
    </row>
    <row r="1152" spans="1:3" hidden="1" x14ac:dyDescent="0.35">
      <c r="A1152" s="1">
        <v>551280</v>
      </c>
      <c r="B1152" t="s">
        <v>3966</v>
      </c>
      <c r="C1152" s="1">
        <v>551280</v>
      </c>
    </row>
    <row r="1153" spans="1:3" hidden="1" x14ac:dyDescent="0.35">
      <c r="A1153" s="1">
        <v>553200</v>
      </c>
      <c r="B1153" t="s">
        <v>3966</v>
      </c>
      <c r="C1153" s="1">
        <v>553200</v>
      </c>
    </row>
    <row r="1154" spans="1:3" hidden="1" x14ac:dyDescent="0.35">
      <c r="A1154" s="1">
        <v>550011</v>
      </c>
      <c r="B1154" t="s">
        <v>3966</v>
      </c>
      <c r="C1154" s="1">
        <v>550011</v>
      </c>
    </row>
    <row r="1155" spans="1:3" hidden="1" x14ac:dyDescent="0.35">
      <c r="A1155" s="1">
        <v>553200</v>
      </c>
      <c r="B1155" t="s">
        <v>3966</v>
      </c>
      <c r="C1155" s="1">
        <v>553200</v>
      </c>
    </row>
    <row r="1156" spans="1:3" hidden="1" x14ac:dyDescent="0.35">
      <c r="A1156">
        <v>551308</v>
      </c>
      <c r="B1156" t="s">
        <v>3966</v>
      </c>
      <c r="C1156">
        <v>551308</v>
      </c>
    </row>
    <row r="1157" spans="1:3" hidden="1" x14ac:dyDescent="0.35">
      <c r="A1157">
        <v>550304</v>
      </c>
      <c r="B1157" t="s">
        <v>3966</v>
      </c>
      <c r="C1157">
        <v>550304</v>
      </c>
    </row>
    <row r="1158" spans="1:3" hidden="1" x14ac:dyDescent="0.35">
      <c r="A1158" s="1">
        <v>552490</v>
      </c>
      <c r="B1158" t="s">
        <v>3966</v>
      </c>
      <c r="C1158" s="1">
        <v>552490</v>
      </c>
    </row>
    <row r="1159" spans="1:3" hidden="1" x14ac:dyDescent="0.35">
      <c r="A1159" s="1">
        <v>550420</v>
      </c>
      <c r="B1159" t="s">
        <v>3966</v>
      </c>
      <c r="C1159" s="1">
        <v>550420</v>
      </c>
    </row>
    <row r="1160" spans="1:3" hidden="1" x14ac:dyDescent="0.35">
      <c r="A1160" s="1">
        <v>550400</v>
      </c>
      <c r="B1160" t="s">
        <v>3966</v>
      </c>
      <c r="C1160" s="1">
        <v>550400</v>
      </c>
    </row>
    <row r="1161" spans="1:3" hidden="1" x14ac:dyDescent="0.35">
      <c r="A1161" s="1">
        <v>350000</v>
      </c>
      <c r="B1161" t="s">
        <v>3957</v>
      </c>
      <c r="C1161" s="1">
        <v>350000</v>
      </c>
    </row>
    <row r="1162" spans="1:3" hidden="1" x14ac:dyDescent="0.35">
      <c r="A1162" s="1">
        <v>552590</v>
      </c>
      <c r="B1162" t="s">
        <v>3966</v>
      </c>
      <c r="C1162" s="1">
        <v>552590</v>
      </c>
    </row>
    <row r="1163" spans="1:3" hidden="1" x14ac:dyDescent="0.35">
      <c r="A1163" s="1">
        <v>505091</v>
      </c>
      <c r="B1163" t="s">
        <v>3968</v>
      </c>
      <c r="C1163" s="1">
        <v>505091</v>
      </c>
    </row>
    <row r="1164" spans="1:3" hidden="1" x14ac:dyDescent="0.35">
      <c r="A1164" s="1">
        <v>506010</v>
      </c>
      <c r="B1164" t="s">
        <v>3968</v>
      </c>
      <c r="C1164" s="1">
        <v>506010</v>
      </c>
    </row>
    <row r="1165" spans="1:3" hidden="1" x14ac:dyDescent="0.35">
      <c r="A1165">
        <v>506030</v>
      </c>
      <c r="B1165" t="s">
        <v>3968</v>
      </c>
      <c r="C1165">
        <v>506030</v>
      </c>
    </row>
    <row r="1166" spans="1:3" hidden="1" x14ac:dyDescent="0.35">
      <c r="A1166" s="1">
        <v>500500</v>
      </c>
      <c r="B1166" t="s">
        <v>3968</v>
      </c>
      <c r="C1166" s="1">
        <v>500500</v>
      </c>
    </row>
    <row r="1167" spans="1:3" hidden="1" x14ac:dyDescent="0.35">
      <c r="A1167" s="1">
        <v>500250</v>
      </c>
      <c r="B1167" t="s">
        <v>3968</v>
      </c>
      <c r="C1167" s="1">
        <v>500250</v>
      </c>
    </row>
    <row r="1168" spans="1:3" hidden="1" x14ac:dyDescent="0.35">
      <c r="A1168" s="1">
        <v>500240</v>
      </c>
      <c r="B1168" t="s">
        <v>3968</v>
      </c>
      <c r="C1168" s="1">
        <v>500240</v>
      </c>
    </row>
    <row r="1169" spans="1:3" hidden="1" x14ac:dyDescent="0.35">
      <c r="A1169" s="1">
        <v>500210</v>
      </c>
      <c r="B1169" t="s">
        <v>3968</v>
      </c>
      <c r="C1169" s="1">
        <v>500210</v>
      </c>
    </row>
    <row r="1170" spans="1:3" hidden="1" x14ac:dyDescent="0.35">
      <c r="A1170" s="1">
        <v>550040</v>
      </c>
      <c r="B1170" t="s">
        <v>3966</v>
      </c>
      <c r="C1170" s="1">
        <v>550040</v>
      </c>
    </row>
    <row r="1171" spans="1:3" hidden="1" x14ac:dyDescent="0.35">
      <c r="A1171" s="1">
        <v>552520</v>
      </c>
      <c r="B1171" t="s">
        <v>3966</v>
      </c>
      <c r="C1171" s="1">
        <v>552520</v>
      </c>
    </row>
    <row r="1172" spans="1:3" hidden="1" x14ac:dyDescent="0.35">
      <c r="A1172" s="1">
        <v>350002</v>
      </c>
      <c r="B1172" t="s">
        <v>3957</v>
      </c>
      <c r="C1172" s="1">
        <v>350002</v>
      </c>
    </row>
    <row r="1173" spans="1:3" hidden="1" x14ac:dyDescent="0.35">
      <c r="A1173" s="1">
        <v>551560</v>
      </c>
      <c r="B1173" t="s">
        <v>3966</v>
      </c>
      <c r="C1173" s="1">
        <v>551560</v>
      </c>
    </row>
    <row r="1174" spans="1:3" hidden="1" x14ac:dyDescent="0.35">
      <c r="A1174" s="1">
        <v>551103</v>
      </c>
      <c r="B1174" t="s">
        <v>3966</v>
      </c>
      <c r="C1174" s="1">
        <v>551103</v>
      </c>
    </row>
    <row r="1175" spans="1:3" hidden="1" x14ac:dyDescent="0.35">
      <c r="A1175" s="1">
        <v>500250</v>
      </c>
      <c r="B1175" t="s">
        <v>3968</v>
      </c>
      <c r="C1175" s="1">
        <v>500250</v>
      </c>
    </row>
    <row r="1176" spans="1:3" hidden="1" x14ac:dyDescent="0.35">
      <c r="A1176" s="1">
        <v>500270</v>
      </c>
      <c r="B1176" t="s">
        <v>3968</v>
      </c>
      <c r="C1176" s="1">
        <v>500270</v>
      </c>
    </row>
    <row r="1177" spans="1:3" hidden="1" x14ac:dyDescent="0.35">
      <c r="A1177" s="1">
        <v>550420</v>
      </c>
      <c r="B1177" t="s">
        <v>3966</v>
      </c>
      <c r="C1177" s="1">
        <v>550420</v>
      </c>
    </row>
    <row r="1178" spans="1:3" hidden="1" x14ac:dyDescent="0.35">
      <c r="A1178" s="1">
        <v>550400</v>
      </c>
      <c r="B1178" t="s">
        <v>3966</v>
      </c>
      <c r="C1178" s="1">
        <v>550400</v>
      </c>
    </row>
    <row r="1179" spans="1:3" hidden="1" x14ac:dyDescent="0.35">
      <c r="A1179" s="1">
        <v>550490</v>
      </c>
      <c r="B1179" t="s">
        <v>3966</v>
      </c>
      <c r="C1179" s="1">
        <v>550490</v>
      </c>
    </row>
    <row r="1180" spans="1:3" hidden="1" x14ac:dyDescent="0.35">
      <c r="A1180" s="1">
        <v>551401</v>
      </c>
      <c r="B1180" t="s">
        <v>3966</v>
      </c>
      <c r="C1180" s="1">
        <v>551401</v>
      </c>
    </row>
    <row r="1181" spans="1:3" hidden="1" x14ac:dyDescent="0.35">
      <c r="A1181" s="1">
        <v>552520</v>
      </c>
      <c r="B1181" t="s">
        <v>3966</v>
      </c>
      <c r="C1181" s="1">
        <v>552520</v>
      </c>
    </row>
    <row r="1182" spans="1:3" hidden="1" x14ac:dyDescent="0.35">
      <c r="A1182" s="1">
        <v>500500</v>
      </c>
      <c r="B1182" t="s">
        <v>3968</v>
      </c>
      <c r="C1182" s="1">
        <v>500500</v>
      </c>
    </row>
    <row r="1183" spans="1:3" hidden="1" x14ac:dyDescent="0.35">
      <c r="A1183" s="1">
        <v>500210</v>
      </c>
      <c r="B1183" t="s">
        <v>3968</v>
      </c>
      <c r="C1183" s="1">
        <v>500210</v>
      </c>
    </row>
    <row r="1184" spans="1:3" hidden="1" x14ac:dyDescent="0.35">
      <c r="A1184" s="1">
        <v>551500</v>
      </c>
      <c r="B1184" t="s">
        <v>3966</v>
      </c>
      <c r="C1184" s="1">
        <v>551500</v>
      </c>
    </row>
    <row r="1185" spans="1:3" hidden="1" x14ac:dyDescent="0.35">
      <c r="A1185" s="1">
        <v>550040</v>
      </c>
      <c r="B1185" t="s">
        <v>3966</v>
      </c>
      <c r="C1185" s="1">
        <v>550040</v>
      </c>
    </row>
    <row r="1186" spans="1:3" hidden="1" x14ac:dyDescent="0.35">
      <c r="A1186" s="1">
        <v>505091</v>
      </c>
      <c r="B1186" t="s">
        <v>3968</v>
      </c>
      <c r="C1186" s="1">
        <v>505091</v>
      </c>
    </row>
    <row r="1187" spans="1:3" hidden="1" x14ac:dyDescent="0.35">
      <c r="A1187" s="1">
        <v>500270</v>
      </c>
      <c r="B1187" t="s">
        <v>3968</v>
      </c>
      <c r="C1187" s="1">
        <v>500270</v>
      </c>
    </row>
    <row r="1188" spans="1:3" hidden="1" x14ac:dyDescent="0.35">
      <c r="A1188" s="1">
        <v>500260</v>
      </c>
      <c r="B1188" t="s">
        <v>3968</v>
      </c>
      <c r="C1188" s="1">
        <v>500260</v>
      </c>
    </row>
    <row r="1189" spans="1:3" hidden="1" x14ac:dyDescent="0.35">
      <c r="A1189" s="1">
        <v>500250</v>
      </c>
      <c r="B1189" t="s">
        <v>3968</v>
      </c>
      <c r="C1189" s="1">
        <v>500250</v>
      </c>
    </row>
    <row r="1190" spans="1:3" hidden="1" x14ac:dyDescent="0.35">
      <c r="A1190" s="1">
        <v>552110</v>
      </c>
      <c r="B1190" t="s">
        <v>3966</v>
      </c>
      <c r="C1190" s="1">
        <v>552110</v>
      </c>
    </row>
    <row r="1191" spans="1:3" x14ac:dyDescent="0.35">
      <c r="A1191" s="1">
        <v>552100</v>
      </c>
      <c r="B1191" t="s">
        <v>3966</v>
      </c>
      <c r="C1191" s="1">
        <v>552100</v>
      </c>
    </row>
    <row r="1192" spans="1:3" hidden="1" x14ac:dyDescent="0.35">
      <c r="A1192" s="1">
        <v>500250</v>
      </c>
      <c r="B1192" t="s">
        <v>3968</v>
      </c>
      <c r="C1192" s="1">
        <v>500250</v>
      </c>
    </row>
    <row r="1193" spans="1:3" hidden="1" x14ac:dyDescent="0.35">
      <c r="A1193" s="1">
        <v>500270</v>
      </c>
      <c r="B1193" t="s">
        <v>3968</v>
      </c>
      <c r="C1193" s="1">
        <v>500270</v>
      </c>
    </row>
    <row r="1194" spans="1:3" hidden="1" x14ac:dyDescent="0.35">
      <c r="A1194" s="1">
        <v>551109</v>
      </c>
      <c r="B1194" t="s">
        <v>3966</v>
      </c>
      <c r="C1194" s="1">
        <v>551109</v>
      </c>
    </row>
    <row r="1195" spans="1:3" hidden="1" x14ac:dyDescent="0.35">
      <c r="A1195" s="1">
        <v>550099</v>
      </c>
      <c r="B1195" t="s">
        <v>3966</v>
      </c>
      <c r="C1195" s="1">
        <v>550099</v>
      </c>
    </row>
    <row r="1196" spans="1:3" hidden="1" x14ac:dyDescent="0.35">
      <c r="A1196" s="1">
        <v>552590</v>
      </c>
      <c r="B1196" t="s">
        <v>3966</v>
      </c>
      <c r="C1196" s="1">
        <v>552590</v>
      </c>
    </row>
    <row r="1197" spans="1:3" hidden="1" x14ac:dyDescent="0.35">
      <c r="A1197" s="1">
        <v>554020</v>
      </c>
      <c r="B1197" t="s">
        <v>3966</v>
      </c>
      <c r="C1197" s="1">
        <v>554020</v>
      </c>
    </row>
    <row r="1198" spans="1:3" hidden="1" x14ac:dyDescent="0.35">
      <c r="A1198" s="1">
        <v>450000</v>
      </c>
      <c r="B1198" t="s">
        <v>3956</v>
      </c>
      <c r="C1198" s="1">
        <v>450000</v>
      </c>
    </row>
    <row r="1199" spans="1:3" hidden="1" x14ac:dyDescent="0.35">
      <c r="A1199" s="1">
        <v>552520</v>
      </c>
      <c r="B1199" t="s">
        <v>3966</v>
      </c>
      <c r="C1199" s="1">
        <v>552520</v>
      </c>
    </row>
    <row r="1200" spans="1:3" hidden="1" x14ac:dyDescent="0.35">
      <c r="A1200" s="1">
        <v>552520</v>
      </c>
      <c r="B1200" t="s">
        <v>3966</v>
      </c>
      <c r="C1200" s="1">
        <v>552520</v>
      </c>
    </row>
    <row r="1201" spans="1:3" hidden="1" x14ac:dyDescent="0.35">
      <c r="A1201" s="1">
        <v>552520</v>
      </c>
      <c r="B1201" t="s">
        <v>3966</v>
      </c>
      <c r="C1201" s="1">
        <v>552520</v>
      </c>
    </row>
    <row r="1202" spans="1:3" hidden="1" x14ac:dyDescent="0.35">
      <c r="A1202" s="1">
        <v>551240</v>
      </c>
      <c r="B1202" t="s">
        <v>3966</v>
      </c>
      <c r="C1202" s="1">
        <v>551240</v>
      </c>
    </row>
    <row r="1203" spans="1:3" hidden="1" x14ac:dyDescent="0.35">
      <c r="A1203" s="1">
        <v>551240</v>
      </c>
      <c r="B1203" t="s">
        <v>3966</v>
      </c>
      <c r="C1203" s="1">
        <v>551240</v>
      </c>
    </row>
    <row r="1204" spans="1:3" hidden="1" x14ac:dyDescent="0.35">
      <c r="A1204">
        <v>5063</v>
      </c>
      <c r="B1204" t="s">
        <v>3968</v>
      </c>
    </row>
    <row r="1205" spans="1:3" hidden="1" x14ac:dyDescent="0.35">
      <c r="A1205">
        <v>5064</v>
      </c>
      <c r="B1205" t="s">
        <v>3968</v>
      </c>
    </row>
    <row r="1206" spans="1:3" hidden="1" x14ac:dyDescent="0.35">
      <c r="A1206">
        <v>50021</v>
      </c>
      <c r="B1206" t="s">
        <v>3968</v>
      </c>
    </row>
    <row r="1207" spans="1:3" hidden="1" x14ac:dyDescent="0.35">
      <c r="A1207">
        <v>50043</v>
      </c>
      <c r="B1207" t="s">
        <v>3968</v>
      </c>
    </row>
    <row r="1208" spans="1:3" hidden="1" x14ac:dyDescent="0.35">
      <c r="A1208">
        <v>50011</v>
      </c>
      <c r="B1208" t="s">
        <v>3968</v>
      </c>
    </row>
    <row r="1209" spans="1:3" hidden="1" x14ac:dyDescent="0.35">
      <c r="A1209">
        <v>552230</v>
      </c>
      <c r="B1209" t="s">
        <v>3966</v>
      </c>
    </row>
    <row r="1210" spans="1:3" hidden="1" x14ac:dyDescent="0.35">
      <c r="A1210">
        <v>500000</v>
      </c>
      <c r="B1210" t="s">
        <v>3968</v>
      </c>
    </row>
    <row r="1211" spans="1:3" hidden="1" x14ac:dyDescent="0.35">
      <c r="A1211">
        <v>551220</v>
      </c>
      <c r="B1211" t="s">
        <v>3966</v>
      </c>
    </row>
    <row r="1212" spans="1:3" hidden="1" x14ac:dyDescent="0.35">
      <c r="A1212">
        <v>452800</v>
      </c>
      <c r="B1212" t="s">
        <v>3956</v>
      </c>
    </row>
    <row r="1213" spans="1:3" hidden="1" x14ac:dyDescent="0.35">
      <c r="A1213">
        <v>550051</v>
      </c>
      <c r="B1213" t="s">
        <v>3966</v>
      </c>
    </row>
    <row r="1214" spans="1:3" hidden="1" x14ac:dyDescent="0.35">
      <c r="A1214">
        <v>551121</v>
      </c>
      <c r="B1214" t="s">
        <v>3966</v>
      </c>
    </row>
    <row r="1215" spans="1:3" hidden="1" x14ac:dyDescent="0.35">
      <c r="A1215">
        <v>550309</v>
      </c>
      <c r="B1215" t="s">
        <v>3966</v>
      </c>
    </row>
    <row r="1216" spans="1:3" hidden="1" x14ac:dyDescent="0.35">
      <c r="A1216">
        <v>50027</v>
      </c>
      <c r="B1216" t="s">
        <v>3968</v>
      </c>
    </row>
    <row r="1217" spans="1:2" hidden="1" x14ac:dyDescent="0.35">
      <c r="A1217">
        <v>5005</v>
      </c>
      <c r="B1217" t="s">
        <v>3968</v>
      </c>
    </row>
    <row r="1218" spans="1:2" hidden="1" x14ac:dyDescent="0.35">
      <c r="A1218">
        <v>500009</v>
      </c>
      <c r="B1218" t="s">
        <v>3968</v>
      </c>
    </row>
    <row r="1219" spans="1:2" hidden="1" x14ac:dyDescent="0.35">
      <c r="A1219">
        <v>500007</v>
      </c>
      <c r="B1219" t="s">
        <v>3968</v>
      </c>
    </row>
    <row r="1220" spans="1:2" hidden="1" x14ac:dyDescent="0.35">
      <c r="A1220">
        <v>500009</v>
      </c>
      <c r="B1220" t="s">
        <v>3968</v>
      </c>
    </row>
    <row r="1221" spans="1:2" hidden="1" x14ac:dyDescent="0.35">
      <c r="A1221">
        <v>551460</v>
      </c>
      <c r="B1221" t="s">
        <v>3966</v>
      </c>
    </row>
    <row r="1222" spans="1:2" hidden="1" x14ac:dyDescent="0.35">
      <c r="A1222">
        <v>551480</v>
      </c>
      <c r="B1222" t="s">
        <v>3966</v>
      </c>
    </row>
    <row r="1223" spans="1:2" hidden="1" x14ac:dyDescent="0.35">
      <c r="A1223">
        <v>551410</v>
      </c>
      <c r="B1223" t="s">
        <v>3966</v>
      </c>
    </row>
    <row r="1224" spans="1:2" hidden="1" x14ac:dyDescent="0.35">
      <c r="A1224">
        <v>551400</v>
      </c>
      <c r="B1224" t="s">
        <v>3966</v>
      </c>
    </row>
    <row r="1225" spans="1:2" hidden="1" x14ac:dyDescent="0.35">
      <c r="A1225">
        <v>50025</v>
      </c>
      <c r="B1225" t="s">
        <v>3968</v>
      </c>
    </row>
    <row r="1226" spans="1:2" hidden="1" x14ac:dyDescent="0.35">
      <c r="A1226">
        <v>550050</v>
      </c>
      <c r="B1226" t="s">
        <v>3966</v>
      </c>
    </row>
    <row r="1227" spans="1:2" hidden="1" x14ac:dyDescent="0.35">
      <c r="A1227">
        <v>551107</v>
      </c>
      <c r="B1227" t="s">
        <v>3966</v>
      </c>
    </row>
    <row r="1228" spans="1:2" hidden="1" x14ac:dyDescent="0.35">
      <c r="A1228">
        <v>551270</v>
      </c>
      <c r="B1228" t="s">
        <v>3966</v>
      </c>
    </row>
    <row r="1229" spans="1:2" hidden="1" x14ac:dyDescent="0.35">
      <c r="A1229">
        <v>50020</v>
      </c>
      <c r="B1229" t="s">
        <v>3968</v>
      </c>
    </row>
    <row r="1230" spans="1:2" hidden="1" x14ac:dyDescent="0.35">
      <c r="A1230">
        <v>550402</v>
      </c>
      <c r="B1230" t="s">
        <v>3966</v>
      </c>
    </row>
    <row r="1231" spans="1:2" hidden="1" x14ac:dyDescent="0.35">
      <c r="A1231">
        <v>552451</v>
      </c>
      <c r="B1231" t="s">
        <v>3966</v>
      </c>
    </row>
    <row r="1232" spans="1:2" hidden="1" x14ac:dyDescent="0.35">
      <c r="A1232">
        <v>551323</v>
      </c>
      <c r="B1232" t="s">
        <v>3966</v>
      </c>
    </row>
    <row r="1233" spans="1:2" hidden="1" x14ac:dyDescent="0.35">
      <c r="A1233">
        <v>554090</v>
      </c>
      <c r="B1233" t="s">
        <v>3966</v>
      </c>
    </row>
    <row r="1234" spans="1:2" hidden="1" x14ac:dyDescent="0.35">
      <c r="A1234">
        <v>551104</v>
      </c>
      <c r="B1234" t="s">
        <v>3966</v>
      </c>
    </row>
    <row r="1235" spans="1:2" hidden="1" x14ac:dyDescent="0.35">
      <c r="A1235">
        <v>552300</v>
      </c>
      <c r="B1235" t="s">
        <v>3966</v>
      </c>
    </row>
    <row r="1236" spans="1:2" hidden="1" x14ac:dyDescent="0.35">
      <c r="A1236">
        <v>5512</v>
      </c>
      <c r="B1236" t="s">
        <v>3966</v>
      </c>
    </row>
    <row r="1237" spans="1:2" hidden="1" x14ac:dyDescent="0.35">
      <c r="A1237">
        <v>554031</v>
      </c>
      <c r="B1237" t="s">
        <v>3966</v>
      </c>
    </row>
    <row r="1238" spans="1:2" x14ac:dyDescent="0.35">
      <c r="A1238">
        <v>551100</v>
      </c>
      <c r="B1238" t="s">
        <v>3966</v>
      </c>
    </row>
    <row r="1239" spans="1:2" hidden="1" x14ac:dyDescent="0.35">
      <c r="A1239" s="2">
        <v>551320</v>
      </c>
      <c r="B1239" t="s">
        <v>3966</v>
      </c>
    </row>
    <row r="1240" spans="1:2" hidden="1" x14ac:dyDescent="0.35">
      <c r="A1240">
        <v>552460</v>
      </c>
      <c r="B1240" t="s">
        <v>3966</v>
      </c>
    </row>
    <row r="1241" spans="1:2" hidden="1" x14ac:dyDescent="0.35">
      <c r="A1241">
        <v>551260</v>
      </c>
      <c r="B1241" t="s">
        <v>3966</v>
      </c>
    </row>
    <row r="1242" spans="1:2" hidden="1" x14ac:dyDescent="0.35">
      <c r="A1242">
        <v>552460</v>
      </c>
      <c r="B1242" t="s">
        <v>3966</v>
      </c>
    </row>
    <row r="1243" spans="1:2" hidden="1" x14ac:dyDescent="0.35">
      <c r="A1243">
        <v>413120</v>
      </c>
      <c r="B1243" t="s">
        <v>3959</v>
      </c>
    </row>
    <row r="1244" spans="1:2" hidden="1" x14ac:dyDescent="0.35">
      <c r="A1244">
        <v>551290</v>
      </c>
      <c r="B1244" t="s">
        <v>3966</v>
      </c>
    </row>
    <row r="1245" spans="1:2" hidden="1" x14ac:dyDescent="0.35">
      <c r="A1245">
        <v>413900</v>
      </c>
      <c r="B1245" t="s">
        <v>3959</v>
      </c>
    </row>
    <row r="1246" spans="1:2" hidden="1" x14ac:dyDescent="0.35">
      <c r="A1246">
        <v>413050</v>
      </c>
      <c r="B1246" t="s">
        <v>3959</v>
      </c>
    </row>
    <row r="1247" spans="1:2" hidden="1" x14ac:dyDescent="0.35">
      <c r="A1247">
        <v>413410</v>
      </c>
      <c r="B1247" t="s">
        <v>3959</v>
      </c>
    </row>
    <row r="1248" spans="1:2" hidden="1" x14ac:dyDescent="0.35">
      <c r="A1248">
        <v>553950</v>
      </c>
      <c r="B1248" t="s">
        <v>3966</v>
      </c>
    </row>
    <row r="1249" spans="1:2" hidden="1" x14ac:dyDescent="0.35">
      <c r="A1249">
        <v>601010</v>
      </c>
      <c r="B1249" t="s">
        <v>3970</v>
      </c>
    </row>
    <row r="1250" spans="1:2" hidden="1" x14ac:dyDescent="0.35">
      <c r="A1250">
        <v>413840</v>
      </c>
      <c r="B1250" t="s">
        <v>3959</v>
      </c>
    </row>
    <row r="1251" spans="1:2" hidden="1" x14ac:dyDescent="0.35">
      <c r="A1251">
        <v>552500</v>
      </c>
      <c r="B1251" t="s">
        <v>3966</v>
      </c>
    </row>
    <row r="1252" spans="1:2" hidden="1" x14ac:dyDescent="0.35">
      <c r="A1252">
        <v>413890</v>
      </c>
      <c r="B1252" t="s">
        <v>3959</v>
      </c>
    </row>
    <row r="1253" spans="1:2" hidden="1" x14ac:dyDescent="0.35">
      <c r="A1253">
        <v>552200</v>
      </c>
      <c r="B1253" t="s">
        <v>3966</v>
      </c>
    </row>
    <row r="1254" spans="1:2" hidden="1" x14ac:dyDescent="0.35">
      <c r="A1254">
        <v>553290</v>
      </c>
      <c r="B1254" t="s">
        <v>3966</v>
      </c>
    </row>
    <row r="1255" spans="1:2" hidden="1" x14ac:dyDescent="0.35">
      <c r="A1255">
        <v>505099</v>
      </c>
      <c r="B1255" t="s">
        <v>3966</v>
      </c>
    </row>
    <row r="1256" spans="1:2" hidden="1" x14ac:dyDescent="0.35">
      <c r="A1256">
        <v>551590</v>
      </c>
      <c r="B1256" t="s">
        <v>3966</v>
      </c>
    </row>
    <row r="1257" spans="1:2" hidden="1" x14ac:dyDescent="0.35">
      <c r="A1257">
        <v>551490</v>
      </c>
      <c r="B1257" t="s">
        <v>3966</v>
      </c>
    </row>
    <row r="1258" spans="1:2" hidden="1" x14ac:dyDescent="0.35">
      <c r="A1258">
        <v>552590</v>
      </c>
      <c r="B1258" t="s">
        <v>3966</v>
      </c>
    </row>
    <row r="1259" spans="1:2" hidden="1" x14ac:dyDescent="0.35">
      <c r="A1259">
        <v>552490</v>
      </c>
      <c r="B1259" t="s">
        <v>3966</v>
      </c>
    </row>
    <row r="1260" spans="1:2" hidden="1" x14ac:dyDescent="0.35">
      <c r="A1260">
        <v>608090</v>
      </c>
      <c r="B1260" t="s">
        <v>3970</v>
      </c>
    </row>
    <row r="1261" spans="1:2" hidden="1" x14ac:dyDescent="0.35">
      <c r="A1261">
        <v>550480</v>
      </c>
      <c r="B1261" t="s">
        <v>3966</v>
      </c>
    </row>
    <row r="1262" spans="1:2" hidden="1" x14ac:dyDescent="0.35">
      <c r="A1262">
        <v>601060</v>
      </c>
      <c r="B1262" t="s">
        <v>3970</v>
      </c>
    </row>
    <row r="1263" spans="1:2" hidden="1" x14ac:dyDescent="0.35">
      <c r="A1263">
        <v>552410</v>
      </c>
      <c r="B1263" t="s">
        <v>3966</v>
      </c>
    </row>
    <row r="1264" spans="1:2" hidden="1" x14ac:dyDescent="0.35">
      <c r="A1264">
        <v>550002</v>
      </c>
      <c r="B1264" t="s">
        <v>3966</v>
      </c>
    </row>
    <row r="1265" spans="1:2" hidden="1" x14ac:dyDescent="0.35">
      <c r="A1265">
        <v>551580</v>
      </c>
      <c r="B1265" t="s">
        <v>3966</v>
      </c>
    </row>
    <row r="1266" spans="1:2" hidden="1" x14ac:dyDescent="0.35">
      <c r="A1266">
        <v>550401</v>
      </c>
      <c r="B1266" t="s">
        <v>3966</v>
      </c>
    </row>
    <row r="1267" spans="1:2" hidden="1" x14ac:dyDescent="0.35">
      <c r="A1267">
        <v>413823</v>
      </c>
      <c r="B1267" t="s">
        <v>3959</v>
      </c>
    </row>
    <row r="1268" spans="1:2" hidden="1" x14ac:dyDescent="0.35">
      <c r="A1268">
        <v>551326</v>
      </c>
      <c r="B1268" t="s">
        <v>3966</v>
      </c>
    </row>
    <row r="1269" spans="1:2" hidden="1" x14ac:dyDescent="0.35">
      <c r="A1269">
        <v>551106</v>
      </c>
      <c r="B1269" t="s">
        <v>3966</v>
      </c>
    </row>
    <row r="1270" spans="1:2" hidden="1" x14ac:dyDescent="0.35">
      <c r="A1270">
        <v>552630</v>
      </c>
      <c r="B1270" t="s">
        <v>3966</v>
      </c>
    </row>
    <row r="1271" spans="1:2" hidden="1" x14ac:dyDescent="0.35">
      <c r="A1271">
        <v>413000</v>
      </c>
      <c r="B1271" t="s">
        <v>3959</v>
      </c>
    </row>
    <row r="1272" spans="1:2" hidden="1" x14ac:dyDescent="0.35">
      <c r="A1272">
        <v>5511046</v>
      </c>
      <c r="B1272" t="s">
        <v>3966</v>
      </c>
    </row>
    <row r="1273" spans="1:2" hidden="1" x14ac:dyDescent="0.35">
      <c r="A1273">
        <v>550001</v>
      </c>
      <c r="B1273" t="s">
        <v>3966</v>
      </c>
    </row>
    <row r="1274" spans="1:2" hidden="1" x14ac:dyDescent="0.35">
      <c r="A1274">
        <v>413899</v>
      </c>
      <c r="B1274" t="s">
        <v>3959</v>
      </c>
    </row>
    <row r="1275" spans="1:2" hidden="1" x14ac:dyDescent="0.35">
      <c r="A1275">
        <v>413700</v>
      </c>
      <c r="B1275" t="s">
        <v>3959</v>
      </c>
    </row>
    <row r="1276" spans="1:2" hidden="1" x14ac:dyDescent="0.35">
      <c r="A1276">
        <v>551210</v>
      </c>
      <c r="B1276" t="s">
        <v>3966</v>
      </c>
    </row>
    <row r="1277" spans="1:2" hidden="1" x14ac:dyDescent="0.35">
      <c r="A1277">
        <v>551600</v>
      </c>
      <c r="B1277" t="s">
        <v>3966</v>
      </c>
    </row>
    <row r="1278" spans="1:2" hidden="1" x14ac:dyDescent="0.35">
      <c r="A1278">
        <v>5064</v>
      </c>
      <c r="B1278" t="s">
        <v>3968</v>
      </c>
    </row>
    <row r="1279" spans="1:2" hidden="1" x14ac:dyDescent="0.35">
      <c r="A1279">
        <v>450000</v>
      </c>
      <c r="B1279" t="s">
        <v>3972</v>
      </c>
    </row>
    <row r="1280" spans="1:2" hidden="1" x14ac:dyDescent="0.35">
      <c r="A1280">
        <v>550200</v>
      </c>
      <c r="B1280" t="s">
        <v>3966</v>
      </c>
    </row>
    <row r="1281" spans="1:2" hidden="1" x14ac:dyDescent="0.35">
      <c r="A1281">
        <v>551102</v>
      </c>
      <c r="B1281" t="s">
        <v>3966</v>
      </c>
    </row>
    <row r="1282" spans="1:2" hidden="1" x14ac:dyDescent="0.35">
      <c r="A1282">
        <v>551122</v>
      </c>
      <c r="B1282" t="s">
        <v>3966</v>
      </c>
    </row>
    <row r="1283" spans="1:2" hidden="1" x14ac:dyDescent="0.35">
      <c r="A1283">
        <v>413402</v>
      </c>
      <c r="B1283" t="s">
        <v>3959</v>
      </c>
    </row>
    <row r="1284" spans="1:2" hidden="1" x14ac:dyDescent="0.35">
      <c r="A1284">
        <v>413110</v>
      </c>
      <c r="B1284" t="s">
        <v>3959</v>
      </c>
    </row>
    <row r="1285" spans="1:2" hidden="1" x14ac:dyDescent="0.35">
      <c r="A1285">
        <v>551108</v>
      </c>
      <c r="B1285" t="s">
        <v>3966</v>
      </c>
    </row>
    <row r="1286" spans="1:2" hidden="1" x14ac:dyDescent="0.35">
      <c r="A1286" s="1">
        <v>323700</v>
      </c>
      <c r="B1286" t="s">
        <v>3967</v>
      </c>
    </row>
    <row r="1287" spans="1:2" hidden="1" x14ac:dyDescent="0.35">
      <c r="A1287" s="1">
        <v>382540</v>
      </c>
      <c r="B1287" t="s">
        <v>3969</v>
      </c>
    </row>
    <row r="1288" spans="1:2" hidden="1" x14ac:dyDescent="0.35">
      <c r="A1288" s="1">
        <v>551483</v>
      </c>
      <c r="B1288" t="s">
        <v>3966</v>
      </c>
    </row>
    <row r="1289" spans="1:2" hidden="1" x14ac:dyDescent="0.35">
      <c r="A1289" s="1">
        <v>300000</v>
      </c>
      <c r="B1289" t="s">
        <v>3965</v>
      </c>
    </row>
    <row r="1290" spans="1:2" hidden="1" x14ac:dyDescent="0.35">
      <c r="A1290" s="1">
        <v>551417</v>
      </c>
      <c r="B1290" t="s">
        <v>3966</v>
      </c>
    </row>
    <row r="1291" spans="1:2" hidden="1" x14ac:dyDescent="0.35">
      <c r="A1291" s="1">
        <v>322040</v>
      </c>
      <c r="B1291" t="s">
        <v>3967</v>
      </c>
    </row>
    <row r="1292" spans="1:2" hidden="1" x14ac:dyDescent="0.35">
      <c r="A1292" s="1">
        <v>35000006</v>
      </c>
      <c r="B1292" t="s">
        <v>3957</v>
      </c>
    </row>
    <row r="1293" spans="1:2" hidden="1" x14ac:dyDescent="0.35">
      <c r="A1293" s="1">
        <v>35000002</v>
      </c>
      <c r="B1293" t="s">
        <v>3957</v>
      </c>
    </row>
    <row r="1294" spans="1:2" hidden="1" x14ac:dyDescent="0.35">
      <c r="A1294" s="1">
        <v>500290</v>
      </c>
      <c r="B1294" t="s">
        <v>3968</v>
      </c>
    </row>
    <row r="1295" spans="1:2" hidden="1" x14ac:dyDescent="0.35">
      <c r="A1295" s="1">
        <v>322290</v>
      </c>
      <c r="B1295" t="s">
        <v>3967</v>
      </c>
    </row>
    <row r="1296" spans="1:2" hidden="1" x14ac:dyDescent="0.35">
      <c r="A1296" s="1">
        <v>155910</v>
      </c>
      <c r="B1296" t="s">
        <v>3958</v>
      </c>
    </row>
    <row r="1297" spans="1:2" hidden="1" x14ac:dyDescent="0.35">
      <c r="A1297" s="1">
        <v>5532</v>
      </c>
      <c r="B1297" t="s">
        <v>3966</v>
      </c>
    </row>
    <row r="1298" spans="1:2" hidden="1" x14ac:dyDescent="0.35">
      <c r="A1298" s="1">
        <v>500247</v>
      </c>
      <c r="B1298" t="s">
        <v>3968</v>
      </c>
    </row>
    <row r="1299" spans="1:2" hidden="1" x14ac:dyDescent="0.35">
      <c r="A1299" s="1">
        <v>322130</v>
      </c>
      <c r="B1299" t="s">
        <v>3967</v>
      </c>
    </row>
    <row r="1300" spans="1:2" hidden="1" x14ac:dyDescent="0.35">
      <c r="A1300" s="1">
        <v>322120</v>
      </c>
      <c r="B1300" t="s">
        <v>3967</v>
      </c>
    </row>
    <row r="1301" spans="1:2" hidden="1" x14ac:dyDescent="0.35">
      <c r="A1301" s="1">
        <v>500253</v>
      </c>
      <c r="B1301" t="s">
        <v>3968</v>
      </c>
    </row>
    <row r="1302" spans="1:2" hidden="1" x14ac:dyDescent="0.35">
      <c r="A1302" s="1">
        <v>500243</v>
      </c>
      <c r="B1302" t="s">
        <v>3968</v>
      </c>
    </row>
    <row r="1303" spans="1:2" hidden="1" x14ac:dyDescent="0.35">
      <c r="A1303" s="1">
        <v>500217</v>
      </c>
      <c r="B1303" t="s">
        <v>3968</v>
      </c>
    </row>
    <row r="1304" spans="1:2" hidden="1" x14ac:dyDescent="0.35">
      <c r="A1304" s="1">
        <v>381820</v>
      </c>
      <c r="B1304" t="s">
        <v>3969</v>
      </c>
    </row>
    <row r="1305" spans="1:2" hidden="1" x14ac:dyDescent="0.35">
      <c r="A1305" s="1">
        <v>608010</v>
      </c>
      <c r="B1305" t="s">
        <v>3970</v>
      </c>
    </row>
    <row r="1306" spans="1:2" hidden="1" x14ac:dyDescent="0.35">
      <c r="A1306" s="1">
        <v>552390</v>
      </c>
      <c r="B1306" t="s">
        <v>3966</v>
      </c>
    </row>
    <row r="1307" spans="1:2" hidden="1" x14ac:dyDescent="0.35">
      <c r="A1307" s="1">
        <v>350020</v>
      </c>
      <c r="B1307" t="s">
        <v>3957</v>
      </c>
    </row>
    <row r="1308" spans="1:2" hidden="1" x14ac:dyDescent="0.35">
      <c r="A1308" s="1">
        <v>550314</v>
      </c>
      <c r="B1308" t="s">
        <v>3966</v>
      </c>
    </row>
    <row r="1309" spans="1:2" hidden="1" x14ac:dyDescent="0.35">
      <c r="A1309" s="1">
        <v>552510</v>
      </c>
      <c r="B1309" t="s">
        <v>3966</v>
      </c>
    </row>
    <row r="1310" spans="1:2" hidden="1" x14ac:dyDescent="0.35">
      <c r="A1310" s="1">
        <v>155405</v>
      </c>
      <c r="B1310" t="s">
        <v>3958</v>
      </c>
    </row>
    <row r="1311" spans="1:2" hidden="1" x14ac:dyDescent="0.35">
      <c r="A1311" s="1">
        <v>650200</v>
      </c>
      <c r="B1311" t="s">
        <v>3962</v>
      </c>
    </row>
    <row r="1312" spans="1:2" hidden="1" x14ac:dyDescent="0.35">
      <c r="A1312" s="1">
        <v>2586</v>
      </c>
      <c r="B1312" t="s">
        <v>3963</v>
      </c>
    </row>
    <row r="1313" spans="1:2" hidden="1" x14ac:dyDescent="0.35">
      <c r="A1313" s="1">
        <v>2585</v>
      </c>
      <c r="B1313" t="s">
        <v>3960</v>
      </c>
    </row>
    <row r="1314" spans="1:2" hidden="1" x14ac:dyDescent="0.35">
      <c r="A1314" s="1">
        <v>552570</v>
      </c>
      <c r="B1314" t="s">
        <v>3966</v>
      </c>
    </row>
    <row r="1315" spans="1:2" hidden="1" x14ac:dyDescent="0.35">
      <c r="A1315" s="1">
        <v>450010</v>
      </c>
      <c r="B1315" t="s">
        <v>3972</v>
      </c>
    </row>
    <row r="1316" spans="1:2" hidden="1" x14ac:dyDescent="0.35">
      <c r="A1316" s="1">
        <v>500263</v>
      </c>
      <c r="B1316" t="s">
        <v>3968</v>
      </c>
    </row>
    <row r="1317" spans="1:2" hidden="1" x14ac:dyDescent="0.35">
      <c r="A1317" s="1">
        <v>500213</v>
      </c>
      <c r="B1317" t="s">
        <v>3968</v>
      </c>
    </row>
    <row r="1318" spans="1:2" hidden="1" x14ac:dyDescent="0.35">
      <c r="A1318" s="1">
        <v>500143</v>
      </c>
      <c r="B1318" t="s">
        <v>3968</v>
      </c>
    </row>
    <row r="1319" spans="1:2" hidden="1" x14ac:dyDescent="0.35">
      <c r="A1319" s="1">
        <v>500147</v>
      </c>
      <c r="B1319" t="s">
        <v>3968</v>
      </c>
    </row>
    <row r="1320" spans="1:2" hidden="1" x14ac:dyDescent="0.35">
      <c r="A1320" s="1">
        <v>500107</v>
      </c>
      <c r="B1320" t="s">
        <v>3968</v>
      </c>
    </row>
    <row r="1321" spans="1:2" x14ac:dyDescent="0.35">
      <c r="A1321" s="1">
        <v>500100</v>
      </c>
      <c r="B1321" t="s">
        <v>3968</v>
      </c>
    </row>
    <row r="1322" spans="1:2" hidden="1" x14ac:dyDescent="0.35">
      <c r="A1322" s="1">
        <v>413820</v>
      </c>
      <c r="B1322" t="s">
        <v>3959</v>
      </c>
    </row>
    <row r="1323" spans="1:2" hidden="1" x14ac:dyDescent="0.35">
      <c r="A1323" s="1">
        <v>500103</v>
      </c>
      <c r="B1323" t="s">
        <v>3968</v>
      </c>
    </row>
    <row r="1324" spans="1:2" hidden="1" x14ac:dyDescent="0.35">
      <c r="A1324" s="1">
        <v>550000</v>
      </c>
      <c r="B1324" t="s">
        <v>3966</v>
      </c>
    </row>
    <row r="1325" spans="1:2" hidden="1" x14ac:dyDescent="0.35">
      <c r="A1325" s="1">
        <v>500120</v>
      </c>
      <c r="B1325" t="s">
        <v>3968</v>
      </c>
    </row>
    <row r="1326" spans="1:2" hidden="1" x14ac:dyDescent="0.35">
      <c r="A1326" s="1">
        <v>552450</v>
      </c>
      <c r="B1326" t="s">
        <v>3966</v>
      </c>
    </row>
    <row r="1327" spans="1:2" hidden="1" x14ac:dyDescent="0.35">
      <c r="A1327" s="1">
        <v>388800</v>
      </c>
      <c r="B1327" t="s">
        <v>3969</v>
      </c>
    </row>
    <row r="1328" spans="1:2" hidden="1" x14ac:dyDescent="0.35">
      <c r="A1328" s="1">
        <v>551317</v>
      </c>
      <c r="B1328" t="s">
        <v>3966</v>
      </c>
    </row>
    <row r="1329" spans="1:2" hidden="1" x14ac:dyDescent="0.35">
      <c r="A1329" s="1">
        <v>551316</v>
      </c>
      <c r="B1329" t="s">
        <v>3966</v>
      </c>
    </row>
    <row r="1330" spans="1:2" hidden="1" x14ac:dyDescent="0.35">
      <c r="A1330" s="1">
        <v>552270</v>
      </c>
      <c r="B1330" t="s">
        <v>3966</v>
      </c>
    </row>
    <row r="1331" spans="1:2" hidden="1" x14ac:dyDescent="0.35">
      <c r="A1331" s="1">
        <v>35000005</v>
      </c>
      <c r="B1331" t="s">
        <v>3957</v>
      </c>
    </row>
    <row r="1332" spans="1:2" hidden="1" x14ac:dyDescent="0.35">
      <c r="A1332" s="1">
        <v>323390</v>
      </c>
      <c r="B1332" t="s">
        <v>3967</v>
      </c>
    </row>
    <row r="1333" spans="1:2" hidden="1" x14ac:dyDescent="0.35">
      <c r="A1333" s="1">
        <v>35000007</v>
      </c>
      <c r="B1333" t="s">
        <v>3957</v>
      </c>
    </row>
    <row r="1334" spans="1:2" hidden="1" x14ac:dyDescent="0.35">
      <c r="A1334" s="1">
        <v>413990</v>
      </c>
      <c r="B1334" t="s">
        <v>3959</v>
      </c>
    </row>
    <row r="1335" spans="1:2" hidden="1" x14ac:dyDescent="0.35">
      <c r="A1335" s="1">
        <v>500257</v>
      </c>
      <c r="B1335" t="s">
        <v>3968</v>
      </c>
    </row>
    <row r="1336" spans="1:2" hidden="1" x14ac:dyDescent="0.35">
      <c r="A1336" s="1">
        <v>552560</v>
      </c>
      <c r="B1336" t="s">
        <v>3966</v>
      </c>
    </row>
    <row r="1337" spans="1:2" hidden="1" x14ac:dyDescent="0.35">
      <c r="A1337" s="1">
        <v>323320</v>
      </c>
      <c r="B1337" t="s">
        <v>3967</v>
      </c>
    </row>
    <row r="1338" spans="1:2" hidden="1" x14ac:dyDescent="0.35">
      <c r="A1338" s="1">
        <v>35020005</v>
      </c>
      <c r="B1338" t="s">
        <v>3957</v>
      </c>
    </row>
    <row r="1339" spans="1:2" hidden="1" x14ac:dyDescent="0.35">
      <c r="A1339" s="1">
        <v>506040</v>
      </c>
      <c r="B1339" t="s">
        <v>3968</v>
      </c>
    </row>
    <row r="1340" spans="1:2" hidden="1" x14ac:dyDescent="0.35">
      <c r="A1340" s="1">
        <v>506000</v>
      </c>
      <c r="B1340" t="s">
        <v>3968</v>
      </c>
    </row>
    <row r="1341" spans="1:2" hidden="1" x14ac:dyDescent="0.35">
      <c r="A1341" s="1">
        <v>5525</v>
      </c>
      <c r="B1341" t="s">
        <v>3966</v>
      </c>
    </row>
    <row r="1342" spans="1:2" hidden="1" x14ac:dyDescent="0.35">
      <c r="A1342" s="1">
        <v>322490</v>
      </c>
      <c r="B1342" t="s">
        <v>3967</v>
      </c>
    </row>
    <row r="1343" spans="1:2" hidden="1" x14ac:dyDescent="0.35">
      <c r="A1343" s="1">
        <v>322430</v>
      </c>
      <c r="B1343" t="s">
        <v>3967</v>
      </c>
    </row>
    <row r="1344" spans="1:2" hidden="1" x14ac:dyDescent="0.35">
      <c r="A1344" s="1">
        <v>323830</v>
      </c>
      <c r="B1344" t="s">
        <v>3967</v>
      </c>
    </row>
    <row r="1345" spans="1:2" hidden="1" x14ac:dyDescent="0.35">
      <c r="A1345" s="1">
        <v>322470</v>
      </c>
      <c r="B1345" t="s">
        <v>3967</v>
      </c>
    </row>
    <row r="1346" spans="1:2" hidden="1" x14ac:dyDescent="0.35">
      <c r="A1346" s="1">
        <v>5540</v>
      </c>
      <c r="B1346" t="s">
        <v>3966</v>
      </c>
    </row>
    <row r="1347" spans="1:2" hidden="1" x14ac:dyDescent="0.35">
      <c r="A1347" s="1">
        <v>505070</v>
      </c>
      <c r="B1347" t="s">
        <v>3968</v>
      </c>
    </row>
    <row r="1348" spans="1:2" hidden="1" x14ac:dyDescent="0.35">
      <c r="A1348" s="1">
        <v>35000008</v>
      </c>
      <c r="B1348" t="s">
        <v>3957</v>
      </c>
    </row>
    <row r="1349" spans="1:2" hidden="1" x14ac:dyDescent="0.35">
      <c r="A1349" s="1">
        <v>155400</v>
      </c>
      <c r="B1349" t="s">
        <v>3958</v>
      </c>
    </row>
    <row r="1350" spans="1:2" hidden="1" x14ac:dyDescent="0.35">
      <c r="A1350" s="1">
        <v>552400</v>
      </c>
      <c r="B1350" t="s">
        <v>3966</v>
      </c>
    </row>
    <row r="1351" spans="1:2" hidden="1" x14ac:dyDescent="0.35">
      <c r="A1351" s="1">
        <v>551101</v>
      </c>
      <c r="B1351" t="s">
        <v>3966</v>
      </c>
    </row>
    <row r="1352" spans="1:2" hidden="1" x14ac:dyDescent="0.35">
      <c r="A1352" s="1">
        <v>551105</v>
      </c>
      <c r="B1352" t="s">
        <v>3966</v>
      </c>
    </row>
    <row r="1353" spans="1:2" hidden="1" x14ac:dyDescent="0.35">
      <c r="A1353" s="1">
        <v>5511043</v>
      </c>
      <c r="B1353" t="s">
        <v>3966</v>
      </c>
    </row>
    <row r="1354" spans="1:2" hidden="1" x14ac:dyDescent="0.35">
      <c r="A1354" s="1">
        <v>322020</v>
      </c>
      <c r="B1354" t="s">
        <v>3967</v>
      </c>
    </row>
    <row r="1355" spans="1:2" hidden="1" x14ac:dyDescent="0.35">
      <c r="A1355" s="1">
        <v>550041</v>
      </c>
      <c r="B1355" t="s">
        <v>3966</v>
      </c>
    </row>
    <row r="1356" spans="1:2" hidden="1" x14ac:dyDescent="0.35">
      <c r="A1356" s="1">
        <v>352000</v>
      </c>
      <c r="B1356" t="s">
        <v>3957</v>
      </c>
    </row>
    <row r="1357" spans="1:2" hidden="1" x14ac:dyDescent="0.35">
      <c r="A1357" s="1">
        <v>552440</v>
      </c>
      <c r="B1357" t="s">
        <v>3966</v>
      </c>
    </row>
    <row r="1358" spans="1:2" hidden="1" x14ac:dyDescent="0.35">
      <c r="A1358" s="1">
        <v>550010</v>
      </c>
      <c r="B1358" t="s">
        <v>3966</v>
      </c>
    </row>
    <row r="1359" spans="1:2" hidden="1" x14ac:dyDescent="0.35">
      <c r="A1359" s="1">
        <v>550060</v>
      </c>
      <c r="B1359" t="s">
        <v>3966</v>
      </c>
    </row>
    <row r="1360" spans="1:2" hidden="1" x14ac:dyDescent="0.35">
      <c r="A1360" s="1">
        <v>551300</v>
      </c>
      <c r="B1360" t="s">
        <v>3966</v>
      </c>
    </row>
    <row r="1361" spans="1:2" hidden="1" x14ac:dyDescent="0.35">
      <c r="A1361" s="1">
        <v>322500</v>
      </c>
      <c r="B1361" t="s">
        <v>3967</v>
      </c>
    </row>
    <row r="1362" spans="1:2" hidden="1" x14ac:dyDescent="0.35">
      <c r="A1362" s="1">
        <v>550311</v>
      </c>
      <c r="B1362" t="s">
        <v>3966</v>
      </c>
    </row>
    <row r="1363" spans="1:2" hidden="1" x14ac:dyDescent="0.35">
      <c r="A1363" s="1">
        <v>322520</v>
      </c>
      <c r="B1363" t="s">
        <v>3967</v>
      </c>
    </row>
    <row r="1364" spans="1:2" hidden="1" x14ac:dyDescent="0.35">
      <c r="A1364" s="1">
        <v>322200</v>
      </c>
      <c r="B1364" t="s">
        <v>3967</v>
      </c>
    </row>
    <row r="1365" spans="1:2" hidden="1" x14ac:dyDescent="0.35">
      <c r="A1365" s="1">
        <v>320180</v>
      </c>
      <c r="B1365" t="s">
        <v>3967</v>
      </c>
    </row>
    <row r="1366" spans="1:2" hidden="1" x14ac:dyDescent="0.35">
      <c r="A1366" s="1">
        <v>320320</v>
      </c>
      <c r="B1366" t="s">
        <v>3967</v>
      </c>
    </row>
    <row r="1367" spans="1:2" hidden="1" x14ac:dyDescent="0.35">
      <c r="A1367" s="1">
        <v>320030</v>
      </c>
      <c r="B1367" t="s">
        <v>3967</v>
      </c>
    </row>
    <row r="1368" spans="1:2" hidden="1" x14ac:dyDescent="0.35">
      <c r="A1368" s="1">
        <v>323290</v>
      </c>
      <c r="B1368" t="s">
        <v>3967</v>
      </c>
    </row>
    <row r="1369" spans="1:2" hidden="1" x14ac:dyDescent="0.35">
      <c r="A1369" s="1">
        <v>303000</v>
      </c>
      <c r="B1369" t="s">
        <v>3965</v>
      </c>
    </row>
    <row r="1370" spans="1:2" hidden="1" x14ac:dyDescent="0.35">
      <c r="A1370" s="1">
        <v>304400</v>
      </c>
      <c r="B1370" t="s">
        <v>3965</v>
      </c>
    </row>
    <row r="1371" spans="1:2" hidden="1" x14ac:dyDescent="0.35">
      <c r="A1371" s="1">
        <v>322050</v>
      </c>
      <c r="B1371" t="s">
        <v>3967</v>
      </c>
    </row>
    <row r="1372" spans="1:2" hidden="1" x14ac:dyDescent="0.35">
      <c r="A1372" s="1">
        <v>551462</v>
      </c>
      <c r="B1372" t="s">
        <v>3966</v>
      </c>
    </row>
    <row r="1373" spans="1:2" hidden="1" x14ac:dyDescent="0.35">
      <c r="A1373" s="1">
        <v>551463</v>
      </c>
      <c r="B1373" t="s">
        <v>3966</v>
      </c>
    </row>
    <row r="1374" spans="1:2" hidden="1" x14ac:dyDescent="0.35">
      <c r="A1374" s="1">
        <v>551461</v>
      </c>
      <c r="B1374" t="s">
        <v>3966</v>
      </c>
    </row>
    <row r="1375" spans="1:2" hidden="1" x14ac:dyDescent="0.35">
      <c r="A1375" s="1">
        <v>323710</v>
      </c>
      <c r="B1375" t="s">
        <v>3967</v>
      </c>
    </row>
    <row r="1376" spans="1:2" hidden="1" x14ac:dyDescent="0.35">
      <c r="A1376" s="1">
        <v>304500</v>
      </c>
      <c r="B1376" t="s">
        <v>3965</v>
      </c>
    </row>
    <row r="1377" spans="1:2" hidden="1" x14ac:dyDescent="0.35">
      <c r="A1377" s="1">
        <v>550010</v>
      </c>
      <c r="B1377" t="s">
        <v>3966</v>
      </c>
    </row>
    <row r="1378" spans="1:2" hidden="1" x14ac:dyDescent="0.35">
      <c r="A1378" s="1">
        <v>322590</v>
      </c>
      <c r="B1378" t="s">
        <v>3967</v>
      </c>
    </row>
    <row r="1379" spans="1:2" hidden="1" x14ac:dyDescent="0.35">
      <c r="A1379" s="1">
        <v>552520</v>
      </c>
      <c r="B1379" t="s">
        <v>3966</v>
      </c>
    </row>
    <row r="1380" spans="1:2" hidden="1" x14ac:dyDescent="0.35">
      <c r="A1380" s="1">
        <v>350200</v>
      </c>
      <c r="B1380" t="s">
        <v>3957</v>
      </c>
    </row>
    <row r="1381" spans="1:2" hidden="1" x14ac:dyDescent="0.35">
      <c r="A1381" s="1">
        <v>388090</v>
      </c>
      <c r="B1381" t="s">
        <v>3969</v>
      </c>
    </row>
    <row r="1382" spans="1:2" hidden="1" x14ac:dyDescent="0.35">
      <c r="A1382" s="1">
        <v>322460</v>
      </c>
      <c r="B1382" t="s">
        <v>3967</v>
      </c>
    </row>
    <row r="1383" spans="1:2" hidden="1" x14ac:dyDescent="0.35">
      <c r="A1383" s="1">
        <v>550052</v>
      </c>
      <c r="B1383" t="s">
        <v>3966</v>
      </c>
    </row>
    <row r="1384" spans="1:2" hidden="1" x14ac:dyDescent="0.35">
      <c r="A1384" s="1">
        <v>322150</v>
      </c>
      <c r="B1384" t="s">
        <v>3967</v>
      </c>
    </row>
    <row r="1385" spans="1:2" hidden="1" x14ac:dyDescent="0.35">
      <c r="A1385" s="1">
        <v>500268</v>
      </c>
      <c r="B1385" t="s">
        <v>3968</v>
      </c>
    </row>
    <row r="1386" spans="1:2" hidden="1" x14ac:dyDescent="0.35">
      <c r="A1386" s="1">
        <v>551484</v>
      </c>
      <c r="B1386" t="s">
        <v>3966</v>
      </c>
    </row>
    <row r="1387" spans="1:2" hidden="1" x14ac:dyDescent="0.35">
      <c r="A1387" s="1">
        <v>208200</v>
      </c>
      <c r="B1387" t="s">
        <v>3964</v>
      </c>
    </row>
    <row r="1388" spans="1:2" hidden="1" x14ac:dyDescent="0.35">
      <c r="A1388" s="1">
        <v>500150</v>
      </c>
      <c r="B1388" t="s">
        <v>3968</v>
      </c>
    </row>
    <row r="1389" spans="1:2" hidden="1" x14ac:dyDescent="0.35">
      <c r="A1389" s="1">
        <v>35000011</v>
      </c>
      <c r="B1389" t="s">
        <v>3957</v>
      </c>
    </row>
    <row r="1390" spans="1:2" hidden="1" x14ac:dyDescent="0.35">
      <c r="A1390" s="1">
        <v>413300</v>
      </c>
      <c r="B1390" t="s">
        <v>3959</v>
      </c>
    </row>
    <row r="1391" spans="1:2" hidden="1" x14ac:dyDescent="0.35">
      <c r="A1391" s="1">
        <v>350001</v>
      </c>
      <c r="B1391" t="s">
        <v>3957</v>
      </c>
    </row>
    <row r="1392" spans="1:2" hidden="1" x14ac:dyDescent="0.35">
      <c r="A1392" s="1">
        <v>35000010</v>
      </c>
      <c r="B1392" t="s">
        <v>3957</v>
      </c>
    </row>
    <row r="1393" spans="1:2" hidden="1" x14ac:dyDescent="0.35">
      <c r="A1393" s="1">
        <v>655000</v>
      </c>
      <c r="B1393" t="s">
        <v>3962</v>
      </c>
    </row>
    <row r="1394" spans="1:2" x14ac:dyDescent="0.35">
      <c r="A1394" s="1">
        <v>650100</v>
      </c>
      <c r="B1394" t="s">
        <v>3962</v>
      </c>
    </row>
    <row r="1395" spans="1:2" x14ac:dyDescent="0.35">
      <c r="A1395" s="1">
        <v>100100</v>
      </c>
    </row>
  </sheetData>
  <autoFilter ref="A1:C1395">
    <filterColumn colId="0">
      <filters>
        <filter val="100100"/>
        <filter val="155100"/>
        <filter val="322100"/>
        <filter val="413100"/>
        <filter val="452100"/>
        <filter val="500100"/>
        <filter val="551100"/>
        <filter val="552100"/>
        <filter val="650100"/>
      </filters>
    </filterColumn>
    <sortState ref="A2:C603">
      <sortCondition descending="1" ref="A1"/>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12</vt:i4>
      </vt:variant>
      <vt:variant>
        <vt:lpstr>Nimega vahemikud</vt:lpstr>
      </vt:variant>
      <vt:variant>
        <vt:i4>1</vt:i4>
      </vt:variant>
    </vt:vector>
  </HeadingPairs>
  <TitlesOfParts>
    <vt:vector size="13" baseType="lpstr">
      <vt:lpstr>Põhitabel</vt:lpstr>
      <vt:lpstr>Antavad toetused osakonnad</vt:lpstr>
      <vt:lpstr>Tööjõukulude muudatus (osakonna</vt:lpstr>
      <vt:lpstr>Maj kulu muudat(osak)</vt:lpstr>
      <vt:lpstr>investeeringud</vt:lpstr>
      <vt:lpstr>Leht4</vt:lpstr>
      <vt:lpstr>A  2025 a. III LISAEELARVE KOKK</vt:lpstr>
      <vt:lpstr>kontoplaan</vt:lpstr>
      <vt:lpstr>kontogrupp</vt:lpstr>
      <vt:lpstr>B  Täitmine</vt:lpstr>
      <vt:lpstr>C   2025 II LISAEELARVE KOKKU</vt:lpstr>
      <vt:lpstr>3. lisaeelarve muutmine</vt:lpstr>
      <vt:lpstr>investeeringud!Prindiala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2025-11-30T06:23:07Z</dcterms:created>
  <dcterms:modified xsi:type="dcterms:W3CDTF">2025-12-01T06:34:49Z</dcterms:modified>
  <cp:category/>
</cp:coreProperties>
</file>